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F2306834-7DC0-4683-B28E-73A211736DEC}" xr6:coauthVersionLast="47" xr6:coauthVersionMax="47" xr10:uidLastSave="{00000000-0000-0000-0000-000000000000}"/>
  <bookViews>
    <workbookView xWindow="-28920" yWindow="-120" windowWidth="29040" windowHeight="15720" xr2:uid="{2B0E1278-8590-433B-AE99-2ECC37E43E67}"/>
  </bookViews>
  <sheets>
    <sheet name="Decont deplasare" sheetId="1" r:id="rId1"/>
    <sheet name="Registru deplasări" sheetId="2" r:id="rId2"/>
    <sheet name="Setări" sheetId="3" r:id="rId3"/>
  </sheets>
  <definedNames>
    <definedName name="_xlnm.Print_Area" localSheetId="0">'Decont deplasare'!$A$1:$G$41</definedName>
    <definedName name="CatCh">Setări!$B$12:$B$18</definedName>
    <definedName name="DiurnaLegala">Setări!$C$5</definedName>
    <definedName name="DocCh">Setări!$E$12:$E$16</definedName>
    <definedName name="FirmaDec">Setări!$C$4</definedName>
    <definedName name="MultDiurna">Setări!$C$6</definedName>
    <definedName name="NrSalariiPlafon">Setări!$C$8</definedName>
    <definedName name="PlafonDiurna">Setări!$C$7</definedName>
    <definedName name="_xlnm.Print_Titles" localSheetId="1">'Registru deplasări'!$4:$4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7" i="2" l="1"/>
  <c r="G7" i="2"/>
  <c r="H6" i="2"/>
  <c r="G6" i="2"/>
  <c r="H5" i="2"/>
  <c r="G5" i="2"/>
  <c r="Q64" i="2"/>
  <c r="P64" i="2"/>
  <c r="O64" i="2"/>
  <c r="M64" i="2"/>
  <c r="K64" i="2"/>
  <c r="I64" i="2"/>
  <c r="Q63" i="2"/>
  <c r="P63" i="2"/>
  <c r="O63" i="2"/>
  <c r="M63" i="2"/>
  <c r="K63" i="2"/>
  <c r="I63" i="2"/>
  <c r="Q62" i="2"/>
  <c r="P62" i="2"/>
  <c r="O62" i="2"/>
  <c r="M62" i="2"/>
  <c r="K62" i="2"/>
  <c r="I62" i="2"/>
  <c r="Q61" i="2"/>
  <c r="P61" i="2"/>
  <c r="O61" i="2"/>
  <c r="M61" i="2"/>
  <c r="K61" i="2"/>
  <c r="I61" i="2"/>
  <c r="Q60" i="2"/>
  <c r="P60" i="2"/>
  <c r="O60" i="2"/>
  <c r="M60" i="2"/>
  <c r="K60" i="2"/>
  <c r="I60" i="2"/>
  <c r="Q59" i="2"/>
  <c r="P59" i="2"/>
  <c r="O59" i="2"/>
  <c r="M59" i="2"/>
  <c r="K59" i="2"/>
  <c r="I59" i="2"/>
  <c r="Q58" i="2"/>
  <c r="P58" i="2"/>
  <c r="O58" i="2"/>
  <c r="M58" i="2"/>
  <c r="K58" i="2"/>
  <c r="I58" i="2"/>
  <c r="Q57" i="2"/>
  <c r="P57" i="2"/>
  <c r="O57" i="2"/>
  <c r="M57" i="2"/>
  <c r="K57" i="2"/>
  <c r="I57" i="2"/>
  <c r="Q56" i="2"/>
  <c r="P56" i="2"/>
  <c r="O56" i="2"/>
  <c r="M56" i="2"/>
  <c r="K56" i="2"/>
  <c r="I56" i="2"/>
  <c r="Q55" i="2"/>
  <c r="P55" i="2"/>
  <c r="O55" i="2"/>
  <c r="M55" i="2"/>
  <c r="K55" i="2"/>
  <c r="I55" i="2"/>
  <c r="Q54" i="2"/>
  <c r="P54" i="2"/>
  <c r="O54" i="2"/>
  <c r="M54" i="2"/>
  <c r="K54" i="2"/>
  <c r="I54" i="2"/>
  <c r="Q53" i="2"/>
  <c r="P53" i="2"/>
  <c r="O53" i="2"/>
  <c r="M53" i="2"/>
  <c r="K53" i="2"/>
  <c r="I53" i="2"/>
  <c r="Q52" i="2"/>
  <c r="P52" i="2"/>
  <c r="O52" i="2"/>
  <c r="M52" i="2"/>
  <c r="K52" i="2"/>
  <c r="I52" i="2"/>
  <c r="Q51" i="2"/>
  <c r="P51" i="2"/>
  <c r="O51" i="2"/>
  <c r="M51" i="2"/>
  <c r="K51" i="2"/>
  <c r="I51" i="2"/>
  <c r="Q50" i="2"/>
  <c r="P50" i="2"/>
  <c r="O50" i="2"/>
  <c r="M50" i="2"/>
  <c r="K50" i="2"/>
  <c r="I50" i="2"/>
  <c r="Q49" i="2"/>
  <c r="P49" i="2"/>
  <c r="O49" i="2"/>
  <c r="M49" i="2"/>
  <c r="K49" i="2"/>
  <c r="I49" i="2"/>
  <c r="Q48" i="2"/>
  <c r="P48" i="2"/>
  <c r="O48" i="2"/>
  <c r="M48" i="2"/>
  <c r="K48" i="2"/>
  <c r="I48" i="2"/>
  <c r="Q47" i="2"/>
  <c r="P47" i="2"/>
  <c r="O47" i="2"/>
  <c r="M47" i="2"/>
  <c r="K47" i="2"/>
  <c r="I47" i="2"/>
  <c r="Q46" i="2"/>
  <c r="P46" i="2"/>
  <c r="O46" i="2"/>
  <c r="M46" i="2"/>
  <c r="K46" i="2"/>
  <c r="I46" i="2"/>
  <c r="Q45" i="2"/>
  <c r="P45" i="2"/>
  <c r="O45" i="2"/>
  <c r="M45" i="2"/>
  <c r="K45" i="2"/>
  <c r="I45" i="2"/>
  <c r="Q44" i="2"/>
  <c r="P44" i="2"/>
  <c r="O44" i="2"/>
  <c r="M44" i="2"/>
  <c r="K44" i="2"/>
  <c r="I44" i="2"/>
  <c r="Q43" i="2"/>
  <c r="P43" i="2"/>
  <c r="O43" i="2"/>
  <c r="M43" i="2"/>
  <c r="K43" i="2"/>
  <c r="I43" i="2"/>
  <c r="Q42" i="2"/>
  <c r="P42" i="2"/>
  <c r="O42" i="2"/>
  <c r="M42" i="2"/>
  <c r="K42" i="2"/>
  <c r="I42" i="2"/>
  <c r="Q41" i="2"/>
  <c r="P41" i="2"/>
  <c r="O41" i="2"/>
  <c r="M41" i="2"/>
  <c r="K41" i="2"/>
  <c r="I41" i="2"/>
  <c r="Q40" i="2"/>
  <c r="P40" i="2"/>
  <c r="O40" i="2"/>
  <c r="M40" i="2"/>
  <c r="K40" i="2"/>
  <c r="I40" i="2"/>
  <c r="Q39" i="2"/>
  <c r="P39" i="2"/>
  <c r="O39" i="2"/>
  <c r="M39" i="2"/>
  <c r="K39" i="2"/>
  <c r="I39" i="2"/>
  <c r="Q38" i="2"/>
  <c r="P38" i="2"/>
  <c r="O38" i="2"/>
  <c r="M38" i="2"/>
  <c r="K38" i="2"/>
  <c r="I38" i="2"/>
  <c r="Q37" i="2"/>
  <c r="P37" i="2"/>
  <c r="O37" i="2"/>
  <c r="M37" i="2"/>
  <c r="K37" i="2"/>
  <c r="I37" i="2"/>
  <c r="Q36" i="2"/>
  <c r="P36" i="2"/>
  <c r="O36" i="2"/>
  <c r="M36" i="2"/>
  <c r="K36" i="2"/>
  <c r="I36" i="2"/>
  <c r="Q35" i="2"/>
  <c r="P35" i="2"/>
  <c r="O35" i="2"/>
  <c r="M35" i="2"/>
  <c r="K35" i="2"/>
  <c r="I35" i="2"/>
  <c r="Q34" i="2"/>
  <c r="P34" i="2"/>
  <c r="O34" i="2"/>
  <c r="M34" i="2"/>
  <c r="K34" i="2"/>
  <c r="I34" i="2"/>
  <c r="Q33" i="2"/>
  <c r="P33" i="2"/>
  <c r="O33" i="2"/>
  <c r="M33" i="2"/>
  <c r="K33" i="2"/>
  <c r="I33" i="2"/>
  <c r="Q32" i="2"/>
  <c r="P32" i="2"/>
  <c r="O32" i="2"/>
  <c r="M32" i="2"/>
  <c r="K32" i="2"/>
  <c r="I32" i="2"/>
  <c r="Q31" i="2"/>
  <c r="P31" i="2"/>
  <c r="O31" i="2"/>
  <c r="M31" i="2"/>
  <c r="K31" i="2"/>
  <c r="I31" i="2"/>
  <c r="Q30" i="2"/>
  <c r="P30" i="2"/>
  <c r="O30" i="2"/>
  <c r="M30" i="2"/>
  <c r="K30" i="2"/>
  <c r="I30" i="2"/>
  <c r="Q29" i="2"/>
  <c r="P29" i="2"/>
  <c r="O29" i="2"/>
  <c r="M29" i="2"/>
  <c r="K29" i="2"/>
  <c r="I29" i="2"/>
  <c r="Q28" i="2"/>
  <c r="P28" i="2"/>
  <c r="O28" i="2"/>
  <c r="M28" i="2"/>
  <c r="K28" i="2"/>
  <c r="I28" i="2"/>
  <c r="Q27" i="2"/>
  <c r="P27" i="2"/>
  <c r="O27" i="2"/>
  <c r="M27" i="2"/>
  <c r="K27" i="2"/>
  <c r="I27" i="2"/>
  <c r="Q26" i="2"/>
  <c r="P26" i="2"/>
  <c r="O26" i="2"/>
  <c r="M26" i="2"/>
  <c r="K26" i="2"/>
  <c r="I26" i="2"/>
  <c r="Q25" i="2"/>
  <c r="P25" i="2"/>
  <c r="O25" i="2"/>
  <c r="M25" i="2"/>
  <c r="K25" i="2"/>
  <c r="I25" i="2"/>
  <c r="Q24" i="2"/>
  <c r="P24" i="2"/>
  <c r="O24" i="2"/>
  <c r="M24" i="2"/>
  <c r="K24" i="2"/>
  <c r="I24" i="2"/>
  <c r="Q23" i="2"/>
  <c r="P23" i="2"/>
  <c r="O23" i="2"/>
  <c r="M23" i="2"/>
  <c r="K23" i="2"/>
  <c r="I23" i="2"/>
  <c r="Q22" i="2"/>
  <c r="P22" i="2"/>
  <c r="O22" i="2"/>
  <c r="M22" i="2"/>
  <c r="K22" i="2"/>
  <c r="I22" i="2"/>
  <c r="Q21" i="2"/>
  <c r="P21" i="2"/>
  <c r="O21" i="2"/>
  <c r="M21" i="2"/>
  <c r="K21" i="2"/>
  <c r="I21" i="2"/>
  <c r="Q20" i="2"/>
  <c r="P20" i="2"/>
  <c r="O20" i="2"/>
  <c r="M20" i="2"/>
  <c r="K20" i="2"/>
  <c r="I20" i="2"/>
  <c r="Q19" i="2"/>
  <c r="P19" i="2"/>
  <c r="O19" i="2"/>
  <c r="M19" i="2"/>
  <c r="K19" i="2"/>
  <c r="I19" i="2"/>
  <c r="Q18" i="2"/>
  <c r="P18" i="2"/>
  <c r="O18" i="2"/>
  <c r="M18" i="2"/>
  <c r="K18" i="2"/>
  <c r="I18" i="2"/>
  <c r="Q17" i="2"/>
  <c r="P17" i="2"/>
  <c r="O17" i="2"/>
  <c r="M17" i="2"/>
  <c r="K17" i="2"/>
  <c r="I17" i="2"/>
  <c r="Q16" i="2"/>
  <c r="P16" i="2"/>
  <c r="O16" i="2"/>
  <c r="M16" i="2"/>
  <c r="K16" i="2"/>
  <c r="I16" i="2"/>
  <c r="Q15" i="2"/>
  <c r="P15" i="2"/>
  <c r="O15" i="2"/>
  <c r="M15" i="2"/>
  <c r="K15" i="2"/>
  <c r="I15" i="2"/>
  <c r="Q14" i="2"/>
  <c r="P14" i="2"/>
  <c r="O14" i="2"/>
  <c r="M14" i="2"/>
  <c r="K14" i="2"/>
  <c r="I14" i="2"/>
  <c r="Q13" i="2"/>
  <c r="P13" i="2"/>
  <c r="O13" i="2"/>
  <c r="M13" i="2"/>
  <c r="K13" i="2"/>
  <c r="I13" i="2"/>
  <c r="Q12" i="2"/>
  <c r="P12" i="2"/>
  <c r="O12" i="2"/>
  <c r="M12" i="2"/>
  <c r="K12" i="2"/>
  <c r="I12" i="2"/>
  <c r="Q11" i="2"/>
  <c r="P11" i="2"/>
  <c r="O11" i="2"/>
  <c r="M11" i="2"/>
  <c r="K11" i="2"/>
  <c r="I11" i="2"/>
  <c r="Q10" i="2"/>
  <c r="P10" i="2"/>
  <c r="O10" i="2"/>
  <c r="M10" i="2"/>
  <c r="K10" i="2"/>
  <c r="I10" i="2"/>
  <c r="Q9" i="2"/>
  <c r="P9" i="2"/>
  <c r="O9" i="2"/>
  <c r="M9" i="2"/>
  <c r="K9" i="2"/>
  <c r="I9" i="2"/>
  <c r="Q8" i="2"/>
  <c r="P8" i="2"/>
  <c r="O8" i="2"/>
  <c r="M8" i="2"/>
  <c r="K8" i="2"/>
  <c r="I8" i="2"/>
  <c r="I7" i="2"/>
  <c r="K7" i="2" s="1"/>
  <c r="I6" i="2"/>
  <c r="K6" i="2" s="1"/>
  <c r="B34" i="1"/>
  <c r="D32" i="1"/>
  <c r="G30" i="1"/>
  <c r="G29" i="1"/>
  <c r="G28" i="1"/>
  <c r="C17" i="1"/>
  <c r="B17" i="1" s="1"/>
  <c r="C16" i="1"/>
  <c r="B16" i="1" s="1"/>
  <c r="C15" i="1"/>
  <c r="B15" i="1" s="1"/>
  <c r="C14" i="1"/>
  <c r="B14" i="1" s="1"/>
  <c r="C13" i="1"/>
  <c r="B13" i="1" s="1"/>
  <c r="C12" i="1"/>
  <c r="B12" i="1" s="1"/>
  <c r="B26" i="1"/>
  <c r="B25" i="1"/>
  <c r="B24" i="1"/>
  <c r="B23" i="1"/>
  <c r="B22" i="1"/>
  <c r="B21" i="1"/>
  <c r="B20" i="1"/>
  <c r="B19" i="1"/>
  <c r="B18" i="1"/>
  <c r="C9" i="1"/>
  <c r="C8" i="1"/>
  <c r="C7" i="1"/>
  <c r="B1" i="1"/>
  <c r="C7" i="3"/>
  <c r="G32" i="1" l="1"/>
  <c r="G34" i="1" s="1"/>
  <c r="F35" i="1" s="1"/>
  <c r="G31" i="1"/>
  <c r="M7" i="2"/>
  <c r="O7" i="2" s="1"/>
  <c r="P7" i="2"/>
  <c r="Q7" i="2" s="1"/>
  <c r="P6" i="2"/>
  <c r="Q6" i="2" s="1"/>
  <c r="M6" i="2"/>
  <c r="O6" i="2" s="1"/>
  <c r="P5" i="2"/>
  <c r="Q5" i="2" s="1"/>
  <c r="I5" i="2"/>
  <c r="K5" i="2" s="1"/>
  <c r="M5" i="2" s="1"/>
  <c r="O5" i="2" s="1"/>
</calcChain>
</file>

<file path=xl/sharedStrings.xml><?xml version="1.0" encoding="utf-8"?>
<sst xmlns="http://schemas.openxmlformats.org/spreadsheetml/2006/main" count="117" uniqueCount="100">
  <si>
    <t>Setări</t>
  </si>
  <si>
    <t>Firma</t>
  </si>
  <si>
    <t>Exemplu Distribuție SRL</t>
  </si>
  <si>
    <t>Nivel legal diurnă – instituții publice (lei/zi)</t>
  </si>
  <si>
    <t>Multiplicator neimpozabil (sector privat)</t>
  </si>
  <si>
    <t>Diurnă neimpozabilă (lei/zi)</t>
  </si>
  <si>
    <t>Plafon lunar neimpozabil (nr. salarii de bază)</t>
  </si>
  <si>
    <t>Categorii de cheltuieli</t>
  </si>
  <si>
    <t>Transport (bilet tren / avion / autocar)</t>
  </si>
  <si>
    <t>Combustibil</t>
  </si>
  <si>
    <t>Cazare</t>
  </si>
  <si>
    <t>Parcare</t>
  </si>
  <si>
    <t>Taxe de drum / rovinietă / pod</t>
  </si>
  <si>
    <t>Taxi / transport local</t>
  </si>
  <si>
    <t>Alte cheltuieli</t>
  </si>
  <si>
    <t>Tipuri de documente</t>
  </si>
  <si>
    <t>Factură</t>
  </si>
  <si>
    <t>Bon fiscal</t>
  </si>
  <si>
    <t>Chitanță</t>
  </si>
  <si>
    <t>Bilet / tichet</t>
  </si>
  <si>
    <t>Altul</t>
  </si>
  <si>
    <t>Diurna este neimpozabilă în limita a 2,5 ori nivelul stabilit pentru instituțiile publice (23 lei/zi în 2026, deci 57,50 lei/zi) și în limita a 3 salarii de bază pe lună. Partea care depășește plafonul se impozitează ca venit salarial.</t>
  </si>
  <si>
    <t>Transportul și cazarea nu fac parte din diurnă: se decontează separat, pe baza documentelor justificative. Actualizează nivelul legal dacă se modifică HG nr. 714/2018.</t>
  </si>
  <si>
    <t>DECONT DE CHELTUIELI DE DEPLASARE</t>
  </si>
  <si>
    <t>Angajat:</t>
  </si>
  <si>
    <t>Popescu Andrei</t>
  </si>
  <si>
    <t>Ordin de deplasare nr.:</t>
  </si>
  <si>
    <t>45/2026</t>
  </si>
  <si>
    <t>Funcția:</t>
  </si>
  <si>
    <t>Agent vânzări</t>
  </si>
  <si>
    <t>Destinația:</t>
  </si>
  <si>
    <t>Cluj-Napoca</t>
  </si>
  <si>
    <t>Scopul deplasării:</t>
  </si>
  <si>
    <t>Întâlniri cu clienți și prezentare produse noi</t>
  </si>
  <si>
    <t>Data plecării:</t>
  </si>
  <si>
    <t>Ora plecării:</t>
  </si>
  <si>
    <t>07:00</t>
  </si>
  <si>
    <t>Data sosirii:</t>
  </si>
  <si>
    <t>Ora sosirii:</t>
  </si>
  <si>
    <t>19:30</t>
  </si>
  <si>
    <t>Zile de diurnă:</t>
  </si>
  <si>
    <t>Diurnă pe zi (lei):</t>
  </si>
  <si>
    <t>Suma (lei)</t>
  </si>
  <si>
    <t>Categorie / explicații</t>
  </si>
  <si>
    <t>Nr. document</t>
  </si>
  <si>
    <t>Tip document</t>
  </si>
  <si>
    <t>Data</t>
  </si>
  <si>
    <t>Nr.</t>
  </si>
  <si>
    <t>0412</t>
  </si>
  <si>
    <t>118</t>
  </si>
  <si>
    <t>HTL-5521</t>
  </si>
  <si>
    <t>7710</t>
  </si>
  <si>
    <t>2391</t>
  </si>
  <si>
    <t>0455</t>
  </si>
  <si>
    <t>Total cheltuieli cu documente</t>
  </si>
  <si>
    <t>Diurnă (zile × diurnă pe zi)</t>
  </si>
  <si>
    <t xml:space="preserve">   din care neimpozabilă</t>
  </si>
  <si>
    <t xml:space="preserve">   din care impozabilă (peste plafon)</t>
  </si>
  <si>
    <t>TOTAL DECONT</t>
  </si>
  <si>
    <t>Avans primit</t>
  </si>
  <si>
    <t>Diferență</t>
  </si>
  <si>
    <t>Calcul combustibil după distanță (opțional)</t>
  </si>
  <si>
    <t>Km parcurși</t>
  </si>
  <si>
    <t>Consum normat (l/100 km)</t>
  </si>
  <si>
    <t>Preț carburant (lei/l)</t>
  </si>
  <si>
    <t>Cost estimat combustibil</t>
  </si>
  <si>
    <t>Comparați cu bonurile de combustibil din tabel.</t>
  </si>
  <si>
    <t>Semnătura angajatului</t>
  </si>
  <si>
    <t>Aprobat (conducătorul unității)</t>
  </si>
  <si>
    <t>____________________</t>
  </si>
  <si>
    <t>Atașați documentele justificative (facturi, bonuri, bilete) și ordinul de deplasare semnat și ștampilat la destinație, dacă este cazul.</t>
  </si>
  <si>
    <t>Registrul deplasărilor</t>
  </si>
  <si>
    <t>Câte un rând pentru fiecare deplasare: vezi totalurile pe deplasare, avansurile de decontat și diurna lunară a fiecărui angajat față de plafonul neimpozabil.</t>
  </si>
  <si>
    <t>Ordin nr.</t>
  </si>
  <si>
    <t>Angajat</t>
  </si>
  <si>
    <t>Salariu de bază</t>
  </si>
  <si>
    <t>Destinația</t>
  </si>
  <si>
    <t>Scopul</t>
  </si>
  <si>
    <t>Plecare</t>
  </si>
  <si>
    <t>Sosire</t>
  </si>
  <si>
    <t>Zile</t>
  </si>
  <si>
    <t>Diurnă / zi</t>
  </si>
  <si>
    <t>Diurnă</t>
  </si>
  <si>
    <t>Cheltuieli cu documente</t>
  </si>
  <si>
    <t>Total decont</t>
  </si>
  <si>
    <t>Avans</t>
  </si>
  <si>
    <t>Rest de primit / (restituit)</t>
  </si>
  <si>
    <t>Diurnă în lună (angajat)</t>
  </si>
  <si>
    <t>Verificare plafoane</t>
  </si>
  <si>
    <t>Clienți și prezentare produse</t>
  </si>
  <si>
    <t>46/2026</t>
  </si>
  <si>
    <t>Ionescu Maria</t>
  </si>
  <si>
    <t>Iași</t>
  </si>
  <si>
    <t>Târg de profil</t>
  </si>
  <si>
    <t>47/2026</t>
  </si>
  <si>
    <t>Timișoara</t>
  </si>
  <si>
    <t>Negociere contract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</si>
  <si>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</si>
  <si>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</si>
  <si>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modelexcel.ro/model-decont-cheltuieli-excel/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</si>
</sst>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17734A"/>
      <name val="Calibri"/>
      <family val="2"/>
    </font>
    <font>
      <b/>
      <sz val="10"/>
      <color theme="1"/>
      <name val="Calibri"/>
      <family val="2"/>
    </font>
    <font>
      <b/>
      <sz val="10"/>
      <color rgb="FF17734A"/>
      <name val="Calibri"/>
      <family val="2"/>
    </font>
    <font>
      <i/>
      <sz val="10"/>
      <color rgb="FF5D6B64"/>
      <name val="Calibri"/>
      <family val="2"/>
    </font>
    <font>
      <b/>
      <sz val="10"/>
      <color rgb="FFFFFFFF"/>
      <name val="Calibri"/>
      <family val="2"/>
    </font>
    <font>
      <sz val="10"/>
      <color rgb="FF5D6B64"/>
      <name val="Calibri"/>
      <family val="2"/>
    </font>
    <font>
      <i/>
      <sz val="8"/>
      <color rgb="FF5D6B64"/>
      <name val="Calibri"/>
      <family val="2"/>
    </font>
    <font>
      <b/>
      <sz val="9"/>
      <color rgb="FF6D6D6D"/>
      <name val="Calibri"/>
      <family val="2"/>
    </font>
    <font>
      <i/>
      <sz val="9"/>
      <color rgb="FF6D6D6D"/>
      <name val="Calibri"/>
      <family val="2"/>
    </font>
    <font>
      <u/>
      <sz val="11"/>
      <color theme="10"/>
      <name val="Aptos Narrow"/>
      <family val="2"/>
      <scheme val="minor"/>
    </font>
    <font>
      <u/>
      <sz val="9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3F1E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7734A"/>
        <bgColor indexed="64"/>
      </patternFill>
    </fill>
    <fill>
      <patternFill patternType="solid">
        <fgColor rgb="FFF6FAF7"/>
        <bgColor indexed="64"/>
      </patternFill>
    </fill>
  </fills>
  <borders count="3">
    <border>
      <left/>
      <right/>
      <top/>
      <bottom/>
      <diagonal/>
    </border>
    <border>
      <left style="thin">
        <color rgb="FFD8E0DB"/>
      </left>
      <right style="thin">
        <color rgb="FFD8E0DB"/>
      </right>
      <top style="thin">
        <color rgb="FFD8E0DB"/>
      </top>
      <bottom style="thin">
        <color rgb="FFD8E0DB"/>
      </bottom>
      <diagonal/>
    </border>
    <border>
      <left/>
      <right/>
      <top/>
      <bottom style="thin">
        <color rgb="FFD8E0DB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0" borderId="0" xfId="0" applyFont="1"/>
    <xf numFmtId="4" fontId="3" fillId="2" borderId="0" xfId="0" applyNumberFormat="1" applyFont="1" applyFill="1" applyAlignment="1">
      <alignment horizontal="left"/>
    </xf>
    <xf numFmtId="4" fontId="3" fillId="0" borderId="0" xfId="0" applyNumberFormat="1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right"/>
    </xf>
    <xf numFmtId="49" fontId="1" fillId="2" borderId="0" xfId="0" applyNumberFormat="1" applyFont="1" applyFill="1" applyAlignment="1">
      <alignment horizontal="left"/>
    </xf>
    <xf numFmtId="4" fontId="1" fillId="2" borderId="0" xfId="0" applyNumberFormat="1" applyFont="1" applyFill="1" applyAlignment="1">
      <alignment horizontal="left"/>
    </xf>
    <xf numFmtId="0" fontId="6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/>
    <xf numFmtId="4" fontId="1" fillId="5" borderId="1" xfId="0" applyNumberFormat="1" applyFont="1" applyFill="1" applyBorder="1"/>
    <xf numFmtId="4" fontId="3" fillId="0" borderId="0" xfId="0" applyNumberFormat="1" applyFont="1"/>
    <xf numFmtId="0" fontId="1" fillId="0" borderId="0" xfId="0" applyFont="1" applyAlignment="1">
      <alignment horizontal="right"/>
    </xf>
    <xf numFmtId="4" fontId="1" fillId="0" borderId="0" xfId="0" applyNumberFormat="1" applyFont="1"/>
    <xf numFmtId="0" fontId="5" fillId="0" borderId="0" xfId="0" applyFont="1" applyAlignment="1">
      <alignment horizontal="right"/>
    </xf>
    <xf numFmtId="4" fontId="5" fillId="0" borderId="0" xfId="0" applyNumberFormat="1" applyFont="1"/>
    <xf numFmtId="0" fontId="3" fillId="2" borderId="0" xfId="0" applyFont="1" applyFill="1" applyAlignment="1">
      <alignment horizontal="right"/>
    </xf>
    <xf numFmtId="4" fontId="3" fillId="2" borderId="0" xfId="0" applyNumberFormat="1" applyFont="1" applyFill="1"/>
    <xf numFmtId="4" fontId="1" fillId="2" borderId="0" xfId="0" applyNumberFormat="1" applyFont="1" applyFill="1"/>
    <xf numFmtId="0" fontId="3" fillId="2" borderId="2" xfId="0" applyFont="1" applyFill="1" applyBorder="1" applyAlignment="1">
      <alignment horizontal="right"/>
    </xf>
    <xf numFmtId="4" fontId="3" fillId="2" borderId="2" xfId="0" applyNumberFormat="1" applyFont="1" applyFill="1" applyBorder="1"/>
    <xf numFmtId="0" fontId="1" fillId="2" borderId="0" xfId="0" applyFont="1" applyFill="1" applyAlignment="1">
      <alignment horizontal="center"/>
    </xf>
    <xf numFmtId="0" fontId="5" fillId="0" borderId="0" xfId="0" applyFont="1"/>
    <xf numFmtId="0" fontId="7" fillId="0" borderId="0" xfId="0" applyFont="1"/>
    <xf numFmtId="0" fontId="6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/>
    </xf>
    <xf numFmtId="4" fontId="1" fillId="5" borderId="1" xfId="0" applyNumberFormat="1" applyFont="1" applyFill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1" fillId="0" borderId="0" xfId="0" applyFont="1"/>
    <xf numFmtId="0" fontId="3" fillId="0" borderId="0" xfId="0" applyFont="1"/>
    <xf numFmtId="0" fontId="8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0" xfId="0" applyFont="1" applyFill="1" applyAlignment="1">
      <alignment horizontal="left"/>
    </xf>
    <xf numFmtId="14" fontId="1" fillId="2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5" fillId="0" borderId="0" xfId="0" applyFont="1" applyAlignment="1">
      <alignment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2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5">
    <dxf>
      <font>
        <b/>
        <i val="0"/>
        <color rgb="FF17734A"/>
      </font>
    </dxf>
    <dxf>
      <font>
        <color rgb="FFFFFFFF"/>
      </font>
      <fill>
        <patternFill>
          <bgColor rgb="FFB4322A"/>
        </patternFill>
      </fill>
    </dxf>
    <dxf>
      <font>
        <color rgb="FFB4322A"/>
      </font>
    </dxf>
    <dxf>
      <font>
        <b/>
        <i val="0"/>
        <color rgb="FFB4322A"/>
      </font>
    </dxf>
    <dxf>
      <font>
        <color rgb="FFB4322A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model-decont-cheltuieli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07860-8B2C-4540-8DE8-B977C14D61AD}">
  <sheetPr>
    <pageSetUpPr fitToPage="1"/>
  </sheetPr>
  <dimension ref="B1:ZZ1000"/>
  <sheetViews>
    <sheetView showGridLines="0" tabSelected="1" workbookViewId="0"/>
  </sheetViews>
  <sheetFormatPr baseColWidth="10" defaultRowHeight="12.75" x14ac:dyDescent="0.2"/>
  <cols>
    <col min="1" max="1" width="2.7109375" style="1" customWidth="1"/>
    <col min="2" max="2" width="18.7109375" style="1" customWidth="1"/>
    <col min="3" max="3" width="12.7109375" style="1" customWidth="1"/>
    <col min="4" max="4" width="13.7109375" style="1" customWidth="1"/>
    <col min="5" max="5" width="12.7109375" style="1" customWidth="1"/>
    <col min="6" max="6" width="32.7109375" style="1" customWidth="1"/>
    <col min="7" max="7" width="14.7109375" style="1" customWidth="1"/>
    <col min="8" max="16384" width="11.42578125" style="1"/>
  </cols>
  <sheetData>
    <row r="1" spans="2:7" x14ac:dyDescent="0.2">
      <c r="B1" s="4" t="str">
        <f>FirmaDec</f>
        <v>Exemplu Distribuție SRL</v>
      </c>
    </row>
    <row r="2" spans="2:7" ht="21" x14ac:dyDescent="0.35">
      <c r="B2" s="2" t="s">
        <v>23</v>
      </c>
    </row>
    <row r="4" spans="2:7" x14ac:dyDescent="0.2">
      <c r="B4" s="4" t="s">
        <v>24</v>
      </c>
      <c r="C4" s="39" t="s">
        <v>25</v>
      </c>
      <c r="D4" s="39"/>
      <c r="E4" s="39"/>
      <c r="F4" s="8" t="s">
        <v>26</v>
      </c>
      <c r="G4" s="9" t="s">
        <v>27</v>
      </c>
    </row>
    <row r="5" spans="2:7" x14ac:dyDescent="0.2">
      <c r="B5" s="4" t="s">
        <v>28</v>
      </c>
      <c r="C5" s="39" t="s">
        <v>29</v>
      </c>
      <c r="D5" s="39"/>
      <c r="E5" s="39"/>
      <c r="F5" s="8" t="s">
        <v>30</v>
      </c>
      <c r="G5" s="9" t="s">
        <v>31</v>
      </c>
    </row>
    <row r="6" spans="2:7" x14ac:dyDescent="0.2">
      <c r="B6" s="4" t="s">
        <v>32</v>
      </c>
      <c r="C6" s="39" t="s">
        <v>33</v>
      </c>
      <c r="D6" s="39"/>
      <c r="E6" s="39"/>
      <c r="F6" s="39"/>
      <c r="G6" s="39"/>
    </row>
    <row r="7" spans="2:7" x14ac:dyDescent="0.2">
      <c r="B7" s="4" t="s">
        <v>34</v>
      </c>
      <c r="C7" s="40">
        <f>DATE(2026,10,13)</f>
        <v>46308</v>
      </c>
      <c r="D7" s="40"/>
      <c r="E7" s="40"/>
      <c r="F7" s="8" t="s">
        <v>35</v>
      </c>
      <c r="G7" s="9" t="s">
        <v>36</v>
      </c>
    </row>
    <row r="8" spans="2:7" x14ac:dyDescent="0.2">
      <c r="B8" s="4" t="s">
        <v>37</v>
      </c>
      <c r="C8" s="40">
        <f>DATE(2026,10,15)</f>
        <v>46310</v>
      </c>
      <c r="D8" s="40"/>
      <c r="E8" s="40"/>
      <c r="F8" s="8" t="s">
        <v>38</v>
      </c>
      <c r="G8" s="9" t="s">
        <v>39</v>
      </c>
    </row>
    <row r="9" spans="2:7" x14ac:dyDescent="0.2">
      <c r="B9" s="4" t="s">
        <v>40</v>
      </c>
      <c r="C9" s="41">
        <f>IF(OR(C7="",C8=""),"",C8-C7+1)</f>
        <v>3</v>
      </c>
      <c r="D9" s="42"/>
      <c r="E9" s="42"/>
      <c r="F9" s="8" t="s">
        <v>41</v>
      </c>
      <c r="G9" s="10">
        <v>57.5</v>
      </c>
    </row>
    <row r="11" spans="2:7" x14ac:dyDescent="0.2">
      <c r="B11" s="11" t="s">
        <v>47</v>
      </c>
      <c r="C11" s="11" t="s">
        <v>46</v>
      </c>
      <c r="D11" s="11" t="s">
        <v>45</v>
      </c>
      <c r="E11" s="11" t="s">
        <v>44</v>
      </c>
      <c r="F11" s="11" t="s">
        <v>43</v>
      </c>
      <c r="G11" s="11" t="s">
        <v>42</v>
      </c>
    </row>
    <row r="12" spans="2:7" x14ac:dyDescent="0.2">
      <c r="B12" s="12">
        <f t="shared" ref="B12:B26" si="0">IF(AND(C12="",G12=""),"",ROW()-11)</f>
        <v>1</v>
      </c>
      <c r="C12" s="13">
        <f>DATE(2026,10,13)</f>
        <v>46308</v>
      </c>
      <c r="D12" s="14" t="s">
        <v>17</v>
      </c>
      <c r="E12" s="15" t="s">
        <v>48</v>
      </c>
      <c r="F12" s="16" t="s">
        <v>9</v>
      </c>
      <c r="G12" s="17">
        <v>310.39999999999998</v>
      </c>
    </row>
    <row r="13" spans="2:7" x14ac:dyDescent="0.2">
      <c r="B13" s="12">
        <f t="shared" si="0"/>
        <v>2</v>
      </c>
      <c r="C13" s="13">
        <f>DATE(2026,10,13)</f>
        <v>46308</v>
      </c>
      <c r="D13" s="14" t="s">
        <v>17</v>
      </c>
      <c r="E13" s="15" t="s">
        <v>49</v>
      </c>
      <c r="F13" s="16" t="s">
        <v>12</v>
      </c>
      <c r="G13" s="17">
        <v>28</v>
      </c>
    </row>
    <row r="14" spans="2:7" x14ac:dyDescent="0.2">
      <c r="B14" s="12">
        <f t="shared" si="0"/>
        <v>3</v>
      </c>
      <c r="C14" s="13">
        <f>DATE(2026,10,13)</f>
        <v>46308</v>
      </c>
      <c r="D14" s="14" t="s">
        <v>16</v>
      </c>
      <c r="E14" s="15" t="s">
        <v>50</v>
      </c>
      <c r="F14" s="16" t="s">
        <v>10</v>
      </c>
      <c r="G14" s="17">
        <v>520</v>
      </c>
    </row>
    <row r="15" spans="2:7" x14ac:dyDescent="0.2">
      <c r="B15" s="12">
        <f t="shared" si="0"/>
        <v>4</v>
      </c>
      <c r="C15" s="13">
        <f>DATE(2026,10,14)</f>
        <v>46309</v>
      </c>
      <c r="D15" s="14" t="s">
        <v>17</v>
      </c>
      <c r="E15" s="15" t="s">
        <v>51</v>
      </c>
      <c r="F15" s="16" t="s">
        <v>11</v>
      </c>
      <c r="G15" s="17">
        <v>24</v>
      </c>
    </row>
    <row r="16" spans="2:7" x14ac:dyDescent="0.2">
      <c r="B16" s="12">
        <f t="shared" si="0"/>
        <v>5</v>
      </c>
      <c r="C16" s="13">
        <f>DATE(2026,10,14)</f>
        <v>46309</v>
      </c>
      <c r="D16" s="14" t="s">
        <v>17</v>
      </c>
      <c r="E16" s="15" t="s">
        <v>52</v>
      </c>
      <c r="F16" s="16" t="s">
        <v>13</v>
      </c>
      <c r="G16" s="17">
        <v>46.5</v>
      </c>
    </row>
    <row r="17" spans="2:7" x14ac:dyDescent="0.2">
      <c r="B17" s="12">
        <f t="shared" si="0"/>
        <v>6</v>
      </c>
      <c r="C17" s="13">
        <f>DATE(2026,10,15)</f>
        <v>46310</v>
      </c>
      <c r="D17" s="14" t="s">
        <v>17</v>
      </c>
      <c r="E17" s="15" t="s">
        <v>53</v>
      </c>
      <c r="F17" s="16" t="s">
        <v>9</v>
      </c>
      <c r="G17" s="17">
        <v>295.10000000000002</v>
      </c>
    </row>
    <row r="18" spans="2:7" x14ac:dyDescent="0.2">
      <c r="B18" s="12" t="str">
        <f t="shared" si="0"/>
        <v/>
      </c>
      <c r="C18" s="13"/>
      <c r="D18" s="14"/>
      <c r="E18" s="14"/>
      <c r="F18" s="16"/>
      <c r="G18" s="17"/>
    </row>
    <row r="19" spans="2:7" x14ac:dyDescent="0.2">
      <c r="B19" s="12" t="str">
        <f t="shared" si="0"/>
        <v/>
      </c>
      <c r="C19" s="13"/>
      <c r="D19" s="14"/>
      <c r="E19" s="14"/>
      <c r="F19" s="16"/>
      <c r="G19" s="17"/>
    </row>
    <row r="20" spans="2:7" x14ac:dyDescent="0.2">
      <c r="B20" s="12" t="str">
        <f t="shared" si="0"/>
        <v/>
      </c>
      <c r="C20" s="13"/>
      <c r="D20" s="14"/>
      <c r="E20" s="14"/>
      <c r="F20" s="16"/>
      <c r="G20" s="17"/>
    </row>
    <row r="21" spans="2:7" x14ac:dyDescent="0.2">
      <c r="B21" s="12" t="str">
        <f t="shared" si="0"/>
        <v/>
      </c>
      <c r="C21" s="13"/>
      <c r="D21" s="14"/>
      <c r="E21" s="14"/>
      <c r="F21" s="16"/>
      <c r="G21" s="17"/>
    </row>
    <row r="22" spans="2:7" x14ac:dyDescent="0.2">
      <c r="B22" s="12" t="str">
        <f t="shared" si="0"/>
        <v/>
      </c>
      <c r="C22" s="13"/>
      <c r="D22" s="14"/>
      <c r="E22" s="14"/>
      <c r="F22" s="16"/>
      <c r="G22" s="17"/>
    </row>
    <row r="23" spans="2:7" x14ac:dyDescent="0.2">
      <c r="B23" s="12" t="str">
        <f t="shared" si="0"/>
        <v/>
      </c>
      <c r="C23" s="13"/>
      <c r="D23" s="14"/>
      <c r="E23" s="14"/>
      <c r="F23" s="16"/>
      <c r="G23" s="17"/>
    </row>
    <row r="24" spans="2:7" x14ac:dyDescent="0.2">
      <c r="B24" s="12" t="str">
        <f t="shared" si="0"/>
        <v/>
      </c>
      <c r="C24" s="13"/>
      <c r="D24" s="14"/>
      <c r="E24" s="14"/>
      <c r="F24" s="16"/>
      <c r="G24" s="17"/>
    </row>
    <row r="25" spans="2:7" x14ac:dyDescent="0.2">
      <c r="B25" s="12" t="str">
        <f t="shared" si="0"/>
        <v/>
      </c>
      <c r="C25" s="13"/>
      <c r="D25" s="14"/>
      <c r="E25" s="14"/>
      <c r="F25" s="16"/>
      <c r="G25" s="17"/>
    </row>
    <row r="26" spans="2:7" x14ac:dyDescent="0.2">
      <c r="B26" s="12" t="str">
        <f t="shared" si="0"/>
        <v/>
      </c>
      <c r="C26" s="13"/>
      <c r="D26" s="14"/>
      <c r="E26" s="14"/>
      <c r="F26" s="16"/>
      <c r="G26" s="17"/>
    </row>
    <row r="28" spans="2:7" x14ac:dyDescent="0.2">
      <c r="B28" s="7" t="s">
        <v>61</v>
      </c>
      <c r="F28" s="19" t="s">
        <v>54</v>
      </c>
      <c r="G28" s="20">
        <f>SUM(G12:G26)</f>
        <v>1224</v>
      </c>
    </row>
    <row r="29" spans="2:7" x14ac:dyDescent="0.2">
      <c r="B29" s="35" t="s">
        <v>62</v>
      </c>
      <c r="C29" s="35"/>
      <c r="D29" s="28">
        <v>920</v>
      </c>
      <c r="F29" s="19" t="s">
        <v>55</v>
      </c>
      <c r="G29" s="20">
        <f>IF(C9="","",ROUND(C9*G9,2))</f>
        <v>172.5</v>
      </c>
    </row>
    <row r="30" spans="2:7" x14ac:dyDescent="0.2">
      <c r="B30" s="35" t="s">
        <v>63</v>
      </c>
      <c r="C30" s="35"/>
      <c r="D30" s="28">
        <v>6.5</v>
      </c>
      <c r="F30" s="21" t="s">
        <v>56</v>
      </c>
      <c r="G30" s="22">
        <f>IF(C9="","",ROUND(C9*MIN(G9,PlafonDiurna),2))</f>
        <v>172.5</v>
      </c>
    </row>
    <row r="31" spans="2:7" x14ac:dyDescent="0.2">
      <c r="B31" s="35" t="s">
        <v>64</v>
      </c>
      <c r="C31" s="35"/>
      <c r="D31" s="28">
        <v>7.8</v>
      </c>
      <c r="F31" s="19" t="s">
        <v>57</v>
      </c>
      <c r="G31" s="20">
        <f>IF(C9="","",G29-G30)</f>
        <v>0</v>
      </c>
    </row>
    <row r="32" spans="2:7" x14ac:dyDescent="0.2">
      <c r="B32" s="36" t="s">
        <v>65</v>
      </c>
      <c r="C32" s="36"/>
      <c r="D32" s="18">
        <f>ROUND(D29*D30/100*D31,2)</f>
        <v>466.44</v>
      </c>
      <c r="F32" s="23" t="s">
        <v>58</v>
      </c>
      <c r="G32" s="24">
        <f>G28+N(G29)</f>
        <v>1396.5</v>
      </c>
    </row>
    <row r="33" spans="2:7" x14ac:dyDescent="0.2">
      <c r="B33" s="29" t="s">
        <v>66</v>
      </c>
      <c r="F33" s="19" t="s">
        <v>59</v>
      </c>
      <c r="G33" s="25">
        <v>1000</v>
      </c>
    </row>
    <row r="34" spans="2:7" x14ac:dyDescent="0.2">
      <c r="B34" s="30" t="str">
        <f>"Bonuri combustibil: "&amp;TEXT(SUMIF(F12:F26,"Combustibil",G12:G26),"0")&amp;" lei"</f>
        <v>Bonuri combustibil: 606 lei</v>
      </c>
      <c r="F34" s="26" t="s">
        <v>60</v>
      </c>
      <c r="G34" s="27">
        <f>G32-N(G33)</f>
        <v>396.5</v>
      </c>
    </row>
    <row r="35" spans="2:7" x14ac:dyDescent="0.2">
      <c r="F35" s="8" t="str">
        <f>IF(G34="","",IF(G34&gt;=0,"De primit de angajat","De restituit de angajat"))</f>
        <v>De primit de angajat</v>
      </c>
    </row>
    <row r="37" spans="2:7" x14ac:dyDescent="0.2">
      <c r="B37" s="1" t="s">
        <v>67</v>
      </c>
      <c r="F37" s="1" t="s">
        <v>68</v>
      </c>
    </row>
    <row r="39" spans="2:7" x14ac:dyDescent="0.2">
      <c r="B39" s="1" t="s">
        <v>69</v>
      </c>
      <c r="F39" s="1" t="s">
        <v>69</v>
      </c>
    </row>
    <row r="41" spans="2:7" ht="27.95" customHeight="1" x14ac:dyDescent="0.2">
      <c r="B41" s="37" t="s">
        <v>70</v>
      </c>
      <c r="C41" s="38"/>
      <c r="D41" s="38"/>
      <c r="E41" s="38"/>
      <c r="F41" s="38"/>
      <c r="G41" s="38"/>
    </row>
    <row r="1000" spans="702:702" ht="15" x14ac:dyDescent="0.25">
      <c r="ZZ1000"/>
    </row>
  </sheetData>
  <mergeCells count="11">
    <mergeCell ref="C4:E4"/>
    <mergeCell ref="C5:E5"/>
    <mergeCell ref="C7:E7"/>
    <mergeCell ref="C8:E8"/>
    <mergeCell ref="C9:E9"/>
    <mergeCell ref="C6:G6"/>
    <mergeCell ref="B29:C29"/>
    <mergeCell ref="B30:C30"/>
    <mergeCell ref="B31:C31"/>
    <mergeCell ref="B32:C32"/>
    <mergeCell ref="B41:G41"/>
  </mergeCells>
  <conditionalFormatting sqref="F35">
    <cfRule type="expression" dxfId="4" priority="1" stopIfTrue="1">
      <formula>G34&lt;0</formula>
    </cfRule>
  </conditionalFormatting>
  <conditionalFormatting sqref="G31">
    <cfRule type="expression" dxfId="3" priority="2" stopIfTrue="1">
      <formula>AND(ISNUMBER(G31),G31&gt;0)</formula>
    </cfRule>
  </conditionalFormatting>
  <dataValidations count="2">
    <dataValidation type="list" allowBlank="1" showInputMessage="1" showErrorMessage="1" sqref="D12:D26" xr:uid="{0754F521-4D2C-41FB-BFE8-DB934C0768E9}">
      <formula1>DocCh</formula1>
    </dataValidation>
    <dataValidation type="list" allowBlank="1" showInputMessage="1" sqref="F12:F26" xr:uid="{43D5636E-942B-44F4-BC58-EF75F5336D90}">
      <formula1>CatCh</formula1>
    </dataValidation>
  </dataValidations>
  <printOptions horizontalCentered="1"/>
  <pageMargins left="0.7" right="0.7" top="0.75" bottom="0.75" header="0.3" footer="0.3"/>
  <pageSetup scale="83" orientation="portrait" r:id="rId1"/>
  <headerFooter>
    <oddFooter>&amp;Cmodelexcel.ro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97116-299A-4A9D-BF94-B33419429F03}">
  <sheetPr>
    <pageSetUpPr fitToPage="1"/>
  </sheetPr>
  <dimension ref="B1:ZZ1000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2.7109375" style="1" customWidth="1"/>
    <col min="2" max="2" width="9.7109375" style="1" customWidth="1"/>
    <col min="3" max="3" width="16.7109375" style="1" customWidth="1"/>
    <col min="4" max="4" width="10.7109375" style="1" customWidth="1"/>
    <col min="5" max="5" width="13.7109375" style="1" customWidth="1"/>
    <col min="6" max="6" width="24.7109375" style="1" customWidth="1"/>
    <col min="7" max="8" width="11.28515625" style="1" customWidth="1"/>
    <col min="9" max="9" width="6.7109375" style="1" customWidth="1"/>
    <col min="10" max="16" width="11.28515625" style="1" customWidth="1"/>
    <col min="17" max="17" width="20.7109375" style="1" customWidth="1"/>
    <col min="18" max="16384" width="11.42578125" style="1"/>
  </cols>
  <sheetData>
    <row r="1" spans="2:17" ht="21" x14ac:dyDescent="0.35">
      <c r="B1" s="2" t="s">
        <v>71</v>
      </c>
    </row>
    <row r="2" spans="2:17" x14ac:dyDescent="0.2">
      <c r="B2" s="29" t="s">
        <v>72</v>
      </c>
    </row>
    <row r="4" spans="2:17" ht="44.1" customHeight="1" x14ac:dyDescent="0.2">
      <c r="B4" s="31" t="s">
        <v>73</v>
      </c>
      <c r="C4" s="31" t="s">
        <v>74</v>
      </c>
      <c r="D4" s="31" t="s">
        <v>75</v>
      </c>
      <c r="E4" s="31" t="s">
        <v>76</v>
      </c>
      <c r="F4" s="31" t="s">
        <v>77</v>
      </c>
      <c r="G4" s="31" t="s">
        <v>78</v>
      </c>
      <c r="H4" s="31" t="s">
        <v>79</v>
      </c>
      <c r="I4" s="31" t="s">
        <v>80</v>
      </c>
      <c r="J4" s="31" t="s">
        <v>81</v>
      </c>
      <c r="K4" s="31" t="s">
        <v>82</v>
      </c>
      <c r="L4" s="31" t="s">
        <v>83</v>
      </c>
      <c r="M4" s="31" t="s">
        <v>84</v>
      </c>
      <c r="N4" s="31" t="s">
        <v>85</v>
      </c>
      <c r="O4" s="31" t="s">
        <v>86</v>
      </c>
      <c r="P4" s="31" t="s">
        <v>87</v>
      </c>
      <c r="Q4" s="31" t="s">
        <v>88</v>
      </c>
    </row>
    <row r="5" spans="2:17" x14ac:dyDescent="0.2">
      <c r="B5" s="15" t="s">
        <v>27</v>
      </c>
      <c r="C5" s="32" t="s">
        <v>25</v>
      </c>
      <c r="D5" s="33">
        <v>6500</v>
      </c>
      <c r="E5" s="32" t="s">
        <v>31</v>
      </c>
      <c r="F5" s="32" t="s">
        <v>89</v>
      </c>
      <c r="G5" s="13">
        <f>DATE(2026,10,13)</f>
        <v>46308</v>
      </c>
      <c r="H5" s="13">
        <f>DATE(2026,10,15)</f>
        <v>46310</v>
      </c>
      <c r="I5" s="12">
        <f t="shared" ref="I5:I36" si="0">IF(OR(G5="",H5=""),"",H5-G5+1)</f>
        <v>3</v>
      </c>
      <c r="J5" s="33">
        <v>57.5</v>
      </c>
      <c r="K5" s="34">
        <f t="shared" ref="K5:K36" si="1">IF(OR(I5="",J5=""),"",ROUND(I5*J5,2))</f>
        <v>172.5</v>
      </c>
      <c r="L5" s="33">
        <v>1224</v>
      </c>
      <c r="M5" s="34">
        <f t="shared" ref="M5:M36" si="2">IF(C5="","",N(K5)+N(L5))</f>
        <v>1396.5</v>
      </c>
      <c r="N5" s="33">
        <v>1000</v>
      </c>
      <c r="O5" s="34">
        <f t="shared" ref="O5:O36" si="3">IF(C5="","",M5-N(N5))</f>
        <v>396.5</v>
      </c>
      <c r="P5" s="34">
        <f t="shared" ref="P5:P36" si="4">IF(OR(C5="",G5=""),"",SUMIFS($K$5:$K$64,$C$5:$C$64,C5,$G$5:$G$64,"&gt;="&amp;DATE(YEAR(G5),MONTH(G5),1),$G$5:$G$64,"&lt;="&amp;EOMONTH(G5,0)))</f>
        <v>332.5</v>
      </c>
      <c r="Q5" s="12" t="str">
        <f t="shared" ref="Q5:Q36" si="5">IF(C5="","",IF(N(J5)&gt;PlafonDiurna,"Diurnă/zi peste plafon",IF(AND(N(D5)&gt;0,N(P5)&gt;NrSalariiPlafon*D5),"Peste plafonul lunar","OK")))</f>
        <v>OK</v>
      </c>
    </row>
    <row r="6" spans="2:17" x14ac:dyDescent="0.2">
      <c r="B6" s="15" t="s">
        <v>90</v>
      </c>
      <c r="C6" s="32" t="s">
        <v>91</v>
      </c>
      <c r="D6" s="33">
        <v>5800</v>
      </c>
      <c r="E6" s="32" t="s">
        <v>92</v>
      </c>
      <c r="F6" s="32" t="s">
        <v>93</v>
      </c>
      <c r="G6" s="13">
        <f>DATE(2026,10,20)</f>
        <v>46315</v>
      </c>
      <c r="H6" s="13">
        <f>DATE(2026,10,22)</f>
        <v>46317</v>
      </c>
      <c r="I6" s="12">
        <f t="shared" si="0"/>
        <v>3</v>
      </c>
      <c r="J6" s="33">
        <v>57.5</v>
      </c>
      <c r="K6" s="34">
        <f t="shared" si="1"/>
        <v>172.5</v>
      </c>
      <c r="L6" s="33">
        <v>980</v>
      </c>
      <c r="M6" s="34">
        <f t="shared" si="2"/>
        <v>1152.5</v>
      </c>
      <c r="N6" s="33">
        <v>800</v>
      </c>
      <c r="O6" s="34">
        <f t="shared" si="3"/>
        <v>352.5</v>
      </c>
      <c r="P6" s="34">
        <f t="shared" si="4"/>
        <v>172.5</v>
      </c>
      <c r="Q6" s="12" t="str">
        <f t="shared" si="5"/>
        <v>OK</v>
      </c>
    </row>
    <row r="7" spans="2:17" x14ac:dyDescent="0.2">
      <c r="B7" s="15" t="s">
        <v>94</v>
      </c>
      <c r="C7" s="32" t="s">
        <v>25</v>
      </c>
      <c r="D7" s="33">
        <v>6500</v>
      </c>
      <c r="E7" s="32" t="s">
        <v>95</v>
      </c>
      <c r="F7" s="32" t="s">
        <v>96</v>
      </c>
      <c r="G7" s="13">
        <f>DATE(2026,10,27)</f>
        <v>46322</v>
      </c>
      <c r="H7" s="13">
        <f>DATE(2026,10,28)</f>
        <v>46323</v>
      </c>
      <c r="I7" s="12">
        <f t="shared" si="0"/>
        <v>2</v>
      </c>
      <c r="J7" s="33">
        <v>80</v>
      </c>
      <c r="K7" s="34">
        <f t="shared" si="1"/>
        <v>160</v>
      </c>
      <c r="L7" s="33">
        <v>640</v>
      </c>
      <c r="M7" s="34">
        <f t="shared" si="2"/>
        <v>800</v>
      </c>
      <c r="N7" s="33">
        <v>0</v>
      </c>
      <c r="O7" s="34">
        <f t="shared" si="3"/>
        <v>800</v>
      </c>
      <c r="P7" s="34">
        <f t="shared" si="4"/>
        <v>332.5</v>
      </c>
      <c r="Q7" s="12" t="str">
        <f t="shared" si="5"/>
        <v>Diurnă/zi peste plafon</v>
      </c>
    </row>
    <row r="8" spans="2:17" x14ac:dyDescent="0.2">
      <c r="B8" s="14"/>
      <c r="C8" s="32"/>
      <c r="D8" s="33"/>
      <c r="E8" s="32"/>
      <c r="F8" s="32"/>
      <c r="G8" s="13"/>
      <c r="H8" s="13"/>
      <c r="I8" s="12" t="str">
        <f t="shared" si="0"/>
        <v/>
      </c>
      <c r="J8" s="33"/>
      <c r="K8" s="34" t="str">
        <f t="shared" si="1"/>
        <v/>
      </c>
      <c r="L8" s="33"/>
      <c r="M8" s="34" t="str">
        <f t="shared" si="2"/>
        <v/>
      </c>
      <c r="N8" s="33"/>
      <c r="O8" s="34" t="str">
        <f t="shared" si="3"/>
        <v/>
      </c>
      <c r="P8" s="34" t="str">
        <f t="shared" si="4"/>
        <v/>
      </c>
      <c r="Q8" s="12" t="str">
        <f t="shared" si="5"/>
        <v/>
      </c>
    </row>
    <row r="9" spans="2:17" x14ac:dyDescent="0.2">
      <c r="B9" s="14"/>
      <c r="C9" s="32"/>
      <c r="D9" s="33"/>
      <c r="E9" s="32"/>
      <c r="F9" s="32"/>
      <c r="G9" s="13"/>
      <c r="H9" s="13"/>
      <c r="I9" s="12" t="str">
        <f t="shared" si="0"/>
        <v/>
      </c>
      <c r="J9" s="33"/>
      <c r="K9" s="34" t="str">
        <f t="shared" si="1"/>
        <v/>
      </c>
      <c r="L9" s="33"/>
      <c r="M9" s="34" t="str">
        <f t="shared" si="2"/>
        <v/>
      </c>
      <c r="N9" s="33"/>
      <c r="O9" s="34" t="str">
        <f t="shared" si="3"/>
        <v/>
      </c>
      <c r="P9" s="34" t="str">
        <f t="shared" si="4"/>
        <v/>
      </c>
      <c r="Q9" s="12" t="str">
        <f t="shared" si="5"/>
        <v/>
      </c>
    </row>
    <row r="10" spans="2:17" x14ac:dyDescent="0.2">
      <c r="B10" s="14"/>
      <c r="C10" s="32"/>
      <c r="D10" s="33"/>
      <c r="E10" s="32"/>
      <c r="F10" s="32"/>
      <c r="G10" s="13"/>
      <c r="H10" s="13"/>
      <c r="I10" s="12" t="str">
        <f t="shared" si="0"/>
        <v/>
      </c>
      <c r="J10" s="33"/>
      <c r="K10" s="34" t="str">
        <f t="shared" si="1"/>
        <v/>
      </c>
      <c r="L10" s="33"/>
      <c r="M10" s="34" t="str">
        <f t="shared" si="2"/>
        <v/>
      </c>
      <c r="N10" s="33"/>
      <c r="O10" s="34" t="str">
        <f t="shared" si="3"/>
        <v/>
      </c>
      <c r="P10" s="34" t="str">
        <f t="shared" si="4"/>
        <v/>
      </c>
      <c r="Q10" s="12" t="str">
        <f t="shared" si="5"/>
        <v/>
      </c>
    </row>
    <row r="11" spans="2:17" x14ac:dyDescent="0.2">
      <c r="B11" s="14"/>
      <c r="C11" s="32"/>
      <c r="D11" s="33"/>
      <c r="E11" s="32"/>
      <c r="F11" s="32"/>
      <c r="G11" s="13"/>
      <c r="H11" s="13"/>
      <c r="I11" s="12" t="str">
        <f t="shared" si="0"/>
        <v/>
      </c>
      <c r="J11" s="33"/>
      <c r="K11" s="34" t="str">
        <f t="shared" si="1"/>
        <v/>
      </c>
      <c r="L11" s="33"/>
      <c r="M11" s="34" t="str">
        <f t="shared" si="2"/>
        <v/>
      </c>
      <c r="N11" s="33"/>
      <c r="O11" s="34" t="str">
        <f t="shared" si="3"/>
        <v/>
      </c>
      <c r="P11" s="34" t="str">
        <f t="shared" si="4"/>
        <v/>
      </c>
      <c r="Q11" s="12" t="str">
        <f t="shared" si="5"/>
        <v/>
      </c>
    </row>
    <row r="12" spans="2:17" x14ac:dyDescent="0.2">
      <c r="B12" s="14"/>
      <c r="C12" s="32"/>
      <c r="D12" s="33"/>
      <c r="E12" s="32"/>
      <c r="F12" s="32"/>
      <c r="G12" s="13"/>
      <c r="H12" s="13"/>
      <c r="I12" s="12" t="str">
        <f t="shared" si="0"/>
        <v/>
      </c>
      <c r="J12" s="33"/>
      <c r="K12" s="34" t="str">
        <f t="shared" si="1"/>
        <v/>
      </c>
      <c r="L12" s="33"/>
      <c r="M12" s="34" t="str">
        <f t="shared" si="2"/>
        <v/>
      </c>
      <c r="N12" s="33"/>
      <c r="O12" s="34" t="str">
        <f t="shared" si="3"/>
        <v/>
      </c>
      <c r="P12" s="34" t="str">
        <f t="shared" si="4"/>
        <v/>
      </c>
      <c r="Q12" s="12" t="str">
        <f t="shared" si="5"/>
        <v/>
      </c>
    </row>
    <row r="13" spans="2:17" x14ac:dyDescent="0.2">
      <c r="B13" s="14"/>
      <c r="C13" s="32"/>
      <c r="D13" s="33"/>
      <c r="E13" s="32"/>
      <c r="F13" s="32"/>
      <c r="G13" s="13"/>
      <c r="H13" s="13"/>
      <c r="I13" s="12" t="str">
        <f t="shared" si="0"/>
        <v/>
      </c>
      <c r="J13" s="33"/>
      <c r="K13" s="34" t="str">
        <f t="shared" si="1"/>
        <v/>
      </c>
      <c r="L13" s="33"/>
      <c r="M13" s="34" t="str">
        <f t="shared" si="2"/>
        <v/>
      </c>
      <c r="N13" s="33"/>
      <c r="O13" s="34" t="str">
        <f t="shared" si="3"/>
        <v/>
      </c>
      <c r="P13" s="34" t="str">
        <f t="shared" si="4"/>
        <v/>
      </c>
      <c r="Q13" s="12" t="str">
        <f t="shared" si="5"/>
        <v/>
      </c>
    </row>
    <row r="14" spans="2:17" x14ac:dyDescent="0.2">
      <c r="B14" s="14"/>
      <c r="C14" s="32"/>
      <c r="D14" s="33"/>
      <c r="E14" s="32"/>
      <c r="F14" s="32"/>
      <c r="G14" s="13"/>
      <c r="H14" s="13"/>
      <c r="I14" s="12" t="str">
        <f t="shared" si="0"/>
        <v/>
      </c>
      <c r="J14" s="33"/>
      <c r="K14" s="34" t="str">
        <f t="shared" si="1"/>
        <v/>
      </c>
      <c r="L14" s="33"/>
      <c r="M14" s="34" t="str">
        <f t="shared" si="2"/>
        <v/>
      </c>
      <c r="N14" s="33"/>
      <c r="O14" s="34" t="str">
        <f t="shared" si="3"/>
        <v/>
      </c>
      <c r="P14" s="34" t="str">
        <f t="shared" si="4"/>
        <v/>
      </c>
      <c r="Q14" s="12" t="str">
        <f t="shared" si="5"/>
        <v/>
      </c>
    </row>
    <row r="15" spans="2:17" x14ac:dyDescent="0.2">
      <c r="B15" s="14"/>
      <c r="C15" s="32"/>
      <c r="D15" s="33"/>
      <c r="E15" s="32"/>
      <c r="F15" s="32"/>
      <c r="G15" s="13"/>
      <c r="H15" s="13"/>
      <c r="I15" s="12" t="str">
        <f t="shared" si="0"/>
        <v/>
      </c>
      <c r="J15" s="33"/>
      <c r="K15" s="34" t="str">
        <f t="shared" si="1"/>
        <v/>
      </c>
      <c r="L15" s="33"/>
      <c r="M15" s="34" t="str">
        <f t="shared" si="2"/>
        <v/>
      </c>
      <c r="N15" s="33"/>
      <c r="O15" s="34" t="str">
        <f t="shared" si="3"/>
        <v/>
      </c>
      <c r="P15" s="34" t="str">
        <f t="shared" si="4"/>
        <v/>
      </c>
      <c r="Q15" s="12" t="str">
        <f t="shared" si="5"/>
        <v/>
      </c>
    </row>
    <row r="16" spans="2:17" x14ac:dyDescent="0.2">
      <c r="B16" s="14"/>
      <c r="C16" s="32"/>
      <c r="D16" s="33"/>
      <c r="E16" s="32"/>
      <c r="F16" s="32"/>
      <c r="G16" s="13"/>
      <c r="H16" s="13"/>
      <c r="I16" s="12" t="str">
        <f t="shared" si="0"/>
        <v/>
      </c>
      <c r="J16" s="33"/>
      <c r="K16" s="34" t="str">
        <f t="shared" si="1"/>
        <v/>
      </c>
      <c r="L16" s="33"/>
      <c r="M16" s="34" t="str">
        <f t="shared" si="2"/>
        <v/>
      </c>
      <c r="N16" s="33"/>
      <c r="O16" s="34" t="str">
        <f t="shared" si="3"/>
        <v/>
      </c>
      <c r="P16" s="34" t="str">
        <f t="shared" si="4"/>
        <v/>
      </c>
      <c r="Q16" s="12" t="str">
        <f t="shared" si="5"/>
        <v/>
      </c>
    </row>
    <row r="17" spans="2:17" x14ac:dyDescent="0.2">
      <c r="B17" s="14"/>
      <c r="C17" s="32"/>
      <c r="D17" s="33"/>
      <c r="E17" s="32"/>
      <c r="F17" s="32"/>
      <c r="G17" s="13"/>
      <c r="H17" s="13"/>
      <c r="I17" s="12" t="str">
        <f t="shared" si="0"/>
        <v/>
      </c>
      <c r="J17" s="33"/>
      <c r="K17" s="34" t="str">
        <f t="shared" si="1"/>
        <v/>
      </c>
      <c r="L17" s="33"/>
      <c r="M17" s="34" t="str">
        <f t="shared" si="2"/>
        <v/>
      </c>
      <c r="N17" s="33"/>
      <c r="O17" s="34" t="str">
        <f t="shared" si="3"/>
        <v/>
      </c>
      <c r="P17" s="34" t="str">
        <f t="shared" si="4"/>
        <v/>
      </c>
      <c r="Q17" s="12" t="str">
        <f t="shared" si="5"/>
        <v/>
      </c>
    </row>
    <row r="18" spans="2:17" x14ac:dyDescent="0.2">
      <c r="B18" s="14"/>
      <c r="C18" s="32"/>
      <c r="D18" s="33"/>
      <c r="E18" s="32"/>
      <c r="F18" s="32"/>
      <c r="G18" s="13"/>
      <c r="H18" s="13"/>
      <c r="I18" s="12" t="str">
        <f t="shared" si="0"/>
        <v/>
      </c>
      <c r="J18" s="33"/>
      <c r="K18" s="34" t="str">
        <f t="shared" si="1"/>
        <v/>
      </c>
      <c r="L18" s="33"/>
      <c r="M18" s="34" t="str">
        <f t="shared" si="2"/>
        <v/>
      </c>
      <c r="N18" s="33"/>
      <c r="O18" s="34" t="str">
        <f t="shared" si="3"/>
        <v/>
      </c>
      <c r="P18" s="34" t="str">
        <f t="shared" si="4"/>
        <v/>
      </c>
      <c r="Q18" s="12" t="str">
        <f t="shared" si="5"/>
        <v/>
      </c>
    </row>
    <row r="19" spans="2:17" x14ac:dyDescent="0.2">
      <c r="B19" s="14"/>
      <c r="C19" s="32"/>
      <c r="D19" s="33"/>
      <c r="E19" s="32"/>
      <c r="F19" s="32"/>
      <c r="G19" s="13"/>
      <c r="H19" s="13"/>
      <c r="I19" s="12" t="str">
        <f t="shared" si="0"/>
        <v/>
      </c>
      <c r="J19" s="33"/>
      <c r="K19" s="34" t="str">
        <f t="shared" si="1"/>
        <v/>
      </c>
      <c r="L19" s="33"/>
      <c r="M19" s="34" t="str">
        <f t="shared" si="2"/>
        <v/>
      </c>
      <c r="N19" s="33"/>
      <c r="O19" s="34" t="str">
        <f t="shared" si="3"/>
        <v/>
      </c>
      <c r="P19" s="34" t="str">
        <f t="shared" si="4"/>
        <v/>
      </c>
      <c r="Q19" s="12" t="str">
        <f t="shared" si="5"/>
        <v/>
      </c>
    </row>
    <row r="20" spans="2:17" x14ac:dyDescent="0.2">
      <c r="B20" s="14"/>
      <c r="C20" s="32"/>
      <c r="D20" s="33"/>
      <c r="E20" s="32"/>
      <c r="F20" s="32"/>
      <c r="G20" s="13"/>
      <c r="H20" s="13"/>
      <c r="I20" s="12" t="str">
        <f t="shared" si="0"/>
        <v/>
      </c>
      <c r="J20" s="33"/>
      <c r="K20" s="34" t="str">
        <f t="shared" si="1"/>
        <v/>
      </c>
      <c r="L20" s="33"/>
      <c r="M20" s="34" t="str">
        <f t="shared" si="2"/>
        <v/>
      </c>
      <c r="N20" s="33"/>
      <c r="O20" s="34" t="str">
        <f t="shared" si="3"/>
        <v/>
      </c>
      <c r="P20" s="34" t="str">
        <f t="shared" si="4"/>
        <v/>
      </c>
      <c r="Q20" s="12" t="str">
        <f t="shared" si="5"/>
        <v/>
      </c>
    </row>
    <row r="21" spans="2:17" x14ac:dyDescent="0.2">
      <c r="B21" s="14"/>
      <c r="C21" s="32"/>
      <c r="D21" s="33"/>
      <c r="E21" s="32"/>
      <c r="F21" s="32"/>
      <c r="G21" s="13"/>
      <c r="H21" s="13"/>
      <c r="I21" s="12" t="str">
        <f t="shared" si="0"/>
        <v/>
      </c>
      <c r="J21" s="33"/>
      <c r="K21" s="34" t="str">
        <f t="shared" si="1"/>
        <v/>
      </c>
      <c r="L21" s="33"/>
      <c r="M21" s="34" t="str">
        <f t="shared" si="2"/>
        <v/>
      </c>
      <c r="N21" s="33"/>
      <c r="O21" s="34" t="str">
        <f t="shared" si="3"/>
        <v/>
      </c>
      <c r="P21" s="34" t="str">
        <f t="shared" si="4"/>
        <v/>
      </c>
      <c r="Q21" s="12" t="str">
        <f t="shared" si="5"/>
        <v/>
      </c>
    </row>
    <row r="22" spans="2:17" x14ac:dyDescent="0.2">
      <c r="B22" s="14"/>
      <c r="C22" s="32"/>
      <c r="D22" s="33"/>
      <c r="E22" s="32"/>
      <c r="F22" s="32"/>
      <c r="G22" s="13"/>
      <c r="H22" s="13"/>
      <c r="I22" s="12" t="str">
        <f t="shared" si="0"/>
        <v/>
      </c>
      <c r="J22" s="33"/>
      <c r="K22" s="34" t="str">
        <f t="shared" si="1"/>
        <v/>
      </c>
      <c r="L22" s="33"/>
      <c r="M22" s="34" t="str">
        <f t="shared" si="2"/>
        <v/>
      </c>
      <c r="N22" s="33"/>
      <c r="O22" s="34" t="str">
        <f t="shared" si="3"/>
        <v/>
      </c>
      <c r="P22" s="34" t="str">
        <f t="shared" si="4"/>
        <v/>
      </c>
      <c r="Q22" s="12" t="str">
        <f t="shared" si="5"/>
        <v/>
      </c>
    </row>
    <row r="23" spans="2:17" x14ac:dyDescent="0.2">
      <c r="B23" s="14"/>
      <c r="C23" s="32"/>
      <c r="D23" s="33"/>
      <c r="E23" s="32"/>
      <c r="F23" s="32"/>
      <c r="G23" s="13"/>
      <c r="H23" s="13"/>
      <c r="I23" s="12" t="str">
        <f t="shared" si="0"/>
        <v/>
      </c>
      <c r="J23" s="33"/>
      <c r="K23" s="34" t="str">
        <f t="shared" si="1"/>
        <v/>
      </c>
      <c r="L23" s="33"/>
      <c r="M23" s="34" t="str">
        <f t="shared" si="2"/>
        <v/>
      </c>
      <c r="N23" s="33"/>
      <c r="O23" s="34" t="str">
        <f t="shared" si="3"/>
        <v/>
      </c>
      <c r="P23" s="34" t="str">
        <f t="shared" si="4"/>
        <v/>
      </c>
      <c r="Q23" s="12" t="str">
        <f t="shared" si="5"/>
        <v/>
      </c>
    </row>
    <row r="24" spans="2:17" x14ac:dyDescent="0.2">
      <c r="B24" s="14"/>
      <c r="C24" s="32"/>
      <c r="D24" s="33"/>
      <c r="E24" s="32"/>
      <c r="F24" s="32"/>
      <c r="G24" s="13"/>
      <c r="H24" s="13"/>
      <c r="I24" s="12" t="str">
        <f t="shared" si="0"/>
        <v/>
      </c>
      <c r="J24" s="33"/>
      <c r="K24" s="34" t="str">
        <f t="shared" si="1"/>
        <v/>
      </c>
      <c r="L24" s="33"/>
      <c r="M24" s="34" t="str">
        <f t="shared" si="2"/>
        <v/>
      </c>
      <c r="N24" s="33"/>
      <c r="O24" s="34" t="str">
        <f t="shared" si="3"/>
        <v/>
      </c>
      <c r="P24" s="34" t="str">
        <f t="shared" si="4"/>
        <v/>
      </c>
      <c r="Q24" s="12" t="str">
        <f t="shared" si="5"/>
        <v/>
      </c>
    </row>
    <row r="25" spans="2:17" x14ac:dyDescent="0.2">
      <c r="B25" s="14"/>
      <c r="C25" s="32"/>
      <c r="D25" s="33"/>
      <c r="E25" s="32"/>
      <c r="F25" s="32"/>
      <c r="G25" s="13"/>
      <c r="H25" s="13"/>
      <c r="I25" s="12" t="str">
        <f t="shared" si="0"/>
        <v/>
      </c>
      <c r="J25" s="33"/>
      <c r="K25" s="34" t="str">
        <f t="shared" si="1"/>
        <v/>
      </c>
      <c r="L25" s="33"/>
      <c r="M25" s="34" t="str">
        <f t="shared" si="2"/>
        <v/>
      </c>
      <c r="N25" s="33"/>
      <c r="O25" s="34" t="str">
        <f t="shared" si="3"/>
        <v/>
      </c>
      <c r="P25" s="34" t="str">
        <f t="shared" si="4"/>
        <v/>
      </c>
      <c r="Q25" s="12" t="str">
        <f t="shared" si="5"/>
        <v/>
      </c>
    </row>
    <row r="26" spans="2:17" x14ac:dyDescent="0.2">
      <c r="B26" s="14"/>
      <c r="C26" s="32"/>
      <c r="D26" s="33"/>
      <c r="E26" s="32"/>
      <c r="F26" s="32"/>
      <c r="G26" s="13"/>
      <c r="H26" s="13"/>
      <c r="I26" s="12" t="str">
        <f t="shared" si="0"/>
        <v/>
      </c>
      <c r="J26" s="33"/>
      <c r="K26" s="34" t="str">
        <f t="shared" si="1"/>
        <v/>
      </c>
      <c r="L26" s="33"/>
      <c r="M26" s="34" t="str">
        <f t="shared" si="2"/>
        <v/>
      </c>
      <c r="N26" s="33"/>
      <c r="O26" s="34" t="str">
        <f t="shared" si="3"/>
        <v/>
      </c>
      <c r="P26" s="34" t="str">
        <f t="shared" si="4"/>
        <v/>
      </c>
      <c r="Q26" s="12" t="str">
        <f t="shared" si="5"/>
        <v/>
      </c>
    </row>
    <row r="27" spans="2:17" x14ac:dyDescent="0.2">
      <c r="B27" s="14"/>
      <c r="C27" s="32"/>
      <c r="D27" s="33"/>
      <c r="E27" s="32"/>
      <c r="F27" s="32"/>
      <c r="G27" s="13"/>
      <c r="H27" s="13"/>
      <c r="I27" s="12" t="str">
        <f t="shared" si="0"/>
        <v/>
      </c>
      <c r="J27" s="33"/>
      <c r="K27" s="34" t="str">
        <f t="shared" si="1"/>
        <v/>
      </c>
      <c r="L27" s="33"/>
      <c r="M27" s="34" t="str">
        <f t="shared" si="2"/>
        <v/>
      </c>
      <c r="N27" s="33"/>
      <c r="O27" s="34" t="str">
        <f t="shared" si="3"/>
        <v/>
      </c>
      <c r="P27" s="34" t="str">
        <f t="shared" si="4"/>
        <v/>
      </c>
      <c r="Q27" s="12" t="str">
        <f t="shared" si="5"/>
        <v/>
      </c>
    </row>
    <row r="28" spans="2:17" x14ac:dyDescent="0.2">
      <c r="B28" s="14"/>
      <c r="C28" s="32"/>
      <c r="D28" s="33"/>
      <c r="E28" s="32"/>
      <c r="F28" s="32"/>
      <c r="G28" s="13"/>
      <c r="H28" s="13"/>
      <c r="I28" s="12" t="str">
        <f t="shared" si="0"/>
        <v/>
      </c>
      <c r="J28" s="33"/>
      <c r="K28" s="34" t="str">
        <f t="shared" si="1"/>
        <v/>
      </c>
      <c r="L28" s="33"/>
      <c r="M28" s="34" t="str">
        <f t="shared" si="2"/>
        <v/>
      </c>
      <c r="N28" s="33"/>
      <c r="O28" s="34" t="str">
        <f t="shared" si="3"/>
        <v/>
      </c>
      <c r="P28" s="34" t="str">
        <f t="shared" si="4"/>
        <v/>
      </c>
      <c r="Q28" s="12" t="str">
        <f t="shared" si="5"/>
        <v/>
      </c>
    </row>
    <row r="29" spans="2:17" x14ac:dyDescent="0.2">
      <c r="B29" s="14"/>
      <c r="C29" s="32"/>
      <c r="D29" s="33"/>
      <c r="E29" s="32"/>
      <c r="F29" s="32"/>
      <c r="G29" s="13"/>
      <c r="H29" s="13"/>
      <c r="I29" s="12" t="str">
        <f t="shared" si="0"/>
        <v/>
      </c>
      <c r="J29" s="33"/>
      <c r="K29" s="34" t="str">
        <f t="shared" si="1"/>
        <v/>
      </c>
      <c r="L29" s="33"/>
      <c r="M29" s="34" t="str">
        <f t="shared" si="2"/>
        <v/>
      </c>
      <c r="N29" s="33"/>
      <c r="O29" s="34" t="str">
        <f t="shared" si="3"/>
        <v/>
      </c>
      <c r="P29" s="34" t="str">
        <f t="shared" si="4"/>
        <v/>
      </c>
      <c r="Q29" s="12" t="str">
        <f t="shared" si="5"/>
        <v/>
      </c>
    </row>
    <row r="30" spans="2:17" x14ac:dyDescent="0.2">
      <c r="B30" s="14"/>
      <c r="C30" s="32"/>
      <c r="D30" s="33"/>
      <c r="E30" s="32"/>
      <c r="F30" s="32"/>
      <c r="G30" s="13"/>
      <c r="H30" s="13"/>
      <c r="I30" s="12" t="str">
        <f t="shared" si="0"/>
        <v/>
      </c>
      <c r="J30" s="33"/>
      <c r="K30" s="34" t="str">
        <f t="shared" si="1"/>
        <v/>
      </c>
      <c r="L30" s="33"/>
      <c r="M30" s="34" t="str">
        <f t="shared" si="2"/>
        <v/>
      </c>
      <c r="N30" s="33"/>
      <c r="O30" s="34" t="str">
        <f t="shared" si="3"/>
        <v/>
      </c>
      <c r="P30" s="34" t="str">
        <f t="shared" si="4"/>
        <v/>
      </c>
      <c r="Q30" s="12" t="str">
        <f t="shared" si="5"/>
        <v/>
      </c>
    </row>
    <row r="31" spans="2:17" x14ac:dyDescent="0.2">
      <c r="B31" s="14"/>
      <c r="C31" s="32"/>
      <c r="D31" s="33"/>
      <c r="E31" s="32"/>
      <c r="F31" s="32"/>
      <c r="G31" s="13"/>
      <c r="H31" s="13"/>
      <c r="I31" s="12" t="str">
        <f t="shared" si="0"/>
        <v/>
      </c>
      <c r="J31" s="33"/>
      <c r="K31" s="34" t="str">
        <f t="shared" si="1"/>
        <v/>
      </c>
      <c r="L31" s="33"/>
      <c r="M31" s="34" t="str">
        <f t="shared" si="2"/>
        <v/>
      </c>
      <c r="N31" s="33"/>
      <c r="O31" s="34" t="str">
        <f t="shared" si="3"/>
        <v/>
      </c>
      <c r="P31" s="34" t="str">
        <f t="shared" si="4"/>
        <v/>
      </c>
      <c r="Q31" s="12" t="str">
        <f t="shared" si="5"/>
        <v/>
      </c>
    </row>
    <row r="32" spans="2:17" x14ac:dyDescent="0.2">
      <c r="B32" s="14"/>
      <c r="C32" s="32"/>
      <c r="D32" s="33"/>
      <c r="E32" s="32"/>
      <c r="F32" s="32"/>
      <c r="G32" s="13"/>
      <c r="H32" s="13"/>
      <c r="I32" s="12" t="str">
        <f t="shared" si="0"/>
        <v/>
      </c>
      <c r="J32" s="33"/>
      <c r="K32" s="34" t="str">
        <f t="shared" si="1"/>
        <v/>
      </c>
      <c r="L32" s="33"/>
      <c r="M32" s="34" t="str">
        <f t="shared" si="2"/>
        <v/>
      </c>
      <c r="N32" s="33"/>
      <c r="O32" s="34" t="str">
        <f t="shared" si="3"/>
        <v/>
      </c>
      <c r="P32" s="34" t="str">
        <f t="shared" si="4"/>
        <v/>
      </c>
      <c r="Q32" s="12" t="str">
        <f t="shared" si="5"/>
        <v/>
      </c>
    </row>
    <row r="33" spans="2:17" x14ac:dyDescent="0.2">
      <c r="B33" s="14"/>
      <c r="C33" s="32"/>
      <c r="D33" s="33"/>
      <c r="E33" s="32"/>
      <c r="F33" s="32"/>
      <c r="G33" s="13"/>
      <c r="H33" s="13"/>
      <c r="I33" s="12" t="str">
        <f t="shared" si="0"/>
        <v/>
      </c>
      <c r="J33" s="33"/>
      <c r="K33" s="34" t="str">
        <f t="shared" si="1"/>
        <v/>
      </c>
      <c r="L33" s="33"/>
      <c r="M33" s="34" t="str">
        <f t="shared" si="2"/>
        <v/>
      </c>
      <c r="N33" s="33"/>
      <c r="O33" s="34" t="str">
        <f t="shared" si="3"/>
        <v/>
      </c>
      <c r="P33" s="34" t="str">
        <f t="shared" si="4"/>
        <v/>
      </c>
      <c r="Q33" s="12" t="str">
        <f t="shared" si="5"/>
        <v/>
      </c>
    </row>
    <row r="34" spans="2:17" x14ac:dyDescent="0.2">
      <c r="B34" s="14"/>
      <c r="C34" s="32"/>
      <c r="D34" s="33"/>
      <c r="E34" s="32"/>
      <c r="F34" s="32"/>
      <c r="G34" s="13"/>
      <c r="H34" s="13"/>
      <c r="I34" s="12" t="str">
        <f t="shared" si="0"/>
        <v/>
      </c>
      <c r="J34" s="33"/>
      <c r="K34" s="34" t="str">
        <f t="shared" si="1"/>
        <v/>
      </c>
      <c r="L34" s="33"/>
      <c r="M34" s="34" t="str">
        <f t="shared" si="2"/>
        <v/>
      </c>
      <c r="N34" s="33"/>
      <c r="O34" s="34" t="str">
        <f t="shared" si="3"/>
        <v/>
      </c>
      <c r="P34" s="34" t="str">
        <f t="shared" si="4"/>
        <v/>
      </c>
      <c r="Q34" s="12" t="str">
        <f t="shared" si="5"/>
        <v/>
      </c>
    </row>
    <row r="35" spans="2:17" x14ac:dyDescent="0.2">
      <c r="B35" s="14"/>
      <c r="C35" s="32"/>
      <c r="D35" s="33"/>
      <c r="E35" s="32"/>
      <c r="F35" s="32"/>
      <c r="G35" s="13"/>
      <c r="H35" s="13"/>
      <c r="I35" s="12" t="str">
        <f t="shared" si="0"/>
        <v/>
      </c>
      <c r="J35" s="33"/>
      <c r="K35" s="34" t="str">
        <f t="shared" si="1"/>
        <v/>
      </c>
      <c r="L35" s="33"/>
      <c r="M35" s="34" t="str">
        <f t="shared" si="2"/>
        <v/>
      </c>
      <c r="N35" s="33"/>
      <c r="O35" s="34" t="str">
        <f t="shared" si="3"/>
        <v/>
      </c>
      <c r="P35" s="34" t="str">
        <f t="shared" si="4"/>
        <v/>
      </c>
      <c r="Q35" s="12" t="str">
        <f t="shared" si="5"/>
        <v/>
      </c>
    </row>
    <row r="36" spans="2:17" x14ac:dyDescent="0.2">
      <c r="B36" s="14"/>
      <c r="C36" s="32"/>
      <c r="D36" s="33"/>
      <c r="E36" s="32"/>
      <c r="F36" s="32"/>
      <c r="G36" s="13"/>
      <c r="H36" s="13"/>
      <c r="I36" s="12" t="str">
        <f t="shared" si="0"/>
        <v/>
      </c>
      <c r="J36" s="33"/>
      <c r="K36" s="34" t="str">
        <f t="shared" si="1"/>
        <v/>
      </c>
      <c r="L36" s="33"/>
      <c r="M36" s="34" t="str">
        <f t="shared" si="2"/>
        <v/>
      </c>
      <c r="N36" s="33"/>
      <c r="O36" s="34" t="str">
        <f t="shared" si="3"/>
        <v/>
      </c>
      <c r="P36" s="34" t="str">
        <f t="shared" si="4"/>
        <v/>
      </c>
      <c r="Q36" s="12" t="str">
        <f t="shared" si="5"/>
        <v/>
      </c>
    </row>
    <row r="37" spans="2:17" x14ac:dyDescent="0.2">
      <c r="B37" s="14"/>
      <c r="C37" s="32"/>
      <c r="D37" s="33"/>
      <c r="E37" s="32"/>
      <c r="F37" s="32"/>
      <c r="G37" s="13"/>
      <c r="H37" s="13"/>
      <c r="I37" s="12" t="str">
        <f t="shared" ref="I37:I68" si="6">IF(OR(G37="",H37=""),"",H37-G37+1)</f>
        <v/>
      </c>
      <c r="J37" s="33"/>
      <c r="K37" s="34" t="str">
        <f t="shared" ref="K37:K68" si="7">IF(OR(I37="",J37=""),"",ROUND(I37*J37,2))</f>
        <v/>
      </c>
      <c r="L37" s="33"/>
      <c r="M37" s="34" t="str">
        <f t="shared" ref="M37:M68" si="8">IF(C37="","",N(K37)+N(L37))</f>
        <v/>
      </c>
      <c r="N37" s="33"/>
      <c r="O37" s="34" t="str">
        <f t="shared" ref="O37:O68" si="9">IF(C37="","",M37-N(N37))</f>
        <v/>
      </c>
      <c r="P37" s="34" t="str">
        <f t="shared" ref="P37:P64" si="10">IF(OR(C37="",G37=""),"",SUMIFS($K$5:$K$64,$C$5:$C$64,C37,$G$5:$G$64,"&gt;="&amp;DATE(YEAR(G37),MONTH(G37),1),$G$5:$G$64,"&lt;="&amp;EOMONTH(G37,0)))</f>
        <v/>
      </c>
      <c r="Q37" s="12" t="str">
        <f t="shared" ref="Q37:Q68" si="11">IF(C37="","",IF(N(J37)&gt;PlafonDiurna,"Diurnă/zi peste plafon",IF(AND(N(D37)&gt;0,N(P37)&gt;NrSalariiPlafon*D37),"Peste plafonul lunar","OK")))</f>
        <v/>
      </c>
    </row>
    <row r="38" spans="2:17" x14ac:dyDescent="0.2">
      <c r="B38" s="14"/>
      <c r="C38" s="32"/>
      <c r="D38" s="33"/>
      <c r="E38" s="32"/>
      <c r="F38" s="32"/>
      <c r="G38" s="13"/>
      <c r="H38" s="13"/>
      <c r="I38" s="12" t="str">
        <f t="shared" si="6"/>
        <v/>
      </c>
      <c r="J38" s="33"/>
      <c r="K38" s="34" t="str">
        <f t="shared" si="7"/>
        <v/>
      </c>
      <c r="L38" s="33"/>
      <c r="M38" s="34" t="str">
        <f t="shared" si="8"/>
        <v/>
      </c>
      <c r="N38" s="33"/>
      <c r="O38" s="34" t="str">
        <f t="shared" si="9"/>
        <v/>
      </c>
      <c r="P38" s="34" t="str">
        <f t="shared" si="10"/>
        <v/>
      </c>
      <c r="Q38" s="12" t="str">
        <f t="shared" si="11"/>
        <v/>
      </c>
    </row>
    <row r="39" spans="2:17" x14ac:dyDescent="0.2">
      <c r="B39" s="14"/>
      <c r="C39" s="32"/>
      <c r="D39" s="33"/>
      <c r="E39" s="32"/>
      <c r="F39" s="32"/>
      <c r="G39" s="13"/>
      <c r="H39" s="13"/>
      <c r="I39" s="12" t="str">
        <f t="shared" si="6"/>
        <v/>
      </c>
      <c r="J39" s="33"/>
      <c r="K39" s="34" t="str">
        <f t="shared" si="7"/>
        <v/>
      </c>
      <c r="L39" s="33"/>
      <c r="M39" s="34" t="str">
        <f t="shared" si="8"/>
        <v/>
      </c>
      <c r="N39" s="33"/>
      <c r="O39" s="34" t="str">
        <f t="shared" si="9"/>
        <v/>
      </c>
      <c r="P39" s="34" t="str">
        <f t="shared" si="10"/>
        <v/>
      </c>
      <c r="Q39" s="12" t="str">
        <f t="shared" si="11"/>
        <v/>
      </c>
    </row>
    <row r="40" spans="2:17" x14ac:dyDescent="0.2">
      <c r="B40" s="14"/>
      <c r="C40" s="32"/>
      <c r="D40" s="33"/>
      <c r="E40" s="32"/>
      <c r="F40" s="32"/>
      <c r="G40" s="13"/>
      <c r="H40" s="13"/>
      <c r="I40" s="12" t="str">
        <f t="shared" si="6"/>
        <v/>
      </c>
      <c r="J40" s="33"/>
      <c r="K40" s="34" t="str">
        <f t="shared" si="7"/>
        <v/>
      </c>
      <c r="L40" s="33"/>
      <c r="M40" s="34" t="str">
        <f t="shared" si="8"/>
        <v/>
      </c>
      <c r="N40" s="33"/>
      <c r="O40" s="34" t="str">
        <f t="shared" si="9"/>
        <v/>
      </c>
      <c r="P40" s="34" t="str">
        <f t="shared" si="10"/>
        <v/>
      </c>
      <c r="Q40" s="12" t="str">
        <f t="shared" si="11"/>
        <v/>
      </c>
    </row>
    <row r="41" spans="2:17" x14ac:dyDescent="0.2">
      <c r="B41" s="14"/>
      <c r="C41" s="32"/>
      <c r="D41" s="33"/>
      <c r="E41" s="32"/>
      <c r="F41" s="32"/>
      <c r="G41" s="13"/>
      <c r="H41" s="13"/>
      <c r="I41" s="12" t="str">
        <f t="shared" si="6"/>
        <v/>
      </c>
      <c r="J41" s="33"/>
      <c r="K41" s="34" t="str">
        <f t="shared" si="7"/>
        <v/>
      </c>
      <c r="L41" s="33"/>
      <c r="M41" s="34" t="str">
        <f t="shared" si="8"/>
        <v/>
      </c>
      <c r="N41" s="33"/>
      <c r="O41" s="34" t="str">
        <f t="shared" si="9"/>
        <v/>
      </c>
      <c r="P41" s="34" t="str">
        <f t="shared" si="10"/>
        <v/>
      </c>
      <c r="Q41" s="12" t="str">
        <f t="shared" si="11"/>
        <v/>
      </c>
    </row>
    <row r="42" spans="2:17" x14ac:dyDescent="0.2">
      <c r="B42" s="14"/>
      <c r="C42" s="32"/>
      <c r="D42" s="33"/>
      <c r="E42" s="32"/>
      <c r="F42" s="32"/>
      <c r="G42" s="13"/>
      <c r="H42" s="13"/>
      <c r="I42" s="12" t="str">
        <f t="shared" si="6"/>
        <v/>
      </c>
      <c r="J42" s="33"/>
      <c r="K42" s="34" t="str">
        <f t="shared" si="7"/>
        <v/>
      </c>
      <c r="L42" s="33"/>
      <c r="M42" s="34" t="str">
        <f t="shared" si="8"/>
        <v/>
      </c>
      <c r="N42" s="33"/>
      <c r="O42" s="34" t="str">
        <f t="shared" si="9"/>
        <v/>
      </c>
      <c r="P42" s="34" t="str">
        <f t="shared" si="10"/>
        <v/>
      </c>
      <c r="Q42" s="12" t="str">
        <f t="shared" si="11"/>
        <v/>
      </c>
    </row>
    <row r="43" spans="2:17" x14ac:dyDescent="0.2">
      <c r="B43" s="14"/>
      <c r="C43" s="32"/>
      <c r="D43" s="33"/>
      <c r="E43" s="32"/>
      <c r="F43" s="32"/>
      <c r="G43" s="13"/>
      <c r="H43" s="13"/>
      <c r="I43" s="12" t="str">
        <f t="shared" si="6"/>
        <v/>
      </c>
      <c r="J43" s="33"/>
      <c r="K43" s="34" t="str">
        <f t="shared" si="7"/>
        <v/>
      </c>
      <c r="L43" s="33"/>
      <c r="M43" s="34" t="str">
        <f t="shared" si="8"/>
        <v/>
      </c>
      <c r="N43" s="33"/>
      <c r="O43" s="34" t="str">
        <f t="shared" si="9"/>
        <v/>
      </c>
      <c r="P43" s="34" t="str">
        <f t="shared" si="10"/>
        <v/>
      </c>
      <c r="Q43" s="12" t="str">
        <f t="shared" si="11"/>
        <v/>
      </c>
    </row>
    <row r="44" spans="2:17" x14ac:dyDescent="0.2">
      <c r="B44" s="14"/>
      <c r="C44" s="32"/>
      <c r="D44" s="33"/>
      <c r="E44" s="32"/>
      <c r="F44" s="32"/>
      <c r="G44" s="13"/>
      <c r="H44" s="13"/>
      <c r="I44" s="12" t="str">
        <f t="shared" si="6"/>
        <v/>
      </c>
      <c r="J44" s="33"/>
      <c r="K44" s="34" t="str">
        <f t="shared" si="7"/>
        <v/>
      </c>
      <c r="L44" s="33"/>
      <c r="M44" s="34" t="str">
        <f t="shared" si="8"/>
        <v/>
      </c>
      <c r="N44" s="33"/>
      <c r="O44" s="34" t="str">
        <f t="shared" si="9"/>
        <v/>
      </c>
      <c r="P44" s="34" t="str">
        <f t="shared" si="10"/>
        <v/>
      </c>
      <c r="Q44" s="12" t="str">
        <f t="shared" si="11"/>
        <v/>
      </c>
    </row>
    <row r="45" spans="2:17" x14ac:dyDescent="0.2">
      <c r="B45" s="14"/>
      <c r="C45" s="32"/>
      <c r="D45" s="33"/>
      <c r="E45" s="32"/>
      <c r="F45" s="32"/>
      <c r="G45" s="13"/>
      <c r="H45" s="13"/>
      <c r="I45" s="12" t="str">
        <f t="shared" si="6"/>
        <v/>
      </c>
      <c r="J45" s="33"/>
      <c r="K45" s="34" t="str">
        <f t="shared" si="7"/>
        <v/>
      </c>
      <c r="L45" s="33"/>
      <c r="M45" s="34" t="str">
        <f t="shared" si="8"/>
        <v/>
      </c>
      <c r="N45" s="33"/>
      <c r="O45" s="34" t="str">
        <f t="shared" si="9"/>
        <v/>
      </c>
      <c r="P45" s="34" t="str">
        <f t="shared" si="10"/>
        <v/>
      </c>
      <c r="Q45" s="12" t="str">
        <f t="shared" si="11"/>
        <v/>
      </c>
    </row>
    <row r="46" spans="2:17" x14ac:dyDescent="0.2">
      <c r="B46" s="14"/>
      <c r="C46" s="32"/>
      <c r="D46" s="33"/>
      <c r="E46" s="32"/>
      <c r="F46" s="32"/>
      <c r="G46" s="13"/>
      <c r="H46" s="13"/>
      <c r="I46" s="12" t="str">
        <f t="shared" si="6"/>
        <v/>
      </c>
      <c r="J46" s="33"/>
      <c r="K46" s="34" t="str">
        <f t="shared" si="7"/>
        <v/>
      </c>
      <c r="L46" s="33"/>
      <c r="M46" s="34" t="str">
        <f t="shared" si="8"/>
        <v/>
      </c>
      <c r="N46" s="33"/>
      <c r="O46" s="34" t="str">
        <f t="shared" si="9"/>
        <v/>
      </c>
      <c r="P46" s="34" t="str">
        <f t="shared" si="10"/>
        <v/>
      </c>
      <c r="Q46" s="12" t="str">
        <f t="shared" si="11"/>
        <v/>
      </c>
    </row>
    <row r="47" spans="2:17" x14ac:dyDescent="0.2">
      <c r="B47" s="14"/>
      <c r="C47" s="32"/>
      <c r="D47" s="33"/>
      <c r="E47" s="32"/>
      <c r="F47" s="32"/>
      <c r="G47" s="13"/>
      <c r="H47" s="13"/>
      <c r="I47" s="12" t="str">
        <f t="shared" si="6"/>
        <v/>
      </c>
      <c r="J47" s="33"/>
      <c r="K47" s="34" t="str">
        <f t="shared" si="7"/>
        <v/>
      </c>
      <c r="L47" s="33"/>
      <c r="M47" s="34" t="str">
        <f t="shared" si="8"/>
        <v/>
      </c>
      <c r="N47" s="33"/>
      <c r="O47" s="34" t="str">
        <f t="shared" si="9"/>
        <v/>
      </c>
      <c r="P47" s="34" t="str">
        <f t="shared" si="10"/>
        <v/>
      </c>
      <c r="Q47" s="12" t="str">
        <f t="shared" si="11"/>
        <v/>
      </c>
    </row>
    <row r="48" spans="2:17" x14ac:dyDescent="0.2">
      <c r="B48" s="14"/>
      <c r="C48" s="32"/>
      <c r="D48" s="33"/>
      <c r="E48" s="32"/>
      <c r="F48" s="32"/>
      <c r="G48" s="13"/>
      <c r="H48" s="13"/>
      <c r="I48" s="12" t="str">
        <f t="shared" si="6"/>
        <v/>
      </c>
      <c r="J48" s="33"/>
      <c r="K48" s="34" t="str">
        <f t="shared" si="7"/>
        <v/>
      </c>
      <c r="L48" s="33"/>
      <c r="M48" s="34" t="str">
        <f t="shared" si="8"/>
        <v/>
      </c>
      <c r="N48" s="33"/>
      <c r="O48" s="34" t="str">
        <f t="shared" si="9"/>
        <v/>
      </c>
      <c r="P48" s="34" t="str">
        <f t="shared" si="10"/>
        <v/>
      </c>
      <c r="Q48" s="12" t="str">
        <f t="shared" si="11"/>
        <v/>
      </c>
    </row>
    <row r="49" spans="2:17" x14ac:dyDescent="0.2">
      <c r="B49" s="14"/>
      <c r="C49" s="32"/>
      <c r="D49" s="33"/>
      <c r="E49" s="32"/>
      <c r="F49" s="32"/>
      <c r="G49" s="13"/>
      <c r="H49" s="13"/>
      <c r="I49" s="12" t="str">
        <f t="shared" si="6"/>
        <v/>
      </c>
      <c r="J49" s="33"/>
      <c r="K49" s="34" t="str">
        <f t="shared" si="7"/>
        <v/>
      </c>
      <c r="L49" s="33"/>
      <c r="M49" s="34" t="str">
        <f t="shared" si="8"/>
        <v/>
      </c>
      <c r="N49" s="33"/>
      <c r="O49" s="34" t="str">
        <f t="shared" si="9"/>
        <v/>
      </c>
      <c r="P49" s="34" t="str">
        <f t="shared" si="10"/>
        <v/>
      </c>
      <c r="Q49" s="12" t="str">
        <f t="shared" si="11"/>
        <v/>
      </c>
    </row>
    <row r="50" spans="2:17" x14ac:dyDescent="0.2">
      <c r="B50" s="14"/>
      <c r="C50" s="32"/>
      <c r="D50" s="33"/>
      <c r="E50" s="32"/>
      <c r="F50" s="32"/>
      <c r="G50" s="13"/>
      <c r="H50" s="13"/>
      <c r="I50" s="12" t="str">
        <f t="shared" si="6"/>
        <v/>
      </c>
      <c r="J50" s="33"/>
      <c r="K50" s="34" t="str">
        <f t="shared" si="7"/>
        <v/>
      </c>
      <c r="L50" s="33"/>
      <c r="M50" s="34" t="str">
        <f t="shared" si="8"/>
        <v/>
      </c>
      <c r="N50" s="33"/>
      <c r="O50" s="34" t="str">
        <f t="shared" si="9"/>
        <v/>
      </c>
      <c r="P50" s="34" t="str">
        <f t="shared" si="10"/>
        <v/>
      </c>
      <c r="Q50" s="12" t="str">
        <f t="shared" si="11"/>
        <v/>
      </c>
    </row>
    <row r="51" spans="2:17" x14ac:dyDescent="0.2">
      <c r="B51" s="14"/>
      <c r="C51" s="32"/>
      <c r="D51" s="33"/>
      <c r="E51" s="32"/>
      <c r="F51" s="32"/>
      <c r="G51" s="13"/>
      <c r="H51" s="13"/>
      <c r="I51" s="12" t="str">
        <f t="shared" si="6"/>
        <v/>
      </c>
      <c r="J51" s="33"/>
      <c r="K51" s="34" t="str">
        <f t="shared" si="7"/>
        <v/>
      </c>
      <c r="L51" s="33"/>
      <c r="M51" s="34" t="str">
        <f t="shared" si="8"/>
        <v/>
      </c>
      <c r="N51" s="33"/>
      <c r="O51" s="34" t="str">
        <f t="shared" si="9"/>
        <v/>
      </c>
      <c r="P51" s="34" t="str">
        <f t="shared" si="10"/>
        <v/>
      </c>
      <c r="Q51" s="12" t="str">
        <f t="shared" si="11"/>
        <v/>
      </c>
    </row>
    <row r="52" spans="2:17" x14ac:dyDescent="0.2">
      <c r="B52" s="14"/>
      <c r="C52" s="32"/>
      <c r="D52" s="33"/>
      <c r="E52" s="32"/>
      <c r="F52" s="32"/>
      <c r="G52" s="13"/>
      <c r="H52" s="13"/>
      <c r="I52" s="12" t="str">
        <f t="shared" si="6"/>
        <v/>
      </c>
      <c r="J52" s="33"/>
      <c r="K52" s="34" t="str">
        <f t="shared" si="7"/>
        <v/>
      </c>
      <c r="L52" s="33"/>
      <c r="M52" s="34" t="str">
        <f t="shared" si="8"/>
        <v/>
      </c>
      <c r="N52" s="33"/>
      <c r="O52" s="34" t="str">
        <f t="shared" si="9"/>
        <v/>
      </c>
      <c r="P52" s="34" t="str">
        <f t="shared" si="10"/>
        <v/>
      </c>
      <c r="Q52" s="12" t="str">
        <f t="shared" si="11"/>
        <v/>
      </c>
    </row>
    <row r="53" spans="2:17" x14ac:dyDescent="0.2">
      <c r="B53" s="14"/>
      <c r="C53" s="32"/>
      <c r="D53" s="33"/>
      <c r="E53" s="32"/>
      <c r="F53" s="32"/>
      <c r="G53" s="13"/>
      <c r="H53" s="13"/>
      <c r="I53" s="12" t="str">
        <f t="shared" si="6"/>
        <v/>
      </c>
      <c r="J53" s="33"/>
      <c r="K53" s="34" t="str">
        <f t="shared" si="7"/>
        <v/>
      </c>
      <c r="L53" s="33"/>
      <c r="M53" s="34" t="str">
        <f t="shared" si="8"/>
        <v/>
      </c>
      <c r="N53" s="33"/>
      <c r="O53" s="34" t="str">
        <f t="shared" si="9"/>
        <v/>
      </c>
      <c r="P53" s="34" t="str">
        <f t="shared" si="10"/>
        <v/>
      </c>
      <c r="Q53" s="12" t="str">
        <f t="shared" si="11"/>
        <v/>
      </c>
    </row>
    <row r="54" spans="2:17" x14ac:dyDescent="0.2">
      <c r="B54" s="14"/>
      <c r="C54" s="32"/>
      <c r="D54" s="33"/>
      <c r="E54" s="32"/>
      <c r="F54" s="32"/>
      <c r="G54" s="13"/>
      <c r="H54" s="13"/>
      <c r="I54" s="12" t="str">
        <f t="shared" si="6"/>
        <v/>
      </c>
      <c r="J54" s="33"/>
      <c r="K54" s="34" t="str">
        <f t="shared" si="7"/>
        <v/>
      </c>
      <c r="L54" s="33"/>
      <c r="M54" s="34" t="str">
        <f t="shared" si="8"/>
        <v/>
      </c>
      <c r="N54" s="33"/>
      <c r="O54" s="34" t="str">
        <f t="shared" si="9"/>
        <v/>
      </c>
      <c r="P54" s="34" t="str">
        <f t="shared" si="10"/>
        <v/>
      </c>
      <c r="Q54" s="12" t="str">
        <f t="shared" si="11"/>
        <v/>
      </c>
    </row>
    <row r="55" spans="2:17" x14ac:dyDescent="0.2">
      <c r="B55" s="14"/>
      <c r="C55" s="32"/>
      <c r="D55" s="33"/>
      <c r="E55" s="32"/>
      <c r="F55" s="32"/>
      <c r="G55" s="13"/>
      <c r="H55" s="13"/>
      <c r="I55" s="12" t="str">
        <f t="shared" si="6"/>
        <v/>
      </c>
      <c r="J55" s="33"/>
      <c r="K55" s="34" t="str">
        <f t="shared" si="7"/>
        <v/>
      </c>
      <c r="L55" s="33"/>
      <c r="M55" s="34" t="str">
        <f t="shared" si="8"/>
        <v/>
      </c>
      <c r="N55" s="33"/>
      <c r="O55" s="34" t="str">
        <f t="shared" si="9"/>
        <v/>
      </c>
      <c r="P55" s="34" t="str">
        <f t="shared" si="10"/>
        <v/>
      </c>
      <c r="Q55" s="12" t="str">
        <f t="shared" si="11"/>
        <v/>
      </c>
    </row>
    <row r="56" spans="2:17" x14ac:dyDescent="0.2">
      <c r="B56" s="14"/>
      <c r="C56" s="32"/>
      <c r="D56" s="33"/>
      <c r="E56" s="32"/>
      <c r="F56" s="32"/>
      <c r="G56" s="13"/>
      <c r="H56" s="13"/>
      <c r="I56" s="12" t="str">
        <f t="shared" si="6"/>
        <v/>
      </c>
      <c r="J56" s="33"/>
      <c r="K56" s="34" t="str">
        <f t="shared" si="7"/>
        <v/>
      </c>
      <c r="L56" s="33"/>
      <c r="M56" s="34" t="str">
        <f t="shared" si="8"/>
        <v/>
      </c>
      <c r="N56" s="33"/>
      <c r="O56" s="34" t="str">
        <f t="shared" si="9"/>
        <v/>
      </c>
      <c r="P56" s="34" t="str">
        <f t="shared" si="10"/>
        <v/>
      </c>
      <c r="Q56" s="12" t="str">
        <f t="shared" si="11"/>
        <v/>
      </c>
    </row>
    <row r="57" spans="2:17" x14ac:dyDescent="0.2">
      <c r="B57" s="14"/>
      <c r="C57" s="32"/>
      <c r="D57" s="33"/>
      <c r="E57" s="32"/>
      <c r="F57" s="32"/>
      <c r="G57" s="13"/>
      <c r="H57" s="13"/>
      <c r="I57" s="12" t="str">
        <f t="shared" si="6"/>
        <v/>
      </c>
      <c r="J57" s="33"/>
      <c r="K57" s="34" t="str">
        <f t="shared" si="7"/>
        <v/>
      </c>
      <c r="L57" s="33"/>
      <c r="M57" s="34" t="str">
        <f t="shared" si="8"/>
        <v/>
      </c>
      <c r="N57" s="33"/>
      <c r="O57" s="34" t="str">
        <f t="shared" si="9"/>
        <v/>
      </c>
      <c r="P57" s="34" t="str">
        <f t="shared" si="10"/>
        <v/>
      </c>
      <c r="Q57" s="12" t="str">
        <f t="shared" si="11"/>
        <v/>
      </c>
    </row>
    <row r="58" spans="2:17" x14ac:dyDescent="0.2">
      <c r="B58" s="14"/>
      <c r="C58" s="32"/>
      <c r="D58" s="33"/>
      <c r="E58" s="32"/>
      <c r="F58" s="32"/>
      <c r="G58" s="13"/>
      <c r="H58" s="13"/>
      <c r="I58" s="12" t="str">
        <f t="shared" si="6"/>
        <v/>
      </c>
      <c r="J58" s="33"/>
      <c r="K58" s="34" t="str">
        <f t="shared" si="7"/>
        <v/>
      </c>
      <c r="L58" s="33"/>
      <c r="M58" s="34" t="str">
        <f t="shared" si="8"/>
        <v/>
      </c>
      <c r="N58" s="33"/>
      <c r="O58" s="34" t="str">
        <f t="shared" si="9"/>
        <v/>
      </c>
      <c r="P58" s="34" t="str">
        <f t="shared" si="10"/>
        <v/>
      </c>
      <c r="Q58" s="12" t="str">
        <f t="shared" si="11"/>
        <v/>
      </c>
    </row>
    <row r="59" spans="2:17" x14ac:dyDescent="0.2">
      <c r="B59" s="14"/>
      <c r="C59" s="32"/>
      <c r="D59" s="33"/>
      <c r="E59" s="32"/>
      <c r="F59" s="32"/>
      <c r="G59" s="13"/>
      <c r="H59" s="13"/>
      <c r="I59" s="12" t="str">
        <f t="shared" si="6"/>
        <v/>
      </c>
      <c r="J59" s="33"/>
      <c r="K59" s="34" t="str">
        <f t="shared" si="7"/>
        <v/>
      </c>
      <c r="L59" s="33"/>
      <c r="M59" s="34" t="str">
        <f t="shared" si="8"/>
        <v/>
      </c>
      <c r="N59" s="33"/>
      <c r="O59" s="34" t="str">
        <f t="shared" si="9"/>
        <v/>
      </c>
      <c r="P59" s="34" t="str">
        <f t="shared" si="10"/>
        <v/>
      </c>
      <c r="Q59" s="12" t="str">
        <f t="shared" si="11"/>
        <v/>
      </c>
    </row>
    <row r="60" spans="2:17" x14ac:dyDescent="0.2">
      <c r="B60" s="14"/>
      <c r="C60" s="32"/>
      <c r="D60" s="33"/>
      <c r="E60" s="32"/>
      <c r="F60" s="32"/>
      <c r="G60" s="13"/>
      <c r="H60" s="13"/>
      <c r="I60" s="12" t="str">
        <f t="shared" si="6"/>
        <v/>
      </c>
      <c r="J60" s="33"/>
      <c r="K60" s="34" t="str">
        <f t="shared" si="7"/>
        <v/>
      </c>
      <c r="L60" s="33"/>
      <c r="M60" s="34" t="str">
        <f t="shared" si="8"/>
        <v/>
      </c>
      <c r="N60" s="33"/>
      <c r="O60" s="34" t="str">
        <f t="shared" si="9"/>
        <v/>
      </c>
      <c r="P60" s="34" t="str">
        <f t="shared" si="10"/>
        <v/>
      </c>
      <c r="Q60" s="12" t="str">
        <f t="shared" si="11"/>
        <v/>
      </c>
    </row>
    <row r="61" spans="2:17" x14ac:dyDescent="0.2">
      <c r="B61" s="14"/>
      <c r="C61" s="32"/>
      <c r="D61" s="33"/>
      <c r="E61" s="32"/>
      <c r="F61" s="32"/>
      <c r="G61" s="13"/>
      <c r="H61" s="13"/>
      <c r="I61" s="12" t="str">
        <f t="shared" si="6"/>
        <v/>
      </c>
      <c r="J61" s="33"/>
      <c r="K61" s="34" t="str">
        <f t="shared" si="7"/>
        <v/>
      </c>
      <c r="L61" s="33"/>
      <c r="M61" s="34" t="str">
        <f t="shared" si="8"/>
        <v/>
      </c>
      <c r="N61" s="33"/>
      <c r="O61" s="34" t="str">
        <f t="shared" si="9"/>
        <v/>
      </c>
      <c r="P61" s="34" t="str">
        <f t="shared" si="10"/>
        <v/>
      </c>
      <c r="Q61" s="12" t="str">
        <f t="shared" si="11"/>
        <v/>
      </c>
    </row>
    <row r="62" spans="2:17" x14ac:dyDescent="0.2">
      <c r="B62" s="14"/>
      <c r="C62" s="32"/>
      <c r="D62" s="33"/>
      <c r="E62" s="32"/>
      <c r="F62" s="32"/>
      <c r="G62" s="13"/>
      <c r="H62" s="13"/>
      <c r="I62" s="12" t="str">
        <f t="shared" si="6"/>
        <v/>
      </c>
      <c r="J62" s="33"/>
      <c r="K62" s="34" t="str">
        <f t="shared" si="7"/>
        <v/>
      </c>
      <c r="L62" s="33"/>
      <c r="M62" s="34" t="str">
        <f t="shared" si="8"/>
        <v/>
      </c>
      <c r="N62" s="33"/>
      <c r="O62" s="34" t="str">
        <f t="shared" si="9"/>
        <v/>
      </c>
      <c r="P62" s="34" t="str">
        <f t="shared" si="10"/>
        <v/>
      </c>
      <c r="Q62" s="12" t="str">
        <f t="shared" si="11"/>
        <v/>
      </c>
    </row>
    <row r="63" spans="2:17" x14ac:dyDescent="0.2">
      <c r="B63" s="14"/>
      <c r="C63" s="32"/>
      <c r="D63" s="33"/>
      <c r="E63" s="32"/>
      <c r="F63" s="32"/>
      <c r="G63" s="13"/>
      <c r="H63" s="13"/>
      <c r="I63" s="12" t="str">
        <f t="shared" si="6"/>
        <v/>
      </c>
      <c r="J63" s="33"/>
      <c r="K63" s="34" t="str">
        <f t="shared" si="7"/>
        <v/>
      </c>
      <c r="L63" s="33"/>
      <c r="M63" s="34" t="str">
        <f t="shared" si="8"/>
        <v/>
      </c>
      <c r="N63" s="33"/>
      <c r="O63" s="34" t="str">
        <f t="shared" si="9"/>
        <v/>
      </c>
      <c r="P63" s="34" t="str">
        <f t="shared" si="10"/>
        <v/>
      </c>
      <c r="Q63" s="12" t="str">
        <f t="shared" si="11"/>
        <v/>
      </c>
    </row>
    <row r="64" spans="2:17" x14ac:dyDescent="0.2">
      <c r="B64" s="14"/>
      <c r="C64" s="32"/>
      <c r="D64" s="33"/>
      <c r="E64" s="32"/>
      <c r="F64" s="32"/>
      <c r="G64" s="13"/>
      <c r="H64" s="13"/>
      <c r="I64" s="12" t="str">
        <f t="shared" si="6"/>
        <v/>
      </c>
      <c r="J64" s="33"/>
      <c r="K64" s="34" t="str">
        <f t="shared" si="7"/>
        <v/>
      </c>
      <c r="L64" s="33"/>
      <c r="M64" s="34" t="str">
        <f t="shared" si="8"/>
        <v/>
      </c>
      <c r="N64" s="33"/>
      <c r="O64" s="34" t="str">
        <f t="shared" si="9"/>
        <v/>
      </c>
      <c r="P64" s="34" t="str">
        <f t="shared" si="10"/>
        <v/>
      </c>
      <c r="Q64" s="12" t="str">
        <f t="shared" si="11"/>
        <v/>
      </c>
    </row>
    <row r="1000" spans="702:702" ht="15" x14ac:dyDescent="0.25">
      <c r="ZZ1000"/>
    </row>
  </sheetData>
  <conditionalFormatting sqref="O5:O64">
    <cfRule type="expression" dxfId="2" priority="3" stopIfTrue="1">
      <formula>AND(ISNUMBER(O5),O5&lt;0)</formula>
    </cfRule>
  </conditionalFormatting>
  <conditionalFormatting sqref="Q5:Q64">
    <cfRule type="expression" dxfId="1" priority="1" stopIfTrue="1">
      <formula>AND(Q5&lt;&gt;"",Q5&lt;&gt;"OK")</formula>
    </cfRule>
    <cfRule type="expression" dxfId="0" priority="2" stopIfTrue="1">
      <formula>Q5="OK"</formula>
    </cfRule>
  </conditionalFormatting>
  <pageMargins left="0.7" right="0.7" top="0.75" bottom="0.75" header="0.3" footer="0.3"/>
  <pageSetup scale="58" fitToHeight="0" orientation="landscape" r:id="rId1"/>
  <headerFooter>
    <oddFooter>&amp;Cmodelexcel.ro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CEEFB-A12C-4E73-B39E-BAF68953763D}">
  <dimension ref="B2:F26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42.7109375" style="1" customWidth="1"/>
    <col min="3" max="3" width="24.7109375" style="1" customWidth="1"/>
    <col min="4" max="4" width="3.7109375" style="1" customWidth="1"/>
    <col min="5" max="5" width="18.7109375" style="1" customWidth="1"/>
    <col min="6" max="6" width="20.7109375" style="1" customWidth="1"/>
    <col min="7" max="16384" width="11.42578125" style="1"/>
  </cols>
  <sheetData>
    <row r="2" spans="2:5" ht="21" x14ac:dyDescent="0.35">
      <c r="B2" s="2" t="s">
        <v>0</v>
      </c>
    </row>
    <row r="4" spans="2:5" x14ac:dyDescent="0.2">
      <c r="B4" s="1" t="s">
        <v>1</v>
      </c>
      <c r="C4" s="3" t="s">
        <v>2</v>
      </c>
    </row>
    <row r="5" spans="2:5" x14ac:dyDescent="0.2">
      <c r="B5" s="1" t="s">
        <v>3</v>
      </c>
      <c r="C5" s="5">
        <v>23</v>
      </c>
    </row>
    <row r="6" spans="2:5" x14ac:dyDescent="0.2">
      <c r="B6" s="1" t="s">
        <v>4</v>
      </c>
      <c r="C6" s="3">
        <v>2.5</v>
      </c>
    </row>
    <row r="7" spans="2:5" x14ac:dyDescent="0.2">
      <c r="B7" s="1" t="s">
        <v>5</v>
      </c>
      <c r="C7" s="6">
        <f>DiurnaLegala*MultDiurna</f>
        <v>57.5</v>
      </c>
    </row>
    <row r="8" spans="2:5" x14ac:dyDescent="0.2">
      <c r="B8" s="1" t="s">
        <v>6</v>
      </c>
      <c r="C8" s="3">
        <v>3</v>
      </c>
    </row>
    <row r="11" spans="2:5" x14ac:dyDescent="0.2">
      <c r="B11" s="7" t="s">
        <v>7</v>
      </c>
      <c r="E11" s="7" t="s">
        <v>15</v>
      </c>
    </row>
    <row r="12" spans="2:5" x14ac:dyDescent="0.2">
      <c r="B12" s="1" t="s">
        <v>8</v>
      </c>
      <c r="E12" s="1" t="s">
        <v>16</v>
      </c>
    </row>
    <row r="13" spans="2:5" x14ac:dyDescent="0.2">
      <c r="B13" s="1" t="s">
        <v>9</v>
      </c>
      <c r="E13" s="1" t="s">
        <v>17</v>
      </c>
    </row>
    <row r="14" spans="2:5" x14ac:dyDescent="0.2">
      <c r="B14" s="1" t="s">
        <v>10</v>
      </c>
      <c r="E14" s="1" t="s">
        <v>18</v>
      </c>
    </row>
    <row r="15" spans="2:5" x14ac:dyDescent="0.2">
      <c r="B15" s="1" t="s">
        <v>11</v>
      </c>
      <c r="E15" s="1" t="s">
        <v>19</v>
      </c>
    </row>
    <row r="16" spans="2:5" x14ac:dyDescent="0.2">
      <c r="B16" s="1" t="s">
        <v>12</v>
      </c>
      <c r="E16" s="1" t="s">
        <v>20</v>
      </c>
    </row>
    <row r="17" spans="2:6" x14ac:dyDescent="0.2">
      <c r="B17" s="1" t="s">
        <v>13</v>
      </c>
    </row>
    <row r="18" spans="2:6" x14ac:dyDescent="0.2">
      <c r="B18" s="1" t="s">
        <v>14</v>
      </c>
    </row>
    <row r="21" spans="2:6" ht="30" customHeight="1" x14ac:dyDescent="0.2">
      <c r="B21" s="43" t="s">
        <v>21</v>
      </c>
      <c r="C21" s="38"/>
      <c r="D21" s="38"/>
      <c r="E21" s="38"/>
      <c r="F21" s="38"/>
    </row>
    <row r="22" spans="2:6" ht="30" customHeight="1" x14ac:dyDescent="0.2">
      <c r="B22" s="43" t="s">
        <v>22</v>
      </c>
      <c r="C22" s="38"/>
      <c r="D22" s="38"/>
      <c r="E22" s="38"/>
      <c r="F22" s="38"/>
    </row>
    <row r="24" spans="2:6" x14ac:dyDescent="0.2">
      <c r="B24" s="44" t="s">
        <v>97</v>
      </c>
    </row>
    <row r="25" spans="2:6" x14ac:dyDescent="0.2">
      <c r="B25" s="45" t="s">
        <v>98</v>
      </c>
    </row>
    <row r="26" spans="2:6" x14ac:dyDescent="0.2">
      <c r="B26" s="46" t="s">
        <v>99</v>
      </c>
    </row>
  </sheetData>
  <mergeCells count="2">
    <mergeCell ref="B21:F21"/>
    <mergeCell ref="B22:F22"/>
  </mergeCells>
  <hyperlinks>
    <hyperlink ref="B26" r:id="rId1" tooltip="Instrucțiuni și alte modele gratuite" xr:uid="{A3134CE4-F144-4AE5-A530-121FD0AEB61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9</vt:i4>
      </vt:variant>
    </vt:vector>
  </HeadingPairs>
  <TitlesOfParts>
    <vt:vector size="12" baseType="lpstr">
      <vt:lpstr>Decont deplasare</vt:lpstr>
      <vt:lpstr>Registru deplasări</vt:lpstr>
      <vt:lpstr>Setări</vt:lpstr>
      <vt:lpstr>'Decont deplasare'!Área_de_impresión</vt:lpstr>
      <vt:lpstr>CatCh</vt:lpstr>
      <vt:lpstr>DiurnaLegala</vt:lpstr>
      <vt:lpstr>DocCh</vt:lpstr>
      <vt:lpstr>FirmaDec</vt:lpstr>
      <vt:lpstr>MultDiurna</vt:lpstr>
      <vt:lpstr>NrSalariiPlafon</vt:lpstr>
      <vt:lpstr>PlafonDiurna</vt:lpstr>
      <vt:lpstr>'Registru deplasări'!Títulos_a_imprimir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decont cheltuieli de deplasare Excel</dc:title>
  <dc:subject>Model Excel gratuit în limba română</dc:subject>
  <dc:creator>Ray Moreno · modelexcel.ro</dc:creator>
  <cp:keywords>modelexcel.ro, model Excel, Model decont cheltuieli de deplasare Excel</cp:keywords>
  <dc:description>© 2026 Ray Moreno – modelexcel.ro. Model gratuit: îl poți folosi și adapta în activitatea ta. Nu este permisă revânzarea lui sau publicarea pe alte site-uri. https://modelexcel.ro/model-decont-cheltuieli-excel/</dc:description>
  <cp:lastModifiedBy>Ray Moreno · modelexcel.ro</cp:lastModifiedBy>
  <dcterms:created xsi:type="dcterms:W3CDTF">2026-10-10T23:48:32Z</dcterms:created>
  <dcterms:modified xsi:type="dcterms:W3CDTF">2026-10-13T17:31:04Z</dcterms:modified>
  <cp:category>Model Excel</cp:category>
</cp:coreProperties>
</file>