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202300"/>
  <mc:AlternateContent xmlns:mc="http://schemas.openxmlformats.org/markup-compatibility/2006">
    <mc:Choice Requires="x15">
      <x15ac:absPath xmlns:x15ac="http://schemas.microsoft.com/office/spreadsheetml/2010/11/ac" url="E:\Dropbox\Ramon\WEBS NICHO\WEBS\modelexcel.ro\CLAUDE\copyright\nou\"/>
    </mc:Choice>
  </mc:AlternateContent>
  <xr:revisionPtr revIDLastSave="0" documentId="8_{215C16FE-D94E-4182-922B-6E81910D3F96}" xr6:coauthVersionLast="47" xr6:coauthVersionMax="47" xr10:uidLastSave="{00000000-0000-0000-0000-000000000000}"/>
  <bookViews>
    <workbookView xWindow="-28920" yWindow="-120" windowWidth="29040" windowHeight="15720" xr2:uid="{42A3A4F2-FEC9-4470-8602-79CEF552245D}"/>
  </bookViews>
  <sheets>
    <sheet name="CMR" sheetId="1" r:id="rId1"/>
    <sheet name="Registru CMR" sheetId="2" r:id="rId2"/>
    <sheet name="Mărfuri" sheetId="3" r:id="rId3"/>
    <sheet name="Setări" sheetId="4" r:id="rId4"/>
  </sheets>
  <definedNames>
    <definedName name="_xlnm.Print_Area" localSheetId="0">CMR!$A$1:$H$42</definedName>
    <definedName name="Azi">Setări!$C$4</definedName>
    <definedName name="ListaFrancare">Setări!$G$4:$G$5</definedName>
    <definedName name="MfKey">Mărfuri!$K$5:$K$1004</definedName>
    <definedName name="MfNr">Mărfuri!$B$5:$B$1004</definedName>
    <definedName name="RandCMR">CMR!$J$3</definedName>
    <definedName name="Sarb">Setări!$E$4:$E$52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warnBelowVersion="2" setVersion="2"/>
    </ext>
  </extLst>
</workbook>
</file>

<file path=xl/calcChain.xml><?xml version="1.0" encoding="utf-8"?>
<calcChain xmlns="http://schemas.openxmlformats.org/spreadsheetml/2006/main">
  <c r="J3" i="1" l="1"/>
  <c r="Y8" i="2"/>
  <c r="L8" i="2"/>
  <c r="C8" i="2"/>
  <c r="AD7" i="2"/>
  <c r="AC7" i="2"/>
  <c r="AA7" i="2"/>
  <c r="Y7" i="2"/>
  <c r="L7" i="2"/>
  <c r="C7" i="2"/>
  <c r="AA6" i="2"/>
  <c r="Y6" i="2"/>
  <c r="L6" i="2"/>
  <c r="C6" i="2"/>
  <c r="AA5" i="2"/>
  <c r="Y5" i="2"/>
  <c r="L5" i="2"/>
  <c r="C5" i="2"/>
  <c r="AL9" i="2"/>
  <c r="AL10" i="2"/>
  <c r="AL11" i="2"/>
  <c r="AL12" i="2"/>
  <c r="AL13" i="2"/>
  <c r="AL14" i="2"/>
  <c r="AL15" i="2"/>
  <c r="AL16" i="2"/>
  <c r="AL17" i="2"/>
  <c r="AL18" i="2"/>
  <c r="AL19" i="2"/>
  <c r="AL20" i="2"/>
  <c r="AL21" i="2"/>
  <c r="AL22" i="2"/>
  <c r="AL23" i="2"/>
  <c r="AL24" i="2"/>
  <c r="AL25" i="2"/>
  <c r="AL26" i="2"/>
  <c r="AL27" i="2"/>
  <c r="AL28" i="2"/>
  <c r="AL29" i="2"/>
  <c r="AL30" i="2"/>
  <c r="AL31" i="2"/>
  <c r="AL32" i="2"/>
  <c r="AL33" i="2"/>
  <c r="AL34" i="2"/>
  <c r="AL35" i="2"/>
  <c r="AL36" i="2"/>
  <c r="AL37" i="2"/>
  <c r="AL38" i="2"/>
  <c r="AL39" i="2"/>
  <c r="AL40" i="2"/>
  <c r="AL41" i="2"/>
  <c r="AL42" i="2"/>
  <c r="AL43" i="2"/>
  <c r="AL44" i="2"/>
  <c r="AL45" i="2"/>
  <c r="AL46" i="2"/>
  <c r="AL47" i="2"/>
  <c r="AL48" i="2"/>
  <c r="AL49" i="2"/>
  <c r="AL50" i="2"/>
  <c r="AL51" i="2"/>
  <c r="AL52" i="2"/>
  <c r="AL53" i="2"/>
  <c r="AL54" i="2"/>
  <c r="AL55" i="2"/>
  <c r="AL56" i="2"/>
  <c r="AL57" i="2"/>
  <c r="AL58" i="2"/>
  <c r="AL59" i="2"/>
  <c r="AL60" i="2"/>
  <c r="AL61" i="2"/>
  <c r="AL62" i="2"/>
  <c r="AL63" i="2"/>
  <c r="AL64" i="2"/>
  <c r="AL65" i="2"/>
  <c r="AL66" i="2"/>
  <c r="AL67" i="2"/>
  <c r="AL68" i="2"/>
  <c r="AL69" i="2"/>
  <c r="AL70" i="2"/>
  <c r="AL71" i="2"/>
  <c r="AL72" i="2"/>
  <c r="AL73" i="2"/>
  <c r="AL74" i="2"/>
  <c r="AL75" i="2"/>
  <c r="AL76" i="2"/>
  <c r="AL77" i="2"/>
  <c r="AL78" i="2"/>
  <c r="AL79" i="2"/>
  <c r="AL80" i="2"/>
  <c r="AL81" i="2"/>
  <c r="AL82" i="2"/>
  <c r="AL83" i="2"/>
  <c r="AL84" i="2"/>
  <c r="AL85" i="2"/>
  <c r="AL86" i="2"/>
  <c r="AL87" i="2"/>
  <c r="AL88" i="2"/>
  <c r="AL89" i="2"/>
  <c r="AL90" i="2"/>
  <c r="AL91" i="2"/>
  <c r="AL92" i="2"/>
  <c r="AL93" i="2"/>
  <c r="AL94" i="2"/>
  <c r="AL95" i="2"/>
  <c r="AL96" i="2"/>
  <c r="AL97" i="2"/>
  <c r="AL98" i="2"/>
  <c r="AL99" i="2"/>
  <c r="AL100" i="2"/>
  <c r="AL101" i="2"/>
  <c r="AL102" i="2"/>
  <c r="AL103" i="2"/>
  <c r="AL104" i="2"/>
  <c r="AL105" i="2"/>
  <c r="AL106" i="2"/>
  <c r="AL107" i="2"/>
  <c r="AL108" i="2"/>
  <c r="AL109" i="2"/>
  <c r="AL110" i="2"/>
  <c r="AL111" i="2"/>
  <c r="AL112" i="2"/>
  <c r="AL113" i="2"/>
  <c r="AL114" i="2"/>
  <c r="AL115" i="2"/>
  <c r="AL116" i="2"/>
  <c r="AL117" i="2"/>
  <c r="AL118" i="2"/>
  <c r="AL119" i="2"/>
  <c r="AL120" i="2"/>
  <c r="AL121" i="2"/>
  <c r="AL122" i="2"/>
  <c r="AL123" i="2"/>
  <c r="AL124" i="2"/>
  <c r="AL125" i="2"/>
  <c r="AL126" i="2"/>
  <c r="AL127" i="2"/>
  <c r="AL128" i="2"/>
  <c r="AL129" i="2"/>
  <c r="AL130" i="2"/>
  <c r="AL131" i="2"/>
  <c r="AL132" i="2"/>
  <c r="AL133" i="2"/>
  <c r="AL134" i="2"/>
  <c r="AL135" i="2"/>
  <c r="AL136" i="2"/>
  <c r="AL137" i="2"/>
  <c r="AL138" i="2"/>
  <c r="AL139" i="2"/>
  <c r="AL140" i="2"/>
  <c r="AL141" i="2"/>
  <c r="AL142" i="2"/>
  <c r="AL143" i="2"/>
  <c r="AL144" i="2"/>
  <c r="AL145" i="2"/>
  <c r="AL146" i="2"/>
  <c r="AL147" i="2"/>
  <c r="AL148" i="2"/>
  <c r="AL149" i="2"/>
  <c r="AL150" i="2"/>
  <c r="AL151" i="2"/>
  <c r="AL152" i="2"/>
  <c r="AL153" i="2"/>
  <c r="AL154" i="2"/>
  <c r="AL155" i="2"/>
  <c r="AL156" i="2"/>
  <c r="AL157" i="2"/>
  <c r="AL158" i="2"/>
  <c r="AL159" i="2"/>
  <c r="AL160" i="2"/>
  <c r="AL161" i="2"/>
  <c r="AL162" i="2"/>
  <c r="AL163" i="2"/>
  <c r="AL164" i="2"/>
  <c r="AL165" i="2"/>
  <c r="AL166" i="2"/>
  <c r="AL167" i="2"/>
  <c r="AL168" i="2"/>
  <c r="AL169" i="2"/>
  <c r="AL170" i="2"/>
  <c r="AL171" i="2"/>
  <c r="AL172" i="2"/>
  <c r="AL173" i="2"/>
  <c r="AL174" i="2"/>
  <c r="AL175" i="2"/>
  <c r="AL176" i="2"/>
  <c r="AL177" i="2"/>
  <c r="AL178" i="2"/>
  <c r="AL179" i="2"/>
  <c r="AL180" i="2"/>
  <c r="AL181" i="2"/>
  <c r="AL182" i="2"/>
  <c r="AL183" i="2"/>
  <c r="AL184" i="2"/>
  <c r="AL185" i="2"/>
  <c r="AL186" i="2"/>
  <c r="AL187" i="2"/>
  <c r="AL188" i="2"/>
  <c r="AL189" i="2"/>
  <c r="AL190" i="2"/>
  <c r="AL191" i="2"/>
  <c r="AL192" i="2"/>
  <c r="AL193" i="2"/>
  <c r="AL194" i="2"/>
  <c r="AL195" i="2"/>
  <c r="AL196" i="2"/>
  <c r="AL197" i="2"/>
  <c r="AL198" i="2"/>
  <c r="AL199" i="2"/>
  <c r="AL200" i="2"/>
  <c r="AL201" i="2"/>
  <c r="AL202" i="2"/>
  <c r="AL203" i="2"/>
  <c r="AL204" i="2"/>
  <c r="AL205" i="2"/>
  <c r="AL206" i="2"/>
  <c r="AL207" i="2"/>
  <c r="AL208" i="2"/>
  <c r="AL209" i="2"/>
  <c r="AL210" i="2"/>
  <c r="AL211" i="2"/>
  <c r="AL212" i="2"/>
  <c r="AL213" i="2"/>
  <c r="AL214" i="2"/>
  <c r="AL215" i="2"/>
  <c r="AL216" i="2"/>
  <c r="AL217" i="2"/>
  <c r="AL218" i="2"/>
  <c r="AL219" i="2"/>
  <c r="AL220" i="2"/>
  <c r="AL221" i="2"/>
  <c r="AL222" i="2"/>
  <c r="AL223" i="2"/>
  <c r="AL224" i="2"/>
  <c r="AL225" i="2"/>
  <c r="AL226" i="2"/>
  <c r="AL227" i="2"/>
  <c r="AL228" i="2"/>
  <c r="AL229" i="2"/>
  <c r="AL230" i="2"/>
  <c r="AL231" i="2"/>
  <c r="AL232" i="2"/>
  <c r="AL233" i="2"/>
  <c r="AL234" i="2"/>
  <c r="AL235" i="2"/>
  <c r="AL236" i="2"/>
  <c r="AL237" i="2"/>
  <c r="AL238" i="2"/>
  <c r="AL239" i="2"/>
  <c r="AL240" i="2"/>
  <c r="AL241" i="2"/>
  <c r="AL242" i="2"/>
  <c r="AL243" i="2"/>
  <c r="AL244" i="2"/>
  <c r="AL245" i="2"/>
  <c r="AL246" i="2"/>
  <c r="AL247" i="2"/>
  <c r="AL248" i="2"/>
  <c r="AL249" i="2"/>
  <c r="AL250" i="2"/>
  <c r="AL251" i="2"/>
  <c r="AL252" i="2"/>
  <c r="AL253" i="2"/>
  <c r="AL254" i="2"/>
  <c r="AL255" i="2"/>
  <c r="AL256" i="2"/>
  <c r="AL257" i="2"/>
  <c r="AL258" i="2"/>
  <c r="AL259" i="2"/>
  <c r="AL260" i="2"/>
  <c r="AL261" i="2"/>
  <c r="AL262" i="2"/>
  <c r="AL263" i="2"/>
  <c r="AL264" i="2"/>
  <c r="AL265" i="2"/>
  <c r="AL266" i="2"/>
  <c r="AL267" i="2"/>
  <c r="AL268" i="2"/>
  <c r="AL269" i="2"/>
  <c r="AL270" i="2"/>
  <c r="AL271" i="2"/>
  <c r="AL272" i="2"/>
  <c r="AL273" i="2"/>
  <c r="AL274" i="2"/>
  <c r="AL275" i="2"/>
  <c r="AL276" i="2"/>
  <c r="AL277" i="2"/>
  <c r="AL278" i="2"/>
  <c r="AL279" i="2"/>
  <c r="AL280" i="2"/>
  <c r="AL281" i="2"/>
  <c r="AL282" i="2"/>
  <c r="AL283" i="2"/>
  <c r="AL284" i="2"/>
  <c r="AL285" i="2"/>
  <c r="AL286" i="2"/>
  <c r="AL287" i="2"/>
  <c r="AL288" i="2"/>
  <c r="AL289" i="2"/>
  <c r="AL290" i="2"/>
  <c r="AL291" i="2"/>
  <c r="AL292" i="2"/>
  <c r="AL293" i="2"/>
  <c r="AL294" i="2"/>
  <c r="AL295" i="2"/>
  <c r="AL296" i="2"/>
  <c r="AL297" i="2"/>
  <c r="AL298" i="2"/>
  <c r="AL299" i="2"/>
  <c r="AL300" i="2"/>
  <c r="AL301" i="2"/>
  <c r="AL302" i="2"/>
  <c r="AL303" i="2"/>
  <c r="AL304" i="2"/>
  <c r="AL305" i="2"/>
  <c r="AL306" i="2"/>
  <c r="AL307" i="2"/>
  <c r="AL308" i="2"/>
  <c r="AL309" i="2"/>
  <c r="AL310" i="2"/>
  <c r="AL311" i="2"/>
  <c r="AL312" i="2"/>
  <c r="AL313" i="2"/>
  <c r="AL314" i="2"/>
  <c r="AL315" i="2"/>
  <c r="AL316" i="2"/>
  <c r="AL317" i="2"/>
  <c r="AL318" i="2"/>
  <c r="AL319" i="2"/>
  <c r="AL320" i="2"/>
  <c r="AL321" i="2"/>
  <c r="AL322" i="2"/>
  <c r="AL323" i="2"/>
  <c r="AL324" i="2"/>
  <c r="AL325" i="2"/>
  <c r="AL326" i="2"/>
  <c r="AL327" i="2"/>
  <c r="AL328" i="2"/>
  <c r="AL329" i="2"/>
  <c r="AL330" i="2"/>
  <c r="AL331" i="2"/>
  <c r="AL332" i="2"/>
  <c r="AL333" i="2"/>
  <c r="AL334" i="2"/>
  <c r="AL335" i="2"/>
  <c r="AL336" i="2"/>
  <c r="AL337" i="2"/>
  <c r="AL338" i="2"/>
  <c r="AL339" i="2"/>
  <c r="AL340" i="2"/>
  <c r="AL341" i="2"/>
  <c r="AL342" i="2"/>
  <c r="AL343" i="2"/>
  <c r="AL344" i="2"/>
  <c r="AL345" i="2"/>
  <c r="AL346" i="2"/>
  <c r="AL347" i="2"/>
  <c r="AL348" i="2"/>
  <c r="AL349" i="2"/>
  <c r="AL350" i="2"/>
  <c r="AL351" i="2"/>
  <c r="AL352" i="2"/>
  <c r="AL353" i="2"/>
  <c r="AL354" i="2"/>
  <c r="AL355" i="2"/>
  <c r="AL356" i="2"/>
  <c r="AL357" i="2"/>
  <c r="AL358" i="2"/>
  <c r="AL359" i="2"/>
  <c r="AL360" i="2"/>
  <c r="AL361" i="2"/>
  <c r="AL362" i="2"/>
  <c r="AL363" i="2"/>
  <c r="AL364" i="2"/>
  <c r="AL365" i="2"/>
  <c r="AL366" i="2"/>
  <c r="AL367" i="2"/>
  <c r="AL368" i="2"/>
  <c r="AL369" i="2"/>
  <c r="AL370" i="2"/>
  <c r="AL371" i="2"/>
  <c r="AL372" i="2"/>
  <c r="AL373" i="2"/>
  <c r="AL374" i="2"/>
  <c r="AL375" i="2"/>
  <c r="AL376" i="2"/>
  <c r="AL377" i="2"/>
  <c r="AL378" i="2"/>
  <c r="AL379" i="2"/>
  <c r="AL380" i="2"/>
  <c r="AL381" i="2"/>
  <c r="AL382" i="2"/>
  <c r="AL383" i="2"/>
  <c r="AL384" i="2"/>
  <c r="AL385" i="2"/>
  <c r="AL386" i="2"/>
  <c r="AL387" i="2"/>
  <c r="AL388" i="2"/>
  <c r="AL389" i="2"/>
  <c r="AL390" i="2"/>
  <c r="AL391" i="2"/>
  <c r="AL392" i="2"/>
  <c r="AL393" i="2"/>
  <c r="AL394" i="2"/>
  <c r="AL395" i="2"/>
  <c r="AL396" i="2"/>
  <c r="AL397" i="2"/>
  <c r="AL398" i="2"/>
  <c r="AL399" i="2"/>
  <c r="AL400" i="2"/>
  <c r="AL401" i="2"/>
  <c r="AL402" i="2"/>
  <c r="AL403" i="2"/>
  <c r="AL404" i="2"/>
  <c r="AL405" i="2"/>
  <c r="AL406" i="2"/>
  <c r="AL407" i="2"/>
  <c r="AL408" i="2"/>
  <c r="AL409" i="2"/>
  <c r="AL410" i="2"/>
  <c r="AL411" i="2"/>
  <c r="AL412" i="2"/>
  <c r="AL413" i="2"/>
  <c r="AL414" i="2"/>
  <c r="AL415" i="2"/>
  <c r="AL416" i="2"/>
  <c r="AL417" i="2"/>
  <c r="AL418" i="2"/>
  <c r="AL419" i="2"/>
  <c r="AL420" i="2"/>
  <c r="AL421" i="2"/>
  <c r="AL422" i="2"/>
  <c r="AL423" i="2"/>
  <c r="AL424" i="2"/>
  <c r="AL425" i="2"/>
  <c r="AL426" i="2"/>
  <c r="AL427" i="2"/>
  <c r="AL428" i="2"/>
  <c r="AL429" i="2"/>
  <c r="AL430" i="2"/>
  <c r="AL431" i="2"/>
  <c r="AL432" i="2"/>
  <c r="AL433" i="2"/>
  <c r="AL434" i="2"/>
  <c r="AL435" i="2"/>
  <c r="AL436" i="2"/>
  <c r="AL437" i="2"/>
  <c r="AL438" i="2"/>
  <c r="AL439" i="2"/>
  <c r="AL440" i="2"/>
  <c r="AL441" i="2"/>
  <c r="AL442" i="2"/>
  <c r="AL443" i="2"/>
  <c r="AL444" i="2"/>
  <c r="AL445" i="2"/>
  <c r="AL446" i="2"/>
  <c r="AL447" i="2"/>
  <c r="AL448" i="2"/>
  <c r="AL449" i="2"/>
  <c r="AL450" i="2"/>
  <c r="AL451" i="2"/>
  <c r="AL452" i="2"/>
  <c r="AL453" i="2"/>
  <c r="AL454" i="2"/>
  <c r="AL455" i="2"/>
  <c r="AL456" i="2"/>
  <c r="AL457" i="2"/>
  <c r="AL458" i="2"/>
  <c r="AL459" i="2"/>
  <c r="AL460" i="2"/>
  <c r="AL461" i="2"/>
  <c r="AL462" i="2"/>
  <c r="AL463" i="2"/>
  <c r="AL464" i="2"/>
  <c r="AL465" i="2"/>
  <c r="AL466" i="2"/>
  <c r="AL467" i="2"/>
  <c r="AL468" i="2"/>
  <c r="AL469" i="2"/>
  <c r="AL470" i="2"/>
  <c r="AL471" i="2"/>
  <c r="AL472" i="2"/>
  <c r="AL473" i="2"/>
  <c r="AL474" i="2"/>
  <c r="AL475" i="2"/>
  <c r="AL476" i="2"/>
  <c r="AL477" i="2"/>
  <c r="AL478" i="2"/>
  <c r="AL479" i="2"/>
  <c r="AL480" i="2"/>
  <c r="AL481" i="2"/>
  <c r="AL482" i="2"/>
  <c r="AL483" i="2"/>
  <c r="AL484" i="2"/>
  <c r="AL485" i="2"/>
  <c r="AL486" i="2"/>
  <c r="AL487" i="2"/>
  <c r="AL488" i="2"/>
  <c r="AL489" i="2"/>
  <c r="AL490" i="2"/>
  <c r="AL491" i="2"/>
  <c r="AL492" i="2"/>
  <c r="AL493" i="2"/>
  <c r="AL494" i="2"/>
  <c r="AL495" i="2"/>
  <c r="AL496" i="2"/>
  <c r="AL497" i="2"/>
  <c r="AL498" i="2"/>
  <c r="AL499" i="2"/>
  <c r="AL500" i="2"/>
  <c r="AL501" i="2"/>
  <c r="AL502" i="2"/>
  <c r="AL503" i="2"/>
  <c r="AL504" i="2"/>
  <c r="AK5" i="2"/>
  <c r="AK6" i="2"/>
  <c r="AK7" i="2"/>
  <c r="AK8" i="2"/>
  <c r="AK9" i="2"/>
  <c r="AK10" i="2"/>
  <c r="AK11" i="2"/>
  <c r="AK12" i="2"/>
  <c r="AK13" i="2"/>
  <c r="AK14" i="2"/>
  <c r="AK15" i="2"/>
  <c r="AK16" i="2"/>
  <c r="AK17" i="2"/>
  <c r="AK18" i="2"/>
  <c r="AK19" i="2"/>
  <c r="AK20" i="2"/>
  <c r="AK21" i="2"/>
  <c r="AK22" i="2"/>
  <c r="AK23" i="2"/>
  <c r="AK24" i="2"/>
  <c r="AK25" i="2"/>
  <c r="AK26" i="2"/>
  <c r="AK27" i="2"/>
  <c r="AK28" i="2"/>
  <c r="AK29" i="2"/>
  <c r="AK30" i="2"/>
  <c r="AK31" i="2"/>
  <c r="AK32" i="2"/>
  <c r="AK33" i="2"/>
  <c r="AK34" i="2"/>
  <c r="AK35" i="2"/>
  <c r="AK36" i="2"/>
  <c r="AK37" i="2"/>
  <c r="AK38" i="2"/>
  <c r="AK39" i="2"/>
  <c r="AK40" i="2"/>
  <c r="AK41" i="2"/>
  <c r="AK42" i="2"/>
  <c r="AK43" i="2"/>
  <c r="AK44" i="2"/>
  <c r="AK45" i="2"/>
  <c r="AK46" i="2"/>
  <c r="AK47" i="2"/>
  <c r="AK48" i="2"/>
  <c r="AK49" i="2"/>
  <c r="AK50" i="2"/>
  <c r="AK51" i="2"/>
  <c r="AK52" i="2"/>
  <c r="AK53" i="2"/>
  <c r="AK54" i="2"/>
  <c r="AK55" i="2"/>
  <c r="AK56" i="2"/>
  <c r="AK57" i="2"/>
  <c r="AK58" i="2"/>
  <c r="AK59" i="2"/>
  <c r="AK60" i="2"/>
  <c r="AK61" i="2"/>
  <c r="AK62" i="2"/>
  <c r="AK63" i="2"/>
  <c r="AK64" i="2"/>
  <c r="AK65" i="2"/>
  <c r="AK66" i="2"/>
  <c r="AK67" i="2"/>
  <c r="AK68" i="2"/>
  <c r="AK69" i="2"/>
  <c r="AK70" i="2"/>
  <c r="AK71" i="2"/>
  <c r="AK72" i="2"/>
  <c r="AK73" i="2"/>
  <c r="AK74" i="2"/>
  <c r="AK75" i="2"/>
  <c r="AK76" i="2"/>
  <c r="AK77" i="2"/>
  <c r="AK78" i="2"/>
  <c r="AK79" i="2"/>
  <c r="AK80" i="2"/>
  <c r="AK81" i="2"/>
  <c r="AK82" i="2"/>
  <c r="AK83" i="2"/>
  <c r="AK84" i="2"/>
  <c r="AK85" i="2"/>
  <c r="AK86" i="2"/>
  <c r="AK87" i="2"/>
  <c r="AK88" i="2"/>
  <c r="AK89" i="2"/>
  <c r="AK90" i="2"/>
  <c r="AK91" i="2"/>
  <c r="AK92" i="2"/>
  <c r="AK93" i="2"/>
  <c r="AK94" i="2"/>
  <c r="AK95" i="2"/>
  <c r="AK96" i="2"/>
  <c r="AK97" i="2"/>
  <c r="AK98" i="2"/>
  <c r="AK99" i="2"/>
  <c r="AK100" i="2"/>
  <c r="AK101" i="2"/>
  <c r="AK102" i="2"/>
  <c r="AK103" i="2"/>
  <c r="AK104" i="2"/>
  <c r="AK105" i="2"/>
  <c r="AK106" i="2"/>
  <c r="AK107" i="2"/>
  <c r="AK108" i="2"/>
  <c r="AK109" i="2"/>
  <c r="AK110" i="2"/>
  <c r="AK111" i="2"/>
  <c r="AK112" i="2"/>
  <c r="AK113" i="2"/>
  <c r="AK114" i="2"/>
  <c r="AK115" i="2"/>
  <c r="AK116" i="2"/>
  <c r="AK117" i="2"/>
  <c r="AK118" i="2"/>
  <c r="AK119" i="2"/>
  <c r="AK120" i="2"/>
  <c r="AK121" i="2"/>
  <c r="AK122" i="2"/>
  <c r="AK123" i="2"/>
  <c r="AK124" i="2"/>
  <c r="AK125" i="2"/>
  <c r="AK126" i="2"/>
  <c r="AK127" i="2"/>
  <c r="AK128" i="2"/>
  <c r="AK129" i="2"/>
  <c r="AK130" i="2"/>
  <c r="AK131" i="2"/>
  <c r="AK132" i="2"/>
  <c r="AK133" i="2"/>
  <c r="AK134" i="2"/>
  <c r="AK135" i="2"/>
  <c r="AK136" i="2"/>
  <c r="AK137" i="2"/>
  <c r="AK138" i="2"/>
  <c r="AK139" i="2"/>
  <c r="AK140" i="2"/>
  <c r="AK141" i="2"/>
  <c r="AK142" i="2"/>
  <c r="AK143" i="2"/>
  <c r="AK144" i="2"/>
  <c r="AK145" i="2"/>
  <c r="AK146" i="2"/>
  <c r="AK147" i="2"/>
  <c r="AK148" i="2"/>
  <c r="AK149" i="2"/>
  <c r="AK150" i="2"/>
  <c r="AK151" i="2"/>
  <c r="AK152" i="2"/>
  <c r="AK153" i="2"/>
  <c r="AK154" i="2"/>
  <c r="AK155" i="2"/>
  <c r="AK156" i="2"/>
  <c r="AK157" i="2"/>
  <c r="AK158" i="2"/>
  <c r="AK159" i="2"/>
  <c r="AK160" i="2"/>
  <c r="AK161" i="2"/>
  <c r="AK162" i="2"/>
  <c r="AK163" i="2"/>
  <c r="AK164" i="2"/>
  <c r="AK165" i="2"/>
  <c r="AK166" i="2"/>
  <c r="AK167" i="2"/>
  <c r="AK168" i="2"/>
  <c r="AK169" i="2"/>
  <c r="AK170" i="2"/>
  <c r="AK171" i="2"/>
  <c r="AK172" i="2"/>
  <c r="AK173" i="2"/>
  <c r="AK174" i="2"/>
  <c r="AK175" i="2"/>
  <c r="AK176" i="2"/>
  <c r="AK177" i="2"/>
  <c r="AK178" i="2"/>
  <c r="AK179" i="2"/>
  <c r="AK180" i="2"/>
  <c r="AK181" i="2"/>
  <c r="AK182" i="2"/>
  <c r="AK183" i="2"/>
  <c r="AK184" i="2"/>
  <c r="AK185" i="2"/>
  <c r="AK186" i="2"/>
  <c r="AK187" i="2"/>
  <c r="AK188" i="2"/>
  <c r="AK189" i="2"/>
  <c r="AK190" i="2"/>
  <c r="AK191" i="2"/>
  <c r="AK192" i="2"/>
  <c r="AK193" i="2"/>
  <c r="AK194" i="2"/>
  <c r="AK195" i="2"/>
  <c r="AK196" i="2"/>
  <c r="AK197" i="2"/>
  <c r="AK198" i="2"/>
  <c r="AK199" i="2"/>
  <c r="AK200" i="2"/>
  <c r="AK201" i="2"/>
  <c r="AK202" i="2"/>
  <c r="AK203" i="2"/>
  <c r="AK204" i="2"/>
  <c r="AK205" i="2"/>
  <c r="AK206" i="2"/>
  <c r="AK207" i="2"/>
  <c r="AK208" i="2"/>
  <c r="AK209" i="2"/>
  <c r="AK210" i="2"/>
  <c r="AK211" i="2"/>
  <c r="AK212" i="2"/>
  <c r="AK213" i="2"/>
  <c r="AK214" i="2"/>
  <c r="AK215" i="2"/>
  <c r="AK216" i="2"/>
  <c r="AK217" i="2"/>
  <c r="AK218" i="2"/>
  <c r="AK219" i="2"/>
  <c r="AK220" i="2"/>
  <c r="AK221" i="2"/>
  <c r="AK222" i="2"/>
  <c r="AK223" i="2"/>
  <c r="AK224" i="2"/>
  <c r="AK225" i="2"/>
  <c r="AK226" i="2"/>
  <c r="AK227" i="2"/>
  <c r="AK228" i="2"/>
  <c r="AK229" i="2"/>
  <c r="AK230" i="2"/>
  <c r="AK231" i="2"/>
  <c r="AK232" i="2"/>
  <c r="AK233" i="2"/>
  <c r="AK234" i="2"/>
  <c r="AK235" i="2"/>
  <c r="AK236" i="2"/>
  <c r="AK237" i="2"/>
  <c r="AK238" i="2"/>
  <c r="AK239" i="2"/>
  <c r="AK240" i="2"/>
  <c r="AK241" i="2"/>
  <c r="AK242" i="2"/>
  <c r="AK243" i="2"/>
  <c r="AK244" i="2"/>
  <c r="AK245" i="2"/>
  <c r="AK246" i="2"/>
  <c r="AK247" i="2"/>
  <c r="AK248" i="2"/>
  <c r="AK249" i="2"/>
  <c r="AK250" i="2"/>
  <c r="AK251" i="2"/>
  <c r="AK252" i="2"/>
  <c r="AK253" i="2"/>
  <c r="AK254" i="2"/>
  <c r="AK255" i="2"/>
  <c r="AK256" i="2"/>
  <c r="AK257" i="2"/>
  <c r="AK258" i="2"/>
  <c r="AK259" i="2"/>
  <c r="AK260" i="2"/>
  <c r="AK261" i="2"/>
  <c r="AK262" i="2"/>
  <c r="AK263" i="2"/>
  <c r="AK264" i="2"/>
  <c r="AK265" i="2"/>
  <c r="AK266" i="2"/>
  <c r="AK267" i="2"/>
  <c r="AK268" i="2"/>
  <c r="AK269" i="2"/>
  <c r="AK270" i="2"/>
  <c r="AK271" i="2"/>
  <c r="AK272" i="2"/>
  <c r="AK273" i="2"/>
  <c r="AK274" i="2"/>
  <c r="AK275" i="2"/>
  <c r="AK276" i="2"/>
  <c r="AK277" i="2"/>
  <c r="AK278" i="2"/>
  <c r="AK279" i="2"/>
  <c r="AK280" i="2"/>
  <c r="AK281" i="2"/>
  <c r="AK282" i="2"/>
  <c r="AK283" i="2"/>
  <c r="AK284" i="2"/>
  <c r="AK285" i="2"/>
  <c r="AK286" i="2"/>
  <c r="AK287" i="2"/>
  <c r="AK288" i="2"/>
  <c r="AK289" i="2"/>
  <c r="AK290" i="2"/>
  <c r="AK291" i="2"/>
  <c r="AK292" i="2"/>
  <c r="AK293" i="2"/>
  <c r="AK294" i="2"/>
  <c r="AK295" i="2"/>
  <c r="AK296" i="2"/>
  <c r="AK297" i="2"/>
  <c r="AK298" i="2"/>
  <c r="AK299" i="2"/>
  <c r="AK300" i="2"/>
  <c r="AK301" i="2"/>
  <c r="AK302" i="2"/>
  <c r="AK303" i="2"/>
  <c r="AK304" i="2"/>
  <c r="AK305" i="2"/>
  <c r="AK306" i="2"/>
  <c r="AK307" i="2"/>
  <c r="AK308" i="2"/>
  <c r="AK309" i="2"/>
  <c r="AK310" i="2"/>
  <c r="AK311" i="2"/>
  <c r="AK312" i="2"/>
  <c r="AK313" i="2"/>
  <c r="AK314" i="2"/>
  <c r="AK315" i="2"/>
  <c r="AK316" i="2"/>
  <c r="AK317" i="2"/>
  <c r="AK318" i="2"/>
  <c r="AK319" i="2"/>
  <c r="AK320" i="2"/>
  <c r="AK321" i="2"/>
  <c r="AK322" i="2"/>
  <c r="AK323" i="2"/>
  <c r="AK324" i="2"/>
  <c r="AK325" i="2"/>
  <c r="AK326" i="2"/>
  <c r="AK327" i="2"/>
  <c r="AK328" i="2"/>
  <c r="AK329" i="2"/>
  <c r="AK330" i="2"/>
  <c r="AK331" i="2"/>
  <c r="AK332" i="2"/>
  <c r="AK333" i="2"/>
  <c r="AK334" i="2"/>
  <c r="AK335" i="2"/>
  <c r="AK336" i="2"/>
  <c r="AK337" i="2"/>
  <c r="AK338" i="2"/>
  <c r="AK339" i="2"/>
  <c r="AK340" i="2"/>
  <c r="AK341" i="2"/>
  <c r="AK342" i="2"/>
  <c r="AK343" i="2"/>
  <c r="AK344" i="2"/>
  <c r="AK345" i="2"/>
  <c r="AK346" i="2"/>
  <c r="AK347" i="2"/>
  <c r="AK348" i="2"/>
  <c r="AK349" i="2"/>
  <c r="AK350" i="2"/>
  <c r="AK351" i="2"/>
  <c r="AK352" i="2"/>
  <c r="AK353" i="2"/>
  <c r="AK354" i="2"/>
  <c r="AK355" i="2"/>
  <c r="AK356" i="2"/>
  <c r="AK357" i="2"/>
  <c r="AK358" i="2"/>
  <c r="AK359" i="2"/>
  <c r="AK360" i="2"/>
  <c r="AK361" i="2"/>
  <c r="AK362" i="2"/>
  <c r="AK363" i="2"/>
  <c r="AK364" i="2"/>
  <c r="AK365" i="2"/>
  <c r="AK366" i="2"/>
  <c r="AK367" i="2"/>
  <c r="AK368" i="2"/>
  <c r="AK369" i="2"/>
  <c r="AK370" i="2"/>
  <c r="AK371" i="2"/>
  <c r="AK372" i="2"/>
  <c r="AK373" i="2"/>
  <c r="AK374" i="2"/>
  <c r="AK375" i="2"/>
  <c r="AK376" i="2"/>
  <c r="AK377" i="2"/>
  <c r="AK378" i="2"/>
  <c r="AK379" i="2"/>
  <c r="AK380" i="2"/>
  <c r="AK381" i="2"/>
  <c r="AK382" i="2"/>
  <c r="AK383" i="2"/>
  <c r="AK384" i="2"/>
  <c r="AK385" i="2"/>
  <c r="AK386" i="2"/>
  <c r="AK387" i="2"/>
  <c r="AK388" i="2"/>
  <c r="AK389" i="2"/>
  <c r="AK390" i="2"/>
  <c r="AK391" i="2"/>
  <c r="AK392" i="2"/>
  <c r="AK393" i="2"/>
  <c r="AK394" i="2"/>
  <c r="AK395" i="2"/>
  <c r="AK396" i="2"/>
  <c r="AK397" i="2"/>
  <c r="AK398" i="2"/>
  <c r="AK399" i="2"/>
  <c r="AK400" i="2"/>
  <c r="AK401" i="2"/>
  <c r="AK402" i="2"/>
  <c r="AK403" i="2"/>
  <c r="AK404" i="2"/>
  <c r="AK405" i="2"/>
  <c r="AK406" i="2"/>
  <c r="AK407" i="2"/>
  <c r="AK408" i="2"/>
  <c r="AK409" i="2"/>
  <c r="AK410" i="2"/>
  <c r="AK411" i="2"/>
  <c r="AK412" i="2"/>
  <c r="AK413" i="2"/>
  <c r="AK414" i="2"/>
  <c r="AK415" i="2"/>
  <c r="AK416" i="2"/>
  <c r="AK417" i="2"/>
  <c r="AK418" i="2"/>
  <c r="AK419" i="2"/>
  <c r="AK420" i="2"/>
  <c r="AK421" i="2"/>
  <c r="AK422" i="2"/>
  <c r="AK423" i="2"/>
  <c r="AK424" i="2"/>
  <c r="AK425" i="2"/>
  <c r="AK426" i="2"/>
  <c r="AK427" i="2"/>
  <c r="AK428" i="2"/>
  <c r="AK429" i="2"/>
  <c r="AK430" i="2"/>
  <c r="AK431" i="2"/>
  <c r="AK432" i="2"/>
  <c r="AK433" i="2"/>
  <c r="AK434" i="2"/>
  <c r="AK435" i="2"/>
  <c r="AK436" i="2"/>
  <c r="AK437" i="2"/>
  <c r="AK438" i="2"/>
  <c r="AK439" i="2"/>
  <c r="AK440" i="2"/>
  <c r="AK441" i="2"/>
  <c r="AK442" i="2"/>
  <c r="AK443" i="2"/>
  <c r="AK444" i="2"/>
  <c r="AK445" i="2"/>
  <c r="AK446" i="2"/>
  <c r="AK447" i="2"/>
  <c r="AK448" i="2"/>
  <c r="AK449" i="2"/>
  <c r="AK450" i="2"/>
  <c r="AK451" i="2"/>
  <c r="AK452" i="2"/>
  <c r="AK453" i="2"/>
  <c r="AK454" i="2"/>
  <c r="AK455" i="2"/>
  <c r="AK456" i="2"/>
  <c r="AK457" i="2"/>
  <c r="AK458" i="2"/>
  <c r="AK459" i="2"/>
  <c r="AK460" i="2"/>
  <c r="AK461" i="2"/>
  <c r="AK462" i="2"/>
  <c r="AK463" i="2"/>
  <c r="AK464" i="2"/>
  <c r="AK465" i="2"/>
  <c r="AK466" i="2"/>
  <c r="AK467" i="2"/>
  <c r="AK468" i="2"/>
  <c r="AK469" i="2"/>
  <c r="AK470" i="2"/>
  <c r="AK471" i="2"/>
  <c r="AK472" i="2"/>
  <c r="AK473" i="2"/>
  <c r="AK474" i="2"/>
  <c r="AK475" i="2"/>
  <c r="AK476" i="2"/>
  <c r="AK477" i="2"/>
  <c r="AK478" i="2"/>
  <c r="AK479" i="2"/>
  <c r="AK480" i="2"/>
  <c r="AK481" i="2"/>
  <c r="AK482" i="2"/>
  <c r="AK483" i="2"/>
  <c r="AK484" i="2"/>
  <c r="AK485" i="2"/>
  <c r="AK486" i="2"/>
  <c r="AK487" i="2"/>
  <c r="AK488" i="2"/>
  <c r="AK489" i="2"/>
  <c r="AK490" i="2"/>
  <c r="AK491" i="2"/>
  <c r="AK492" i="2"/>
  <c r="AK493" i="2"/>
  <c r="AK494" i="2"/>
  <c r="AK495" i="2"/>
  <c r="AK496" i="2"/>
  <c r="AK497" i="2"/>
  <c r="AK498" i="2"/>
  <c r="AK499" i="2"/>
  <c r="AK500" i="2"/>
  <c r="AK501" i="2"/>
  <c r="AK502" i="2"/>
  <c r="AK503" i="2"/>
  <c r="AK504" i="2"/>
  <c r="AJ5" i="2"/>
  <c r="AJ6" i="2"/>
  <c r="AJ7" i="2"/>
  <c r="AJ8" i="2"/>
  <c r="AJ9" i="2"/>
  <c r="AJ10" i="2"/>
  <c r="AJ11" i="2"/>
  <c r="AJ12" i="2"/>
  <c r="AJ13" i="2"/>
  <c r="AJ14" i="2"/>
  <c r="AJ15" i="2"/>
  <c r="AJ16" i="2"/>
  <c r="AJ17" i="2"/>
  <c r="AJ18" i="2"/>
  <c r="AJ19" i="2"/>
  <c r="AJ20" i="2"/>
  <c r="AJ21" i="2"/>
  <c r="AJ22" i="2"/>
  <c r="AJ23" i="2"/>
  <c r="AJ24" i="2"/>
  <c r="AJ25" i="2"/>
  <c r="AJ26" i="2"/>
  <c r="AJ27" i="2"/>
  <c r="AJ28" i="2"/>
  <c r="AJ29" i="2"/>
  <c r="AJ30" i="2"/>
  <c r="AJ31" i="2"/>
  <c r="AJ32" i="2"/>
  <c r="AJ33" i="2"/>
  <c r="AJ34" i="2"/>
  <c r="AJ35" i="2"/>
  <c r="AJ36" i="2"/>
  <c r="AJ37" i="2"/>
  <c r="AJ38" i="2"/>
  <c r="AJ39" i="2"/>
  <c r="AJ40" i="2"/>
  <c r="AJ41" i="2"/>
  <c r="AJ42" i="2"/>
  <c r="AJ43" i="2"/>
  <c r="AJ44" i="2"/>
  <c r="AJ45" i="2"/>
  <c r="AJ46" i="2"/>
  <c r="AJ47" i="2"/>
  <c r="AJ48" i="2"/>
  <c r="AJ49" i="2"/>
  <c r="AJ50" i="2"/>
  <c r="AJ51" i="2"/>
  <c r="AJ52" i="2"/>
  <c r="AJ53" i="2"/>
  <c r="AJ54" i="2"/>
  <c r="AJ55" i="2"/>
  <c r="AJ56" i="2"/>
  <c r="AJ57" i="2"/>
  <c r="AJ58" i="2"/>
  <c r="AJ59" i="2"/>
  <c r="AJ60" i="2"/>
  <c r="AJ61" i="2"/>
  <c r="AJ62" i="2"/>
  <c r="AJ63" i="2"/>
  <c r="AJ64" i="2"/>
  <c r="AJ65" i="2"/>
  <c r="AJ66" i="2"/>
  <c r="AJ67" i="2"/>
  <c r="AJ68" i="2"/>
  <c r="AJ69" i="2"/>
  <c r="AJ70" i="2"/>
  <c r="AJ71" i="2"/>
  <c r="AJ72" i="2"/>
  <c r="AJ73" i="2"/>
  <c r="AJ74" i="2"/>
  <c r="AJ75" i="2"/>
  <c r="AJ76" i="2"/>
  <c r="AJ77" i="2"/>
  <c r="AJ78" i="2"/>
  <c r="AJ79" i="2"/>
  <c r="AJ80" i="2"/>
  <c r="AJ81" i="2"/>
  <c r="AJ82" i="2"/>
  <c r="AJ83" i="2"/>
  <c r="AJ84" i="2"/>
  <c r="AJ85" i="2"/>
  <c r="AJ86" i="2"/>
  <c r="AJ87" i="2"/>
  <c r="AJ88" i="2"/>
  <c r="AJ89" i="2"/>
  <c r="AJ90" i="2"/>
  <c r="AJ91" i="2"/>
  <c r="AJ92" i="2"/>
  <c r="AJ93" i="2"/>
  <c r="AJ94" i="2"/>
  <c r="AJ95" i="2"/>
  <c r="AJ96" i="2"/>
  <c r="AJ97" i="2"/>
  <c r="AJ98" i="2"/>
  <c r="AJ99" i="2"/>
  <c r="AJ100" i="2"/>
  <c r="AJ101" i="2"/>
  <c r="AJ102" i="2"/>
  <c r="AJ103" i="2"/>
  <c r="AJ104" i="2"/>
  <c r="AJ105" i="2"/>
  <c r="AJ106" i="2"/>
  <c r="AJ107" i="2"/>
  <c r="AJ108" i="2"/>
  <c r="AJ109" i="2"/>
  <c r="AJ110" i="2"/>
  <c r="AJ111" i="2"/>
  <c r="AJ112" i="2"/>
  <c r="AJ113" i="2"/>
  <c r="AJ114" i="2"/>
  <c r="AJ115" i="2"/>
  <c r="AJ116" i="2"/>
  <c r="AJ117" i="2"/>
  <c r="AJ118" i="2"/>
  <c r="AJ119" i="2"/>
  <c r="AJ120" i="2"/>
  <c r="AJ121" i="2"/>
  <c r="AJ122" i="2"/>
  <c r="AJ123" i="2"/>
  <c r="AJ124" i="2"/>
  <c r="AJ125" i="2"/>
  <c r="AJ126" i="2"/>
  <c r="AJ127" i="2"/>
  <c r="AJ128" i="2"/>
  <c r="AJ129" i="2"/>
  <c r="AJ130" i="2"/>
  <c r="AJ131" i="2"/>
  <c r="AJ132" i="2"/>
  <c r="AJ133" i="2"/>
  <c r="AJ134" i="2"/>
  <c r="AJ135" i="2"/>
  <c r="AJ136" i="2"/>
  <c r="AJ137" i="2"/>
  <c r="AJ138" i="2"/>
  <c r="AJ139" i="2"/>
  <c r="AJ140" i="2"/>
  <c r="AJ141" i="2"/>
  <c r="AJ142" i="2"/>
  <c r="AJ143" i="2"/>
  <c r="AJ144" i="2"/>
  <c r="AJ145" i="2"/>
  <c r="AJ146" i="2"/>
  <c r="AJ147" i="2"/>
  <c r="AJ148" i="2"/>
  <c r="AJ149" i="2"/>
  <c r="AJ150" i="2"/>
  <c r="AJ151" i="2"/>
  <c r="AJ152" i="2"/>
  <c r="AJ153" i="2"/>
  <c r="AJ154" i="2"/>
  <c r="AJ155" i="2"/>
  <c r="AJ156" i="2"/>
  <c r="AJ157" i="2"/>
  <c r="AJ158" i="2"/>
  <c r="AJ159" i="2"/>
  <c r="AJ160" i="2"/>
  <c r="AJ161" i="2"/>
  <c r="AJ162" i="2"/>
  <c r="AJ163" i="2"/>
  <c r="AJ164" i="2"/>
  <c r="AJ165" i="2"/>
  <c r="AJ166" i="2"/>
  <c r="AJ167" i="2"/>
  <c r="AJ168" i="2"/>
  <c r="AJ169" i="2"/>
  <c r="AJ170" i="2"/>
  <c r="AJ171" i="2"/>
  <c r="AJ172" i="2"/>
  <c r="AJ173" i="2"/>
  <c r="AJ174" i="2"/>
  <c r="AJ175" i="2"/>
  <c r="AJ176" i="2"/>
  <c r="AJ177" i="2"/>
  <c r="AJ178" i="2"/>
  <c r="AJ179" i="2"/>
  <c r="AJ180" i="2"/>
  <c r="AJ181" i="2"/>
  <c r="AJ182" i="2"/>
  <c r="AJ183" i="2"/>
  <c r="AJ184" i="2"/>
  <c r="AJ185" i="2"/>
  <c r="AJ186" i="2"/>
  <c r="AJ187" i="2"/>
  <c r="AJ188" i="2"/>
  <c r="AJ189" i="2"/>
  <c r="AJ190" i="2"/>
  <c r="AJ191" i="2"/>
  <c r="AJ192" i="2"/>
  <c r="AJ193" i="2"/>
  <c r="AJ194" i="2"/>
  <c r="AJ195" i="2"/>
  <c r="AJ196" i="2"/>
  <c r="AJ197" i="2"/>
  <c r="AJ198" i="2"/>
  <c r="AJ199" i="2"/>
  <c r="AJ200" i="2"/>
  <c r="AJ201" i="2"/>
  <c r="AJ202" i="2"/>
  <c r="AJ203" i="2"/>
  <c r="AJ204" i="2"/>
  <c r="AJ205" i="2"/>
  <c r="AJ206" i="2"/>
  <c r="AJ207" i="2"/>
  <c r="AJ208" i="2"/>
  <c r="AJ209" i="2"/>
  <c r="AJ210" i="2"/>
  <c r="AJ211" i="2"/>
  <c r="AJ212" i="2"/>
  <c r="AJ213" i="2"/>
  <c r="AJ214" i="2"/>
  <c r="AJ215" i="2"/>
  <c r="AJ216" i="2"/>
  <c r="AJ217" i="2"/>
  <c r="AJ218" i="2"/>
  <c r="AJ219" i="2"/>
  <c r="AJ220" i="2"/>
  <c r="AJ221" i="2"/>
  <c r="AJ222" i="2"/>
  <c r="AJ223" i="2"/>
  <c r="AJ224" i="2"/>
  <c r="AJ225" i="2"/>
  <c r="AJ226" i="2"/>
  <c r="AJ227" i="2"/>
  <c r="AJ228" i="2"/>
  <c r="AJ229" i="2"/>
  <c r="AJ230" i="2"/>
  <c r="AJ231" i="2"/>
  <c r="AJ232" i="2"/>
  <c r="AJ233" i="2"/>
  <c r="AJ234" i="2"/>
  <c r="AJ235" i="2"/>
  <c r="AJ236" i="2"/>
  <c r="AJ237" i="2"/>
  <c r="AJ238" i="2"/>
  <c r="AJ239" i="2"/>
  <c r="AJ240" i="2"/>
  <c r="AJ241" i="2"/>
  <c r="AJ242" i="2"/>
  <c r="AJ243" i="2"/>
  <c r="AJ244" i="2"/>
  <c r="AJ245" i="2"/>
  <c r="AJ246" i="2"/>
  <c r="AJ247" i="2"/>
  <c r="AJ248" i="2"/>
  <c r="AJ249" i="2"/>
  <c r="AJ250" i="2"/>
  <c r="AJ251" i="2"/>
  <c r="AJ252" i="2"/>
  <c r="AJ253" i="2"/>
  <c r="AJ254" i="2"/>
  <c r="AJ255" i="2"/>
  <c r="AJ256" i="2"/>
  <c r="AJ257" i="2"/>
  <c r="AJ258" i="2"/>
  <c r="AJ259" i="2"/>
  <c r="AJ260" i="2"/>
  <c r="AJ261" i="2"/>
  <c r="AJ262" i="2"/>
  <c r="AJ263" i="2"/>
  <c r="AJ264" i="2"/>
  <c r="AJ265" i="2"/>
  <c r="AJ266" i="2"/>
  <c r="AJ267" i="2"/>
  <c r="AJ268" i="2"/>
  <c r="AJ269" i="2"/>
  <c r="AJ270" i="2"/>
  <c r="AJ271" i="2"/>
  <c r="AJ272" i="2"/>
  <c r="AJ273" i="2"/>
  <c r="AJ274" i="2"/>
  <c r="AJ275" i="2"/>
  <c r="AJ276" i="2"/>
  <c r="AJ277" i="2"/>
  <c r="AJ278" i="2"/>
  <c r="AJ279" i="2"/>
  <c r="AJ280" i="2"/>
  <c r="AJ281" i="2"/>
  <c r="AJ282" i="2"/>
  <c r="AJ283" i="2"/>
  <c r="AJ284" i="2"/>
  <c r="AJ285" i="2"/>
  <c r="AJ286" i="2"/>
  <c r="AJ287" i="2"/>
  <c r="AJ288" i="2"/>
  <c r="AJ289" i="2"/>
  <c r="AJ290" i="2"/>
  <c r="AJ291" i="2"/>
  <c r="AJ292" i="2"/>
  <c r="AJ293" i="2"/>
  <c r="AJ294" i="2"/>
  <c r="AJ295" i="2"/>
  <c r="AJ296" i="2"/>
  <c r="AJ297" i="2"/>
  <c r="AJ298" i="2"/>
  <c r="AJ299" i="2"/>
  <c r="AJ300" i="2"/>
  <c r="AJ301" i="2"/>
  <c r="AJ302" i="2"/>
  <c r="AJ303" i="2"/>
  <c r="AJ304" i="2"/>
  <c r="AJ305" i="2"/>
  <c r="AJ306" i="2"/>
  <c r="AJ307" i="2"/>
  <c r="AJ308" i="2"/>
  <c r="AJ309" i="2"/>
  <c r="AJ310" i="2"/>
  <c r="AJ311" i="2"/>
  <c r="AJ312" i="2"/>
  <c r="AJ313" i="2"/>
  <c r="AJ314" i="2"/>
  <c r="AJ315" i="2"/>
  <c r="AJ316" i="2"/>
  <c r="AJ317" i="2"/>
  <c r="AJ318" i="2"/>
  <c r="AJ319" i="2"/>
  <c r="AJ320" i="2"/>
  <c r="AJ321" i="2"/>
  <c r="AJ322" i="2"/>
  <c r="AJ323" i="2"/>
  <c r="AJ324" i="2"/>
  <c r="AJ325" i="2"/>
  <c r="AJ326" i="2"/>
  <c r="AJ327" i="2"/>
  <c r="AJ328" i="2"/>
  <c r="AJ329" i="2"/>
  <c r="AJ330" i="2"/>
  <c r="AJ331" i="2"/>
  <c r="AJ332" i="2"/>
  <c r="AJ333" i="2"/>
  <c r="AJ334" i="2"/>
  <c r="AJ335" i="2"/>
  <c r="AJ336" i="2"/>
  <c r="AJ337" i="2"/>
  <c r="AJ338" i="2"/>
  <c r="AJ339" i="2"/>
  <c r="AJ340" i="2"/>
  <c r="AJ341" i="2"/>
  <c r="AJ342" i="2"/>
  <c r="AJ343" i="2"/>
  <c r="AJ344" i="2"/>
  <c r="AJ345" i="2"/>
  <c r="AJ346" i="2"/>
  <c r="AJ347" i="2"/>
  <c r="AJ348" i="2"/>
  <c r="AJ349" i="2"/>
  <c r="AJ350" i="2"/>
  <c r="AJ351" i="2"/>
  <c r="AJ352" i="2"/>
  <c r="AJ353" i="2"/>
  <c r="AJ354" i="2"/>
  <c r="AJ355" i="2"/>
  <c r="AJ356" i="2"/>
  <c r="AJ357" i="2"/>
  <c r="AJ358" i="2"/>
  <c r="AJ359" i="2"/>
  <c r="AJ360" i="2"/>
  <c r="AJ361" i="2"/>
  <c r="AJ362" i="2"/>
  <c r="AJ363" i="2"/>
  <c r="AJ364" i="2"/>
  <c r="AJ365" i="2"/>
  <c r="AJ366" i="2"/>
  <c r="AJ367" i="2"/>
  <c r="AJ368" i="2"/>
  <c r="AJ369" i="2"/>
  <c r="AJ370" i="2"/>
  <c r="AJ371" i="2"/>
  <c r="AJ372" i="2"/>
  <c r="AJ373" i="2"/>
  <c r="AJ374" i="2"/>
  <c r="AJ375" i="2"/>
  <c r="AJ376" i="2"/>
  <c r="AJ377" i="2"/>
  <c r="AJ378" i="2"/>
  <c r="AJ379" i="2"/>
  <c r="AJ380" i="2"/>
  <c r="AJ381" i="2"/>
  <c r="AJ382" i="2"/>
  <c r="AJ383" i="2"/>
  <c r="AJ384" i="2"/>
  <c r="AJ385" i="2"/>
  <c r="AJ386" i="2"/>
  <c r="AJ387" i="2"/>
  <c r="AJ388" i="2"/>
  <c r="AJ389" i="2"/>
  <c r="AJ390" i="2"/>
  <c r="AJ391" i="2"/>
  <c r="AJ392" i="2"/>
  <c r="AJ393" i="2"/>
  <c r="AJ394" i="2"/>
  <c r="AJ395" i="2"/>
  <c r="AJ396" i="2"/>
  <c r="AJ397" i="2"/>
  <c r="AJ398" i="2"/>
  <c r="AJ399" i="2"/>
  <c r="AJ400" i="2"/>
  <c r="AJ401" i="2"/>
  <c r="AJ402" i="2"/>
  <c r="AJ403" i="2"/>
  <c r="AJ404" i="2"/>
  <c r="AJ405" i="2"/>
  <c r="AJ406" i="2"/>
  <c r="AJ407" i="2"/>
  <c r="AJ408" i="2"/>
  <c r="AJ409" i="2"/>
  <c r="AJ410" i="2"/>
  <c r="AJ411" i="2"/>
  <c r="AJ412" i="2"/>
  <c r="AJ413" i="2"/>
  <c r="AJ414" i="2"/>
  <c r="AJ415" i="2"/>
  <c r="AJ416" i="2"/>
  <c r="AJ417" i="2"/>
  <c r="AJ418" i="2"/>
  <c r="AJ419" i="2"/>
  <c r="AJ420" i="2"/>
  <c r="AJ421" i="2"/>
  <c r="AJ422" i="2"/>
  <c r="AJ423" i="2"/>
  <c r="AJ424" i="2"/>
  <c r="AJ425" i="2"/>
  <c r="AJ426" i="2"/>
  <c r="AJ427" i="2"/>
  <c r="AJ428" i="2"/>
  <c r="AJ429" i="2"/>
  <c r="AJ430" i="2"/>
  <c r="AJ431" i="2"/>
  <c r="AJ432" i="2"/>
  <c r="AJ433" i="2"/>
  <c r="AJ434" i="2"/>
  <c r="AJ435" i="2"/>
  <c r="AJ436" i="2"/>
  <c r="AJ437" i="2"/>
  <c r="AJ438" i="2"/>
  <c r="AJ439" i="2"/>
  <c r="AJ440" i="2"/>
  <c r="AJ441" i="2"/>
  <c r="AJ442" i="2"/>
  <c r="AJ443" i="2"/>
  <c r="AJ444" i="2"/>
  <c r="AJ445" i="2"/>
  <c r="AJ446" i="2"/>
  <c r="AJ447" i="2"/>
  <c r="AJ448" i="2"/>
  <c r="AJ449" i="2"/>
  <c r="AJ450" i="2"/>
  <c r="AJ451" i="2"/>
  <c r="AJ452" i="2"/>
  <c r="AJ453" i="2"/>
  <c r="AJ454" i="2"/>
  <c r="AJ455" i="2"/>
  <c r="AJ456" i="2"/>
  <c r="AJ457" i="2"/>
  <c r="AJ458" i="2"/>
  <c r="AJ459" i="2"/>
  <c r="AJ460" i="2"/>
  <c r="AJ461" i="2"/>
  <c r="AJ462" i="2"/>
  <c r="AJ463" i="2"/>
  <c r="AJ464" i="2"/>
  <c r="AJ465" i="2"/>
  <c r="AJ466" i="2"/>
  <c r="AJ467" i="2"/>
  <c r="AJ468" i="2"/>
  <c r="AJ469" i="2"/>
  <c r="AJ470" i="2"/>
  <c r="AJ471" i="2"/>
  <c r="AJ472" i="2"/>
  <c r="AJ473" i="2"/>
  <c r="AJ474" i="2"/>
  <c r="AJ475" i="2"/>
  <c r="AJ476" i="2"/>
  <c r="AJ477" i="2"/>
  <c r="AJ478" i="2"/>
  <c r="AJ479" i="2"/>
  <c r="AJ480" i="2"/>
  <c r="AJ481" i="2"/>
  <c r="AJ482" i="2"/>
  <c r="AJ483" i="2"/>
  <c r="AJ484" i="2"/>
  <c r="AJ485" i="2"/>
  <c r="AJ486" i="2"/>
  <c r="AJ487" i="2"/>
  <c r="AJ488" i="2"/>
  <c r="AJ489" i="2"/>
  <c r="AJ490" i="2"/>
  <c r="AJ491" i="2"/>
  <c r="AJ492" i="2"/>
  <c r="AJ493" i="2"/>
  <c r="AJ494" i="2"/>
  <c r="AJ495" i="2"/>
  <c r="AJ496" i="2"/>
  <c r="AJ497" i="2"/>
  <c r="AJ498" i="2"/>
  <c r="AJ499" i="2"/>
  <c r="AJ500" i="2"/>
  <c r="AJ501" i="2"/>
  <c r="AJ502" i="2"/>
  <c r="AJ503" i="2"/>
  <c r="AJ504" i="2"/>
  <c r="AI8" i="2"/>
  <c r="AI9" i="2"/>
  <c r="AI10" i="2"/>
  <c r="AI11" i="2"/>
  <c r="AI12" i="2"/>
  <c r="AI13" i="2"/>
  <c r="AI14" i="2"/>
  <c r="AI15" i="2"/>
  <c r="AI16" i="2"/>
  <c r="AI17" i="2"/>
  <c r="AI18" i="2"/>
  <c r="AI19" i="2"/>
  <c r="AI20" i="2"/>
  <c r="AI21" i="2"/>
  <c r="AI22" i="2"/>
  <c r="AI23" i="2"/>
  <c r="AI24" i="2"/>
  <c r="AI25" i="2"/>
  <c r="AI26" i="2"/>
  <c r="AI27" i="2"/>
  <c r="AI28" i="2"/>
  <c r="AI29" i="2"/>
  <c r="AI30" i="2"/>
  <c r="AI31" i="2"/>
  <c r="AI32" i="2"/>
  <c r="AI33" i="2"/>
  <c r="AI34" i="2"/>
  <c r="AI35" i="2"/>
  <c r="AI36" i="2"/>
  <c r="AI37" i="2"/>
  <c r="AI38" i="2"/>
  <c r="AI39" i="2"/>
  <c r="AI40" i="2"/>
  <c r="AI41" i="2"/>
  <c r="AI42" i="2"/>
  <c r="AI43" i="2"/>
  <c r="AI44" i="2"/>
  <c r="AI45" i="2"/>
  <c r="AI46" i="2"/>
  <c r="AI47" i="2"/>
  <c r="AI48" i="2"/>
  <c r="AI49" i="2"/>
  <c r="AI50" i="2"/>
  <c r="AI51" i="2"/>
  <c r="AI52" i="2"/>
  <c r="AI53" i="2"/>
  <c r="AI54" i="2"/>
  <c r="AI55" i="2"/>
  <c r="AI56" i="2"/>
  <c r="AI57" i="2"/>
  <c r="AI58" i="2"/>
  <c r="AI59" i="2"/>
  <c r="AI60" i="2"/>
  <c r="AI61" i="2"/>
  <c r="AI62" i="2"/>
  <c r="AI63" i="2"/>
  <c r="AI64" i="2"/>
  <c r="AI65" i="2"/>
  <c r="AI66" i="2"/>
  <c r="AI67" i="2"/>
  <c r="AI68" i="2"/>
  <c r="AI69" i="2"/>
  <c r="AI70" i="2"/>
  <c r="AI71" i="2"/>
  <c r="AI72" i="2"/>
  <c r="AI73" i="2"/>
  <c r="AI74" i="2"/>
  <c r="AI75" i="2"/>
  <c r="AI76" i="2"/>
  <c r="AI77" i="2"/>
  <c r="AI78" i="2"/>
  <c r="AI79" i="2"/>
  <c r="AI80" i="2"/>
  <c r="AI81" i="2"/>
  <c r="AI82" i="2"/>
  <c r="AI83" i="2"/>
  <c r="AI84" i="2"/>
  <c r="AI85" i="2"/>
  <c r="AI86" i="2"/>
  <c r="AI87" i="2"/>
  <c r="AI88" i="2"/>
  <c r="AI89" i="2"/>
  <c r="AI90" i="2"/>
  <c r="AI91" i="2"/>
  <c r="AI92" i="2"/>
  <c r="AI93" i="2"/>
  <c r="AI94" i="2"/>
  <c r="AI95" i="2"/>
  <c r="AI96" i="2"/>
  <c r="AI97" i="2"/>
  <c r="AI98" i="2"/>
  <c r="AI99" i="2"/>
  <c r="AI100" i="2"/>
  <c r="AI101" i="2"/>
  <c r="AI102" i="2"/>
  <c r="AI103" i="2"/>
  <c r="AI104" i="2"/>
  <c r="AI105" i="2"/>
  <c r="AI106" i="2"/>
  <c r="AI107" i="2"/>
  <c r="AI108" i="2"/>
  <c r="AI109" i="2"/>
  <c r="AI110" i="2"/>
  <c r="AI111" i="2"/>
  <c r="AI112" i="2"/>
  <c r="AI113" i="2"/>
  <c r="AI114" i="2"/>
  <c r="AI115" i="2"/>
  <c r="AI116" i="2"/>
  <c r="AI117" i="2"/>
  <c r="AI118" i="2"/>
  <c r="AI119" i="2"/>
  <c r="AI120" i="2"/>
  <c r="AI121" i="2"/>
  <c r="AI122" i="2"/>
  <c r="AI123" i="2"/>
  <c r="AI124" i="2"/>
  <c r="AI125" i="2"/>
  <c r="AI126" i="2"/>
  <c r="AI127" i="2"/>
  <c r="AI128" i="2"/>
  <c r="AI129" i="2"/>
  <c r="AI130" i="2"/>
  <c r="AI131" i="2"/>
  <c r="AI132" i="2"/>
  <c r="AI133" i="2"/>
  <c r="AI134" i="2"/>
  <c r="AI135" i="2"/>
  <c r="AI136" i="2"/>
  <c r="AI137" i="2"/>
  <c r="AI138" i="2"/>
  <c r="AI139" i="2"/>
  <c r="AI140" i="2"/>
  <c r="AI141" i="2"/>
  <c r="AI142" i="2"/>
  <c r="AI143" i="2"/>
  <c r="AI144" i="2"/>
  <c r="AI145" i="2"/>
  <c r="AI146" i="2"/>
  <c r="AI147" i="2"/>
  <c r="AI148" i="2"/>
  <c r="AI149" i="2"/>
  <c r="AI150" i="2"/>
  <c r="AI151" i="2"/>
  <c r="AI152" i="2"/>
  <c r="AI153" i="2"/>
  <c r="AI154" i="2"/>
  <c r="AI155" i="2"/>
  <c r="AI156" i="2"/>
  <c r="AI157" i="2"/>
  <c r="AI158" i="2"/>
  <c r="AI159" i="2"/>
  <c r="AI160" i="2"/>
  <c r="AI161" i="2"/>
  <c r="AI162" i="2"/>
  <c r="AI163" i="2"/>
  <c r="AI164" i="2"/>
  <c r="AI165" i="2"/>
  <c r="AI166" i="2"/>
  <c r="AI167" i="2"/>
  <c r="AI168" i="2"/>
  <c r="AI169" i="2"/>
  <c r="AI170" i="2"/>
  <c r="AI171" i="2"/>
  <c r="AI172" i="2"/>
  <c r="AI173" i="2"/>
  <c r="AI174" i="2"/>
  <c r="AI175" i="2"/>
  <c r="AI176" i="2"/>
  <c r="AI177" i="2"/>
  <c r="AI178" i="2"/>
  <c r="AI179" i="2"/>
  <c r="AI180" i="2"/>
  <c r="AI181" i="2"/>
  <c r="AI182" i="2"/>
  <c r="AI183" i="2"/>
  <c r="AI184" i="2"/>
  <c r="AI185" i="2"/>
  <c r="AI186" i="2"/>
  <c r="AI187" i="2"/>
  <c r="AI188" i="2"/>
  <c r="AI189" i="2"/>
  <c r="AI190" i="2"/>
  <c r="AI191" i="2"/>
  <c r="AI192" i="2"/>
  <c r="AI193" i="2"/>
  <c r="AI194" i="2"/>
  <c r="AI195" i="2"/>
  <c r="AI196" i="2"/>
  <c r="AI197" i="2"/>
  <c r="AI198" i="2"/>
  <c r="AI199" i="2"/>
  <c r="AI200" i="2"/>
  <c r="AI201" i="2"/>
  <c r="AI202" i="2"/>
  <c r="AI203" i="2"/>
  <c r="AI204" i="2"/>
  <c r="AI205" i="2"/>
  <c r="AI206" i="2"/>
  <c r="AI207" i="2"/>
  <c r="AI208" i="2"/>
  <c r="AI209" i="2"/>
  <c r="AI210" i="2"/>
  <c r="AI211" i="2"/>
  <c r="AI212" i="2"/>
  <c r="AI213" i="2"/>
  <c r="AI214" i="2"/>
  <c r="AI215" i="2"/>
  <c r="AI216" i="2"/>
  <c r="AI217" i="2"/>
  <c r="AI218" i="2"/>
  <c r="AI219" i="2"/>
  <c r="AI220" i="2"/>
  <c r="AI221" i="2"/>
  <c r="AI222" i="2"/>
  <c r="AI223" i="2"/>
  <c r="AI224" i="2"/>
  <c r="AI225" i="2"/>
  <c r="AI226" i="2"/>
  <c r="AI227" i="2"/>
  <c r="AI228" i="2"/>
  <c r="AI229" i="2"/>
  <c r="AI230" i="2"/>
  <c r="AI231" i="2"/>
  <c r="AI232" i="2"/>
  <c r="AI233" i="2"/>
  <c r="AI234" i="2"/>
  <c r="AI235" i="2"/>
  <c r="AI236" i="2"/>
  <c r="AI237" i="2"/>
  <c r="AI238" i="2"/>
  <c r="AI239" i="2"/>
  <c r="AI240" i="2"/>
  <c r="AI241" i="2"/>
  <c r="AI242" i="2"/>
  <c r="AI243" i="2"/>
  <c r="AI244" i="2"/>
  <c r="AI245" i="2"/>
  <c r="AI246" i="2"/>
  <c r="AI247" i="2"/>
  <c r="AI248" i="2"/>
  <c r="AI249" i="2"/>
  <c r="AI250" i="2"/>
  <c r="AI251" i="2"/>
  <c r="AI252" i="2"/>
  <c r="AI253" i="2"/>
  <c r="AI254" i="2"/>
  <c r="AI255" i="2"/>
  <c r="AI256" i="2"/>
  <c r="AI257" i="2"/>
  <c r="AI258" i="2"/>
  <c r="AI259" i="2"/>
  <c r="AI260" i="2"/>
  <c r="AI261" i="2"/>
  <c r="AI262" i="2"/>
  <c r="AI263" i="2"/>
  <c r="AI264" i="2"/>
  <c r="AI265" i="2"/>
  <c r="AI266" i="2"/>
  <c r="AI267" i="2"/>
  <c r="AI268" i="2"/>
  <c r="AI269" i="2"/>
  <c r="AI270" i="2"/>
  <c r="AI271" i="2"/>
  <c r="AI272" i="2"/>
  <c r="AI273" i="2"/>
  <c r="AI274" i="2"/>
  <c r="AI275" i="2"/>
  <c r="AI276" i="2"/>
  <c r="AI277" i="2"/>
  <c r="AI278" i="2"/>
  <c r="AI279" i="2"/>
  <c r="AI280" i="2"/>
  <c r="AI281" i="2"/>
  <c r="AI282" i="2"/>
  <c r="AI283" i="2"/>
  <c r="AI284" i="2"/>
  <c r="AI285" i="2"/>
  <c r="AI286" i="2"/>
  <c r="AI287" i="2"/>
  <c r="AI288" i="2"/>
  <c r="AI289" i="2"/>
  <c r="AI290" i="2"/>
  <c r="AI291" i="2"/>
  <c r="AI292" i="2"/>
  <c r="AI293" i="2"/>
  <c r="AI294" i="2"/>
  <c r="AI295" i="2"/>
  <c r="AI296" i="2"/>
  <c r="AI297" i="2"/>
  <c r="AI298" i="2"/>
  <c r="AI299" i="2"/>
  <c r="AI300" i="2"/>
  <c r="AI301" i="2"/>
  <c r="AI302" i="2"/>
  <c r="AI303" i="2"/>
  <c r="AI304" i="2"/>
  <c r="AI305" i="2"/>
  <c r="AI306" i="2"/>
  <c r="AI307" i="2"/>
  <c r="AI308" i="2"/>
  <c r="AI309" i="2"/>
  <c r="AI310" i="2"/>
  <c r="AI311" i="2"/>
  <c r="AI312" i="2"/>
  <c r="AI313" i="2"/>
  <c r="AI314" i="2"/>
  <c r="AI315" i="2"/>
  <c r="AI316" i="2"/>
  <c r="AI317" i="2"/>
  <c r="AI318" i="2"/>
  <c r="AI319" i="2"/>
  <c r="AI320" i="2"/>
  <c r="AI321" i="2"/>
  <c r="AI322" i="2"/>
  <c r="AI323" i="2"/>
  <c r="AI324" i="2"/>
  <c r="AI325" i="2"/>
  <c r="AI326" i="2"/>
  <c r="AI327" i="2"/>
  <c r="AI328" i="2"/>
  <c r="AI329" i="2"/>
  <c r="AI330" i="2"/>
  <c r="AI331" i="2"/>
  <c r="AI332" i="2"/>
  <c r="AI333" i="2"/>
  <c r="AI334" i="2"/>
  <c r="AI335" i="2"/>
  <c r="AI336" i="2"/>
  <c r="AI337" i="2"/>
  <c r="AI338" i="2"/>
  <c r="AI339" i="2"/>
  <c r="AI340" i="2"/>
  <c r="AI341" i="2"/>
  <c r="AI342" i="2"/>
  <c r="AI343" i="2"/>
  <c r="AI344" i="2"/>
  <c r="AI345" i="2"/>
  <c r="AI346" i="2"/>
  <c r="AI347" i="2"/>
  <c r="AI348" i="2"/>
  <c r="AI349" i="2"/>
  <c r="AI350" i="2"/>
  <c r="AI351" i="2"/>
  <c r="AI352" i="2"/>
  <c r="AI353" i="2"/>
  <c r="AI354" i="2"/>
  <c r="AI355" i="2"/>
  <c r="AI356" i="2"/>
  <c r="AI357" i="2"/>
  <c r="AI358" i="2"/>
  <c r="AI359" i="2"/>
  <c r="AI360" i="2"/>
  <c r="AI361" i="2"/>
  <c r="AI362" i="2"/>
  <c r="AI363" i="2"/>
  <c r="AI364" i="2"/>
  <c r="AI365" i="2"/>
  <c r="AI366" i="2"/>
  <c r="AI367" i="2"/>
  <c r="AI368" i="2"/>
  <c r="AI369" i="2"/>
  <c r="AI370" i="2"/>
  <c r="AI371" i="2"/>
  <c r="AI372" i="2"/>
  <c r="AI373" i="2"/>
  <c r="AI374" i="2"/>
  <c r="AI375" i="2"/>
  <c r="AI376" i="2"/>
  <c r="AI377" i="2"/>
  <c r="AI378" i="2"/>
  <c r="AI379" i="2"/>
  <c r="AI380" i="2"/>
  <c r="AI381" i="2"/>
  <c r="AI382" i="2"/>
  <c r="AI383" i="2"/>
  <c r="AI384" i="2"/>
  <c r="AI385" i="2"/>
  <c r="AI386" i="2"/>
  <c r="AI387" i="2"/>
  <c r="AI388" i="2"/>
  <c r="AI389" i="2"/>
  <c r="AI390" i="2"/>
  <c r="AI391" i="2"/>
  <c r="AI392" i="2"/>
  <c r="AI393" i="2"/>
  <c r="AI394" i="2"/>
  <c r="AI395" i="2"/>
  <c r="AI396" i="2"/>
  <c r="AI397" i="2"/>
  <c r="AI398" i="2"/>
  <c r="AI399" i="2"/>
  <c r="AI400" i="2"/>
  <c r="AI401" i="2"/>
  <c r="AI402" i="2"/>
  <c r="AI403" i="2"/>
  <c r="AI404" i="2"/>
  <c r="AI405" i="2"/>
  <c r="AI406" i="2"/>
  <c r="AI407" i="2"/>
  <c r="AI408" i="2"/>
  <c r="AI409" i="2"/>
  <c r="AI410" i="2"/>
  <c r="AI411" i="2"/>
  <c r="AI412" i="2"/>
  <c r="AI413" i="2"/>
  <c r="AI414" i="2"/>
  <c r="AI415" i="2"/>
  <c r="AI416" i="2"/>
  <c r="AI417" i="2"/>
  <c r="AI418" i="2"/>
  <c r="AI419" i="2"/>
  <c r="AI420" i="2"/>
  <c r="AI421" i="2"/>
  <c r="AI422" i="2"/>
  <c r="AI423" i="2"/>
  <c r="AI424" i="2"/>
  <c r="AI425" i="2"/>
  <c r="AI426" i="2"/>
  <c r="AI427" i="2"/>
  <c r="AI428" i="2"/>
  <c r="AI429" i="2"/>
  <c r="AI430" i="2"/>
  <c r="AI431" i="2"/>
  <c r="AI432" i="2"/>
  <c r="AI433" i="2"/>
  <c r="AI434" i="2"/>
  <c r="AI435" i="2"/>
  <c r="AI436" i="2"/>
  <c r="AI437" i="2"/>
  <c r="AI438" i="2"/>
  <c r="AI439" i="2"/>
  <c r="AI440" i="2"/>
  <c r="AI441" i="2"/>
  <c r="AI442" i="2"/>
  <c r="AI443" i="2"/>
  <c r="AI444" i="2"/>
  <c r="AI445" i="2"/>
  <c r="AI446" i="2"/>
  <c r="AI447" i="2"/>
  <c r="AI448" i="2"/>
  <c r="AI449" i="2"/>
  <c r="AI450" i="2"/>
  <c r="AI451" i="2"/>
  <c r="AI452" i="2"/>
  <c r="AI453" i="2"/>
  <c r="AI454" i="2"/>
  <c r="AI455" i="2"/>
  <c r="AI456" i="2"/>
  <c r="AI457" i="2"/>
  <c r="AI458" i="2"/>
  <c r="AI459" i="2"/>
  <c r="AI460" i="2"/>
  <c r="AI461" i="2"/>
  <c r="AI462" i="2"/>
  <c r="AI463" i="2"/>
  <c r="AI464" i="2"/>
  <c r="AI465" i="2"/>
  <c r="AI466" i="2"/>
  <c r="AI467" i="2"/>
  <c r="AI468" i="2"/>
  <c r="AI469" i="2"/>
  <c r="AI470" i="2"/>
  <c r="AI471" i="2"/>
  <c r="AI472" i="2"/>
  <c r="AI473" i="2"/>
  <c r="AI474" i="2"/>
  <c r="AI475" i="2"/>
  <c r="AI476" i="2"/>
  <c r="AI477" i="2"/>
  <c r="AI478" i="2"/>
  <c r="AI479" i="2"/>
  <c r="AI480" i="2"/>
  <c r="AI481" i="2"/>
  <c r="AI482" i="2"/>
  <c r="AI483" i="2"/>
  <c r="AI484" i="2"/>
  <c r="AI485" i="2"/>
  <c r="AI486" i="2"/>
  <c r="AI487" i="2"/>
  <c r="AI488" i="2"/>
  <c r="AI489" i="2"/>
  <c r="AI490" i="2"/>
  <c r="AI491" i="2"/>
  <c r="AI492" i="2"/>
  <c r="AI493" i="2"/>
  <c r="AI494" i="2"/>
  <c r="AI495" i="2"/>
  <c r="AI496" i="2"/>
  <c r="AI497" i="2"/>
  <c r="AI498" i="2"/>
  <c r="AI499" i="2"/>
  <c r="AI500" i="2"/>
  <c r="AI501" i="2"/>
  <c r="AI502" i="2"/>
  <c r="AI503" i="2"/>
  <c r="AI504" i="2"/>
  <c r="AH5" i="2"/>
  <c r="AH6" i="2"/>
  <c r="AH7" i="2"/>
  <c r="AH9" i="2"/>
  <c r="AH10" i="2"/>
  <c r="AH11" i="2"/>
  <c r="AH12" i="2"/>
  <c r="AH13" i="2"/>
  <c r="AH14" i="2"/>
  <c r="AH15" i="2"/>
  <c r="AH16" i="2"/>
  <c r="AH17" i="2"/>
  <c r="AH18" i="2"/>
  <c r="AH19" i="2"/>
  <c r="AH20" i="2"/>
  <c r="AH21" i="2"/>
  <c r="AH22" i="2"/>
  <c r="AH23" i="2"/>
  <c r="AH24" i="2"/>
  <c r="AH25" i="2"/>
  <c r="AH26" i="2"/>
  <c r="AH27" i="2"/>
  <c r="AH28" i="2"/>
  <c r="AH29" i="2"/>
  <c r="AH30" i="2"/>
  <c r="AH31" i="2"/>
  <c r="AH32" i="2"/>
  <c r="AH33" i="2"/>
  <c r="AH34" i="2"/>
  <c r="AH35" i="2"/>
  <c r="AH36" i="2"/>
  <c r="AH37" i="2"/>
  <c r="AH38" i="2"/>
  <c r="AH39" i="2"/>
  <c r="AH40" i="2"/>
  <c r="AH41" i="2"/>
  <c r="AH42" i="2"/>
  <c r="AH43" i="2"/>
  <c r="AH44" i="2"/>
  <c r="AH45" i="2"/>
  <c r="AH46" i="2"/>
  <c r="AH47" i="2"/>
  <c r="AH48" i="2"/>
  <c r="AH49" i="2"/>
  <c r="AH50" i="2"/>
  <c r="AH51" i="2"/>
  <c r="AH52" i="2"/>
  <c r="AH53" i="2"/>
  <c r="AH54" i="2"/>
  <c r="AH55" i="2"/>
  <c r="AH56" i="2"/>
  <c r="AH57" i="2"/>
  <c r="AH58" i="2"/>
  <c r="AH59" i="2"/>
  <c r="AH60" i="2"/>
  <c r="AH61" i="2"/>
  <c r="AH62" i="2"/>
  <c r="AH63" i="2"/>
  <c r="AH64" i="2"/>
  <c r="AH65" i="2"/>
  <c r="AH66" i="2"/>
  <c r="AH67" i="2"/>
  <c r="AH68" i="2"/>
  <c r="AH69" i="2"/>
  <c r="AH70" i="2"/>
  <c r="AH71" i="2"/>
  <c r="AH72" i="2"/>
  <c r="AH73" i="2"/>
  <c r="AH74" i="2"/>
  <c r="AH75" i="2"/>
  <c r="AH76" i="2"/>
  <c r="AH77" i="2"/>
  <c r="AH78" i="2"/>
  <c r="AH79" i="2"/>
  <c r="AH80" i="2"/>
  <c r="AH81" i="2"/>
  <c r="AH82" i="2"/>
  <c r="AH83" i="2"/>
  <c r="AH84" i="2"/>
  <c r="AH85" i="2"/>
  <c r="AH86" i="2"/>
  <c r="AH87" i="2"/>
  <c r="AH88" i="2"/>
  <c r="AH89" i="2"/>
  <c r="AH90" i="2"/>
  <c r="AH91" i="2"/>
  <c r="AH92" i="2"/>
  <c r="AH93" i="2"/>
  <c r="AH94" i="2"/>
  <c r="AH95" i="2"/>
  <c r="AH96" i="2"/>
  <c r="AH97" i="2"/>
  <c r="AH98" i="2"/>
  <c r="AH99" i="2"/>
  <c r="AH100" i="2"/>
  <c r="AH101" i="2"/>
  <c r="AH102" i="2"/>
  <c r="AH103" i="2"/>
  <c r="AH104" i="2"/>
  <c r="AH105" i="2"/>
  <c r="AH106" i="2"/>
  <c r="AH107" i="2"/>
  <c r="AH108" i="2"/>
  <c r="AH109" i="2"/>
  <c r="AH110" i="2"/>
  <c r="AH111" i="2"/>
  <c r="AH112" i="2"/>
  <c r="AH113" i="2"/>
  <c r="AH114" i="2"/>
  <c r="AH115" i="2"/>
  <c r="AH116" i="2"/>
  <c r="AH117" i="2"/>
  <c r="AH118" i="2"/>
  <c r="AH119" i="2"/>
  <c r="AH120" i="2"/>
  <c r="AH121" i="2"/>
  <c r="AH122" i="2"/>
  <c r="AH123" i="2"/>
  <c r="AH124" i="2"/>
  <c r="AH125" i="2"/>
  <c r="AH126" i="2"/>
  <c r="AH127" i="2"/>
  <c r="AH128" i="2"/>
  <c r="AH129" i="2"/>
  <c r="AH130" i="2"/>
  <c r="AH131" i="2"/>
  <c r="AH132" i="2"/>
  <c r="AH133" i="2"/>
  <c r="AH134" i="2"/>
  <c r="AH135" i="2"/>
  <c r="AH136" i="2"/>
  <c r="AH137" i="2"/>
  <c r="AH138" i="2"/>
  <c r="AH139" i="2"/>
  <c r="AH140" i="2"/>
  <c r="AH141" i="2"/>
  <c r="AH142" i="2"/>
  <c r="AH143" i="2"/>
  <c r="AH144" i="2"/>
  <c r="AH145" i="2"/>
  <c r="AH146" i="2"/>
  <c r="AH147" i="2"/>
  <c r="AH148" i="2"/>
  <c r="AH149" i="2"/>
  <c r="AH150" i="2"/>
  <c r="AH151" i="2"/>
  <c r="AH152" i="2"/>
  <c r="AH153" i="2"/>
  <c r="AH154" i="2"/>
  <c r="AH155" i="2"/>
  <c r="AH156" i="2"/>
  <c r="AH157" i="2"/>
  <c r="AH158" i="2"/>
  <c r="AH159" i="2"/>
  <c r="AH160" i="2"/>
  <c r="AH161" i="2"/>
  <c r="AH162" i="2"/>
  <c r="AH163" i="2"/>
  <c r="AH164" i="2"/>
  <c r="AH165" i="2"/>
  <c r="AH166" i="2"/>
  <c r="AH167" i="2"/>
  <c r="AH168" i="2"/>
  <c r="AH169" i="2"/>
  <c r="AH170" i="2"/>
  <c r="AH171" i="2"/>
  <c r="AH172" i="2"/>
  <c r="AH173" i="2"/>
  <c r="AH174" i="2"/>
  <c r="AH175" i="2"/>
  <c r="AH176" i="2"/>
  <c r="AH177" i="2"/>
  <c r="AH178" i="2"/>
  <c r="AH179" i="2"/>
  <c r="AH180" i="2"/>
  <c r="AH181" i="2"/>
  <c r="AH182" i="2"/>
  <c r="AH183" i="2"/>
  <c r="AH184" i="2"/>
  <c r="AH185" i="2"/>
  <c r="AH186" i="2"/>
  <c r="AH187" i="2"/>
  <c r="AH188" i="2"/>
  <c r="AH189" i="2"/>
  <c r="AH190" i="2"/>
  <c r="AH191" i="2"/>
  <c r="AH192" i="2"/>
  <c r="AH193" i="2"/>
  <c r="AH194" i="2"/>
  <c r="AH195" i="2"/>
  <c r="AH196" i="2"/>
  <c r="AH197" i="2"/>
  <c r="AH198" i="2"/>
  <c r="AH199" i="2"/>
  <c r="AH200" i="2"/>
  <c r="AH201" i="2"/>
  <c r="AH202" i="2"/>
  <c r="AH203" i="2"/>
  <c r="AH204" i="2"/>
  <c r="AH205" i="2"/>
  <c r="AH206" i="2"/>
  <c r="AH207" i="2"/>
  <c r="AH208" i="2"/>
  <c r="AH209" i="2"/>
  <c r="AH210" i="2"/>
  <c r="AH211" i="2"/>
  <c r="AH212" i="2"/>
  <c r="AH213" i="2"/>
  <c r="AH214" i="2"/>
  <c r="AH215" i="2"/>
  <c r="AH216" i="2"/>
  <c r="AH217" i="2"/>
  <c r="AH218" i="2"/>
  <c r="AH219" i="2"/>
  <c r="AH220" i="2"/>
  <c r="AH221" i="2"/>
  <c r="AH222" i="2"/>
  <c r="AH223" i="2"/>
  <c r="AH224" i="2"/>
  <c r="AH225" i="2"/>
  <c r="AH226" i="2"/>
  <c r="AH227" i="2"/>
  <c r="AH228" i="2"/>
  <c r="AH229" i="2"/>
  <c r="AH230" i="2"/>
  <c r="AH231" i="2"/>
  <c r="AH232" i="2"/>
  <c r="AH233" i="2"/>
  <c r="AH234" i="2"/>
  <c r="AH235" i="2"/>
  <c r="AH236" i="2"/>
  <c r="AH237" i="2"/>
  <c r="AH238" i="2"/>
  <c r="AH239" i="2"/>
  <c r="AH240" i="2"/>
  <c r="AH241" i="2"/>
  <c r="AH242" i="2"/>
  <c r="AH243" i="2"/>
  <c r="AH244" i="2"/>
  <c r="AH245" i="2"/>
  <c r="AH246" i="2"/>
  <c r="AH247" i="2"/>
  <c r="AH248" i="2"/>
  <c r="AH249" i="2"/>
  <c r="AH250" i="2"/>
  <c r="AH251" i="2"/>
  <c r="AH252" i="2"/>
  <c r="AH253" i="2"/>
  <c r="AH254" i="2"/>
  <c r="AH255" i="2"/>
  <c r="AH256" i="2"/>
  <c r="AH257" i="2"/>
  <c r="AH258" i="2"/>
  <c r="AH259" i="2"/>
  <c r="AH260" i="2"/>
  <c r="AH261" i="2"/>
  <c r="AH262" i="2"/>
  <c r="AH263" i="2"/>
  <c r="AH264" i="2"/>
  <c r="AH265" i="2"/>
  <c r="AH266" i="2"/>
  <c r="AH267" i="2"/>
  <c r="AH268" i="2"/>
  <c r="AH269" i="2"/>
  <c r="AH270" i="2"/>
  <c r="AH271" i="2"/>
  <c r="AH272" i="2"/>
  <c r="AH273" i="2"/>
  <c r="AH274" i="2"/>
  <c r="AH275" i="2"/>
  <c r="AH276" i="2"/>
  <c r="AH277" i="2"/>
  <c r="AH278" i="2"/>
  <c r="AH279" i="2"/>
  <c r="AH280" i="2"/>
  <c r="AH281" i="2"/>
  <c r="AH282" i="2"/>
  <c r="AH283" i="2"/>
  <c r="AH284" i="2"/>
  <c r="AH285" i="2"/>
  <c r="AH286" i="2"/>
  <c r="AH287" i="2"/>
  <c r="AH288" i="2"/>
  <c r="AH289" i="2"/>
  <c r="AH290" i="2"/>
  <c r="AH291" i="2"/>
  <c r="AH292" i="2"/>
  <c r="AH293" i="2"/>
  <c r="AH294" i="2"/>
  <c r="AH295" i="2"/>
  <c r="AH296" i="2"/>
  <c r="AH297" i="2"/>
  <c r="AH298" i="2"/>
  <c r="AH299" i="2"/>
  <c r="AH300" i="2"/>
  <c r="AH301" i="2"/>
  <c r="AH302" i="2"/>
  <c r="AH303" i="2"/>
  <c r="AH304" i="2"/>
  <c r="AH305" i="2"/>
  <c r="AH306" i="2"/>
  <c r="AH307" i="2"/>
  <c r="AH308" i="2"/>
  <c r="AH309" i="2"/>
  <c r="AH310" i="2"/>
  <c r="AH311" i="2"/>
  <c r="AH312" i="2"/>
  <c r="AH313" i="2"/>
  <c r="AH314" i="2"/>
  <c r="AH315" i="2"/>
  <c r="AH316" i="2"/>
  <c r="AH317" i="2"/>
  <c r="AH318" i="2"/>
  <c r="AH319" i="2"/>
  <c r="AH320" i="2"/>
  <c r="AH321" i="2"/>
  <c r="AH322" i="2"/>
  <c r="AH323" i="2"/>
  <c r="AH324" i="2"/>
  <c r="AH325" i="2"/>
  <c r="AH326" i="2"/>
  <c r="AH327" i="2"/>
  <c r="AH328" i="2"/>
  <c r="AH329" i="2"/>
  <c r="AH330" i="2"/>
  <c r="AH331" i="2"/>
  <c r="AH332" i="2"/>
  <c r="AH333" i="2"/>
  <c r="AH334" i="2"/>
  <c r="AH335" i="2"/>
  <c r="AH336" i="2"/>
  <c r="AH337" i="2"/>
  <c r="AH338" i="2"/>
  <c r="AH339" i="2"/>
  <c r="AH340" i="2"/>
  <c r="AH341" i="2"/>
  <c r="AH342" i="2"/>
  <c r="AH343" i="2"/>
  <c r="AH344" i="2"/>
  <c r="AH345" i="2"/>
  <c r="AH346" i="2"/>
  <c r="AH347" i="2"/>
  <c r="AH348" i="2"/>
  <c r="AH349" i="2"/>
  <c r="AH350" i="2"/>
  <c r="AH351" i="2"/>
  <c r="AH352" i="2"/>
  <c r="AH353" i="2"/>
  <c r="AH354" i="2"/>
  <c r="AH355" i="2"/>
  <c r="AH356" i="2"/>
  <c r="AH357" i="2"/>
  <c r="AH358" i="2"/>
  <c r="AH359" i="2"/>
  <c r="AH360" i="2"/>
  <c r="AH361" i="2"/>
  <c r="AH362" i="2"/>
  <c r="AH363" i="2"/>
  <c r="AH364" i="2"/>
  <c r="AH365" i="2"/>
  <c r="AH366" i="2"/>
  <c r="AH367" i="2"/>
  <c r="AH368" i="2"/>
  <c r="AH369" i="2"/>
  <c r="AH370" i="2"/>
  <c r="AH371" i="2"/>
  <c r="AH372" i="2"/>
  <c r="AH373" i="2"/>
  <c r="AH374" i="2"/>
  <c r="AH375" i="2"/>
  <c r="AH376" i="2"/>
  <c r="AH377" i="2"/>
  <c r="AH378" i="2"/>
  <c r="AH379" i="2"/>
  <c r="AH380" i="2"/>
  <c r="AH381" i="2"/>
  <c r="AH382" i="2"/>
  <c r="AH383" i="2"/>
  <c r="AH384" i="2"/>
  <c r="AH385" i="2"/>
  <c r="AH386" i="2"/>
  <c r="AH387" i="2"/>
  <c r="AH388" i="2"/>
  <c r="AH389" i="2"/>
  <c r="AH390" i="2"/>
  <c r="AH391" i="2"/>
  <c r="AH392" i="2"/>
  <c r="AH393" i="2"/>
  <c r="AH394" i="2"/>
  <c r="AH395" i="2"/>
  <c r="AH396" i="2"/>
  <c r="AH397" i="2"/>
  <c r="AH398" i="2"/>
  <c r="AH399" i="2"/>
  <c r="AH400" i="2"/>
  <c r="AH401" i="2"/>
  <c r="AH402" i="2"/>
  <c r="AH403" i="2"/>
  <c r="AH404" i="2"/>
  <c r="AH405" i="2"/>
  <c r="AH406" i="2"/>
  <c r="AH407" i="2"/>
  <c r="AH408" i="2"/>
  <c r="AH409" i="2"/>
  <c r="AH410" i="2"/>
  <c r="AH411" i="2"/>
  <c r="AH412" i="2"/>
  <c r="AH413" i="2"/>
  <c r="AH414" i="2"/>
  <c r="AH415" i="2"/>
  <c r="AH416" i="2"/>
  <c r="AH417" i="2"/>
  <c r="AH418" i="2"/>
  <c r="AH419" i="2"/>
  <c r="AH420" i="2"/>
  <c r="AH421" i="2"/>
  <c r="AH422" i="2"/>
  <c r="AH423" i="2"/>
  <c r="AH424" i="2"/>
  <c r="AH425" i="2"/>
  <c r="AH426" i="2"/>
  <c r="AH427" i="2"/>
  <c r="AH428" i="2"/>
  <c r="AH429" i="2"/>
  <c r="AH430" i="2"/>
  <c r="AH431" i="2"/>
  <c r="AH432" i="2"/>
  <c r="AH433" i="2"/>
  <c r="AH434" i="2"/>
  <c r="AH435" i="2"/>
  <c r="AH436" i="2"/>
  <c r="AH437" i="2"/>
  <c r="AH438" i="2"/>
  <c r="AH439" i="2"/>
  <c r="AH440" i="2"/>
  <c r="AH441" i="2"/>
  <c r="AH442" i="2"/>
  <c r="AH443" i="2"/>
  <c r="AH444" i="2"/>
  <c r="AH445" i="2"/>
  <c r="AH446" i="2"/>
  <c r="AH447" i="2"/>
  <c r="AH448" i="2"/>
  <c r="AH449" i="2"/>
  <c r="AH450" i="2"/>
  <c r="AH451" i="2"/>
  <c r="AH452" i="2"/>
  <c r="AH453" i="2"/>
  <c r="AH454" i="2"/>
  <c r="AH455" i="2"/>
  <c r="AH456" i="2"/>
  <c r="AH457" i="2"/>
  <c r="AH458" i="2"/>
  <c r="AH459" i="2"/>
  <c r="AH460" i="2"/>
  <c r="AH461" i="2"/>
  <c r="AH462" i="2"/>
  <c r="AH463" i="2"/>
  <c r="AH464" i="2"/>
  <c r="AH465" i="2"/>
  <c r="AH466" i="2"/>
  <c r="AH467" i="2"/>
  <c r="AH468" i="2"/>
  <c r="AH469" i="2"/>
  <c r="AH470" i="2"/>
  <c r="AH471" i="2"/>
  <c r="AH472" i="2"/>
  <c r="AH473" i="2"/>
  <c r="AH474" i="2"/>
  <c r="AH475" i="2"/>
  <c r="AH476" i="2"/>
  <c r="AH477" i="2"/>
  <c r="AH478" i="2"/>
  <c r="AH479" i="2"/>
  <c r="AH480" i="2"/>
  <c r="AH481" i="2"/>
  <c r="AH482" i="2"/>
  <c r="AH483" i="2"/>
  <c r="AH484" i="2"/>
  <c r="AH485" i="2"/>
  <c r="AH486" i="2"/>
  <c r="AH487" i="2"/>
  <c r="AH488" i="2"/>
  <c r="AH489" i="2"/>
  <c r="AH490" i="2"/>
  <c r="AH491" i="2"/>
  <c r="AH492" i="2"/>
  <c r="AH493" i="2"/>
  <c r="AH494" i="2"/>
  <c r="AH495" i="2"/>
  <c r="AH496" i="2"/>
  <c r="AH497" i="2"/>
  <c r="AH498" i="2"/>
  <c r="AH499" i="2"/>
  <c r="AH500" i="2"/>
  <c r="AH501" i="2"/>
  <c r="AH502" i="2"/>
  <c r="AH503" i="2"/>
  <c r="AH504" i="2"/>
  <c r="AG5" i="2"/>
  <c r="AG6" i="2"/>
  <c r="AG7" i="2"/>
  <c r="AG8" i="2"/>
  <c r="AG9" i="2"/>
  <c r="AG10" i="2"/>
  <c r="AG11" i="2"/>
  <c r="AG12" i="2"/>
  <c r="AG13" i="2"/>
  <c r="AG14" i="2"/>
  <c r="AG15" i="2"/>
  <c r="AG16" i="2"/>
  <c r="AG17" i="2"/>
  <c r="AG18" i="2"/>
  <c r="AG19" i="2"/>
  <c r="AG20" i="2"/>
  <c r="AG21" i="2"/>
  <c r="AG22" i="2"/>
  <c r="AG23" i="2"/>
  <c r="AG24" i="2"/>
  <c r="AG25" i="2"/>
  <c r="AG26" i="2"/>
  <c r="AG27" i="2"/>
  <c r="AG28" i="2"/>
  <c r="AG29" i="2"/>
  <c r="AG30" i="2"/>
  <c r="AG31" i="2"/>
  <c r="AG32" i="2"/>
  <c r="AG33" i="2"/>
  <c r="AG34" i="2"/>
  <c r="AG35" i="2"/>
  <c r="AG36" i="2"/>
  <c r="AG37" i="2"/>
  <c r="AG38" i="2"/>
  <c r="AG39" i="2"/>
  <c r="AG40" i="2"/>
  <c r="AG41" i="2"/>
  <c r="AG42" i="2"/>
  <c r="AG43" i="2"/>
  <c r="AG44" i="2"/>
  <c r="AG45" i="2"/>
  <c r="AG46" i="2"/>
  <c r="AG47" i="2"/>
  <c r="AG48" i="2"/>
  <c r="AG49" i="2"/>
  <c r="AG50" i="2"/>
  <c r="AG51" i="2"/>
  <c r="AG52" i="2"/>
  <c r="AG53" i="2"/>
  <c r="AG54" i="2"/>
  <c r="AG55" i="2"/>
  <c r="AG56" i="2"/>
  <c r="AG57" i="2"/>
  <c r="AG58" i="2"/>
  <c r="AG59" i="2"/>
  <c r="AG60" i="2"/>
  <c r="AG61" i="2"/>
  <c r="AG62" i="2"/>
  <c r="AG63" i="2"/>
  <c r="AG64" i="2"/>
  <c r="AG65" i="2"/>
  <c r="AG66" i="2"/>
  <c r="AG67" i="2"/>
  <c r="AG68" i="2"/>
  <c r="AG69" i="2"/>
  <c r="AG70" i="2"/>
  <c r="AG71" i="2"/>
  <c r="AG72" i="2"/>
  <c r="AG73" i="2"/>
  <c r="AG74" i="2"/>
  <c r="AG75" i="2"/>
  <c r="AG76" i="2"/>
  <c r="AG77" i="2"/>
  <c r="AG78" i="2"/>
  <c r="AG79" i="2"/>
  <c r="AG80" i="2"/>
  <c r="AG81" i="2"/>
  <c r="AG82" i="2"/>
  <c r="AG83" i="2"/>
  <c r="AG84" i="2"/>
  <c r="AG85" i="2"/>
  <c r="AG86" i="2"/>
  <c r="AG87" i="2"/>
  <c r="AG88" i="2"/>
  <c r="AG89" i="2"/>
  <c r="AG90" i="2"/>
  <c r="AG91" i="2"/>
  <c r="AG92" i="2"/>
  <c r="AG93" i="2"/>
  <c r="AG94" i="2"/>
  <c r="AG95" i="2"/>
  <c r="AG96" i="2"/>
  <c r="AG97" i="2"/>
  <c r="AG98" i="2"/>
  <c r="AG99" i="2"/>
  <c r="AG100" i="2"/>
  <c r="AG101" i="2"/>
  <c r="AG102" i="2"/>
  <c r="AG103" i="2"/>
  <c r="AG104" i="2"/>
  <c r="AG105" i="2"/>
  <c r="AG106" i="2"/>
  <c r="AG107" i="2"/>
  <c r="AG108" i="2"/>
  <c r="AG109" i="2"/>
  <c r="AG110" i="2"/>
  <c r="AG111" i="2"/>
  <c r="AG112" i="2"/>
  <c r="AG113" i="2"/>
  <c r="AG114" i="2"/>
  <c r="AG115" i="2"/>
  <c r="AG116" i="2"/>
  <c r="AG117" i="2"/>
  <c r="AG118" i="2"/>
  <c r="AG119" i="2"/>
  <c r="AG120" i="2"/>
  <c r="AG121" i="2"/>
  <c r="AG122" i="2"/>
  <c r="AG123" i="2"/>
  <c r="AG124" i="2"/>
  <c r="AG125" i="2"/>
  <c r="AG126" i="2"/>
  <c r="AG127" i="2"/>
  <c r="AG128" i="2"/>
  <c r="AG129" i="2"/>
  <c r="AG130" i="2"/>
  <c r="AG131" i="2"/>
  <c r="AG132" i="2"/>
  <c r="AG133" i="2"/>
  <c r="AG134" i="2"/>
  <c r="AG135" i="2"/>
  <c r="AG136" i="2"/>
  <c r="AG137" i="2"/>
  <c r="AG138" i="2"/>
  <c r="AG139" i="2"/>
  <c r="AG140" i="2"/>
  <c r="AG141" i="2"/>
  <c r="AG142" i="2"/>
  <c r="AG143" i="2"/>
  <c r="AG144" i="2"/>
  <c r="AG145" i="2"/>
  <c r="AG146" i="2"/>
  <c r="AG147" i="2"/>
  <c r="AG148" i="2"/>
  <c r="AG149" i="2"/>
  <c r="AG150" i="2"/>
  <c r="AG151" i="2"/>
  <c r="AG152" i="2"/>
  <c r="AG153" i="2"/>
  <c r="AG154" i="2"/>
  <c r="AG155" i="2"/>
  <c r="AG156" i="2"/>
  <c r="AG157" i="2"/>
  <c r="AG158" i="2"/>
  <c r="AG159" i="2"/>
  <c r="AG160" i="2"/>
  <c r="AG161" i="2"/>
  <c r="AG162" i="2"/>
  <c r="AG163" i="2"/>
  <c r="AG164" i="2"/>
  <c r="AG165" i="2"/>
  <c r="AG166" i="2"/>
  <c r="AG167" i="2"/>
  <c r="AG168" i="2"/>
  <c r="AG169" i="2"/>
  <c r="AG170" i="2"/>
  <c r="AG171" i="2"/>
  <c r="AG172" i="2"/>
  <c r="AG173" i="2"/>
  <c r="AG174" i="2"/>
  <c r="AG175" i="2"/>
  <c r="AG176" i="2"/>
  <c r="AG177" i="2"/>
  <c r="AG178" i="2"/>
  <c r="AG179" i="2"/>
  <c r="AG180" i="2"/>
  <c r="AG181" i="2"/>
  <c r="AG182" i="2"/>
  <c r="AG183" i="2"/>
  <c r="AG184" i="2"/>
  <c r="AG185" i="2"/>
  <c r="AG186" i="2"/>
  <c r="AG187" i="2"/>
  <c r="AG188" i="2"/>
  <c r="AG189" i="2"/>
  <c r="AG190" i="2"/>
  <c r="AG191" i="2"/>
  <c r="AG192" i="2"/>
  <c r="AG193" i="2"/>
  <c r="AG194" i="2"/>
  <c r="AG195" i="2"/>
  <c r="AG196" i="2"/>
  <c r="AG197" i="2"/>
  <c r="AG198" i="2"/>
  <c r="AG199" i="2"/>
  <c r="AG200" i="2"/>
  <c r="AG201" i="2"/>
  <c r="AG202" i="2"/>
  <c r="AG203" i="2"/>
  <c r="AG204" i="2"/>
  <c r="AG205" i="2"/>
  <c r="AG206" i="2"/>
  <c r="AG207" i="2"/>
  <c r="AG208" i="2"/>
  <c r="AG209" i="2"/>
  <c r="AG210" i="2"/>
  <c r="AG211" i="2"/>
  <c r="AG212" i="2"/>
  <c r="AG213" i="2"/>
  <c r="AG214" i="2"/>
  <c r="AG215" i="2"/>
  <c r="AG216" i="2"/>
  <c r="AG217" i="2"/>
  <c r="AG218" i="2"/>
  <c r="AG219" i="2"/>
  <c r="AG220" i="2"/>
  <c r="AG221" i="2"/>
  <c r="AG222" i="2"/>
  <c r="AG223" i="2"/>
  <c r="AG224" i="2"/>
  <c r="AG225" i="2"/>
  <c r="AG226" i="2"/>
  <c r="AG227" i="2"/>
  <c r="AG228" i="2"/>
  <c r="AG229" i="2"/>
  <c r="AG230" i="2"/>
  <c r="AG231" i="2"/>
  <c r="AG232" i="2"/>
  <c r="AG233" i="2"/>
  <c r="AG234" i="2"/>
  <c r="AG235" i="2"/>
  <c r="AG236" i="2"/>
  <c r="AG237" i="2"/>
  <c r="AG238" i="2"/>
  <c r="AG239" i="2"/>
  <c r="AG240" i="2"/>
  <c r="AG241" i="2"/>
  <c r="AG242" i="2"/>
  <c r="AG243" i="2"/>
  <c r="AG244" i="2"/>
  <c r="AG245" i="2"/>
  <c r="AG246" i="2"/>
  <c r="AG247" i="2"/>
  <c r="AG248" i="2"/>
  <c r="AG249" i="2"/>
  <c r="AG250" i="2"/>
  <c r="AG251" i="2"/>
  <c r="AG252" i="2"/>
  <c r="AG253" i="2"/>
  <c r="AG254" i="2"/>
  <c r="AG255" i="2"/>
  <c r="AG256" i="2"/>
  <c r="AG257" i="2"/>
  <c r="AG258" i="2"/>
  <c r="AG259" i="2"/>
  <c r="AG260" i="2"/>
  <c r="AG261" i="2"/>
  <c r="AG262" i="2"/>
  <c r="AG263" i="2"/>
  <c r="AG264" i="2"/>
  <c r="AG265" i="2"/>
  <c r="AG266" i="2"/>
  <c r="AG267" i="2"/>
  <c r="AG268" i="2"/>
  <c r="AG269" i="2"/>
  <c r="AG270" i="2"/>
  <c r="AG271" i="2"/>
  <c r="AG272" i="2"/>
  <c r="AG273" i="2"/>
  <c r="AG274" i="2"/>
  <c r="AG275" i="2"/>
  <c r="AG276" i="2"/>
  <c r="AG277" i="2"/>
  <c r="AG278" i="2"/>
  <c r="AG279" i="2"/>
  <c r="AG280" i="2"/>
  <c r="AG281" i="2"/>
  <c r="AG282" i="2"/>
  <c r="AG283" i="2"/>
  <c r="AG284" i="2"/>
  <c r="AG285" i="2"/>
  <c r="AG286" i="2"/>
  <c r="AG287" i="2"/>
  <c r="AG288" i="2"/>
  <c r="AG289" i="2"/>
  <c r="AG290" i="2"/>
  <c r="AG291" i="2"/>
  <c r="AG292" i="2"/>
  <c r="AG293" i="2"/>
  <c r="AG294" i="2"/>
  <c r="AG295" i="2"/>
  <c r="AG296" i="2"/>
  <c r="AG297" i="2"/>
  <c r="AG298" i="2"/>
  <c r="AG299" i="2"/>
  <c r="AG300" i="2"/>
  <c r="AG301" i="2"/>
  <c r="AG302" i="2"/>
  <c r="AG303" i="2"/>
  <c r="AG304" i="2"/>
  <c r="AG305" i="2"/>
  <c r="AG306" i="2"/>
  <c r="AG307" i="2"/>
  <c r="AG308" i="2"/>
  <c r="AG309" i="2"/>
  <c r="AG310" i="2"/>
  <c r="AG311" i="2"/>
  <c r="AG312" i="2"/>
  <c r="AG313" i="2"/>
  <c r="AG314" i="2"/>
  <c r="AG315" i="2"/>
  <c r="AG316" i="2"/>
  <c r="AG317" i="2"/>
  <c r="AG318" i="2"/>
  <c r="AG319" i="2"/>
  <c r="AG320" i="2"/>
  <c r="AG321" i="2"/>
  <c r="AG322" i="2"/>
  <c r="AG323" i="2"/>
  <c r="AG324" i="2"/>
  <c r="AG325" i="2"/>
  <c r="AG326" i="2"/>
  <c r="AG327" i="2"/>
  <c r="AG328" i="2"/>
  <c r="AG329" i="2"/>
  <c r="AG330" i="2"/>
  <c r="AG331" i="2"/>
  <c r="AG332" i="2"/>
  <c r="AG333" i="2"/>
  <c r="AG334" i="2"/>
  <c r="AG335" i="2"/>
  <c r="AG336" i="2"/>
  <c r="AG337" i="2"/>
  <c r="AG338" i="2"/>
  <c r="AG339" i="2"/>
  <c r="AG340" i="2"/>
  <c r="AG341" i="2"/>
  <c r="AG342" i="2"/>
  <c r="AG343" i="2"/>
  <c r="AG344" i="2"/>
  <c r="AG345" i="2"/>
  <c r="AG346" i="2"/>
  <c r="AG347" i="2"/>
  <c r="AG348" i="2"/>
  <c r="AG349" i="2"/>
  <c r="AG350" i="2"/>
  <c r="AG351" i="2"/>
  <c r="AG352" i="2"/>
  <c r="AG353" i="2"/>
  <c r="AG354" i="2"/>
  <c r="AG355" i="2"/>
  <c r="AG356" i="2"/>
  <c r="AG357" i="2"/>
  <c r="AG358" i="2"/>
  <c r="AG359" i="2"/>
  <c r="AG360" i="2"/>
  <c r="AG361" i="2"/>
  <c r="AG362" i="2"/>
  <c r="AG363" i="2"/>
  <c r="AG364" i="2"/>
  <c r="AG365" i="2"/>
  <c r="AG366" i="2"/>
  <c r="AG367" i="2"/>
  <c r="AG368" i="2"/>
  <c r="AG369" i="2"/>
  <c r="AG370" i="2"/>
  <c r="AG371" i="2"/>
  <c r="AG372" i="2"/>
  <c r="AG373" i="2"/>
  <c r="AG374" i="2"/>
  <c r="AG375" i="2"/>
  <c r="AG376" i="2"/>
  <c r="AG377" i="2"/>
  <c r="AG378" i="2"/>
  <c r="AG379" i="2"/>
  <c r="AG380" i="2"/>
  <c r="AG381" i="2"/>
  <c r="AG382" i="2"/>
  <c r="AG383" i="2"/>
  <c r="AG384" i="2"/>
  <c r="AG385" i="2"/>
  <c r="AG386" i="2"/>
  <c r="AG387" i="2"/>
  <c r="AG388" i="2"/>
  <c r="AG389" i="2"/>
  <c r="AG390" i="2"/>
  <c r="AG391" i="2"/>
  <c r="AG392" i="2"/>
  <c r="AG393" i="2"/>
  <c r="AG394" i="2"/>
  <c r="AG395" i="2"/>
  <c r="AG396" i="2"/>
  <c r="AG397" i="2"/>
  <c r="AG398" i="2"/>
  <c r="AG399" i="2"/>
  <c r="AG400" i="2"/>
  <c r="AG401" i="2"/>
  <c r="AG402" i="2"/>
  <c r="AG403" i="2"/>
  <c r="AG404" i="2"/>
  <c r="AG405" i="2"/>
  <c r="AG406" i="2"/>
  <c r="AG407" i="2"/>
  <c r="AG408" i="2"/>
  <c r="AG409" i="2"/>
  <c r="AG410" i="2"/>
  <c r="AG411" i="2"/>
  <c r="AG412" i="2"/>
  <c r="AG413" i="2"/>
  <c r="AG414" i="2"/>
  <c r="AG415" i="2"/>
  <c r="AG416" i="2"/>
  <c r="AG417" i="2"/>
  <c r="AG418" i="2"/>
  <c r="AG419" i="2"/>
  <c r="AG420" i="2"/>
  <c r="AG421" i="2"/>
  <c r="AG422" i="2"/>
  <c r="AG423" i="2"/>
  <c r="AG424" i="2"/>
  <c r="AG425" i="2"/>
  <c r="AG426" i="2"/>
  <c r="AG427" i="2"/>
  <c r="AG428" i="2"/>
  <c r="AG429" i="2"/>
  <c r="AG430" i="2"/>
  <c r="AG431" i="2"/>
  <c r="AG432" i="2"/>
  <c r="AG433" i="2"/>
  <c r="AG434" i="2"/>
  <c r="AG435" i="2"/>
  <c r="AG436" i="2"/>
  <c r="AG437" i="2"/>
  <c r="AG438" i="2"/>
  <c r="AG439" i="2"/>
  <c r="AG440" i="2"/>
  <c r="AG441" i="2"/>
  <c r="AG442" i="2"/>
  <c r="AG443" i="2"/>
  <c r="AG444" i="2"/>
  <c r="AG445" i="2"/>
  <c r="AG446" i="2"/>
  <c r="AG447" i="2"/>
  <c r="AG448" i="2"/>
  <c r="AG449" i="2"/>
  <c r="AG450" i="2"/>
  <c r="AG451" i="2"/>
  <c r="AG452" i="2"/>
  <c r="AG453" i="2"/>
  <c r="AG454" i="2"/>
  <c r="AG455" i="2"/>
  <c r="AG456" i="2"/>
  <c r="AG457" i="2"/>
  <c r="AG458" i="2"/>
  <c r="AG459" i="2"/>
  <c r="AG460" i="2"/>
  <c r="AG461" i="2"/>
  <c r="AG462" i="2"/>
  <c r="AG463" i="2"/>
  <c r="AG464" i="2"/>
  <c r="AG465" i="2"/>
  <c r="AG466" i="2"/>
  <c r="AG467" i="2"/>
  <c r="AG468" i="2"/>
  <c r="AG469" i="2"/>
  <c r="AG470" i="2"/>
  <c r="AG471" i="2"/>
  <c r="AG472" i="2"/>
  <c r="AG473" i="2"/>
  <c r="AG474" i="2"/>
  <c r="AG475" i="2"/>
  <c r="AG476" i="2"/>
  <c r="AG477" i="2"/>
  <c r="AG478" i="2"/>
  <c r="AG479" i="2"/>
  <c r="AG480" i="2"/>
  <c r="AG481" i="2"/>
  <c r="AG482" i="2"/>
  <c r="AG483" i="2"/>
  <c r="AG484" i="2"/>
  <c r="AG485" i="2"/>
  <c r="AG486" i="2"/>
  <c r="AG487" i="2"/>
  <c r="AG488" i="2"/>
  <c r="AG489" i="2"/>
  <c r="AG490" i="2"/>
  <c r="AG491" i="2"/>
  <c r="AG492" i="2"/>
  <c r="AG493" i="2"/>
  <c r="AG494" i="2"/>
  <c r="AG495" i="2"/>
  <c r="AG496" i="2"/>
  <c r="AG497" i="2"/>
  <c r="AG498" i="2"/>
  <c r="AG499" i="2"/>
  <c r="AG500" i="2"/>
  <c r="AG501" i="2"/>
  <c r="AG502" i="2"/>
  <c r="AG503" i="2"/>
  <c r="AG504" i="2"/>
  <c r="AF5" i="2"/>
  <c r="AF6" i="2"/>
  <c r="AF7" i="2"/>
  <c r="AF8" i="2"/>
  <c r="AF9" i="2"/>
  <c r="AF10" i="2"/>
  <c r="AF11" i="2"/>
  <c r="AF12" i="2"/>
  <c r="AF13" i="2"/>
  <c r="AF14" i="2"/>
  <c r="AF15" i="2"/>
  <c r="AF16" i="2"/>
  <c r="AF17" i="2"/>
  <c r="AF18" i="2"/>
  <c r="AF19" i="2"/>
  <c r="AF20" i="2"/>
  <c r="AF21" i="2"/>
  <c r="AF22" i="2"/>
  <c r="AF23" i="2"/>
  <c r="AF24" i="2"/>
  <c r="AF25" i="2"/>
  <c r="AF26" i="2"/>
  <c r="AF27" i="2"/>
  <c r="AF28" i="2"/>
  <c r="AF29" i="2"/>
  <c r="AF30" i="2"/>
  <c r="AF31" i="2"/>
  <c r="AF32" i="2"/>
  <c r="AF33" i="2"/>
  <c r="AF34" i="2"/>
  <c r="AF35" i="2"/>
  <c r="AF36" i="2"/>
  <c r="AF37" i="2"/>
  <c r="AF38" i="2"/>
  <c r="AF39" i="2"/>
  <c r="AF40" i="2"/>
  <c r="AF41" i="2"/>
  <c r="AF42" i="2"/>
  <c r="AF43" i="2"/>
  <c r="AF44" i="2"/>
  <c r="AF45" i="2"/>
  <c r="AF46" i="2"/>
  <c r="AF47" i="2"/>
  <c r="AF48" i="2"/>
  <c r="AF49" i="2"/>
  <c r="AF50" i="2"/>
  <c r="AF51" i="2"/>
  <c r="AF52" i="2"/>
  <c r="AF53" i="2"/>
  <c r="AF54" i="2"/>
  <c r="AF55" i="2"/>
  <c r="AF56" i="2"/>
  <c r="AF57" i="2"/>
  <c r="AF58" i="2"/>
  <c r="AF59" i="2"/>
  <c r="AF60" i="2"/>
  <c r="AF61" i="2"/>
  <c r="AF62" i="2"/>
  <c r="AF63" i="2"/>
  <c r="AF64" i="2"/>
  <c r="AF65" i="2"/>
  <c r="AF66" i="2"/>
  <c r="AF67" i="2"/>
  <c r="AF68" i="2"/>
  <c r="AF69" i="2"/>
  <c r="AF70" i="2"/>
  <c r="AF71" i="2"/>
  <c r="AF72" i="2"/>
  <c r="AF73" i="2"/>
  <c r="AF74" i="2"/>
  <c r="AF75" i="2"/>
  <c r="AF76" i="2"/>
  <c r="AF77" i="2"/>
  <c r="AF78" i="2"/>
  <c r="AF79" i="2"/>
  <c r="AF80" i="2"/>
  <c r="AF81" i="2"/>
  <c r="AF82" i="2"/>
  <c r="AF83" i="2"/>
  <c r="AF84" i="2"/>
  <c r="AF85" i="2"/>
  <c r="AF86" i="2"/>
  <c r="AF87" i="2"/>
  <c r="AF88" i="2"/>
  <c r="AF89" i="2"/>
  <c r="AF90" i="2"/>
  <c r="AF91" i="2"/>
  <c r="AF92" i="2"/>
  <c r="AF93" i="2"/>
  <c r="AF94" i="2"/>
  <c r="AF95" i="2"/>
  <c r="AF96" i="2"/>
  <c r="AF97" i="2"/>
  <c r="AF98" i="2"/>
  <c r="AF99" i="2"/>
  <c r="AF100" i="2"/>
  <c r="AF101" i="2"/>
  <c r="AF102" i="2"/>
  <c r="AF103" i="2"/>
  <c r="AF104" i="2"/>
  <c r="AF105" i="2"/>
  <c r="AF106" i="2"/>
  <c r="AF107" i="2"/>
  <c r="AF108" i="2"/>
  <c r="AF109" i="2"/>
  <c r="AF110" i="2"/>
  <c r="AF111" i="2"/>
  <c r="AF112" i="2"/>
  <c r="AF113" i="2"/>
  <c r="AF114" i="2"/>
  <c r="AF115" i="2"/>
  <c r="AF116" i="2"/>
  <c r="AF117" i="2"/>
  <c r="AF118" i="2"/>
  <c r="AF119" i="2"/>
  <c r="AF120" i="2"/>
  <c r="AF121" i="2"/>
  <c r="AF122" i="2"/>
  <c r="AF123" i="2"/>
  <c r="AF124" i="2"/>
  <c r="AF125" i="2"/>
  <c r="AF126" i="2"/>
  <c r="AF127" i="2"/>
  <c r="AF128" i="2"/>
  <c r="AF129" i="2"/>
  <c r="AF130" i="2"/>
  <c r="AF131" i="2"/>
  <c r="AF132" i="2"/>
  <c r="AF133" i="2"/>
  <c r="AF134" i="2"/>
  <c r="AF135" i="2"/>
  <c r="AF136" i="2"/>
  <c r="AF137" i="2"/>
  <c r="AF138" i="2"/>
  <c r="AF139" i="2"/>
  <c r="AF140" i="2"/>
  <c r="AF141" i="2"/>
  <c r="AF142" i="2"/>
  <c r="AF143" i="2"/>
  <c r="AF144" i="2"/>
  <c r="AF145" i="2"/>
  <c r="AF146" i="2"/>
  <c r="AF147" i="2"/>
  <c r="AF148" i="2"/>
  <c r="AF149" i="2"/>
  <c r="AF150" i="2"/>
  <c r="AF151" i="2"/>
  <c r="AF152" i="2"/>
  <c r="AF153" i="2"/>
  <c r="AF154" i="2"/>
  <c r="AF155" i="2"/>
  <c r="AF156" i="2"/>
  <c r="AF157" i="2"/>
  <c r="AF158" i="2"/>
  <c r="AF159" i="2"/>
  <c r="AF160" i="2"/>
  <c r="AF161" i="2"/>
  <c r="AF162" i="2"/>
  <c r="AF163" i="2"/>
  <c r="AF164" i="2"/>
  <c r="AF165" i="2"/>
  <c r="AF166" i="2"/>
  <c r="AF167" i="2"/>
  <c r="AF168" i="2"/>
  <c r="AF169" i="2"/>
  <c r="AF170" i="2"/>
  <c r="AF171" i="2"/>
  <c r="AF172" i="2"/>
  <c r="AF173" i="2"/>
  <c r="AF174" i="2"/>
  <c r="AF175" i="2"/>
  <c r="AF176" i="2"/>
  <c r="AF177" i="2"/>
  <c r="AF178" i="2"/>
  <c r="AF179" i="2"/>
  <c r="AF180" i="2"/>
  <c r="AF181" i="2"/>
  <c r="AF182" i="2"/>
  <c r="AF183" i="2"/>
  <c r="AF184" i="2"/>
  <c r="AF185" i="2"/>
  <c r="AF186" i="2"/>
  <c r="AF187" i="2"/>
  <c r="AF188" i="2"/>
  <c r="AF189" i="2"/>
  <c r="AF190" i="2"/>
  <c r="AF191" i="2"/>
  <c r="AF192" i="2"/>
  <c r="AF193" i="2"/>
  <c r="AF194" i="2"/>
  <c r="AF195" i="2"/>
  <c r="AF196" i="2"/>
  <c r="AF197" i="2"/>
  <c r="AF198" i="2"/>
  <c r="AF199" i="2"/>
  <c r="AF200" i="2"/>
  <c r="AF201" i="2"/>
  <c r="AF202" i="2"/>
  <c r="AF203" i="2"/>
  <c r="AF204" i="2"/>
  <c r="AF205" i="2"/>
  <c r="AF206" i="2"/>
  <c r="AF207" i="2"/>
  <c r="AF208" i="2"/>
  <c r="AF209" i="2"/>
  <c r="AF210" i="2"/>
  <c r="AF211" i="2"/>
  <c r="AF212" i="2"/>
  <c r="AF213" i="2"/>
  <c r="AF214" i="2"/>
  <c r="AF215" i="2"/>
  <c r="AF216" i="2"/>
  <c r="AF217" i="2"/>
  <c r="AF218" i="2"/>
  <c r="AF219" i="2"/>
  <c r="AF220" i="2"/>
  <c r="AF221" i="2"/>
  <c r="AF222" i="2"/>
  <c r="AF223" i="2"/>
  <c r="AF224" i="2"/>
  <c r="AF225" i="2"/>
  <c r="AF226" i="2"/>
  <c r="AF227" i="2"/>
  <c r="AF228" i="2"/>
  <c r="AF229" i="2"/>
  <c r="AF230" i="2"/>
  <c r="AF231" i="2"/>
  <c r="AF232" i="2"/>
  <c r="AF233" i="2"/>
  <c r="AF234" i="2"/>
  <c r="AF235" i="2"/>
  <c r="AF236" i="2"/>
  <c r="AF237" i="2"/>
  <c r="AF238" i="2"/>
  <c r="AF239" i="2"/>
  <c r="AF240" i="2"/>
  <c r="AF241" i="2"/>
  <c r="AF242" i="2"/>
  <c r="AF243" i="2"/>
  <c r="AF244" i="2"/>
  <c r="AF245" i="2"/>
  <c r="AF246" i="2"/>
  <c r="AF247" i="2"/>
  <c r="AF248" i="2"/>
  <c r="AF249" i="2"/>
  <c r="AF250" i="2"/>
  <c r="AF251" i="2"/>
  <c r="AF252" i="2"/>
  <c r="AF253" i="2"/>
  <c r="AF254" i="2"/>
  <c r="AF255" i="2"/>
  <c r="AF256" i="2"/>
  <c r="AF257" i="2"/>
  <c r="AF258" i="2"/>
  <c r="AF259" i="2"/>
  <c r="AF260" i="2"/>
  <c r="AF261" i="2"/>
  <c r="AF262" i="2"/>
  <c r="AF263" i="2"/>
  <c r="AF264" i="2"/>
  <c r="AF265" i="2"/>
  <c r="AF266" i="2"/>
  <c r="AF267" i="2"/>
  <c r="AF268" i="2"/>
  <c r="AF269" i="2"/>
  <c r="AF270" i="2"/>
  <c r="AF271" i="2"/>
  <c r="AF272" i="2"/>
  <c r="AF273" i="2"/>
  <c r="AF274" i="2"/>
  <c r="AF275" i="2"/>
  <c r="AF276" i="2"/>
  <c r="AF277" i="2"/>
  <c r="AF278" i="2"/>
  <c r="AF279" i="2"/>
  <c r="AF280" i="2"/>
  <c r="AF281" i="2"/>
  <c r="AF282" i="2"/>
  <c r="AF283" i="2"/>
  <c r="AF284" i="2"/>
  <c r="AF285" i="2"/>
  <c r="AF286" i="2"/>
  <c r="AF287" i="2"/>
  <c r="AF288" i="2"/>
  <c r="AF289" i="2"/>
  <c r="AF290" i="2"/>
  <c r="AF291" i="2"/>
  <c r="AF292" i="2"/>
  <c r="AF293" i="2"/>
  <c r="AF294" i="2"/>
  <c r="AF295" i="2"/>
  <c r="AF296" i="2"/>
  <c r="AF297" i="2"/>
  <c r="AF298" i="2"/>
  <c r="AF299" i="2"/>
  <c r="AF300" i="2"/>
  <c r="AF301" i="2"/>
  <c r="AF302" i="2"/>
  <c r="AF303" i="2"/>
  <c r="AF304" i="2"/>
  <c r="AF305" i="2"/>
  <c r="AF306" i="2"/>
  <c r="AF307" i="2"/>
  <c r="AF308" i="2"/>
  <c r="AF309" i="2"/>
  <c r="AF310" i="2"/>
  <c r="AF311" i="2"/>
  <c r="AF312" i="2"/>
  <c r="AF313" i="2"/>
  <c r="AF314" i="2"/>
  <c r="AF315" i="2"/>
  <c r="AF316" i="2"/>
  <c r="AF317" i="2"/>
  <c r="AF318" i="2"/>
  <c r="AF319" i="2"/>
  <c r="AF320" i="2"/>
  <c r="AF321" i="2"/>
  <c r="AF322" i="2"/>
  <c r="AF323" i="2"/>
  <c r="AF324" i="2"/>
  <c r="AF325" i="2"/>
  <c r="AF326" i="2"/>
  <c r="AF327" i="2"/>
  <c r="AF328" i="2"/>
  <c r="AF329" i="2"/>
  <c r="AF330" i="2"/>
  <c r="AF331" i="2"/>
  <c r="AF332" i="2"/>
  <c r="AF333" i="2"/>
  <c r="AF334" i="2"/>
  <c r="AF335" i="2"/>
  <c r="AF336" i="2"/>
  <c r="AF337" i="2"/>
  <c r="AF338" i="2"/>
  <c r="AF339" i="2"/>
  <c r="AF340" i="2"/>
  <c r="AF341" i="2"/>
  <c r="AF342" i="2"/>
  <c r="AF343" i="2"/>
  <c r="AF344" i="2"/>
  <c r="AF345" i="2"/>
  <c r="AF346" i="2"/>
  <c r="AF347" i="2"/>
  <c r="AF348" i="2"/>
  <c r="AF349" i="2"/>
  <c r="AF350" i="2"/>
  <c r="AF351" i="2"/>
  <c r="AF352" i="2"/>
  <c r="AF353" i="2"/>
  <c r="AF354" i="2"/>
  <c r="AF355" i="2"/>
  <c r="AF356" i="2"/>
  <c r="AF357" i="2"/>
  <c r="AF358" i="2"/>
  <c r="AF359" i="2"/>
  <c r="AF360" i="2"/>
  <c r="AF361" i="2"/>
  <c r="AF362" i="2"/>
  <c r="AF363" i="2"/>
  <c r="AF364" i="2"/>
  <c r="AF365" i="2"/>
  <c r="AF366" i="2"/>
  <c r="AF367" i="2"/>
  <c r="AF368" i="2"/>
  <c r="AF369" i="2"/>
  <c r="AF370" i="2"/>
  <c r="AF371" i="2"/>
  <c r="AF372" i="2"/>
  <c r="AF373" i="2"/>
  <c r="AF374" i="2"/>
  <c r="AF375" i="2"/>
  <c r="AF376" i="2"/>
  <c r="AF377" i="2"/>
  <c r="AF378" i="2"/>
  <c r="AF379" i="2"/>
  <c r="AF380" i="2"/>
  <c r="AF381" i="2"/>
  <c r="AF382" i="2"/>
  <c r="AF383" i="2"/>
  <c r="AF384" i="2"/>
  <c r="AF385" i="2"/>
  <c r="AF386" i="2"/>
  <c r="AF387" i="2"/>
  <c r="AF388" i="2"/>
  <c r="AF389" i="2"/>
  <c r="AF390" i="2"/>
  <c r="AF391" i="2"/>
  <c r="AF392" i="2"/>
  <c r="AF393" i="2"/>
  <c r="AF394" i="2"/>
  <c r="AF395" i="2"/>
  <c r="AF396" i="2"/>
  <c r="AF397" i="2"/>
  <c r="AF398" i="2"/>
  <c r="AF399" i="2"/>
  <c r="AF400" i="2"/>
  <c r="AF401" i="2"/>
  <c r="AF402" i="2"/>
  <c r="AF403" i="2"/>
  <c r="AF404" i="2"/>
  <c r="AF405" i="2"/>
  <c r="AF406" i="2"/>
  <c r="AF407" i="2"/>
  <c r="AF408" i="2"/>
  <c r="AF409" i="2"/>
  <c r="AF410" i="2"/>
  <c r="AF411" i="2"/>
  <c r="AF412" i="2"/>
  <c r="AF413" i="2"/>
  <c r="AF414" i="2"/>
  <c r="AF415" i="2"/>
  <c r="AF416" i="2"/>
  <c r="AF417" i="2"/>
  <c r="AF418" i="2"/>
  <c r="AF419" i="2"/>
  <c r="AF420" i="2"/>
  <c r="AF421" i="2"/>
  <c r="AF422" i="2"/>
  <c r="AF423" i="2"/>
  <c r="AF424" i="2"/>
  <c r="AF425" i="2"/>
  <c r="AF426" i="2"/>
  <c r="AF427" i="2"/>
  <c r="AF428" i="2"/>
  <c r="AF429" i="2"/>
  <c r="AF430" i="2"/>
  <c r="AF431" i="2"/>
  <c r="AF432" i="2"/>
  <c r="AF433" i="2"/>
  <c r="AF434" i="2"/>
  <c r="AF435" i="2"/>
  <c r="AF436" i="2"/>
  <c r="AF437" i="2"/>
  <c r="AF438" i="2"/>
  <c r="AF439" i="2"/>
  <c r="AF440" i="2"/>
  <c r="AF441" i="2"/>
  <c r="AF442" i="2"/>
  <c r="AF443" i="2"/>
  <c r="AF444" i="2"/>
  <c r="AF445" i="2"/>
  <c r="AF446" i="2"/>
  <c r="AF447" i="2"/>
  <c r="AF448" i="2"/>
  <c r="AF449" i="2"/>
  <c r="AF450" i="2"/>
  <c r="AF451" i="2"/>
  <c r="AF452" i="2"/>
  <c r="AF453" i="2"/>
  <c r="AF454" i="2"/>
  <c r="AF455" i="2"/>
  <c r="AF456" i="2"/>
  <c r="AF457" i="2"/>
  <c r="AF458" i="2"/>
  <c r="AF459" i="2"/>
  <c r="AF460" i="2"/>
  <c r="AF461" i="2"/>
  <c r="AF462" i="2"/>
  <c r="AF463" i="2"/>
  <c r="AF464" i="2"/>
  <c r="AF465" i="2"/>
  <c r="AF466" i="2"/>
  <c r="AF467" i="2"/>
  <c r="AF468" i="2"/>
  <c r="AF469" i="2"/>
  <c r="AF470" i="2"/>
  <c r="AF471" i="2"/>
  <c r="AF472" i="2"/>
  <c r="AF473" i="2"/>
  <c r="AF474" i="2"/>
  <c r="AF475" i="2"/>
  <c r="AF476" i="2"/>
  <c r="AF477" i="2"/>
  <c r="AF478" i="2"/>
  <c r="AF479" i="2"/>
  <c r="AF480" i="2"/>
  <c r="AF481" i="2"/>
  <c r="AF482" i="2"/>
  <c r="AF483" i="2"/>
  <c r="AF484" i="2"/>
  <c r="AF485" i="2"/>
  <c r="AF486" i="2"/>
  <c r="AF487" i="2"/>
  <c r="AF488" i="2"/>
  <c r="AF489" i="2"/>
  <c r="AF490" i="2"/>
  <c r="AF491" i="2"/>
  <c r="AF492" i="2"/>
  <c r="AF493" i="2"/>
  <c r="AF494" i="2"/>
  <c r="AF495" i="2"/>
  <c r="AF496" i="2"/>
  <c r="AF497" i="2"/>
  <c r="AF498" i="2"/>
  <c r="AF499" i="2"/>
  <c r="AF500" i="2"/>
  <c r="AF501" i="2"/>
  <c r="AF502" i="2"/>
  <c r="AF503" i="2"/>
  <c r="AF504" i="2"/>
  <c r="K5" i="3"/>
  <c r="K6" i="3"/>
  <c r="K7" i="3"/>
  <c r="K8" i="3"/>
  <c r="K9" i="3"/>
  <c r="K10" i="3"/>
  <c r="K11" i="3"/>
  <c r="K12" i="3"/>
  <c r="K13" i="3"/>
  <c r="K14" i="3"/>
  <c r="K15" i="3"/>
  <c r="K16" i="3"/>
  <c r="K17" i="3"/>
  <c r="K18" i="3"/>
  <c r="K19" i="3"/>
  <c r="K20" i="3"/>
  <c r="K21" i="3"/>
  <c r="K22" i="3"/>
  <c r="K23" i="3"/>
  <c r="K24" i="3"/>
  <c r="K25" i="3"/>
  <c r="K26" i="3"/>
  <c r="K27" i="3"/>
  <c r="K28" i="3"/>
  <c r="K29" i="3"/>
  <c r="K30" i="3"/>
  <c r="K31" i="3"/>
  <c r="K32" i="3"/>
  <c r="K33" i="3"/>
  <c r="K34" i="3"/>
  <c r="K35" i="3"/>
  <c r="K36" i="3"/>
  <c r="K37" i="3"/>
  <c r="K38" i="3"/>
  <c r="K39" i="3"/>
  <c r="K40" i="3"/>
  <c r="K41" i="3"/>
  <c r="K42" i="3"/>
  <c r="K43" i="3"/>
  <c r="K44" i="3"/>
  <c r="K45" i="3"/>
  <c r="K46" i="3"/>
  <c r="K47" i="3"/>
  <c r="K48" i="3"/>
  <c r="K49" i="3"/>
  <c r="K50" i="3"/>
  <c r="K51" i="3"/>
  <c r="K52" i="3"/>
  <c r="K53" i="3"/>
  <c r="K54" i="3"/>
  <c r="K55" i="3"/>
  <c r="K56" i="3"/>
  <c r="K57" i="3"/>
  <c r="K58" i="3"/>
  <c r="K59" i="3"/>
  <c r="K60" i="3"/>
  <c r="K61" i="3"/>
  <c r="K62" i="3"/>
  <c r="K63" i="3"/>
  <c r="K64" i="3"/>
  <c r="K65" i="3"/>
  <c r="K66" i="3"/>
  <c r="K67" i="3"/>
  <c r="K68" i="3"/>
  <c r="K69" i="3"/>
  <c r="K70" i="3"/>
  <c r="K71" i="3"/>
  <c r="K72" i="3"/>
  <c r="K73" i="3"/>
  <c r="K74" i="3"/>
  <c r="K75" i="3"/>
  <c r="K76" i="3"/>
  <c r="K77" i="3"/>
  <c r="K78" i="3"/>
  <c r="K79" i="3"/>
  <c r="K80" i="3"/>
  <c r="K81" i="3"/>
  <c r="K82" i="3"/>
  <c r="K83" i="3"/>
  <c r="K84" i="3"/>
  <c r="K85" i="3"/>
  <c r="K86" i="3"/>
  <c r="K87" i="3"/>
  <c r="K88" i="3"/>
  <c r="K89" i="3"/>
  <c r="K90" i="3"/>
  <c r="K91" i="3"/>
  <c r="K92" i="3"/>
  <c r="K93" i="3"/>
  <c r="K94" i="3"/>
  <c r="K95" i="3"/>
  <c r="K96" i="3"/>
  <c r="K97" i="3"/>
  <c r="K98" i="3"/>
  <c r="K99" i="3"/>
  <c r="K100" i="3"/>
  <c r="K101" i="3"/>
  <c r="K102" i="3"/>
  <c r="K103" i="3"/>
  <c r="K104" i="3"/>
  <c r="K105" i="3"/>
  <c r="K106" i="3"/>
  <c r="K107" i="3"/>
  <c r="K108" i="3"/>
  <c r="K109" i="3"/>
  <c r="K110" i="3"/>
  <c r="K111" i="3"/>
  <c r="K112" i="3"/>
  <c r="K113" i="3"/>
  <c r="K114" i="3"/>
  <c r="K115" i="3"/>
  <c r="K116" i="3"/>
  <c r="K117" i="3"/>
  <c r="K118" i="3"/>
  <c r="K119" i="3"/>
  <c r="K120" i="3"/>
  <c r="K121" i="3"/>
  <c r="K122" i="3"/>
  <c r="K123" i="3"/>
  <c r="K124" i="3"/>
  <c r="K125" i="3"/>
  <c r="K126" i="3"/>
  <c r="K127" i="3"/>
  <c r="K128" i="3"/>
  <c r="K129" i="3"/>
  <c r="K130" i="3"/>
  <c r="K131" i="3"/>
  <c r="K132" i="3"/>
  <c r="K133" i="3"/>
  <c r="K134" i="3"/>
  <c r="K135" i="3"/>
  <c r="K136" i="3"/>
  <c r="K137" i="3"/>
  <c r="K138" i="3"/>
  <c r="K139" i="3"/>
  <c r="K140" i="3"/>
  <c r="K141" i="3"/>
  <c r="K142" i="3"/>
  <c r="K143" i="3"/>
  <c r="K144" i="3"/>
  <c r="K145" i="3"/>
  <c r="K146" i="3"/>
  <c r="K147" i="3"/>
  <c r="K148" i="3"/>
  <c r="K149" i="3"/>
  <c r="K150" i="3"/>
  <c r="K151" i="3"/>
  <c r="K152" i="3"/>
  <c r="K153" i="3"/>
  <c r="K154" i="3"/>
  <c r="K155" i="3"/>
  <c r="K156" i="3"/>
  <c r="K157" i="3"/>
  <c r="K158" i="3"/>
  <c r="K159" i="3"/>
  <c r="K160" i="3"/>
  <c r="K161" i="3"/>
  <c r="K162" i="3"/>
  <c r="K163" i="3"/>
  <c r="K164" i="3"/>
  <c r="K165" i="3"/>
  <c r="K166" i="3"/>
  <c r="K167" i="3"/>
  <c r="K168" i="3"/>
  <c r="K169" i="3"/>
  <c r="K170" i="3"/>
  <c r="K171" i="3"/>
  <c r="K172" i="3"/>
  <c r="K173" i="3"/>
  <c r="K174" i="3"/>
  <c r="K175" i="3"/>
  <c r="K176" i="3"/>
  <c r="K177" i="3"/>
  <c r="K178" i="3"/>
  <c r="K179" i="3"/>
  <c r="K180" i="3"/>
  <c r="K181" i="3"/>
  <c r="K182" i="3"/>
  <c r="K183" i="3"/>
  <c r="K184" i="3"/>
  <c r="K185" i="3"/>
  <c r="K186" i="3"/>
  <c r="K187" i="3"/>
  <c r="K188" i="3"/>
  <c r="K189" i="3"/>
  <c r="K190" i="3"/>
  <c r="K191" i="3"/>
  <c r="K192" i="3"/>
  <c r="K193" i="3"/>
  <c r="K194" i="3"/>
  <c r="K195" i="3"/>
  <c r="K196" i="3"/>
  <c r="K197" i="3"/>
  <c r="K198" i="3"/>
  <c r="K199" i="3"/>
  <c r="K200" i="3"/>
  <c r="K201" i="3"/>
  <c r="K202" i="3"/>
  <c r="K203" i="3"/>
  <c r="K204" i="3"/>
  <c r="K205" i="3"/>
  <c r="K206" i="3"/>
  <c r="K207" i="3"/>
  <c r="K208" i="3"/>
  <c r="K209" i="3"/>
  <c r="K210" i="3"/>
  <c r="K211" i="3"/>
  <c r="K212" i="3"/>
  <c r="K213" i="3"/>
  <c r="K214" i="3"/>
  <c r="K215" i="3"/>
  <c r="K216" i="3"/>
  <c r="K217" i="3"/>
  <c r="K218" i="3"/>
  <c r="K219" i="3"/>
  <c r="K220" i="3"/>
  <c r="K221" i="3"/>
  <c r="K222" i="3"/>
  <c r="K223" i="3"/>
  <c r="K224" i="3"/>
  <c r="K225" i="3"/>
  <c r="K226" i="3"/>
  <c r="K227" i="3"/>
  <c r="K228" i="3"/>
  <c r="K229" i="3"/>
  <c r="K230" i="3"/>
  <c r="K231" i="3"/>
  <c r="K232" i="3"/>
  <c r="K233" i="3"/>
  <c r="K234" i="3"/>
  <c r="K235" i="3"/>
  <c r="K236" i="3"/>
  <c r="K237" i="3"/>
  <c r="K238" i="3"/>
  <c r="K239" i="3"/>
  <c r="K240" i="3"/>
  <c r="K241" i="3"/>
  <c r="K242" i="3"/>
  <c r="K243" i="3"/>
  <c r="K244" i="3"/>
  <c r="K245" i="3"/>
  <c r="K246" i="3"/>
  <c r="K247" i="3"/>
  <c r="K248" i="3"/>
  <c r="K249" i="3"/>
  <c r="K250" i="3"/>
  <c r="K251" i="3"/>
  <c r="K252" i="3"/>
  <c r="K253" i="3"/>
  <c r="K254" i="3"/>
  <c r="K255" i="3"/>
  <c r="K256" i="3"/>
  <c r="K257" i="3"/>
  <c r="K258" i="3"/>
  <c r="K259" i="3"/>
  <c r="K260" i="3"/>
  <c r="K261" i="3"/>
  <c r="K262" i="3"/>
  <c r="K263" i="3"/>
  <c r="K264" i="3"/>
  <c r="K265" i="3"/>
  <c r="K266" i="3"/>
  <c r="K267" i="3"/>
  <c r="K268" i="3"/>
  <c r="K269" i="3"/>
  <c r="K270" i="3"/>
  <c r="K271" i="3"/>
  <c r="K272" i="3"/>
  <c r="K273" i="3"/>
  <c r="K274" i="3"/>
  <c r="K275" i="3"/>
  <c r="K276" i="3"/>
  <c r="K277" i="3"/>
  <c r="K278" i="3"/>
  <c r="K279" i="3"/>
  <c r="K280" i="3"/>
  <c r="K281" i="3"/>
  <c r="K282" i="3"/>
  <c r="K283" i="3"/>
  <c r="K284" i="3"/>
  <c r="K285" i="3"/>
  <c r="K286" i="3"/>
  <c r="K287" i="3"/>
  <c r="K288" i="3"/>
  <c r="K289" i="3"/>
  <c r="K290" i="3"/>
  <c r="K291" i="3"/>
  <c r="K292" i="3"/>
  <c r="K293" i="3"/>
  <c r="K294" i="3"/>
  <c r="K295" i="3"/>
  <c r="K296" i="3"/>
  <c r="K297" i="3"/>
  <c r="K298" i="3"/>
  <c r="K299" i="3"/>
  <c r="K300" i="3"/>
  <c r="K301" i="3"/>
  <c r="K302" i="3"/>
  <c r="K303" i="3"/>
  <c r="K304" i="3"/>
  <c r="K305" i="3"/>
  <c r="K306" i="3"/>
  <c r="K307" i="3"/>
  <c r="K308" i="3"/>
  <c r="K309" i="3"/>
  <c r="K310" i="3"/>
  <c r="K311" i="3"/>
  <c r="K312" i="3"/>
  <c r="K313" i="3"/>
  <c r="K314" i="3"/>
  <c r="K315" i="3"/>
  <c r="K316" i="3"/>
  <c r="K317" i="3"/>
  <c r="K318" i="3"/>
  <c r="K319" i="3"/>
  <c r="K320" i="3"/>
  <c r="K321" i="3"/>
  <c r="K322" i="3"/>
  <c r="K323" i="3"/>
  <c r="K324" i="3"/>
  <c r="K325" i="3"/>
  <c r="K326" i="3"/>
  <c r="K327" i="3"/>
  <c r="K328" i="3"/>
  <c r="K329" i="3"/>
  <c r="K330" i="3"/>
  <c r="K331" i="3"/>
  <c r="K332" i="3"/>
  <c r="K333" i="3"/>
  <c r="K334" i="3"/>
  <c r="K335" i="3"/>
  <c r="K336" i="3"/>
  <c r="K337" i="3"/>
  <c r="K338" i="3"/>
  <c r="K339" i="3"/>
  <c r="K340" i="3"/>
  <c r="K341" i="3"/>
  <c r="K342" i="3"/>
  <c r="K343" i="3"/>
  <c r="K344" i="3"/>
  <c r="K345" i="3"/>
  <c r="K346" i="3"/>
  <c r="K347" i="3"/>
  <c r="K348" i="3"/>
  <c r="K349" i="3"/>
  <c r="K350" i="3"/>
  <c r="K351" i="3"/>
  <c r="K352" i="3"/>
  <c r="K353" i="3"/>
  <c r="K354" i="3"/>
  <c r="K355" i="3"/>
  <c r="K356" i="3"/>
  <c r="K357" i="3"/>
  <c r="K358" i="3"/>
  <c r="K359" i="3"/>
  <c r="K360" i="3"/>
  <c r="K361" i="3"/>
  <c r="K362" i="3"/>
  <c r="K363" i="3"/>
  <c r="K364" i="3"/>
  <c r="K365" i="3"/>
  <c r="K366" i="3"/>
  <c r="K367" i="3"/>
  <c r="K368" i="3"/>
  <c r="K369" i="3"/>
  <c r="K370" i="3"/>
  <c r="K371" i="3"/>
  <c r="K372" i="3"/>
  <c r="K373" i="3"/>
  <c r="K374" i="3"/>
  <c r="K375" i="3"/>
  <c r="K376" i="3"/>
  <c r="K377" i="3"/>
  <c r="K378" i="3"/>
  <c r="K379" i="3"/>
  <c r="K380" i="3"/>
  <c r="K381" i="3"/>
  <c r="K382" i="3"/>
  <c r="K383" i="3"/>
  <c r="K384" i="3"/>
  <c r="K385" i="3"/>
  <c r="K386" i="3"/>
  <c r="K387" i="3"/>
  <c r="K388" i="3"/>
  <c r="K389" i="3"/>
  <c r="K390" i="3"/>
  <c r="K391" i="3"/>
  <c r="K392" i="3"/>
  <c r="K393" i="3"/>
  <c r="K394" i="3"/>
  <c r="K395" i="3"/>
  <c r="K396" i="3"/>
  <c r="K397" i="3"/>
  <c r="K398" i="3"/>
  <c r="K399" i="3"/>
  <c r="K400" i="3"/>
  <c r="K401" i="3"/>
  <c r="K402" i="3"/>
  <c r="K403" i="3"/>
  <c r="K404" i="3"/>
  <c r="K405" i="3"/>
  <c r="K406" i="3"/>
  <c r="K407" i="3"/>
  <c r="K408" i="3"/>
  <c r="K409" i="3"/>
  <c r="K410" i="3"/>
  <c r="K411" i="3"/>
  <c r="K412" i="3"/>
  <c r="K413" i="3"/>
  <c r="K414" i="3"/>
  <c r="K415" i="3"/>
  <c r="K416" i="3"/>
  <c r="K417" i="3"/>
  <c r="K418" i="3"/>
  <c r="K419" i="3"/>
  <c r="K420" i="3"/>
  <c r="K421" i="3"/>
  <c r="K422" i="3"/>
  <c r="K423" i="3"/>
  <c r="K424" i="3"/>
  <c r="K425" i="3"/>
  <c r="K426" i="3"/>
  <c r="K427" i="3"/>
  <c r="K428" i="3"/>
  <c r="K429" i="3"/>
  <c r="K430" i="3"/>
  <c r="K431" i="3"/>
  <c r="K432" i="3"/>
  <c r="K433" i="3"/>
  <c r="K434" i="3"/>
  <c r="K435" i="3"/>
  <c r="K436" i="3"/>
  <c r="K437" i="3"/>
  <c r="K438" i="3"/>
  <c r="K439" i="3"/>
  <c r="K440" i="3"/>
  <c r="K441" i="3"/>
  <c r="K442" i="3"/>
  <c r="K443" i="3"/>
  <c r="K444" i="3"/>
  <c r="K445" i="3"/>
  <c r="K446" i="3"/>
  <c r="K447" i="3"/>
  <c r="K448" i="3"/>
  <c r="K449" i="3"/>
  <c r="K450" i="3"/>
  <c r="K451" i="3"/>
  <c r="K452" i="3"/>
  <c r="K453" i="3"/>
  <c r="K454" i="3"/>
  <c r="K455" i="3"/>
  <c r="K456" i="3"/>
  <c r="K457" i="3"/>
  <c r="K458" i="3"/>
  <c r="K459" i="3"/>
  <c r="K460" i="3"/>
  <c r="K461" i="3"/>
  <c r="K462" i="3"/>
  <c r="K463" i="3"/>
  <c r="K464" i="3"/>
  <c r="K465" i="3"/>
  <c r="K466" i="3"/>
  <c r="K467" i="3"/>
  <c r="K468" i="3"/>
  <c r="K469" i="3"/>
  <c r="K470" i="3"/>
  <c r="K471" i="3"/>
  <c r="K472" i="3"/>
  <c r="K473" i="3"/>
  <c r="K474" i="3"/>
  <c r="K475" i="3"/>
  <c r="K476" i="3"/>
  <c r="K477" i="3"/>
  <c r="K478" i="3"/>
  <c r="K479" i="3"/>
  <c r="K480" i="3"/>
  <c r="K481" i="3"/>
  <c r="K482" i="3"/>
  <c r="K483" i="3"/>
  <c r="K484" i="3"/>
  <c r="K485" i="3"/>
  <c r="K486" i="3"/>
  <c r="K487" i="3"/>
  <c r="K488" i="3"/>
  <c r="K489" i="3"/>
  <c r="K490" i="3"/>
  <c r="K491" i="3"/>
  <c r="K492" i="3"/>
  <c r="K493" i="3"/>
  <c r="K494" i="3"/>
  <c r="K495" i="3"/>
  <c r="K496" i="3"/>
  <c r="K497" i="3"/>
  <c r="K498" i="3"/>
  <c r="K499" i="3"/>
  <c r="K500" i="3"/>
  <c r="K501" i="3"/>
  <c r="K502" i="3"/>
  <c r="K503" i="3"/>
  <c r="K504" i="3"/>
  <c r="K505" i="3"/>
  <c r="K506" i="3"/>
  <c r="K507" i="3"/>
  <c r="K508" i="3"/>
  <c r="K509" i="3"/>
  <c r="K510" i="3"/>
  <c r="K511" i="3"/>
  <c r="K512" i="3"/>
  <c r="K513" i="3"/>
  <c r="K514" i="3"/>
  <c r="K515" i="3"/>
  <c r="K516" i="3"/>
  <c r="K517" i="3"/>
  <c r="K518" i="3"/>
  <c r="K519" i="3"/>
  <c r="K520" i="3"/>
  <c r="K521" i="3"/>
  <c r="K522" i="3"/>
  <c r="K523" i="3"/>
  <c r="K524" i="3"/>
  <c r="K525" i="3"/>
  <c r="K526" i="3"/>
  <c r="K527" i="3"/>
  <c r="K528" i="3"/>
  <c r="K529" i="3"/>
  <c r="K530" i="3"/>
  <c r="K531" i="3"/>
  <c r="K532" i="3"/>
  <c r="K533" i="3"/>
  <c r="K534" i="3"/>
  <c r="K535" i="3"/>
  <c r="K536" i="3"/>
  <c r="K537" i="3"/>
  <c r="K538" i="3"/>
  <c r="K539" i="3"/>
  <c r="K540" i="3"/>
  <c r="K541" i="3"/>
  <c r="K542" i="3"/>
  <c r="K543" i="3"/>
  <c r="K544" i="3"/>
  <c r="K545" i="3"/>
  <c r="K546" i="3"/>
  <c r="K547" i="3"/>
  <c r="K548" i="3"/>
  <c r="K549" i="3"/>
  <c r="K550" i="3"/>
  <c r="K551" i="3"/>
  <c r="K552" i="3"/>
  <c r="K553" i="3"/>
  <c r="K554" i="3"/>
  <c r="K555" i="3"/>
  <c r="K556" i="3"/>
  <c r="K557" i="3"/>
  <c r="K558" i="3"/>
  <c r="K559" i="3"/>
  <c r="K560" i="3"/>
  <c r="K561" i="3"/>
  <c r="K562" i="3"/>
  <c r="K563" i="3"/>
  <c r="K564" i="3"/>
  <c r="K565" i="3"/>
  <c r="K566" i="3"/>
  <c r="K567" i="3"/>
  <c r="K568" i="3"/>
  <c r="K569" i="3"/>
  <c r="K570" i="3"/>
  <c r="K571" i="3"/>
  <c r="K572" i="3"/>
  <c r="K573" i="3"/>
  <c r="K574" i="3"/>
  <c r="K575" i="3"/>
  <c r="K576" i="3"/>
  <c r="K577" i="3"/>
  <c r="K578" i="3"/>
  <c r="K579" i="3"/>
  <c r="K580" i="3"/>
  <c r="K581" i="3"/>
  <c r="K582" i="3"/>
  <c r="K583" i="3"/>
  <c r="K584" i="3"/>
  <c r="K585" i="3"/>
  <c r="K586" i="3"/>
  <c r="K587" i="3"/>
  <c r="K588" i="3"/>
  <c r="K589" i="3"/>
  <c r="K590" i="3"/>
  <c r="K591" i="3"/>
  <c r="K592" i="3"/>
  <c r="K593" i="3"/>
  <c r="K594" i="3"/>
  <c r="K595" i="3"/>
  <c r="K596" i="3"/>
  <c r="K597" i="3"/>
  <c r="K598" i="3"/>
  <c r="K599" i="3"/>
  <c r="K600" i="3"/>
  <c r="K601" i="3"/>
  <c r="K602" i="3"/>
  <c r="K603" i="3"/>
  <c r="K604" i="3"/>
  <c r="K605" i="3"/>
  <c r="K606" i="3"/>
  <c r="K607" i="3"/>
  <c r="K608" i="3"/>
  <c r="K609" i="3"/>
  <c r="K610" i="3"/>
  <c r="K611" i="3"/>
  <c r="K612" i="3"/>
  <c r="K613" i="3"/>
  <c r="K614" i="3"/>
  <c r="K615" i="3"/>
  <c r="K616" i="3"/>
  <c r="K617" i="3"/>
  <c r="K618" i="3"/>
  <c r="K619" i="3"/>
  <c r="K620" i="3"/>
  <c r="K621" i="3"/>
  <c r="K622" i="3"/>
  <c r="K623" i="3"/>
  <c r="K624" i="3"/>
  <c r="K625" i="3"/>
  <c r="K626" i="3"/>
  <c r="K627" i="3"/>
  <c r="K628" i="3"/>
  <c r="K629" i="3"/>
  <c r="K630" i="3"/>
  <c r="K631" i="3"/>
  <c r="K632" i="3"/>
  <c r="K633" i="3"/>
  <c r="K634" i="3"/>
  <c r="K635" i="3"/>
  <c r="K636" i="3"/>
  <c r="K637" i="3"/>
  <c r="K638" i="3"/>
  <c r="K639" i="3"/>
  <c r="K640" i="3"/>
  <c r="K641" i="3"/>
  <c r="K642" i="3"/>
  <c r="K643" i="3"/>
  <c r="K644" i="3"/>
  <c r="K645" i="3"/>
  <c r="K646" i="3"/>
  <c r="K647" i="3"/>
  <c r="K648" i="3"/>
  <c r="K649" i="3"/>
  <c r="K650" i="3"/>
  <c r="K651" i="3"/>
  <c r="K652" i="3"/>
  <c r="K653" i="3"/>
  <c r="K654" i="3"/>
  <c r="K655" i="3"/>
  <c r="K656" i="3"/>
  <c r="K657" i="3"/>
  <c r="K658" i="3"/>
  <c r="K659" i="3"/>
  <c r="K660" i="3"/>
  <c r="K661" i="3"/>
  <c r="K662" i="3"/>
  <c r="K663" i="3"/>
  <c r="K664" i="3"/>
  <c r="K665" i="3"/>
  <c r="K666" i="3"/>
  <c r="K667" i="3"/>
  <c r="K668" i="3"/>
  <c r="K669" i="3"/>
  <c r="K670" i="3"/>
  <c r="K671" i="3"/>
  <c r="K672" i="3"/>
  <c r="K673" i="3"/>
  <c r="K674" i="3"/>
  <c r="K675" i="3"/>
  <c r="K676" i="3"/>
  <c r="K677" i="3"/>
  <c r="K678" i="3"/>
  <c r="K679" i="3"/>
  <c r="K680" i="3"/>
  <c r="K681" i="3"/>
  <c r="K682" i="3"/>
  <c r="K683" i="3"/>
  <c r="K684" i="3"/>
  <c r="K685" i="3"/>
  <c r="K686" i="3"/>
  <c r="K687" i="3"/>
  <c r="K688" i="3"/>
  <c r="K689" i="3"/>
  <c r="K690" i="3"/>
  <c r="K691" i="3"/>
  <c r="K692" i="3"/>
  <c r="K693" i="3"/>
  <c r="K694" i="3"/>
  <c r="K695" i="3"/>
  <c r="K696" i="3"/>
  <c r="K697" i="3"/>
  <c r="K698" i="3"/>
  <c r="K699" i="3"/>
  <c r="K700" i="3"/>
  <c r="K701" i="3"/>
  <c r="K702" i="3"/>
  <c r="K703" i="3"/>
  <c r="K704" i="3"/>
  <c r="K705" i="3"/>
  <c r="K706" i="3"/>
  <c r="K707" i="3"/>
  <c r="K708" i="3"/>
  <c r="K709" i="3"/>
  <c r="K710" i="3"/>
  <c r="K711" i="3"/>
  <c r="K712" i="3"/>
  <c r="K713" i="3"/>
  <c r="K714" i="3"/>
  <c r="K715" i="3"/>
  <c r="K716" i="3"/>
  <c r="K717" i="3"/>
  <c r="K718" i="3"/>
  <c r="K719" i="3"/>
  <c r="K720" i="3"/>
  <c r="K721" i="3"/>
  <c r="K722" i="3"/>
  <c r="K723" i="3"/>
  <c r="K724" i="3"/>
  <c r="K725" i="3"/>
  <c r="K726" i="3"/>
  <c r="K727" i="3"/>
  <c r="K728" i="3"/>
  <c r="K729" i="3"/>
  <c r="K730" i="3"/>
  <c r="K731" i="3"/>
  <c r="K732" i="3"/>
  <c r="K733" i="3"/>
  <c r="K734" i="3"/>
  <c r="K735" i="3"/>
  <c r="K736" i="3"/>
  <c r="K737" i="3"/>
  <c r="K738" i="3"/>
  <c r="K739" i="3"/>
  <c r="K740" i="3"/>
  <c r="K741" i="3"/>
  <c r="K742" i="3"/>
  <c r="K743" i="3"/>
  <c r="K744" i="3"/>
  <c r="K745" i="3"/>
  <c r="K746" i="3"/>
  <c r="K747" i="3"/>
  <c r="K748" i="3"/>
  <c r="K749" i="3"/>
  <c r="K750" i="3"/>
  <c r="K751" i="3"/>
  <c r="K752" i="3"/>
  <c r="K753" i="3"/>
  <c r="K754" i="3"/>
  <c r="K755" i="3"/>
  <c r="K756" i="3"/>
  <c r="K757" i="3"/>
  <c r="K758" i="3"/>
  <c r="K759" i="3"/>
  <c r="K760" i="3"/>
  <c r="K761" i="3"/>
  <c r="K762" i="3"/>
  <c r="K763" i="3"/>
  <c r="K764" i="3"/>
  <c r="K765" i="3"/>
  <c r="K766" i="3"/>
  <c r="K767" i="3"/>
  <c r="K768" i="3"/>
  <c r="K769" i="3"/>
  <c r="K770" i="3"/>
  <c r="K771" i="3"/>
  <c r="K772" i="3"/>
  <c r="K773" i="3"/>
  <c r="K774" i="3"/>
  <c r="K775" i="3"/>
  <c r="K776" i="3"/>
  <c r="K777" i="3"/>
  <c r="K778" i="3"/>
  <c r="K779" i="3"/>
  <c r="K780" i="3"/>
  <c r="K781" i="3"/>
  <c r="K782" i="3"/>
  <c r="K783" i="3"/>
  <c r="K784" i="3"/>
  <c r="K785" i="3"/>
  <c r="K786" i="3"/>
  <c r="K787" i="3"/>
  <c r="K788" i="3"/>
  <c r="K789" i="3"/>
  <c r="K790" i="3"/>
  <c r="K791" i="3"/>
  <c r="K792" i="3"/>
  <c r="K793" i="3"/>
  <c r="K794" i="3"/>
  <c r="K795" i="3"/>
  <c r="K796" i="3"/>
  <c r="K797" i="3"/>
  <c r="K798" i="3"/>
  <c r="K799" i="3"/>
  <c r="K800" i="3"/>
  <c r="K801" i="3"/>
  <c r="K802" i="3"/>
  <c r="K803" i="3"/>
  <c r="K804" i="3"/>
  <c r="K805" i="3"/>
  <c r="K806" i="3"/>
  <c r="K807" i="3"/>
  <c r="K808" i="3"/>
  <c r="K809" i="3"/>
  <c r="K810" i="3"/>
  <c r="K811" i="3"/>
  <c r="K812" i="3"/>
  <c r="K813" i="3"/>
  <c r="K814" i="3"/>
  <c r="K815" i="3"/>
  <c r="K816" i="3"/>
  <c r="K817" i="3"/>
  <c r="K818" i="3"/>
  <c r="K819" i="3"/>
  <c r="K820" i="3"/>
  <c r="K821" i="3"/>
  <c r="K822" i="3"/>
  <c r="K823" i="3"/>
  <c r="K824" i="3"/>
  <c r="K825" i="3"/>
  <c r="K826" i="3"/>
  <c r="K827" i="3"/>
  <c r="K828" i="3"/>
  <c r="K829" i="3"/>
  <c r="K830" i="3"/>
  <c r="K831" i="3"/>
  <c r="K832" i="3"/>
  <c r="K833" i="3"/>
  <c r="K834" i="3"/>
  <c r="K835" i="3"/>
  <c r="K836" i="3"/>
  <c r="K837" i="3"/>
  <c r="K838" i="3"/>
  <c r="K839" i="3"/>
  <c r="K840" i="3"/>
  <c r="K841" i="3"/>
  <c r="K842" i="3"/>
  <c r="K843" i="3"/>
  <c r="K844" i="3"/>
  <c r="K845" i="3"/>
  <c r="K846" i="3"/>
  <c r="K847" i="3"/>
  <c r="K848" i="3"/>
  <c r="K849" i="3"/>
  <c r="K850" i="3"/>
  <c r="K851" i="3"/>
  <c r="K852" i="3"/>
  <c r="K853" i="3"/>
  <c r="K854" i="3"/>
  <c r="K855" i="3"/>
  <c r="K856" i="3"/>
  <c r="K857" i="3"/>
  <c r="K858" i="3"/>
  <c r="K859" i="3"/>
  <c r="K860" i="3"/>
  <c r="K861" i="3"/>
  <c r="K862" i="3"/>
  <c r="K863" i="3"/>
  <c r="K864" i="3"/>
  <c r="K865" i="3"/>
  <c r="K866" i="3"/>
  <c r="K867" i="3"/>
  <c r="K868" i="3"/>
  <c r="K869" i="3"/>
  <c r="K870" i="3"/>
  <c r="K871" i="3"/>
  <c r="K872" i="3"/>
  <c r="K873" i="3"/>
  <c r="K874" i="3"/>
  <c r="K875" i="3"/>
  <c r="K876" i="3"/>
  <c r="K877" i="3"/>
  <c r="K878" i="3"/>
  <c r="K879" i="3"/>
  <c r="K880" i="3"/>
  <c r="K881" i="3"/>
  <c r="K882" i="3"/>
  <c r="K883" i="3"/>
  <c r="K884" i="3"/>
  <c r="K885" i="3"/>
  <c r="K886" i="3"/>
  <c r="K887" i="3"/>
  <c r="K888" i="3"/>
  <c r="K889" i="3"/>
  <c r="K890" i="3"/>
  <c r="K891" i="3"/>
  <c r="K892" i="3"/>
  <c r="K893" i="3"/>
  <c r="K894" i="3"/>
  <c r="K895" i="3"/>
  <c r="K896" i="3"/>
  <c r="K897" i="3"/>
  <c r="K898" i="3"/>
  <c r="K899" i="3"/>
  <c r="K900" i="3"/>
  <c r="K901" i="3"/>
  <c r="K902" i="3"/>
  <c r="K903" i="3"/>
  <c r="K904" i="3"/>
  <c r="K905" i="3"/>
  <c r="K906" i="3"/>
  <c r="K907" i="3"/>
  <c r="K908" i="3"/>
  <c r="K909" i="3"/>
  <c r="K910" i="3"/>
  <c r="K911" i="3"/>
  <c r="K912" i="3"/>
  <c r="K913" i="3"/>
  <c r="K914" i="3"/>
  <c r="K915" i="3"/>
  <c r="K916" i="3"/>
  <c r="K917" i="3"/>
  <c r="K918" i="3"/>
  <c r="K919" i="3"/>
  <c r="K920" i="3"/>
  <c r="K921" i="3"/>
  <c r="K922" i="3"/>
  <c r="K923" i="3"/>
  <c r="K924" i="3"/>
  <c r="K925" i="3"/>
  <c r="K926" i="3"/>
  <c r="K927" i="3"/>
  <c r="K928" i="3"/>
  <c r="K929" i="3"/>
  <c r="K930" i="3"/>
  <c r="K931" i="3"/>
  <c r="K932" i="3"/>
  <c r="K933" i="3"/>
  <c r="K934" i="3"/>
  <c r="K935" i="3"/>
  <c r="K936" i="3"/>
  <c r="K937" i="3"/>
  <c r="K938" i="3"/>
  <c r="K939" i="3"/>
  <c r="K940" i="3"/>
  <c r="K941" i="3"/>
  <c r="K942" i="3"/>
  <c r="K943" i="3"/>
  <c r="K944" i="3"/>
  <c r="K945" i="3"/>
  <c r="K946" i="3"/>
  <c r="K947" i="3"/>
  <c r="K948" i="3"/>
  <c r="K949" i="3"/>
  <c r="K950" i="3"/>
  <c r="K951" i="3"/>
  <c r="K952" i="3"/>
  <c r="K953" i="3"/>
  <c r="K954" i="3"/>
  <c r="K955" i="3"/>
  <c r="K956" i="3"/>
  <c r="K957" i="3"/>
  <c r="K958" i="3"/>
  <c r="K959" i="3"/>
  <c r="K960" i="3"/>
  <c r="K961" i="3"/>
  <c r="K962" i="3"/>
  <c r="K963" i="3"/>
  <c r="K964" i="3"/>
  <c r="K965" i="3"/>
  <c r="K966" i="3"/>
  <c r="K967" i="3"/>
  <c r="K968" i="3"/>
  <c r="K969" i="3"/>
  <c r="K970" i="3"/>
  <c r="K971" i="3"/>
  <c r="K972" i="3"/>
  <c r="K973" i="3"/>
  <c r="K974" i="3"/>
  <c r="K975" i="3"/>
  <c r="K976" i="3"/>
  <c r="K977" i="3"/>
  <c r="K978" i="3"/>
  <c r="K979" i="3"/>
  <c r="K980" i="3"/>
  <c r="K981" i="3"/>
  <c r="K982" i="3"/>
  <c r="K983" i="3"/>
  <c r="K984" i="3"/>
  <c r="K985" i="3"/>
  <c r="K986" i="3"/>
  <c r="K987" i="3"/>
  <c r="K988" i="3"/>
  <c r="K989" i="3"/>
  <c r="K990" i="3"/>
  <c r="K991" i="3"/>
  <c r="K992" i="3"/>
  <c r="K993" i="3"/>
  <c r="K994" i="3"/>
  <c r="K995" i="3"/>
  <c r="K996" i="3"/>
  <c r="K997" i="3"/>
  <c r="K998" i="3"/>
  <c r="K999" i="3"/>
  <c r="K1000" i="3"/>
  <c r="K1001" i="3"/>
  <c r="K1002" i="3"/>
  <c r="K1003" i="3"/>
  <c r="K1004" i="3"/>
  <c r="J5" i="3"/>
  <c r="J6" i="3"/>
  <c r="J7" i="3"/>
  <c r="J8" i="3"/>
  <c r="J9" i="3"/>
  <c r="J10" i="3"/>
  <c r="J11" i="3"/>
  <c r="J12" i="3"/>
  <c r="J13" i="3"/>
  <c r="J14" i="3"/>
  <c r="J15" i="3"/>
  <c r="J16" i="3"/>
  <c r="J17" i="3"/>
  <c r="J18" i="3"/>
  <c r="J19" i="3"/>
  <c r="J20" i="3"/>
  <c r="J21" i="3"/>
  <c r="J22" i="3"/>
  <c r="J23" i="3"/>
  <c r="J24" i="3"/>
  <c r="J25" i="3"/>
  <c r="J26" i="3"/>
  <c r="J27" i="3"/>
  <c r="J28" i="3"/>
  <c r="J29" i="3"/>
  <c r="J30" i="3"/>
  <c r="J31" i="3"/>
  <c r="J32" i="3"/>
  <c r="J33" i="3"/>
  <c r="J34" i="3"/>
  <c r="J35" i="3"/>
  <c r="J36" i="3"/>
  <c r="J37" i="3"/>
  <c r="J38" i="3"/>
  <c r="J39" i="3"/>
  <c r="J40" i="3"/>
  <c r="J41" i="3"/>
  <c r="J42" i="3"/>
  <c r="J43" i="3"/>
  <c r="J44" i="3"/>
  <c r="J45" i="3"/>
  <c r="J46" i="3"/>
  <c r="J47" i="3"/>
  <c r="J48" i="3"/>
  <c r="J49" i="3"/>
  <c r="J50" i="3"/>
  <c r="J51" i="3"/>
  <c r="J52" i="3"/>
  <c r="J53" i="3"/>
  <c r="J54" i="3"/>
  <c r="J55" i="3"/>
  <c r="J56" i="3"/>
  <c r="J57" i="3"/>
  <c r="J58" i="3"/>
  <c r="J59" i="3"/>
  <c r="J60" i="3"/>
  <c r="J61" i="3"/>
  <c r="J62" i="3"/>
  <c r="J63" i="3"/>
  <c r="J64" i="3"/>
  <c r="J65" i="3"/>
  <c r="J66" i="3"/>
  <c r="J67" i="3"/>
  <c r="J68" i="3"/>
  <c r="J69" i="3"/>
  <c r="J70" i="3"/>
  <c r="J71" i="3"/>
  <c r="J72" i="3"/>
  <c r="J73" i="3"/>
  <c r="J74" i="3"/>
  <c r="J75" i="3"/>
  <c r="J76" i="3"/>
  <c r="J77" i="3"/>
  <c r="J78" i="3"/>
  <c r="J79" i="3"/>
  <c r="J80" i="3"/>
  <c r="J81" i="3"/>
  <c r="J82" i="3"/>
  <c r="J83" i="3"/>
  <c r="J84" i="3"/>
  <c r="J85" i="3"/>
  <c r="J86" i="3"/>
  <c r="J87" i="3"/>
  <c r="J88" i="3"/>
  <c r="J89" i="3"/>
  <c r="J90" i="3"/>
  <c r="J91" i="3"/>
  <c r="J92" i="3"/>
  <c r="J93" i="3"/>
  <c r="J94" i="3"/>
  <c r="J95" i="3"/>
  <c r="J96" i="3"/>
  <c r="J97" i="3"/>
  <c r="J98" i="3"/>
  <c r="J99" i="3"/>
  <c r="J100" i="3"/>
  <c r="J101" i="3"/>
  <c r="J102" i="3"/>
  <c r="J103" i="3"/>
  <c r="J104" i="3"/>
  <c r="J105" i="3"/>
  <c r="J106" i="3"/>
  <c r="J107" i="3"/>
  <c r="J108" i="3"/>
  <c r="J109" i="3"/>
  <c r="J110" i="3"/>
  <c r="J111" i="3"/>
  <c r="J112" i="3"/>
  <c r="J113" i="3"/>
  <c r="J114" i="3"/>
  <c r="J115" i="3"/>
  <c r="J116" i="3"/>
  <c r="J117" i="3"/>
  <c r="J118" i="3"/>
  <c r="J119" i="3"/>
  <c r="J120" i="3"/>
  <c r="J121" i="3"/>
  <c r="J122" i="3"/>
  <c r="J123" i="3"/>
  <c r="J124" i="3"/>
  <c r="J125" i="3"/>
  <c r="J126" i="3"/>
  <c r="J127" i="3"/>
  <c r="J128" i="3"/>
  <c r="J129" i="3"/>
  <c r="J130" i="3"/>
  <c r="J131" i="3"/>
  <c r="J132" i="3"/>
  <c r="J133" i="3"/>
  <c r="J134" i="3"/>
  <c r="J135" i="3"/>
  <c r="J136" i="3"/>
  <c r="J137" i="3"/>
  <c r="J138" i="3"/>
  <c r="J139" i="3"/>
  <c r="J140" i="3"/>
  <c r="J141" i="3"/>
  <c r="J142" i="3"/>
  <c r="J143" i="3"/>
  <c r="J144" i="3"/>
  <c r="J145" i="3"/>
  <c r="J146" i="3"/>
  <c r="J147" i="3"/>
  <c r="J148" i="3"/>
  <c r="J149" i="3"/>
  <c r="J150" i="3"/>
  <c r="J151" i="3"/>
  <c r="J152" i="3"/>
  <c r="J153" i="3"/>
  <c r="J154" i="3"/>
  <c r="J155" i="3"/>
  <c r="J156" i="3"/>
  <c r="J157" i="3"/>
  <c r="J158" i="3"/>
  <c r="J159" i="3"/>
  <c r="J160" i="3"/>
  <c r="J161" i="3"/>
  <c r="J162" i="3"/>
  <c r="J163" i="3"/>
  <c r="J164" i="3"/>
  <c r="J165" i="3"/>
  <c r="J166" i="3"/>
  <c r="J167" i="3"/>
  <c r="J168" i="3"/>
  <c r="J169" i="3"/>
  <c r="J170" i="3"/>
  <c r="J171" i="3"/>
  <c r="J172" i="3"/>
  <c r="J173" i="3"/>
  <c r="J174" i="3"/>
  <c r="J175" i="3"/>
  <c r="J176" i="3"/>
  <c r="J177" i="3"/>
  <c r="J178" i="3"/>
  <c r="J179" i="3"/>
  <c r="J180" i="3"/>
  <c r="J181" i="3"/>
  <c r="J182" i="3"/>
  <c r="J183" i="3"/>
  <c r="J184" i="3"/>
  <c r="J185" i="3"/>
  <c r="J186" i="3"/>
  <c r="J187" i="3"/>
  <c r="J188" i="3"/>
  <c r="J189" i="3"/>
  <c r="J190" i="3"/>
  <c r="J191" i="3"/>
  <c r="J192" i="3"/>
  <c r="J193" i="3"/>
  <c r="J194" i="3"/>
  <c r="J195" i="3"/>
  <c r="J196" i="3"/>
  <c r="J197" i="3"/>
  <c r="J198" i="3"/>
  <c r="J199" i="3"/>
  <c r="J200" i="3"/>
  <c r="J201" i="3"/>
  <c r="J202" i="3"/>
  <c r="J203" i="3"/>
  <c r="J204" i="3"/>
  <c r="J205" i="3"/>
  <c r="J206" i="3"/>
  <c r="J207" i="3"/>
  <c r="J208" i="3"/>
  <c r="J209" i="3"/>
  <c r="J210" i="3"/>
  <c r="J211" i="3"/>
  <c r="J212" i="3"/>
  <c r="J213" i="3"/>
  <c r="J214" i="3"/>
  <c r="J215" i="3"/>
  <c r="J216" i="3"/>
  <c r="J217" i="3"/>
  <c r="J218" i="3"/>
  <c r="J219" i="3"/>
  <c r="J220" i="3"/>
  <c r="J221" i="3"/>
  <c r="J222" i="3"/>
  <c r="J223" i="3"/>
  <c r="J224" i="3"/>
  <c r="J225" i="3"/>
  <c r="J226" i="3"/>
  <c r="J227" i="3"/>
  <c r="J228" i="3"/>
  <c r="J229" i="3"/>
  <c r="J230" i="3"/>
  <c r="J231" i="3"/>
  <c r="J232" i="3"/>
  <c r="J233" i="3"/>
  <c r="J234" i="3"/>
  <c r="J235" i="3"/>
  <c r="J236" i="3"/>
  <c r="J237" i="3"/>
  <c r="J238" i="3"/>
  <c r="J239" i="3"/>
  <c r="J240" i="3"/>
  <c r="J241" i="3"/>
  <c r="J242" i="3"/>
  <c r="J243" i="3"/>
  <c r="J244" i="3"/>
  <c r="J245" i="3"/>
  <c r="J246" i="3"/>
  <c r="J247" i="3"/>
  <c r="J248" i="3"/>
  <c r="J249" i="3"/>
  <c r="J250" i="3"/>
  <c r="J251" i="3"/>
  <c r="J252" i="3"/>
  <c r="J253" i="3"/>
  <c r="J254" i="3"/>
  <c r="J255" i="3"/>
  <c r="J256" i="3"/>
  <c r="J257" i="3"/>
  <c r="J258" i="3"/>
  <c r="J259" i="3"/>
  <c r="J260" i="3"/>
  <c r="J261" i="3"/>
  <c r="J262" i="3"/>
  <c r="J263" i="3"/>
  <c r="J264" i="3"/>
  <c r="J265" i="3"/>
  <c r="J266" i="3"/>
  <c r="J267" i="3"/>
  <c r="J268" i="3"/>
  <c r="J269" i="3"/>
  <c r="J270" i="3"/>
  <c r="J271" i="3"/>
  <c r="J272" i="3"/>
  <c r="J273" i="3"/>
  <c r="J274" i="3"/>
  <c r="J275" i="3"/>
  <c r="J276" i="3"/>
  <c r="J277" i="3"/>
  <c r="J278" i="3"/>
  <c r="J279" i="3"/>
  <c r="J280" i="3"/>
  <c r="J281" i="3"/>
  <c r="J282" i="3"/>
  <c r="J283" i="3"/>
  <c r="J284" i="3"/>
  <c r="J285" i="3"/>
  <c r="J286" i="3"/>
  <c r="J287" i="3"/>
  <c r="J288" i="3"/>
  <c r="J289" i="3"/>
  <c r="J290" i="3"/>
  <c r="J291" i="3"/>
  <c r="J292" i="3"/>
  <c r="J293" i="3"/>
  <c r="J294" i="3"/>
  <c r="J295" i="3"/>
  <c r="J296" i="3"/>
  <c r="J297" i="3"/>
  <c r="J298" i="3"/>
  <c r="J299" i="3"/>
  <c r="J300" i="3"/>
  <c r="J301" i="3"/>
  <c r="J302" i="3"/>
  <c r="J303" i="3"/>
  <c r="J304" i="3"/>
  <c r="J305" i="3"/>
  <c r="J306" i="3"/>
  <c r="J307" i="3"/>
  <c r="J308" i="3"/>
  <c r="J309" i="3"/>
  <c r="J310" i="3"/>
  <c r="J311" i="3"/>
  <c r="J312" i="3"/>
  <c r="J313" i="3"/>
  <c r="J314" i="3"/>
  <c r="J315" i="3"/>
  <c r="J316" i="3"/>
  <c r="J317" i="3"/>
  <c r="J318" i="3"/>
  <c r="J319" i="3"/>
  <c r="J320" i="3"/>
  <c r="J321" i="3"/>
  <c r="J322" i="3"/>
  <c r="J323" i="3"/>
  <c r="J324" i="3"/>
  <c r="J325" i="3"/>
  <c r="J326" i="3"/>
  <c r="J327" i="3"/>
  <c r="J328" i="3"/>
  <c r="J329" i="3"/>
  <c r="J330" i="3"/>
  <c r="J331" i="3"/>
  <c r="J332" i="3"/>
  <c r="J333" i="3"/>
  <c r="J334" i="3"/>
  <c r="J335" i="3"/>
  <c r="J336" i="3"/>
  <c r="J337" i="3"/>
  <c r="J338" i="3"/>
  <c r="J339" i="3"/>
  <c r="J340" i="3"/>
  <c r="J341" i="3"/>
  <c r="J342" i="3"/>
  <c r="J343" i="3"/>
  <c r="J344" i="3"/>
  <c r="J345" i="3"/>
  <c r="J346" i="3"/>
  <c r="J347" i="3"/>
  <c r="J348" i="3"/>
  <c r="J349" i="3"/>
  <c r="J350" i="3"/>
  <c r="J351" i="3"/>
  <c r="J352" i="3"/>
  <c r="J353" i="3"/>
  <c r="J354" i="3"/>
  <c r="J355" i="3"/>
  <c r="J356" i="3"/>
  <c r="J357" i="3"/>
  <c r="J358" i="3"/>
  <c r="J359" i="3"/>
  <c r="J360" i="3"/>
  <c r="J361" i="3"/>
  <c r="J362" i="3"/>
  <c r="J363" i="3"/>
  <c r="J364" i="3"/>
  <c r="J365" i="3"/>
  <c r="J366" i="3"/>
  <c r="J367" i="3"/>
  <c r="J368" i="3"/>
  <c r="J369" i="3"/>
  <c r="J370" i="3"/>
  <c r="J371" i="3"/>
  <c r="J372" i="3"/>
  <c r="J373" i="3"/>
  <c r="J374" i="3"/>
  <c r="J375" i="3"/>
  <c r="J376" i="3"/>
  <c r="J377" i="3"/>
  <c r="J378" i="3"/>
  <c r="J379" i="3"/>
  <c r="J380" i="3"/>
  <c r="J381" i="3"/>
  <c r="J382" i="3"/>
  <c r="J383" i="3"/>
  <c r="J384" i="3"/>
  <c r="J385" i="3"/>
  <c r="J386" i="3"/>
  <c r="J387" i="3"/>
  <c r="J388" i="3"/>
  <c r="J389" i="3"/>
  <c r="J390" i="3"/>
  <c r="J391" i="3"/>
  <c r="J392" i="3"/>
  <c r="J393" i="3"/>
  <c r="J394" i="3"/>
  <c r="J395" i="3"/>
  <c r="J396" i="3"/>
  <c r="J397" i="3"/>
  <c r="J398" i="3"/>
  <c r="J399" i="3"/>
  <c r="J400" i="3"/>
  <c r="J401" i="3"/>
  <c r="J402" i="3"/>
  <c r="J403" i="3"/>
  <c r="J404" i="3"/>
  <c r="J405" i="3"/>
  <c r="J406" i="3"/>
  <c r="J407" i="3"/>
  <c r="J408" i="3"/>
  <c r="J409" i="3"/>
  <c r="J410" i="3"/>
  <c r="J411" i="3"/>
  <c r="J412" i="3"/>
  <c r="J413" i="3"/>
  <c r="J414" i="3"/>
  <c r="J415" i="3"/>
  <c r="J416" i="3"/>
  <c r="J417" i="3"/>
  <c r="J418" i="3"/>
  <c r="J419" i="3"/>
  <c r="J420" i="3"/>
  <c r="J421" i="3"/>
  <c r="J422" i="3"/>
  <c r="J423" i="3"/>
  <c r="J424" i="3"/>
  <c r="J425" i="3"/>
  <c r="J426" i="3"/>
  <c r="J427" i="3"/>
  <c r="J428" i="3"/>
  <c r="J429" i="3"/>
  <c r="J430" i="3"/>
  <c r="J431" i="3"/>
  <c r="J432" i="3"/>
  <c r="J433" i="3"/>
  <c r="J434" i="3"/>
  <c r="J435" i="3"/>
  <c r="J436" i="3"/>
  <c r="J437" i="3"/>
  <c r="J438" i="3"/>
  <c r="J439" i="3"/>
  <c r="J440" i="3"/>
  <c r="J441" i="3"/>
  <c r="J442" i="3"/>
  <c r="J443" i="3"/>
  <c r="J444" i="3"/>
  <c r="J445" i="3"/>
  <c r="J446" i="3"/>
  <c r="J447" i="3"/>
  <c r="J448" i="3"/>
  <c r="J449" i="3"/>
  <c r="J450" i="3"/>
  <c r="J451" i="3"/>
  <c r="J452" i="3"/>
  <c r="J453" i="3"/>
  <c r="J454" i="3"/>
  <c r="J455" i="3"/>
  <c r="J456" i="3"/>
  <c r="J457" i="3"/>
  <c r="J458" i="3"/>
  <c r="J459" i="3"/>
  <c r="J460" i="3"/>
  <c r="J461" i="3"/>
  <c r="J462" i="3"/>
  <c r="J463" i="3"/>
  <c r="J464" i="3"/>
  <c r="J465" i="3"/>
  <c r="J466" i="3"/>
  <c r="J467" i="3"/>
  <c r="J468" i="3"/>
  <c r="J469" i="3"/>
  <c r="J470" i="3"/>
  <c r="J471" i="3"/>
  <c r="J472" i="3"/>
  <c r="J473" i="3"/>
  <c r="J474" i="3"/>
  <c r="J475" i="3"/>
  <c r="J476" i="3"/>
  <c r="J477" i="3"/>
  <c r="J478" i="3"/>
  <c r="J479" i="3"/>
  <c r="J480" i="3"/>
  <c r="J481" i="3"/>
  <c r="J482" i="3"/>
  <c r="J483" i="3"/>
  <c r="J484" i="3"/>
  <c r="J485" i="3"/>
  <c r="J486" i="3"/>
  <c r="J487" i="3"/>
  <c r="J488" i="3"/>
  <c r="J489" i="3"/>
  <c r="J490" i="3"/>
  <c r="J491" i="3"/>
  <c r="J492" i="3"/>
  <c r="J493" i="3"/>
  <c r="J494" i="3"/>
  <c r="J495" i="3"/>
  <c r="J496" i="3"/>
  <c r="J497" i="3"/>
  <c r="J498" i="3"/>
  <c r="J499" i="3"/>
  <c r="J500" i="3"/>
  <c r="J501" i="3"/>
  <c r="J502" i="3"/>
  <c r="J503" i="3"/>
  <c r="J504" i="3"/>
  <c r="J505" i="3"/>
  <c r="J506" i="3"/>
  <c r="J507" i="3"/>
  <c r="J508" i="3"/>
  <c r="J509" i="3"/>
  <c r="J510" i="3"/>
  <c r="J511" i="3"/>
  <c r="J512" i="3"/>
  <c r="J513" i="3"/>
  <c r="J514" i="3"/>
  <c r="J515" i="3"/>
  <c r="J516" i="3"/>
  <c r="J517" i="3"/>
  <c r="J518" i="3"/>
  <c r="J519" i="3"/>
  <c r="J520" i="3"/>
  <c r="J521" i="3"/>
  <c r="J522" i="3"/>
  <c r="J523" i="3"/>
  <c r="J524" i="3"/>
  <c r="J525" i="3"/>
  <c r="J526" i="3"/>
  <c r="J527" i="3"/>
  <c r="J528" i="3"/>
  <c r="J529" i="3"/>
  <c r="J530" i="3"/>
  <c r="J531" i="3"/>
  <c r="J532" i="3"/>
  <c r="J533" i="3"/>
  <c r="J534" i="3"/>
  <c r="J535" i="3"/>
  <c r="J536" i="3"/>
  <c r="J537" i="3"/>
  <c r="J538" i="3"/>
  <c r="J539" i="3"/>
  <c r="J540" i="3"/>
  <c r="J541" i="3"/>
  <c r="J542" i="3"/>
  <c r="J543" i="3"/>
  <c r="J544" i="3"/>
  <c r="J545" i="3"/>
  <c r="J546" i="3"/>
  <c r="J547" i="3"/>
  <c r="J548" i="3"/>
  <c r="J549" i="3"/>
  <c r="J550" i="3"/>
  <c r="J551" i="3"/>
  <c r="J552" i="3"/>
  <c r="J553" i="3"/>
  <c r="J554" i="3"/>
  <c r="J555" i="3"/>
  <c r="J556" i="3"/>
  <c r="J557" i="3"/>
  <c r="J558" i="3"/>
  <c r="J559" i="3"/>
  <c r="J560" i="3"/>
  <c r="J561" i="3"/>
  <c r="J562" i="3"/>
  <c r="J563" i="3"/>
  <c r="J564" i="3"/>
  <c r="J565" i="3"/>
  <c r="J566" i="3"/>
  <c r="J567" i="3"/>
  <c r="J568" i="3"/>
  <c r="J569" i="3"/>
  <c r="J570" i="3"/>
  <c r="J571" i="3"/>
  <c r="J572" i="3"/>
  <c r="J573" i="3"/>
  <c r="J574" i="3"/>
  <c r="J575" i="3"/>
  <c r="J576" i="3"/>
  <c r="J577" i="3"/>
  <c r="J578" i="3"/>
  <c r="J579" i="3"/>
  <c r="J580" i="3"/>
  <c r="J581" i="3"/>
  <c r="J582" i="3"/>
  <c r="J583" i="3"/>
  <c r="J584" i="3"/>
  <c r="J585" i="3"/>
  <c r="J586" i="3"/>
  <c r="J587" i="3"/>
  <c r="J588" i="3"/>
  <c r="J589" i="3"/>
  <c r="J590" i="3"/>
  <c r="J591" i="3"/>
  <c r="J592" i="3"/>
  <c r="J593" i="3"/>
  <c r="J594" i="3"/>
  <c r="J595" i="3"/>
  <c r="J596" i="3"/>
  <c r="J597" i="3"/>
  <c r="J598" i="3"/>
  <c r="J599" i="3"/>
  <c r="J600" i="3"/>
  <c r="J601" i="3"/>
  <c r="J602" i="3"/>
  <c r="J603" i="3"/>
  <c r="J604" i="3"/>
  <c r="J605" i="3"/>
  <c r="J606" i="3"/>
  <c r="J607" i="3"/>
  <c r="J608" i="3"/>
  <c r="J609" i="3"/>
  <c r="J610" i="3"/>
  <c r="J611" i="3"/>
  <c r="J612" i="3"/>
  <c r="J613" i="3"/>
  <c r="J614" i="3"/>
  <c r="J615" i="3"/>
  <c r="J616" i="3"/>
  <c r="J617" i="3"/>
  <c r="J618" i="3"/>
  <c r="J619" i="3"/>
  <c r="J620" i="3"/>
  <c r="J621" i="3"/>
  <c r="J622" i="3"/>
  <c r="J623" i="3"/>
  <c r="J624" i="3"/>
  <c r="J625" i="3"/>
  <c r="J626" i="3"/>
  <c r="J627" i="3"/>
  <c r="J628" i="3"/>
  <c r="J629" i="3"/>
  <c r="J630" i="3"/>
  <c r="J631" i="3"/>
  <c r="J632" i="3"/>
  <c r="J633" i="3"/>
  <c r="J634" i="3"/>
  <c r="J635" i="3"/>
  <c r="J636" i="3"/>
  <c r="J637" i="3"/>
  <c r="J638" i="3"/>
  <c r="J639" i="3"/>
  <c r="J640" i="3"/>
  <c r="J641" i="3"/>
  <c r="J642" i="3"/>
  <c r="J643" i="3"/>
  <c r="J644" i="3"/>
  <c r="J645" i="3"/>
  <c r="J646" i="3"/>
  <c r="J647" i="3"/>
  <c r="J648" i="3"/>
  <c r="J649" i="3"/>
  <c r="J650" i="3"/>
  <c r="J651" i="3"/>
  <c r="J652" i="3"/>
  <c r="J653" i="3"/>
  <c r="J654" i="3"/>
  <c r="J655" i="3"/>
  <c r="J656" i="3"/>
  <c r="J657" i="3"/>
  <c r="J658" i="3"/>
  <c r="J659" i="3"/>
  <c r="J660" i="3"/>
  <c r="J661" i="3"/>
  <c r="J662" i="3"/>
  <c r="J663" i="3"/>
  <c r="J664" i="3"/>
  <c r="J665" i="3"/>
  <c r="J666" i="3"/>
  <c r="J667" i="3"/>
  <c r="J668" i="3"/>
  <c r="J669" i="3"/>
  <c r="J670" i="3"/>
  <c r="J671" i="3"/>
  <c r="J672" i="3"/>
  <c r="J673" i="3"/>
  <c r="J674" i="3"/>
  <c r="J675" i="3"/>
  <c r="J676" i="3"/>
  <c r="J677" i="3"/>
  <c r="J678" i="3"/>
  <c r="J679" i="3"/>
  <c r="J680" i="3"/>
  <c r="J681" i="3"/>
  <c r="J682" i="3"/>
  <c r="J683" i="3"/>
  <c r="J684" i="3"/>
  <c r="J685" i="3"/>
  <c r="J686" i="3"/>
  <c r="J687" i="3"/>
  <c r="J688" i="3"/>
  <c r="J689" i="3"/>
  <c r="J690" i="3"/>
  <c r="J691" i="3"/>
  <c r="J692" i="3"/>
  <c r="J693" i="3"/>
  <c r="J694" i="3"/>
  <c r="J695" i="3"/>
  <c r="J696" i="3"/>
  <c r="J697" i="3"/>
  <c r="J698" i="3"/>
  <c r="J699" i="3"/>
  <c r="J700" i="3"/>
  <c r="J701" i="3"/>
  <c r="J702" i="3"/>
  <c r="J703" i="3"/>
  <c r="J704" i="3"/>
  <c r="J705" i="3"/>
  <c r="J706" i="3"/>
  <c r="J707" i="3"/>
  <c r="J708" i="3"/>
  <c r="J709" i="3"/>
  <c r="J710" i="3"/>
  <c r="J711" i="3"/>
  <c r="J712" i="3"/>
  <c r="J713" i="3"/>
  <c r="J714" i="3"/>
  <c r="J715" i="3"/>
  <c r="J716" i="3"/>
  <c r="J717" i="3"/>
  <c r="J718" i="3"/>
  <c r="J719" i="3"/>
  <c r="J720" i="3"/>
  <c r="J721" i="3"/>
  <c r="J722" i="3"/>
  <c r="J723" i="3"/>
  <c r="J724" i="3"/>
  <c r="J725" i="3"/>
  <c r="J726" i="3"/>
  <c r="J727" i="3"/>
  <c r="J728" i="3"/>
  <c r="J729" i="3"/>
  <c r="J730" i="3"/>
  <c r="J731" i="3"/>
  <c r="J732" i="3"/>
  <c r="J733" i="3"/>
  <c r="J734" i="3"/>
  <c r="J735" i="3"/>
  <c r="J736" i="3"/>
  <c r="J737" i="3"/>
  <c r="J738" i="3"/>
  <c r="J739" i="3"/>
  <c r="J740" i="3"/>
  <c r="J741" i="3"/>
  <c r="J742" i="3"/>
  <c r="J743" i="3"/>
  <c r="J744" i="3"/>
  <c r="J745" i="3"/>
  <c r="J746" i="3"/>
  <c r="J747" i="3"/>
  <c r="J748" i="3"/>
  <c r="J749" i="3"/>
  <c r="J750" i="3"/>
  <c r="J751" i="3"/>
  <c r="J752" i="3"/>
  <c r="J753" i="3"/>
  <c r="J754" i="3"/>
  <c r="J755" i="3"/>
  <c r="J756" i="3"/>
  <c r="J757" i="3"/>
  <c r="J758" i="3"/>
  <c r="J759" i="3"/>
  <c r="J760" i="3"/>
  <c r="J761" i="3"/>
  <c r="J762" i="3"/>
  <c r="J763" i="3"/>
  <c r="J764" i="3"/>
  <c r="J765" i="3"/>
  <c r="J766" i="3"/>
  <c r="J767" i="3"/>
  <c r="J768" i="3"/>
  <c r="J769" i="3"/>
  <c r="J770" i="3"/>
  <c r="J771" i="3"/>
  <c r="J772" i="3"/>
  <c r="J773" i="3"/>
  <c r="J774" i="3"/>
  <c r="J775" i="3"/>
  <c r="J776" i="3"/>
  <c r="J777" i="3"/>
  <c r="J778" i="3"/>
  <c r="J779" i="3"/>
  <c r="J780" i="3"/>
  <c r="J781" i="3"/>
  <c r="J782" i="3"/>
  <c r="J783" i="3"/>
  <c r="J784" i="3"/>
  <c r="J785" i="3"/>
  <c r="J786" i="3"/>
  <c r="J787" i="3"/>
  <c r="J788" i="3"/>
  <c r="J789" i="3"/>
  <c r="J790" i="3"/>
  <c r="J791" i="3"/>
  <c r="J792" i="3"/>
  <c r="J793" i="3"/>
  <c r="J794" i="3"/>
  <c r="J795" i="3"/>
  <c r="J796" i="3"/>
  <c r="J797" i="3"/>
  <c r="J798" i="3"/>
  <c r="J799" i="3"/>
  <c r="J800" i="3"/>
  <c r="J801" i="3"/>
  <c r="J802" i="3"/>
  <c r="J803" i="3"/>
  <c r="J804" i="3"/>
  <c r="J805" i="3"/>
  <c r="J806" i="3"/>
  <c r="J807" i="3"/>
  <c r="J808" i="3"/>
  <c r="J809" i="3"/>
  <c r="J810" i="3"/>
  <c r="J811" i="3"/>
  <c r="J812" i="3"/>
  <c r="J813" i="3"/>
  <c r="J814" i="3"/>
  <c r="J815" i="3"/>
  <c r="J816" i="3"/>
  <c r="J817" i="3"/>
  <c r="J818" i="3"/>
  <c r="J819" i="3"/>
  <c r="J820" i="3"/>
  <c r="J821" i="3"/>
  <c r="J822" i="3"/>
  <c r="J823" i="3"/>
  <c r="J824" i="3"/>
  <c r="J825" i="3"/>
  <c r="J826" i="3"/>
  <c r="J827" i="3"/>
  <c r="J828" i="3"/>
  <c r="J829" i="3"/>
  <c r="J830" i="3"/>
  <c r="J831" i="3"/>
  <c r="J832" i="3"/>
  <c r="J833" i="3"/>
  <c r="J834" i="3"/>
  <c r="J835" i="3"/>
  <c r="J836" i="3"/>
  <c r="J837" i="3"/>
  <c r="J838" i="3"/>
  <c r="J839" i="3"/>
  <c r="J840" i="3"/>
  <c r="J841" i="3"/>
  <c r="J842" i="3"/>
  <c r="J843" i="3"/>
  <c r="J844" i="3"/>
  <c r="J845" i="3"/>
  <c r="J846" i="3"/>
  <c r="J847" i="3"/>
  <c r="J848" i="3"/>
  <c r="J849" i="3"/>
  <c r="J850" i="3"/>
  <c r="J851" i="3"/>
  <c r="J852" i="3"/>
  <c r="J853" i="3"/>
  <c r="J854" i="3"/>
  <c r="J855" i="3"/>
  <c r="J856" i="3"/>
  <c r="J857" i="3"/>
  <c r="J858" i="3"/>
  <c r="J859" i="3"/>
  <c r="J860" i="3"/>
  <c r="J861" i="3"/>
  <c r="J862" i="3"/>
  <c r="J863" i="3"/>
  <c r="J864" i="3"/>
  <c r="J865" i="3"/>
  <c r="J866" i="3"/>
  <c r="J867" i="3"/>
  <c r="J868" i="3"/>
  <c r="J869" i="3"/>
  <c r="J870" i="3"/>
  <c r="J871" i="3"/>
  <c r="J872" i="3"/>
  <c r="J873" i="3"/>
  <c r="J874" i="3"/>
  <c r="J875" i="3"/>
  <c r="J876" i="3"/>
  <c r="J877" i="3"/>
  <c r="J878" i="3"/>
  <c r="J879" i="3"/>
  <c r="J880" i="3"/>
  <c r="J881" i="3"/>
  <c r="J882" i="3"/>
  <c r="J883" i="3"/>
  <c r="J884" i="3"/>
  <c r="J885" i="3"/>
  <c r="J886" i="3"/>
  <c r="J887" i="3"/>
  <c r="J888" i="3"/>
  <c r="J889" i="3"/>
  <c r="J890" i="3"/>
  <c r="J891" i="3"/>
  <c r="J892" i="3"/>
  <c r="J893" i="3"/>
  <c r="J894" i="3"/>
  <c r="J895" i="3"/>
  <c r="J896" i="3"/>
  <c r="J897" i="3"/>
  <c r="J898" i="3"/>
  <c r="J899" i="3"/>
  <c r="J900" i="3"/>
  <c r="J901" i="3"/>
  <c r="J902" i="3"/>
  <c r="J903" i="3"/>
  <c r="J904" i="3"/>
  <c r="J905" i="3"/>
  <c r="J906" i="3"/>
  <c r="J907" i="3"/>
  <c r="J908" i="3"/>
  <c r="J909" i="3"/>
  <c r="J910" i="3"/>
  <c r="J911" i="3"/>
  <c r="J912" i="3"/>
  <c r="J913" i="3"/>
  <c r="J914" i="3"/>
  <c r="J915" i="3"/>
  <c r="J916" i="3"/>
  <c r="J917" i="3"/>
  <c r="J918" i="3"/>
  <c r="J919" i="3"/>
  <c r="J920" i="3"/>
  <c r="J921" i="3"/>
  <c r="J922" i="3"/>
  <c r="J923" i="3"/>
  <c r="J924" i="3"/>
  <c r="J925" i="3"/>
  <c r="J926" i="3"/>
  <c r="J927" i="3"/>
  <c r="J928" i="3"/>
  <c r="J929" i="3"/>
  <c r="J930" i="3"/>
  <c r="J931" i="3"/>
  <c r="J932" i="3"/>
  <c r="J933" i="3"/>
  <c r="J934" i="3"/>
  <c r="J935" i="3"/>
  <c r="J936" i="3"/>
  <c r="J937" i="3"/>
  <c r="J938" i="3"/>
  <c r="J939" i="3"/>
  <c r="J940" i="3"/>
  <c r="J941" i="3"/>
  <c r="J942" i="3"/>
  <c r="J943" i="3"/>
  <c r="J944" i="3"/>
  <c r="J945" i="3"/>
  <c r="J946" i="3"/>
  <c r="J947" i="3"/>
  <c r="J948" i="3"/>
  <c r="J949" i="3"/>
  <c r="J950" i="3"/>
  <c r="J951" i="3"/>
  <c r="J952" i="3"/>
  <c r="J953" i="3"/>
  <c r="J954" i="3"/>
  <c r="J955" i="3"/>
  <c r="J956" i="3"/>
  <c r="J957" i="3"/>
  <c r="J958" i="3"/>
  <c r="J959" i="3"/>
  <c r="J960" i="3"/>
  <c r="J961" i="3"/>
  <c r="J962" i="3"/>
  <c r="J963" i="3"/>
  <c r="J964" i="3"/>
  <c r="J965" i="3"/>
  <c r="J966" i="3"/>
  <c r="J967" i="3"/>
  <c r="J968" i="3"/>
  <c r="J969" i="3"/>
  <c r="J970" i="3"/>
  <c r="J971" i="3"/>
  <c r="J972" i="3"/>
  <c r="J973" i="3"/>
  <c r="J974" i="3"/>
  <c r="J975" i="3"/>
  <c r="J976" i="3"/>
  <c r="J977" i="3"/>
  <c r="J978" i="3"/>
  <c r="J979" i="3"/>
  <c r="J980" i="3"/>
  <c r="J981" i="3"/>
  <c r="J982" i="3"/>
  <c r="J983" i="3"/>
  <c r="J984" i="3"/>
  <c r="J985" i="3"/>
  <c r="J986" i="3"/>
  <c r="J987" i="3"/>
  <c r="J988" i="3"/>
  <c r="J989" i="3"/>
  <c r="J990" i="3"/>
  <c r="J991" i="3"/>
  <c r="J992" i="3"/>
  <c r="J993" i="3"/>
  <c r="J994" i="3"/>
  <c r="J995" i="3"/>
  <c r="J996" i="3"/>
  <c r="J997" i="3"/>
  <c r="J998" i="3"/>
  <c r="J999" i="3"/>
  <c r="J1000" i="3"/>
  <c r="J1001" i="3"/>
  <c r="J1002" i="3"/>
  <c r="J1003" i="3"/>
  <c r="J1004" i="3"/>
  <c r="E36" i="4"/>
  <c r="E35" i="4"/>
  <c r="E34" i="4"/>
  <c r="E33" i="4"/>
  <c r="E32" i="4"/>
  <c r="E31" i="4"/>
  <c r="E30" i="4"/>
  <c r="E29" i="4"/>
  <c r="E28" i="4"/>
  <c r="E27" i="4"/>
  <c r="E26" i="4"/>
  <c r="E25" i="4"/>
  <c r="E24" i="4"/>
  <c r="E23" i="4"/>
  <c r="E22" i="4"/>
  <c r="E21" i="4"/>
  <c r="E20" i="4"/>
  <c r="E19" i="4"/>
  <c r="E18" i="4"/>
  <c r="E17" i="4"/>
  <c r="E16" i="4"/>
  <c r="E15" i="4"/>
  <c r="E14" i="4"/>
  <c r="E13" i="4"/>
  <c r="E12" i="4"/>
  <c r="E11" i="4"/>
  <c r="E10" i="4"/>
  <c r="E9" i="4"/>
  <c r="E8" i="4"/>
  <c r="E7" i="4"/>
  <c r="E6" i="4"/>
  <c r="E5" i="4"/>
  <c r="E4" i="4"/>
  <c r="C4" i="4"/>
  <c r="AH8" i="2" s="1"/>
  <c r="AL8" i="2" l="1"/>
  <c r="E20" i="1"/>
  <c r="B20" i="1"/>
  <c r="H19" i="1"/>
  <c r="G19" i="1"/>
  <c r="F19" i="1"/>
  <c r="E19" i="1"/>
  <c r="D19" i="1"/>
  <c r="C19" i="1"/>
  <c r="C25" i="1" s="1"/>
  <c r="B19" i="1"/>
  <c r="H18" i="1"/>
  <c r="G18" i="1"/>
  <c r="F18" i="1"/>
  <c r="E18" i="1"/>
  <c r="D18" i="1"/>
  <c r="C18" i="1"/>
  <c r="B18" i="1"/>
  <c r="H17" i="1"/>
  <c r="G17" i="1"/>
  <c r="F17" i="1"/>
  <c r="E17" i="1"/>
  <c r="D17" i="1"/>
  <c r="C17" i="1"/>
  <c r="B17" i="1"/>
  <c r="F39" i="1"/>
  <c r="F38" i="1"/>
  <c r="F37" i="1"/>
  <c r="E34" i="1"/>
  <c r="B34" i="1"/>
  <c r="B32" i="1"/>
  <c r="G31" i="1"/>
  <c r="G30" i="1"/>
  <c r="E28" i="1"/>
  <c r="B28" i="1"/>
  <c r="E25" i="1"/>
  <c r="B8" i="1"/>
  <c r="B14" i="1"/>
  <c r="E13" i="1"/>
  <c r="B12" i="1"/>
  <c r="E11" i="1"/>
  <c r="B10" i="1"/>
  <c r="E9" i="1"/>
  <c r="E8" i="1"/>
  <c r="E7" i="1"/>
  <c r="B7" i="1"/>
  <c r="B6" i="1"/>
  <c r="B4" i="1"/>
  <c r="B3" i="1"/>
  <c r="B2" i="1"/>
  <c r="G22" i="1"/>
  <c r="F22" i="1"/>
  <c r="E22" i="1"/>
  <c r="D22" i="1"/>
  <c r="C22" i="1"/>
  <c r="B22" i="1"/>
  <c r="H21" i="1"/>
  <c r="G21" i="1"/>
  <c r="F21" i="1"/>
  <c r="E21" i="1"/>
  <c r="D21" i="1"/>
  <c r="C21" i="1"/>
  <c r="B21" i="1"/>
  <c r="H20" i="1"/>
  <c r="H24" i="1"/>
  <c r="G24" i="1"/>
  <c r="F24" i="1"/>
  <c r="E24" i="1"/>
  <c r="D24" i="1"/>
  <c r="C24" i="1"/>
  <c r="B24" i="1"/>
  <c r="H23" i="1"/>
  <c r="G23" i="1"/>
  <c r="F23" i="1"/>
  <c r="E23" i="1"/>
  <c r="D23" i="1"/>
  <c r="C23" i="1"/>
  <c r="B23" i="1"/>
  <c r="H22" i="1"/>
  <c r="G20" i="1"/>
  <c r="F20" i="1"/>
  <c r="D20" i="1"/>
  <c r="C20" i="1"/>
  <c r="AI5" i="2"/>
  <c r="AL5" i="2" s="1"/>
  <c r="AI6" i="2"/>
  <c r="AL6" i="2" s="1"/>
  <c r="AI7" i="2"/>
  <c r="AL7" i="2" s="1"/>
  <c r="G25" i="1"/>
  <c r="H25" i="1" l="1"/>
</calcChain>
</file>

<file path=xl/sharedStrings.xml><?xml version="1.0" encoding="utf-8"?>
<sst xmlns="http://schemas.openxmlformats.org/spreadsheetml/2006/main" count="200" uniqueCount="150">
  <si>
    <t>Setări</t>
  </si>
  <si>
    <t>Data de referință pentru termene și sărbătorile legale care nu intră în termenul de 7 zile (art. 30 din Convenția CMR exclude duminicile și sărbătorile legale).</t>
  </si>
  <si>
    <t>Data de referință</t>
  </si>
  <si>
    <t>Sărbători legale</t>
  </si>
  <si>
    <t>Lista conține sărbătorile legale din România (2026–2027). Dacă marfa se livrează în altă țară, adaugă și sărbătorile legale de acolo.</t>
  </si>
  <si>
    <t>Francare</t>
  </si>
  <si>
    <t>Franco</t>
  </si>
  <si>
    <t>Nefranco</t>
  </si>
  <si>
    <t>Franco = transportul îl plătește expeditorul; Nefranco = îl plătește destinatarul.</t>
  </si>
  <si>
    <t>Mărfurile transportate</t>
  </si>
  <si>
    <t>Un rând pentru fiecare lot de marfă, cu numărul CMR. Totalurile de colete și greutate trec automat în registru și pe scrisoarea de trăsură (căsuțele 6–12).</t>
  </si>
  <si>
    <t>Nr. CMR</t>
  </si>
  <si>
    <t>Mărci și numere</t>
  </si>
  <si>
    <t>Nr. colete</t>
  </si>
  <si>
    <t>Mod de ambalare</t>
  </si>
  <si>
    <t>Natura mărfii</t>
  </si>
  <si>
    <t>Nr. statistic (cod NC)</t>
  </si>
  <si>
    <t>Greutate brută (kg)</t>
  </si>
  <si>
    <t>Volum (m³)</t>
  </si>
  <si>
    <t>Verificare</t>
  </si>
  <si>
    <t>cheie</t>
  </si>
  <si>
    <t>RO-2026-0145</t>
  </si>
  <si>
    <t>EXM-145/1-20</t>
  </si>
  <si>
    <t>Paleți</t>
  </si>
  <si>
    <t>Mobilier din lemn – dulapuri demontate</t>
  </si>
  <si>
    <t>9403</t>
  </si>
  <si>
    <t>EXM-145/21-36</t>
  </si>
  <si>
    <t>Cutii de carton</t>
  </si>
  <si>
    <t>Scaune tapițate</t>
  </si>
  <si>
    <t>9401</t>
  </si>
  <si>
    <t>RO-2026-0146</t>
  </si>
  <si>
    <t>EXM-146/1-12</t>
  </si>
  <si>
    <t>Mese din lemn masiv</t>
  </si>
  <si>
    <t>RO-2026-0147</t>
  </si>
  <si>
    <t>EXM-147/1-8</t>
  </si>
  <si>
    <t>Biblioteci modulare</t>
  </si>
  <si>
    <t>RO-2026-0148</t>
  </si>
  <si>
    <t>EXM-148/1-10</t>
  </si>
  <si>
    <t>Dulapuri de birou</t>
  </si>
  <si>
    <t>EXM-148/11-14</t>
  </si>
  <si>
    <t>Lăzi de lemn</t>
  </si>
  <si>
    <t>Accesorii de montaj</t>
  </si>
  <si>
    <t>8302</t>
  </si>
  <si>
    <t>Registrul scrisorilor de trăsură CMR</t>
  </si>
  <si>
    <t>Un rând pentru fiecare transport. Coloanele albastre le completezi; starea, termenele de reclamație (art. 30) și prescripția (art. 32) se calculează automat.</t>
  </si>
  <si>
    <t>Data întocmirii</t>
  </si>
  <si>
    <t>Locul întocmirii</t>
  </si>
  <si>
    <t>Expeditor</t>
  </si>
  <si>
    <t>Adresa expeditorului</t>
  </si>
  <si>
    <t>Țara expeditorului</t>
  </si>
  <si>
    <t>Destinatar</t>
  </si>
  <si>
    <t>Adresa destinatarului</t>
  </si>
  <si>
    <t>Țara destinatarului</t>
  </si>
  <si>
    <t>Locul încărcării</t>
  </si>
  <si>
    <t>Data încărcării</t>
  </si>
  <si>
    <t>Locul prevăzut pentru livrare</t>
  </si>
  <si>
    <t>Transportator</t>
  </si>
  <si>
    <t>Adresa transportatorului</t>
  </si>
  <si>
    <t>Nr. înmatriculare</t>
  </si>
  <si>
    <t>Transportatori succesivi</t>
  </si>
  <si>
    <t>Documente anexate</t>
  </si>
  <si>
    <t>Instrucțiunile expeditorului</t>
  </si>
  <si>
    <t>Prețul transportului</t>
  </si>
  <si>
    <t>Moneda</t>
  </si>
  <si>
    <t>Rambursare</t>
  </si>
  <si>
    <t>Convenții speciale</t>
  </si>
  <si>
    <t>Termen de livrare convenit</t>
  </si>
  <si>
    <t>Rezervele transportatorului la încărcare</t>
  </si>
  <si>
    <t>Data livrării</t>
  </si>
  <si>
    <t>Rezerve la livrare (pierderi / avarii aparente)</t>
  </si>
  <si>
    <t>Avarii neaparente constatate la</t>
  </si>
  <si>
    <t>Data rezervei scrise</t>
  </si>
  <si>
    <t>Data reclamației scrise pentru întârziere</t>
  </si>
  <si>
    <t>Stare</t>
  </si>
  <si>
    <t>Rezerve neaparente până la</t>
  </si>
  <si>
    <t>Reclamație întârziere până la</t>
  </si>
  <si>
    <t>Prescripție (1 an)</t>
  </si>
  <si>
    <t>Alertă</t>
  </si>
  <si>
    <t>Brașov</t>
  </si>
  <si>
    <t>Exemplu Mobilier SRL</t>
  </si>
  <si>
    <t>Str. Lungă nr. 120, 500035 Brașov</t>
  </si>
  <si>
    <t>România</t>
  </si>
  <si>
    <t>Möbelhaus Beispiel GmbH</t>
  </si>
  <si>
    <t>Hauptstraße 15, 80331 München</t>
  </si>
  <si>
    <t>Germania</t>
  </si>
  <si>
    <t>Brașov, România</t>
  </si>
  <si>
    <t>München, Germania</t>
  </si>
  <si>
    <t>Trans Rapid Logistic SRL</t>
  </si>
  <si>
    <t>Str. Industriilor nr. 5, 100000 Ploiești, România</t>
  </si>
  <si>
    <t>BV 12 TRL / BV 34 TRL</t>
  </si>
  <si>
    <t>Factura EXM 1290, listă de colisaj</t>
  </si>
  <si>
    <t>Marfa nu se suprapune. Descărcare cu transpalet.</t>
  </si>
  <si>
    <t>EUR</t>
  </si>
  <si>
    <t>2 colete cu ambalajul rupt; un dulap cu colțul lovit</t>
  </si>
  <si>
    <t>Holzhaus Muster KG</t>
  </si>
  <si>
    <t>Mariahilfer Straße 80, 1070 Wien</t>
  </si>
  <si>
    <t>Austria</t>
  </si>
  <si>
    <t>Wien, Austria</t>
  </si>
  <si>
    <t>Factura EXM 1301, listă de colisaj</t>
  </si>
  <si>
    <t>Livrare doar în zilele lucrătoare, între 8 și 16.</t>
  </si>
  <si>
    <t>Termen de livrare garantat</t>
  </si>
  <si>
    <t>Bútor Példa Kft.</t>
  </si>
  <si>
    <t>Váci út 45, 1134 Budapest</t>
  </si>
  <si>
    <t>Ungaria</t>
  </si>
  <si>
    <t>Budapest, Ungaria</t>
  </si>
  <si>
    <t>Factura EXM 1305</t>
  </si>
  <si>
    <t>Arredamenti Esempio S.r.l.</t>
  </si>
  <si>
    <t>Via Torino 21, 20123 Milano</t>
  </si>
  <si>
    <t>Italia</t>
  </si>
  <si>
    <t>Milano, Italia</t>
  </si>
  <si>
    <t>Speed Cargo S.r.l. (de la Trieste)</t>
  </si>
  <si>
    <t>Factura EXM 1311, listă de colisaj</t>
  </si>
  <si>
    <t>Nu se transbordează.</t>
  </si>
  <si>
    <t>Paletul 3: folia de protecție ruptă la încărcare</t>
  </si>
  <si>
    <t>SCRISOARE DE TRĂSURĂ INTERNAȚIONALĂ</t>
  </si>
  <si>
    <t>International consignment note · CMR</t>
  </si>
  <si>
    <t>Nr.:</t>
  </si>
  <si>
    <t>← alege nr. CMR (F3)</t>
  </si>
  <si>
    <t>Acest transport este supus, indiferent de orice clauză contrară, Convenției referitoare la contractul de transport internațional de mărfuri pe șosele (CMR).</t>
  </si>
  <si>
    <t>1  Expeditor (nume, adresă, țară)</t>
  </si>
  <si>
    <t>2  Destinatar (nume, adresă, țară)</t>
  </si>
  <si>
    <t>16  Transportator (nume, adresă, țară)</t>
  </si>
  <si>
    <t>3  Locul prevăzut pentru eliberarea mărfii</t>
  </si>
  <si>
    <t>17  Transportatori succesivi</t>
  </si>
  <si>
    <t>4  Locul și data încărcării</t>
  </si>
  <si>
    <t>18  Rezervele și observațiile transportatorului</t>
  </si>
  <si>
    <t>5  Documente anexate</t>
  </si>
  <si>
    <t>6  Mărci și numere</t>
  </si>
  <si>
    <t>7  Nr. colete</t>
  </si>
  <si>
    <t>8  Mod de ambalare</t>
  </si>
  <si>
    <t>9  Natura mărfii</t>
  </si>
  <si>
    <t>10  Nr. statistic</t>
  </si>
  <si>
    <t>11  Greutate brută (kg)</t>
  </si>
  <si>
    <t>12  Volum (m³)</t>
  </si>
  <si>
    <t>Total</t>
  </si>
  <si>
    <t>13  Instrucțiunile expeditorului</t>
  </si>
  <si>
    <t>19  Convenții speciale</t>
  </si>
  <si>
    <t>20  De plătit</t>
  </si>
  <si>
    <t>Plătește</t>
  </si>
  <si>
    <t>14  Prescripții de francare</t>
  </si>
  <si>
    <t>15  Rambursare</t>
  </si>
  <si>
    <t>21  Încheiat la</t>
  </si>
  <si>
    <t>22  Semnătura expeditorului</t>
  </si>
  <si>
    <t>23  Semnătura transportatorului</t>
  </si>
  <si>
    <t>24  Marfa primită – semnătura destinatarului</t>
  </si>
  <si>
    <t>..........................</t>
  </si>
  <si>
    <t>Se întocmește în trei exemplare originale: 1 – pentru expeditor, 2 – însoțește marfa, 3 – pentru transportator (art. 5 din Convenția CMR).</t>
  </si>
  <si>
    <t>© 2026 Ray Moreno – modelexcel.ro</t>
  </si>
  <si>
    <t>Model gratuit: îl poți folosi și adapta în activitatea ta. Nu este permisă revânzarea lui sau publicarea pe alte site-uri.</t>
  </si>
  <si>
    <t>Instrucțiuni și alte modele: modelexcel.ro/model-cmr-excel/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</si>
</sst>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21" x14ac:knownFonts="1">
    <font>
      <sz val="11"/>
      <color theme="1"/>
      <name val="Aptos Narrow"/>
      <family val="2"/>
      <scheme val="minor"/>
    </font>
    <font>
      <sz val="10"/>
      <color theme="1"/>
      <name val="Calibri"/>
      <family val="2"/>
    </font>
    <font>
      <b/>
      <sz val="16"/>
      <color rgb="FFA65E00"/>
      <name val="Calibri"/>
      <family val="2"/>
    </font>
    <font>
      <i/>
      <sz val="10"/>
      <color rgb="FF5D6B64"/>
      <name val="Calibri"/>
      <family val="2"/>
    </font>
    <font>
      <b/>
      <sz val="10"/>
      <color theme="1"/>
      <name val="Calibri"/>
      <family val="2"/>
    </font>
    <font>
      <b/>
      <sz val="10"/>
      <color rgb="FFFFFFFF"/>
      <name val="Calibri"/>
      <family val="2"/>
    </font>
    <font>
      <sz val="10"/>
      <color rgb="FFB4322A"/>
      <name val="Calibri"/>
      <family val="2"/>
    </font>
    <font>
      <sz val="10"/>
      <color rgb="FFFFFFFF"/>
      <name val="Calibri"/>
      <family val="2"/>
    </font>
    <font>
      <b/>
      <sz val="13"/>
      <color rgb="FFA65E00"/>
      <name val="Calibri"/>
      <family val="2"/>
    </font>
    <font>
      <b/>
      <sz val="12"/>
      <color theme="1"/>
      <name val="Calibri"/>
      <family val="2"/>
    </font>
    <font>
      <i/>
      <sz val="8"/>
      <color theme="1"/>
      <name val="Calibri"/>
      <family val="2"/>
    </font>
    <font>
      <b/>
      <sz val="7.5"/>
      <color rgb="FF5D6B64"/>
      <name val="Calibri"/>
      <family val="2"/>
    </font>
    <font>
      <b/>
      <sz val="8"/>
      <color rgb="FFFFFFFF"/>
      <name val="Calibri"/>
      <family val="2"/>
    </font>
    <font>
      <sz val="9"/>
      <color theme="1"/>
      <name val="Calibri"/>
      <family val="2"/>
    </font>
    <font>
      <b/>
      <sz val="8"/>
      <color rgb="FFB4322A"/>
      <name val="Calibri"/>
      <family val="2"/>
    </font>
    <font>
      <sz val="8"/>
      <color rgb="FFB4322A"/>
      <name val="Calibri"/>
      <family val="2"/>
    </font>
    <font>
      <i/>
      <sz val="8"/>
      <color rgb="FF5D6B64"/>
      <name val="Calibri"/>
      <family val="2"/>
    </font>
    <font>
      <b/>
      <sz val="9"/>
      <color rgb="FF6D6D6D"/>
      <name val="Calibri"/>
      <family val="2"/>
    </font>
    <font>
      <i/>
      <sz val="9"/>
      <color rgb="FF6D6D6D"/>
      <name val="Calibri"/>
      <family val="2"/>
    </font>
    <font>
      <u/>
      <sz val="11"/>
      <color theme="10"/>
      <name val="Aptos Narrow"/>
      <family val="2"/>
      <scheme val="minor"/>
    </font>
    <font>
      <u/>
      <sz val="9"/>
      <color theme="10"/>
      <name val="Aptos Narrow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rgb="FFFEFAF5"/>
        <bgColor indexed="64"/>
      </patternFill>
    </fill>
    <fill>
      <patternFill patternType="solid">
        <fgColor rgb="FFA65E00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FBF1E6"/>
        <bgColor indexed="64"/>
      </patternFill>
    </fill>
  </fills>
  <borders count="10">
    <border>
      <left/>
      <right/>
      <top/>
      <bottom/>
      <diagonal/>
    </border>
    <border>
      <left style="thin">
        <color rgb="FFE0D9D3"/>
      </left>
      <right style="thin">
        <color rgb="FFE0D9D3"/>
      </right>
      <top style="thin">
        <color rgb="FFE0D9D3"/>
      </top>
      <bottom style="thin">
        <color rgb="FFE0D9D3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0" fontId="19" fillId="0" borderId="0" applyNumberFormat="0" applyFill="0" applyBorder="0" applyAlignment="0" applyProtection="0"/>
  </cellStyleXfs>
  <cellXfs count="63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  <xf numFmtId="0" fontId="4" fillId="0" borderId="0" xfId="0" applyFont="1"/>
    <xf numFmtId="14" fontId="1" fillId="2" borderId="0" xfId="0" applyNumberFormat="1" applyFont="1" applyFill="1"/>
    <xf numFmtId="0" fontId="5" fillId="3" borderId="0" xfId="0" applyFont="1" applyFill="1" applyAlignment="1">
      <alignment horizontal="center" vertical="center" wrapText="1"/>
    </xf>
    <xf numFmtId="0" fontId="5" fillId="3" borderId="1" xfId="0" applyFont="1" applyFill="1" applyBorder="1" applyAlignment="1">
      <alignment horizontal="center" vertical="center" wrapText="1"/>
    </xf>
    <xf numFmtId="14" fontId="1" fillId="2" borderId="1" xfId="0" applyNumberFormat="1" applyFont="1" applyFill="1" applyBorder="1"/>
    <xf numFmtId="0" fontId="1" fillId="2" borderId="1" xfId="0" applyFont="1" applyFill="1" applyBorder="1"/>
    <xf numFmtId="0" fontId="3" fillId="0" borderId="0" xfId="0" applyFont="1" applyAlignment="1">
      <alignment wrapText="1"/>
    </xf>
    <xf numFmtId="0" fontId="1" fillId="0" borderId="1" xfId="0" applyFont="1" applyBorder="1"/>
    <xf numFmtId="49" fontId="1" fillId="2" borderId="1" xfId="0" applyNumberFormat="1" applyFont="1" applyFill="1" applyBorder="1" applyAlignment="1">
      <alignment horizontal="center"/>
    </xf>
    <xf numFmtId="0" fontId="1" fillId="2" borderId="1" xfId="0" applyFont="1" applyFill="1" applyBorder="1" applyAlignment="1">
      <alignment horizontal="center"/>
    </xf>
    <xf numFmtId="3" fontId="1" fillId="2" borderId="1" xfId="0" applyNumberFormat="1" applyFont="1" applyFill="1" applyBorder="1"/>
    <xf numFmtId="164" fontId="1" fillId="2" borderId="1" xfId="0" applyNumberFormat="1" applyFont="1" applyFill="1" applyBorder="1"/>
    <xf numFmtId="0" fontId="6" fillId="0" borderId="1" xfId="0" applyFont="1" applyBorder="1" applyAlignment="1">
      <alignment wrapText="1"/>
    </xf>
    <xf numFmtId="49" fontId="4" fillId="2" borderId="1" xfId="0" applyNumberFormat="1" applyFont="1" applyFill="1" applyBorder="1" applyAlignment="1">
      <alignment horizontal="center" vertical="top" wrapText="1"/>
    </xf>
    <xf numFmtId="14" fontId="1" fillId="2" borderId="1" xfId="0" applyNumberFormat="1" applyFont="1" applyFill="1" applyBorder="1" applyAlignment="1">
      <alignment horizontal="center" vertical="top" wrapText="1"/>
    </xf>
    <xf numFmtId="0" fontId="1" fillId="2" borderId="1" xfId="0" applyFont="1" applyFill="1" applyBorder="1" applyAlignment="1">
      <alignment vertical="top" wrapText="1"/>
    </xf>
    <xf numFmtId="0" fontId="1" fillId="2" borderId="1" xfId="0" applyFont="1" applyFill="1" applyBorder="1" applyAlignment="1">
      <alignment horizontal="center" vertical="top" wrapText="1"/>
    </xf>
    <xf numFmtId="4" fontId="1" fillId="2" borderId="1" xfId="0" applyNumberFormat="1" applyFont="1" applyFill="1" applyBorder="1" applyAlignment="1">
      <alignment vertical="top" wrapText="1"/>
    </xf>
    <xf numFmtId="3" fontId="1" fillId="4" borderId="1" xfId="0" applyNumberFormat="1" applyFont="1" applyFill="1" applyBorder="1" applyAlignment="1">
      <alignment horizontal="center" vertical="top" wrapText="1"/>
    </xf>
    <xf numFmtId="3" fontId="1" fillId="4" borderId="1" xfId="0" applyNumberFormat="1" applyFont="1" applyFill="1" applyBorder="1" applyAlignment="1">
      <alignment vertical="top" wrapText="1"/>
    </xf>
    <xf numFmtId="0" fontId="4" fillId="4" borderId="1" xfId="0" applyFont="1" applyFill="1" applyBorder="1" applyAlignment="1">
      <alignment horizontal="center" vertical="top" wrapText="1"/>
    </xf>
    <xf numFmtId="14" fontId="1" fillId="4" borderId="1" xfId="0" applyNumberFormat="1" applyFont="1" applyFill="1" applyBorder="1" applyAlignment="1">
      <alignment horizontal="center" vertical="top" wrapText="1"/>
    </xf>
    <xf numFmtId="0" fontId="6" fillId="0" borderId="1" xfId="0" applyFont="1" applyBorder="1" applyAlignment="1">
      <alignment vertical="top" wrapText="1"/>
    </xf>
    <xf numFmtId="0" fontId="7" fillId="0" borderId="0" xfId="0" applyFont="1"/>
    <xf numFmtId="0" fontId="8" fillId="0" borderId="0" xfId="0" applyFont="1"/>
    <xf numFmtId="0" fontId="4" fillId="0" borderId="0" xfId="0" applyFont="1" applyAlignment="1">
      <alignment horizontal="right"/>
    </xf>
    <xf numFmtId="49" fontId="9" fillId="5" borderId="0" xfId="0" applyNumberFormat="1" applyFont="1" applyFill="1"/>
    <xf numFmtId="0" fontId="1" fillId="0" borderId="3" xfId="0" applyFont="1" applyBorder="1"/>
    <xf numFmtId="0" fontId="1" fillId="0" borderId="4" xfId="0" applyFont="1" applyBorder="1"/>
    <xf numFmtId="0" fontId="1" fillId="0" borderId="5" xfId="0" applyFont="1" applyBorder="1"/>
    <xf numFmtId="0" fontId="1" fillId="0" borderId="6" xfId="0" applyFont="1" applyBorder="1"/>
    <xf numFmtId="0" fontId="1" fillId="0" borderId="7" xfId="0" applyFont="1" applyBorder="1"/>
    <xf numFmtId="0" fontId="1" fillId="0" borderId="8" xfId="0" applyFont="1" applyBorder="1"/>
    <xf numFmtId="0" fontId="1" fillId="0" borderId="9" xfId="0" applyFont="1" applyBorder="1"/>
    <xf numFmtId="0" fontId="11" fillId="0" borderId="2" xfId="0" applyFont="1" applyBorder="1"/>
    <xf numFmtId="0" fontId="4" fillId="0" borderId="5" xfId="0" applyFont="1" applyBorder="1"/>
    <xf numFmtId="0" fontId="12" fillId="3" borderId="1" xfId="0" applyFont="1" applyFill="1" applyBorder="1" applyAlignment="1">
      <alignment vertical="center" wrapText="1"/>
    </xf>
    <xf numFmtId="0" fontId="13" fillId="0" borderId="1" xfId="0" applyFont="1" applyBorder="1" applyAlignment="1">
      <alignment shrinkToFit="1"/>
    </xf>
    <xf numFmtId="0" fontId="13" fillId="0" borderId="1" xfId="0" applyFont="1" applyBorder="1" applyAlignment="1">
      <alignment horizontal="center" shrinkToFit="1"/>
    </xf>
    <xf numFmtId="0" fontId="13" fillId="0" borderId="1" xfId="0" applyFont="1" applyBorder="1" applyAlignment="1">
      <alignment horizontal="center"/>
    </xf>
    <xf numFmtId="3" fontId="13" fillId="0" borderId="1" xfId="0" applyNumberFormat="1" applyFont="1" applyBorder="1"/>
    <xf numFmtId="164" fontId="13" fillId="0" borderId="1" xfId="0" applyNumberFormat="1" applyFont="1" applyBorder="1"/>
    <xf numFmtId="0" fontId="4" fillId="5" borderId="1" xfId="0" applyFont="1" applyFill="1" applyBorder="1"/>
    <xf numFmtId="0" fontId="4" fillId="5" borderId="1" xfId="0" applyFont="1" applyFill="1" applyBorder="1" applyAlignment="1">
      <alignment horizontal="center"/>
    </xf>
    <xf numFmtId="3" fontId="4" fillId="5" borderId="1" xfId="0" applyNumberFormat="1" applyFont="1" applyFill="1" applyBorder="1"/>
    <xf numFmtId="164" fontId="4" fillId="5" borderId="1" xfId="0" applyNumberFormat="1" applyFont="1" applyFill="1" applyBorder="1"/>
    <xf numFmtId="0" fontId="14" fillId="5" borderId="1" xfId="0" applyFont="1" applyFill="1" applyBorder="1"/>
    <xf numFmtId="0" fontId="16" fillId="0" borderId="0" xfId="0" applyFont="1"/>
    <xf numFmtId="0" fontId="10" fillId="0" borderId="0" xfId="0" applyFont="1" applyAlignment="1">
      <alignment vertical="top" wrapText="1"/>
    </xf>
    <xf numFmtId="0" fontId="1" fillId="0" borderId="0" xfId="0" applyFont="1" applyAlignment="1">
      <alignment vertical="top" wrapText="1"/>
    </xf>
    <xf numFmtId="0" fontId="1" fillId="0" borderId="5" xfId="0" applyFont="1" applyBorder="1" applyAlignment="1">
      <alignment vertical="top" wrapText="1"/>
    </xf>
    <xf numFmtId="0" fontId="1" fillId="0" borderId="6" xfId="0" applyFont="1" applyBorder="1" applyAlignment="1">
      <alignment vertical="top" wrapText="1"/>
    </xf>
    <xf numFmtId="0" fontId="1" fillId="0" borderId="7" xfId="0" applyFont="1" applyBorder="1" applyAlignment="1">
      <alignment vertical="top" wrapText="1"/>
    </xf>
    <xf numFmtId="0" fontId="1" fillId="0" borderId="8" xfId="0" applyFont="1" applyBorder="1" applyAlignment="1">
      <alignment vertical="top" wrapText="1"/>
    </xf>
    <xf numFmtId="0" fontId="1" fillId="0" borderId="9" xfId="0" applyFont="1" applyBorder="1" applyAlignment="1">
      <alignment vertical="top" wrapText="1"/>
    </xf>
    <xf numFmtId="0" fontId="15" fillId="0" borderId="5" xfId="0" applyFont="1" applyBorder="1" applyAlignment="1">
      <alignment vertical="top" wrapText="1"/>
    </xf>
    <xf numFmtId="0" fontId="17" fillId="0" borderId="0" xfId="0" applyFont="1" applyAlignment="1">
      <alignment horizontal="left"/>
    </xf>
    <xf numFmtId="0" fontId="18" fillId="0" borderId="0" xfId="0" applyFont="1" applyAlignment="1">
      <alignment horizontal="left"/>
    </xf>
    <xf numFmtId="0" fontId="20" fillId="0" borderId="0" xfId="1" applyFont="1" applyAlignment="1">
      <alignment horizontal="left"/>
    </xf>
  </cellXfs>
  <cellStyles count="2">
    <cellStyle name="Hipervínculo" xfId="1" builtinId="8"/>
    <cellStyle name="Normal" xfId="0" builtinId="0"/>
  </cellStyles>
  <dxfs count="2"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F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hyperlink" Target="https://modelexcel.ro/model-cmr-excel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9680AA5-724C-48AF-B364-FF6D70FB959D}">
  <sheetPr>
    <pageSetUpPr fitToPage="1"/>
  </sheetPr>
  <dimension ref="B1:J42"/>
  <sheetViews>
    <sheetView showGridLines="0" tabSelected="1" workbookViewId="0"/>
  </sheetViews>
  <sheetFormatPr baseColWidth="10" defaultRowHeight="12.75" x14ac:dyDescent="0.2"/>
  <cols>
    <col min="1" max="1" width="2.7109375" style="1" customWidth="1"/>
    <col min="2" max="2" width="15.7109375" style="1" customWidth="1"/>
    <col min="3" max="3" width="9.7109375" style="1" customWidth="1"/>
    <col min="4" max="4" width="14.7109375" style="1" customWidth="1"/>
    <col min="5" max="5" width="27.7109375" style="1" customWidth="1"/>
    <col min="6" max="6" width="10.7109375" style="1" customWidth="1"/>
    <col min="7" max="7" width="11.7109375" style="1" customWidth="1"/>
    <col min="8" max="8" width="9.7109375" style="1" customWidth="1"/>
    <col min="9" max="9" width="3.7109375" style="1" customWidth="1"/>
    <col min="10" max="10" width="14.7109375" style="1" customWidth="1"/>
    <col min="11" max="16384" width="11.42578125" style="1"/>
  </cols>
  <sheetData>
    <row r="1" spans="2:10" ht="17.25" x14ac:dyDescent="0.3">
      <c r="B1" s="38" t="s">
        <v>119</v>
      </c>
      <c r="C1" s="31"/>
      <c r="D1" s="32"/>
      <c r="E1" s="28" t="s">
        <v>114</v>
      </c>
    </row>
    <row r="2" spans="2:10" x14ac:dyDescent="0.2">
      <c r="B2" s="39" t="str">
        <f>IF(RandCMR=0,"",INDEX('Registru CMR'!$E$5:$E$504,RandCMR))</f>
        <v>Exemplu Mobilier SRL</v>
      </c>
      <c r="D2" s="34"/>
      <c r="E2" s="3" t="s">
        <v>115</v>
      </c>
    </row>
    <row r="3" spans="2:10" ht="15.75" x14ac:dyDescent="0.25">
      <c r="B3" s="33" t="str">
        <f>IF(RandCMR=0,"",INDEX('Registru CMR'!$F$5:$F$504,RandCMR))</f>
        <v>Str. Lungă nr. 120, 500035 Brașov</v>
      </c>
      <c r="D3" s="34"/>
      <c r="E3" s="29" t="s">
        <v>116</v>
      </c>
      <c r="F3" s="30" t="s">
        <v>21</v>
      </c>
      <c r="J3" s="27">
        <f>IFERROR(MATCH(F3,'Registru CMR'!$B$5:$B$504,0),0)</f>
        <v>1</v>
      </c>
    </row>
    <row r="4" spans="2:10" x14ac:dyDescent="0.2">
      <c r="B4" s="35" t="str">
        <f>IF(RandCMR=0,"",INDEX('Registru CMR'!$G$5:$G$504,RandCMR))</f>
        <v>România</v>
      </c>
      <c r="C4" s="36"/>
      <c r="D4" s="37"/>
      <c r="E4" s="52" t="s">
        <v>118</v>
      </c>
      <c r="F4" s="53"/>
      <c r="G4" s="53"/>
      <c r="H4" s="53"/>
      <c r="J4" s="3" t="s">
        <v>117</v>
      </c>
    </row>
    <row r="5" spans="2:10" x14ac:dyDescent="0.2">
      <c r="B5" s="38" t="s">
        <v>120</v>
      </c>
      <c r="C5" s="31"/>
      <c r="D5" s="32"/>
      <c r="E5" s="53"/>
      <c r="F5" s="53"/>
      <c r="G5" s="53"/>
      <c r="H5" s="53"/>
    </row>
    <row r="6" spans="2:10" x14ac:dyDescent="0.2">
      <c r="B6" s="39" t="str">
        <f>IF(RandCMR=0,"",INDEX('Registru CMR'!$H$5:$H$504,RandCMR))</f>
        <v>Möbelhaus Beispiel GmbH</v>
      </c>
      <c r="D6" s="34"/>
      <c r="E6" s="38" t="s">
        <v>121</v>
      </c>
      <c r="F6" s="31"/>
      <c r="G6" s="31"/>
      <c r="H6" s="32"/>
    </row>
    <row r="7" spans="2:10" x14ac:dyDescent="0.2">
      <c r="B7" s="33" t="str">
        <f>IF(RandCMR=0,"",INDEX('Registru CMR'!$I$5:$I$504,RandCMR))</f>
        <v>Hauptstraße 15, 80331 München</v>
      </c>
      <c r="D7" s="34"/>
      <c r="E7" s="39" t="str">
        <f>IF(RandCMR=0,"",INDEX('Registru CMR'!$N$5:$N$504,RandCMR))</f>
        <v>Trans Rapid Logistic SRL</v>
      </c>
      <c r="H7" s="34"/>
    </row>
    <row r="8" spans="2:10" x14ac:dyDescent="0.2">
      <c r="B8" s="35" t="str">
        <f>IF(RandCMR=0,"",INDEX('Registru CMR'!$J$5:$J$504,RandCMR))</f>
        <v>Germania</v>
      </c>
      <c r="C8" s="36"/>
      <c r="D8" s="37"/>
      <c r="E8" s="33" t="str">
        <f>IF(RandCMR=0,"",INDEX('Registru CMR'!$O$5:$O$504,RandCMR))</f>
        <v>Str. Industriilor nr. 5, 100000 Ploiești, România</v>
      </c>
      <c r="H8" s="34"/>
    </row>
    <row r="9" spans="2:10" x14ac:dyDescent="0.2">
      <c r="B9" s="38" t="s">
        <v>122</v>
      </c>
      <c r="C9" s="31"/>
      <c r="D9" s="32"/>
      <c r="E9" s="35" t="str">
        <f>IF(RandCMR=0,"","Nr. înmatriculare: "&amp;INDEX('Registru CMR'!$P$5:$P$504,RandCMR))</f>
        <v>Nr. înmatriculare: BV 12 TRL / BV 34 TRL</v>
      </c>
      <c r="F9" s="36"/>
      <c r="G9" s="36"/>
      <c r="H9" s="37"/>
    </row>
    <row r="10" spans="2:10" x14ac:dyDescent="0.2">
      <c r="B10" s="35" t="str">
        <f>IF(RandCMR=0,"",INDEX('Registru CMR'!$M$5:$M$504,RandCMR))</f>
        <v>München, Germania</v>
      </c>
      <c r="C10" s="36"/>
      <c r="D10" s="37"/>
      <c r="E10" s="38" t="s">
        <v>123</v>
      </c>
      <c r="F10" s="31"/>
      <c r="G10" s="31"/>
      <c r="H10" s="32"/>
    </row>
    <row r="11" spans="2:10" x14ac:dyDescent="0.2">
      <c r="B11" s="38" t="s">
        <v>124</v>
      </c>
      <c r="C11" s="31"/>
      <c r="D11" s="32"/>
      <c r="E11" s="35" t="str">
        <f>IF(RandCMR=0,"",IF(INDEX('Registru CMR'!$Q$5:$Q$504,RandCMR)="","—",INDEX('Registru CMR'!$Q$5:$Q$504,RandCMR)))</f>
        <v>—</v>
      </c>
      <c r="F11" s="36"/>
      <c r="G11" s="36"/>
      <c r="H11" s="37"/>
    </row>
    <row r="12" spans="2:10" x14ac:dyDescent="0.2">
      <c r="B12" s="35" t="str">
        <f>IF(RandCMR=0,"",INDEX('Registru CMR'!$K$5:$K$504,RandCMR)&amp;"  ·  "&amp;RIGHT("0"&amp;DAY(INDEX('Registru CMR'!$L$5:$L$504,RandCMR)),2)&amp;"."&amp;RIGHT("0"&amp;MONTH(INDEX('Registru CMR'!$L$5:$L$504,RandCMR)),2)&amp;"."&amp;YEAR(INDEX('Registru CMR'!$L$5:$L$504,RandCMR)))</f>
        <v>Brașov, România  ·  01.10.2026</v>
      </c>
      <c r="C12" s="36"/>
      <c r="D12" s="37"/>
      <c r="E12" s="38" t="s">
        <v>125</v>
      </c>
      <c r="F12" s="31"/>
      <c r="G12" s="31"/>
      <c r="H12" s="32"/>
    </row>
    <row r="13" spans="2:10" x14ac:dyDescent="0.2">
      <c r="B13" s="38" t="s">
        <v>126</v>
      </c>
      <c r="C13" s="31"/>
      <c r="D13" s="32"/>
      <c r="E13" s="54" t="str">
        <f>IF(RandCMR=0,"",IF(INDEX('Registru CMR'!$Z$5:$Z$504,RandCMR)="","Fără rezerve",INDEX('Registru CMR'!$Z$5:$Z$504,RandCMR)))</f>
        <v>Fără rezerve</v>
      </c>
      <c r="F13" s="53"/>
      <c r="G13" s="53"/>
      <c r="H13" s="55"/>
    </row>
    <row r="14" spans="2:10" x14ac:dyDescent="0.2">
      <c r="B14" s="35" t="str">
        <f>IF(RandCMR=0,"",INDEX('Registru CMR'!$R$5:$R$504,RandCMR))</f>
        <v>Factura EXM 1290, listă de colisaj</v>
      </c>
      <c r="C14" s="36"/>
      <c r="D14" s="37"/>
      <c r="E14" s="56"/>
      <c r="F14" s="57"/>
      <c r="G14" s="57"/>
      <c r="H14" s="58"/>
    </row>
    <row r="16" spans="2:10" ht="24" customHeight="1" x14ac:dyDescent="0.2">
      <c r="B16" s="40" t="s">
        <v>127</v>
      </c>
      <c r="C16" s="40" t="s">
        <v>128</v>
      </c>
      <c r="D16" s="40" t="s">
        <v>129</v>
      </c>
      <c r="E16" s="40" t="s">
        <v>130</v>
      </c>
      <c r="F16" s="40" t="s">
        <v>131</v>
      </c>
      <c r="G16" s="40" t="s">
        <v>132</v>
      </c>
      <c r="H16" s="40" t="s">
        <v>133</v>
      </c>
    </row>
    <row r="17" spans="2:8" x14ac:dyDescent="0.2">
      <c r="B17" s="41" t="str">
        <f>IFERROR(INDEX(Mărfuri!$C$5:$C$1004,MATCH($F$3&amp;"|"&amp;1,MfKey,0)),"")</f>
        <v>EXM-145/1-20</v>
      </c>
      <c r="C17" s="42">
        <f>IFERROR(INDEX(Mărfuri!$D$5:$D$1004,MATCH($F$3&amp;"|"&amp;1,MfKey,0)),"")</f>
        <v>20</v>
      </c>
      <c r="D17" s="41" t="str">
        <f>IFERROR(INDEX(Mărfuri!$E$5:$E$1004,MATCH($F$3&amp;"|"&amp;1,MfKey,0)),"")</f>
        <v>Paleți</v>
      </c>
      <c r="E17" s="41" t="str">
        <f>IFERROR(INDEX(Mărfuri!$F$5:$F$1004,MATCH($F$3&amp;"|"&amp;1,MfKey,0)),"")</f>
        <v>Mobilier din lemn – dulapuri demontate</v>
      </c>
      <c r="F17" s="43" t="str">
        <f>IFERROR(INDEX(Mărfuri!$G$5:$G$1004,MATCH($F$3&amp;"|"&amp;1,MfKey,0)),"")</f>
        <v>9403</v>
      </c>
      <c r="G17" s="44">
        <f>IFERROR(INDEX(Mărfuri!$H$5:$H$1004,MATCH($F$3&amp;"|"&amp;1,MfKey,0)),"")</f>
        <v>4800</v>
      </c>
      <c r="H17" s="45">
        <f>IFERROR(INDEX(Mărfuri!$I$5:$I$1004,MATCH($F$3&amp;"|"&amp;1,MfKey,0)),"")</f>
        <v>38</v>
      </c>
    </row>
    <row r="18" spans="2:8" x14ac:dyDescent="0.2">
      <c r="B18" s="41" t="str">
        <f>IFERROR(INDEX(Mărfuri!$C$5:$C$1004,MATCH($F$3&amp;"|"&amp;2,MfKey,0)),"")</f>
        <v>EXM-145/21-36</v>
      </c>
      <c r="C18" s="42">
        <f>IFERROR(INDEX(Mărfuri!$D$5:$D$1004,MATCH($F$3&amp;"|"&amp;2,MfKey,0)),"")</f>
        <v>16</v>
      </c>
      <c r="D18" s="41" t="str">
        <f>IFERROR(INDEX(Mărfuri!$E$5:$E$1004,MATCH($F$3&amp;"|"&amp;2,MfKey,0)),"")</f>
        <v>Cutii de carton</v>
      </c>
      <c r="E18" s="41" t="str">
        <f>IFERROR(INDEX(Mărfuri!$F$5:$F$1004,MATCH($F$3&amp;"|"&amp;2,MfKey,0)),"")</f>
        <v>Scaune tapițate</v>
      </c>
      <c r="F18" s="43" t="str">
        <f>IFERROR(INDEX(Mărfuri!$G$5:$G$1004,MATCH($F$3&amp;"|"&amp;2,MfKey,0)),"")</f>
        <v>9401</v>
      </c>
      <c r="G18" s="44">
        <f>IFERROR(INDEX(Mărfuri!$H$5:$H$1004,MATCH($F$3&amp;"|"&amp;2,MfKey,0)),"")</f>
        <v>640</v>
      </c>
      <c r="H18" s="45">
        <f>IFERROR(INDEX(Mărfuri!$I$5:$I$1004,MATCH($F$3&amp;"|"&amp;2,MfKey,0)),"")</f>
        <v>12</v>
      </c>
    </row>
    <row r="19" spans="2:8" x14ac:dyDescent="0.2">
      <c r="B19" s="41" t="str">
        <f>IFERROR(INDEX(Mărfuri!$C$5:$C$1004,MATCH($F$3&amp;"|"&amp;3,MfKey,0)),"")</f>
        <v/>
      </c>
      <c r="C19" s="42" t="str">
        <f>IFERROR(INDEX(Mărfuri!$D$5:$D$1004,MATCH($F$3&amp;"|"&amp;3,MfKey,0)),"")</f>
        <v/>
      </c>
      <c r="D19" s="41" t="str">
        <f>IFERROR(INDEX(Mărfuri!$E$5:$E$1004,MATCH($F$3&amp;"|"&amp;3,MfKey,0)),"")</f>
        <v/>
      </c>
      <c r="E19" s="41" t="str">
        <f>IFERROR(INDEX(Mărfuri!$F$5:$F$1004,MATCH($F$3&amp;"|"&amp;3,MfKey,0)),"")</f>
        <v/>
      </c>
      <c r="F19" s="43" t="str">
        <f>IFERROR(INDEX(Mărfuri!$G$5:$G$1004,MATCH($F$3&amp;"|"&amp;3,MfKey,0)),"")</f>
        <v/>
      </c>
      <c r="G19" s="44" t="str">
        <f>IFERROR(INDEX(Mărfuri!$H$5:$H$1004,MATCH($F$3&amp;"|"&amp;3,MfKey,0)),"")</f>
        <v/>
      </c>
      <c r="H19" s="45" t="str">
        <f>IFERROR(INDEX(Mărfuri!$I$5:$I$1004,MATCH($F$3&amp;"|"&amp;3,MfKey,0)),"")</f>
        <v/>
      </c>
    </row>
    <row r="20" spans="2:8" x14ac:dyDescent="0.2">
      <c r="B20" s="41" t="str">
        <f>IFERROR(INDEX(Mărfuri!$C$5:$C$1004,MATCH($F$3&amp;"|"&amp;4,MfKey,0)),"")</f>
        <v/>
      </c>
      <c r="C20" s="42" t="str">
        <f>IFERROR(INDEX(Mărfuri!$D$5:$D$1004,MATCH($F$3&amp;"|"&amp;4,MfKey,0)),"")</f>
        <v/>
      </c>
      <c r="D20" s="41" t="str">
        <f>IFERROR(INDEX(Mărfuri!$E$5:$E$1004,MATCH($F$3&amp;"|"&amp;4,MfKey,0)),"")</f>
        <v/>
      </c>
      <c r="E20" s="41" t="str">
        <f>IFERROR(INDEX(Mărfuri!$F$5:$F$1004,MATCH($F$3&amp;"|"&amp;4,MfKey,0)),"")</f>
        <v/>
      </c>
      <c r="F20" s="43" t="str">
        <f>IFERROR(INDEX(Mărfuri!$G$5:$G$1004,MATCH($F$3&amp;"|"&amp;4,MfKey,0)),"")</f>
        <v/>
      </c>
      <c r="G20" s="44" t="str">
        <f>IFERROR(INDEX(Mărfuri!$H$5:$H$1004,MATCH($F$3&amp;"|"&amp;4,MfKey,0)),"")</f>
        <v/>
      </c>
      <c r="H20" s="45" t="str">
        <f>IFERROR(INDEX(Mărfuri!$I$5:$I$1004,MATCH($F$3&amp;"|"&amp;4,MfKey,0)),"")</f>
        <v/>
      </c>
    </row>
    <row r="21" spans="2:8" x14ac:dyDescent="0.2">
      <c r="B21" s="41" t="str">
        <f>IFERROR(INDEX(Mărfuri!$C$5:$C$1004,MATCH($F$3&amp;"|"&amp;5,MfKey,0)),"")</f>
        <v/>
      </c>
      <c r="C21" s="42" t="str">
        <f>IFERROR(INDEX(Mărfuri!$D$5:$D$1004,MATCH($F$3&amp;"|"&amp;5,MfKey,0)),"")</f>
        <v/>
      </c>
      <c r="D21" s="41" t="str">
        <f>IFERROR(INDEX(Mărfuri!$E$5:$E$1004,MATCH($F$3&amp;"|"&amp;5,MfKey,0)),"")</f>
        <v/>
      </c>
      <c r="E21" s="41" t="str">
        <f>IFERROR(INDEX(Mărfuri!$F$5:$F$1004,MATCH($F$3&amp;"|"&amp;5,MfKey,0)),"")</f>
        <v/>
      </c>
      <c r="F21" s="43" t="str">
        <f>IFERROR(INDEX(Mărfuri!$G$5:$G$1004,MATCH($F$3&amp;"|"&amp;5,MfKey,0)),"")</f>
        <v/>
      </c>
      <c r="G21" s="44" t="str">
        <f>IFERROR(INDEX(Mărfuri!$H$5:$H$1004,MATCH($F$3&amp;"|"&amp;5,MfKey,0)),"")</f>
        <v/>
      </c>
      <c r="H21" s="45" t="str">
        <f>IFERROR(INDEX(Mărfuri!$I$5:$I$1004,MATCH($F$3&amp;"|"&amp;5,MfKey,0)),"")</f>
        <v/>
      </c>
    </row>
    <row r="22" spans="2:8" x14ac:dyDescent="0.2">
      <c r="B22" s="41" t="str">
        <f>IFERROR(INDEX(Mărfuri!$C$5:$C$1004,MATCH($F$3&amp;"|"&amp;6,MfKey,0)),"")</f>
        <v/>
      </c>
      <c r="C22" s="42" t="str">
        <f>IFERROR(INDEX(Mărfuri!$D$5:$D$1004,MATCH($F$3&amp;"|"&amp;6,MfKey,0)),"")</f>
        <v/>
      </c>
      <c r="D22" s="41" t="str">
        <f>IFERROR(INDEX(Mărfuri!$E$5:$E$1004,MATCH($F$3&amp;"|"&amp;6,MfKey,0)),"")</f>
        <v/>
      </c>
      <c r="E22" s="41" t="str">
        <f>IFERROR(INDEX(Mărfuri!$F$5:$F$1004,MATCH($F$3&amp;"|"&amp;6,MfKey,0)),"")</f>
        <v/>
      </c>
      <c r="F22" s="43" t="str">
        <f>IFERROR(INDEX(Mărfuri!$G$5:$G$1004,MATCH($F$3&amp;"|"&amp;6,MfKey,0)),"")</f>
        <v/>
      </c>
      <c r="G22" s="44" t="str">
        <f>IFERROR(INDEX(Mărfuri!$H$5:$H$1004,MATCH($F$3&amp;"|"&amp;6,MfKey,0)),"")</f>
        <v/>
      </c>
      <c r="H22" s="45" t="str">
        <f>IFERROR(INDEX(Mărfuri!$I$5:$I$1004,MATCH($F$3&amp;"|"&amp;6,MfKey,0)),"")</f>
        <v/>
      </c>
    </row>
    <row r="23" spans="2:8" x14ac:dyDescent="0.2">
      <c r="B23" s="41" t="str">
        <f>IFERROR(INDEX(Mărfuri!$C$5:$C$1004,MATCH($F$3&amp;"|"&amp;7,MfKey,0)),"")</f>
        <v/>
      </c>
      <c r="C23" s="42" t="str">
        <f>IFERROR(INDEX(Mărfuri!$D$5:$D$1004,MATCH($F$3&amp;"|"&amp;7,MfKey,0)),"")</f>
        <v/>
      </c>
      <c r="D23" s="41" t="str">
        <f>IFERROR(INDEX(Mărfuri!$E$5:$E$1004,MATCH($F$3&amp;"|"&amp;7,MfKey,0)),"")</f>
        <v/>
      </c>
      <c r="E23" s="41" t="str">
        <f>IFERROR(INDEX(Mărfuri!$F$5:$F$1004,MATCH($F$3&amp;"|"&amp;7,MfKey,0)),"")</f>
        <v/>
      </c>
      <c r="F23" s="43" t="str">
        <f>IFERROR(INDEX(Mărfuri!$G$5:$G$1004,MATCH($F$3&amp;"|"&amp;7,MfKey,0)),"")</f>
        <v/>
      </c>
      <c r="G23" s="44" t="str">
        <f>IFERROR(INDEX(Mărfuri!$H$5:$H$1004,MATCH($F$3&amp;"|"&amp;7,MfKey,0)),"")</f>
        <v/>
      </c>
      <c r="H23" s="45" t="str">
        <f>IFERROR(INDEX(Mărfuri!$I$5:$I$1004,MATCH($F$3&amp;"|"&amp;7,MfKey,0)),"")</f>
        <v/>
      </c>
    </row>
    <row r="24" spans="2:8" x14ac:dyDescent="0.2">
      <c r="B24" s="41" t="str">
        <f>IFERROR(INDEX(Mărfuri!$C$5:$C$1004,MATCH($F$3&amp;"|"&amp;8,MfKey,0)),"")</f>
        <v/>
      </c>
      <c r="C24" s="42" t="str">
        <f>IFERROR(INDEX(Mărfuri!$D$5:$D$1004,MATCH($F$3&amp;"|"&amp;8,MfKey,0)),"")</f>
        <v/>
      </c>
      <c r="D24" s="41" t="str">
        <f>IFERROR(INDEX(Mărfuri!$E$5:$E$1004,MATCH($F$3&amp;"|"&amp;8,MfKey,0)),"")</f>
        <v/>
      </c>
      <c r="E24" s="41" t="str">
        <f>IFERROR(INDEX(Mărfuri!$F$5:$F$1004,MATCH($F$3&amp;"|"&amp;8,MfKey,0)),"")</f>
        <v/>
      </c>
      <c r="F24" s="43" t="str">
        <f>IFERROR(INDEX(Mărfuri!$G$5:$G$1004,MATCH($F$3&amp;"|"&amp;8,MfKey,0)),"")</f>
        <v/>
      </c>
      <c r="G24" s="44" t="str">
        <f>IFERROR(INDEX(Mărfuri!$H$5:$H$1004,MATCH($F$3&amp;"|"&amp;8,MfKey,0)),"")</f>
        <v/>
      </c>
      <c r="H24" s="45" t="str">
        <f>IFERROR(INDEX(Mărfuri!$I$5:$I$1004,MATCH($F$3&amp;"|"&amp;8,MfKey,0)),"")</f>
        <v/>
      </c>
    </row>
    <row r="25" spans="2:8" x14ac:dyDescent="0.2">
      <c r="B25" s="46" t="s">
        <v>134</v>
      </c>
      <c r="C25" s="47">
        <f>SUM(C17:C24)</f>
        <v>36</v>
      </c>
      <c r="D25" s="46"/>
      <c r="E25" s="50" t="str">
        <f>IF(RandCMR=0,"",IF(COUNTIF(MfNr,$F$3)&gt;8,"Atenție: mai mult de 8 loturi; atașează o listă de colisaj.",""))</f>
        <v/>
      </c>
      <c r="F25" s="46"/>
      <c r="G25" s="48">
        <f>SUM(G17:G24)</f>
        <v>5440</v>
      </c>
      <c r="H25" s="49">
        <f>SUM(H17:H24)</f>
        <v>50</v>
      </c>
    </row>
    <row r="27" spans="2:8" x14ac:dyDescent="0.2">
      <c r="B27" s="38" t="s">
        <v>135</v>
      </c>
      <c r="C27" s="31"/>
      <c r="D27" s="32"/>
      <c r="E27" s="38" t="s">
        <v>136</v>
      </c>
      <c r="F27" s="31"/>
      <c r="G27" s="31"/>
      <c r="H27" s="32"/>
    </row>
    <row r="28" spans="2:8" x14ac:dyDescent="0.2">
      <c r="B28" s="54" t="str">
        <f>IF(RandCMR=0,"",IF(INDEX('Registru CMR'!$S$5:$S$504,RandCMR)="","—",INDEX('Registru CMR'!$S$5:$S$504,RandCMR)))</f>
        <v>Marfa nu se suprapune. Descărcare cu transpalet.</v>
      </c>
      <c r="C28" s="53"/>
      <c r="D28" s="55"/>
      <c r="E28" s="35" t="str">
        <f>IF(RandCMR=0,"",IF(INDEX('Registru CMR'!$X$5:$X$504,RandCMR)="","—",INDEX('Registru CMR'!$X$5:$X$504,RandCMR)))</f>
        <v>—</v>
      </c>
      <c r="F28" s="36"/>
      <c r="G28" s="36"/>
      <c r="H28" s="37"/>
    </row>
    <row r="29" spans="2:8" x14ac:dyDescent="0.2">
      <c r="B29" s="54"/>
      <c r="C29" s="53"/>
      <c r="D29" s="55"/>
      <c r="E29" s="38" t="s">
        <v>137</v>
      </c>
      <c r="F29" s="31"/>
      <c r="G29" s="31"/>
      <c r="H29" s="32"/>
    </row>
    <row r="30" spans="2:8" x14ac:dyDescent="0.2">
      <c r="B30" s="56"/>
      <c r="C30" s="57"/>
      <c r="D30" s="58"/>
      <c r="E30" s="33" t="s">
        <v>62</v>
      </c>
      <c r="G30" s="4" t="str">
        <f>IF(RandCMR=0,"",FIXED(INDEX('Registru CMR'!$U$5:$U$504,RandCMR),2)&amp;" "&amp;INDEX('Registru CMR'!$V$5:$V$504,RandCMR))</f>
        <v>2.400,00 EUR</v>
      </c>
      <c r="H30" s="34"/>
    </row>
    <row r="31" spans="2:8" x14ac:dyDescent="0.2">
      <c r="B31" s="38" t="s">
        <v>139</v>
      </c>
      <c r="C31" s="31"/>
      <c r="D31" s="32"/>
      <c r="E31" s="33" t="s">
        <v>138</v>
      </c>
      <c r="G31" s="4" t="str">
        <f>IF(RandCMR=0,"",IF(INDEX('Registru CMR'!$T$5:$T$504,RandCMR)="Nefranco","Destinatarul","Expeditorul"))</f>
        <v>Expeditorul</v>
      </c>
      <c r="H31" s="34"/>
    </row>
    <row r="32" spans="2:8" x14ac:dyDescent="0.2">
      <c r="B32" s="35" t="str">
        <f>IF(RandCMR=0,"",INDEX('Registru CMR'!$T$5:$T$504,RandCMR)&amp;IF(INDEX('Registru CMR'!$T$5:$T$504,RandCMR)="Nefranco","  (plătește destinatarul)","  (plătește expeditorul)"))</f>
        <v>Franco  (plătește expeditorul)</v>
      </c>
      <c r="C32" s="36"/>
      <c r="D32" s="37"/>
      <c r="E32" s="35"/>
      <c r="F32" s="36"/>
      <c r="G32" s="36"/>
      <c r="H32" s="37"/>
    </row>
    <row r="33" spans="2:8" x14ac:dyDescent="0.2">
      <c r="B33" s="38" t="s">
        <v>140</v>
      </c>
      <c r="C33" s="31"/>
      <c r="D33" s="32"/>
      <c r="E33" s="38" t="s">
        <v>141</v>
      </c>
      <c r="F33" s="31"/>
      <c r="G33" s="31"/>
      <c r="H33" s="32"/>
    </row>
    <row r="34" spans="2:8" x14ac:dyDescent="0.2">
      <c r="B34" s="35" t="str">
        <f>IF(RandCMR=0,"",IF(INDEX('Registru CMR'!$W$5:$W$504,RandCMR)="","—",INDEX('Registru CMR'!$W$5:$W$504,RandCMR)))</f>
        <v>—</v>
      </c>
      <c r="C34" s="36"/>
      <c r="D34" s="37"/>
      <c r="E34" s="35" t="str">
        <f>IF(RandCMR=0,"",INDEX('Registru CMR'!$D$5:$D$504,RandCMR)&amp;"  la data  "&amp;RIGHT("0"&amp;DAY(INDEX('Registru CMR'!$C$5:$C$504,RandCMR)),2)&amp;"."&amp;RIGHT("0"&amp;MONTH(INDEX('Registru CMR'!$C$5:$C$504,RandCMR)),2)&amp;"."&amp;YEAR(INDEX('Registru CMR'!$C$5:$C$504,RandCMR)))</f>
        <v>Brașov  la data  01.10.2026</v>
      </c>
      <c r="F34" s="36"/>
      <c r="G34" s="36"/>
      <c r="H34" s="37"/>
    </row>
    <row r="36" spans="2:8" x14ac:dyDescent="0.2">
      <c r="B36" s="38" t="s">
        <v>142</v>
      </c>
      <c r="C36" s="32"/>
      <c r="D36" s="38" t="s">
        <v>143</v>
      </c>
      <c r="E36" s="32"/>
      <c r="F36" s="38" t="s">
        <v>144</v>
      </c>
      <c r="G36" s="31"/>
      <c r="H36" s="32"/>
    </row>
    <row r="37" spans="2:8" x14ac:dyDescent="0.2">
      <c r="B37" s="33"/>
      <c r="C37" s="34"/>
      <c r="D37" s="33"/>
      <c r="E37" s="34"/>
      <c r="F37" s="33" t="str">
        <f>IF(RandCMR=0,"","Locul: "&amp;INDEX('Registru CMR'!$M$5:$M$504,RandCMR))</f>
        <v>Locul: München, Germania</v>
      </c>
      <c r="H37" s="34"/>
    </row>
    <row r="38" spans="2:8" x14ac:dyDescent="0.2">
      <c r="B38" s="33"/>
      <c r="C38" s="34"/>
      <c r="D38" s="33"/>
      <c r="E38" s="34"/>
      <c r="F38" s="33" t="str">
        <f>IF(RandCMR=0,"","Data: "&amp;IF(ISNUMBER(INDEX('Registru CMR'!$AA$5:$AA$504,RandCMR)),RIGHT("0"&amp;DAY(INDEX('Registru CMR'!$AA$5:$AA$504,RandCMR)),2)&amp;"."&amp;RIGHT("0"&amp;MONTH(INDEX('Registru CMR'!$AA$5:$AA$504,RandCMR)),2)&amp;"."&amp;YEAR(INDEX('Registru CMR'!$AA$5:$AA$504,RandCMR)),"........"))</f>
        <v>Data: 03.10.2026</v>
      </c>
      <c r="H38" s="34"/>
    </row>
    <row r="39" spans="2:8" x14ac:dyDescent="0.2">
      <c r="B39" s="33"/>
      <c r="C39" s="34"/>
      <c r="D39" s="33"/>
      <c r="E39" s="34"/>
      <c r="F39" s="59" t="str">
        <f>IF(RandCMR=0,"",IF(INDEX('Registru CMR'!$AB$5:$AB$504,RandCMR)="","","Rezerve: "&amp;INDEX('Registru CMR'!$AB$5:$AB$504,RandCMR)))</f>
        <v>Rezerve: 2 colete cu ambalajul rupt; un dulap cu colțul lovit</v>
      </c>
      <c r="G39" s="53"/>
      <c r="H39" s="55"/>
    </row>
    <row r="40" spans="2:8" x14ac:dyDescent="0.2">
      <c r="B40" s="35" t="s">
        <v>145</v>
      </c>
      <c r="C40" s="37"/>
      <c r="D40" s="35" t="s">
        <v>145</v>
      </c>
      <c r="E40" s="37"/>
      <c r="F40" s="56"/>
      <c r="G40" s="57"/>
      <c r="H40" s="58"/>
    </row>
    <row r="42" spans="2:8" x14ac:dyDescent="0.2">
      <c r="B42" s="51" t="s">
        <v>146</v>
      </c>
    </row>
  </sheetData>
  <mergeCells count="4">
    <mergeCell ref="E4:H5"/>
    <mergeCell ref="E13:H14"/>
    <mergeCell ref="B28:D30"/>
    <mergeCell ref="F39:H40"/>
  </mergeCells>
  <printOptions horizontalCentered="1"/>
  <pageMargins left="0.7" right="0.7" top="0.75" bottom="0.75" header="0.3" footer="0.3"/>
  <pageSetup scale="87" orientation="portrait" r:id="rId1"/>
  <headerFooter>
    <oddFooter>&amp;Cmodelexcel.ro</oddFooter>
  </headerFooter>
  <ignoredErrors>
    <ignoredError sqref="F3" numberStoredAsText="1"/>
  </ignoredErrors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allowBlank="1" showInputMessage="1" showErrorMessage="1" xr:uid="{22C79462-1236-4160-BF8E-A944DE67785E}">
          <x14:formula1>
            <xm:f>'Registru CMR'!$B$5:$B$504</xm:f>
          </x14:formula1>
          <xm:sqref>F3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C128055-B2EC-4466-914F-8B959F9AE99C}">
  <dimension ref="B1:ZZ1000"/>
  <sheetViews>
    <sheetView showGridLines="0" workbookViewId="0">
      <pane xSplit="2" ySplit="4" topLeftCell="C5" activePane="bottomRight" state="frozen"/>
      <selection pane="topRight" activeCell="C1" sqref="C1"/>
      <selection pane="bottomLeft" activeCell="A5" sqref="A5"/>
      <selection pane="bottomRight" activeCell="C5" sqref="C5"/>
    </sheetView>
  </sheetViews>
  <sheetFormatPr baseColWidth="10" defaultRowHeight="12.75" x14ac:dyDescent="0.2"/>
  <cols>
    <col min="1" max="1" width="2.7109375" style="1" customWidth="1"/>
    <col min="2" max="2" width="14.7109375" style="1" customWidth="1"/>
    <col min="3" max="4" width="10.7109375" style="1" customWidth="1"/>
    <col min="5" max="5" width="20.7109375" style="1" customWidth="1"/>
    <col min="6" max="6" width="24.7109375" style="1" customWidth="1"/>
    <col min="7" max="7" width="10.7109375" style="1" customWidth="1"/>
    <col min="8" max="8" width="22.7109375" style="1" customWidth="1"/>
    <col min="9" max="9" width="24.7109375" style="1" customWidth="1"/>
    <col min="10" max="10" width="10.7109375" style="1" customWidth="1"/>
    <col min="11" max="11" width="16.7109375" style="1" customWidth="1"/>
    <col min="12" max="12" width="10.7109375" style="1" customWidth="1"/>
    <col min="13" max="13" width="16.7109375" style="1" customWidth="1"/>
    <col min="14" max="14" width="20.7109375" style="1" customWidth="1"/>
    <col min="15" max="15" width="24.7109375" style="1" customWidth="1"/>
    <col min="16" max="16" width="14.7109375" style="1" customWidth="1"/>
    <col min="17" max="17" width="18.7109375" style="1" customWidth="1"/>
    <col min="18" max="18" width="20.7109375" style="1" customWidth="1"/>
    <col min="19" max="19" width="24.7109375" style="1" customWidth="1"/>
    <col min="20" max="20" width="9.7109375" style="1" customWidth="1"/>
    <col min="21" max="21" width="10.7109375" style="1" customWidth="1"/>
    <col min="22" max="22" width="7.7109375" style="1" customWidth="1"/>
    <col min="23" max="23" width="10.7109375" style="1" customWidth="1"/>
    <col min="24" max="24" width="16.7109375" style="1" customWidth="1"/>
    <col min="25" max="25" width="10.7109375" style="1" customWidth="1"/>
    <col min="26" max="26" width="24.7109375" style="1" customWidth="1"/>
    <col min="27" max="27" width="10.7109375" style="1" customWidth="1"/>
    <col min="28" max="28" width="26.7109375" style="1" customWidth="1"/>
    <col min="29" max="29" width="11.7109375" style="1" customWidth="1"/>
    <col min="30" max="30" width="10.7109375" style="1" customWidth="1"/>
    <col min="31" max="31" width="11.7109375" style="1" customWidth="1"/>
    <col min="32" max="32" width="7.7109375" style="1" customWidth="1"/>
    <col min="33" max="33" width="10.7109375" style="1" customWidth="1"/>
    <col min="34" max="34" width="13.7109375" style="1" customWidth="1"/>
    <col min="35" max="36" width="11.7109375" style="1" customWidth="1"/>
    <col min="37" max="37" width="10.7109375" style="1" customWidth="1"/>
    <col min="38" max="38" width="44.7109375" style="1" customWidth="1"/>
    <col min="39" max="16384" width="11.42578125" style="1"/>
  </cols>
  <sheetData>
    <row r="1" spans="2:38" ht="21" x14ac:dyDescent="0.35">
      <c r="B1" s="2" t="s">
        <v>43</v>
      </c>
    </row>
    <row r="2" spans="2:38" x14ac:dyDescent="0.2">
      <c r="B2" s="3" t="s">
        <v>44</v>
      </c>
    </row>
    <row r="4" spans="2:38" ht="44.1" customHeight="1" x14ac:dyDescent="0.2">
      <c r="B4" s="7" t="s">
        <v>11</v>
      </c>
      <c r="C4" s="7" t="s">
        <v>45</v>
      </c>
      <c r="D4" s="7" t="s">
        <v>46</v>
      </c>
      <c r="E4" s="7" t="s">
        <v>47</v>
      </c>
      <c r="F4" s="7" t="s">
        <v>48</v>
      </c>
      <c r="G4" s="7" t="s">
        <v>49</v>
      </c>
      <c r="H4" s="7" t="s">
        <v>50</v>
      </c>
      <c r="I4" s="7" t="s">
        <v>51</v>
      </c>
      <c r="J4" s="7" t="s">
        <v>52</v>
      </c>
      <c r="K4" s="7" t="s">
        <v>53</v>
      </c>
      <c r="L4" s="7" t="s">
        <v>54</v>
      </c>
      <c r="M4" s="7" t="s">
        <v>55</v>
      </c>
      <c r="N4" s="7" t="s">
        <v>56</v>
      </c>
      <c r="O4" s="7" t="s">
        <v>57</v>
      </c>
      <c r="P4" s="7" t="s">
        <v>58</v>
      </c>
      <c r="Q4" s="7" t="s">
        <v>59</v>
      </c>
      <c r="R4" s="7" t="s">
        <v>60</v>
      </c>
      <c r="S4" s="7" t="s">
        <v>61</v>
      </c>
      <c r="T4" s="7" t="s">
        <v>5</v>
      </c>
      <c r="U4" s="7" t="s">
        <v>62</v>
      </c>
      <c r="V4" s="7" t="s">
        <v>63</v>
      </c>
      <c r="W4" s="7" t="s">
        <v>64</v>
      </c>
      <c r="X4" s="7" t="s">
        <v>65</v>
      </c>
      <c r="Y4" s="7" t="s">
        <v>66</v>
      </c>
      <c r="Z4" s="7" t="s">
        <v>67</v>
      </c>
      <c r="AA4" s="7" t="s">
        <v>68</v>
      </c>
      <c r="AB4" s="7" t="s">
        <v>69</v>
      </c>
      <c r="AC4" s="7" t="s">
        <v>70</v>
      </c>
      <c r="AD4" s="7" t="s">
        <v>71</v>
      </c>
      <c r="AE4" s="7" t="s">
        <v>72</v>
      </c>
      <c r="AF4" s="7" t="s">
        <v>13</v>
      </c>
      <c r="AG4" s="7" t="s">
        <v>17</v>
      </c>
      <c r="AH4" s="7" t="s">
        <v>73</v>
      </c>
      <c r="AI4" s="7" t="s">
        <v>74</v>
      </c>
      <c r="AJ4" s="7" t="s">
        <v>75</v>
      </c>
      <c r="AK4" s="7" t="s">
        <v>76</v>
      </c>
      <c r="AL4" s="7" t="s">
        <v>77</v>
      </c>
    </row>
    <row r="5" spans="2:38" ht="25.5" x14ac:dyDescent="0.2">
      <c r="B5" s="17" t="s">
        <v>21</v>
      </c>
      <c r="C5" s="18">
        <f>DATE(2026,10,1)</f>
        <v>46296</v>
      </c>
      <c r="D5" s="19" t="s">
        <v>78</v>
      </c>
      <c r="E5" s="19" t="s">
        <v>79</v>
      </c>
      <c r="F5" s="19" t="s">
        <v>80</v>
      </c>
      <c r="G5" s="19" t="s">
        <v>81</v>
      </c>
      <c r="H5" s="19" t="s">
        <v>82</v>
      </c>
      <c r="I5" s="19" t="s">
        <v>83</v>
      </c>
      <c r="J5" s="19" t="s">
        <v>84</v>
      </c>
      <c r="K5" s="19" t="s">
        <v>85</v>
      </c>
      <c r="L5" s="18">
        <f>DATE(2026,10,1)</f>
        <v>46296</v>
      </c>
      <c r="M5" s="19" t="s">
        <v>86</v>
      </c>
      <c r="N5" s="19" t="s">
        <v>87</v>
      </c>
      <c r="O5" s="19" t="s">
        <v>88</v>
      </c>
      <c r="P5" s="19" t="s">
        <v>89</v>
      </c>
      <c r="Q5" s="19"/>
      <c r="R5" s="19" t="s">
        <v>90</v>
      </c>
      <c r="S5" s="19" t="s">
        <v>91</v>
      </c>
      <c r="T5" s="20" t="s">
        <v>6</v>
      </c>
      <c r="U5" s="21">
        <v>2400</v>
      </c>
      <c r="V5" s="20" t="s">
        <v>92</v>
      </c>
      <c r="W5" s="19"/>
      <c r="X5" s="19"/>
      <c r="Y5" s="18">
        <f>DATE(2026,10,4)</f>
        <v>46299</v>
      </c>
      <c r="Z5" s="19"/>
      <c r="AA5" s="18">
        <f>DATE(2026,10,3)</f>
        <v>46298</v>
      </c>
      <c r="AB5" s="19" t="s">
        <v>93</v>
      </c>
      <c r="AC5" s="18"/>
      <c r="AD5" s="18"/>
      <c r="AE5" s="18"/>
      <c r="AF5" s="22">
        <f>IF(B5="","",SUMIF(Mărfuri!$B$5:$B$1004,B5,Mărfuri!$D$5:$D$1004))</f>
        <v>36</v>
      </c>
      <c r="AG5" s="23">
        <f>IF(B5="","",SUMIF(Mărfuri!$B$5:$B$1004,B5,Mărfuri!$H$5:$H$1004))</f>
        <v>5440</v>
      </c>
      <c r="AH5" s="24" t="str">
        <f t="shared" ref="AH5:AH68" si="0">IF(B5="","",IF(NOT(ISNUMBER(AA5)),IF(AND(ISNUMBER(Y5),Azi&gt;Y5),"În tranzit – întârziat","În tranzit"),IF(OR(AB5&lt;&gt;"",ISNUMBER(AC5)),"Livrat cu rezerve",IF(AND(ISNUMBER(Y5),AA5&gt;Y5),"Livrat cu întârziere","Livrat fără rezerve"))))</f>
        <v>Livrat cu rezerve</v>
      </c>
      <c r="AI5" s="25">
        <f t="shared" ref="AI5:AI68" si="1">IF(OR(B5="",NOT(ISNUMBER(AA5))),"",WORKDAY.INTL(AA5,7,"0000001",Sarb))</f>
        <v>46307</v>
      </c>
      <c r="AJ5" s="25" t="str">
        <f t="shared" ref="AJ5:AJ68" si="2">IF(OR(B5="",NOT(ISNUMBER(AA5)),NOT(ISNUMBER(Y5))),"",IF(AA5&gt;Y5,AA5+21,""))</f>
        <v/>
      </c>
      <c r="AK5" s="25">
        <f t="shared" ref="AK5:AK68" si="3">IF(OR(B5="",NOT(ISNUMBER(AA5))),"",EDATE(AA5,12))</f>
        <v>46663</v>
      </c>
      <c r="AL5" s="26" t="str">
        <f ca="1">IF(B5="","",TRIM(IF(COUNTIF($B$5:$B$504,B5)&gt;1,"Număr CMR dublat. ","")&amp;IF(LEN(IF(C5="","data, ","")&amp;IF(D5="","locul întocmirii, ","")&amp;IF(OR(E5="",F5=""),"expeditorul, ","")&amp;IF(OR(H5="",I5=""),"destinatarul, ","")&amp;IF(OR(N5="",O5=""),"transportatorul, ","")&amp;IF(OR(K5="",NOT(ISNUMBER(L5))),"locul și data încărcării, ","")&amp;IF(M5="","locul de livrare, ","")&amp;IF(N(AF5)=0,"numărul de colete, ","")&amp;IF(COUNTIFS(Mărfuri!$B$5:$B$1004,B5,Mărfuri!$H$5:$H$1004,"")&gt;0,"greutatea unor loturi, ",""))&gt;0,"Lipsesc date obligatorii (art. 6): "&amp;LEFT(IF(C5="","data, ","")&amp;IF(D5="","locul întocmirii, ","")&amp;IF(OR(E5="",F5=""),"expeditorul, ","")&amp;IF(OR(H5="",I5=""),"destinatarul, ","")&amp;IF(OR(N5="",O5=""),"transportatorul, ","")&amp;IF(OR(K5="",NOT(ISNUMBER(L5))),"locul și data încărcării, ","")&amp;IF(M5="","locul de livrare, ","")&amp;IF(N(AF5)=0,"numărul de colete, ","")&amp;IF(COUNTIFS(Mărfuri!$B$5:$B$1004,B5,Mărfuri!$H$5:$H$1004,"")&gt;0,"greutatea unor loturi, ",""),LEN(IF(C5="","data, ","")&amp;IF(D5="","locul întocmirii, ","")&amp;IF(OR(E5="",F5=""),"expeditorul, ","")&amp;IF(OR(H5="",I5=""),"destinatarul, ","")&amp;IF(OR(N5="",O5=""),"transportatorul, ","")&amp;IF(OR(K5="",NOT(ISNUMBER(L5))),"locul și data încărcării, ","")&amp;IF(M5="","locul de livrare, ","")&amp;IF(N(AF5)=0,"numărul de colete, ","")&amp;IF(COUNTIFS(Mărfuri!$B$5:$B$1004,B5,Mărfuri!$H$5:$H$1004,"")&gt;0,"greutatea unor loturi, ",""))-2)&amp;". ","")&amp;IF(Z5&lt;&gt;"","Transportatorul a făcut rezerve la încărcare (art. 8): ele te obligă doar dacă le-ai acceptat expres. ","")&amp;IF(AND(ISNUMBER(AC5),ISNUMBER(AI5)),IF(NOT(ISNUMBER(AD5)),IF(Azi&gt;AI5,"Rezerva scrisă pentru avarii neaparente nu a fost trimisă în termen ("&amp;RIGHT("0"&amp;DAY(AI5),2)&amp;"."&amp;RIGHT("0"&amp;MONTH(AI5),2)&amp;"."&amp;YEAR(AI5)&amp;"). ","Trimite rezerva scrisă pentru avarii neaparente până la "&amp;RIGHT("0"&amp;DAY(AI5),2)&amp;"."&amp;RIGHT("0"&amp;MONTH(AI5),2)&amp;"."&amp;YEAR(AI5)&amp;". "),IF(AD5&gt;AI5,"Rezerva scrisă a fost trimisă după termenul de 7 zile ("&amp;RIGHT("0"&amp;DAY(AI5),2)&amp;"."&amp;RIGHT("0"&amp;MONTH(AI5),2)&amp;"."&amp;YEAR(AI5)&amp;"): se prezumă că marfa a fost primită în starea din CMR. ","")),"")&amp;IF(ISNUMBER(AJ5),IF(NOT(ISNUMBER(AE5)),IF(Azi&gt;AJ5,"Termenul de 21 de zile pentru reclamația de întârziere a expirat. ","Livrare cu întârziere: trimite reclamația scrisă până la "&amp;RIGHT("0"&amp;DAY(AJ5),2)&amp;"."&amp;RIGHT("0"&amp;MONTH(AJ5),2)&amp;"."&amp;YEAR(AJ5)&amp;". "),IF(AE5&gt;AJ5,"Reclamația pentru întârziere a fost trimisă după termen. ","")),"")&amp;IF(AND(AH5="În tranzit – întârziat"),"Termenul de livrare a trecut și marfa nu a ajuns. ","")&amp;IF(AND(ISNUMBER(AK5),OR(AB5&lt;&gt;"",ISNUMBER(AC5),ISNUMBER(AJ5)),Azi&gt;N(AK5)-60,Azi&lt;=N(AK5)),"Acțiunea în instanță se prescrie la "&amp;RIGHT("0"&amp;DAY(AK5),2)&amp;"."&amp;RIGHT("0"&amp;MONTH(AK5),2)&amp;"."&amp;YEAR(AK5)&amp;". ","")))</f>
        <v/>
      </c>
    </row>
    <row r="6" spans="2:38" ht="25.5" x14ac:dyDescent="0.2">
      <c r="B6" s="17" t="s">
        <v>30</v>
      </c>
      <c r="C6" s="18">
        <f>DATE(2026,10,6)</f>
        <v>46301</v>
      </c>
      <c r="D6" s="19" t="s">
        <v>78</v>
      </c>
      <c r="E6" s="19" t="s">
        <v>79</v>
      </c>
      <c r="F6" s="19" t="s">
        <v>80</v>
      </c>
      <c r="G6" s="19" t="s">
        <v>81</v>
      </c>
      <c r="H6" s="19" t="s">
        <v>94</v>
      </c>
      <c r="I6" s="19" t="s">
        <v>95</v>
      </c>
      <c r="J6" s="19" t="s">
        <v>96</v>
      </c>
      <c r="K6" s="19" t="s">
        <v>85</v>
      </c>
      <c r="L6" s="18">
        <f>DATE(2026,10,6)</f>
        <v>46301</v>
      </c>
      <c r="M6" s="19" t="s">
        <v>97</v>
      </c>
      <c r="N6" s="19" t="s">
        <v>87</v>
      </c>
      <c r="O6" s="19" t="s">
        <v>88</v>
      </c>
      <c r="P6" s="19" t="s">
        <v>89</v>
      </c>
      <c r="Q6" s="19"/>
      <c r="R6" s="19" t="s">
        <v>98</v>
      </c>
      <c r="S6" s="19" t="s">
        <v>99</v>
      </c>
      <c r="T6" s="20" t="s">
        <v>6</v>
      </c>
      <c r="U6" s="21">
        <v>1650</v>
      </c>
      <c r="V6" s="20" t="s">
        <v>92</v>
      </c>
      <c r="W6" s="19"/>
      <c r="X6" s="19" t="s">
        <v>100</v>
      </c>
      <c r="Y6" s="18">
        <f>DATE(2026,10,9)</f>
        <v>46304</v>
      </c>
      <c r="Z6" s="19"/>
      <c r="AA6" s="18">
        <f>DATE(2026,10,12)</f>
        <v>46307</v>
      </c>
      <c r="AB6" s="19"/>
      <c r="AC6" s="18"/>
      <c r="AD6" s="18"/>
      <c r="AE6" s="18"/>
      <c r="AF6" s="22">
        <f>IF(B6="","",SUMIF(Mărfuri!$B$5:$B$1004,B6,Mărfuri!$D$5:$D$1004))</f>
        <v>12</v>
      </c>
      <c r="AG6" s="23">
        <f>IF(B6="","",SUMIF(Mărfuri!$B$5:$B$1004,B6,Mărfuri!$H$5:$H$1004))</f>
        <v>2900</v>
      </c>
      <c r="AH6" s="24" t="str">
        <f t="shared" si="0"/>
        <v>Livrat cu întârziere</v>
      </c>
      <c r="AI6" s="25">
        <f t="shared" si="1"/>
        <v>46315</v>
      </c>
      <c r="AJ6" s="25">
        <f t="shared" si="2"/>
        <v>46328</v>
      </c>
      <c r="AK6" s="25">
        <f t="shared" si="3"/>
        <v>46672</v>
      </c>
      <c r="AL6" s="26" t="str">
        <f ca="1">IF(B6="","",TRIM(IF(COUNTIF($B$5:$B$504,B6)&gt;1,"Număr CMR dublat. ","")&amp;IF(LEN(IF(C6="","data, ","")&amp;IF(D6="","locul întocmirii, ","")&amp;IF(OR(E6="",F6=""),"expeditorul, ","")&amp;IF(OR(H6="",I6=""),"destinatarul, ","")&amp;IF(OR(N6="",O6=""),"transportatorul, ","")&amp;IF(OR(K6="",NOT(ISNUMBER(L6))),"locul și data încărcării, ","")&amp;IF(M6="","locul de livrare, ","")&amp;IF(N(AF6)=0,"numărul de colete, ","")&amp;IF(COUNTIFS(Mărfuri!$B$5:$B$1004,B6,Mărfuri!$H$5:$H$1004,"")&gt;0,"greutatea unor loturi, ",""))&gt;0,"Lipsesc date obligatorii (art. 6): "&amp;LEFT(IF(C6="","data, ","")&amp;IF(D6="","locul întocmirii, ","")&amp;IF(OR(E6="",F6=""),"expeditorul, ","")&amp;IF(OR(H6="",I6=""),"destinatarul, ","")&amp;IF(OR(N6="",O6=""),"transportatorul, ","")&amp;IF(OR(K6="",NOT(ISNUMBER(L6))),"locul și data încărcării, ","")&amp;IF(M6="","locul de livrare, ","")&amp;IF(N(AF6)=0,"numărul de colete, ","")&amp;IF(COUNTIFS(Mărfuri!$B$5:$B$1004,B6,Mărfuri!$H$5:$H$1004,"")&gt;0,"greutatea unor loturi, ",""),LEN(IF(C6="","data, ","")&amp;IF(D6="","locul întocmirii, ","")&amp;IF(OR(E6="",F6=""),"expeditorul, ","")&amp;IF(OR(H6="",I6=""),"destinatarul, ","")&amp;IF(OR(N6="",O6=""),"transportatorul, ","")&amp;IF(OR(K6="",NOT(ISNUMBER(L6))),"locul și data încărcării, ","")&amp;IF(M6="","locul de livrare, ","")&amp;IF(N(AF6)=0,"numărul de colete, ","")&amp;IF(COUNTIFS(Mărfuri!$B$5:$B$1004,B6,Mărfuri!$H$5:$H$1004,"")&gt;0,"greutatea unor loturi, ",""))-2)&amp;". ","")&amp;IF(Z6&lt;&gt;"","Transportatorul a făcut rezerve la încărcare (art. 8): ele te obligă doar dacă le-ai acceptat expres. ","")&amp;IF(AND(ISNUMBER(AC6),ISNUMBER(AI6)),IF(NOT(ISNUMBER(AD6)),IF(Azi&gt;AI6,"Rezerva scrisă pentru avarii neaparente nu a fost trimisă în termen ("&amp;RIGHT("0"&amp;DAY(AI6),2)&amp;"."&amp;RIGHT("0"&amp;MONTH(AI6),2)&amp;"."&amp;YEAR(AI6)&amp;"). ","Trimite rezerva scrisă pentru avarii neaparente până la "&amp;RIGHT("0"&amp;DAY(AI6),2)&amp;"."&amp;RIGHT("0"&amp;MONTH(AI6),2)&amp;"."&amp;YEAR(AI6)&amp;". "),IF(AD6&gt;AI6,"Rezerva scrisă a fost trimisă după termenul de 7 zile ("&amp;RIGHT("0"&amp;DAY(AI6),2)&amp;"."&amp;RIGHT("0"&amp;MONTH(AI6),2)&amp;"."&amp;YEAR(AI6)&amp;"): se prezumă că marfa a fost primită în starea din CMR. ","")),"")&amp;IF(ISNUMBER(AJ6),IF(NOT(ISNUMBER(AE6)),IF(Azi&gt;AJ6,"Termenul de 21 de zile pentru reclamația de întârziere a expirat. ","Livrare cu întârziere: trimite reclamația scrisă până la "&amp;RIGHT("0"&amp;DAY(AJ6),2)&amp;"."&amp;RIGHT("0"&amp;MONTH(AJ6),2)&amp;"."&amp;YEAR(AJ6)&amp;". "),IF(AE6&gt;AJ6,"Reclamația pentru întârziere a fost trimisă după termen. ","")),"")&amp;IF(AND(AH6="În tranzit – întârziat"),"Termenul de livrare a trecut și marfa nu a ajuns. ","")&amp;IF(AND(ISNUMBER(AK6),OR(AB6&lt;&gt;"",ISNUMBER(AC6),ISNUMBER(AJ6)),Azi&gt;N(AK6)-60,Azi&lt;=N(AK6)),"Acțiunea în instanță se prescrie la "&amp;RIGHT("0"&amp;DAY(AK6),2)&amp;"."&amp;RIGHT("0"&amp;MONTH(AK6),2)&amp;"."&amp;YEAR(AK6)&amp;". ","")))</f>
        <v>Livrare cu întârziere: trimite reclamația scrisă până la 02.11.2026.</v>
      </c>
    </row>
    <row r="7" spans="2:38" ht="38.25" x14ac:dyDescent="0.2">
      <c r="B7" s="17" t="s">
        <v>33</v>
      </c>
      <c r="C7" s="18">
        <f>DATE(2026,10,8)</f>
        <v>46303</v>
      </c>
      <c r="D7" s="19" t="s">
        <v>78</v>
      </c>
      <c r="E7" s="19" t="s">
        <v>79</v>
      </c>
      <c r="F7" s="19" t="s">
        <v>80</v>
      </c>
      <c r="G7" s="19" t="s">
        <v>81</v>
      </c>
      <c r="H7" s="19" t="s">
        <v>101</v>
      </c>
      <c r="I7" s="19" t="s">
        <v>102</v>
      </c>
      <c r="J7" s="19" t="s">
        <v>103</v>
      </c>
      <c r="K7" s="19" t="s">
        <v>85</v>
      </c>
      <c r="L7" s="18">
        <f>DATE(2026,10,8)</f>
        <v>46303</v>
      </c>
      <c r="M7" s="19" t="s">
        <v>104</v>
      </c>
      <c r="N7" s="19" t="s">
        <v>87</v>
      </c>
      <c r="O7" s="19" t="s">
        <v>88</v>
      </c>
      <c r="P7" s="19" t="s">
        <v>89</v>
      </c>
      <c r="Q7" s="19"/>
      <c r="R7" s="19" t="s">
        <v>105</v>
      </c>
      <c r="S7" s="19"/>
      <c r="T7" s="20" t="s">
        <v>7</v>
      </c>
      <c r="U7" s="21">
        <v>980</v>
      </c>
      <c r="V7" s="20" t="s">
        <v>92</v>
      </c>
      <c r="W7" s="19"/>
      <c r="X7" s="19"/>
      <c r="Y7" s="18">
        <f>DATE(2026,10,10)</f>
        <v>46305</v>
      </c>
      <c r="Z7" s="19"/>
      <c r="AA7" s="18">
        <f>DATE(2026,10,9)</f>
        <v>46304</v>
      </c>
      <c r="AB7" s="19"/>
      <c r="AC7" s="18">
        <f>DATE(2026,10,20)</f>
        <v>46315</v>
      </c>
      <c r="AD7" s="18">
        <f>DATE(2026,10,21)</f>
        <v>46316</v>
      </c>
      <c r="AE7" s="18"/>
      <c r="AF7" s="22">
        <f>IF(B7="","",SUMIF(Mărfuri!$B$5:$B$1004,B7,Mărfuri!$D$5:$D$1004))</f>
        <v>8</v>
      </c>
      <c r="AG7" s="23">
        <f>IF(B7="","",SUMIF(Mărfuri!$B$5:$B$1004,B7,Mărfuri!$H$5:$H$1004))</f>
        <v>1450</v>
      </c>
      <c r="AH7" s="24" t="str">
        <f t="shared" si="0"/>
        <v>Livrat cu rezerve</v>
      </c>
      <c r="AI7" s="25">
        <f t="shared" si="1"/>
        <v>46312</v>
      </c>
      <c r="AJ7" s="25" t="str">
        <f t="shared" si="2"/>
        <v/>
      </c>
      <c r="AK7" s="25">
        <f t="shared" si="3"/>
        <v>46669</v>
      </c>
      <c r="AL7" s="26" t="str">
        <f ca="1">IF(B7="","",TRIM(IF(COUNTIF($B$5:$B$504,B7)&gt;1,"Număr CMR dublat. ","")&amp;IF(LEN(IF(C7="","data, ","")&amp;IF(D7="","locul întocmirii, ","")&amp;IF(OR(E7="",F7=""),"expeditorul, ","")&amp;IF(OR(H7="",I7=""),"destinatarul, ","")&amp;IF(OR(N7="",O7=""),"transportatorul, ","")&amp;IF(OR(K7="",NOT(ISNUMBER(L7))),"locul și data încărcării, ","")&amp;IF(M7="","locul de livrare, ","")&amp;IF(N(AF7)=0,"numărul de colete, ","")&amp;IF(COUNTIFS(Mărfuri!$B$5:$B$1004,B7,Mărfuri!$H$5:$H$1004,"")&gt;0,"greutatea unor loturi, ",""))&gt;0,"Lipsesc date obligatorii (art. 6): "&amp;LEFT(IF(C7="","data, ","")&amp;IF(D7="","locul întocmirii, ","")&amp;IF(OR(E7="",F7=""),"expeditorul, ","")&amp;IF(OR(H7="",I7=""),"destinatarul, ","")&amp;IF(OR(N7="",O7=""),"transportatorul, ","")&amp;IF(OR(K7="",NOT(ISNUMBER(L7))),"locul și data încărcării, ","")&amp;IF(M7="","locul de livrare, ","")&amp;IF(N(AF7)=0,"numărul de colete, ","")&amp;IF(COUNTIFS(Mărfuri!$B$5:$B$1004,B7,Mărfuri!$H$5:$H$1004,"")&gt;0,"greutatea unor loturi, ",""),LEN(IF(C7="","data, ","")&amp;IF(D7="","locul întocmirii, ","")&amp;IF(OR(E7="",F7=""),"expeditorul, ","")&amp;IF(OR(H7="",I7=""),"destinatarul, ","")&amp;IF(OR(N7="",O7=""),"transportatorul, ","")&amp;IF(OR(K7="",NOT(ISNUMBER(L7))),"locul și data încărcării, ","")&amp;IF(M7="","locul de livrare, ","")&amp;IF(N(AF7)=0,"numărul de colete, ","")&amp;IF(COUNTIFS(Mărfuri!$B$5:$B$1004,B7,Mărfuri!$H$5:$H$1004,"")&gt;0,"greutatea unor loturi, ",""))-2)&amp;". ","")&amp;IF(Z7&lt;&gt;"","Transportatorul a făcut rezerve la încărcare (art. 8): ele te obligă doar dacă le-ai acceptat expres. ","")&amp;IF(AND(ISNUMBER(AC7),ISNUMBER(AI7)),IF(NOT(ISNUMBER(AD7)),IF(Azi&gt;AI7,"Rezerva scrisă pentru avarii neaparente nu a fost trimisă în termen ("&amp;RIGHT("0"&amp;DAY(AI7),2)&amp;"."&amp;RIGHT("0"&amp;MONTH(AI7),2)&amp;"."&amp;YEAR(AI7)&amp;"). ","Trimite rezerva scrisă pentru avarii neaparente până la "&amp;RIGHT("0"&amp;DAY(AI7),2)&amp;"."&amp;RIGHT("0"&amp;MONTH(AI7),2)&amp;"."&amp;YEAR(AI7)&amp;". "),IF(AD7&gt;AI7,"Rezerva scrisă a fost trimisă după termenul de 7 zile ("&amp;RIGHT("0"&amp;DAY(AI7),2)&amp;"."&amp;RIGHT("0"&amp;MONTH(AI7),2)&amp;"."&amp;YEAR(AI7)&amp;"): se prezumă că marfa a fost primită în starea din CMR. ","")),"")&amp;IF(ISNUMBER(AJ7),IF(NOT(ISNUMBER(AE7)),IF(Azi&gt;AJ7,"Termenul de 21 de zile pentru reclamația de întârziere a expirat. ","Livrare cu întârziere: trimite reclamația scrisă până la "&amp;RIGHT("0"&amp;DAY(AJ7),2)&amp;"."&amp;RIGHT("0"&amp;MONTH(AJ7),2)&amp;"."&amp;YEAR(AJ7)&amp;". "),IF(AE7&gt;AJ7,"Reclamația pentru întârziere a fost trimisă după termen. ","")),"")&amp;IF(AND(AH7="În tranzit – întârziat"),"Termenul de livrare a trecut și marfa nu a ajuns. ","")&amp;IF(AND(ISNUMBER(AK7),OR(AB7&lt;&gt;"",ISNUMBER(AC7),ISNUMBER(AJ7)),Azi&gt;N(AK7)-60,Azi&lt;=N(AK7)),"Acțiunea în instanță se prescrie la "&amp;RIGHT("0"&amp;DAY(AK7),2)&amp;"."&amp;RIGHT("0"&amp;MONTH(AK7),2)&amp;"."&amp;YEAR(AK7)&amp;". ","")))</f>
        <v>Rezerva scrisă a fost trimisă după termenul de 7 zile (17.10.2026): se prezumă că marfa a fost primită în starea din CMR.</v>
      </c>
    </row>
    <row r="8" spans="2:38" ht="38.25" x14ac:dyDescent="0.2">
      <c r="B8" s="17" t="s">
        <v>36</v>
      </c>
      <c r="C8" s="18">
        <f>DATE(2026,10,13)</f>
        <v>46308</v>
      </c>
      <c r="D8" s="19" t="s">
        <v>78</v>
      </c>
      <c r="E8" s="19" t="s">
        <v>79</v>
      </c>
      <c r="F8" s="19" t="s">
        <v>80</v>
      </c>
      <c r="G8" s="19" t="s">
        <v>81</v>
      </c>
      <c r="H8" s="19" t="s">
        <v>106</v>
      </c>
      <c r="I8" s="19" t="s">
        <v>107</v>
      </c>
      <c r="J8" s="19" t="s">
        <v>108</v>
      </c>
      <c r="K8" s="19" t="s">
        <v>85</v>
      </c>
      <c r="L8" s="18">
        <f>DATE(2026,10,13)</f>
        <v>46308</v>
      </c>
      <c r="M8" s="19" t="s">
        <v>109</v>
      </c>
      <c r="N8" s="19" t="s">
        <v>87</v>
      </c>
      <c r="O8" s="19" t="s">
        <v>88</v>
      </c>
      <c r="P8" s="19" t="s">
        <v>89</v>
      </c>
      <c r="Q8" s="19" t="s">
        <v>110</v>
      </c>
      <c r="R8" s="19" t="s">
        <v>111</v>
      </c>
      <c r="S8" s="19" t="s">
        <v>112</v>
      </c>
      <c r="T8" s="20" t="s">
        <v>6</v>
      </c>
      <c r="U8" s="21">
        <v>2950</v>
      </c>
      <c r="V8" s="20" t="s">
        <v>92</v>
      </c>
      <c r="W8" s="19"/>
      <c r="X8" s="19"/>
      <c r="Y8" s="18">
        <f>DATE(2026,10,17)</f>
        <v>46312</v>
      </c>
      <c r="Z8" s="19" t="s">
        <v>113</v>
      </c>
      <c r="AA8" s="18"/>
      <c r="AB8" s="19"/>
      <c r="AC8" s="18"/>
      <c r="AD8" s="18"/>
      <c r="AE8" s="18"/>
      <c r="AF8" s="22">
        <f>IF(B8="","",SUMIF(Mărfuri!$B$5:$B$1004,B8,Mărfuri!$D$5:$D$1004))</f>
        <v>14</v>
      </c>
      <c r="AG8" s="23">
        <f>IF(B8="","",SUMIF(Mărfuri!$B$5:$B$1004,B8,Mărfuri!$H$5:$H$1004))</f>
        <v>2600</v>
      </c>
      <c r="AH8" s="24" t="str">
        <f t="shared" ca="1" si="0"/>
        <v>În tranzit</v>
      </c>
      <c r="AI8" s="25" t="str">
        <f t="shared" si="1"/>
        <v/>
      </c>
      <c r="AJ8" s="25" t="str">
        <f t="shared" si="2"/>
        <v/>
      </c>
      <c r="AK8" s="25" t="str">
        <f t="shared" si="3"/>
        <v/>
      </c>
      <c r="AL8" s="26" t="str">
        <f ca="1">IF(B8="","",TRIM(IF(COUNTIF($B$5:$B$504,B8)&gt;1,"Număr CMR dublat. ","")&amp;IF(LEN(IF(C8="","data, ","")&amp;IF(D8="","locul întocmirii, ","")&amp;IF(OR(E8="",F8=""),"expeditorul, ","")&amp;IF(OR(H8="",I8=""),"destinatarul, ","")&amp;IF(OR(N8="",O8=""),"transportatorul, ","")&amp;IF(OR(K8="",NOT(ISNUMBER(L8))),"locul și data încărcării, ","")&amp;IF(M8="","locul de livrare, ","")&amp;IF(N(AF8)=0,"numărul de colete, ","")&amp;IF(COUNTIFS(Mărfuri!$B$5:$B$1004,B8,Mărfuri!$H$5:$H$1004,"")&gt;0,"greutatea unor loturi, ",""))&gt;0,"Lipsesc date obligatorii (art. 6): "&amp;LEFT(IF(C8="","data, ","")&amp;IF(D8="","locul întocmirii, ","")&amp;IF(OR(E8="",F8=""),"expeditorul, ","")&amp;IF(OR(H8="",I8=""),"destinatarul, ","")&amp;IF(OR(N8="",O8=""),"transportatorul, ","")&amp;IF(OR(K8="",NOT(ISNUMBER(L8))),"locul și data încărcării, ","")&amp;IF(M8="","locul de livrare, ","")&amp;IF(N(AF8)=0,"numărul de colete, ","")&amp;IF(COUNTIFS(Mărfuri!$B$5:$B$1004,B8,Mărfuri!$H$5:$H$1004,"")&gt;0,"greutatea unor loturi, ",""),LEN(IF(C8="","data, ","")&amp;IF(D8="","locul întocmirii, ","")&amp;IF(OR(E8="",F8=""),"expeditorul, ","")&amp;IF(OR(H8="",I8=""),"destinatarul, ","")&amp;IF(OR(N8="",O8=""),"transportatorul, ","")&amp;IF(OR(K8="",NOT(ISNUMBER(L8))),"locul și data încărcării, ","")&amp;IF(M8="","locul de livrare, ","")&amp;IF(N(AF8)=0,"numărul de colete, ","")&amp;IF(COUNTIFS(Mărfuri!$B$5:$B$1004,B8,Mărfuri!$H$5:$H$1004,"")&gt;0,"greutatea unor loturi, ",""))-2)&amp;". ","")&amp;IF(Z8&lt;&gt;"","Transportatorul a făcut rezerve la încărcare (art. 8): ele te obligă doar dacă le-ai acceptat expres. ","")&amp;IF(AND(ISNUMBER(AC8),ISNUMBER(AI8)),IF(NOT(ISNUMBER(AD8)),IF(Azi&gt;AI8,"Rezerva scrisă pentru avarii neaparente nu a fost trimisă în termen ("&amp;RIGHT("0"&amp;DAY(AI8),2)&amp;"."&amp;RIGHT("0"&amp;MONTH(AI8),2)&amp;"."&amp;YEAR(AI8)&amp;"). ","Trimite rezerva scrisă pentru avarii neaparente până la "&amp;RIGHT("0"&amp;DAY(AI8),2)&amp;"."&amp;RIGHT("0"&amp;MONTH(AI8),2)&amp;"."&amp;YEAR(AI8)&amp;". "),IF(AD8&gt;AI8,"Rezerva scrisă a fost trimisă după termenul de 7 zile ("&amp;RIGHT("0"&amp;DAY(AI8),2)&amp;"."&amp;RIGHT("0"&amp;MONTH(AI8),2)&amp;"."&amp;YEAR(AI8)&amp;"): se prezumă că marfa a fost primită în starea din CMR. ","")),"")&amp;IF(ISNUMBER(AJ8),IF(NOT(ISNUMBER(AE8)),IF(Azi&gt;AJ8,"Termenul de 21 de zile pentru reclamația de întârziere a expirat. ","Livrare cu întârziere: trimite reclamația scrisă până la "&amp;RIGHT("0"&amp;DAY(AJ8),2)&amp;"."&amp;RIGHT("0"&amp;MONTH(AJ8),2)&amp;"."&amp;YEAR(AJ8)&amp;". "),IF(AE8&gt;AJ8,"Reclamația pentru întârziere a fost trimisă după termen. ","")),"")&amp;IF(AND(AH8="În tranzit – întârziat"),"Termenul de livrare a trecut și marfa nu a ajuns. ","")&amp;IF(AND(ISNUMBER(AK8),OR(AB8&lt;&gt;"",ISNUMBER(AC8),ISNUMBER(AJ8)),Azi&gt;N(AK8)-60,Azi&lt;=N(AK8)),"Acțiunea în instanță se prescrie la "&amp;RIGHT("0"&amp;DAY(AK8),2)&amp;"."&amp;RIGHT("0"&amp;MONTH(AK8),2)&amp;"."&amp;YEAR(AK8)&amp;". ","")))</f>
        <v>Lipsesc date obligatorii (art. 6): greutatea unor loturi. Transportatorul a făcut rezerve la încărcare (art. 8): ele te obligă doar dacă le-ai acceptat expres.</v>
      </c>
    </row>
    <row r="9" spans="2:38" x14ac:dyDescent="0.2">
      <c r="B9" s="17"/>
      <c r="C9" s="18"/>
      <c r="D9" s="19"/>
      <c r="E9" s="19"/>
      <c r="F9" s="19"/>
      <c r="G9" s="19"/>
      <c r="H9" s="19"/>
      <c r="I9" s="19"/>
      <c r="J9" s="19"/>
      <c r="K9" s="19"/>
      <c r="L9" s="18"/>
      <c r="M9" s="19"/>
      <c r="N9" s="19"/>
      <c r="O9" s="19"/>
      <c r="P9" s="19"/>
      <c r="Q9" s="19"/>
      <c r="R9" s="19"/>
      <c r="S9" s="19"/>
      <c r="T9" s="20"/>
      <c r="U9" s="21"/>
      <c r="V9" s="20"/>
      <c r="W9" s="19"/>
      <c r="X9" s="19"/>
      <c r="Y9" s="18"/>
      <c r="Z9" s="19"/>
      <c r="AA9" s="18"/>
      <c r="AB9" s="19"/>
      <c r="AC9" s="18"/>
      <c r="AD9" s="18"/>
      <c r="AE9" s="18"/>
      <c r="AF9" s="22" t="str">
        <f>IF(B9="","",SUMIF(Mărfuri!$B$5:$B$1004,B9,Mărfuri!$D$5:$D$1004))</f>
        <v/>
      </c>
      <c r="AG9" s="23" t="str">
        <f>IF(B9="","",SUMIF(Mărfuri!$B$5:$B$1004,B9,Mărfuri!$H$5:$H$1004))</f>
        <v/>
      </c>
      <c r="AH9" s="24" t="str">
        <f t="shared" si="0"/>
        <v/>
      </c>
      <c r="AI9" s="25" t="str">
        <f t="shared" si="1"/>
        <v/>
      </c>
      <c r="AJ9" s="25" t="str">
        <f t="shared" si="2"/>
        <v/>
      </c>
      <c r="AK9" s="25" t="str">
        <f t="shared" si="3"/>
        <v/>
      </c>
      <c r="AL9" s="26" t="str">
        <f>IF(B9="","",TRIM(IF(COUNTIF($B$5:$B$504,B9)&gt;1,"Număr CMR dublat. ","")&amp;IF(LEN(IF(C9="","data, ","")&amp;IF(D9="","locul întocmirii, ","")&amp;IF(OR(E9="",F9=""),"expeditorul, ","")&amp;IF(OR(H9="",I9=""),"destinatarul, ","")&amp;IF(OR(N9="",O9=""),"transportatorul, ","")&amp;IF(OR(K9="",NOT(ISNUMBER(L9))),"locul și data încărcării, ","")&amp;IF(M9="","locul de livrare, ","")&amp;IF(N(AF9)=0,"numărul de colete, ","")&amp;IF(COUNTIFS(Mărfuri!$B$5:$B$1004,B9,Mărfuri!$H$5:$H$1004,"")&gt;0,"greutatea unor loturi, ",""))&gt;0,"Lipsesc date obligatorii (art. 6): "&amp;LEFT(IF(C9="","data, ","")&amp;IF(D9="","locul întocmirii, ","")&amp;IF(OR(E9="",F9=""),"expeditorul, ","")&amp;IF(OR(H9="",I9=""),"destinatarul, ","")&amp;IF(OR(N9="",O9=""),"transportatorul, ","")&amp;IF(OR(K9="",NOT(ISNUMBER(L9))),"locul și data încărcării, ","")&amp;IF(M9="","locul de livrare, ","")&amp;IF(N(AF9)=0,"numărul de colete, ","")&amp;IF(COUNTIFS(Mărfuri!$B$5:$B$1004,B9,Mărfuri!$H$5:$H$1004,"")&gt;0,"greutatea unor loturi, ",""),LEN(IF(C9="","data, ","")&amp;IF(D9="","locul întocmirii, ","")&amp;IF(OR(E9="",F9=""),"expeditorul, ","")&amp;IF(OR(H9="",I9=""),"destinatarul, ","")&amp;IF(OR(N9="",O9=""),"transportatorul, ","")&amp;IF(OR(K9="",NOT(ISNUMBER(L9))),"locul și data încărcării, ","")&amp;IF(M9="","locul de livrare, ","")&amp;IF(N(AF9)=0,"numărul de colete, ","")&amp;IF(COUNTIFS(Mărfuri!$B$5:$B$1004,B9,Mărfuri!$H$5:$H$1004,"")&gt;0,"greutatea unor loturi, ",""))-2)&amp;". ","")&amp;IF(Z9&lt;&gt;"","Transportatorul a făcut rezerve la încărcare (art. 8): ele te obligă doar dacă le-ai acceptat expres. ","")&amp;IF(AND(ISNUMBER(AC9),ISNUMBER(AI9)),IF(NOT(ISNUMBER(AD9)),IF(Azi&gt;AI9,"Rezerva scrisă pentru avarii neaparente nu a fost trimisă în termen ("&amp;RIGHT("0"&amp;DAY(AI9),2)&amp;"."&amp;RIGHT("0"&amp;MONTH(AI9),2)&amp;"."&amp;YEAR(AI9)&amp;"). ","Trimite rezerva scrisă pentru avarii neaparente până la "&amp;RIGHT("0"&amp;DAY(AI9),2)&amp;"."&amp;RIGHT("0"&amp;MONTH(AI9),2)&amp;"."&amp;YEAR(AI9)&amp;". "),IF(AD9&gt;AI9,"Rezerva scrisă a fost trimisă după termenul de 7 zile ("&amp;RIGHT("0"&amp;DAY(AI9),2)&amp;"."&amp;RIGHT("0"&amp;MONTH(AI9),2)&amp;"."&amp;YEAR(AI9)&amp;"): se prezumă că marfa a fost primită în starea din CMR. ","")),"")&amp;IF(ISNUMBER(AJ9),IF(NOT(ISNUMBER(AE9)),IF(Azi&gt;AJ9,"Termenul de 21 de zile pentru reclamația de întârziere a expirat. ","Livrare cu întârziere: trimite reclamația scrisă până la "&amp;RIGHT("0"&amp;DAY(AJ9),2)&amp;"."&amp;RIGHT("0"&amp;MONTH(AJ9),2)&amp;"."&amp;YEAR(AJ9)&amp;". "),IF(AE9&gt;AJ9,"Reclamația pentru întârziere a fost trimisă după termen. ","")),"")&amp;IF(AND(AH9="În tranzit – întârziat"),"Termenul de livrare a trecut și marfa nu a ajuns. ","")&amp;IF(AND(ISNUMBER(AK9),OR(AB9&lt;&gt;"",ISNUMBER(AC9),ISNUMBER(AJ9)),Azi&gt;N(AK9)-60,Azi&lt;=N(AK9)),"Acțiunea în instanță se prescrie la "&amp;RIGHT("0"&amp;DAY(AK9),2)&amp;"."&amp;RIGHT("0"&amp;MONTH(AK9),2)&amp;"."&amp;YEAR(AK9)&amp;". ","")))</f>
        <v/>
      </c>
    </row>
    <row r="10" spans="2:38" x14ac:dyDescent="0.2">
      <c r="B10" s="17"/>
      <c r="C10" s="18"/>
      <c r="D10" s="19"/>
      <c r="E10" s="19"/>
      <c r="F10" s="19"/>
      <c r="G10" s="19"/>
      <c r="H10" s="19"/>
      <c r="I10" s="19"/>
      <c r="J10" s="19"/>
      <c r="K10" s="19"/>
      <c r="L10" s="18"/>
      <c r="M10" s="19"/>
      <c r="N10" s="19"/>
      <c r="O10" s="19"/>
      <c r="P10" s="19"/>
      <c r="Q10" s="19"/>
      <c r="R10" s="19"/>
      <c r="S10" s="19"/>
      <c r="T10" s="20"/>
      <c r="U10" s="21"/>
      <c r="V10" s="20"/>
      <c r="W10" s="19"/>
      <c r="X10" s="19"/>
      <c r="Y10" s="18"/>
      <c r="Z10" s="19"/>
      <c r="AA10" s="18"/>
      <c r="AB10" s="19"/>
      <c r="AC10" s="18"/>
      <c r="AD10" s="18"/>
      <c r="AE10" s="18"/>
      <c r="AF10" s="22" t="str">
        <f>IF(B10="","",SUMIF(Mărfuri!$B$5:$B$1004,B10,Mărfuri!$D$5:$D$1004))</f>
        <v/>
      </c>
      <c r="AG10" s="23" t="str">
        <f>IF(B10="","",SUMIF(Mărfuri!$B$5:$B$1004,B10,Mărfuri!$H$5:$H$1004))</f>
        <v/>
      </c>
      <c r="AH10" s="24" t="str">
        <f t="shared" si="0"/>
        <v/>
      </c>
      <c r="AI10" s="25" t="str">
        <f t="shared" si="1"/>
        <v/>
      </c>
      <c r="AJ10" s="25" t="str">
        <f t="shared" si="2"/>
        <v/>
      </c>
      <c r="AK10" s="25" t="str">
        <f t="shared" si="3"/>
        <v/>
      </c>
      <c r="AL10" s="26" t="str">
        <f>IF(B10="","",TRIM(IF(COUNTIF($B$5:$B$504,B10)&gt;1,"Număr CMR dublat. ","")&amp;IF(LEN(IF(C10="","data, ","")&amp;IF(D10="","locul întocmirii, ","")&amp;IF(OR(E10="",F10=""),"expeditorul, ","")&amp;IF(OR(H10="",I10=""),"destinatarul, ","")&amp;IF(OR(N10="",O10=""),"transportatorul, ","")&amp;IF(OR(K10="",NOT(ISNUMBER(L10))),"locul și data încărcării, ","")&amp;IF(M10="","locul de livrare, ","")&amp;IF(N(AF10)=0,"numărul de colete, ","")&amp;IF(COUNTIFS(Mărfuri!$B$5:$B$1004,B10,Mărfuri!$H$5:$H$1004,"")&gt;0,"greutatea unor loturi, ",""))&gt;0,"Lipsesc date obligatorii (art. 6): "&amp;LEFT(IF(C10="","data, ","")&amp;IF(D10="","locul întocmirii, ","")&amp;IF(OR(E10="",F10=""),"expeditorul, ","")&amp;IF(OR(H10="",I10=""),"destinatarul, ","")&amp;IF(OR(N10="",O10=""),"transportatorul, ","")&amp;IF(OR(K10="",NOT(ISNUMBER(L10))),"locul și data încărcării, ","")&amp;IF(M10="","locul de livrare, ","")&amp;IF(N(AF10)=0,"numărul de colete, ","")&amp;IF(COUNTIFS(Mărfuri!$B$5:$B$1004,B10,Mărfuri!$H$5:$H$1004,"")&gt;0,"greutatea unor loturi, ",""),LEN(IF(C10="","data, ","")&amp;IF(D10="","locul întocmirii, ","")&amp;IF(OR(E10="",F10=""),"expeditorul, ","")&amp;IF(OR(H10="",I10=""),"destinatarul, ","")&amp;IF(OR(N10="",O10=""),"transportatorul, ","")&amp;IF(OR(K10="",NOT(ISNUMBER(L10))),"locul și data încărcării, ","")&amp;IF(M10="","locul de livrare, ","")&amp;IF(N(AF10)=0,"numărul de colete, ","")&amp;IF(COUNTIFS(Mărfuri!$B$5:$B$1004,B10,Mărfuri!$H$5:$H$1004,"")&gt;0,"greutatea unor loturi, ",""))-2)&amp;". ","")&amp;IF(Z10&lt;&gt;"","Transportatorul a făcut rezerve la încărcare (art. 8): ele te obligă doar dacă le-ai acceptat expres. ","")&amp;IF(AND(ISNUMBER(AC10),ISNUMBER(AI10)),IF(NOT(ISNUMBER(AD10)),IF(Azi&gt;AI10,"Rezerva scrisă pentru avarii neaparente nu a fost trimisă în termen ("&amp;RIGHT("0"&amp;DAY(AI10),2)&amp;"."&amp;RIGHT("0"&amp;MONTH(AI10),2)&amp;"."&amp;YEAR(AI10)&amp;"). ","Trimite rezerva scrisă pentru avarii neaparente până la "&amp;RIGHT("0"&amp;DAY(AI10),2)&amp;"."&amp;RIGHT("0"&amp;MONTH(AI10),2)&amp;"."&amp;YEAR(AI10)&amp;". "),IF(AD10&gt;AI10,"Rezerva scrisă a fost trimisă după termenul de 7 zile ("&amp;RIGHT("0"&amp;DAY(AI10),2)&amp;"."&amp;RIGHT("0"&amp;MONTH(AI10),2)&amp;"."&amp;YEAR(AI10)&amp;"): se prezumă că marfa a fost primită în starea din CMR. ","")),"")&amp;IF(ISNUMBER(AJ10),IF(NOT(ISNUMBER(AE10)),IF(Azi&gt;AJ10,"Termenul de 21 de zile pentru reclamația de întârziere a expirat. ","Livrare cu întârziere: trimite reclamația scrisă până la "&amp;RIGHT("0"&amp;DAY(AJ10),2)&amp;"."&amp;RIGHT("0"&amp;MONTH(AJ10),2)&amp;"."&amp;YEAR(AJ10)&amp;". "),IF(AE10&gt;AJ10,"Reclamația pentru întârziere a fost trimisă după termen. ","")),"")&amp;IF(AND(AH10="În tranzit – întârziat"),"Termenul de livrare a trecut și marfa nu a ajuns. ","")&amp;IF(AND(ISNUMBER(AK10),OR(AB10&lt;&gt;"",ISNUMBER(AC10),ISNUMBER(AJ10)),Azi&gt;N(AK10)-60,Azi&lt;=N(AK10)),"Acțiunea în instanță se prescrie la "&amp;RIGHT("0"&amp;DAY(AK10),2)&amp;"."&amp;RIGHT("0"&amp;MONTH(AK10),2)&amp;"."&amp;YEAR(AK10)&amp;". ","")))</f>
        <v/>
      </c>
    </row>
    <row r="11" spans="2:38" x14ac:dyDescent="0.2">
      <c r="B11" s="17"/>
      <c r="C11" s="18"/>
      <c r="D11" s="19"/>
      <c r="E11" s="19"/>
      <c r="F11" s="19"/>
      <c r="G11" s="19"/>
      <c r="H11" s="19"/>
      <c r="I11" s="19"/>
      <c r="J11" s="19"/>
      <c r="K11" s="19"/>
      <c r="L11" s="18"/>
      <c r="M11" s="19"/>
      <c r="N11" s="19"/>
      <c r="O11" s="19"/>
      <c r="P11" s="19"/>
      <c r="Q11" s="19"/>
      <c r="R11" s="19"/>
      <c r="S11" s="19"/>
      <c r="T11" s="20"/>
      <c r="U11" s="21"/>
      <c r="V11" s="20"/>
      <c r="W11" s="19"/>
      <c r="X11" s="19"/>
      <c r="Y11" s="18"/>
      <c r="Z11" s="19"/>
      <c r="AA11" s="18"/>
      <c r="AB11" s="19"/>
      <c r="AC11" s="18"/>
      <c r="AD11" s="18"/>
      <c r="AE11" s="18"/>
      <c r="AF11" s="22" t="str">
        <f>IF(B11="","",SUMIF(Mărfuri!$B$5:$B$1004,B11,Mărfuri!$D$5:$D$1004))</f>
        <v/>
      </c>
      <c r="AG11" s="23" t="str">
        <f>IF(B11="","",SUMIF(Mărfuri!$B$5:$B$1004,B11,Mărfuri!$H$5:$H$1004))</f>
        <v/>
      </c>
      <c r="AH11" s="24" t="str">
        <f t="shared" si="0"/>
        <v/>
      </c>
      <c r="AI11" s="25" t="str">
        <f t="shared" si="1"/>
        <v/>
      </c>
      <c r="AJ11" s="25" t="str">
        <f t="shared" si="2"/>
        <v/>
      </c>
      <c r="AK11" s="25" t="str">
        <f t="shared" si="3"/>
        <v/>
      </c>
      <c r="AL11" s="26" t="str">
        <f>IF(B11="","",TRIM(IF(COUNTIF($B$5:$B$504,B11)&gt;1,"Număr CMR dublat. ","")&amp;IF(LEN(IF(C11="","data, ","")&amp;IF(D11="","locul întocmirii, ","")&amp;IF(OR(E11="",F11=""),"expeditorul, ","")&amp;IF(OR(H11="",I11=""),"destinatarul, ","")&amp;IF(OR(N11="",O11=""),"transportatorul, ","")&amp;IF(OR(K11="",NOT(ISNUMBER(L11))),"locul și data încărcării, ","")&amp;IF(M11="","locul de livrare, ","")&amp;IF(N(AF11)=0,"numărul de colete, ","")&amp;IF(COUNTIFS(Mărfuri!$B$5:$B$1004,B11,Mărfuri!$H$5:$H$1004,"")&gt;0,"greutatea unor loturi, ",""))&gt;0,"Lipsesc date obligatorii (art. 6): "&amp;LEFT(IF(C11="","data, ","")&amp;IF(D11="","locul întocmirii, ","")&amp;IF(OR(E11="",F11=""),"expeditorul, ","")&amp;IF(OR(H11="",I11=""),"destinatarul, ","")&amp;IF(OR(N11="",O11=""),"transportatorul, ","")&amp;IF(OR(K11="",NOT(ISNUMBER(L11))),"locul și data încărcării, ","")&amp;IF(M11="","locul de livrare, ","")&amp;IF(N(AF11)=0,"numărul de colete, ","")&amp;IF(COUNTIFS(Mărfuri!$B$5:$B$1004,B11,Mărfuri!$H$5:$H$1004,"")&gt;0,"greutatea unor loturi, ",""),LEN(IF(C11="","data, ","")&amp;IF(D11="","locul întocmirii, ","")&amp;IF(OR(E11="",F11=""),"expeditorul, ","")&amp;IF(OR(H11="",I11=""),"destinatarul, ","")&amp;IF(OR(N11="",O11=""),"transportatorul, ","")&amp;IF(OR(K11="",NOT(ISNUMBER(L11))),"locul și data încărcării, ","")&amp;IF(M11="","locul de livrare, ","")&amp;IF(N(AF11)=0,"numărul de colete, ","")&amp;IF(COUNTIFS(Mărfuri!$B$5:$B$1004,B11,Mărfuri!$H$5:$H$1004,"")&gt;0,"greutatea unor loturi, ",""))-2)&amp;". ","")&amp;IF(Z11&lt;&gt;"","Transportatorul a făcut rezerve la încărcare (art. 8): ele te obligă doar dacă le-ai acceptat expres. ","")&amp;IF(AND(ISNUMBER(AC11),ISNUMBER(AI11)),IF(NOT(ISNUMBER(AD11)),IF(Azi&gt;AI11,"Rezerva scrisă pentru avarii neaparente nu a fost trimisă în termen ("&amp;RIGHT("0"&amp;DAY(AI11),2)&amp;"."&amp;RIGHT("0"&amp;MONTH(AI11),2)&amp;"."&amp;YEAR(AI11)&amp;"). ","Trimite rezerva scrisă pentru avarii neaparente până la "&amp;RIGHT("0"&amp;DAY(AI11),2)&amp;"."&amp;RIGHT("0"&amp;MONTH(AI11),2)&amp;"."&amp;YEAR(AI11)&amp;". "),IF(AD11&gt;AI11,"Rezerva scrisă a fost trimisă după termenul de 7 zile ("&amp;RIGHT("0"&amp;DAY(AI11),2)&amp;"."&amp;RIGHT("0"&amp;MONTH(AI11),2)&amp;"."&amp;YEAR(AI11)&amp;"): se prezumă că marfa a fost primită în starea din CMR. ","")),"")&amp;IF(ISNUMBER(AJ11),IF(NOT(ISNUMBER(AE11)),IF(Azi&gt;AJ11,"Termenul de 21 de zile pentru reclamația de întârziere a expirat. ","Livrare cu întârziere: trimite reclamația scrisă până la "&amp;RIGHT("0"&amp;DAY(AJ11),2)&amp;"."&amp;RIGHT("0"&amp;MONTH(AJ11),2)&amp;"."&amp;YEAR(AJ11)&amp;". "),IF(AE11&gt;AJ11,"Reclamația pentru întârziere a fost trimisă după termen. ","")),"")&amp;IF(AND(AH11="În tranzit – întârziat"),"Termenul de livrare a trecut și marfa nu a ajuns. ","")&amp;IF(AND(ISNUMBER(AK11),OR(AB11&lt;&gt;"",ISNUMBER(AC11),ISNUMBER(AJ11)),Azi&gt;N(AK11)-60,Azi&lt;=N(AK11)),"Acțiunea în instanță se prescrie la "&amp;RIGHT("0"&amp;DAY(AK11),2)&amp;"."&amp;RIGHT("0"&amp;MONTH(AK11),2)&amp;"."&amp;YEAR(AK11)&amp;". ","")))</f>
        <v/>
      </c>
    </row>
    <row r="12" spans="2:38" x14ac:dyDescent="0.2">
      <c r="B12" s="17"/>
      <c r="C12" s="18"/>
      <c r="D12" s="19"/>
      <c r="E12" s="19"/>
      <c r="F12" s="19"/>
      <c r="G12" s="19"/>
      <c r="H12" s="19"/>
      <c r="I12" s="19"/>
      <c r="J12" s="19"/>
      <c r="K12" s="19"/>
      <c r="L12" s="18"/>
      <c r="M12" s="19"/>
      <c r="N12" s="19"/>
      <c r="O12" s="19"/>
      <c r="P12" s="19"/>
      <c r="Q12" s="19"/>
      <c r="R12" s="19"/>
      <c r="S12" s="19"/>
      <c r="T12" s="20"/>
      <c r="U12" s="21"/>
      <c r="V12" s="20"/>
      <c r="W12" s="19"/>
      <c r="X12" s="19"/>
      <c r="Y12" s="18"/>
      <c r="Z12" s="19"/>
      <c r="AA12" s="18"/>
      <c r="AB12" s="19"/>
      <c r="AC12" s="18"/>
      <c r="AD12" s="18"/>
      <c r="AE12" s="18"/>
      <c r="AF12" s="22" t="str">
        <f>IF(B12="","",SUMIF(Mărfuri!$B$5:$B$1004,B12,Mărfuri!$D$5:$D$1004))</f>
        <v/>
      </c>
      <c r="AG12" s="23" t="str">
        <f>IF(B12="","",SUMIF(Mărfuri!$B$5:$B$1004,B12,Mărfuri!$H$5:$H$1004))</f>
        <v/>
      </c>
      <c r="AH12" s="24" t="str">
        <f t="shared" si="0"/>
        <v/>
      </c>
      <c r="AI12" s="25" t="str">
        <f t="shared" si="1"/>
        <v/>
      </c>
      <c r="AJ12" s="25" t="str">
        <f t="shared" si="2"/>
        <v/>
      </c>
      <c r="AK12" s="25" t="str">
        <f t="shared" si="3"/>
        <v/>
      </c>
      <c r="AL12" s="26" t="str">
        <f>IF(B12="","",TRIM(IF(COUNTIF($B$5:$B$504,B12)&gt;1,"Număr CMR dublat. ","")&amp;IF(LEN(IF(C12="","data, ","")&amp;IF(D12="","locul întocmirii, ","")&amp;IF(OR(E12="",F12=""),"expeditorul, ","")&amp;IF(OR(H12="",I12=""),"destinatarul, ","")&amp;IF(OR(N12="",O12=""),"transportatorul, ","")&amp;IF(OR(K12="",NOT(ISNUMBER(L12))),"locul și data încărcării, ","")&amp;IF(M12="","locul de livrare, ","")&amp;IF(N(AF12)=0,"numărul de colete, ","")&amp;IF(COUNTIFS(Mărfuri!$B$5:$B$1004,B12,Mărfuri!$H$5:$H$1004,"")&gt;0,"greutatea unor loturi, ",""))&gt;0,"Lipsesc date obligatorii (art. 6): "&amp;LEFT(IF(C12="","data, ","")&amp;IF(D12="","locul întocmirii, ","")&amp;IF(OR(E12="",F12=""),"expeditorul, ","")&amp;IF(OR(H12="",I12=""),"destinatarul, ","")&amp;IF(OR(N12="",O12=""),"transportatorul, ","")&amp;IF(OR(K12="",NOT(ISNUMBER(L12))),"locul și data încărcării, ","")&amp;IF(M12="","locul de livrare, ","")&amp;IF(N(AF12)=0,"numărul de colete, ","")&amp;IF(COUNTIFS(Mărfuri!$B$5:$B$1004,B12,Mărfuri!$H$5:$H$1004,"")&gt;0,"greutatea unor loturi, ",""),LEN(IF(C12="","data, ","")&amp;IF(D12="","locul întocmirii, ","")&amp;IF(OR(E12="",F12=""),"expeditorul, ","")&amp;IF(OR(H12="",I12=""),"destinatarul, ","")&amp;IF(OR(N12="",O12=""),"transportatorul, ","")&amp;IF(OR(K12="",NOT(ISNUMBER(L12))),"locul și data încărcării, ","")&amp;IF(M12="","locul de livrare, ","")&amp;IF(N(AF12)=0,"numărul de colete, ","")&amp;IF(COUNTIFS(Mărfuri!$B$5:$B$1004,B12,Mărfuri!$H$5:$H$1004,"")&gt;0,"greutatea unor loturi, ",""))-2)&amp;". ","")&amp;IF(Z12&lt;&gt;"","Transportatorul a făcut rezerve la încărcare (art. 8): ele te obligă doar dacă le-ai acceptat expres. ","")&amp;IF(AND(ISNUMBER(AC12),ISNUMBER(AI12)),IF(NOT(ISNUMBER(AD12)),IF(Azi&gt;AI12,"Rezerva scrisă pentru avarii neaparente nu a fost trimisă în termen ("&amp;RIGHT("0"&amp;DAY(AI12),2)&amp;"."&amp;RIGHT("0"&amp;MONTH(AI12),2)&amp;"."&amp;YEAR(AI12)&amp;"). ","Trimite rezerva scrisă pentru avarii neaparente până la "&amp;RIGHT("0"&amp;DAY(AI12),2)&amp;"."&amp;RIGHT("0"&amp;MONTH(AI12),2)&amp;"."&amp;YEAR(AI12)&amp;". "),IF(AD12&gt;AI12,"Rezerva scrisă a fost trimisă după termenul de 7 zile ("&amp;RIGHT("0"&amp;DAY(AI12),2)&amp;"."&amp;RIGHT("0"&amp;MONTH(AI12),2)&amp;"."&amp;YEAR(AI12)&amp;"): se prezumă că marfa a fost primită în starea din CMR. ","")),"")&amp;IF(ISNUMBER(AJ12),IF(NOT(ISNUMBER(AE12)),IF(Azi&gt;AJ12,"Termenul de 21 de zile pentru reclamația de întârziere a expirat. ","Livrare cu întârziere: trimite reclamația scrisă până la "&amp;RIGHT("0"&amp;DAY(AJ12),2)&amp;"."&amp;RIGHT("0"&amp;MONTH(AJ12),2)&amp;"."&amp;YEAR(AJ12)&amp;". "),IF(AE12&gt;AJ12,"Reclamația pentru întârziere a fost trimisă după termen. ","")),"")&amp;IF(AND(AH12="În tranzit – întârziat"),"Termenul de livrare a trecut și marfa nu a ajuns. ","")&amp;IF(AND(ISNUMBER(AK12),OR(AB12&lt;&gt;"",ISNUMBER(AC12),ISNUMBER(AJ12)),Azi&gt;N(AK12)-60,Azi&lt;=N(AK12)),"Acțiunea în instanță se prescrie la "&amp;RIGHT("0"&amp;DAY(AK12),2)&amp;"."&amp;RIGHT("0"&amp;MONTH(AK12),2)&amp;"."&amp;YEAR(AK12)&amp;". ","")))</f>
        <v/>
      </c>
    </row>
    <row r="13" spans="2:38" x14ac:dyDescent="0.2">
      <c r="B13" s="17"/>
      <c r="C13" s="18"/>
      <c r="D13" s="19"/>
      <c r="E13" s="19"/>
      <c r="F13" s="19"/>
      <c r="G13" s="19"/>
      <c r="H13" s="19"/>
      <c r="I13" s="19"/>
      <c r="J13" s="19"/>
      <c r="K13" s="19"/>
      <c r="L13" s="18"/>
      <c r="M13" s="19"/>
      <c r="N13" s="19"/>
      <c r="O13" s="19"/>
      <c r="P13" s="19"/>
      <c r="Q13" s="19"/>
      <c r="R13" s="19"/>
      <c r="S13" s="19"/>
      <c r="T13" s="20"/>
      <c r="U13" s="21"/>
      <c r="V13" s="20"/>
      <c r="W13" s="19"/>
      <c r="X13" s="19"/>
      <c r="Y13" s="18"/>
      <c r="Z13" s="19"/>
      <c r="AA13" s="18"/>
      <c r="AB13" s="19"/>
      <c r="AC13" s="18"/>
      <c r="AD13" s="18"/>
      <c r="AE13" s="18"/>
      <c r="AF13" s="22" t="str">
        <f>IF(B13="","",SUMIF(Mărfuri!$B$5:$B$1004,B13,Mărfuri!$D$5:$D$1004))</f>
        <v/>
      </c>
      <c r="AG13" s="23" t="str">
        <f>IF(B13="","",SUMIF(Mărfuri!$B$5:$B$1004,B13,Mărfuri!$H$5:$H$1004))</f>
        <v/>
      </c>
      <c r="AH13" s="24" t="str">
        <f t="shared" si="0"/>
        <v/>
      </c>
      <c r="AI13" s="25" t="str">
        <f t="shared" si="1"/>
        <v/>
      </c>
      <c r="AJ13" s="25" t="str">
        <f t="shared" si="2"/>
        <v/>
      </c>
      <c r="AK13" s="25" t="str">
        <f t="shared" si="3"/>
        <v/>
      </c>
      <c r="AL13" s="26" t="str">
        <f>IF(B13="","",TRIM(IF(COUNTIF($B$5:$B$504,B13)&gt;1,"Număr CMR dublat. ","")&amp;IF(LEN(IF(C13="","data, ","")&amp;IF(D13="","locul întocmirii, ","")&amp;IF(OR(E13="",F13=""),"expeditorul, ","")&amp;IF(OR(H13="",I13=""),"destinatarul, ","")&amp;IF(OR(N13="",O13=""),"transportatorul, ","")&amp;IF(OR(K13="",NOT(ISNUMBER(L13))),"locul și data încărcării, ","")&amp;IF(M13="","locul de livrare, ","")&amp;IF(N(AF13)=0,"numărul de colete, ","")&amp;IF(COUNTIFS(Mărfuri!$B$5:$B$1004,B13,Mărfuri!$H$5:$H$1004,"")&gt;0,"greutatea unor loturi, ",""))&gt;0,"Lipsesc date obligatorii (art. 6): "&amp;LEFT(IF(C13="","data, ","")&amp;IF(D13="","locul întocmirii, ","")&amp;IF(OR(E13="",F13=""),"expeditorul, ","")&amp;IF(OR(H13="",I13=""),"destinatarul, ","")&amp;IF(OR(N13="",O13=""),"transportatorul, ","")&amp;IF(OR(K13="",NOT(ISNUMBER(L13))),"locul și data încărcării, ","")&amp;IF(M13="","locul de livrare, ","")&amp;IF(N(AF13)=0,"numărul de colete, ","")&amp;IF(COUNTIFS(Mărfuri!$B$5:$B$1004,B13,Mărfuri!$H$5:$H$1004,"")&gt;0,"greutatea unor loturi, ",""),LEN(IF(C13="","data, ","")&amp;IF(D13="","locul întocmirii, ","")&amp;IF(OR(E13="",F13=""),"expeditorul, ","")&amp;IF(OR(H13="",I13=""),"destinatarul, ","")&amp;IF(OR(N13="",O13=""),"transportatorul, ","")&amp;IF(OR(K13="",NOT(ISNUMBER(L13))),"locul și data încărcării, ","")&amp;IF(M13="","locul de livrare, ","")&amp;IF(N(AF13)=0,"numărul de colete, ","")&amp;IF(COUNTIFS(Mărfuri!$B$5:$B$1004,B13,Mărfuri!$H$5:$H$1004,"")&gt;0,"greutatea unor loturi, ",""))-2)&amp;". ","")&amp;IF(Z13&lt;&gt;"","Transportatorul a făcut rezerve la încărcare (art. 8): ele te obligă doar dacă le-ai acceptat expres. ","")&amp;IF(AND(ISNUMBER(AC13),ISNUMBER(AI13)),IF(NOT(ISNUMBER(AD13)),IF(Azi&gt;AI13,"Rezerva scrisă pentru avarii neaparente nu a fost trimisă în termen ("&amp;RIGHT("0"&amp;DAY(AI13),2)&amp;"."&amp;RIGHT("0"&amp;MONTH(AI13),2)&amp;"."&amp;YEAR(AI13)&amp;"). ","Trimite rezerva scrisă pentru avarii neaparente până la "&amp;RIGHT("0"&amp;DAY(AI13),2)&amp;"."&amp;RIGHT("0"&amp;MONTH(AI13),2)&amp;"."&amp;YEAR(AI13)&amp;". "),IF(AD13&gt;AI13,"Rezerva scrisă a fost trimisă după termenul de 7 zile ("&amp;RIGHT("0"&amp;DAY(AI13),2)&amp;"."&amp;RIGHT("0"&amp;MONTH(AI13),2)&amp;"."&amp;YEAR(AI13)&amp;"): se prezumă că marfa a fost primită în starea din CMR. ","")),"")&amp;IF(ISNUMBER(AJ13),IF(NOT(ISNUMBER(AE13)),IF(Azi&gt;AJ13,"Termenul de 21 de zile pentru reclamația de întârziere a expirat. ","Livrare cu întârziere: trimite reclamația scrisă până la "&amp;RIGHT("0"&amp;DAY(AJ13),2)&amp;"."&amp;RIGHT("0"&amp;MONTH(AJ13),2)&amp;"."&amp;YEAR(AJ13)&amp;". "),IF(AE13&gt;AJ13,"Reclamația pentru întârziere a fost trimisă după termen. ","")),"")&amp;IF(AND(AH13="În tranzit – întârziat"),"Termenul de livrare a trecut și marfa nu a ajuns. ","")&amp;IF(AND(ISNUMBER(AK13),OR(AB13&lt;&gt;"",ISNUMBER(AC13),ISNUMBER(AJ13)),Azi&gt;N(AK13)-60,Azi&lt;=N(AK13)),"Acțiunea în instanță se prescrie la "&amp;RIGHT("0"&amp;DAY(AK13),2)&amp;"."&amp;RIGHT("0"&amp;MONTH(AK13),2)&amp;"."&amp;YEAR(AK13)&amp;". ","")))</f>
        <v/>
      </c>
    </row>
    <row r="14" spans="2:38" x14ac:dyDescent="0.2">
      <c r="B14" s="17"/>
      <c r="C14" s="18"/>
      <c r="D14" s="19"/>
      <c r="E14" s="19"/>
      <c r="F14" s="19"/>
      <c r="G14" s="19"/>
      <c r="H14" s="19"/>
      <c r="I14" s="19"/>
      <c r="J14" s="19"/>
      <c r="K14" s="19"/>
      <c r="L14" s="18"/>
      <c r="M14" s="19"/>
      <c r="N14" s="19"/>
      <c r="O14" s="19"/>
      <c r="P14" s="19"/>
      <c r="Q14" s="19"/>
      <c r="R14" s="19"/>
      <c r="S14" s="19"/>
      <c r="T14" s="20"/>
      <c r="U14" s="21"/>
      <c r="V14" s="20"/>
      <c r="W14" s="19"/>
      <c r="X14" s="19"/>
      <c r="Y14" s="18"/>
      <c r="Z14" s="19"/>
      <c r="AA14" s="18"/>
      <c r="AB14" s="19"/>
      <c r="AC14" s="18"/>
      <c r="AD14" s="18"/>
      <c r="AE14" s="18"/>
      <c r="AF14" s="22" t="str">
        <f>IF(B14="","",SUMIF(Mărfuri!$B$5:$B$1004,B14,Mărfuri!$D$5:$D$1004))</f>
        <v/>
      </c>
      <c r="AG14" s="23" t="str">
        <f>IF(B14="","",SUMIF(Mărfuri!$B$5:$B$1004,B14,Mărfuri!$H$5:$H$1004))</f>
        <v/>
      </c>
      <c r="AH14" s="24" t="str">
        <f t="shared" si="0"/>
        <v/>
      </c>
      <c r="AI14" s="25" t="str">
        <f t="shared" si="1"/>
        <v/>
      </c>
      <c r="AJ14" s="25" t="str">
        <f t="shared" si="2"/>
        <v/>
      </c>
      <c r="AK14" s="25" t="str">
        <f t="shared" si="3"/>
        <v/>
      </c>
      <c r="AL14" s="26" t="str">
        <f>IF(B14="","",TRIM(IF(COUNTIF($B$5:$B$504,B14)&gt;1,"Număr CMR dublat. ","")&amp;IF(LEN(IF(C14="","data, ","")&amp;IF(D14="","locul întocmirii, ","")&amp;IF(OR(E14="",F14=""),"expeditorul, ","")&amp;IF(OR(H14="",I14=""),"destinatarul, ","")&amp;IF(OR(N14="",O14=""),"transportatorul, ","")&amp;IF(OR(K14="",NOT(ISNUMBER(L14))),"locul și data încărcării, ","")&amp;IF(M14="","locul de livrare, ","")&amp;IF(N(AF14)=0,"numărul de colete, ","")&amp;IF(COUNTIFS(Mărfuri!$B$5:$B$1004,B14,Mărfuri!$H$5:$H$1004,"")&gt;0,"greutatea unor loturi, ",""))&gt;0,"Lipsesc date obligatorii (art. 6): "&amp;LEFT(IF(C14="","data, ","")&amp;IF(D14="","locul întocmirii, ","")&amp;IF(OR(E14="",F14=""),"expeditorul, ","")&amp;IF(OR(H14="",I14=""),"destinatarul, ","")&amp;IF(OR(N14="",O14=""),"transportatorul, ","")&amp;IF(OR(K14="",NOT(ISNUMBER(L14))),"locul și data încărcării, ","")&amp;IF(M14="","locul de livrare, ","")&amp;IF(N(AF14)=0,"numărul de colete, ","")&amp;IF(COUNTIFS(Mărfuri!$B$5:$B$1004,B14,Mărfuri!$H$5:$H$1004,"")&gt;0,"greutatea unor loturi, ",""),LEN(IF(C14="","data, ","")&amp;IF(D14="","locul întocmirii, ","")&amp;IF(OR(E14="",F14=""),"expeditorul, ","")&amp;IF(OR(H14="",I14=""),"destinatarul, ","")&amp;IF(OR(N14="",O14=""),"transportatorul, ","")&amp;IF(OR(K14="",NOT(ISNUMBER(L14))),"locul și data încărcării, ","")&amp;IF(M14="","locul de livrare, ","")&amp;IF(N(AF14)=0,"numărul de colete, ","")&amp;IF(COUNTIFS(Mărfuri!$B$5:$B$1004,B14,Mărfuri!$H$5:$H$1004,"")&gt;0,"greutatea unor loturi, ",""))-2)&amp;". ","")&amp;IF(Z14&lt;&gt;"","Transportatorul a făcut rezerve la încărcare (art. 8): ele te obligă doar dacă le-ai acceptat expres. ","")&amp;IF(AND(ISNUMBER(AC14),ISNUMBER(AI14)),IF(NOT(ISNUMBER(AD14)),IF(Azi&gt;AI14,"Rezerva scrisă pentru avarii neaparente nu a fost trimisă în termen ("&amp;RIGHT("0"&amp;DAY(AI14),2)&amp;"."&amp;RIGHT("0"&amp;MONTH(AI14),2)&amp;"."&amp;YEAR(AI14)&amp;"). ","Trimite rezerva scrisă pentru avarii neaparente până la "&amp;RIGHT("0"&amp;DAY(AI14),2)&amp;"."&amp;RIGHT("0"&amp;MONTH(AI14),2)&amp;"."&amp;YEAR(AI14)&amp;". "),IF(AD14&gt;AI14,"Rezerva scrisă a fost trimisă după termenul de 7 zile ("&amp;RIGHT("0"&amp;DAY(AI14),2)&amp;"."&amp;RIGHT("0"&amp;MONTH(AI14),2)&amp;"."&amp;YEAR(AI14)&amp;"): se prezumă că marfa a fost primită în starea din CMR. ","")),"")&amp;IF(ISNUMBER(AJ14),IF(NOT(ISNUMBER(AE14)),IF(Azi&gt;AJ14,"Termenul de 21 de zile pentru reclamația de întârziere a expirat. ","Livrare cu întârziere: trimite reclamația scrisă până la "&amp;RIGHT("0"&amp;DAY(AJ14),2)&amp;"."&amp;RIGHT("0"&amp;MONTH(AJ14),2)&amp;"."&amp;YEAR(AJ14)&amp;". "),IF(AE14&gt;AJ14,"Reclamația pentru întârziere a fost trimisă după termen. ","")),"")&amp;IF(AND(AH14="În tranzit – întârziat"),"Termenul de livrare a trecut și marfa nu a ajuns. ","")&amp;IF(AND(ISNUMBER(AK14),OR(AB14&lt;&gt;"",ISNUMBER(AC14),ISNUMBER(AJ14)),Azi&gt;N(AK14)-60,Azi&lt;=N(AK14)),"Acțiunea în instanță se prescrie la "&amp;RIGHT("0"&amp;DAY(AK14),2)&amp;"."&amp;RIGHT("0"&amp;MONTH(AK14),2)&amp;"."&amp;YEAR(AK14)&amp;". ","")))</f>
        <v/>
      </c>
    </row>
    <row r="15" spans="2:38" x14ac:dyDescent="0.2">
      <c r="B15" s="17"/>
      <c r="C15" s="18"/>
      <c r="D15" s="19"/>
      <c r="E15" s="19"/>
      <c r="F15" s="19"/>
      <c r="G15" s="19"/>
      <c r="H15" s="19"/>
      <c r="I15" s="19"/>
      <c r="J15" s="19"/>
      <c r="K15" s="19"/>
      <c r="L15" s="18"/>
      <c r="M15" s="19"/>
      <c r="N15" s="19"/>
      <c r="O15" s="19"/>
      <c r="P15" s="19"/>
      <c r="Q15" s="19"/>
      <c r="R15" s="19"/>
      <c r="S15" s="19"/>
      <c r="T15" s="20"/>
      <c r="U15" s="21"/>
      <c r="V15" s="20"/>
      <c r="W15" s="19"/>
      <c r="X15" s="19"/>
      <c r="Y15" s="18"/>
      <c r="Z15" s="19"/>
      <c r="AA15" s="18"/>
      <c r="AB15" s="19"/>
      <c r="AC15" s="18"/>
      <c r="AD15" s="18"/>
      <c r="AE15" s="18"/>
      <c r="AF15" s="22" t="str">
        <f>IF(B15="","",SUMIF(Mărfuri!$B$5:$B$1004,B15,Mărfuri!$D$5:$D$1004))</f>
        <v/>
      </c>
      <c r="AG15" s="23" t="str">
        <f>IF(B15="","",SUMIF(Mărfuri!$B$5:$B$1004,B15,Mărfuri!$H$5:$H$1004))</f>
        <v/>
      </c>
      <c r="AH15" s="24" t="str">
        <f t="shared" si="0"/>
        <v/>
      </c>
      <c r="AI15" s="25" t="str">
        <f t="shared" si="1"/>
        <v/>
      </c>
      <c r="AJ15" s="25" t="str">
        <f t="shared" si="2"/>
        <v/>
      </c>
      <c r="AK15" s="25" t="str">
        <f t="shared" si="3"/>
        <v/>
      </c>
      <c r="AL15" s="26" t="str">
        <f>IF(B15="","",TRIM(IF(COUNTIF($B$5:$B$504,B15)&gt;1,"Număr CMR dublat. ","")&amp;IF(LEN(IF(C15="","data, ","")&amp;IF(D15="","locul întocmirii, ","")&amp;IF(OR(E15="",F15=""),"expeditorul, ","")&amp;IF(OR(H15="",I15=""),"destinatarul, ","")&amp;IF(OR(N15="",O15=""),"transportatorul, ","")&amp;IF(OR(K15="",NOT(ISNUMBER(L15))),"locul și data încărcării, ","")&amp;IF(M15="","locul de livrare, ","")&amp;IF(N(AF15)=0,"numărul de colete, ","")&amp;IF(COUNTIFS(Mărfuri!$B$5:$B$1004,B15,Mărfuri!$H$5:$H$1004,"")&gt;0,"greutatea unor loturi, ",""))&gt;0,"Lipsesc date obligatorii (art. 6): "&amp;LEFT(IF(C15="","data, ","")&amp;IF(D15="","locul întocmirii, ","")&amp;IF(OR(E15="",F15=""),"expeditorul, ","")&amp;IF(OR(H15="",I15=""),"destinatarul, ","")&amp;IF(OR(N15="",O15=""),"transportatorul, ","")&amp;IF(OR(K15="",NOT(ISNUMBER(L15))),"locul și data încărcării, ","")&amp;IF(M15="","locul de livrare, ","")&amp;IF(N(AF15)=0,"numărul de colete, ","")&amp;IF(COUNTIFS(Mărfuri!$B$5:$B$1004,B15,Mărfuri!$H$5:$H$1004,"")&gt;0,"greutatea unor loturi, ",""),LEN(IF(C15="","data, ","")&amp;IF(D15="","locul întocmirii, ","")&amp;IF(OR(E15="",F15=""),"expeditorul, ","")&amp;IF(OR(H15="",I15=""),"destinatarul, ","")&amp;IF(OR(N15="",O15=""),"transportatorul, ","")&amp;IF(OR(K15="",NOT(ISNUMBER(L15))),"locul și data încărcării, ","")&amp;IF(M15="","locul de livrare, ","")&amp;IF(N(AF15)=0,"numărul de colete, ","")&amp;IF(COUNTIFS(Mărfuri!$B$5:$B$1004,B15,Mărfuri!$H$5:$H$1004,"")&gt;0,"greutatea unor loturi, ",""))-2)&amp;". ","")&amp;IF(Z15&lt;&gt;"","Transportatorul a făcut rezerve la încărcare (art. 8): ele te obligă doar dacă le-ai acceptat expres. ","")&amp;IF(AND(ISNUMBER(AC15),ISNUMBER(AI15)),IF(NOT(ISNUMBER(AD15)),IF(Azi&gt;AI15,"Rezerva scrisă pentru avarii neaparente nu a fost trimisă în termen ("&amp;RIGHT("0"&amp;DAY(AI15),2)&amp;"."&amp;RIGHT("0"&amp;MONTH(AI15),2)&amp;"."&amp;YEAR(AI15)&amp;"). ","Trimite rezerva scrisă pentru avarii neaparente până la "&amp;RIGHT("0"&amp;DAY(AI15),2)&amp;"."&amp;RIGHT("0"&amp;MONTH(AI15),2)&amp;"."&amp;YEAR(AI15)&amp;". "),IF(AD15&gt;AI15,"Rezerva scrisă a fost trimisă după termenul de 7 zile ("&amp;RIGHT("0"&amp;DAY(AI15),2)&amp;"."&amp;RIGHT("0"&amp;MONTH(AI15),2)&amp;"."&amp;YEAR(AI15)&amp;"): se prezumă că marfa a fost primită în starea din CMR. ","")),"")&amp;IF(ISNUMBER(AJ15),IF(NOT(ISNUMBER(AE15)),IF(Azi&gt;AJ15,"Termenul de 21 de zile pentru reclamația de întârziere a expirat. ","Livrare cu întârziere: trimite reclamația scrisă până la "&amp;RIGHT("0"&amp;DAY(AJ15),2)&amp;"."&amp;RIGHT("0"&amp;MONTH(AJ15),2)&amp;"."&amp;YEAR(AJ15)&amp;". "),IF(AE15&gt;AJ15,"Reclamația pentru întârziere a fost trimisă după termen. ","")),"")&amp;IF(AND(AH15="În tranzit – întârziat"),"Termenul de livrare a trecut și marfa nu a ajuns. ","")&amp;IF(AND(ISNUMBER(AK15),OR(AB15&lt;&gt;"",ISNUMBER(AC15),ISNUMBER(AJ15)),Azi&gt;N(AK15)-60,Azi&lt;=N(AK15)),"Acțiunea în instanță se prescrie la "&amp;RIGHT("0"&amp;DAY(AK15),2)&amp;"."&amp;RIGHT("0"&amp;MONTH(AK15),2)&amp;"."&amp;YEAR(AK15)&amp;". ","")))</f>
        <v/>
      </c>
    </row>
    <row r="16" spans="2:38" x14ac:dyDescent="0.2">
      <c r="B16" s="17"/>
      <c r="C16" s="18"/>
      <c r="D16" s="19"/>
      <c r="E16" s="19"/>
      <c r="F16" s="19"/>
      <c r="G16" s="19"/>
      <c r="H16" s="19"/>
      <c r="I16" s="19"/>
      <c r="J16" s="19"/>
      <c r="K16" s="19"/>
      <c r="L16" s="18"/>
      <c r="M16" s="19"/>
      <c r="N16" s="19"/>
      <c r="O16" s="19"/>
      <c r="P16" s="19"/>
      <c r="Q16" s="19"/>
      <c r="R16" s="19"/>
      <c r="S16" s="19"/>
      <c r="T16" s="20"/>
      <c r="U16" s="21"/>
      <c r="V16" s="20"/>
      <c r="W16" s="19"/>
      <c r="X16" s="19"/>
      <c r="Y16" s="18"/>
      <c r="Z16" s="19"/>
      <c r="AA16" s="18"/>
      <c r="AB16" s="19"/>
      <c r="AC16" s="18"/>
      <c r="AD16" s="18"/>
      <c r="AE16" s="18"/>
      <c r="AF16" s="22" t="str">
        <f>IF(B16="","",SUMIF(Mărfuri!$B$5:$B$1004,B16,Mărfuri!$D$5:$D$1004))</f>
        <v/>
      </c>
      <c r="AG16" s="23" t="str">
        <f>IF(B16="","",SUMIF(Mărfuri!$B$5:$B$1004,B16,Mărfuri!$H$5:$H$1004))</f>
        <v/>
      </c>
      <c r="AH16" s="24" t="str">
        <f t="shared" si="0"/>
        <v/>
      </c>
      <c r="AI16" s="25" t="str">
        <f t="shared" si="1"/>
        <v/>
      </c>
      <c r="AJ16" s="25" t="str">
        <f t="shared" si="2"/>
        <v/>
      </c>
      <c r="AK16" s="25" t="str">
        <f t="shared" si="3"/>
        <v/>
      </c>
      <c r="AL16" s="26" t="str">
        <f>IF(B16="","",TRIM(IF(COUNTIF($B$5:$B$504,B16)&gt;1,"Număr CMR dublat. ","")&amp;IF(LEN(IF(C16="","data, ","")&amp;IF(D16="","locul întocmirii, ","")&amp;IF(OR(E16="",F16=""),"expeditorul, ","")&amp;IF(OR(H16="",I16=""),"destinatarul, ","")&amp;IF(OR(N16="",O16=""),"transportatorul, ","")&amp;IF(OR(K16="",NOT(ISNUMBER(L16))),"locul și data încărcării, ","")&amp;IF(M16="","locul de livrare, ","")&amp;IF(N(AF16)=0,"numărul de colete, ","")&amp;IF(COUNTIFS(Mărfuri!$B$5:$B$1004,B16,Mărfuri!$H$5:$H$1004,"")&gt;0,"greutatea unor loturi, ",""))&gt;0,"Lipsesc date obligatorii (art. 6): "&amp;LEFT(IF(C16="","data, ","")&amp;IF(D16="","locul întocmirii, ","")&amp;IF(OR(E16="",F16=""),"expeditorul, ","")&amp;IF(OR(H16="",I16=""),"destinatarul, ","")&amp;IF(OR(N16="",O16=""),"transportatorul, ","")&amp;IF(OR(K16="",NOT(ISNUMBER(L16))),"locul și data încărcării, ","")&amp;IF(M16="","locul de livrare, ","")&amp;IF(N(AF16)=0,"numărul de colete, ","")&amp;IF(COUNTIFS(Mărfuri!$B$5:$B$1004,B16,Mărfuri!$H$5:$H$1004,"")&gt;0,"greutatea unor loturi, ",""),LEN(IF(C16="","data, ","")&amp;IF(D16="","locul întocmirii, ","")&amp;IF(OR(E16="",F16=""),"expeditorul, ","")&amp;IF(OR(H16="",I16=""),"destinatarul, ","")&amp;IF(OR(N16="",O16=""),"transportatorul, ","")&amp;IF(OR(K16="",NOT(ISNUMBER(L16))),"locul și data încărcării, ","")&amp;IF(M16="","locul de livrare, ","")&amp;IF(N(AF16)=0,"numărul de colete, ","")&amp;IF(COUNTIFS(Mărfuri!$B$5:$B$1004,B16,Mărfuri!$H$5:$H$1004,"")&gt;0,"greutatea unor loturi, ",""))-2)&amp;". ","")&amp;IF(Z16&lt;&gt;"","Transportatorul a făcut rezerve la încărcare (art. 8): ele te obligă doar dacă le-ai acceptat expres. ","")&amp;IF(AND(ISNUMBER(AC16),ISNUMBER(AI16)),IF(NOT(ISNUMBER(AD16)),IF(Azi&gt;AI16,"Rezerva scrisă pentru avarii neaparente nu a fost trimisă în termen ("&amp;RIGHT("0"&amp;DAY(AI16),2)&amp;"."&amp;RIGHT("0"&amp;MONTH(AI16),2)&amp;"."&amp;YEAR(AI16)&amp;"). ","Trimite rezerva scrisă pentru avarii neaparente până la "&amp;RIGHT("0"&amp;DAY(AI16),2)&amp;"."&amp;RIGHT("0"&amp;MONTH(AI16),2)&amp;"."&amp;YEAR(AI16)&amp;". "),IF(AD16&gt;AI16,"Rezerva scrisă a fost trimisă după termenul de 7 zile ("&amp;RIGHT("0"&amp;DAY(AI16),2)&amp;"."&amp;RIGHT("0"&amp;MONTH(AI16),2)&amp;"."&amp;YEAR(AI16)&amp;"): se prezumă că marfa a fost primită în starea din CMR. ","")),"")&amp;IF(ISNUMBER(AJ16),IF(NOT(ISNUMBER(AE16)),IF(Azi&gt;AJ16,"Termenul de 21 de zile pentru reclamația de întârziere a expirat. ","Livrare cu întârziere: trimite reclamația scrisă până la "&amp;RIGHT("0"&amp;DAY(AJ16),2)&amp;"."&amp;RIGHT("0"&amp;MONTH(AJ16),2)&amp;"."&amp;YEAR(AJ16)&amp;". "),IF(AE16&gt;AJ16,"Reclamația pentru întârziere a fost trimisă după termen. ","")),"")&amp;IF(AND(AH16="În tranzit – întârziat"),"Termenul de livrare a trecut și marfa nu a ajuns. ","")&amp;IF(AND(ISNUMBER(AK16),OR(AB16&lt;&gt;"",ISNUMBER(AC16),ISNUMBER(AJ16)),Azi&gt;N(AK16)-60,Azi&lt;=N(AK16)),"Acțiunea în instanță se prescrie la "&amp;RIGHT("0"&amp;DAY(AK16),2)&amp;"."&amp;RIGHT("0"&amp;MONTH(AK16),2)&amp;"."&amp;YEAR(AK16)&amp;". ","")))</f>
        <v/>
      </c>
    </row>
    <row r="17" spans="2:38" x14ac:dyDescent="0.2">
      <c r="B17" s="17"/>
      <c r="C17" s="18"/>
      <c r="D17" s="19"/>
      <c r="E17" s="19"/>
      <c r="F17" s="19"/>
      <c r="G17" s="19"/>
      <c r="H17" s="19"/>
      <c r="I17" s="19"/>
      <c r="J17" s="19"/>
      <c r="K17" s="19"/>
      <c r="L17" s="18"/>
      <c r="M17" s="19"/>
      <c r="N17" s="19"/>
      <c r="O17" s="19"/>
      <c r="P17" s="19"/>
      <c r="Q17" s="19"/>
      <c r="R17" s="19"/>
      <c r="S17" s="19"/>
      <c r="T17" s="20"/>
      <c r="U17" s="21"/>
      <c r="V17" s="20"/>
      <c r="W17" s="19"/>
      <c r="X17" s="19"/>
      <c r="Y17" s="18"/>
      <c r="Z17" s="19"/>
      <c r="AA17" s="18"/>
      <c r="AB17" s="19"/>
      <c r="AC17" s="18"/>
      <c r="AD17" s="18"/>
      <c r="AE17" s="18"/>
      <c r="AF17" s="22" t="str">
        <f>IF(B17="","",SUMIF(Mărfuri!$B$5:$B$1004,B17,Mărfuri!$D$5:$D$1004))</f>
        <v/>
      </c>
      <c r="AG17" s="23" t="str">
        <f>IF(B17="","",SUMIF(Mărfuri!$B$5:$B$1004,B17,Mărfuri!$H$5:$H$1004))</f>
        <v/>
      </c>
      <c r="AH17" s="24" t="str">
        <f t="shared" si="0"/>
        <v/>
      </c>
      <c r="AI17" s="25" t="str">
        <f t="shared" si="1"/>
        <v/>
      </c>
      <c r="AJ17" s="25" t="str">
        <f t="shared" si="2"/>
        <v/>
      </c>
      <c r="AK17" s="25" t="str">
        <f t="shared" si="3"/>
        <v/>
      </c>
      <c r="AL17" s="26" t="str">
        <f>IF(B17="","",TRIM(IF(COUNTIF($B$5:$B$504,B17)&gt;1,"Număr CMR dublat. ","")&amp;IF(LEN(IF(C17="","data, ","")&amp;IF(D17="","locul întocmirii, ","")&amp;IF(OR(E17="",F17=""),"expeditorul, ","")&amp;IF(OR(H17="",I17=""),"destinatarul, ","")&amp;IF(OR(N17="",O17=""),"transportatorul, ","")&amp;IF(OR(K17="",NOT(ISNUMBER(L17))),"locul și data încărcării, ","")&amp;IF(M17="","locul de livrare, ","")&amp;IF(N(AF17)=0,"numărul de colete, ","")&amp;IF(COUNTIFS(Mărfuri!$B$5:$B$1004,B17,Mărfuri!$H$5:$H$1004,"")&gt;0,"greutatea unor loturi, ",""))&gt;0,"Lipsesc date obligatorii (art. 6): "&amp;LEFT(IF(C17="","data, ","")&amp;IF(D17="","locul întocmirii, ","")&amp;IF(OR(E17="",F17=""),"expeditorul, ","")&amp;IF(OR(H17="",I17=""),"destinatarul, ","")&amp;IF(OR(N17="",O17=""),"transportatorul, ","")&amp;IF(OR(K17="",NOT(ISNUMBER(L17))),"locul și data încărcării, ","")&amp;IF(M17="","locul de livrare, ","")&amp;IF(N(AF17)=0,"numărul de colete, ","")&amp;IF(COUNTIFS(Mărfuri!$B$5:$B$1004,B17,Mărfuri!$H$5:$H$1004,"")&gt;0,"greutatea unor loturi, ",""),LEN(IF(C17="","data, ","")&amp;IF(D17="","locul întocmirii, ","")&amp;IF(OR(E17="",F17=""),"expeditorul, ","")&amp;IF(OR(H17="",I17=""),"destinatarul, ","")&amp;IF(OR(N17="",O17=""),"transportatorul, ","")&amp;IF(OR(K17="",NOT(ISNUMBER(L17))),"locul și data încărcării, ","")&amp;IF(M17="","locul de livrare, ","")&amp;IF(N(AF17)=0,"numărul de colete, ","")&amp;IF(COUNTIFS(Mărfuri!$B$5:$B$1004,B17,Mărfuri!$H$5:$H$1004,"")&gt;0,"greutatea unor loturi, ",""))-2)&amp;". ","")&amp;IF(Z17&lt;&gt;"","Transportatorul a făcut rezerve la încărcare (art. 8): ele te obligă doar dacă le-ai acceptat expres. ","")&amp;IF(AND(ISNUMBER(AC17),ISNUMBER(AI17)),IF(NOT(ISNUMBER(AD17)),IF(Azi&gt;AI17,"Rezerva scrisă pentru avarii neaparente nu a fost trimisă în termen ("&amp;RIGHT("0"&amp;DAY(AI17),2)&amp;"."&amp;RIGHT("0"&amp;MONTH(AI17),2)&amp;"."&amp;YEAR(AI17)&amp;"). ","Trimite rezerva scrisă pentru avarii neaparente până la "&amp;RIGHT("0"&amp;DAY(AI17),2)&amp;"."&amp;RIGHT("0"&amp;MONTH(AI17),2)&amp;"."&amp;YEAR(AI17)&amp;". "),IF(AD17&gt;AI17,"Rezerva scrisă a fost trimisă după termenul de 7 zile ("&amp;RIGHT("0"&amp;DAY(AI17),2)&amp;"."&amp;RIGHT("0"&amp;MONTH(AI17),2)&amp;"."&amp;YEAR(AI17)&amp;"): se prezumă că marfa a fost primită în starea din CMR. ","")),"")&amp;IF(ISNUMBER(AJ17),IF(NOT(ISNUMBER(AE17)),IF(Azi&gt;AJ17,"Termenul de 21 de zile pentru reclamația de întârziere a expirat. ","Livrare cu întârziere: trimite reclamația scrisă până la "&amp;RIGHT("0"&amp;DAY(AJ17),2)&amp;"."&amp;RIGHT("0"&amp;MONTH(AJ17),2)&amp;"."&amp;YEAR(AJ17)&amp;". "),IF(AE17&gt;AJ17,"Reclamația pentru întârziere a fost trimisă după termen. ","")),"")&amp;IF(AND(AH17="În tranzit – întârziat"),"Termenul de livrare a trecut și marfa nu a ajuns. ","")&amp;IF(AND(ISNUMBER(AK17),OR(AB17&lt;&gt;"",ISNUMBER(AC17),ISNUMBER(AJ17)),Azi&gt;N(AK17)-60,Azi&lt;=N(AK17)),"Acțiunea în instanță se prescrie la "&amp;RIGHT("0"&amp;DAY(AK17),2)&amp;"."&amp;RIGHT("0"&amp;MONTH(AK17),2)&amp;"."&amp;YEAR(AK17)&amp;". ","")))</f>
        <v/>
      </c>
    </row>
    <row r="18" spans="2:38" x14ac:dyDescent="0.2">
      <c r="B18" s="17"/>
      <c r="C18" s="18"/>
      <c r="D18" s="19"/>
      <c r="E18" s="19"/>
      <c r="F18" s="19"/>
      <c r="G18" s="19"/>
      <c r="H18" s="19"/>
      <c r="I18" s="19"/>
      <c r="J18" s="19"/>
      <c r="K18" s="19"/>
      <c r="L18" s="18"/>
      <c r="M18" s="19"/>
      <c r="N18" s="19"/>
      <c r="O18" s="19"/>
      <c r="P18" s="19"/>
      <c r="Q18" s="19"/>
      <c r="R18" s="19"/>
      <c r="S18" s="19"/>
      <c r="T18" s="20"/>
      <c r="U18" s="21"/>
      <c r="V18" s="20"/>
      <c r="W18" s="19"/>
      <c r="X18" s="19"/>
      <c r="Y18" s="18"/>
      <c r="Z18" s="19"/>
      <c r="AA18" s="18"/>
      <c r="AB18" s="19"/>
      <c r="AC18" s="18"/>
      <c r="AD18" s="18"/>
      <c r="AE18" s="18"/>
      <c r="AF18" s="22" t="str">
        <f>IF(B18="","",SUMIF(Mărfuri!$B$5:$B$1004,B18,Mărfuri!$D$5:$D$1004))</f>
        <v/>
      </c>
      <c r="AG18" s="23" t="str">
        <f>IF(B18="","",SUMIF(Mărfuri!$B$5:$B$1004,B18,Mărfuri!$H$5:$H$1004))</f>
        <v/>
      </c>
      <c r="AH18" s="24" t="str">
        <f t="shared" si="0"/>
        <v/>
      </c>
      <c r="AI18" s="25" t="str">
        <f t="shared" si="1"/>
        <v/>
      </c>
      <c r="AJ18" s="25" t="str">
        <f t="shared" si="2"/>
        <v/>
      </c>
      <c r="AK18" s="25" t="str">
        <f t="shared" si="3"/>
        <v/>
      </c>
      <c r="AL18" s="26" t="str">
        <f>IF(B18="","",TRIM(IF(COUNTIF($B$5:$B$504,B18)&gt;1,"Număr CMR dublat. ","")&amp;IF(LEN(IF(C18="","data, ","")&amp;IF(D18="","locul întocmirii, ","")&amp;IF(OR(E18="",F18=""),"expeditorul, ","")&amp;IF(OR(H18="",I18=""),"destinatarul, ","")&amp;IF(OR(N18="",O18=""),"transportatorul, ","")&amp;IF(OR(K18="",NOT(ISNUMBER(L18))),"locul și data încărcării, ","")&amp;IF(M18="","locul de livrare, ","")&amp;IF(N(AF18)=0,"numărul de colete, ","")&amp;IF(COUNTIFS(Mărfuri!$B$5:$B$1004,B18,Mărfuri!$H$5:$H$1004,"")&gt;0,"greutatea unor loturi, ",""))&gt;0,"Lipsesc date obligatorii (art. 6): "&amp;LEFT(IF(C18="","data, ","")&amp;IF(D18="","locul întocmirii, ","")&amp;IF(OR(E18="",F18=""),"expeditorul, ","")&amp;IF(OR(H18="",I18=""),"destinatarul, ","")&amp;IF(OR(N18="",O18=""),"transportatorul, ","")&amp;IF(OR(K18="",NOT(ISNUMBER(L18))),"locul și data încărcării, ","")&amp;IF(M18="","locul de livrare, ","")&amp;IF(N(AF18)=0,"numărul de colete, ","")&amp;IF(COUNTIFS(Mărfuri!$B$5:$B$1004,B18,Mărfuri!$H$5:$H$1004,"")&gt;0,"greutatea unor loturi, ",""),LEN(IF(C18="","data, ","")&amp;IF(D18="","locul întocmirii, ","")&amp;IF(OR(E18="",F18=""),"expeditorul, ","")&amp;IF(OR(H18="",I18=""),"destinatarul, ","")&amp;IF(OR(N18="",O18=""),"transportatorul, ","")&amp;IF(OR(K18="",NOT(ISNUMBER(L18))),"locul și data încărcării, ","")&amp;IF(M18="","locul de livrare, ","")&amp;IF(N(AF18)=0,"numărul de colete, ","")&amp;IF(COUNTIFS(Mărfuri!$B$5:$B$1004,B18,Mărfuri!$H$5:$H$1004,"")&gt;0,"greutatea unor loturi, ",""))-2)&amp;". ","")&amp;IF(Z18&lt;&gt;"","Transportatorul a făcut rezerve la încărcare (art. 8): ele te obligă doar dacă le-ai acceptat expres. ","")&amp;IF(AND(ISNUMBER(AC18),ISNUMBER(AI18)),IF(NOT(ISNUMBER(AD18)),IF(Azi&gt;AI18,"Rezerva scrisă pentru avarii neaparente nu a fost trimisă în termen ("&amp;RIGHT("0"&amp;DAY(AI18),2)&amp;"."&amp;RIGHT("0"&amp;MONTH(AI18),2)&amp;"."&amp;YEAR(AI18)&amp;"). ","Trimite rezerva scrisă pentru avarii neaparente până la "&amp;RIGHT("0"&amp;DAY(AI18),2)&amp;"."&amp;RIGHT("0"&amp;MONTH(AI18),2)&amp;"."&amp;YEAR(AI18)&amp;". "),IF(AD18&gt;AI18,"Rezerva scrisă a fost trimisă după termenul de 7 zile ("&amp;RIGHT("0"&amp;DAY(AI18),2)&amp;"."&amp;RIGHT("0"&amp;MONTH(AI18),2)&amp;"."&amp;YEAR(AI18)&amp;"): se prezumă că marfa a fost primită în starea din CMR. ","")),"")&amp;IF(ISNUMBER(AJ18),IF(NOT(ISNUMBER(AE18)),IF(Azi&gt;AJ18,"Termenul de 21 de zile pentru reclamația de întârziere a expirat. ","Livrare cu întârziere: trimite reclamația scrisă până la "&amp;RIGHT("0"&amp;DAY(AJ18),2)&amp;"."&amp;RIGHT("0"&amp;MONTH(AJ18),2)&amp;"."&amp;YEAR(AJ18)&amp;". "),IF(AE18&gt;AJ18,"Reclamația pentru întârziere a fost trimisă după termen. ","")),"")&amp;IF(AND(AH18="În tranzit – întârziat"),"Termenul de livrare a trecut și marfa nu a ajuns. ","")&amp;IF(AND(ISNUMBER(AK18),OR(AB18&lt;&gt;"",ISNUMBER(AC18),ISNUMBER(AJ18)),Azi&gt;N(AK18)-60,Azi&lt;=N(AK18)),"Acțiunea în instanță se prescrie la "&amp;RIGHT("0"&amp;DAY(AK18),2)&amp;"."&amp;RIGHT("0"&amp;MONTH(AK18),2)&amp;"."&amp;YEAR(AK18)&amp;". ","")))</f>
        <v/>
      </c>
    </row>
    <row r="19" spans="2:38" x14ac:dyDescent="0.2">
      <c r="B19" s="17"/>
      <c r="C19" s="18"/>
      <c r="D19" s="19"/>
      <c r="E19" s="19"/>
      <c r="F19" s="19"/>
      <c r="G19" s="19"/>
      <c r="H19" s="19"/>
      <c r="I19" s="19"/>
      <c r="J19" s="19"/>
      <c r="K19" s="19"/>
      <c r="L19" s="18"/>
      <c r="M19" s="19"/>
      <c r="N19" s="19"/>
      <c r="O19" s="19"/>
      <c r="P19" s="19"/>
      <c r="Q19" s="19"/>
      <c r="R19" s="19"/>
      <c r="S19" s="19"/>
      <c r="T19" s="20"/>
      <c r="U19" s="21"/>
      <c r="V19" s="20"/>
      <c r="W19" s="19"/>
      <c r="X19" s="19"/>
      <c r="Y19" s="18"/>
      <c r="Z19" s="19"/>
      <c r="AA19" s="18"/>
      <c r="AB19" s="19"/>
      <c r="AC19" s="18"/>
      <c r="AD19" s="18"/>
      <c r="AE19" s="18"/>
      <c r="AF19" s="22" t="str">
        <f>IF(B19="","",SUMIF(Mărfuri!$B$5:$B$1004,B19,Mărfuri!$D$5:$D$1004))</f>
        <v/>
      </c>
      <c r="AG19" s="23" t="str">
        <f>IF(B19="","",SUMIF(Mărfuri!$B$5:$B$1004,B19,Mărfuri!$H$5:$H$1004))</f>
        <v/>
      </c>
      <c r="AH19" s="24" t="str">
        <f t="shared" si="0"/>
        <v/>
      </c>
      <c r="AI19" s="25" t="str">
        <f t="shared" si="1"/>
        <v/>
      </c>
      <c r="AJ19" s="25" t="str">
        <f t="shared" si="2"/>
        <v/>
      </c>
      <c r="AK19" s="25" t="str">
        <f t="shared" si="3"/>
        <v/>
      </c>
      <c r="AL19" s="26" t="str">
        <f>IF(B19="","",TRIM(IF(COUNTIF($B$5:$B$504,B19)&gt;1,"Număr CMR dublat. ","")&amp;IF(LEN(IF(C19="","data, ","")&amp;IF(D19="","locul întocmirii, ","")&amp;IF(OR(E19="",F19=""),"expeditorul, ","")&amp;IF(OR(H19="",I19=""),"destinatarul, ","")&amp;IF(OR(N19="",O19=""),"transportatorul, ","")&amp;IF(OR(K19="",NOT(ISNUMBER(L19))),"locul și data încărcării, ","")&amp;IF(M19="","locul de livrare, ","")&amp;IF(N(AF19)=0,"numărul de colete, ","")&amp;IF(COUNTIFS(Mărfuri!$B$5:$B$1004,B19,Mărfuri!$H$5:$H$1004,"")&gt;0,"greutatea unor loturi, ",""))&gt;0,"Lipsesc date obligatorii (art. 6): "&amp;LEFT(IF(C19="","data, ","")&amp;IF(D19="","locul întocmirii, ","")&amp;IF(OR(E19="",F19=""),"expeditorul, ","")&amp;IF(OR(H19="",I19=""),"destinatarul, ","")&amp;IF(OR(N19="",O19=""),"transportatorul, ","")&amp;IF(OR(K19="",NOT(ISNUMBER(L19))),"locul și data încărcării, ","")&amp;IF(M19="","locul de livrare, ","")&amp;IF(N(AF19)=0,"numărul de colete, ","")&amp;IF(COUNTIFS(Mărfuri!$B$5:$B$1004,B19,Mărfuri!$H$5:$H$1004,"")&gt;0,"greutatea unor loturi, ",""),LEN(IF(C19="","data, ","")&amp;IF(D19="","locul întocmirii, ","")&amp;IF(OR(E19="",F19=""),"expeditorul, ","")&amp;IF(OR(H19="",I19=""),"destinatarul, ","")&amp;IF(OR(N19="",O19=""),"transportatorul, ","")&amp;IF(OR(K19="",NOT(ISNUMBER(L19))),"locul și data încărcării, ","")&amp;IF(M19="","locul de livrare, ","")&amp;IF(N(AF19)=0,"numărul de colete, ","")&amp;IF(COUNTIFS(Mărfuri!$B$5:$B$1004,B19,Mărfuri!$H$5:$H$1004,"")&gt;0,"greutatea unor loturi, ",""))-2)&amp;". ","")&amp;IF(Z19&lt;&gt;"","Transportatorul a făcut rezerve la încărcare (art. 8): ele te obligă doar dacă le-ai acceptat expres. ","")&amp;IF(AND(ISNUMBER(AC19),ISNUMBER(AI19)),IF(NOT(ISNUMBER(AD19)),IF(Azi&gt;AI19,"Rezerva scrisă pentru avarii neaparente nu a fost trimisă în termen ("&amp;RIGHT("0"&amp;DAY(AI19),2)&amp;"."&amp;RIGHT("0"&amp;MONTH(AI19),2)&amp;"."&amp;YEAR(AI19)&amp;"). ","Trimite rezerva scrisă pentru avarii neaparente până la "&amp;RIGHT("0"&amp;DAY(AI19),2)&amp;"."&amp;RIGHT("0"&amp;MONTH(AI19),2)&amp;"."&amp;YEAR(AI19)&amp;". "),IF(AD19&gt;AI19,"Rezerva scrisă a fost trimisă după termenul de 7 zile ("&amp;RIGHT("0"&amp;DAY(AI19),2)&amp;"."&amp;RIGHT("0"&amp;MONTH(AI19),2)&amp;"."&amp;YEAR(AI19)&amp;"): se prezumă că marfa a fost primită în starea din CMR. ","")),"")&amp;IF(ISNUMBER(AJ19),IF(NOT(ISNUMBER(AE19)),IF(Azi&gt;AJ19,"Termenul de 21 de zile pentru reclamația de întârziere a expirat. ","Livrare cu întârziere: trimite reclamația scrisă până la "&amp;RIGHT("0"&amp;DAY(AJ19),2)&amp;"."&amp;RIGHT("0"&amp;MONTH(AJ19),2)&amp;"."&amp;YEAR(AJ19)&amp;". "),IF(AE19&gt;AJ19,"Reclamația pentru întârziere a fost trimisă după termen. ","")),"")&amp;IF(AND(AH19="În tranzit – întârziat"),"Termenul de livrare a trecut și marfa nu a ajuns. ","")&amp;IF(AND(ISNUMBER(AK19),OR(AB19&lt;&gt;"",ISNUMBER(AC19),ISNUMBER(AJ19)),Azi&gt;N(AK19)-60,Azi&lt;=N(AK19)),"Acțiunea în instanță se prescrie la "&amp;RIGHT("0"&amp;DAY(AK19),2)&amp;"."&amp;RIGHT("0"&amp;MONTH(AK19),2)&amp;"."&amp;YEAR(AK19)&amp;". ","")))</f>
        <v/>
      </c>
    </row>
    <row r="20" spans="2:38" x14ac:dyDescent="0.2">
      <c r="B20" s="17"/>
      <c r="C20" s="18"/>
      <c r="D20" s="19"/>
      <c r="E20" s="19"/>
      <c r="F20" s="19"/>
      <c r="G20" s="19"/>
      <c r="H20" s="19"/>
      <c r="I20" s="19"/>
      <c r="J20" s="19"/>
      <c r="K20" s="19"/>
      <c r="L20" s="18"/>
      <c r="M20" s="19"/>
      <c r="N20" s="19"/>
      <c r="O20" s="19"/>
      <c r="P20" s="19"/>
      <c r="Q20" s="19"/>
      <c r="R20" s="19"/>
      <c r="S20" s="19"/>
      <c r="T20" s="20"/>
      <c r="U20" s="21"/>
      <c r="V20" s="20"/>
      <c r="W20" s="19"/>
      <c r="X20" s="19"/>
      <c r="Y20" s="18"/>
      <c r="Z20" s="19"/>
      <c r="AA20" s="18"/>
      <c r="AB20" s="19"/>
      <c r="AC20" s="18"/>
      <c r="AD20" s="18"/>
      <c r="AE20" s="18"/>
      <c r="AF20" s="22" t="str">
        <f>IF(B20="","",SUMIF(Mărfuri!$B$5:$B$1004,B20,Mărfuri!$D$5:$D$1004))</f>
        <v/>
      </c>
      <c r="AG20" s="23" t="str">
        <f>IF(B20="","",SUMIF(Mărfuri!$B$5:$B$1004,B20,Mărfuri!$H$5:$H$1004))</f>
        <v/>
      </c>
      <c r="AH20" s="24" t="str">
        <f t="shared" si="0"/>
        <v/>
      </c>
      <c r="AI20" s="25" t="str">
        <f t="shared" si="1"/>
        <v/>
      </c>
      <c r="AJ20" s="25" t="str">
        <f t="shared" si="2"/>
        <v/>
      </c>
      <c r="AK20" s="25" t="str">
        <f t="shared" si="3"/>
        <v/>
      </c>
      <c r="AL20" s="26" t="str">
        <f>IF(B20="","",TRIM(IF(COUNTIF($B$5:$B$504,B20)&gt;1,"Număr CMR dublat. ","")&amp;IF(LEN(IF(C20="","data, ","")&amp;IF(D20="","locul întocmirii, ","")&amp;IF(OR(E20="",F20=""),"expeditorul, ","")&amp;IF(OR(H20="",I20=""),"destinatarul, ","")&amp;IF(OR(N20="",O20=""),"transportatorul, ","")&amp;IF(OR(K20="",NOT(ISNUMBER(L20))),"locul și data încărcării, ","")&amp;IF(M20="","locul de livrare, ","")&amp;IF(N(AF20)=0,"numărul de colete, ","")&amp;IF(COUNTIFS(Mărfuri!$B$5:$B$1004,B20,Mărfuri!$H$5:$H$1004,"")&gt;0,"greutatea unor loturi, ",""))&gt;0,"Lipsesc date obligatorii (art. 6): "&amp;LEFT(IF(C20="","data, ","")&amp;IF(D20="","locul întocmirii, ","")&amp;IF(OR(E20="",F20=""),"expeditorul, ","")&amp;IF(OR(H20="",I20=""),"destinatarul, ","")&amp;IF(OR(N20="",O20=""),"transportatorul, ","")&amp;IF(OR(K20="",NOT(ISNUMBER(L20))),"locul și data încărcării, ","")&amp;IF(M20="","locul de livrare, ","")&amp;IF(N(AF20)=0,"numărul de colete, ","")&amp;IF(COUNTIFS(Mărfuri!$B$5:$B$1004,B20,Mărfuri!$H$5:$H$1004,"")&gt;0,"greutatea unor loturi, ",""),LEN(IF(C20="","data, ","")&amp;IF(D20="","locul întocmirii, ","")&amp;IF(OR(E20="",F20=""),"expeditorul, ","")&amp;IF(OR(H20="",I20=""),"destinatarul, ","")&amp;IF(OR(N20="",O20=""),"transportatorul, ","")&amp;IF(OR(K20="",NOT(ISNUMBER(L20))),"locul și data încărcării, ","")&amp;IF(M20="","locul de livrare, ","")&amp;IF(N(AF20)=0,"numărul de colete, ","")&amp;IF(COUNTIFS(Mărfuri!$B$5:$B$1004,B20,Mărfuri!$H$5:$H$1004,"")&gt;0,"greutatea unor loturi, ",""))-2)&amp;". ","")&amp;IF(Z20&lt;&gt;"","Transportatorul a făcut rezerve la încărcare (art. 8): ele te obligă doar dacă le-ai acceptat expres. ","")&amp;IF(AND(ISNUMBER(AC20),ISNUMBER(AI20)),IF(NOT(ISNUMBER(AD20)),IF(Azi&gt;AI20,"Rezerva scrisă pentru avarii neaparente nu a fost trimisă în termen ("&amp;RIGHT("0"&amp;DAY(AI20),2)&amp;"."&amp;RIGHT("0"&amp;MONTH(AI20),2)&amp;"."&amp;YEAR(AI20)&amp;"). ","Trimite rezerva scrisă pentru avarii neaparente până la "&amp;RIGHT("0"&amp;DAY(AI20),2)&amp;"."&amp;RIGHT("0"&amp;MONTH(AI20),2)&amp;"."&amp;YEAR(AI20)&amp;". "),IF(AD20&gt;AI20,"Rezerva scrisă a fost trimisă după termenul de 7 zile ("&amp;RIGHT("0"&amp;DAY(AI20),2)&amp;"."&amp;RIGHT("0"&amp;MONTH(AI20),2)&amp;"."&amp;YEAR(AI20)&amp;"): se prezumă că marfa a fost primită în starea din CMR. ","")),"")&amp;IF(ISNUMBER(AJ20),IF(NOT(ISNUMBER(AE20)),IF(Azi&gt;AJ20,"Termenul de 21 de zile pentru reclamația de întârziere a expirat. ","Livrare cu întârziere: trimite reclamația scrisă până la "&amp;RIGHT("0"&amp;DAY(AJ20),2)&amp;"."&amp;RIGHT("0"&amp;MONTH(AJ20),2)&amp;"."&amp;YEAR(AJ20)&amp;". "),IF(AE20&gt;AJ20,"Reclamația pentru întârziere a fost trimisă după termen. ","")),"")&amp;IF(AND(AH20="În tranzit – întârziat"),"Termenul de livrare a trecut și marfa nu a ajuns. ","")&amp;IF(AND(ISNUMBER(AK20),OR(AB20&lt;&gt;"",ISNUMBER(AC20),ISNUMBER(AJ20)),Azi&gt;N(AK20)-60,Azi&lt;=N(AK20)),"Acțiunea în instanță se prescrie la "&amp;RIGHT("0"&amp;DAY(AK20),2)&amp;"."&amp;RIGHT("0"&amp;MONTH(AK20),2)&amp;"."&amp;YEAR(AK20)&amp;". ","")))</f>
        <v/>
      </c>
    </row>
    <row r="21" spans="2:38" x14ac:dyDescent="0.2">
      <c r="B21" s="17"/>
      <c r="C21" s="18"/>
      <c r="D21" s="19"/>
      <c r="E21" s="19"/>
      <c r="F21" s="19"/>
      <c r="G21" s="19"/>
      <c r="H21" s="19"/>
      <c r="I21" s="19"/>
      <c r="J21" s="19"/>
      <c r="K21" s="19"/>
      <c r="L21" s="18"/>
      <c r="M21" s="19"/>
      <c r="N21" s="19"/>
      <c r="O21" s="19"/>
      <c r="P21" s="19"/>
      <c r="Q21" s="19"/>
      <c r="R21" s="19"/>
      <c r="S21" s="19"/>
      <c r="T21" s="20"/>
      <c r="U21" s="21"/>
      <c r="V21" s="20"/>
      <c r="W21" s="19"/>
      <c r="X21" s="19"/>
      <c r="Y21" s="18"/>
      <c r="Z21" s="19"/>
      <c r="AA21" s="18"/>
      <c r="AB21" s="19"/>
      <c r="AC21" s="18"/>
      <c r="AD21" s="18"/>
      <c r="AE21" s="18"/>
      <c r="AF21" s="22" t="str">
        <f>IF(B21="","",SUMIF(Mărfuri!$B$5:$B$1004,B21,Mărfuri!$D$5:$D$1004))</f>
        <v/>
      </c>
      <c r="AG21" s="23" t="str">
        <f>IF(B21="","",SUMIF(Mărfuri!$B$5:$B$1004,B21,Mărfuri!$H$5:$H$1004))</f>
        <v/>
      </c>
      <c r="AH21" s="24" t="str">
        <f t="shared" si="0"/>
        <v/>
      </c>
      <c r="AI21" s="25" t="str">
        <f t="shared" si="1"/>
        <v/>
      </c>
      <c r="AJ21" s="25" t="str">
        <f t="shared" si="2"/>
        <v/>
      </c>
      <c r="AK21" s="25" t="str">
        <f t="shared" si="3"/>
        <v/>
      </c>
      <c r="AL21" s="26" t="str">
        <f>IF(B21="","",TRIM(IF(COUNTIF($B$5:$B$504,B21)&gt;1,"Număr CMR dublat. ","")&amp;IF(LEN(IF(C21="","data, ","")&amp;IF(D21="","locul întocmirii, ","")&amp;IF(OR(E21="",F21=""),"expeditorul, ","")&amp;IF(OR(H21="",I21=""),"destinatarul, ","")&amp;IF(OR(N21="",O21=""),"transportatorul, ","")&amp;IF(OR(K21="",NOT(ISNUMBER(L21))),"locul și data încărcării, ","")&amp;IF(M21="","locul de livrare, ","")&amp;IF(N(AF21)=0,"numărul de colete, ","")&amp;IF(COUNTIFS(Mărfuri!$B$5:$B$1004,B21,Mărfuri!$H$5:$H$1004,"")&gt;0,"greutatea unor loturi, ",""))&gt;0,"Lipsesc date obligatorii (art. 6): "&amp;LEFT(IF(C21="","data, ","")&amp;IF(D21="","locul întocmirii, ","")&amp;IF(OR(E21="",F21=""),"expeditorul, ","")&amp;IF(OR(H21="",I21=""),"destinatarul, ","")&amp;IF(OR(N21="",O21=""),"transportatorul, ","")&amp;IF(OR(K21="",NOT(ISNUMBER(L21))),"locul și data încărcării, ","")&amp;IF(M21="","locul de livrare, ","")&amp;IF(N(AF21)=0,"numărul de colete, ","")&amp;IF(COUNTIFS(Mărfuri!$B$5:$B$1004,B21,Mărfuri!$H$5:$H$1004,"")&gt;0,"greutatea unor loturi, ",""),LEN(IF(C21="","data, ","")&amp;IF(D21="","locul întocmirii, ","")&amp;IF(OR(E21="",F21=""),"expeditorul, ","")&amp;IF(OR(H21="",I21=""),"destinatarul, ","")&amp;IF(OR(N21="",O21=""),"transportatorul, ","")&amp;IF(OR(K21="",NOT(ISNUMBER(L21))),"locul și data încărcării, ","")&amp;IF(M21="","locul de livrare, ","")&amp;IF(N(AF21)=0,"numărul de colete, ","")&amp;IF(COUNTIFS(Mărfuri!$B$5:$B$1004,B21,Mărfuri!$H$5:$H$1004,"")&gt;0,"greutatea unor loturi, ",""))-2)&amp;". ","")&amp;IF(Z21&lt;&gt;"","Transportatorul a făcut rezerve la încărcare (art. 8): ele te obligă doar dacă le-ai acceptat expres. ","")&amp;IF(AND(ISNUMBER(AC21),ISNUMBER(AI21)),IF(NOT(ISNUMBER(AD21)),IF(Azi&gt;AI21,"Rezerva scrisă pentru avarii neaparente nu a fost trimisă în termen ("&amp;RIGHT("0"&amp;DAY(AI21),2)&amp;"."&amp;RIGHT("0"&amp;MONTH(AI21),2)&amp;"."&amp;YEAR(AI21)&amp;"). ","Trimite rezerva scrisă pentru avarii neaparente până la "&amp;RIGHT("0"&amp;DAY(AI21),2)&amp;"."&amp;RIGHT("0"&amp;MONTH(AI21),2)&amp;"."&amp;YEAR(AI21)&amp;". "),IF(AD21&gt;AI21,"Rezerva scrisă a fost trimisă după termenul de 7 zile ("&amp;RIGHT("0"&amp;DAY(AI21),2)&amp;"."&amp;RIGHT("0"&amp;MONTH(AI21),2)&amp;"."&amp;YEAR(AI21)&amp;"): se prezumă că marfa a fost primită în starea din CMR. ","")),"")&amp;IF(ISNUMBER(AJ21),IF(NOT(ISNUMBER(AE21)),IF(Azi&gt;AJ21,"Termenul de 21 de zile pentru reclamația de întârziere a expirat. ","Livrare cu întârziere: trimite reclamația scrisă până la "&amp;RIGHT("0"&amp;DAY(AJ21),2)&amp;"."&amp;RIGHT("0"&amp;MONTH(AJ21),2)&amp;"."&amp;YEAR(AJ21)&amp;". "),IF(AE21&gt;AJ21,"Reclamația pentru întârziere a fost trimisă după termen. ","")),"")&amp;IF(AND(AH21="În tranzit – întârziat"),"Termenul de livrare a trecut și marfa nu a ajuns. ","")&amp;IF(AND(ISNUMBER(AK21),OR(AB21&lt;&gt;"",ISNUMBER(AC21),ISNUMBER(AJ21)),Azi&gt;N(AK21)-60,Azi&lt;=N(AK21)),"Acțiunea în instanță se prescrie la "&amp;RIGHT("0"&amp;DAY(AK21),2)&amp;"."&amp;RIGHT("0"&amp;MONTH(AK21),2)&amp;"."&amp;YEAR(AK21)&amp;". ","")))</f>
        <v/>
      </c>
    </row>
    <row r="22" spans="2:38" x14ac:dyDescent="0.2">
      <c r="B22" s="17"/>
      <c r="C22" s="18"/>
      <c r="D22" s="19"/>
      <c r="E22" s="19"/>
      <c r="F22" s="19"/>
      <c r="G22" s="19"/>
      <c r="H22" s="19"/>
      <c r="I22" s="19"/>
      <c r="J22" s="19"/>
      <c r="K22" s="19"/>
      <c r="L22" s="18"/>
      <c r="M22" s="19"/>
      <c r="N22" s="19"/>
      <c r="O22" s="19"/>
      <c r="P22" s="19"/>
      <c r="Q22" s="19"/>
      <c r="R22" s="19"/>
      <c r="S22" s="19"/>
      <c r="T22" s="20"/>
      <c r="U22" s="21"/>
      <c r="V22" s="20"/>
      <c r="W22" s="19"/>
      <c r="X22" s="19"/>
      <c r="Y22" s="18"/>
      <c r="Z22" s="19"/>
      <c r="AA22" s="18"/>
      <c r="AB22" s="19"/>
      <c r="AC22" s="18"/>
      <c r="AD22" s="18"/>
      <c r="AE22" s="18"/>
      <c r="AF22" s="22" t="str">
        <f>IF(B22="","",SUMIF(Mărfuri!$B$5:$B$1004,B22,Mărfuri!$D$5:$D$1004))</f>
        <v/>
      </c>
      <c r="AG22" s="23" t="str">
        <f>IF(B22="","",SUMIF(Mărfuri!$B$5:$B$1004,B22,Mărfuri!$H$5:$H$1004))</f>
        <v/>
      </c>
      <c r="AH22" s="24" t="str">
        <f t="shared" si="0"/>
        <v/>
      </c>
      <c r="AI22" s="25" t="str">
        <f t="shared" si="1"/>
        <v/>
      </c>
      <c r="AJ22" s="25" t="str">
        <f t="shared" si="2"/>
        <v/>
      </c>
      <c r="AK22" s="25" t="str">
        <f t="shared" si="3"/>
        <v/>
      </c>
      <c r="AL22" s="26" t="str">
        <f>IF(B22="","",TRIM(IF(COUNTIF($B$5:$B$504,B22)&gt;1,"Număr CMR dublat. ","")&amp;IF(LEN(IF(C22="","data, ","")&amp;IF(D22="","locul întocmirii, ","")&amp;IF(OR(E22="",F22=""),"expeditorul, ","")&amp;IF(OR(H22="",I22=""),"destinatarul, ","")&amp;IF(OR(N22="",O22=""),"transportatorul, ","")&amp;IF(OR(K22="",NOT(ISNUMBER(L22))),"locul și data încărcării, ","")&amp;IF(M22="","locul de livrare, ","")&amp;IF(N(AF22)=0,"numărul de colete, ","")&amp;IF(COUNTIFS(Mărfuri!$B$5:$B$1004,B22,Mărfuri!$H$5:$H$1004,"")&gt;0,"greutatea unor loturi, ",""))&gt;0,"Lipsesc date obligatorii (art. 6): "&amp;LEFT(IF(C22="","data, ","")&amp;IF(D22="","locul întocmirii, ","")&amp;IF(OR(E22="",F22=""),"expeditorul, ","")&amp;IF(OR(H22="",I22=""),"destinatarul, ","")&amp;IF(OR(N22="",O22=""),"transportatorul, ","")&amp;IF(OR(K22="",NOT(ISNUMBER(L22))),"locul și data încărcării, ","")&amp;IF(M22="","locul de livrare, ","")&amp;IF(N(AF22)=0,"numărul de colete, ","")&amp;IF(COUNTIFS(Mărfuri!$B$5:$B$1004,B22,Mărfuri!$H$5:$H$1004,"")&gt;0,"greutatea unor loturi, ",""),LEN(IF(C22="","data, ","")&amp;IF(D22="","locul întocmirii, ","")&amp;IF(OR(E22="",F22=""),"expeditorul, ","")&amp;IF(OR(H22="",I22=""),"destinatarul, ","")&amp;IF(OR(N22="",O22=""),"transportatorul, ","")&amp;IF(OR(K22="",NOT(ISNUMBER(L22))),"locul și data încărcării, ","")&amp;IF(M22="","locul de livrare, ","")&amp;IF(N(AF22)=0,"numărul de colete, ","")&amp;IF(COUNTIFS(Mărfuri!$B$5:$B$1004,B22,Mărfuri!$H$5:$H$1004,"")&gt;0,"greutatea unor loturi, ",""))-2)&amp;". ","")&amp;IF(Z22&lt;&gt;"","Transportatorul a făcut rezerve la încărcare (art. 8): ele te obligă doar dacă le-ai acceptat expres. ","")&amp;IF(AND(ISNUMBER(AC22),ISNUMBER(AI22)),IF(NOT(ISNUMBER(AD22)),IF(Azi&gt;AI22,"Rezerva scrisă pentru avarii neaparente nu a fost trimisă în termen ("&amp;RIGHT("0"&amp;DAY(AI22),2)&amp;"."&amp;RIGHT("0"&amp;MONTH(AI22),2)&amp;"."&amp;YEAR(AI22)&amp;"). ","Trimite rezerva scrisă pentru avarii neaparente până la "&amp;RIGHT("0"&amp;DAY(AI22),2)&amp;"."&amp;RIGHT("0"&amp;MONTH(AI22),2)&amp;"."&amp;YEAR(AI22)&amp;". "),IF(AD22&gt;AI22,"Rezerva scrisă a fost trimisă după termenul de 7 zile ("&amp;RIGHT("0"&amp;DAY(AI22),2)&amp;"."&amp;RIGHT("0"&amp;MONTH(AI22),2)&amp;"."&amp;YEAR(AI22)&amp;"): se prezumă că marfa a fost primită în starea din CMR. ","")),"")&amp;IF(ISNUMBER(AJ22),IF(NOT(ISNUMBER(AE22)),IF(Azi&gt;AJ22,"Termenul de 21 de zile pentru reclamația de întârziere a expirat. ","Livrare cu întârziere: trimite reclamația scrisă până la "&amp;RIGHT("0"&amp;DAY(AJ22),2)&amp;"."&amp;RIGHT("0"&amp;MONTH(AJ22),2)&amp;"."&amp;YEAR(AJ22)&amp;". "),IF(AE22&gt;AJ22,"Reclamația pentru întârziere a fost trimisă după termen. ","")),"")&amp;IF(AND(AH22="În tranzit – întârziat"),"Termenul de livrare a trecut și marfa nu a ajuns. ","")&amp;IF(AND(ISNUMBER(AK22),OR(AB22&lt;&gt;"",ISNUMBER(AC22),ISNUMBER(AJ22)),Azi&gt;N(AK22)-60,Azi&lt;=N(AK22)),"Acțiunea în instanță se prescrie la "&amp;RIGHT("0"&amp;DAY(AK22),2)&amp;"."&amp;RIGHT("0"&amp;MONTH(AK22),2)&amp;"."&amp;YEAR(AK22)&amp;". ","")))</f>
        <v/>
      </c>
    </row>
    <row r="23" spans="2:38" x14ac:dyDescent="0.2">
      <c r="B23" s="17"/>
      <c r="C23" s="18"/>
      <c r="D23" s="19"/>
      <c r="E23" s="19"/>
      <c r="F23" s="19"/>
      <c r="G23" s="19"/>
      <c r="H23" s="19"/>
      <c r="I23" s="19"/>
      <c r="J23" s="19"/>
      <c r="K23" s="19"/>
      <c r="L23" s="18"/>
      <c r="M23" s="19"/>
      <c r="N23" s="19"/>
      <c r="O23" s="19"/>
      <c r="P23" s="19"/>
      <c r="Q23" s="19"/>
      <c r="R23" s="19"/>
      <c r="S23" s="19"/>
      <c r="T23" s="20"/>
      <c r="U23" s="21"/>
      <c r="V23" s="20"/>
      <c r="W23" s="19"/>
      <c r="X23" s="19"/>
      <c r="Y23" s="18"/>
      <c r="Z23" s="19"/>
      <c r="AA23" s="18"/>
      <c r="AB23" s="19"/>
      <c r="AC23" s="18"/>
      <c r="AD23" s="18"/>
      <c r="AE23" s="18"/>
      <c r="AF23" s="22" t="str">
        <f>IF(B23="","",SUMIF(Mărfuri!$B$5:$B$1004,B23,Mărfuri!$D$5:$D$1004))</f>
        <v/>
      </c>
      <c r="AG23" s="23" t="str">
        <f>IF(B23="","",SUMIF(Mărfuri!$B$5:$B$1004,B23,Mărfuri!$H$5:$H$1004))</f>
        <v/>
      </c>
      <c r="AH23" s="24" t="str">
        <f t="shared" si="0"/>
        <v/>
      </c>
      <c r="AI23" s="25" t="str">
        <f t="shared" si="1"/>
        <v/>
      </c>
      <c r="AJ23" s="25" t="str">
        <f t="shared" si="2"/>
        <v/>
      </c>
      <c r="AK23" s="25" t="str">
        <f t="shared" si="3"/>
        <v/>
      </c>
      <c r="AL23" s="26" t="str">
        <f>IF(B23="","",TRIM(IF(COUNTIF($B$5:$B$504,B23)&gt;1,"Număr CMR dublat. ","")&amp;IF(LEN(IF(C23="","data, ","")&amp;IF(D23="","locul întocmirii, ","")&amp;IF(OR(E23="",F23=""),"expeditorul, ","")&amp;IF(OR(H23="",I23=""),"destinatarul, ","")&amp;IF(OR(N23="",O23=""),"transportatorul, ","")&amp;IF(OR(K23="",NOT(ISNUMBER(L23))),"locul și data încărcării, ","")&amp;IF(M23="","locul de livrare, ","")&amp;IF(N(AF23)=0,"numărul de colete, ","")&amp;IF(COUNTIFS(Mărfuri!$B$5:$B$1004,B23,Mărfuri!$H$5:$H$1004,"")&gt;0,"greutatea unor loturi, ",""))&gt;0,"Lipsesc date obligatorii (art. 6): "&amp;LEFT(IF(C23="","data, ","")&amp;IF(D23="","locul întocmirii, ","")&amp;IF(OR(E23="",F23=""),"expeditorul, ","")&amp;IF(OR(H23="",I23=""),"destinatarul, ","")&amp;IF(OR(N23="",O23=""),"transportatorul, ","")&amp;IF(OR(K23="",NOT(ISNUMBER(L23))),"locul și data încărcării, ","")&amp;IF(M23="","locul de livrare, ","")&amp;IF(N(AF23)=0,"numărul de colete, ","")&amp;IF(COUNTIFS(Mărfuri!$B$5:$B$1004,B23,Mărfuri!$H$5:$H$1004,"")&gt;0,"greutatea unor loturi, ",""),LEN(IF(C23="","data, ","")&amp;IF(D23="","locul întocmirii, ","")&amp;IF(OR(E23="",F23=""),"expeditorul, ","")&amp;IF(OR(H23="",I23=""),"destinatarul, ","")&amp;IF(OR(N23="",O23=""),"transportatorul, ","")&amp;IF(OR(K23="",NOT(ISNUMBER(L23))),"locul și data încărcării, ","")&amp;IF(M23="","locul de livrare, ","")&amp;IF(N(AF23)=0,"numărul de colete, ","")&amp;IF(COUNTIFS(Mărfuri!$B$5:$B$1004,B23,Mărfuri!$H$5:$H$1004,"")&gt;0,"greutatea unor loturi, ",""))-2)&amp;". ","")&amp;IF(Z23&lt;&gt;"","Transportatorul a făcut rezerve la încărcare (art. 8): ele te obligă doar dacă le-ai acceptat expres. ","")&amp;IF(AND(ISNUMBER(AC23),ISNUMBER(AI23)),IF(NOT(ISNUMBER(AD23)),IF(Azi&gt;AI23,"Rezerva scrisă pentru avarii neaparente nu a fost trimisă în termen ("&amp;RIGHT("0"&amp;DAY(AI23),2)&amp;"."&amp;RIGHT("0"&amp;MONTH(AI23),2)&amp;"."&amp;YEAR(AI23)&amp;"). ","Trimite rezerva scrisă pentru avarii neaparente până la "&amp;RIGHT("0"&amp;DAY(AI23),2)&amp;"."&amp;RIGHT("0"&amp;MONTH(AI23),2)&amp;"."&amp;YEAR(AI23)&amp;". "),IF(AD23&gt;AI23,"Rezerva scrisă a fost trimisă după termenul de 7 zile ("&amp;RIGHT("0"&amp;DAY(AI23),2)&amp;"."&amp;RIGHT("0"&amp;MONTH(AI23),2)&amp;"."&amp;YEAR(AI23)&amp;"): se prezumă că marfa a fost primită în starea din CMR. ","")),"")&amp;IF(ISNUMBER(AJ23),IF(NOT(ISNUMBER(AE23)),IF(Azi&gt;AJ23,"Termenul de 21 de zile pentru reclamația de întârziere a expirat. ","Livrare cu întârziere: trimite reclamația scrisă până la "&amp;RIGHT("0"&amp;DAY(AJ23),2)&amp;"."&amp;RIGHT("0"&amp;MONTH(AJ23),2)&amp;"."&amp;YEAR(AJ23)&amp;". "),IF(AE23&gt;AJ23,"Reclamația pentru întârziere a fost trimisă după termen. ","")),"")&amp;IF(AND(AH23="În tranzit – întârziat"),"Termenul de livrare a trecut și marfa nu a ajuns. ","")&amp;IF(AND(ISNUMBER(AK23),OR(AB23&lt;&gt;"",ISNUMBER(AC23),ISNUMBER(AJ23)),Azi&gt;N(AK23)-60,Azi&lt;=N(AK23)),"Acțiunea în instanță se prescrie la "&amp;RIGHT("0"&amp;DAY(AK23),2)&amp;"."&amp;RIGHT("0"&amp;MONTH(AK23),2)&amp;"."&amp;YEAR(AK23)&amp;". ","")))</f>
        <v/>
      </c>
    </row>
    <row r="24" spans="2:38" x14ac:dyDescent="0.2">
      <c r="B24" s="17"/>
      <c r="C24" s="18"/>
      <c r="D24" s="19"/>
      <c r="E24" s="19"/>
      <c r="F24" s="19"/>
      <c r="G24" s="19"/>
      <c r="H24" s="19"/>
      <c r="I24" s="19"/>
      <c r="J24" s="19"/>
      <c r="K24" s="19"/>
      <c r="L24" s="18"/>
      <c r="M24" s="19"/>
      <c r="N24" s="19"/>
      <c r="O24" s="19"/>
      <c r="P24" s="19"/>
      <c r="Q24" s="19"/>
      <c r="R24" s="19"/>
      <c r="S24" s="19"/>
      <c r="T24" s="20"/>
      <c r="U24" s="21"/>
      <c r="V24" s="20"/>
      <c r="W24" s="19"/>
      <c r="X24" s="19"/>
      <c r="Y24" s="18"/>
      <c r="Z24" s="19"/>
      <c r="AA24" s="18"/>
      <c r="AB24" s="19"/>
      <c r="AC24" s="18"/>
      <c r="AD24" s="18"/>
      <c r="AE24" s="18"/>
      <c r="AF24" s="22" t="str">
        <f>IF(B24="","",SUMIF(Mărfuri!$B$5:$B$1004,B24,Mărfuri!$D$5:$D$1004))</f>
        <v/>
      </c>
      <c r="AG24" s="23" t="str">
        <f>IF(B24="","",SUMIF(Mărfuri!$B$5:$B$1004,B24,Mărfuri!$H$5:$H$1004))</f>
        <v/>
      </c>
      <c r="AH24" s="24" t="str">
        <f t="shared" si="0"/>
        <v/>
      </c>
      <c r="AI24" s="25" t="str">
        <f t="shared" si="1"/>
        <v/>
      </c>
      <c r="AJ24" s="25" t="str">
        <f t="shared" si="2"/>
        <v/>
      </c>
      <c r="AK24" s="25" t="str">
        <f t="shared" si="3"/>
        <v/>
      </c>
      <c r="AL24" s="26" t="str">
        <f>IF(B24="","",TRIM(IF(COUNTIF($B$5:$B$504,B24)&gt;1,"Număr CMR dublat. ","")&amp;IF(LEN(IF(C24="","data, ","")&amp;IF(D24="","locul întocmirii, ","")&amp;IF(OR(E24="",F24=""),"expeditorul, ","")&amp;IF(OR(H24="",I24=""),"destinatarul, ","")&amp;IF(OR(N24="",O24=""),"transportatorul, ","")&amp;IF(OR(K24="",NOT(ISNUMBER(L24))),"locul și data încărcării, ","")&amp;IF(M24="","locul de livrare, ","")&amp;IF(N(AF24)=0,"numărul de colete, ","")&amp;IF(COUNTIFS(Mărfuri!$B$5:$B$1004,B24,Mărfuri!$H$5:$H$1004,"")&gt;0,"greutatea unor loturi, ",""))&gt;0,"Lipsesc date obligatorii (art. 6): "&amp;LEFT(IF(C24="","data, ","")&amp;IF(D24="","locul întocmirii, ","")&amp;IF(OR(E24="",F24=""),"expeditorul, ","")&amp;IF(OR(H24="",I24=""),"destinatarul, ","")&amp;IF(OR(N24="",O24=""),"transportatorul, ","")&amp;IF(OR(K24="",NOT(ISNUMBER(L24))),"locul și data încărcării, ","")&amp;IF(M24="","locul de livrare, ","")&amp;IF(N(AF24)=0,"numărul de colete, ","")&amp;IF(COUNTIFS(Mărfuri!$B$5:$B$1004,B24,Mărfuri!$H$5:$H$1004,"")&gt;0,"greutatea unor loturi, ",""),LEN(IF(C24="","data, ","")&amp;IF(D24="","locul întocmirii, ","")&amp;IF(OR(E24="",F24=""),"expeditorul, ","")&amp;IF(OR(H24="",I24=""),"destinatarul, ","")&amp;IF(OR(N24="",O24=""),"transportatorul, ","")&amp;IF(OR(K24="",NOT(ISNUMBER(L24))),"locul și data încărcării, ","")&amp;IF(M24="","locul de livrare, ","")&amp;IF(N(AF24)=0,"numărul de colete, ","")&amp;IF(COUNTIFS(Mărfuri!$B$5:$B$1004,B24,Mărfuri!$H$5:$H$1004,"")&gt;0,"greutatea unor loturi, ",""))-2)&amp;". ","")&amp;IF(Z24&lt;&gt;"","Transportatorul a făcut rezerve la încărcare (art. 8): ele te obligă doar dacă le-ai acceptat expres. ","")&amp;IF(AND(ISNUMBER(AC24),ISNUMBER(AI24)),IF(NOT(ISNUMBER(AD24)),IF(Azi&gt;AI24,"Rezerva scrisă pentru avarii neaparente nu a fost trimisă în termen ("&amp;RIGHT("0"&amp;DAY(AI24),2)&amp;"."&amp;RIGHT("0"&amp;MONTH(AI24),2)&amp;"."&amp;YEAR(AI24)&amp;"). ","Trimite rezerva scrisă pentru avarii neaparente până la "&amp;RIGHT("0"&amp;DAY(AI24),2)&amp;"."&amp;RIGHT("0"&amp;MONTH(AI24),2)&amp;"."&amp;YEAR(AI24)&amp;". "),IF(AD24&gt;AI24,"Rezerva scrisă a fost trimisă după termenul de 7 zile ("&amp;RIGHT("0"&amp;DAY(AI24),2)&amp;"."&amp;RIGHT("0"&amp;MONTH(AI24),2)&amp;"."&amp;YEAR(AI24)&amp;"): se prezumă că marfa a fost primită în starea din CMR. ","")),"")&amp;IF(ISNUMBER(AJ24),IF(NOT(ISNUMBER(AE24)),IF(Azi&gt;AJ24,"Termenul de 21 de zile pentru reclamația de întârziere a expirat. ","Livrare cu întârziere: trimite reclamația scrisă până la "&amp;RIGHT("0"&amp;DAY(AJ24),2)&amp;"."&amp;RIGHT("0"&amp;MONTH(AJ24),2)&amp;"."&amp;YEAR(AJ24)&amp;". "),IF(AE24&gt;AJ24,"Reclamația pentru întârziere a fost trimisă după termen. ","")),"")&amp;IF(AND(AH24="În tranzit – întârziat"),"Termenul de livrare a trecut și marfa nu a ajuns. ","")&amp;IF(AND(ISNUMBER(AK24),OR(AB24&lt;&gt;"",ISNUMBER(AC24),ISNUMBER(AJ24)),Azi&gt;N(AK24)-60,Azi&lt;=N(AK24)),"Acțiunea în instanță se prescrie la "&amp;RIGHT("0"&amp;DAY(AK24),2)&amp;"."&amp;RIGHT("0"&amp;MONTH(AK24),2)&amp;"."&amp;YEAR(AK24)&amp;". ","")))</f>
        <v/>
      </c>
    </row>
    <row r="25" spans="2:38" x14ac:dyDescent="0.2">
      <c r="B25" s="17"/>
      <c r="C25" s="18"/>
      <c r="D25" s="19"/>
      <c r="E25" s="19"/>
      <c r="F25" s="19"/>
      <c r="G25" s="19"/>
      <c r="H25" s="19"/>
      <c r="I25" s="19"/>
      <c r="J25" s="19"/>
      <c r="K25" s="19"/>
      <c r="L25" s="18"/>
      <c r="M25" s="19"/>
      <c r="N25" s="19"/>
      <c r="O25" s="19"/>
      <c r="P25" s="19"/>
      <c r="Q25" s="19"/>
      <c r="R25" s="19"/>
      <c r="S25" s="19"/>
      <c r="T25" s="20"/>
      <c r="U25" s="21"/>
      <c r="V25" s="20"/>
      <c r="W25" s="19"/>
      <c r="X25" s="19"/>
      <c r="Y25" s="18"/>
      <c r="Z25" s="19"/>
      <c r="AA25" s="18"/>
      <c r="AB25" s="19"/>
      <c r="AC25" s="18"/>
      <c r="AD25" s="18"/>
      <c r="AE25" s="18"/>
      <c r="AF25" s="22" t="str">
        <f>IF(B25="","",SUMIF(Mărfuri!$B$5:$B$1004,B25,Mărfuri!$D$5:$D$1004))</f>
        <v/>
      </c>
      <c r="AG25" s="23" t="str">
        <f>IF(B25="","",SUMIF(Mărfuri!$B$5:$B$1004,B25,Mărfuri!$H$5:$H$1004))</f>
        <v/>
      </c>
      <c r="AH25" s="24" t="str">
        <f t="shared" si="0"/>
        <v/>
      </c>
      <c r="AI25" s="25" t="str">
        <f t="shared" si="1"/>
        <v/>
      </c>
      <c r="AJ25" s="25" t="str">
        <f t="shared" si="2"/>
        <v/>
      </c>
      <c r="AK25" s="25" t="str">
        <f t="shared" si="3"/>
        <v/>
      </c>
      <c r="AL25" s="26" t="str">
        <f>IF(B25="","",TRIM(IF(COUNTIF($B$5:$B$504,B25)&gt;1,"Număr CMR dublat. ","")&amp;IF(LEN(IF(C25="","data, ","")&amp;IF(D25="","locul întocmirii, ","")&amp;IF(OR(E25="",F25=""),"expeditorul, ","")&amp;IF(OR(H25="",I25=""),"destinatarul, ","")&amp;IF(OR(N25="",O25=""),"transportatorul, ","")&amp;IF(OR(K25="",NOT(ISNUMBER(L25))),"locul și data încărcării, ","")&amp;IF(M25="","locul de livrare, ","")&amp;IF(N(AF25)=0,"numărul de colete, ","")&amp;IF(COUNTIFS(Mărfuri!$B$5:$B$1004,B25,Mărfuri!$H$5:$H$1004,"")&gt;0,"greutatea unor loturi, ",""))&gt;0,"Lipsesc date obligatorii (art. 6): "&amp;LEFT(IF(C25="","data, ","")&amp;IF(D25="","locul întocmirii, ","")&amp;IF(OR(E25="",F25=""),"expeditorul, ","")&amp;IF(OR(H25="",I25=""),"destinatarul, ","")&amp;IF(OR(N25="",O25=""),"transportatorul, ","")&amp;IF(OR(K25="",NOT(ISNUMBER(L25))),"locul și data încărcării, ","")&amp;IF(M25="","locul de livrare, ","")&amp;IF(N(AF25)=0,"numărul de colete, ","")&amp;IF(COUNTIFS(Mărfuri!$B$5:$B$1004,B25,Mărfuri!$H$5:$H$1004,"")&gt;0,"greutatea unor loturi, ",""),LEN(IF(C25="","data, ","")&amp;IF(D25="","locul întocmirii, ","")&amp;IF(OR(E25="",F25=""),"expeditorul, ","")&amp;IF(OR(H25="",I25=""),"destinatarul, ","")&amp;IF(OR(N25="",O25=""),"transportatorul, ","")&amp;IF(OR(K25="",NOT(ISNUMBER(L25))),"locul și data încărcării, ","")&amp;IF(M25="","locul de livrare, ","")&amp;IF(N(AF25)=0,"numărul de colete, ","")&amp;IF(COUNTIFS(Mărfuri!$B$5:$B$1004,B25,Mărfuri!$H$5:$H$1004,"")&gt;0,"greutatea unor loturi, ",""))-2)&amp;". ","")&amp;IF(Z25&lt;&gt;"","Transportatorul a făcut rezerve la încărcare (art. 8): ele te obligă doar dacă le-ai acceptat expres. ","")&amp;IF(AND(ISNUMBER(AC25),ISNUMBER(AI25)),IF(NOT(ISNUMBER(AD25)),IF(Azi&gt;AI25,"Rezerva scrisă pentru avarii neaparente nu a fost trimisă în termen ("&amp;RIGHT("0"&amp;DAY(AI25),2)&amp;"."&amp;RIGHT("0"&amp;MONTH(AI25),2)&amp;"."&amp;YEAR(AI25)&amp;"). ","Trimite rezerva scrisă pentru avarii neaparente până la "&amp;RIGHT("0"&amp;DAY(AI25),2)&amp;"."&amp;RIGHT("0"&amp;MONTH(AI25),2)&amp;"."&amp;YEAR(AI25)&amp;". "),IF(AD25&gt;AI25,"Rezerva scrisă a fost trimisă după termenul de 7 zile ("&amp;RIGHT("0"&amp;DAY(AI25),2)&amp;"."&amp;RIGHT("0"&amp;MONTH(AI25),2)&amp;"."&amp;YEAR(AI25)&amp;"): se prezumă că marfa a fost primită în starea din CMR. ","")),"")&amp;IF(ISNUMBER(AJ25),IF(NOT(ISNUMBER(AE25)),IF(Azi&gt;AJ25,"Termenul de 21 de zile pentru reclamația de întârziere a expirat. ","Livrare cu întârziere: trimite reclamația scrisă până la "&amp;RIGHT("0"&amp;DAY(AJ25),2)&amp;"."&amp;RIGHT("0"&amp;MONTH(AJ25),2)&amp;"."&amp;YEAR(AJ25)&amp;". "),IF(AE25&gt;AJ25,"Reclamația pentru întârziere a fost trimisă după termen. ","")),"")&amp;IF(AND(AH25="În tranzit – întârziat"),"Termenul de livrare a trecut și marfa nu a ajuns. ","")&amp;IF(AND(ISNUMBER(AK25),OR(AB25&lt;&gt;"",ISNUMBER(AC25),ISNUMBER(AJ25)),Azi&gt;N(AK25)-60,Azi&lt;=N(AK25)),"Acțiunea în instanță se prescrie la "&amp;RIGHT("0"&amp;DAY(AK25),2)&amp;"."&amp;RIGHT("0"&amp;MONTH(AK25),2)&amp;"."&amp;YEAR(AK25)&amp;". ","")))</f>
        <v/>
      </c>
    </row>
    <row r="26" spans="2:38" x14ac:dyDescent="0.2">
      <c r="B26" s="17"/>
      <c r="C26" s="18"/>
      <c r="D26" s="19"/>
      <c r="E26" s="19"/>
      <c r="F26" s="19"/>
      <c r="G26" s="19"/>
      <c r="H26" s="19"/>
      <c r="I26" s="19"/>
      <c r="J26" s="19"/>
      <c r="K26" s="19"/>
      <c r="L26" s="18"/>
      <c r="M26" s="19"/>
      <c r="N26" s="19"/>
      <c r="O26" s="19"/>
      <c r="P26" s="19"/>
      <c r="Q26" s="19"/>
      <c r="R26" s="19"/>
      <c r="S26" s="19"/>
      <c r="T26" s="20"/>
      <c r="U26" s="21"/>
      <c r="V26" s="20"/>
      <c r="W26" s="19"/>
      <c r="X26" s="19"/>
      <c r="Y26" s="18"/>
      <c r="Z26" s="19"/>
      <c r="AA26" s="18"/>
      <c r="AB26" s="19"/>
      <c r="AC26" s="18"/>
      <c r="AD26" s="18"/>
      <c r="AE26" s="18"/>
      <c r="AF26" s="22" t="str">
        <f>IF(B26="","",SUMIF(Mărfuri!$B$5:$B$1004,B26,Mărfuri!$D$5:$D$1004))</f>
        <v/>
      </c>
      <c r="AG26" s="23" t="str">
        <f>IF(B26="","",SUMIF(Mărfuri!$B$5:$B$1004,B26,Mărfuri!$H$5:$H$1004))</f>
        <v/>
      </c>
      <c r="AH26" s="24" t="str">
        <f t="shared" si="0"/>
        <v/>
      </c>
      <c r="AI26" s="25" t="str">
        <f t="shared" si="1"/>
        <v/>
      </c>
      <c r="AJ26" s="25" t="str">
        <f t="shared" si="2"/>
        <v/>
      </c>
      <c r="AK26" s="25" t="str">
        <f t="shared" si="3"/>
        <v/>
      </c>
      <c r="AL26" s="26" t="str">
        <f>IF(B26="","",TRIM(IF(COUNTIF($B$5:$B$504,B26)&gt;1,"Număr CMR dublat. ","")&amp;IF(LEN(IF(C26="","data, ","")&amp;IF(D26="","locul întocmirii, ","")&amp;IF(OR(E26="",F26=""),"expeditorul, ","")&amp;IF(OR(H26="",I26=""),"destinatarul, ","")&amp;IF(OR(N26="",O26=""),"transportatorul, ","")&amp;IF(OR(K26="",NOT(ISNUMBER(L26))),"locul și data încărcării, ","")&amp;IF(M26="","locul de livrare, ","")&amp;IF(N(AF26)=0,"numărul de colete, ","")&amp;IF(COUNTIFS(Mărfuri!$B$5:$B$1004,B26,Mărfuri!$H$5:$H$1004,"")&gt;0,"greutatea unor loturi, ",""))&gt;0,"Lipsesc date obligatorii (art. 6): "&amp;LEFT(IF(C26="","data, ","")&amp;IF(D26="","locul întocmirii, ","")&amp;IF(OR(E26="",F26=""),"expeditorul, ","")&amp;IF(OR(H26="",I26=""),"destinatarul, ","")&amp;IF(OR(N26="",O26=""),"transportatorul, ","")&amp;IF(OR(K26="",NOT(ISNUMBER(L26))),"locul și data încărcării, ","")&amp;IF(M26="","locul de livrare, ","")&amp;IF(N(AF26)=0,"numărul de colete, ","")&amp;IF(COUNTIFS(Mărfuri!$B$5:$B$1004,B26,Mărfuri!$H$5:$H$1004,"")&gt;0,"greutatea unor loturi, ",""),LEN(IF(C26="","data, ","")&amp;IF(D26="","locul întocmirii, ","")&amp;IF(OR(E26="",F26=""),"expeditorul, ","")&amp;IF(OR(H26="",I26=""),"destinatarul, ","")&amp;IF(OR(N26="",O26=""),"transportatorul, ","")&amp;IF(OR(K26="",NOT(ISNUMBER(L26))),"locul și data încărcării, ","")&amp;IF(M26="","locul de livrare, ","")&amp;IF(N(AF26)=0,"numărul de colete, ","")&amp;IF(COUNTIFS(Mărfuri!$B$5:$B$1004,B26,Mărfuri!$H$5:$H$1004,"")&gt;0,"greutatea unor loturi, ",""))-2)&amp;". ","")&amp;IF(Z26&lt;&gt;"","Transportatorul a făcut rezerve la încărcare (art. 8): ele te obligă doar dacă le-ai acceptat expres. ","")&amp;IF(AND(ISNUMBER(AC26),ISNUMBER(AI26)),IF(NOT(ISNUMBER(AD26)),IF(Azi&gt;AI26,"Rezerva scrisă pentru avarii neaparente nu a fost trimisă în termen ("&amp;RIGHT("0"&amp;DAY(AI26),2)&amp;"."&amp;RIGHT("0"&amp;MONTH(AI26),2)&amp;"."&amp;YEAR(AI26)&amp;"). ","Trimite rezerva scrisă pentru avarii neaparente până la "&amp;RIGHT("0"&amp;DAY(AI26),2)&amp;"."&amp;RIGHT("0"&amp;MONTH(AI26),2)&amp;"."&amp;YEAR(AI26)&amp;". "),IF(AD26&gt;AI26,"Rezerva scrisă a fost trimisă după termenul de 7 zile ("&amp;RIGHT("0"&amp;DAY(AI26),2)&amp;"."&amp;RIGHT("0"&amp;MONTH(AI26),2)&amp;"."&amp;YEAR(AI26)&amp;"): se prezumă că marfa a fost primită în starea din CMR. ","")),"")&amp;IF(ISNUMBER(AJ26),IF(NOT(ISNUMBER(AE26)),IF(Azi&gt;AJ26,"Termenul de 21 de zile pentru reclamația de întârziere a expirat. ","Livrare cu întârziere: trimite reclamația scrisă până la "&amp;RIGHT("0"&amp;DAY(AJ26),2)&amp;"."&amp;RIGHT("0"&amp;MONTH(AJ26),2)&amp;"."&amp;YEAR(AJ26)&amp;". "),IF(AE26&gt;AJ26,"Reclamația pentru întârziere a fost trimisă după termen. ","")),"")&amp;IF(AND(AH26="În tranzit – întârziat"),"Termenul de livrare a trecut și marfa nu a ajuns. ","")&amp;IF(AND(ISNUMBER(AK26),OR(AB26&lt;&gt;"",ISNUMBER(AC26),ISNUMBER(AJ26)),Azi&gt;N(AK26)-60,Azi&lt;=N(AK26)),"Acțiunea în instanță se prescrie la "&amp;RIGHT("0"&amp;DAY(AK26),2)&amp;"."&amp;RIGHT("0"&amp;MONTH(AK26),2)&amp;"."&amp;YEAR(AK26)&amp;". ","")))</f>
        <v/>
      </c>
    </row>
    <row r="27" spans="2:38" x14ac:dyDescent="0.2">
      <c r="B27" s="17"/>
      <c r="C27" s="18"/>
      <c r="D27" s="19"/>
      <c r="E27" s="19"/>
      <c r="F27" s="19"/>
      <c r="G27" s="19"/>
      <c r="H27" s="19"/>
      <c r="I27" s="19"/>
      <c r="J27" s="19"/>
      <c r="K27" s="19"/>
      <c r="L27" s="18"/>
      <c r="M27" s="19"/>
      <c r="N27" s="19"/>
      <c r="O27" s="19"/>
      <c r="P27" s="19"/>
      <c r="Q27" s="19"/>
      <c r="R27" s="19"/>
      <c r="S27" s="19"/>
      <c r="T27" s="20"/>
      <c r="U27" s="21"/>
      <c r="V27" s="20"/>
      <c r="W27" s="19"/>
      <c r="X27" s="19"/>
      <c r="Y27" s="18"/>
      <c r="Z27" s="19"/>
      <c r="AA27" s="18"/>
      <c r="AB27" s="19"/>
      <c r="AC27" s="18"/>
      <c r="AD27" s="18"/>
      <c r="AE27" s="18"/>
      <c r="AF27" s="22" t="str">
        <f>IF(B27="","",SUMIF(Mărfuri!$B$5:$B$1004,B27,Mărfuri!$D$5:$D$1004))</f>
        <v/>
      </c>
      <c r="AG27" s="23" t="str">
        <f>IF(B27="","",SUMIF(Mărfuri!$B$5:$B$1004,B27,Mărfuri!$H$5:$H$1004))</f>
        <v/>
      </c>
      <c r="AH27" s="24" t="str">
        <f t="shared" si="0"/>
        <v/>
      </c>
      <c r="AI27" s="25" t="str">
        <f t="shared" si="1"/>
        <v/>
      </c>
      <c r="AJ27" s="25" t="str">
        <f t="shared" si="2"/>
        <v/>
      </c>
      <c r="AK27" s="25" t="str">
        <f t="shared" si="3"/>
        <v/>
      </c>
      <c r="AL27" s="26" t="str">
        <f>IF(B27="","",TRIM(IF(COUNTIF($B$5:$B$504,B27)&gt;1,"Număr CMR dublat. ","")&amp;IF(LEN(IF(C27="","data, ","")&amp;IF(D27="","locul întocmirii, ","")&amp;IF(OR(E27="",F27=""),"expeditorul, ","")&amp;IF(OR(H27="",I27=""),"destinatarul, ","")&amp;IF(OR(N27="",O27=""),"transportatorul, ","")&amp;IF(OR(K27="",NOT(ISNUMBER(L27))),"locul și data încărcării, ","")&amp;IF(M27="","locul de livrare, ","")&amp;IF(N(AF27)=0,"numărul de colete, ","")&amp;IF(COUNTIFS(Mărfuri!$B$5:$B$1004,B27,Mărfuri!$H$5:$H$1004,"")&gt;0,"greutatea unor loturi, ",""))&gt;0,"Lipsesc date obligatorii (art. 6): "&amp;LEFT(IF(C27="","data, ","")&amp;IF(D27="","locul întocmirii, ","")&amp;IF(OR(E27="",F27=""),"expeditorul, ","")&amp;IF(OR(H27="",I27=""),"destinatarul, ","")&amp;IF(OR(N27="",O27=""),"transportatorul, ","")&amp;IF(OR(K27="",NOT(ISNUMBER(L27))),"locul și data încărcării, ","")&amp;IF(M27="","locul de livrare, ","")&amp;IF(N(AF27)=0,"numărul de colete, ","")&amp;IF(COUNTIFS(Mărfuri!$B$5:$B$1004,B27,Mărfuri!$H$5:$H$1004,"")&gt;0,"greutatea unor loturi, ",""),LEN(IF(C27="","data, ","")&amp;IF(D27="","locul întocmirii, ","")&amp;IF(OR(E27="",F27=""),"expeditorul, ","")&amp;IF(OR(H27="",I27=""),"destinatarul, ","")&amp;IF(OR(N27="",O27=""),"transportatorul, ","")&amp;IF(OR(K27="",NOT(ISNUMBER(L27))),"locul și data încărcării, ","")&amp;IF(M27="","locul de livrare, ","")&amp;IF(N(AF27)=0,"numărul de colete, ","")&amp;IF(COUNTIFS(Mărfuri!$B$5:$B$1004,B27,Mărfuri!$H$5:$H$1004,"")&gt;0,"greutatea unor loturi, ",""))-2)&amp;". ","")&amp;IF(Z27&lt;&gt;"","Transportatorul a făcut rezerve la încărcare (art. 8): ele te obligă doar dacă le-ai acceptat expres. ","")&amp;IF(AND(ISNUMBER(AC27),ISNUMBER(AI27)),IF(NOT(ISNUMBER(AD27)),IF(Azi&gt;AI27,"Rezerva scrisă pentru avarii neaparente nu a fost trimisă în termen ("&amp;RIGHT("0"&amp;DAY(AI27),2)&amp;"."&amp;RIGHT("0"&amp;MONTH(AI27),2)&amp;"."&amp;YEAR(AI27)&amp;"). ","Trimite rezerva scrisă pentru avarii neaparente până la "&amp;RIGHT("0"&amp;DAY(AI27),2)&amp;"."&amp;RIGHT("0"&amp;MONTH(AI27),2)&amp;"."&amp;YEAR(AI27)&amp;". "),IF(AD27&gt;AI27,"Rezerva scrisă a fost trimisă după termenul de 7 zile ("&amp;RIGHT("0"&amp;DAY(AI27),2)&amp;"."&amp;RIGHT("0"&amp;MONTH(AI27),2)&amp;"."&amp;YEAR(AI27)&amp;"): se prezumă că marfa a fost primită în starea din CMR. ","")),"")&amp;IF(ISNUMBER(AJ27),IF(NOT(ISNUMBER(AE27)),IF(Azi&gt;AJ27,"Termenul de 21 de zile pentru reclamația de întârziere a expirat. ","Livrare cu întârziere: trimite reclamația scrisă până la "&amp;RIGHT("0"&amp;DAY(AJ27),2)&amp;"."&amp;RIGHT("0"&amp;MONTH(AJ27),2)&amp;"."&amp;YEAR(AJ27)&amp;". "),IF(AE27&gt;AJ27,"Reclamația pentru întârziere a fost trimisă după termen. ","")),"")&amp;IF(AND(AH27="În tranzit – întârziat"),"Termenul de livrare a trecut și marfa nu a ajuns. ","")&amp;IF(AND(ISNUMBER(AK27),OR(AB27&lt;&gt;"",ISNUMBER(AC27),ISNUMBER(AJ27)),Azi&gt;N(AK27)-60,Azi&lt;=N(AK27)),"Acțiunea în instanță se prescrie la "&amp;RIGHT("0"&amp;DAY(AK27),2)&amp;"."&amp;RIGHT("0"&amp;MONTH(AK27),2)&amp;"."&amp;YEAR(AK27)&amp;". ","")))</f>
        <v/>
      </c>
    </row>
    <row r="28" spans="2:38" x14ac:dyDescent="0.2">
      <c r="B28" s="17"/>
      <c r="C28" s="18"/>
      <c r="D28" s="19"/>
      <c r="E28" s="19"/>
      <c r="F28" s="19"/>
      <c r="G28" s="19"/>
      <c r="H28" s="19"/>
      <c r="I28" s="19"/>
      <c r="J28" s="19"/>
      <c r="K28" s="19"/>
      <c r="L28" s="18"/>
      <c r="M28" s="19"/>
      <c r="N28" s="19"/>
      <c r="O28" s="19"/>
      <c r="P28" s="19"/>
      <c r="Q28" s="19"/>
      <c r="R28" s="19"/>
      <c r="S28" s="19"/>
      <c r="T28" s="20"/>
      <c r="U28" s="21"/>
      <c r="V28" s="20"/>
      <c r="W28" s="19"/>
      <c r="X28" s="19"/>
      <c r="Y28" s="18"/>
      <c r="Z28" s="19"/>
      <c r="AA28" s="18"/>
      <c r="AB28" s="19"/>
      <c r="AC28" s="18"/>
      <c r="AD28" s="18"/>
      <c r="AE28" s="18"/>
      <c r="AF28" s="22" t="str">
        <f>IF(B28="","",SUMIF(Mărfuri!$B$5:$B$1004,B28,Mărfuri!$D$5:$D$1004))</f>
        <v/>
      </c>
      <c r="AG28" s="23" t="str">
        <f>IF(B28="","",SUMIF(Mărfuri!$B$5:$B$1004,B28,Mărfuri!$H$5:$H$1004))</f>
        <v/>
      </c>
      <c r="AH28" s="24" t="str">
        <f t="shared" si="0"/>
        <v/>
      </c>
      <c r="AI28" s="25" t="str">
        <f t="shared" si="1"/>
        <v/>
      </c>
      <c r="AJ28" s="25" t="str">
        <f t="shared" si="2"/>
        <v/>
      </c>
      <c r="AK28" s="25" t="str">
        <f t="shared" si="3"/>
        <v/>
      </c>
      <c r="AL28" s="26" t="str">
        <f>IF(B28="","",TRIM(IF(COUNTIF($B$5:$B$504,B28)&gt;1,"Număr CMR dublat. ","")&amp;IF(LEN(IF(C28="","data, ","")&amp;IF(D28="","locul întocmirii, ","")&amp;IF(OR(E28="",F28=""),"expeditorul, ","")&amp;IF(OR(H28="",I28=""),"destinatarul, ","")&amp;IF(OR(N28="",O28=""),"transportatorul, ","")&amp;IF(OR(K28="",NOT(ISNUMBER(L28))),"locul și data încărcării, ","")&amp;IF(M28="","locul de livrare, ","")&amp;IF(N(AF28)=0,"numărul de colete, ","")&amp;IF(COUNTIFS(Mărfuri!$B$5:$B$1004,B28,Mărfuri!$H$5:$H$1004,"")&gt;0,"greutatea unor loturi, ",""))&gt;0,"Lipsesc date obligatorii (art. 6): "&amp;LEFT(IF(C28="","data, ","")&amp;IF(D28="","locul întocmirii, ","")&amp;IF(OR(E28="",F28=""),"expeditorul, ","")&amp;IF(OR(H28="",I28=""),"destinatarul, ","")&amp;IF(OR(N28="",O28=""),"transportatorul, ","")&amp;IF(OR(K28="",NOT(ISNUMBER(L28))),"locul și data încărcării, ","")&amp;IF(M28="","locul de livrare, ","")&amp;IF(N(AF28)=0,"numărul de colete, ","")&amp;IF(COUNTIFS(Mărfuri!$B$5:$B$1004,B28,Mărfuri!$H$5:$H$1004,"")&gt;0,"greutatea unor loturi, ",""),LEN(IF(C28="","data, ","")&amp;IF(D28="","locul întocmirii, ","")&amp;IF(OR(E28="",F28=""),"expeditorul, ","")&amp;IF(OR(H28="",I28=""),"destinatarul, ","")&amp;IF(OR(N28="",O28=""),"transportatorul, ","")&amp;IF(OR(K28="",NOT(ISNUMBER(L28))),"locul și data încărcării, ","")&amp;IF(M28="","locul de livrare, ","")&amp;IF(N(AF28)=0,"numărul de colete, ","")&amp;IF(COUNTIFS(Mărfuri!$B$5:$B$1004,B28,Mărfuri!$H$5:$H$1004,"")&gt;0,"greutatea unor loturi, ",""))-2)&amp;". ","")&amp;IF(Z28&lt;&gt;"","Transportatorul a făcut rezerve la încărcare (art. 8): ele te obligă doar dacă le-ai acceptat expres. ","")&amp;IF(AND(ISNUMBER(AC28),ISNUMBER(AI28)),IF(NOT(ISNUMBER(AD28)),IF(Azi&gt;AI28,"Rezerva scrisă pentru avarii neaparente nu a fost trimisă în termen ("&amp;RIGHT("0"&amp;DAY(AI28),2)&amp;"."&amp;RIGHT("0"&amp;MONTH(AI28),2)&amp;"."&amp;YEAR(AI28)&amp;"). ","Trimite rezerva scrisă pentru avarii neaparente până la "&amp;RIGHT("0"&amp;DAY(AI28),2)&amp;"."&amp;RIGHT("0"&amp;MONTH(AI28),2)&amp;"."&amp;YEAR(AI28)&amp;". "),IF(AD28&gt;AI28,"Rezerva scrisă a fost trimisă după termenul de 7 zile ("&amp;RIGHT("0"&amp;DAY(AI28),2)&amp;"."&amp;RIGHT("0"&amp;MONTH(AI28),2)&amp;"."&amp;YEAR(AI28)&amp;"): se prezumă că marfa a fost primită în starea din CMR. ","")),"")&amp;IF(ISNUMBER(AJ28),IF(NOT(ISNUMBER(AE28)),IF(Azi&gt;AJ28,"Termenul de 21 de zile pentru reclamația de întârziere a expirat. ","Livrare cu întârziere: trimite reclamația scrisă până la "&amp;RIGHT("0"&amp;DAY(AJ28),2)&amp;"."&amp;RIGHT("0"&amp;MONTH(AJ28),2)&amp;"."&amp;YEAR(AJ28)&amp;". "),IF(AE28&gt;AJ28,"Reclamația pentru întârziere a fost trimisă după termen. ","")),"")&amp;IF(AND(AH28="În tranzit – întârziat"),"Termenul de livrare a trecut și marfa nu a ajuns. ","")&amp;IF(AND(ISNUMBER(AK28),OR(AB28&lt;&gt;"",ISNUMBER(AC28),ISNUMBER(AJ28)),Azi&gt;N(AK28)-60,Azi&lt;=N(AK28)),"Acțiunea în instanță se prescrie la "&amp;RIGHT("0"&amp;DAY(AK28),2)&amp;"."&amp;RIGHT("0"&amp;MONTH(AK28),2)&amp;"."&amp;YEAR(AK28)&amp;". ","")))</f>
        <v/>
      </c>
    </row>
    <row r="29" spans="2:38" x14ac:dyDescent="0.2">
      <c r="B29" s="17"/>
      <c r="C29" s="18"/>
      <c r="D29" s="19"/>
      <c r="E29" s="19"/>
      <c r="F29" s="19"/>
      <c r="G29" s="19"/>
      <c r="H29" s="19"/>
      <c r="I29" s="19"/>
      <c r="J29" s="19"/>
      <c r="K29" s="19"/>
      <c r="L29" s="18"/>
      <c r="M29" s="19"/>
      <c r="N29" s="19"/>
      <c r="O29" s="19"/>
      <c r="P29" s="19"/>
      <c r="Q29" s="19"/>
      <c r="R29" s="19"/>
      <c r="S29" s="19"/>
      <c r="T29" s="20"/>
      <c r="U29" s="21"/>
      <c r="V29" s="20"/>
      <c r="W29" s="19"/>
      <c r="X29" s="19"/>
      <c r="Y29" s="18"/>
      <c r="Z29" s="19"/>
      <c r="AA29" s="18"/>
      <c r="AB29" s="19"/>
      <c r="AC29" s="18"/>
      <c r="AD29" s="18"/>
      <c r="AE29" s="18"/>
      <c r="AF29" s="22" t="str">
        <f>IF(B29="","",SUMIF(Mărfuri!$B$5:$B$1004,B29,Mărfuri!$D$5:$D$1004))</f>
        <v/>
      </c>
      <c r="AG29" s="23" t="str">
        <f>IF(B29="","",SUMIF(Mărfuri!$B$5:$B$1004,B29,Mărfuri!$H$5:$H$1004))</f>
        <v/>
      </c>
      <c r="AH29" s="24" t="str">
        <f t="shared" si="0"/>
        <v/>
      </c>
      <c r="AI29" s="25" t="str">
        <f t="shared" si="1"/>
        <v/>
      </c>
      <c r="AJ29" s="25" t="str">
        <f t="shared" si="2"/>
        <v/>
      </c>
      <c r="AK29" s="25" t="str">
        <f t="shared" si="3"/>
        <v/>
      </c>
      <c r="AL29" s="26" t="str">
        <f>IF(B29="","",TRIM(IF(COUNTIF($B$5:$B$504,B29)&gt;1,"Număr CMR dublat. ","")&amp;IF(LEN(IF(C29="","data, ","")&amp;IF(D29="","locul întocmirii, ","")&amp;IF(OR(E29="",F29=""),"expeditorul, ","")&amp;IF(OR(H29="",I29=""),"destinatarul, ","")&amp;IF(OR(N29="",O29=""),"transportatorul, ","")&amp;IF(OR(K29="",NOT(ISNUMBER(L29))),"locul și data încărcării, ","")&amp;IF(M29="","locul de livrare, ","")&amp;IF(N(AF29)=0,"numărul de colete, ","")&amp;IF(COUNTIFS(Mărfuri!$B$5:$B$1004,B29,Mărfuri!$H$5:$H$1004,"")&gt;0,"greutatea unor loturi, ",""))&gt;0,"Lipsesc date obligatorii (art. 6): "&amp;LEFT(IF(C29="","data, ","")&amp;IF(D29="","locul întocmirii, ","")&amp;IF(OR(E29="",F29=""),"expeditorul, ","")&amp;IF(OR(H29="",I29=""),"destinatarul, ","")&amp;IF(OR(N29="",O29=""),"transportatorul, ","")&amp;IF(OR(K29="",NOT(ISNUMBER(L29))),"locul și data încărcării, ","")&amp;IF(M29="","locul de livrare, ","")&amp;IF(N(AF29)=0,"numărul de colete, ","")&amp;IF(COUNTIFS(Mărfuri!$B$5:$B$1004,B29,Mărfuri!$H$5:$H$1004,"")&gt;0,"greutatea unor loturi, ",""),LEN(IF(C29="","data, ","")&amp;IF(D29="","locul întocmirii, ","")&amp;IF(OR(E29="",F29=""),"expeditorul, ","")&amp;IF(OR(H29="",I29=""),"destinatarul, ","")&amp;IF(OR(N29="",O29=""),"transportatorul, ","")&amp;IF(OR(K29="",NOT(ISNUMBER(L29))),"locul și data încărcării, ","")&amp;IF(M29="","locul de livrare, ","")&amp;IF(N(AF29)=0,"numărul de colete, ","")&amp;IF(COUNTIFS(Mărfuri!$B$5:$B$1004,B29,Mărfuri!$H$5:$H$1004,"")&gt;0,"greutatea unor loturi, ",""))-2)&amp;". ","")&amp;IF(Z29&lt;&gt;"","Transportatorul a făcut rezerve la încărcare (art. 8): ele te obligă doar dacă le-ai acceptat expres. ","")&amp;IF(AND(ISNUMBER(AC29),ISNUMBER(AI29)),IF(NOT(ISNUMBER(AD29)),IF(Azi&gt;AI29,"Rezerva scrisă pentru avarii neaparente nu a fost trimisă în termen ("&amp;RIGHT("0"&amp;DAY(AI29),2)&amp;"."&amp;RIGHT("0"&amp;MONTH(AI29),2)&amp;"."&amp;YEAR(AI29)&amp;"). ","Trimite rezerva scrisă pentru avarii neaparente până la "&amp;RIGHT("0"&amp;DAY(AI29),2)&amp;"."&amp;RIGHT("0"&amp;MONTH(AI29),2)&amp;"."&amp;YEAR(AI29)&amp;". "),IF(AD29&gt;AI29,"Rezerva scrisă a fost trimisă după termenul de 7 zile ("&amp;RIGHT("0"&amp;DAY(AI29),2)&amp;"."&amp;RIGHT("0"&amp;MONTH(AI29),2)&amp;"."&amp;YEAR(AI29)&amp;"): se prezumă că marfa a fost primită în starea din CMR. ","")),"")&amp;IF(ISNUMBER(AJ29),IF(NOT(ISNUMBER(AE29)),IF(Azi&gt;AJ29,"Termenul de 21 de zile pentru reclamația de întârziere a expirat. ","Livrare cu întârziere: trimite reclamația scrisă până la "&amp;RIGHT("0"&amp;DAY(AJ29),2)&amp;"."&amp;RIGHT("0"&amp;MONTH(AJ29),2)&amp;"."&amp;YEAR(AJ29)&amp;". "),IF(AE29&gt;AJ29,"Reclamația pentru întârziere a fost trimisă după termen. ","")),"")&amp;IF(AND(AH29="În tranzit – întârziat"),"Termenul de livrare a trecut și marfa nu a ajuns. ","")&amp;IF(AND(ISNUMBER(AK29),OR(AB29&lt;&gt;"",ISNUMBER(AC29),ISNUMBER(AJ29)),Azi&gt;N(AK29)-60,Azi&lt;=N(AK29)),"Acțiunea în instanță se prescrie la "&amp;RIGHT("0"&amp;DAY(AK29),2)&amp;"."&amp;RIGHT("0"&amp;MONTH(AK29),2)&amp;"."&amp;YEAR(AK29)&amp;". ","")))</f>
        <v/>
      </c>
    </row>
    <row r="30" spans="2:38" x14ac:dyDescent="0.2">
      <c r="B30" s="17"/>
      <c r="C30" s="18"/>
      <c r="D30" s="19"/>
      <c r="E30" s="19"/>
      <c r="F30" s="19"/>
      <c r="G30" s="19"/>
      <c r="H30" s="19"/>
      <c r="I30" s="19"/>
      <c r="J30" s="19"/>
      <c r="K30" s="19"/>
      <c r="L30" s="18"/>
      <c r="M30" s="19"/>
      <c r="N30" s="19"/>
      <c r="O30" s="19"/>
      <c r="P30" s="19"/>
      <c r="Q30" s="19"/>
      <c r="R30" s="19"/>
      <c r="S30" s="19"/>
      <c r="T30" s="20"/>
      <c r="U30" s="21"/>
      <c r="V30" s="20"/>
      <c r="W30" s="19"/>
      <c r="X30" s="19"/>
      <c r="Y30" s="18"/>
      <c r="Z30" s="19"/>
      <c r="AA30" s="18"/>
      <c r="AB30" s="19"/>
      <c r="AC30" s="18"/>
      <c r="AD30" s="18"/>
      <c r="AE30" s="18"/>
      <c r="AF30" s="22" t="str">
        <f>IF(B30="","",SUMIF(Mărfuri!$B$5:$B$1004,B30,Mărfuri!$D$5:$D$1004))</f>
        <v/>
      </c>
      <c r="AG30" s="23" t="str">
        <f>IF(B30="","",SUMIF(Mărfuri!$B$5:$B$1004,B30,Mărfuri!$H$5:$H$1004))</f>
        <v/>
      </c>
      <c r="AH30" s="24" t="str">
        <f t="shared" si="0"/>
        <v/>
      </c>
      <c r="AI30" s="25" t="str">
        <f t="shared" si="1"/>
        <v/>
      </c>
      <c r="AJ30" s="25" t="str">
        <f t="shared" si="2"/>
        <v/>
      </c>
      <c r="AK30" s="25" t="str">
        <f t="shared" si="3"/>
        <v/>
      </c>
      <c r="AL30" s="26" t="str">
        <f>IF(B30="","",TRIM(IF(COUNTIF($B$5:$B$504,B30)&gt;1,"Număr CMR dublat. ","")&amp;IF(LEN(IF(C30="","data, ","")&amp;IF(D30="","locul întocmirii, ","")&amp;IF(OR(E30="",F30=""),"expeditorul, ","")&amp;IF(OR(H30="",I30=""),"destinatarul, ","")&amp;IF(OR(N30="",O30=""),"transportatorul, ","")&amp;IF(OR(K30="",NOT(ISNUMBER(L30))),"locul și data încărcării, ","")&amp;IF(M30="","locul de livrare, ","")&amp;IF(N(AF30)=0,"numărul de colete, ","")&amp;IF(COUNTIFS(Mărfuri!$B$5:$B$1004,B30,Mărfuri!$H$5:$H$1004,"")&gt;0,"greutatea unor loturi, ",""))&gt;0,"Lipsesc date obligatorii (art. 6): "&amp;LEFT(IF(C30="","data, ","")&amp;IF(D30="","locul întocmirii, ","")&amp;IF(OR(E30="",F30=""),"expeditorul, ","")&amp;IF(OR(H30="",I30=""),"destinatarul, ","")&amp;IF(OR(N30="",O30=""),"transportatorul, ","")&amp;IF(OR(K30="",NOT(ISNUMBER(L30))),"locul și data încărcării, ","")&amp;IF(M30="","locul de livrare, ","")&amp;IF(N(AF30)=0,"numărul de colete, ","")&amp;IF(COUNTIFS(Mărfuri!$B$5:$B$1004,B30,Mărfuri!$H$5:$H$1004,"")&gt;0,"greutatea unor loturi, ",""),LEN(IF(C30="","data, ","")&amp;IF(D30="","locul întocmirii, ","")&amp;IF(OR(E30="",F30=""),"expeditorul, ","")&amp;IF(OR(H30="",I30=""),"destinatarul, ","")&amp;IF(OR(N30="",O30=""),"transportatorul, ","")&amp;IF(OR(K30="",NOT(ISNUMBER(L30))),"locul și data încărcării, ","")&amp;IF(M30="","locul de livrare, ","")&amp;IF(N(AF30)=0,"numărul de colete, ","")&amp;IF(COUNTIFS(Mărfuri!$B$5:$B$1004,B30,Mărfuri!$H$5:$H$1004,"")&gt;0,"greutatea unor loturi, ",""))-2)&amp;". ","")&amp;IF(Z30&lt;&gt;"","Transportatorul a făcut rezerve la încărcare (art. 8): ele te obligă doar dacă le-ai acceptat expres. ","")&amp;IF(AND(ISNUMBER(AC30),ISNUMBER(AI30)),IF(NOT(ISNUMBER(AD30)),IF(Azi&gt;AI30,"Rezerva scrisă pentru avarii neaparente nu a fost trimisă în termen ("&amp;RIGHT("0"&amp;DAY(AI30),2)&amp;"."&amp;RIGHT("0"&amp;MONTH(AI30),2)&amp;"."&amp;YEAR(AI30)&amp;"). ","Trimite rezerva scrisă pentru avarii neaparente până la "&amp;RIGHT("0"&amp;DAY(AI30),2)&amp;"."&amp;RIGHT("0"&amp;MONTH(AI30),2)&amp;"."&amp;YEAR(AI30)&amp;". "),IF(AD30&gt;AI30,"Rezerva scrisă a fost trimisă după termenul de 7 zile ("&amp;RIGHT("0"&amp;DAY(AI30),2)&amp;"."&amp;RIGHT("0"&amp;MONTH(AI30),2)&amp;"."&amp;YEAR(AI30)&amp;"): se prezumă că marfa a fost primită în starea din CMR. ","")),"")&amp;IF(ISNUMBER(AJ30),IF(NOT(ISNUMBER(AE30)),IF(Azi&gt;AJ30,"Termenul de 21 de zile pentru reclamația de întârziere a expirat. ","Livrare cu întârziere: trimite reclamația scrisă până la "&amp;RIGHT("0"&amp;DAY(AJ30),2)&amp;"."&amp;RIGHT("0"&amp;MONTH(AJ30),2)&amp;"."&amp;YEAR(AJ30)&amp;". "),IF(AE30&gt;AJ30,"Reclamația pentru întârziere a fost trimisă după termen. ","")),"")&amp;IF(AND(AH30="În tranzit – întârziat"),"Termenul de livrare a trecut și marfa nu a ajuns. ","")&amp;IF(AND(ISNUMBER(AK30),OR(AB30&lt;&gt;"",ISNUMBER(AC30),ISNUMBER(AJ30)),Azi&gt;N(AK30)-60,Azi&lt;=N(AK30)),"Acțiunea în instanță se prescrie la "&amp;RIGHT("0"&amp;DAY(AK30),2)&amp;"."&amp;RIGHT("0"&amp;MONTH(AK30),2)&amp;"."&amp;YEAR(AK30)&amp;". ","")))</f>
        <v/>
      </c>
    </row>
    <row r="31" spans="2:38" x14ac:dyDescent="0.2">
      <c r="B31" s="17"/>
      <c r="C31" s="18"/>
      <c r="D31" s="19"/>
      <c r="E31" s="19"/>
      <c r="F31" s="19"/>
      <c r="G31" s="19"/>
      <c r="H31" s="19"/>
      <c r="I31" s="19"/>
      <c r="J31" s="19"/>
      <c r="K31" s="19"/>
      <c r="L31" s="18"/>
      <c r="M31" s="19"/>
      <c r="N31" s="19"/>
      <c r="O31" s="19"/>
      <c r="P31" s="19"/>
      <c r="Q31" s="19"/>
      <c r="R31" s="19"/>
      <c r="S31" s="19"/>
      <c r="T31" s="20"/>
      <c r="U31" s="21"/>
      <c r="V31" s="20"/>
      <c r="W31" s="19"/>
      <c r="X31" s="19"/>
      <c r="Y31" s="18"/>
      <c r="Z31" s="19"/>
      <c r="AA31" s="18"/>
      <c r="AB31" s="19"/>
      <c r="AC31" s="18"/>
      <c r="AD31" s="18"/>
      <c r="AE31" s="18"/>
      <c r="AF31" s="22" t="str">
        <f>IF(B31="","",SUMIF(Mărfuri!$B$5:$B$1004,B31,Mărfuri!$D$5:$D$1004))</f>
        <v/>
      </c>
      <c r="AG31" s="23" t="str">
        <f>IF(B31="","",SUMIF(Mărfuri!$B$5:$B$1004,B31,Mărfuri!$H$5:$H$1004))</f>
        <v/>
      </c>
      <c r="AH31" s="24" t="str">
        <f t="shared" si="0"/>
        <v/>
      </c>
      <c r="AI31" s="25" t="str">
        <f t="shared" si="1"/>
        <v/>
      </c>
      <c r="AJ31" s="25" t="str">
        <f t="shared" si="2"/>
        <v/>
      </c>
      <c r="AK31" s="25" t="str">
        <f t="shared" si="3"/>
        <v/>
      </c>
      <c r="AL31" s="26" t="str">
        <f>IF(B31="","",TRIM(IF(COUNTIF($B$5:$B$504,B31)&gt;1,"Număr CMR dublat. ","")&amp;IF(LEN(IF(C31="","data, ","")&amp;IF(D31="","locul întocmirii, ","")&amp;IF(OR(E31="",F31=""),"expeditorul, ","")&amp;IF(OR(H31="",I31=""),"destinatarul, ","")&amp;IF(OR(N31="",O31=""),"transportatorul, ","")&amp;IF(OR(K31="",NOT(ISNUMBER(L31))),"locul și data încărcării, ","")&amp;IF(M31="","locul de livrare, ","")&amp;IF(N(AF31)=0,"numărul de colete, ","")&amp;IF(COUNTIFS(Mărfuri!$B$5:$B$1004,B31,Mărfuri!$H$5:$H$1004,"")&gt;0,"greutatea unor loturi, ",""))&gt;0,"Lipsesc date obligatorii (art. 6): "&amp;LEFT(IF(C31="","data, ","")&amp;IF(D31="","locul întocmirii, ","")&amp;IF(OR(E31="",F31=""),"expeditorul, ","")&amp;IF(OR(H31="",I31=""),"destinatarul, ","")&amp;IF(OR(N31="",O31=""),"transportatorul, ","")&amp;IF(OR(K31="",NOT(ISNUMBER(L31))),"locul și data încărcării, ","")&amp;IF(M31="","locul de livrare, ","")&amp;IF(N(AF31)=0,"numărul de colete, ","")&amp;IF(COUNTIFS(Mărfuri!$B$5:$B$1004,B31,Mărfuri!$H$5:$H$1004,"")&gt;0,"greutatea unor loturi, ",""),LEN(IF(C31="","data, ","")&amp;IF(D31="","locul întocmirii, ","")&amp;IF(OR(E31="",F31=""),"expeditorul, ","")&amp;IF(OR(H31="",I31=""),"destinatarul, ","")&amp;IF(OR(N31="",O31=""),"transportatorul, ","")&amp;IF(OR(K31="",NOT(ISNUMBER(L31))),"locul și data încărcării, ","")&amp;IF(M31="","locul de livrare, ","")&amp;IF(N(AF31)=0,"numărul de colete, ","")&amp;IF(COUNTIFS(Mărfuri!$B$5:$B$1004,B31,Mărfuri!$H$5:$H$1004,"")&gt;0,"greutatea unor loturi, ",""))-2)&amp;". ","")&amp;IF(Z31&lt;&gt;"","Transportatorul a făcut rezerve la încărcare (art. 8): ele te obligă doar dacă le-ai acceptat expres. ","")&amp;IF(AND(ISNUMBER(AC31),ISNUMBER(AI31)),IF(NOT(ISNUMBER(AD31)),IF(Azi&gt;AI31,"Rezerva scrisă pentru avarii neaparente nu a fost trimisă în termen ("&amp;RIGHT("0"&amp;DAY(AI31),2)&amp;"."&amp;RIGHT("0"&amp;MONTH(AI31),2)&amp;"."&amp;YEAR(AI31)&amp;"). ","Trimite rezerva scrisă pentru avarii neaparente până la "&amp;RIGHT("0"&amp;DAY(AI31),2)&amp;"."&amp;RIGHT("0"&amp;MONTH(AI31),2)&amp;"."&amp;YEAR(AI31)&amp;". "),IF(AD31&gt;AI31,"Rezerva scrisă a fost trimisă după termenul de 7 zile ("&amp;RIGHT("0"&amp;DAY(AI31),2)&amp;"."&amp;RIGHT("0"&amp;MONTH(AI31),2)&amp;"."&amp;YEAR(AI31)&amp;"): se prezumă că marfa a fost primită în starea din CMR. ","")),"")&amp;IF(ISNUMBER(AJ31),IF(NOT(ISNUMBER(AE31)),IF(Azi&gt;AJ31,"Termenul de 21 de zile pentru reclamația de întârziere a expirat. ","Livrare cu întârziere: trimite reclamația scrisă până la "&amp;RIGHT("0"&amp;DAY(AJ31),2)&amp;"."&amp;RIGHT("0"&amp;MONTH(AJ31),2)&amp;"."&amp;YEAR(AJ31)&amp;". "),IF(AE31&gt;AJ31,"Reclamația pentru întârziere a fost trimisă după termen. ","")),"")&amp;IF(AND(AH31="În tranzit – întârziat"),"Termenul de livrare a trecut și marfa nu a ajuns. ","")&amp;IF(AND(ISNUMBER(AK31),OR(AB31&lt;&gt;"",ISNUMBER(AC31),ISNUMBER(AJ31)),Azi&gt;N(AK31)-60,Azi&lt;=N(AK31)),"Acțiunea în instanță se prescrie la "&amp;RIGHT("0"&amp;DAY(AK31),2)&amp;"."&amp;RIGHT("0"&amp;MONTH(AK31),2)&amp;"."&amp;YEAR(AK31)&amp;". ","")))</f>
        <v/>
      </c>
    </row>
    <row r="32" spans="2:38" x14ac:dyDescent="0.2">
      <c r="B32" s="17"/>
      <c r="C32" s="18"/>
      <c r="D32" s="19"/>
      <c r="E32" s="19"/>
      <c r="F32" s="19"/>
      <c r="G32" s="19"/>
      <c r="H32" s="19"/>
      <c r="I32" s="19"/>
      <c r="J32" s="19"/>
      <c r="K32" s="19"/>
      <c r="L32" s="18"/>
      <c r="M32" s="19"/>
      <c r="N32" s="19"/>
      <c r="O32" s="19"/>
      <c r="P32" s="19"/>
      <c r="Q32" s="19"/>
      <c r="R32" s="19"/>
      <c r="S32" s="19"/>
      <c r="T32" s="20"/>
      <c r="U32" s="21"/>
      <c r="V32" s="20"/>
      <c r="W32" s="19"/>
      <c r="X32" s="19"/>
      <c r="Y32" s="18"/>
      <c r="Z32" s="19"/>
      <c r="AA32" s="18"/>
      <c r="AB32" s="19"/>
      <c r="AC32" s="18"/>
      <c r="AD32" s="18"/>
      <c r="AE32" s="18"/>
      <c r="AF32" s="22" t="str">
        <f>IF(B32="","",SUMIF(Mărfuri!$B$5:$B$1004,B32,Mărfuri!$D$5:$D$1004))</f>
        <v/>
      </c>
      <c r="AG32" s="23" t="str">
        <f>IF(B32="","",SUMIF(Mărfuri!$B$5:$B$1004,B32,Mărfuri!$H$5:$H$1004))</f>
        <v/>
      </c>
      <c r="AH32" s="24" t="str">
        <f t="shared" si="0"/>
        <v/>
      </c>
      <c r="AI32" s="25" t="str">
        <f t="shared" si="1"/>
        <v/>
      </c>
      <c r="AJ32" s="25" t="str">
        <f t="shared" si="2"/>
        <v/>
      </c>
      <c r="AK32" s="25" t="str">
        <f t="shared" si="3"/>
        <v/>
      </c>
      <c r="AL32" s="26" t="str">
        <f>IF(B32="","",TRIM(IF(COUNTIF($B$5:$B$504,B32)&gt;1,"Număr CMR dublat. ","")&amp;IF(LEN(IF(C32="","data, ","")&amp;IF(D32="","locul întocmirii, ","")&amp;IF(OR(E32="",F32=""),"expeditorul, ","")&amp;IF(OR(H32="",I32=""),"destinatarul, ","")&amp;IF(OR(N32="",O32=""),"transportatorul, ","")&amp;IF(OR(K32="",NOT(ISNUMBER(L32))),"locul și data încărcării, ","")&amp;IF(M32="","locul de livrare, ","")&amp;IF(N(AF32)=0,"numărul de colete, ","")&amp;IF(COUNTIFS(Mărfuri!$B$5:$B$1004,B32,Mărfuri!$H$5:$H$1004,"")&gt;0,"greutatea unor loturi, ",""))&gt;0,"Lipsesc date obligatorii (art. 6): "&amp;LEFT(IF(C32="","data, ","")&amp;IF(D32="","locul întocmirii, ","")&amp;IF(OR(E32="",F32=""),"expeditorul, ","")&amp;IF(OR(H32="",I32=""),"destinatarul, ","")&amp;IF(OR(N32="",O32=""),"transportatorul, ","")&amp;IF(OR(K32="",NOT(ISNUMBER(L32))),"locul și data încărcării, ","")&amp;IF(M32="","locul de livrare, ","")&amp;IF(N(AF32)=0,"numărul de colete, ","")&amp;IF(COUNTIFS(Mărfuri!$B$5:$B$1004,B32,Mărfuri!$H$5:$H$1004,"")&gt;0,"greutatea unor loturi, ",""),LEN(IF(C32="","data, ","")&amp;IF(D32="","locul întocmirii, ","")&amp;IF(OR(E32="",F32=""),"expeditorul, ","")&amp;IF(OR(H32="",I32=""),"destinatarul, ","")&amp;IF(OR(N32="",O32=""),"transportatorul, ","")&amp;IF(OR(K32="",NOT(ISNUMBER(L32))),"locul și data încărcării, ","")&amp;IF(M32="","locul de livrare, ","")&amp;IF(N(AF32)=0,"numărul de colete, ","")&amp;IF(COUNTIFS(Mărfuri!$B$5:$B$1004,B32,Mărfuri!$H$5:$H$1004,"")&gt;0,"greutatea unor loturi, ",""))-2)&amp;". ","")&amp;IF(Z32&lt;&gt;"","Transportatorul a făcut rezerve la încărcare (art. 8): ele te obligă doar dacă le-ai acceptat expres. ","")&amp;IF(AND(ISNUMBER(AC32),ISNUMBER(AI32)),IF(NOT(ISNUMBER(AD32)),IF(Azi&gt;AI32,"Rezerva scrisă pentru avarii neaparente nu a fost trimisă în termen ("&amp;RIGHT("0"&amp;DAY(AI32),2)&amp;"."&amp;RIGHT("0"&amp;MONTH(AI32),2)&amp;"."&amp;YEAR(AI32)&amp;"). ","Trimite rezerva scrisă pentru avarii neaparente până la "&amp;RIGHT("0"&amp;DAY(AI32),2)&amp;"."&amp;RIGHT("0"&amp;MONTH(AI32),2)&amp;"."&amp;YEAR(AI32)&amp;". "),IF(AD32&gt;AI32,"Rezerva scrisă a fost trimisă după termenul de 7 zile ("&amp;RIGHT("0"&amp;DAY(AI32),2)&amp;"."&amp;RIGHT("0"&amp;MONTH(AI32),2)&amp;"."&amp;YEAR(AI32)&amp;"): se prezumă că marfa a fost primită în starea din CMR. ","")),"")&amp;IF(ISNUMBER(AJ32),IF(NOT(ISNUMBER(AE32)),IF(Azi&gt;AJ32,"Termenul de 21 de zile pentru reclamația de întârziere a expirat. ","Livrare cu întârziere: trimite reclamația scrisă până la "&amp;RIGHT("0"&amp;DAY(AJ32),2)&amp;"."&amp;RIGHT("0"&amp;MONTH(AJ32),2)&amp;"."&amp;YEAR(AJ32)&amp;". "),IF(AE32&gt;AJ32,"Reclamația pentru întârziere a fost trimisă după termen. ","")),"")&amp;IF(AND(AH32="În tranzit – întârziat"),"Termenul de livrare a trecut și marfa nu a ajuns. ","")&amp;IF(AND(ISNUMBER(AK32),OR(AB32&lt;&gt;"",ISNUMBER(AC32),ISNUMBER(AJ32)),Azi&gt;N(AK32)-60,Azi&lt;=N(AK32)),"Acțiunea în instanță se prescrie la "&amp;RIGHT("0"&amp;DAY(AK32),2)&amp;"."&amp;RIGHT("0"&amp;MONTH(AK32),2)&amp;"."&amp;YEAR(AK32)&amp;". ","")))</f>
        <v/>
      </c>
    </row>
    <row r="33" spans="2:38" x14ac:dyDescent="0.2">
      <c r="B33" s="17"/>
      <c r="C33" s="18"/>
      <c r="D33" s="19"/>
      <c r="E33" s="19"/>
      <c r="F33" s="19"/>
      <c r="G33" s="19"/>
      <c r="H33" s="19"/>
      <c r="I33" s="19"/>
      <c r="J33" s="19"/>
      <c r="K33" s="19"/>
      <c r="L33" s="18"/>
      <c r="M33" s="19"/>
      <c r="N33" s="19"/>
      <c r="O33" s="19"/>
      <c r="P33" s="19"/>
      <c r="Q33" s="19"/>
      <c r="R33" s="19"/>
      <c r="S33" s="19"/>
      <c r="T33" s="20"/>
      <c r="U33" s="21"/>
      <c r="V33" s="20"/>
      <c r="W33" s="19"/>
      <c r="X33" s="19"/>
      <c r="Y33" s="18"/>
      <c r="Z33" s="19"/>
      <c r="AA33" s="18"/>
      <c r="AB33" s="19"/>
      <c r="AC33" s="18"/>
      <c r="AD33" s="18"/>
      <c r="AE33" s="18"/>
      <c r="AF33" s="22" t="str">
        <f>IF(B33="","",SUMIF(Mărfuri!$B$5:$B$1004,B33,Mărfuri!$D$5:$D$1004))</f>
        <v/>
      </c>
      <c r="AG33" s="23" t="str">
        <f>IF(B33="","",SUMIF(Mărfuri!$B$5:$B$1004,B33,Mărfuri!$H$5:$H$1004))</f>
        <v/>
      </c>
      <c r="AH33" s="24" t="str">
        <f t="shared" si="0"/>
        <v/>
      </c>
      <c r="AI33" s="25" t="str">
        <f t="shared" si="1"/>
        <v/>
      </c>
      <c r="AJ33" s="25" t="str">
        <f t="shared" si="2"/>
        <v/>
      </c>
      <c r="AK33" s="25" t="str">
        <f t="shared" si="3"/>
        <v/>
      </c>
      <c r="AL33" s="26" t="str">
        <f>IF(B33="","",TRIM(IF(COUNTIF($B$5:$B$504,B33)&gt;1,"Număr CMR dublat. ","")&amp;IF(LEN(IF(C33="","data, ","")&amp;IF(D33="","locul întocmirii, ","")&amp;IF(OR(E33="",F33=""),"expeditorul, ","")&amp;IF(OR(H33="",I33=""),"destinatarul, ","")&amp;IF(OR(N33="",O33=""),"transportatorul, ","")&amp;IF(OR(K33="",NOT(ISNUMBER(L33))),"locul și data încărcării, ","")&amp;IF(M33="","locul de livrare, ","")&amp;IF(N(AF33)=0,"numărul de colete, ","")&amp;IF(COUNTIFS(Mărfuri!$B$5:$B$1004,B33,Mărfuri!$H$5:$H$1004,"")&gt;0,"greutatea unor loturi, ",""))&gt;0,"Lipsesc date obligatorii (art. 6): "&amp;LEFT(IF(C33="","data, ","")&amp;IF(D33="","locul întocmirii, ","")&amp;IF(OR(E33="",F33=""),"expeditorul, ","")&amp;IF(OR(H33="",I33=""),"destinatarul, ","")&amp;IF(OR(N33="",O33=""),"transportatorul, ","")&amp;IF(OR(K33="",NOT(ISNUMBER(L33))),"locul și data încărcării, ","")&amp;IF(M33="","locul de livrare, ","")&amp;IF(N(AF33)=0,"numărul de colete, ","")&amp;IF(COUNTIFS(Mărfuri!$B$5:$B$1004,B33,Mărfuri!$H$5:$H$1004,"")&gt;0,"greutatea unor loturi, ",""),LEN(IF(C33="","data, ","")&amp;IF(D33="","locul întocmirii, ","")&amp;IF(OR(E33="",F33=""),"expeditorul, ","")&amp;IF(OR(H33="",I33=""),"destinatarul, ","")&amp;IF(OR(N33="",O33=""),"transportatorul, ","")&amp;IF(OR(K33="",NOT(ISNUMBER(L33))),"locul și data încărcării, ","")&amp;IF(M33="","locul de livrare, ","")&amp;IF(N(AF33)=0,"numărul de colete, ","")&amp;IF(COUNTIFS(Mărfuri!$B$5:$B$1004,B33,Mărfuri!$H$5:$H$1004,"")&gt;0,"greutatea unor loturi, ",""))-2)&amp;". ","")&amp;IF(Z33&lt;&gt;"","Transportatorul a făcut rezerve la încărcare (art. 8): ele te obligă doar dacă le-ai acceptat expres. ","")&amp;IF(AND(ISNUMBER(AC33),ISNUMBER(AI33)),IF(NOT(ISNUMBER(AD33)),IF(Azi&gt;AI33,"Rezerva scrisă pentru avarii neaparente nu a fost trimisă în termen ("&amp;RIGHT("0"&amp;DAY(AI33),2)&amp;"."&amp;RIGHT("0"&amp;MONTH(AI33),2)&amp;"."&amp;YEAR(AI33)&amp;"). ","Trimite rezerva scrisă pentru avarii neaparente până la "&amp;RIGHT("0"&amp;DAY(AI33),2)&amp;"."&amp;RIGHT("0"&amp;MONTH(AI33),2)&amp;"."&amp;YEAR(AI33)&amp;". "),IF(AD33&gt;AI33,"Rezerva scrisă a fost trimisă după termenul de 7 zile ("&amp;RIGHT("0"&amp;DAY(AI33),2)&amp;"."&amp;RIGHT("0"&amp;MONTH(AI33),2)&amp;"."&amp;YEAR(AI33)&amp;"): se prezumă că marfa a fost primită în starea din CMR. ","")),"")&amp;IF(ISNUMBER(AJ33),IF(NOT(ISNUMBER(AE33)),IF(Azi&gt;AJ33,"Termenul de 21 de zile pentru reclamația de întârziere a expirat. ","Livrare cu întârziere: trimite reclamația scrisă până la "&amp;RIGHT("0"&amp;DAY(AJ33),2)&amp;"."&amp;RIGHT("0"&amp;MONTH(AJ33),2)&amp;"."&amp;YEAR(AJ33)&amp;". "),IF(AE33&gt;AJ33,"Reclamația pentru întârziere a fost trimisă după termen. ","")),"")&amp;IF(AND(AH33="În tranzit – întârziat"),"Termenul de livrare a trecut și marfa nu a ajuns. ","")&amp;IF(AND(ISNUMBER(AK33),OR(AB33&lt;&gt;"",ISNUMBER(AC33),ISNUMBER(AJ33)),Azi&gt;N(AK33)-60,Azi&lt;=N(AK33)),"Acțiunea în instanță se prescrie la "&amp;RIGHT("0"&amp;DAY(AK33),2)&amp;"."&amp;RIGHT("0"&amp;MONTH(AK33),2)&amp;"."&amp;YEAR(AK33)&amp;". ","")))</f>
        <v/>
      </c>
    </row>
    <row r="34" spans="2:38" x14ac:dyDescent="0.2">
      <c r="B34" s="17"/>
      <c r="C34" s="18"/>
      <c r="D34" s="19"/>
      <c r="E34" s="19"/>
      <c r="F34" s="19"/>
      <c r="G34" s="19"/>
      <c r="H34" s="19"/>
      <c r="I34" s="19"/>
      <c r="J34" s="19"/>
      <c r="K34" s="19"/>
      <c r="L34" s="18"/>
      <c r="M34" s="19"/>
      <c r="N34" s="19"/>
      <c r="O34" s="19"/>
      <c r="P34" s="19"/>
      <c r="Q34" s="19"/>
      <c r="R34" s="19"/>
      <c r="S34" s="19"/>
      <c r="T34" s="20"/>
      <c r="U34" s="21"/>
      <c r="V34" s="20"/>
      <c r="W34" s="19"/>
      <c r="X34" s="19"/>
      <c r="Y34" s="18"/>
      <c r="Z34" s="19"/>
      <c r="AA34" s="18"/>
      <c r="AB34" s="19"/>
      <c r="AC34" s="18"/>
      <c r="AD34" s="18"/>
      <c r="AE34" s="18"/>
      <c r="AF34" s="22" t="str">
        <f>IF(B34="","",SUMIF(Mărfuri!$B$5:$B$1004,B34,Mărfuri!$D$5:$D$1004))</f>
        <v/>
      </c>
      <c r="AG34" s="23" t="str">
        <f>IF(B34="","",SUMIF(Mărfuri!$B$5:$B$1004,B34,Mărfuri!$H$5:$H$1004))</f>
        <v/>
      </c>
      <c r="AH34" s="24" t="str">
        <f t="shared" si="0"/>
        <v/>
      </c>
      <c r="AI34" s="25" t="str">
        <f t="shared" si="1"/>
        <v/>
      </c>
      <c r="AJ34" s="25" t="str">
        <f t="shared" si="2"/>
        <v/>
      </c>
      <c r="AK34" s="25" t="str">
        <f t="shared" si="3"/>
        <v/>
      </c>
      <c r="AL34" s="26" t="str">
        <f>IF(B34="","",TRIM(IF(COUNTIF($B$5:$B$504,B34)&gt;1,"Număr CMR dublat. ","")&amp;IF(LEN(IF(C34="","data, ","")&amp;IF(D34="","locul întocmirii, ","")&amp;IF(OR(E34="",F34=""),"expeditorul, ","")&amp;IF(OR(H34="",I34=""),"destinatarul, ","")&amp;IF(OR(N34="",O34=""),"transportatorul, ","")&amp;IF(OR(K34="",NOT(ISNUMBER(L34))),"locul și data încărcării, ","")&amp;IF(M34="","locul de livrare, ","")&amp;IF(N(AF34)=0,"numărul de colete, ","")&amp;IF(COUNTIFS(Mărfuri!$B$5:$B$1004,B34,Mărfuri!$H$5:$H$1004,"")&gt;0,"greutatea unor loturi, ",""))&gt;0,"Lipsesc date obligatorii (art. 6): "&amp;LEFT(IF(C34="","data, ","")&amp;IF(D34="","locul întocmirii, ","")&amp;IF(OR(E34="",F34=""),"expeditorul, ","")&amp;IF(OR(H34="",I34=""),"destinatarul, ","")&amp;IF(OR(N34="",O34=""),"transportatorul, ","")&amp;IF(OR(K34="",NOT(ISNUMBER(L34))),"locul și data încărcării, ","")&amp;IF(M34="","locul de livrare, ","")&amp;IF(N(AF34)=0,"numărul de colete, ","")&amp;IF(COUNTIFS(Mărfuri!$B$5:$B$1004,B34,Mărfuri!$H$5:$H$1004,"")&gt;0,"greutatea unor loturi, ",""),LEN(IF(C34="","data, ","")&amp;IF(D34="","locul întocmirii, ","")&amp;IF(OR(E34="",F34=""),"expeditorul, ","")&amp;IF(OR(H34="",I34=""),"destinatarul, ","")&amp;IF(OR(N34="",O34=""),"transportatorul, ","")&amp;IF(OR(K34="",NOT(ISNUMBER(L34))),"locul și data încărcării, ","")&amp;IF(M34="","locul de livrare, ","")&amp;IF(N(AF34)=0,"numărul de colete, ","")&amp;IF(COUNTIFS(Mărfuri!$B$5:$B$1004,B34,Mărfuri!$H$5:$H$1004,"")&gt;0,"greutatea unor loturi, ",""))-2)&amp;". ","")&amp;IF(Z34&lt;&gt;"","Transportatorul a făcut rezerve la încărcare (art. 8): ele te obligă doar dacă le-ai acceptat expres. ","")&amp;IF(AND(ISNUMBER(AC34),ISNUMBER(AI34)),IF(NOT(ISNUMBER(AD34)),IF(Azi&gt;AI34,"Rezerva scrisă pentru avarii neaparente nu a fost trimisă în termen ("&amp;RIGHT("0"&amp;DAY(AI34),2)&amp;"."&amp;RIGHT("0"&amp;MONTH(AI34),2)&amp;"."&amp;YEAR(AI34)&amp;"). ","Trimite rezerva scrisă pentru avarii neaparente până la "&amp;RIGHT("0"&amp;DAY(AI34),2)&amp;"."&amp;RIGHT("0"&amp;MONTH(AI34),2)&amp;"."&amp;YEAR(AI34)&amp;". "),IF(AD34&gt;AI34,"Rezerva scrisă a fost trimisă după termenul de 7 zile ("&amp;RIGHT("0"&amp;DAY(AI34),2)&amp;"."&amp;RIGHT("0"&amp;MONTH(AI34),2)&amp;"."&amp;YEAR(AI34)&amp;"): se prezumă că marfa a fost primită în starea din CMR. ","")),"")&amp;IF(ISNUMBER(AJ34),IF(NOT(ISNUMBER(AE34)),IF(Azi&gt;AJ34,"Termenul de 21 de zile pentru reclamația de întârziere a expirat. ","Livrare cu întârziere: trimite reclamația scrisă până la "&amp;RIGHT("0"&amp;DAY(AJ34),2)&amp;"."&amp;RIGHT("0"&amp;MONTH(AJ34),2)&amp;"."&amp;YEAR(AJ34)&amp;". "),IF(AE34&gt;AJ34,"Reclamația pentru întârziere a fost trimisă după termen. ","")),"")&amp;IF(AND(AH34="În tranzit – întârziat"),"Termenul de livrare a trecut și marfa nu a ajuns. ","")&amp;IF(AND(ISNUMBER(AK34),OR(AB34&lt;&gt;"",ISNUMBER(AC34),ISNUMBER(AJ34)),Azi&gt;N(AK34)-60,Azi&lt;=N(AK34)),"Acțiunea în instanță se prescrie la "&amp;RIGHT("0"&amp;DAY(AK34),2)&amp;"."&amp;RIGHT("0"&amp;MONTH(AK34),2)&amp;"."&amp;YEAR(AK34)&amp;". ","")))</f>
        <v/>
      </c>
    </row>
    <row r="35" spans="2:38" x14ac:dyDescent="0.2">
      <c r="B35" s="17"/>
      <c r="C35" s="18"/>
      <c r="D35" s="19"/>
      <c r="E35" s="19"/>
      <c r="F35" s="19"/>
      <c r="G35" s="19"/>
      <c r="H35" s="19"/>
      <c r="I35" s="19"/>
      <c r="J35" s="19"/>
      <c r="K35" s="19"/>
      <c r="L35" s="18"/>
      <c r="M35" s="19"/>
      <c r="N35" s="19"/>
      <c r="O35" s="19"/>
      <c r="P35" s="19"/>
      <c r="Q35" s="19"/>
      <c r="R35" s="19"/>
      <c r="S35" s="19"/>
      <c r="T35" s="20"/>
      <c r="U35" s="21"/>
      <c r="V35" s="20"/>
      <c r="W35" s="19"/>
      <c r="X35" s="19"/>
      <c r="Y35" s="18"/>
      <c r="Z35" s="19"/>
      <c r="AA35" s="18"/>
      <c r="AB35" s="19"/>
      <c r="AC35" s="18"/>
      <c r="AD35" s="18"/>
      <c r="AE35" s="18"/>
      <c r="AF35" s="22" t="str">
        <f>IF(B35="","",SUMIF(Mărfuri!$B$5:$B$1004,B35,Mărfuri!$D$5:$D$1004))</f>
        <v/>
      </c>
      <c r="AG35" s="23" t="str">
        <f>IF(B35="","",SUMIF(Mărfuri!$B$5:$B$1004,B35,Mărfuri!$H$5:$H$1004))</f>
        <v/>
      </c>
      <c r="AH35" s="24" t="str">
        <f t="shared" si="0"/>
        <v/>
      </c>
      <c r="AI35" s="25" t="str">
        <f t="shared" si="1"/>
        <v/>
      </c>
      <c r="AJ35" s="25" t="str">
        <f t="shared" si="2"/>
        <v/>
      </c>
      <c r="AK35" s="25" t="str">
        <f t="shared" si="3"/>
        <v/>
      </c>
      <c r="AL35" s="26" t="str">
        <f>IF(B35="","",TRIM(IF(COUNTIF($B$5:$B$504,B35)&gt;1,"Număr CMR dublat. ","")&amp;IF(LEN(IF(C35="","data, ","")&amp;IF(D35="","locul întocmirii, ","")&amp;IF(OR(E35="",F35=""),"expeditorul, ","")&amp;IF(OR(H35="",I35=""),"destinatarul, ","")&amp;IF(OR(N35="",O35=""),"transportatorul, ","")&amp;IF(OR(K35="",NOT(ISNUMBER(L35))),"locul și data încărcării, ","")&amp;IF(M35="","locul de livrare, ","")&amp;IF(N(AF35)=0,"numărul de colete, ","")&amp;IF(COUNTIFS(Mărfuri!$B$5:$B$1004,B35,Mărfuri!$H$5:$H$1004,"")&gt;0,"greutatea unor loturi, ",""))&gt;0,"Lipsesc date obligatorii (art. 6): "&amp;LEFT(IF(C35="","data, ","")&amp;IF(D35="","locul întocmirii, ","")&amp;IF(OR(E35="",F35=""),"expeditorul, ","")&amp;IF(OR(H35="",I35=""),"destinatarul, ","")&amp;IF(OR(N35="",O35=""),"transportatorul, ","")&amp;IF(OR(K35="",NOT(ISNUMBER(L35))),"locul și data încărcării, ","")&amp;IF(M35="","locul de livrare, ","")&amp;IF(N(AF35)=0,"numărul de colete, ","")&amp;IF(COUNTIFS(Mărfuri!$B$5:$B$1004,B35,Mărfuri!$H$5:$H$1004,"")&gt;0,"greutatea unor loturi, ",""),LEN(IF(C35="","data, ","")&amp;IF(D35="","locul întocmirii, ","")&amp;IF(OR(E35="",F35=""),"expeditorul, ","")&amp;IF(OR(H35="",I35=""),"destinatarul, ","")&amp;IF(OR(N35="",O35=""),"transportatorul, ","")&amp;IF(OR(K35="",NOT(ISNUMBER(L35))),"locul și data încărcării, ","")&amp;IF(M35="","locul de livrare, ","")&amp;IF(N(AF35)=0,"numărul de colete, ","")&amp;IF(COUNTIFS(Mărfuri!$B$5:$B$1004,B35,Mărfuri!$H$5:$H$1004,"")&gt;0,"greutatea unor loturi, ",""))-2)&amp;". ","")&amp;IF(Z35&lt;&gt;"","Transportatorul a făcut rezerve la încărcare (art. 8): ele te obligă doar dacă le-ai acceptat expres. ","")&amp;IF(AND(ISNUMBER(AC35),ISNUMBER(AI35)),IF(NOT(ISNUMBER(AD35)),IF(Azi&gt;AI35,"Rezerva scrisă pentru avarii neaparente nu a fost trimisă în termen ("&amp;RIGHT("0"&amp;DAY(AI35),2)&amp;"."&amp;RIGHT("0"&amp;MONTH(AI35),2)&amp;"."&amp;YEAR(AI35)&amp;"). ","Trimite rezerva scrisă pentru avarii neaparente până la "&amp;RIGHT("0"&amp;DAY(AI35),2)&amp;"."&amp;RIGHT("0"&amp;MONTH(AI35),2)&amp;"."&amp;YEAR(AI35)&amp;". "),IF(AD35&gt;AI35,"Rezerva scrisă a fost trimisă după termenul de 7 zile ("&amp;RIGHT("0"&amp;DAY(AI35),2)&amp;"."&amp;RIGHT("0"&amp;MONTH(AI35),2)&amp;"."&amp;YEAR(AI35)&amp;"): se prezumă că marfa a fost primită în starea din CMR. ","")),"")&amp;IF(ISNUMBER(AJ35),IF(NOT(ISNUMBER(AE35)),IF(Azi&gt;AJ35,"Termenul de 21 de zile pentru reclamația de întârziere a expirat. ","Livrare cu întârziere: trimite reclamația scrisă până la "&amp;RIGHT("0"&amp;DAY(AJ35),2)&amp;"."&amp;RIGHT("0"&amp;MONTH(AJ35),2)&amp;"."&amp;YEAR(AJ35)&amp;". "),IF(AE35&gt;AJ35,"Reclamația pentru întârziere a fost trimisă după termen. ","")),"")&amp;IF(AND(AH35="În tranzit – întârziat"),"Termenul de livrare a trecut și marfa nu a ajuns. ","")&amp;IF(AND(ISNUMBER(AK35),OR(AB35&lt;&gt;"",ISNUMBER(AC35),ISNUMBER(AJ35)),Azi&gt;N(AK35)-60,Azi&lt;=N(AK35)),"Acțiunea în instanță se prescrie la "&amp;RIGHT("0"&amp;DAY(AK35),2)&amp;"."&amp;RIGHT("0"&amp;MONTH(AK35),2)&amp;"."&amp;YEAR(AK35)&amp;". ","")))</f>
        <v/>
      </c>
    </row>
    <row r="36" spans="2:38" x14ac:dyDescent="0.2">
      <c r="B36" s="17"/>
      <c r="C36" s="18"/>
      <c r="D36" s="19"/>
      <c r="E36" s="19"/>
      <c r="F36" s="19"/>
      <c r="G36" s="19"/>
      <c r="H36" s="19"/>
      <c r="I36" s="19"/>
      <c r="J36" s="19"/>
      <c r="K36" s="19"/>
      <c r="L36" s="18"/>
      <c r="M36" s="19"/>
      <c r="N36" s="19"/>
      <c r="O36" s="19"/>
      <c r="P36" s="19"/>
      <c r="Q36" s="19"/>
      <c r="R36" s="19"/>
      <c r="S36" s="19"/>
      <c r="T36" s="20"/>
      <c r="U36" s="21"/>
      <c r="V36" s="20"/>
      <c r="W36" s="19"/>
      <c r="X36" s="19"/>
      <c r="Y36" s="18"/>
      <c r="Z36" s="19"/>
      <c r="AA36" s="18"/>
      <c r="AB36" s="19"/>
      <c r="AC36" s="18"/>
      <c r="AD36" s="18"/>
      <c r="AE36" s="18"/>
      <c r="AF36" s="22" t="str">
        <f>IF(B36="","",SUMIF(Mărfuri!$B$5:$B$1004,B36,Mărfuri!$D$5:$D$1004))</f>
        <v/>
      </c>
      <c r="AG36" s="23" t="str">
        <f>IF(B36="","",SUMIF(Mărfuri!$B$5:$B$1004,B36,Mărfuri!$H$5:$H$1004))</f>
        <v/>
      </c>
      <c r="AH36" s="24" t="str">
        <f t="shared" si="0"/>
        <v/>
      </c>
      <c r="AI36" s="25" t="str">
        <f t="shared" si="1"/>
        <v/>
      </c>
      <c r="AJ36" s="25" t="str">
        <f t="shared" si="2"/>
        <v/>
      </c>
      <c r="AK36" s="25" t="str">
        <f t="shared" si="3"/>
        <v/>
      </c>
      <c r="AL36" s="26" t="str">
        <f>IF(B36="","",TRIM(IF(COUNTIF($B$5:$B$504,B36)&gt;1,"Număr CMR dublat. ","")&amp;IF(LEN(IF(C36="","data, ","")&amp;IF(D36="","locul întocmirii, ","")&amp;IF(OR(E36="",F36=""),"expeditorul, ","")&amp;IF(OR(H36="",I36=""),"destinatarul, ","")&amp;IF(OR(N36="",O36=""),"transportatorul, ","")&amp;IF(OR(K36="",NOT(ISNUMBER(L36))),"locul și data încărcării, ","")&amp;IF(M36="","locul de livrare, ","")&amp;IF(N(AF36)=0,"numărul de colete, ","")&amp;IF(COUNTIFS(Mărfuri!$B$5:$B$1004,B36,Mărfuri!$H$5:$H$1004,"")&gt;0,"greutatea unor loturi, ",""))&gt;0,"Lipsesc date obligatorii (art. 6): "&amp;LEFT(IF(C36="","data, ","")&amp;IF(D36="","locul întocmirii, ","")&amp;IF(OR(E36="",F36=""),"expeditorul, ","")&amp;IF(OR(H36="",I36=""),"destinatarul, ","")&amp;IF(OR(N36="",O36=""),"transportatorul, ","")&amp;IF(OR(K36="",NOT(ISNUMBER(L36))),"locul și data încărcării, ","")&amp;IF(M36="","locul de livrare, ","")&amp;IF(N(AF36)=0,"numărul de colete, ","")&amp;IF(COUNTIFS(Mărfuri!$B$5:$B$1004,B36,Mărfuri!$H$5:$H$1004,"")&gt;0,"greutatea unor loturi, ",""),LEN(IF(C36="","data, ","")&amp;IF(D36="","locul întocmirii, ","")&amp;IF(OR(E36="",F36=""),"expeditorul, ","")&amp;IF(OR(H36="",I36=""),"destinatarul, ","")&amp;IF(OR(N36="",O36=""),"transportatorul, ","")&amp;IF(OR(K36="",NOT(ISNUMBER(L36))),"locul și data încărcării, ","")&amp;IF(M36="","locul de livrare, ","")&amp;IF(N(AF36)=0,"numărul de colete, ","")&amp;IF(COUNTIFS(Mărfuri!$B$5:$B$1004,B36,Mărfuri!$H$5:$H$1004,"")&gt;0,"greutatea unor loturi, ",""))-2)&amp;". ","")&amp;IF(Z36&lt;&gt;"","Transportatorul a făcut rezerve la încărcare (art. 8): ele te obligă doar dacă le-ai acceptat expres. ","")&amp;IF(AND(ISNUMBER(AC36),ISNUMBER(AI36)),IF(NOT(ISNUMBER(AD36)),IF(Azi&gt;AI36,"Rezerva scrisă pentru avarii neaparente nu a fost trimisă în termen ("&amp;RIGHT("0"&amp;DAY(AI36),2)&amp;"."&amp;RIGHT("0"&amp;MONTH(AI36),2)&amp;"."&amp;YEAR(AI36)&amp;"). ","Trimite rezerva scrisă pentru avarii neaparente până la "&amp;RIGHT("0"&amp;DAY(AI36),2)&amp;"."&amp;RIGHT("0"&amp;MONTH(AI36),2)&amp;"."&amp;YEAR(AI36)&amp;". "),IF(AD36&gt;AI36,"Rezerva scrisă a fost trimisă după termenul de 7 zile ("&amp;RIGHT("0"&amp;DAY(AI36),2)&amp;"."&amp;RIGHT("0"&amp;MONTH(AI36),2)&amp;"."&amp;YEAR(AI36)&amp;"): se prezumă că marfa a fost primită în starea din CMR. ","")),"")&amp;IF(ISNUMBER(AJ36),IF(NOT(ISNUMBER(AE36)),IF(Azi&gt;AJ36,"Termenul de 21 de zile pentru reclamația de întârziere a expirat. ","Livrare cu întârziere: trimite reclamația scrisă până la "&amp;RIGHT("0"&amp;DAY(AJ36),2)&amp;"."&amp;RIGHT("0"&amp;MONTH(AJ36),2)&amp;"."&amp;YEAR(AJ36)&amp;". "),IF(AE36&gt;AJ36,"Reclamația pentru întârziere a fost trimisă după termen. ","")),"")&amp;IF(AND(AH36="În tranzit – întârziat"),"Termenul de livrare a trecut și marfa nu a ajuns. ","")&amp;IF(AND(ISNUMBER(AK36),OR(AB36&lt;&gt;"",ISNUMBER(AC36),ISNUMBER(AJ36)),Azi&gt;N(AK36)-60,Azi&lt;=N(AK36)),"Acțiunea în instanță se prescrie la "&amp;RIGHT("0"&amp;DAY(AK36),2)&amp;"."&amp;RIGHT("0"&amp;MONTH(AK36),2)&amp;"."&amp;YEAR(AK36)&amp;". ","")))</f>
        <v/>
      </c>
    </row>
    <row r="37" spans="2:38" x14ac:dyDescent="0.2">
      <c r="B37" s="17"/>
      <c r="C37" s="18"/>
      <c r="D37" s="19"/>
      <c r="E37" s="19"/>
      <c r="F37" s="19"/>
      <c r="G37" s="19"/>
      <c r="H37" s="19"/>
      <c r="I37" s="19"/>
      <c r="J37" s="19"/>
      <c r="K37" s="19"/>
      <c r="L37" s="18"/>
      <c r="M37" s="19"/>
      <c r="N37" s="19"/>
      <c r="O37" s="19"/>
      <c r="P37" s="19"/>
      <c r="Q37" s="19"/>
      <c r="R37" s="19"/>
      <c r="S37" s="19"/>
      <c r="T37" s="20"/>
      <c r="U37" s="21"/>
      <c r="V37" s="20"/>
      <c r="W37" s="19"/>
      <c r="X37" s="19"/>
      <c r="Y37" s="18"/>
      <c r="Z37" s="19"/>
      <c r="AA37" s="18"/>
      <c r="AB37" s="19"/>
      <c r="AC37" s="18"/>
      <c r="AD37" s="18"/>
      <c r="AE37" s="18"/>
      <c r="AF37" s="22" t="str">
        <f>IF(B37="","",SUMIF(Mărfuri!$B$5:$B$1004,B37,Mărfuri!$D$5:$D$1004))</f>
        <v/>
      </c>
      <c r="AG37" s="23" t="str">
        <f>IF(B37="","",SUMIF(Mărfuri!$B$5:$B$1004,B37,Mărfuri!$H$5:$H$1004))</f>
        <v/>
      </c>
      <c r="AH37" s="24" t="str">
        <f t="shared" si="0"/>
        <v/>
      </c>
      <c r="AI37" s="25" t="str">
        <f t="shared" si="1"/>
        <v/>
      </c>
      <c r="AJ37" s="25" t="str">
        <f t="shared" si="2"/>
        <v/>
      </c>
      <c r="AK37" s="25" t="str">
        <f t="shared" si="3"/>
        <v/>
      </c>
      <c r="AL37" s="26" t="str">
        <f>IF(B37="","",TRIM(IF(COUNTIF($B$5:$B$504,B37)&gt;1,"Număr CMR dublat. ","")&amp;IF(LEN(IF(C37="","data, ","")&amp;IF(D37="","locul întocmirii, ","")&amp;IF(OR(E37="",F37=""),"expeditorul, ","")&amp;IF(OR(H37="",I37=""),"destinatarul, ","")&amp;IF(OR(N37="",O37=""),"transportatorul, ","")&amp;IF(OR(K37="",NOT(ISNUMBER(L37))),"locul și data încărcării, ","")&amp;IF(M37="","locul de livrare, ","")&amp;IF(N(AF37)=0,"numărul de colete, ","")&amp;IF(COUNTIFS(Mărfuri!$B$5:$B$1004,B37,Mărfuri!$H$5:$H$1004,"")&gt;0,"greutatea unor loturi, ",""))&gt;0,"Lipsesc date obligatorii (art. 6): "&amp;LEFT(IF(C37="","data, ","")&amp;IF(D37="","locul întocmirii, ","")&amp;IF(OR(E37="",F37=""),"expeditorul, ","")&amp;IF(OR(H37="",I37=""),"destinatarul, ","")&amp;IF(OR(N37="",O37=""),"transportatorul, ","")&amp;IF(OR(K37="",NOT(ISNUMBER(L37))),"locul și data încărcării, ","")&amp;IF(M37="","locul de livrare, ","")&amp;IF(N(AF37)=0,"numărul de colete, ","")&amp;IF(COUNTIFS(Mărfuri!$B$5:$B$1004,B37,Mărfuri!$H$5:$H$1004,"")&gt;0,"greutatea unor loturi, ",""),LEN(IF(C37="","data, ","")&amp;IF(D37="","locul întocmirii, ","")&amp;IF(OR(E37="",F37=""),"expeditorul, ","")&amp;IF(OR(H37="",I37=""),"destinatarul, ","")&amp;IF(OR(N37="",O37=""),"transportatorul, ","")&amp;IF(OR(K37="",NOT(ISNUMBER(L37))),"locul și data încărcării, ","")&amp;IF(M37="","locul de livrare, ","")&amp;IF(N(AF37)=0,"numărul de colete, ","")&amp;IF(COUNTIFS(Mărfuri!$B$5:$B$1004,B37,Mărfuri!$H$5:$H$1004,"")&gt;0,"greutatea unor loturi, ",""))-2)&amp;". ","")&amp;IF(Z37&lt;&gt;"","Transportatorul a făcut rezerve la încărcare (art. 8): ele te obligă doar dacă le-ai acceptat expres. ","")&amp;IF(AND(ISNUMBER(AC37),ISNUMBER(AI37)),IF(NOT(ISNUMBER(AD37)),IF(Azi&gt;AI37,"Rezerva scrisă pentru avarii neaparente nu a fost trimisă în termen ("&amp;RIGHT("0"&amp;DAY(AI37),2)&amp;"."&amp;RIGHT("0"&amp;MONTH(AI37),2)&amp;"."&amp;YEAR(AI37)&amp;"). ","Trimite rezerva scrisă pentru avarii neaparente până la "&amp;RIGHT("0"&amp;DAY(AI37),2)&amp;"."&amp;RIGHT("0"&amp;MONTH(AI37),2)&amp;"."&amp;YEAR(AI37)&amp;". "),IF(AD37&gt;AI37,"Rezerva scrisă a fost trimisă după termenul de 7 zile ("&amp;RIGHT("0"&amp;DAY(AI37),2)&amp;"."&amp;RIGHT("0"&amp;MONTH(AI37),2)&amp;"."&amp;YEAR(AI37)&amp;"): se prezumă că marfa a fost primită în starea din CMR. ","")),"")&amp;IF(ISNUMBER(AJ37),IF(NOT(ISNUMBER(AE37)),IF(Azi&gt;AJ37,"Termenul de 21 de zile pentru reclamația de întârziere a expirat. ","Livrare cu întârziere: trimite reclamația scrisă până la "&amp;RIGHT("0"&amp;DAY(AJ37),2)&amp;"."&amp;RIGHT("0"&amp;MONTH(AJ37),2)&amp;"."&amp;YEAR(AJ37)&amp;". "),IF(AE37&gt;AJ37,"Reclamația pentru întârziere a fost trimisă după termen. ","")),"")&amp;IF(AND(AH37="În tranzit – întârziat"),"Termenul de livrare a trecut și marfa nu a ajuns. ","")&amp;IF(AND(ISNUMBER(AK37),OR(AB37&lt;&gt;"",ISNUMBER(AC37),ISNUMBER(AJ37)),Azi&gt;N(AK37)-60,Azi&lt;=N(AK37)),"Acțiunea în instanță se prescrie la "&amp;RIGHT("0"&amp;DAY(AK37),2)&amp;"."&amp;RIGHT("0"&amp;MONTH(AK37),2)&amp;"."&amp;YEAR(AK37)&amp;". ","")))</f>
        <v/>
      </c>
    </row>
    <row r="38" spans="2:38" x14ac:dyDescent="0.2">
      <c r="B38" s="17"/>
      <c r="C38" s="18"/>
      <c r="D38" s="19"/>
      <c r="E38" s="19"/>
      <c r="F38" s="19"/>
      <c r="G38" s="19"/>
      <c r="H38" s="19"/>
      <c r="I38" s="19"/>
      <c r="J38" s="19"/>
      <c r="K38" s="19"/>
      <c r="L38" s="18"/>
      <c r="M38" s="19"/>
      <c r="N38" s="19"/>
      <c r="O38" s="19"/>
      <c r="P38" s="19"/>
      <c r="Q38" s="19"/>
      <c r="R38" s="19"/>
      <c r="S38" s="19"/>
      <c r="T38" s="20"/>
      <c r="U38" s="21"/>
      <c r="V38" s="20"/>
      <c r="W38" s="19"/>
      <c r="X38" s="19"/>
      <c r="Y38" s="18"/>
      <c r="Z38" s="19"/>
      <c r="AA38" s="18"/>
      <c r="AB38" s="19"/>
      <c r="AC38" s="18"/>
      <c r="AD38" s="18"/>
      <c r="AE38" s="18"/>
      <c r="AF38" s="22" t="str">
        <f>IF(B38="","",SUMIF(Mărfuri!$B$5:$B$1004,B38,Mărfuri!$D$5:$D$1004))</f>
        <v/>
      </c>
      <c r="AG38" s="23" t="str">
        <f>IF(B38="","",SUMIF(Mărfuri!$B$5:$B$1004,B38,Mărfuri!$H$5:$H$1004))</f>
        <v/>
      </c>
      <c r="AH38" s="24" t="str">
        <f t="shared" si="0"/>
        <v/>
      </c>
      <c r="AI38" s="25" t="str">
        <f t="shared" si="1"/>
        <v/>
      </c>
      <c r="AJ38" s="25" t="str">
        <f t="shared" si="2"/>
        <v/>
      </c>
      <c r="AK38" s="25" t="str">
        <f t="shared" si="3"/>
        <v/>
      </c>
      <c r="AL38" s="26" t="str">
        <f>IF(B38="","",TRIM(IF(COUNTIF($B$5:$B$504,B38)&gt;1,"Număr CMR dublat. ","")&amp;IF(LEN(IF(C38="","data, ","")&amp;IF(D38="","locul întocmirii, ","")&amp;IF(OR(E38="",F38=""),"expeditorul, ","")&amp;IF(OR(H38="",I38=""),"destinatarul, ","")&amp;IF(OR(N38="",O38=""),"transportatorul, ","")&amp;IF(OR(K38="",NOT(ISNUMBER(L38))),"locul și data încărcării, ","")&amp;IF(M38="","locul de livrare, ","")&amp;IF(N(AF38)=0,"numărul de colete, ","")&amp;IF(COUNTIFS(Mărfuri!$B$5:$B$1004,B38,Mărfuri!$H$5:$H$1004,"")&gt;0,"greutatea unor loturi, ",""))&gt;0,"Lipsesc date obligatorii (art. 6): "&amp;LEFT(IF(C38="","data, ","")&amp;IF(D38="","locul întocmirii, ","")&amp;IF(OR(E38="",F38=""),"expeditorul, ","")&amp;IF(OR(H38="",I38=""),"destinatarul, ","")&amp;IF(OR(N38="",O38=""),"transportatorul, ","")&amp;IF(OR(K38="",NOT(ISNUMBER(L38))),"locul și data încărcării, ","")&amp;IF(M38="","locul de livrare, ","")&amp;IF(N(AF38)=0,"numărul de colete, ","")&amp;IF(COUNTIFS(Mărfuri!$B$5:$B$1004,B38,Mărfuri!$H$5:$H$1004,"")&gt;0,"greutatea unor loturi, ",""),LEN(IF(C38="","data, ","")&amp;IF(D38="","locul întocmirii, ","")&amp;IF(OR(E38="",F38=""),"expeditorul, ","")&amp;IF(OR(H38="",I38=""),"destinatarul, ","")&amp;IF(OR(N38="",O38=""),"transportatorul, ","")&amp;IF(OR(K38="",NOT(ISNUMBER(L38))),"locul și data încărcării, ","")&amp;IF(M38="","locul de livrare, ","")&amp;IF(N(AF38)=0,"numărul de colete, ","")&amp;IF(COUNTIFS(Mărfuri!$B$5:$B$1004,B38,Mărfuri!$H$5:$H$1004,"")&gt;0,"greutatea unor loturi, ",""))-2)&amp;". ","")&amp;IF(Z38&lt;&gt;"","Transportatorul a făcut rezerve la încărcare (art. 8): ele te obligă doar dacă le-ai acceptat expres. ","")&amp;IF(AND(ISNUMBER(AC38),ISNUMBER(AI38)),IF(NOT(ISNUMBER(AD38)),IF(Azi&gt;AI38,"Rezerva scrisă pentru avarii neaparente nu a fost trimisă în termen ("&amp;RIGHT("0"&amp;DAY(AI38),2)&amp;"."&amp;RIGHT("0"&amp;MONTH(AI38),2)&amp;"."&amp;YEAR(AI38)&amp;"). ","Trimite rezerva scrisă pentru avarii neaparente până la "&amp;RIGHT("0"&amp;DAY(AI38),2)&amp;"."&amp;RIGHT("0"&amp;MONTH(AI38),2)&amp;"."&amp;YEAR(AI38)&amp;". "),IF(AD38&gt;AI38,"Rezerva scrisă a fost trimisă după termenul de 7 zile ("&amp;RIGHT("0"&amp;DAY(AI38),2)&amp;"."&amp;RIGHT("0"&amp;MONTH(AI38),2)&amp;"."&amp;YEAR(AI38)&amp;"): se prezumă că marfa a fost primită în starea din CMR. ","")),"")&amp;IF(ISNUMBER(AJ38),IF(NOT(ISNUMBER(AE38)),IF(Azi&gt;AJ38,"Termenul de 21 de zile pentru reclamația de întârziere a expirat. ","Livrare cu întârziere: trimite reclamația scrisă până la "&amp;RIGHT("0"&amp;DAY(AJ38),2)&amp;"."&amp;RIGHT("0"&amp;MONTH(AJ38),2)&amp;"."&amp;YEAR(AJ38)&amp;". "),IF(AE38&gt;AJ38,"Reclamația pentru întârziere a fost trimisă după termen. ","")),"")&amp;IF(AND(AH38="În tranzit – întârziat"),"Termenul de livrare a trecut și marfa nu a ajuns. ","")&amp;IF(AND(ISNUMBER(AK38),OR(AB38&lt;&gt;"",ISNUMBER(AC38),ISNUMBER(AJ38)),Azi&gt;N(AK38)-60,Azi&lt;=N(AK38)),"Acțiunea în instanță se prescrie la "&amp;RIGHT("0"&amp;DAY(AK38),2)&amp;"."&amp;RIGHT("0"&amp;MONTH(AK38),2)&amp;"."&amp;YEAR(AK38)&amp;". ","")))</f>
        <v/>
      </c>
    </row>
    <row r="39" spans="2:38" x14ac:dyDescent="0.2">
      <c r="B39" s="17"/>
      <c r="C39" s="18"/>
      <c r="D39" s="19"/>
      <c r="E39" s="19"/>
      <c r="F39" s="19"/>
      <c r="G39" s="19"/>
      <c r="H39" s="19"/>
      <c r="I39" s="19"/>
      <c r="J39" s="19"/>
      <c r="K39" s="19"/>
      <c r="L39" s="18"/>
      <c r="M39" s="19"/>
      <c r="N39" s="19"/>
      <c r="O39" s="19"/>
      <c r="P39" s="19"/>
      <c r="Q39" s="19"/>
      <c r="R39" s="19"/>
      <c r="S39" s="19"/>
      <c r="T39" s="20"/>
      <c r="U39" s="21"/>
      <c r="V39" s="20"/>
      <c r="W39" s="19"/>
      <c r="X39" s="19"/>
      <c r="Y39" s="18"/>
      <c r="Z39" s="19"/>
      <c r="AA39" s="18"/>
      <c r="AB39" s="19"/>
      <c r="AC39" s="18"/>
      <c r="AD39" s="18"/>
      <c r="AE39" s="18"/>
      <c r="AF39" s="22" t="str">
        <f>IF(B39="","",SUMIF(Mărfuri!$B$5:$B$1004,B39,Mărfuri!$D$5:$D$1004))</f>
        <v/>
      </c>
      <c r="AG39" s="23" t="str">
        <f>IF(B39="","",SUMIF(Mărfuri!$B$5:$B$1004,B39,Mărfuri!$H$5:$H$1004))</f>
        <v/>
      </c>
      <c r="AH39" s="24" t="str">
        <f t="shared" si="0"/>
        <v/>
      </c>
      <c r="AI39" s="25" t="str">
        <f t="shared" si="1"/>
        <v/>
      </c>
      <c r="AJ39" s="25" t="str">
        <f t="shared" si="2"/>
        <v/>
      </c>
      <c r="AK39" s="25" t="str">
        <f t="shared" si="3"/>
        <v/>
      </c>
      <c r="AL39" s="26" t="str">
        <f>IF(B39="","",TRIM(IF(COUNTIF($B$5:$B$504,B39)&gt;1,"Număr CMR dublat. ","")&amp;IF(LEN(IF(C39="","data, ","")&amp;IF(D39="","locul întocmirii, ","")&amp;IF(OR(E39="",F39=""),"expeditorul, ","")&amp;IF(OR(H39="",I39=""),"destinatarul, ","")&amp;IF(OR(N39="",O39=""),"transportatorul, ","")&amp;IF(OR(K39="",NOT(ISNUMBER(L39))),"locul și data încărcării, ","")&amp;IF(M39="","locul de livrare, ","")&amp;IF(N(AF39)=0,"numărul de colete, ","")&amp;IF(COUNTIFS(Mărfuri!$B$5:$B$1004,B39,Mărfuri!$H$5:$H$1004,"")&gt;0,"greutatea unor loturi, ",""))&gt;0,"Lipsesc date obligatorii (art. 6): "&amp;LEFT(IF(C39="","data, ","")&amp;IF(D39="","locul întocmirii, ","")&amp;IF(OR(E39="",F39=""),"expeditorul, ","")&amp;IF(OR(H39="",I39=""),"destinatarul, ","")&amp;IF(OR(N39="",O39=""),"transportatorul, ","")&amp;IF(OR(K39="",NOT(ISNUMBER(L39))),"locul și data încărcării, ","")&amp;IF(M39="","locul de livrare, ","")&amp;IF(N(AF39)=0,"numărul de colete, ","")&amp;IF(COUNTIFS(Mărfuri!$B$5:$B$1004,B39,Mărfuri!$H$5:$H$1004,"")&gt;0,"greutatea unor loturi, ",""),LEN(IF(C39="","data, ","")&amp;IF(D39="","locul întocmirii, ","")&amp;IF(OR(E39="",F39=""),"expeditorul, ","")&amp;IF(OR(H39="",I39=""),"destinatarul, ","")&amp;IF(OR(N39="",O39=""),"transportatorul, ","")&amp;IF(OR(K39="",NOT(ISNUMBER(L39))),"locul și data încărcării, ","")&amp;IF(M39="","locul de livrare, ","")&amp;IF(N(AF39)=0,"numărul de colete, ","")&amp;IF(COUNTIFS(Mărfuri!$B$5:$B$1004,B39,Mărfuri!$H$5:$H$1004,"")&gt;0,"greutatea unor loturi, ",""))-2)&amp;". ","")&amp;IF(Z39&lt;&gt;"","Transportatorul a făcut rezerve la încărcare (art. 8): ele te obligă doar dacă le-ai acceptat expres. ","")&amp;IF(AND(ISNUMBER(AC39),ISNUMBER(AI39)),IF(NOT(ISNUMBER(AD39)),IF(Azi&gt;AI39,"Rezerva scrisă pentru avarii neaparente nu a fost trimisă în termen ("&amp;RIGHT("0"&amp;DAY(AI39),2)&amp;"."&amp;RIGHT("0"&amp;MONTH(AI39),2)&amp;"."&amp;YEAR(AI39)&amp;"). ","Trimite rezerva scrisă pentru avarii neaparente până la "&amp;RIGHT("0"&amp;DAY(AI39),2)&amp;"."&amp;RIGHT("0"&amp;MONTH(AI39),2)&amp;"."&amp;YEAR(AI39)&amp;". "),IF(AD39&gt;AI39,"Rezerva scrisă a fost trimisă după termenul de 7 zile ("&amp;RIGHT("0"&amp;DAY(AI39),2)&amp;"."&amp;RIGHT("0"&amp;MONTH(AI39),2)&amp;"."&amp;YEAR(AI39)&amp;"): se prezumă că marfa a fost primită în starea din CMR. ","")),"")&amp;IF(ISNUMBER(AJ39),IF(NOT(ISNUMBER(AE39)),IF(Azi&gt;AJ39,"Termenul de 21 de zile pentru reclamația de întârziere a expirat. ","Livrare cu întârziere: trimite reclamația scrisă până la "&amp;RIGHT("0"&amp;DAY(AJ39),2)&amp;"."&amp;RIGHT("0"&amp;MONTH(AJ39),2)&amp;"."&amp;YEAR(AJ39)&amp;". "),IF(AE39&gt;AJ39,"Reclamația pentru întârziere a fost trimisă după termen. ","")),"")&amp;IF(AND(AH39="În tranzit – întârziat"),"Termenul de livrare a trecut și marfa nu a ajuns. ","")&amp;IF(AND(ISNUMBER(AK39),OR(AB39&lt;&gt;"",ISNUMBER(AC39),ISNUMBER(AJ39)),Azi&gt;N(AK39)-60,Azi&lt;=N(AK39)),"Acțiunea în instanță se prescrie la "&amp;RIGHT("0"&amp;DAY(AK39),2)&amp;"."&amp;RIGHT("0"&amp;MONTH(AK39),2)&amp;"."&amp;YEAR(AK39)&amp;". ","")))</f>
        <v/>
      </c>
    </row>
    <row r="40" spans="2:38" x14ac:dyDescent="0.2">
      <c r="B40" s="17"/>
      <c r="C40" s="18"/>
      <c r="D40" s="19"/>
      <c r="E40" s="19"/>
      <c r="F40" s="19"/>
      <c r="G40" s="19"/>
      <c r="H40" s="19"/>
      <c r="I40" s="19"/>
      <c r="J40" s="19"/>
      <c r="K40" s="19"/>
      <c r="L40" s="18"/>
      <c r="M40" s="19"/>
      <c r="N40" s="19"/>
      <c r="O40" s="19"/>
      <c r="P40" s="19"/>
      <c r="Q40" s="19"/>
      <c r="R40" s="19"/>
      <c r="S40" s="19"/>
      <c r="T40" s="20"/>
      <c r="U40" s="21"/>
      <c r="V40" s="20"/>
      <c r="W40" s="19"/>
      <c r="X40" s="19"/>
      <c r="Y40" s="18"/>
      <c r="Z40" s="19"/>
      <c r="AA40" s="18"/>
      <c r="AB40" s="19"/>
      <c r="AC40" s="18"/>
      <c r="AD40" s="18"/>
      <c r="AE40" s="18"/>
      <c r="AF40" s="22" t="str">
        <f>IF(B40="","",SUMIF(Mărfuri!$B$5:$B$1004,B40,Mărfuri!$D$5:$D$1004))</f>
        <v/>
      </c>
      <c r="AG40" s="23" t="str">
        <f>IF(B40="","",SUMIF(Mărfuri!$B$5:$B$1004,B40,Mărfuri!$H$5:$H$1004))</f>
        <v/>
      </c>
      <c r="AH40" s="24" t="str">
        <f t="shared" si="0"/>
        <v/>
      </c>
      <c r="AI40" s="25" t="str">
        <f t="shared" si="1"/>
        <v/>
      </c>
      <c r="AJ40" s="25" t="str">
        <f t="shared" si="2"/>
        <v/>
      </c>
      <c r="AK40" s="25" t="str">
        <f t="shared" si="3"/>
        <v/>
      </c>
      <c r="AL40" s="26" t="str">
        <f>IF(B40="","",TRIM(IF(COUNTIF($B$5:$B$504,B40)&gt;1,"Număr CMR dublat. ","")&amp;IF(LEN(IF(C40="","data, ","")&amp;IF(D40="","locul întocmirii, ","")&amp;IF(OR(E40="",F40=""),"expeditorul, ","")&amp;IF(OR(H40="",I40=""),"destinatarul, ","")&amp;IF(OR(N40="",O40=""),"transportatorul, ","")&amp;IF(OR(K40="",NOT(ISNUMBER(L40))),"locul și data încărcării, ","")&amp;IF(M40="","locul de livrare, ","")&amp;IF(N(AF40)=0,"numărul de colete, ","")&amp;IF(COUNTIFS(Mărfuri!$B$5:$B$1004,B40,Mărfuri!$H$5:$H$1004,"")&gt;0,"greutatea unor loturi, ",""))&gt;0,"Lipsesc date obligatorii (art. 6): "&amp;LEFT(IF(C40="","data, ","")&amp;IF(D40="","locul întocmirii, ","")&amp;IF(OR(E40="",F40=""),"expeditorul, ","")&amp;IF(OR(H40="",I40=""),"destinatarul, ","")&amp;IF(OR(N40="",O40=""),"transportatorul, ","")&amp;IF(OR(K40="",NOT(ISNUMBER(L40))),"locul și data încărcării, ","")&amp;IF(M40="","locul de livrare, ","")&amp;IF(N(AF40)=0,"numărul de colete, ","")&amp;IF(COUNTIFS(Mărfuri!$B$5:$B$1004,B40,Mărfuri!$H$5:$H$1004,"")&gt;0,"greutatea unor loturi, ",""),LEN(IF(C40="","data, ","")&amp;IF(D40="","locul întocmirii, ","")&amp;IF(OR(E40="",F40=""),"expeditorul, ","")&amp;IF(OR(H40="",I40=""),"destinatarul, ","")&amp;IF(OR(N40="",O40=""),"transportatorul, ","")&amp;IF(OR(K40="",NOT(ISNUMBER(L40))),"locul și data încărcării, ","")&amp;IF(M40="","locul de livrare, ","")&amp;IF(N(AF40)=0,"numărul de colete, ","")&amp;IF(COUNTIFS(Mărfuri!$B$5:$B$1004,B40,Mărfuri!$H$5:$H$1004,"")&gt;0,"greutatea unor loturi, ",""))-2)&amp;". ","")&amp;IF(Z40&lt;&gt;"","Transportatorul a făcut rezerve la încărcare (art. 8): ele te obligă doar dacă le-ai acceptat expres. ","")&amp;IF(AND(ISNUMBER(AC40),ISNUMBER(AI40)),IF(NOT(ISNUMBER(AD40)),IF(Azi&gt;AI40,"Rezerva scrisă pentru avarii neaparente nu a fost trimisă în termen ("&amp;RIGHT("0"&amp;DAY(AI40),2)&amp;"."&amp;RIGHT("0"&amp;MONTH(AI40),2)&amp;"."&amp;YEAR(AI40)&amp;"). ","Trimite rezerva scrisă pentru avarii neaparente până la "&amp;RIGHT("0"&amp;DAY(AI40),2)&amp;"."&amp;RIGHT("0"&amp;MONTH(AI40),2)&amp;"."&amp;YEAR(AI40)&amp;". "),IF(AD40&gt;AI40,"Rezerva scrisă a fost trimisă după termenul de 7 zile ("&amp;RIGHT("0"&amp;DAY(AI40),2)&amp;"."&amp;RIGHT("0"&amp;MONTH(AI40),2)&amp;"."&amp;YEAR(AI40)&amp;"): se prezumă că marfa a fost primită în starea din CMR. ","")),"")&amp;IF(ISNUMBER(AJ40),IF(NOT(ISNUMBER(AE40)),IF(Azi&gt;AJ40,"Termenul de 21 de zile pentru reclamația de întârziere a expirat. ","Livrare cu întârziere: trimite reclamația scrisă până la "&amp;RIGHT("0"&amp;DAY(AJ40),2)&amp;"."&amp;RIGHT("0"&amp;MONTH(AJ40),2)&amp;"."&amp;YEAR(AJ40)&amp;". "),IF(AE40&gt;AJ40,"Reclamația pentru întârziere a fost trimisă după termen. ","")),"")&amp;IF(AND(AH40="În tranzit – întârziat"),"Termenul de livrare a trecut și marfa nu a ajuns. ","")&amp;IF(AND(ISNUMBER(AK40),OR(AB40&lt;&gt;"",ISNUMBER(AC40),ISNUMBER(AJ40)),Azi&gt;N(AK40)-60,Azi&lt;=N(AK40)),"Acțiunea în instanță se prescrie la "&amp;RIGHT("0"&amp;DAY(AK40),2)&amp;"."&amp;RIGHT("0"&amp;MONTH(AK40),2)&amp;"."&amp;YEAR(AK40)&amp;". ","")))</f>
        <v/>
      </c>
    </row>
    <row r="41" spans="2:38" x14ac:dyDescent="0.2">
      <c r="B41" s="17"/>
      <c r="C41" s="18"/>
      <c r="D41" s="19"/>
      <c r="E41" s="19"/>
      <c r="F41" s="19"/>
      <c r="G41" s="19"/>
      <c r="H41" s="19"/>
      <c r="I41" s="19"/>
      <c r="J41" s="19"/>
      <c r="K41" s="19"/>
      <c r="L41" s="18"/>
      <c r="M41" s="19"/>
      <c r="N41" s="19"/>
      <c r="O41" s="19"/>
      <c r="P41" s="19"/>
      <c r="Q41" s="19"/>
      <c r="R41" s="19"/>
      <c r="S41" s="19"/>
      <c r="T41" s="20"/>
      <c r="U41" s="21"/>
      <c r="V41" s="20"/>
      <c r="W41" s="19"/>
      <c r="X41" s="19"/>
      <c r="Y41" s="18"/>
      <c r="Z41" s="19"/>
      <c r="AA41" s="18"/>
      <c r="AB41" s="19"/>
      <c r="AC41" s="18"/>
      <c r="AD41" s="18"/>
      <c r="AE41" s="18"/>
      <c r="AF41" s="22" t="str">
        <f>IF(B41="","",SUMIF(Mărfuri!$B$5:$B$1004,B41,Mărfuri!$D$5:$D$1004))</f>
        <v/>
      </c>
      <c r="AG41" s="23" t="str">
        <f>IF(B41="","",SUMIF(Mărfuri!$B$5:$B$1004,B41,Mărfuri!$H$5:$H$1004))</f>
        <v/>
      </c>
      <c r="AH41" s="24" t="str">
        <f t="shared" si="0"/>
        <v/>
      </c>
      <c r="AI41" s="25" t="str">
        <f t="shared" si="1"/>
        <v/>
      </c>
      <c r="AJ41" s="25" t="str">
        <f t="shared" si="2"/>
        <v/>
      </c>
      <c r="AK41" s="25" t="str">
        <f t="shared" si="3"/>
        <v/>
      </c>
      <c r="AL41" s="26" t="str">
        <f>IF(B41="","",TRIM(IF(COUNTIF($B$5:$B$504,B41)&gt;1,"Număr CMR dublat. ","")&amp;IF(LEN(IF(C41="","data, ","")&amp;IF(D41="","locul întocmirii, ","")&amp;IF(OR(E41="",F41=""),"expeditorul, ","")&amp;IF(OR(H41="",I41=""),"destinatarul, ","")&amp;IF(OR(N41="",O41=""),"transportatorul, ","")&amp;IF(OR(K41="",NOT(ISNUMBER(L41))),"locul și data încărcării, ","")&amp;IF(M41="","locul de livrare, ","")&amp;IF(N(AF41)=0,"numărul de colete, ","")&amp;IF(COUNTIFS(Mărfuri!$B$5:$B$1004,B41,Mărfuri!$H$5:$H$1004,"")&gt;0,"greutatea unor loturi, ",""))&gt;0,"Lipsesc date obligatorii (art. 6): "&amp;LEFT(IF(C41="","data, ","")&amp;IF(D41="","locul întocmirii, ","")&amp;IF(OR(E41="",F41=""),"expeditorul, ","")&amp;IF(OR(H41="",I41=""),"destinatarul, ","")&amp;IF(OR(N41="",O41=""),"transportatorul, ","")&amp;IF(OR(K41="",NOT(ISNUMBER(L41))),"locul și data încărcării, ","")&amp;IF(M41="","locul de livrare, ","")&amp;IF(N(AF41)=0,"numărul de colete, ","")&amp;IF(COUNTIFS(Mărfuri!$B$5:$B$1004,B41,Mărfuri!$H$5:$H$1004,"")&gt;0,"greutatea unor loturi, ",""),LEN(IF(C41="","data, ","")&amp;IF(D41="","locul întocmirii, ","")&amp;IF(OR(E41="",F41=""),"expeditorul, ","")&amp;IF(OR(H41="",I41=""),"destinatarul, ","")&amp;IF(OR(N41="",O41=""),"transportatorul, ","")&amp;IF(OR(K41="",NOT(ISNUMBER(L41))),"locul și data încărcării, ","")&amp;IF(M41="","locul de livrare, ","")&amp;IF(N(AF41)=0,"numărul de colete, ","")&amp;IF(COUNTIFS(Mărfuri!$B$5:$B$1004,B41,Mărfuri!$H$5:$H$1004,"")&gt;0,"greutatea unor loturi, ",""))-2)&amp;". ","")&amp;IF(Z41&lt;&gt;"","Transportatorul a făcut rezerve la încărcare (art. 8): ele te obligă doar dacă le-ai acceptat expres. ","")&amp;IF(AND(ISNUMBER(AC41),ISNUMBER(AI41)),IF(NOT(ISNUMBER(AD41)),IF(Azi&gt;AI41,"Rezerva scrisă pentru avarii neaparente nu a fost trimisă în termen ("&amp;RIGHT("0"&amp;DAY(AI41),2)&amp;"."&amp;RIGHT("0"&amp;MONTH(AI41),2)&amp;"."&amp;YEAR(AI41)&amp;"). ","Trimite rezerva scrisă pentru avarii neaparente până la "&amp;RIGHT("0"&amp;DAY(AI41),2)&amp;"."&amp;RIGHT("0"&amp;MONTH(AI41),2)&amp;"."&amp;YEAR(AI41)&amp;". "),IF(AD41&gt;AI41,"Rezerva scrisă a fost trimisă după termenul de 7 zile ("&amp;RIGHT("0"&amp;DAY(AI41),2)&amp;"."&amp;RIGHT("0"&amp;MONTH(AI41),2)&amp;"."&amp;YEAR(AI41)&amp;"): se prezumă că marfa a fost primită în starea din CMR. ","")),"")&amp;IF(ISNUMBER(AJ41),IF(NOT(ISNUMBER(AE41)),IF(Azi&gt;AJ41,"Termenul de 21 de zile pentru reclamația de întârziere a expirat. ","Livrare cu întârziere: trimite reclamația scrisă până la "&amp;RIGHT("0"&amp;DAY(AJ41),2)&amp;"."&amp;RIGHT("0"&amp;MONTH(AJ41),2)&amp;"."&amp;YEAR(AJ41)&amp;". "),IF(AE41&gt;AJ41,"Reclamația pentru întârziere a fost trimisă după termen. ","")),"")&amp;IF(AND(AH41="În tranzit – întârziat"),"Termenul de livrare a trecut și marfa nu a ajuns. ","")&amp;IF(AND(ISNUMBER(AK41),OR(AB41&lt;&gt;"",ISNUMBER(AC41),ISNUMBER(AJ41)),Azi&gt;N(AK41)-60,Azi&lt;=N(AK41)),"Acțiunea în instanță se prescrie la "&amp;RIGHT("0"&amp;DAY(AK41),2)&amp;"."&amp;RIGHT("0"&amp;MONTH(AK41),2)&amp;"."&amp;YEAR(AK41)&amp;". ","")))</f>
        <v/>
      </c>
    </row>
    <row r="42" spans="2:38" x14ac:dyDescent="0.2">
      <c r="B42" s="17"/>
      <c r="C42" s="18"/>
      <c r="D42" s="19"/>
      <c r="E42" s="19"/>
      <c r="F42" s="19"/>
      <c r="G42" s="19"/>
      <c r="H42" s="19"/>
      <c r="I42" s="19"/>
      <c r="J42" s="19"/>
      <c r="K42" s="19"/>
      <c r="L42" s="18"/>
      <c r="M42" s="19"/>
      <c r="N42" s="19"/>
      <c r="O42" s="19"/>
      <c r="P42" s="19"/>
      <c r="Q42" s="19"/>
      <c r="R42" s="19"/>
      <c r="S42" s="19"/>
      <c r="T42" s="20"/>
      <c r="U42" s="21"/>
      <c r="V42" s="20"/>
      <c r="W42" s="19"/>
      <c r="X42" s="19"/>
      <c r="Y42" s="18"/>
      <c r="Z42" s="19"/>
      <c r="AA42" s="18"/>
      <c r="AB42" s="19"/>
      <c r="AC42" s="18"/>
      <c r="AD42" s="18"/>
      <c r="AE42" s="18"/>
      <c r="AF42" s="22" t="str">
        <f>IF(B42="","",SUMIF(Mărfuri!$B$5:$B$1004,B42,Mărfuri!$D$5:$D$1004))</f>
        <v/>
      </c>
      <c r="AG42" s="23" t="str">
        <f>IF(B42="","",SUMIF(Mărfuri!$B$5:$B$1004,B42,Mărfuri!$H$5:$H$1004))</f>
        <v/>
      </c>
      <c r="AH42" s="24" t="str">
        <f t="shared" si="0"/>
        <v/>
      </c>
      <c r="AI42" s="25" t="str">
        <f t="shared" si="1"/>
        <v/>
      </c>
      <c r="AJ42" s="25" t="str">
        <f t="shared" si="2"/>
        <v/>
      </c>
      <c r="AK42" s="25" t="str">
        <f t="shared" si="3"/>
        <v/>
      </c>
      <c r="AL42" s="26" t="str">
        <f>IF(B42="","",TRIM(IF(COUNTIF($B$5:$B$504,B42)&gt;1,"Număr CMR dublat. ","")&amp;IF(LEN(IF(C42="","data, ","")&amp;IF(D42="","locul întocmirii, ","")&amp;IF(OR(E42="",F42=""),"expeditorul, ","")&amp;IF(OR(H42="",I42=""),"destinatarul, ","")&amp;IF(OR(N42="",O42=""),"transportatorul, ","")&amp;IF(OR(K42="",NOT(ISNUMBER(L42))),"locul și data încărcării, ","")&amp;IF(M42="","locul de livrare, ","")&amp;IF(N(AF42)=0,"numărul de colete, ","")&amp;IF(COUNTIFS(Mărfuri!$B$5:$B$1004,B42,Mărfuri!$H$5:$H$1004,"")&gt;0,"greutatea unor loturi, ",""))&gt;0,"Lipsesc date obligatorii (art. 6): "&amp;LEFT(IF(C42="","data, ","")&amp;IF(D42="","locul întocmirii, ","")&amp;IF(OR(E42="",F42=""),"expeditorul, ","")&amp;IF(OR(H42="",I42=""),"destinatarul, ","")&amp;IF(OR(N42="",O42=""),"transportatorul, ","")&amp;IF(OR(K42="",NOT(ISNUMBER(L42))),"locul și data încărcării, ","")&amp;IF(M42="","locul de livrare, ","")&amp;IF(N(AF42)=0,"numărul de colete, ","")&amp;IF(COUNTIFS(Mărfuri!$B$5:$B$1004,B42,Mărfuri!$H$5:$H$1004,"")&gt;0,"greutatea unor loturi, ",""),LEN(IF(C42="","data, ","")&amp;IF(D42="","locul întocmirii, ","")&amp;IF(OR(E42="",F42=""),"expeditorul, ","")&amp;IF(OR(H42="",I42=""),"destinatarul, ","")&amp;IF(OR(N42="",O42=""),"transportatorul, ","")&amp;IF(OR(K42="",NOT(ISNUMBER(L42))),"locul și data încărcării, ","")&amp;IF(M42="","locul de livrare, ","")&amp;IF(N(AF42)=0,"numărul de colete, ","")&amp;IF(COUNTIFS(Mărfuri!$B$5:$B$1004,B42,Mărfuri!$H$5:$H$1004,"")&gt;0,"greutatea unor loturi, ",""))-2)&amp;". ","")&amp;IF(Z42&lt;&gt;"","Transportatorul a făcut rezerve la încărcare (art. 8): ele te obligă doar dacă le-ai acceptat expres. ","")&amp;IF(AND(ISNUMBER(AC42),ISNUMBER(AI42)),IF(NOT(ISNUMBER(AD42)),IF(Azi&gt;AI42,"Rezerva scrisă pentru avarii neaparente nu a fost trimisă în termen ("&amp;RIGHT("0"&amp;DAY(AI42),2)&amp;"."&amp;RIGHT("0"&amp;MONTH(AI42),2)&amp;"."&amp;YEAR(AI42)&amp;"). ","Trimite rezerva scrisă pentru avarii neaparente până la "&amp;RIGHT("0"&amp;DAY(AI42),2)&amp;"."&amp;RIGHT("0"&amp;MONTH(AI42),2)&amp;"."&amp;YEAR(AI42)&amp;". "),IF(AD42&gt;AI42,"Rezerva scrisă a fost trimisă după termenul de 7 zile ("&amp;RIGHT("0"&amp;DAY(AI42),2)&amp;"."&amp;RIGHT("0"&amp;MONTH(AI42),2)&amp;"."&amp;YEAR(AI42)&amp;"): se prezumă că marfa a fost primită în starea din CMR. ","")),"")&amp;IF(ISNUMBER(AJ42),IF(NOT(ISNUMBER(AE42)),IF(Azi&gt;AJ42,"Termenul de 21 de zile pentru reclamația de întârziere a expirat. ","Livrare cu întârziere: trimite reclamația scrisă până la "&amp;RIGHT("0"&amp;DAY(AJ42),2)&amp;"."&amp;RIGHT("0"&amp;MONTH(AJ42),2)&amp;"."&amp;YEAR(AJ42)&amp;". "),IF(AE42&gt;AJ42,"Reclamația pentru întârziere a fost trimisă după termen. ","")),"")&amp;IF(AND(AH42="În tranzit – întârziat"),"Termenul de livrare a trecut și marfa nu a ajuns. ","")&amp;IF(AND(ISNUMBER(AK42),OR(AB42&lt;&gt;"",ISNUMBER(AC42),ISNUMBER(AJ42)),Azi&gt;N(AK42)-60,Azi&lt;=N(AK42)),"Acțiunea în instanță se prescrie la "&amp;RIGHT("0"&amp;DAY(AK42),2)&amp;"."&amp;RIGHT("0"&amp;MONTH(AK42),2)&amp;"."&amp;YEAR(AK42)&amp;". ","")))</f>
        <v/>
      </c>
    </row>
    <row r="43" spans="2:38" x14ac:dyDescent="0.2">
      <c r="B43" s="17"/>
      <c r="C43" s="18"/>
      <c r="D43" s="19"/>
      <c r="E43" s="19"/>
      <c r="F43" s="19"/>
      <c r="G43" s="19"/>
      <c r="H43" s="19"/>
      <c r="I43" s="19"/>
      <c r="J43" s="19"/>
      <c r="K43" s="19"/>
      <c r="L43" s="18"/>
      <c r="M43" s="19"/>
      <c r="N43" s="19"/>
      <c r="O43" s="19"/>
      <c r="P43" s="19"/>
      <c r="Q43" s="19"/>
      <c r="R43" s="19"/>
      <c r="S43" s="19"/>
      <c r="T43" s="20"/>
      <c r="U43" s="21"/>
      <c r="V43" s="20"/>
      <c r="W43" s="19"/>
      <c r="X43" s="19"/>
      <c r="Y43" s="18"/>
      <c r="Z43" s="19"/>
      <c r="AA43" s="18"/>
      <c r="AB43" s="19"/>
      <c r="AC43" s="18"/>
      <c r="AD43" s="18"/>
      <c r="AE43" s="18"/>
      <c r="AF43" s="22" t="str">
        <f>IF(B43="","",SUMIF(Mărfuri!$B$5:$B$1004,B43,Mărfuri!$D$5:$D$1004))</f>
        <v/>
      </c>
      <c r="AG43" s="23" t="str">
        <f>IF(B43="","",SUMIF(Mărfuri!$B$5:$B$1004,B43,Mărfuri!$H$5:$H$1004))</f>
        <v/>
      </c>
      <c r="AH43" s="24" t="str">
        <f t="shared" si="0"/>
        <v/>
      </c>
      <c r="AI43" s="25" t="str">
        <f t="shared" si="1"/>
        <v/>
      </c>
      <c r="AJ43" s="25" t="str">
        <f t="shared" si="2"/>
        <v/>
      </c>
      <c r="AK43" s="25" t="str">
        <f t="shared" si="3"/>
        <v/>
      </c>
      <c r="AL43" s="26" t="str">
        <f>IF(B43="","",TRIM(IF(COUNTIF($B$5:$B$504,B43)&gt;1,"Număr CMR dublat. ","")&amp;IF(LEN(IF(C43="","data, ","")&amp;IF(D43="","locul întocmirii, ","")&amp;IF(OR(E43="",F43=""),"expeditorul, ","")&amp;IF(OR(H43="",I43=""),"destinatarul, ","")&amp;IF(OR(N43="",O43=""),"transportatorul, ","")&amp;IF(OR(K43="",NOT(ISNUMBER(L43))),"locul și data încărcării, ","")&amp;IF(M43="","locul de livrare, ","")&amp;IF(N(AF43)=0,"numărul de colete, ","")&amp;IF(COUNTIFS(Mărfuri!$B$5:$B$1004,B43,Mărfuri!$H$5:$H$1004,"")&gt;0,"greutatea unor loturi, ",""))&gt;0,"Lipsesc date obligatorii (art. 6): "&amp;LEFT(IF(C43="","data, ","")&amp;IF(D43="","locul întocmirii, ","")&amp;IF(OR(E43="",F43=""),"expeditorul, ","")&amp;IF(OR(H43="",I43=""),"destinatarul, ","")&amp;IF(OR(N43="",O43=""),"transportatorul, ","")&amp;IF(OR(K43="",NOT(ISNUMBER(L43))),"locul și data încărcării, ","")&amp;IF(M43="","locul de livrare, ","")&amp;IF(N(AF43)=0,"numărul de colete, ","")&amp;IF(COUNTIFS(Mărfuri!$B$5:$B$1004,B43,Mărfuri!$H$5:$H$1004,"")&gt;0,"greutatea unor loturi, ",""),LEN(IF(C43="","data, ","")&amp;IF(D43="","locul întocmirii, ","")&amp;IF(OR(E43="",F43=""),"expeditorul, ","")&amp;IF(OR(H43="",I43=""),"destinatarul, ","")&amp;IF(OR(N43="",O43=""),"transportatorul, ","")&amp;IF(OR(K43="",NOT(ISNUMBER(L43))),"locul și data încărcării, ","")&amp;IF(M43="","locul de livrare, ","")&amp;IF(N(AF43)=0,"numărul de colete, ","")&amp;IF(COUNTIFS(Mărfuri!$B$5:$B$1004,B43,Mărfuri!$H$5:$H$1004,"")&gt;0,"greutatea unor loturi, ",""))-2)&amp;". ","")&amp;IF(Z43&lt;&gt;"","Transportatorul a făcut rezerve la încărcare (art. 8): ele te obligă doar dacă le-ai acceptat expres. ","")&amp;IF(AND(ISNUMBER(AC43),ISNUMBER(AI43)),IF(NOT(ISNUMBER(AD43)),IF(Azi&gt;AI43,"Rezerva scrisă pentru avarii neaparente nu a fost trimisă în termen ("&amp;RIGHT("0"&amp;DAY(AI43),2)&amp;"."&amp;RIGHT("0"&amp;MONTH(AI43),2)&amp;"."&amp;YEAR(AI43)&amp;"). ","Trimite rezerva scrisă pentru avarii neaparente până la "&amp;RIGHT("0"&amp;DAY(AI43),2)&amp;"."&amp;RIGHT("0"&amp;MONTH(AI43),2)&amp;"."&amp;YEAR(AI43)&amp;". "),IF(AD43&gt;AI43,"Rezerva scrisă a fost trimisă după termenul de 7 zile ("&amp;RIGHT("0"&amp;DAY(AI43),2)&amp;"."&amp;RIGHT("0"&amp;MONTH(AI43),2)&amp;"."&amp;YEAR(AI43)&amp;"): se prezumă că marfa a fost primită în starea din CMR. ","")),"")&amp;IF(ISNUMBER(AJ43),IF(NOT(ISNUMBER(AE43)),IF(Azi&gt;AJ43,"Termenul de 21 de zile pentru reclamația de întârziere a expirat. ","Livrare cu întârziere: trimite reclamația scrisă până la "&amp;RIGHT("0"&amp;DAY(AJ43),2)&amp;"."&amp;RIGHT("0"&amp;MONTH(AJ43),2)&amp;"."&amp;YEAR(AJ43)&amp;". "),IF(AE43&gt;AJ43,"Reclamația pentru întârziere a fost trimisă după termen. ","")),"")&amp;IF(AND(AH43="În tranzit – întârziat"),"Termenul de livrare a trecut și marfa nu a ajuns. ","")&amp;IF(AND(ISNUMBER(AK43),OR(AB43&lt;&gt;"",ISNUMBER(AC43),ISNUMBER(AJ43)),Azi&gt;N(AK43)-60,Azi&lt;=N(AK43)),"Acțiunea în instanță se prescrie la "&amp;RIGHT("0"&amp;DAY(AK43),2)&amp;"."&amp;RIGHT("0"&amp;MONTH(AK43),2)&amp;"."&amp;YEAR(AK43)&amp;". ","")))</f>
        <v/>
      </c>
    </row>
    <row r="44" spans="2:38" x14ac:dyDescent="0.2">
      <c r="B44" s="17"/>
      <c r="C44" s="18"/>
      <c r="D44" s="19"/>
      <c r="E44" s="19"/>
      <c r="F44" s="19"/>
      <c r="G44" s="19"/>
      <c r="H44" s="19"/>
      <c r="I44" s="19"/>
      <c r="J44" s="19"/>
      <c r="K44" s="19"/>
      <c r="L44" s="18"/>
      <c r="M44" s="19"/>
      <c r="N44" s="19"/>
      <c r="O44" s="19"/>
      <c r="P44" s="19"/>
      <c r="Q44" s="19"/>
      <c r="R44" s="19"/>
      <c r="S44" s="19"/>
      <c r="T44" s="20"/>
      <c r="U44" s="21"/>
      <c r="V44" s="20"/>
      <c r="W44" s="19"/>
      <c r="X44" s="19"/>
      <c r="Y44" s="18"/>
      <c r="Z44" s="19"/>
      <c r="AA44" s="18"/>
      <c r="AB44" s="19"/>
      <c r="AC44" s="18"/>
      <c r="AD44" s="18"/>
      <c r="AE44" s="18"/>
      <c r="AF44" s="22" t="str">
        <f>IF(B44="","",SUMIF(Mărfuri!$B$5:$B$1004,B44,Mărfuri!$D$5:$D$1004))</f>
        <v/>
      </c>
      <c r="AG44" s="23" t="str">
        <f>IF(B44="","",SUMIF(Mărfuri!$B$5:$B$1004,B44,Mărfuri!$H$5:$H$1004))</f>
        <v/>
      </c>
      <c r="AH44" s="24" t="str">
        <f t="shared" si="0"/>
        <v/>
      </c>
      <c r="AI44" s="25" t="str">
        <f t="shared" si="1"/>
        <v/>
      </c>
      <c r="AJ44" s="25" t="str">
        <f t="shared" si="2"/>
        <v/>
      </c>
      <c r="AK44" s="25" t="str">
        <f t="shared" si="3"/>
        <v/>
      </c>
      <c r="AL44" s="26" t="str">
        <f>IF(B44="","",TRIM(IF(COUNTIF($B$5:$B$504,B44)&gt;1,"Număr CMR dublat. ","")&amp;IF(LEN(IF(C44="","data, ","")&amp;IF(D44="","locul întocmirii, ","")&amp;IF(OR(E44="",F44=""),"expeditorul, ","")&amp;IF(OR(H44="",I44=""),"destinatarul, ","")&amp;IF(OR(N44="",O44=""),"transportatorul, ","")&amp;IF(OR(K44="",NOT(ISNUMBER(L44))),"locul și data încărcării, ","")&amp;IF(M44="","locul de livrare, ","")&amp;IF(N(AF44)=0,"numărul de colete, ","")&amp;IF(COUNTIFS(Mărfuri!$B$5:$B$1004,B44,Mărfuri!$H$5:$H$1004,"")&gt;0,"greutatea unor loturi, ",""))&gt;0,"Lipsesc date obligatorii (art. 6): "&amp;LEFT(IF(C44="","data, ","")&amp;IF(D44="","locul întocmirii, ","")&amp;IF(OR(E44="",F44=""),"expeditorul, ","")&amp;IF(OR(H44="",I44=""),"destinatarul, ","")&amp;IF(OR(N44="",O44=""),"transportatorul, ","")&amp;IF(OR(K44="",NOT(ISNUMBER(L44))),"locul și data încărcării, ","")&amp;IF(M44="","locul de livrare, ","")&amp;IF(N(AF44)=0,"numărul de colete, ","")&amp;IF(COUNTIFS(Mărfuri!$B$5:$B$1004,B44,Mărfuri!$H$5:$H$1004,"")&gt;0,"greutatea unor loturi, ",""),LEN(IF(C44="","data, ","")&amp;IF(D44="","locul întocmirii, ","")&amp;IF(OR(E44="",F44=""),"expeditorul, ","")&amp;IF(OR(H44="",I44=""),"destinatarul, ","")&amp;IF(OR(N44="",O44=""),"transportatorul, ","")&amp;IF(OR(K44="",NOT(ISNUMBER(L44))),"locul și data încărcării, ","")&amp;IF(M44="","locul de livrare, ","")&amp;IF(N(AF44)=0,"numărul de colete, ","")&amp;IF(COUNTIFS(Mărfuri!$B$5:$B$1004,B44,Mărfuri!$H$5:$H$1004,"")&gt;0,"greutatea unor loturi, ",""))-2)&amp;". ","")&amp;IF(Z44&lt;&gt;"","Transportatorul a făcut rezerve la încărcare (art. 8): ele te obligă doar dacă le-ai acceptat expres. ","")&amp;IF(AND(ISNUMBER(AC44),ISNUMBER(AI44)),IF(NOT(ISNUMBER(AD44)),IF(Azi&gt;AI44,"Rezerva scrisă pentru avarii neaparente nu a fost trimisă în termen ("&amp;RIGHT("0"&amp;DAY(AI44),2)&amp;"."&amp;RIGHT("0"&amp;MONTH(AI44),2)&amp;"."&amp;YEAR(AI44)&amp;"). ","Trimite rezerva scrisă pentru avarii neaparente până la "&amp;RIGHT("0"&amp;DAY(AI44),2)&amp;"."&amp;RIGHT("0"&amp;MONTH(AI44),2)&amp;"."&amp;YEAR(AI44)&amp;". "),IF(AD44&gt;AI44,"Rezerva scrisă a fost trimisă după termenul de 7 zile ("&amp;RIGHT("0"&amp;DAY(AI44),2)&amp;"."&amp;RIGHT("0"&amp;MONTH(AI44),2)&amp;"."&amp;YEAR(AI44)&amp;"): se prezumă că marfa a fost primită în starea din CMR. ","")),"")&amp;IF(ISNUMBER(AJ44),IF(NOT(ISNUMBER(AE44)),IF(Azi&gt;AJ44,"Termenul de 21 de zile pentru reclamația de întârziere a expirat. ","Livrare cu întârziere: trimite reclamația scrisă până la "&amp;RIGHT("0"&amp;DAY(AJ44),2)&amp;"."&amp;RIGHT("0"&amp;MONTH(AJ44),2)&amp;"."&amp;YEAR(AJ44)&amp;". "),IF(AE44&gt;AJ44,"Reclamația pentru întârziere a fost trimisă după termen. ","")),"")&amp;IF(AND(AH44="În tranzit – întârziat"),"Termenul de livrare a trecut și marfa nu a ajuns. ","")&amp;IF(AND(ISNUMBER(AK44),OR(AB44&lt;&gt;"",ISNUMBER(AC44),ISNUMBER(AJ44)),Azi&gt;N(AK44)-60,Azi&lt;=N(AK44)),"Acțiunea în instanță se prescrie la "&amp;RIGHT("0"&amp;DAY(AK44),2)&amp;"."&amp;RIGHT("0"&amp;MONTH(AK44),2)&amp;"."&amp;YEAR(AK44)&amp;". ","")))</f>
        <v/>
      </c>
    </row>
    <row r="45" spans="2:38" x14ac:dyDescent="0.2">
      <c r="B45" s="17"/>
      <c r="C45" s="18"/>
      <c r="D45" s="19"/>
      <c r="E45" s="19"/>
      <c r="F45" s="19"/>
      <c r="G45" s="19"/>
      <c r="H45" s="19"/>
      <c r="I45" s="19"/>
      <c r="J45" s="19"/>
      <c r="K45" s="19"/>
      <c r="L45" s="18"/>
      <c r="M45" s="19"/>
      <c r="N45" s="19"/>
      <c r="O45" s="19"/>
      <c r="P45" s="19"/>
      <c r="Q45" s="19"/>
      <c r="R45" s="19"/>
      <c r="S45" s="19"/>
      <c r="T45" s="20"/>
      <c r="U45" s="21"/>
      <c r="V45" s="20"/>
      <c r="W45" s="19"/>
      <c r="X45" s="19"/>
      <c r="Y45" s="18"/>
      <c r="Z45" s="19"/>
      <c r="AA45" s="18"/>
      <c r="AB45" s="19"/>
      <c r="AC45" s="18"/>
      <c r="AD45" s="18"/>
      <c r="AE45" s="18"/>
      <c r="AF45" s="22" t="str">
        <f>IF(B45="","",SUMIF(Mărfuri!$B$5:$B$1004,B45,Mărfuri!$D$5:$D$1004))</f>
        <v/>
      </c>
      <c r="AG45" s="23" t="str">
        <f>IF(B45="","",SUMIF(Mărfuri!$B$5:$B$1004,B45,Mărfuri!$H$5:$H$1004))</f>
        <v/>
      </c>
      <c r="AH45" s="24" t="str">
        <f t="shared" si="0"/>
        <v/>
      </c>
      <c r="AI45" s="25" t="str">
        <f t="shared" si="1"/>
        <v/>
      </c>
      <c r="AJ45" s="25" t="str">
        <f t="shared" si="2"/>
        <v/>
      </c>
      <c r="AK45" s="25" t="str">
        <f t="shared" si="3"/>
        <v/>
      </c>
      <c r="AL45" s="26" t="str">
        <f>IF(B45="","",TRIM(IF(COUNTIF($B$5:$B$504,B45)&gt;1,"Număr CMR dublat. ","")&amp;IF(LEN(IF(C45="","data, ","")&amp;IF(D45="","locul întocmirii, ","")&amp;IF(OR(E45="",F45=""),"expeditorul, ","")&amp;IF(OR(H45="",I45=""),"destinatarul, ","")&amp;IF(OR(N45="",O45=""),"transportatorul, ","")&amp;IF(OR(K45="",NOT(ISNUMBER(L45))),"locul și data încărcării, ","")&amp;IF(M45="","locul de livrare, ","")&amp;IF(N(AF45)=0,"numărul de colete, ","")&amp;IF(COUNTIFS(Mărfuri!$B$5:$B$1004,B45,Mărfuri!$H$5:$H$1004,"")&gt;0,"greutatea unor loturi, ",""))&gt;0,"Lipsesc date obligatorii (art. 6): "&amp;LEFT(IF(C45="","data, ","")&amp;IF(D45="","locul întocmirii, ","")&amp;IF(OR(E45="",F45=""),"expeditorul, ","")&amp;IF(OR(H45="",I45=""),"destinatarul, ","")&amp;IF(OR(N45="",O45=""),"transportatorul, ","")&amp;IF(OR(K45="",NOT(ISNUMBER(L45))),"locul și data încărcării, ","")&amp;IF(M45="","locul de livrare, ","")&amp;IF(N(AF45)=0,"numărul de colete, ","")&amp;IF(COUNTIFS(Mărfuri!$B$5:$B$1004,B45,Mărfuri!$H$5:$H$1004,"")&gt;0,"greutatea unor loturi, ",""),LEN(IF(C45="","data, ","")&amp;IF(D45="","locul întocmirii, ","")&amp;IF(OR(E45="",F45=""),"expeditorul, ","")&amp;IF(OR(H45="",I45=""),"destinatarul, ","")&amp;IF(OR(N45="",O45=""),"transportatorul, ","")&amp;IF(OR(K45="",NOT(ISNUMBER(L45))),"locul și data încărcării, ","")&amp;IF(M45="","locul de livrare, ","")&amp;IF(N(AF45)=0,"numărul de colete, ","")&amp;IF(COUNTIFS(Mărfuri!$B$5:$B$1004,B45,Mărfuri!$H$5:$H$1004,"")&gt;0,"greutatea unor loturi, ",""))-2)&amp;". ","")&amp;IF(Z45&lt;&gt;"","Transportatorul a făcut rezerve la încărcare (art. 8): ele te obligă doar dacă le-ai acceptat expres. ","")&amp;IF(AND(ISNUMBER(AC45),ISNUMBER(AI45)),IF(NOT(ISNUMBER(AD45)),IF(Azi&gt;AI45,"Rezerva scrisă pentru avarii neaparente nu a fost trimisă în termen ("&amp;RIGHT("0"&amp;DAY(AI45),2)&amp;"."&amp;RIGHT("0"&amp;MONTH(AI45),2)&amp;"."&amp;YEAR(AI45)&amp;"). ","Trimite rezerva scrisă pentru avarii neaparente până la "&amp;RIGHT("0"&amp;DAY(AI45),2)&amp;"."&amp;RIGHT("0"&amp;MONTH(AI45),2)&amp;"."&amp;YEAR(AI45)&amp;". "),IF(AD45&gt;AI45,"Rezerva scrisă a fost trimisă după termenul de 7 zile ("&amp;RIGHT("0"&amp;DAY(AI45),2)&amp;"."&amp;RIGHT("0"&amp;MONTH(AI45),2)&amp;"."&amp;YEAR(AI45)&amp;"): se prezumă că marfa a fost primită în starea din CMR. ","")),"")&amp;IF(ISNUMBER(AJ45),IF(NOT(ISNUMBER(AE45)),IF(Azi&gt;AJ45,"Termenul de 21 de zile pentru reclamația de întârziere a expirat. ","Livrare cu întârziere: trimite reclamația scrisă până la "&amp;RIGHT("0"&amp;DAY(AJ45),2)&amp;"."&amp;RIGHT("0"&amp;MONTH(AJ45),2)&amp;"."&amp;YEAR(AJ45)&amp;". "),IF(AE45&gt;AJ45,"Reclamația pentru întârziere a fost trimisă după termen. ","")),"")&amp;IF(AND(AH45="În tranzit – întârziat"),"Termenul de livrare a trecut și marfa nu a ajuns. ","")&amp;IF(AND(ISNUMBER(AK45),OR(AB45&lt;&gt;"",ISNUMBER(AC45),ISNUMBER(AJ45)),Azi&gt;N(AK45)-60,Azi&lt;=N(AK45)),"Acțiunea în instanță se prescrie la "&amp;RIGHT("0"&amp;DAY(AK45),2)&amp;"."&amp;RIGHT("0"&amp;MONTH(AK45),2)&amp;"."&amp;YEAR(AK45)&amp;". ","")))</f>
        <v/>
      </c>
    </row>
    <row r="46" spans="2:38" x14ac:dyDescent="0.2">
      <c r="B46" s="17"/>
      <c r="C46" s="18"/>
      <c r="D46" s="19"/>
      <c r="E46" s="19"/>
      <c r="F46" s="19"/>
      <c r="G46" s="19"/>
      <c r="H46" s="19"/>
      <c r="I46" s="19"/>
      <c r="J46" s="19"/>
      <c r="K46" s="19"/>
      <c r="L46" s="18"/>
      <c r="M46" s="19"/>
      <c r="N46" s="19"/>
      <c r="O46" s="19"/>
      <c r="P46" s="19"/>
      <c r="Q46" s="19"/>
      <c r="R46" s="19"/>
      <c r="S46" s="19"/>
      <c r="T46" s="20"/>
      <c r="U46" s="21"/>
      <c r="V46" s="20"/>
      <c r="W46" s="19"/>
      <c r="X46" s="19"/>
      <c r="Y46" s="18"/>
      <c r="Z46" s="19"/>
      <c r="AA46" s="18"/>
      <c r="AB46" s="19"/>
      <c r="AC46" s="18"/>
      <c r="AD46" s="18"/>
      <c r="AE46" s="18"/>
      <c r="AF46" s="22" t="str">
        <f>IF(B46="","",SUMIF(Mărfuri!$B$5:$B$1004,B46,Mărfuri!$D$5:$D$1004))</f>
        <v/>
      </c>
      <c r="AG46" s="23" t="str">
        <f>IF(B46="","",SUMIF(Mărfuri!$B$5:$B$1004,B46,Mărfuri!$H$5:$H$1004))</f>
        <v/>
      </c>
      <c r="AH46" s="24" t="str">
        <f t="shared" si="0"/>
        <v/>
      </c>
      <c r="AI46" s="25" t="str">
        <f t="shared" si="1"/>
        <v/>
      </c>
      <c r="AJ46" s="25" t="str">
        <f t="shared" si="2"/>
        <v/>
      </c>
      <c r="AK46" s="25" t="str">
        <f t="shared" si="3"/>
        <v/>
      </c>
      <c r="AL46" s="26" t="str">
        <f>IF(B46="","",TRIM(IF(COUNTIF($B$5:$B$504,B46)&gt;1,"Număr CMR dublat. ","")&amp;IF(LEN(IF(C46="","data, ","")&amp;IF(D46="","locul întocmirii, ","")&amp;IF(OR(E46="",F46=""),"expeditorul, ","")&amp;IF(OR(H46="",I46=""),"destinatarul, ","")&amp;IF(OR(N46="",O46=""),"transportatorul, ","")&amp;IF(OR(K46="",NOT(ISNUMBER(L46))),"locul și data încărcării, ","")&amp;IF(M46="","locul de livrare, ","")&amp;IF(N(AF46)=0,"numărul de colete, ","")&amp;IF(COUNTIFS(Mărfuri!$B$5:$B$1004,B46,Mărfuri!$H$5:$H$1004,"")&gt;0,"greutatea unor loturi, ",""))&gt;0,"Lipsesc date obligatorii (art. 6): "&amp;LEFT(IF(C46="","data, ","")&amp;IF(D46="","locul întocmirii, ","")&amp;IF(OR(E46="",F46=""),"expeditorul, ","")&amp;IF(OR(H46="",I46=""),"destinatarul, ","")&amp;IF(OR(N46="",O46=""),"transportatorul, ","")&amp;IF(OR(K46="",NOT(ISNUMBER(L46))),"locul și data încărcării, ","")&amp;IF(M46="","locul de livrare, ","")&amp;IF(N(AF46)=0,"numărul de colete, ","")&amp;IF(COUNTIFS(Mărfuri!$B$5:$B$1004,B46,Mărfuri!$H$5:$H$1004,"")&gt;0,"greutatea unor loturi, ",""),LEN(IF(C46="","data, ","")&amp;IF(D46="","locul întocmirii, ","")&amp;IF(OR(E46="",F46=""),"expeditorul, ","")&amp;IF(OR(H46="",I46=""),"destinatarul, ","")&amp;IF(OR(N46="",O46=""),"transportatorul, ","")&amp;IF(OR(K46="",NOT(ISNUMBER(L46))),"locul și data încărcării, ","")&amp;IF(M46="","locul de livrare, ","")&amp;IF(N(AF46)=0,"numărul de colete, ","")&amp;IF(COUNTIFS(Mărfuri!$B$5:$B$1004,B46,Mărfuri!$H$5:$H$1004,"")&gt;0,"greutatea unor loturi, ",""))-2)&amp;". ","")&amp;IF(Z46&lt;&gt;"","Transportatorul a făcut rezerve la încărcare (art. 8): ele te obligă doar dacă le-ai acceptat expres. ","")&amp;IF(AND(ISNUMBER(AC46),ISNUMBER(AI46)),IF(NOT(ISNUMBER(AD46)),IF(Azi&gt;AI46,"Rezerva scrisă pentru avarii neaparente nu a fost trimisă în termen ("&amp;RIGHT("0"&amp;DAY(AI46),2)&amp;"."&amp;RIGHT("0"&amp;MONTH(AI46),2)&amp;"."&amp;YEAR(AI46)&amp;"). ","Trimite rezerva scrisă pentru avarii neaparente până la "&amp;RIGHT("0"&amp;DAY(AI46),2)&amp;"."&amp;RIGHT("0"&amp;MONTH(AI46),2)&amp;"."&amp;YEAR(AI46)&amp;". "),IF(AD46&gt;AI46,"Rezerva scrisă a fost trimisă după termenul de 7 zile ("&amp;RIGHT("0"&amp;DAY(AI46),2)&amp;"."&amp;RIGHT("0"&amp;MONTH(AI46),2)&amp;"."&amp;YEAR(AI46)&amp;"): se prezumă că marfa a fost primită în starea din CMR. ","")),"")&amp;IF(ISNUMBER(AJ46),IF(NOT(ISNUMBER(AE46)),IF(Azi&gt;AJ46,"Termenul de 21 de zile pentru reclamația de întârziere a expirat. ","Livrare cu întârziere: trimite reclamația scrisă până la "&amp;RIGHT("0"&amp;DAY(AJ46),2)&amp;"."&amp;RIGHT("0"&amp;MONTH(AJ46),2)&amp;"."&amp;YEAR(AJ46)&amp;". "),IF(AE46&gt;AJ46,"Reclamația pentru întârziere a fost trimisă după termen. ","")),"")&amp;IF(AND(AH46="În tranzit – întârziat"),"Termenul de livrare a trecut și marfa nu a ajuns. ","")&amp;IF(AND(ISNUMBER(AK46),OR(AB46&lt;&gt;"",ISNUMBER(AC46),ISNUMBER(AJ46)),Azi&gt;N(AK46)-60,Azi&lt;=N(AK46)),"Acțiunea în instanță se prescrie la "&amp;RIGHT("0"&amp;DAY(AK46),2)&amp;"."&amp;RIGHT("0"&amp;MONTH(AK46),2)&amp;"."&amp;YEAR(AK46)&amp;". ","")))</f>
        <v/>
      </c>
    </row>
    <row r="47" spans="2:38" x14ac:dyDescent="0.2">
      <c r="B47" s="17"/>
      <c r="C47" s="18"/>
      <c r="D47" s="19"/>
      <c r="E47" s="19"/>
      <c r="F47" s="19"/>
      <c r="G47" s="19"/>
      <c r="H47" s="19"/>
      <c r="I47" s="19"/>
      <c r="J47" s="19"/>
      <c r="K47" s="19"/>
      <c r="L47" s="18"/>
      <c r="M47" s="19"/>
      <c r="N47" s="19"/>
      <c r="O47" s="19"/>
      <c r="P47" s="19"/>
      <c r="Q47" s="19"/>
      <c r="R47" s="19"/>
      <c r="S47" s="19"/>
      <c r="T47" s="20"/>
      <c r="U47" s="21"/>
      <c r="V47" s="20"/>
      <c r="W47" s="19"/>
      <c r="X47" s="19"/>
      <c r="Y47" s="18"/>
      <c r="Z47" s="19"/>
      <c r="AA47" s="18"/>
      <c r="AB47" s="19"/>
      <c r="AC47" s="18"/>
      <c r="AD47" s="18"/>
      <c r="AE47" s="18"/>
      <c r="AF47" s="22" t="str">
        <f>IF(B47="","",SUMIF(Mărfuri!$B$5:$B$1004,B47,Mărfuri!$D$5:$D$1004))</f>
        <v/>
      </c>
      <c r="AG47" s="23" t="str">
        <f>IF(B47="","",SUMIF(Mărfuri!$B$5:$B$1004,B47,Mărfuri!$H$5:$H$1004))</f>
        <v/>
      </c>
      <c r="AH47" s="24" t="str">
        <f t="shared" si="0"/>
        <v/>
      </c>
      <c r="AI47" s="25" t="str">
        <f t="shared" si="1"/>
        <v/>
      </c>
      <c r="AJ47" s="25" t="str">
        <f t="shared" si="2"/>
        <v/>
      </c>
      <c r="AK47" s="25" t="str">
        <f t="shared" si="3"/>
        <v/>
      </c>
      <c r="AL47" s="26" t="str">
        <f>IF(B47="","",TRIM(IF(COUNTIF($B$5:$B$504,B47)&gt;1,"Număr CMR dublat. ","")&amp;IF(LEN(IF(C47="","data, ","")&amp;IF(D47="","locul întocmirii, ","")&amp;IF(OR(E47="",F47=""),"expeditorul, ","")&amp;IF(OR(H47="",I47=""),"destinatarul, ","")&amp;IF(OR(N47="",O47=""),"transportatorul, ","")&amp;IF(OR(K47="",NOT(ISNUMBER(L47))),"locul și data încărcării, ","")&amp;IF(M47="","locul de livrare, ","")&amp;IF(N(AF47)=0,"numărul de colete, ","")&amp;IF(COUNTIFS(Mărfuri!$B$5:$B$1004,B47,Mărfuri!$H$5:$H$1004,"")&gt;0,"greutatea unor loturi, ",""))&gt;0,"Lipsesc date obligatorii (art. 6): "&amp;LEFT(IF(C47="","data, ","")&amp;IF(D47="","locul întocmirii, ","")&amp;IF(OR(E47="",F47=""),"expeditorul, ","")&amp;IF(OR(H47="",I47=""),"destinatarul, ","")&amp;IF(OR(N47="",O47=""),"transportatorul, ","")&amp;IF(OR(K47="",NOT(ISNUMBER(L47))),"locul și data încărcării, ","")&amp;IF(M47="","locul de livrare, ","")&amp;IF(N(AF47)=0,"numărul de colete, ","")&amp;IF(COUNTIFS(Mărfuri!$B$5:$B$1004,B47,Mărfuri!$H$5:$H$1004,"")&gt;0,"greutatea unor loturi, ",""),LEN(IF(C47="","data, ","")&amp;IF(D47="","locul întocmirii, ","")&amp;IF(OR(E47="",F47=""),"expeditorul, ","")&amp;IF(OR(H47="",I47=""),"destinatarul, ","")&amp;IF(OR(N47="",O47=""),"transportatorul, ","")&amp;IF(OR(K47="",NOT(ISNUMBER(L47))),"locul și data încărcării, ","")&amp;IF(M47="","locul de livrare, ","")&amp;IF(N(AF47)=0,"numărul de colete, ","")&amp;IF(COUNTIFS(Mărfuri!$B$5:$B$1004,B47,Mărfuri!$H$5:$H$1004,"")&gt;0,"greutatea unor loturi, ",""))-2)&amp;". ","")&amp;IF(Z47&lt;&gt;"","Transportatorul a făcut rezerve la încărcare (art. 8): ele te obligă doar dacă le-ai acceptat expres. ","")&amp;IF(AND(ISNUMBER(AC47),ISNUMBER(AI47)),IF(NOT(ISNUMBER(AD47)),IF(Azi&gt;AI47,"Rezerva scrisă pentru avarii neaparente nu a fost trimisă în termen ("&amp;RIGHT("0"&amp;DAY(AI47),2)&amp;"."&amp;RIGHT("0"&amp;MONTH(AI47),2)&amp;"."&amp;YEAR(AI47)&amp;"). ","Trimite rezerva scrisă pentru avarii neaparente până la "&amp;RIGHT("0"&amp;DAY(AI47),2)&amp;"."&amp;RIGHT("0"&amp;MONTH(AI47),2)&amp;"."&amp;YEAR(AI47)&amp;". "),IF(AD47&gt;AI47,"Rezerva scrisă a fost trimisă după termenul de 7 zile ("&amp;RIGHT("0"&amp;DAY(AI47),2)&amp;"."&amp;RIGHT("0"&amp;MONTH(AI47),2)&amp;"."&amp;YEAR(AI47)&amp;"): se prezumă că marfa a fost primită în starea din CMR. ","")),"")&amp;IF(ISNUMBER(AJ47),IF(NOT(ISNUMBER(AE47)),IF(Azi&gt;AJ47,"Termenul de 21 de zile pentru reclamația de întârziere a expirat. ","Livrare cu întârziere: trimite reclamația scrisă până la "&amp;RIGHT("0"&amp;DAY(AJ47),2)&amp;"."&amp;RIGHT("0"&amp;MONTH(AJ47),2)&amp;"."&amp;YEAR(AJ47)&amp;". "),IF(AE47&gt;AJ47,"Reclamația pentru întârziere a fost trimisă după termen. ","")),"")&amp;IF(AND(AH47="În tranzit – întârziat"),"Termenul de livrare a trecut și marfa nu a ajuns. ","")&amp;IF(AND(ISNUMBER(AK47),OR(AB47&lt;&gt;"",ISNUMBER(AC47),ISNUMBER(AJ47)),Azi&gt;N(AK47)-60,Azi&lt;=N(AK47)),"Acțiunea în instanță se prescrie la "&amp;RIGHT("0"&amp;DAY(AK47),2)&amp;"."&amp;RIGHT("0"&amp;MONTH(AK47),2)&amp;"."&amp;YEAR(AK47)&amp;". ","")))</f>
        <v/>
      </c>
    </row>
    <row r="48" spans="2:38" x14ac:dyDescent="0.2">
      <c r="B48" s="17"/>
      <c r="C48" s="18"/>
      <c r="D48" s="19"/>
      <c r="E48" s="19"/>
      <c r="F48" s="19"/>
      <c r="G48" s="19"/>
      <c r="H48" s="19"/>
      <c r="I48" s="19"/>
      <c r="J48" s="19"/>
      <c r="K48" s="19"/>
      <c r="L48" s="18"/>
      <c r="M48" s="19"/>
      <c r="N48" s="19"/>
      <c r="O48" s="19"/>
      <c r="P48" s="19"/>
      <c r="Q48" s="19"/>
      <c r="R48" s="19"/>
      <c r="S48" s="19"/>
      <c r="T48" s="20"/>
      <c r="U48" s="21"/>
      <c r="V48" s="20"/>
      <c r="W48" s="19"/>
      <c r="X48" s="19"/>
      <c r="Y48" s="18"/>
      <c r="Z48" s="19"/>
      <c r="AA48" s="18"/>
      <c r="AB48" s="19"/>
      <c r="AC48" s="18"/>
      <c r="AD48" s="18"/>
      <c r="AE48" s="18"/>
      <c r="AF48" s="22" t="str">
        <f>IF(B48="","",SUMIF(Mărfuri!$B$5:$B$1004,B48,Mărfuri!$D$5:$D$1004))</f>
        <v/>
      </c>
      <c r="AG48" s="23" t="str">
        <f>IF(B48="","",SUMIF(Mărfuri!$B$5:$B$1004,B48,Mărfuri!$H$5:$H$1004))</f>
        <v/>
      </c>
      <c r="AH48" s="24" t="str">
        <f t="shared" si="0"/>
        <v/>
      </c>
      <c r="AI48" s="25" t="str">
        <f t="shared" si="1"/>
        <v/>
      </c>
      <c r="AJ48" s="25" t="str">
        <f t="shared" si="2"/>
        <v/>
      </c>
      <c r="AK48" s="25" t="str">
        <f t="shared" si="3"/>
        <v/>
      </c>
      <c r="AL48" s="26" t="str">
        <f>IF(B48="","",TRIM(IF(COUNTIF($B$5:$B$504,B48)&gt;1,"Număr CMR dublat. ","")&amp;IF(LEN(IF(C48="","data, ","")&amp;IF(D48="","locul întocmirii, ","")&amp;IF(OR(E48="",F48=""),"expeditorul, ","")&amp;IF(OR(H48="",I48=""),"destinatarul, ","")&amp;IF(OR(N48="",O48=""),"transportatorul, ","")&amp;IF(OR(K48="",NOT(ISNUMBER(L48))),"locul și data încărcării, ","")&amp;IF(M48="","locul de livrare, ","")&amp;IF(N(AF48)=0,"numărul de colete, ","")&amp;IF(COUNTIFS(Mărfuri!$B$5:$B$1004,B48,Mărfuri!$H$5:$H$1004,"")&gt;0,"greutatea unor loturi, ",""))&gt;0,"Lipsesc date obligatorii (art. 6): "&amp;LEFT(IF(C48="","data, ","")&amp;IF(D48="","locul întocmirii, ","")&amp;IF(OR(E48="",F48=""),"expeditorul, ","")&amp;IF(OR(H48="",I48=""),"destinatarul, ","")&amp;IF(OR(N48="",O48=""),"transportatorul, ","")&amp;IF(OR(K48="",NOT(ISNUMBER(L48))),"locul și data încărcării, ","")&amp;IF(M48="","locul de livrare, ","")&amp;IF(N(AF48)=0,"numărul de colete, ","")&amp;IF(COUNTIFS(Mărfuri!$B$5:$B$1004,B48,Mărfuri!$H$5:$H$1004,"")&gt;0,"greutatea unor loturi, ",""),LEN(IF(C48="","data, ","")&amp;IF(D48="","locul întocmirii, ","")&amp;IF(OR(E48="",F48=""),"expeditorul, ","")&amp;IF(OR(H48="",I48=""),"destinatarul, ","")&amp;IF(OR(N48="",O48=""),"transportatorul, ","")&amp;IF(OR(K48="",NOT(ISNUMBER(L48))),"locul și data încărcării, ","")&amp;IF(M48="","locul de livrare, ","")&amp;IF(N(AF48)=0,"numărul de colete, ","")&amp;IF(COUNTIFS(Mărfuri!$B$5:$B$1004,B48,Mărfuri!$H$5:$H$1004,"")&gt;0,"greutatea unor loturi, ",""))-2)&amp;". ","")&amp;IF(Z48&lt;&gt;"","Transportatorul a făcut rezerve la încărcare (art. 8): ele te obligă doar dacă le-ai acceptat expres. ","")&amp;IF(AND(ISNUMBER(AC48),ISNUMBER(AI48)),IF(NOT(ISNUMBER(AD48)),IF(Azi&gt;AI48,"Rezerva scrisă pentru avarii neaparente nu a fost trimisă în termen ("&amp;RIGHT("0"&amp;DAY(AI48),2)&amp;"."&amp;RIGHT("0"&amp;MONTH(AI48),2)&amp;"."&amp;YEAR(AI48)&amp;"). ","Trimite rezerva scrisă pentru avarii neaparente până la "&amp;RIGHT("0"&amp;DAY(AI48),2)&amp;"."&amp;RIGHT("0"&amp;MONTH(AI48),2)&amp;"."&amp;YEAR(AI48)&amp;". "),IF(AD48&gt;AI48,"Rezerva scrisă a fost trimisă după termenul de 7 zile ("&amp;RIGHT("0"&amp;DAY(AI48),2)&amp;"."&amp;RIGHT("0"&amp;MONTH(AI48),2)&amp;"."&amp;YEAR(AI48)&amp;"): se prezumă că marfa a fost primită în starea din CMR. ","")),"")&amp;IF(ISNUMBER(AJ48),IF(NOT(ISNUMBER(AE48)),IF(Azi&gt;AJ48,"Termenul de 21 de zile pentru reclamația de întârziere a expirat. ","Livrare cu întârziere: trimite reclamația scrisă până la "&amp;RIGHT("0"&amp;DAY(AJ48),2)&amp;"."&amp;RIGHT("0"&amp;MONTH(AJ48),2)&amp;"."&amp;YEAR(AJ48)&amp;". "),IF(AE48&gt;AJ48,"Reclamația pentru întârziere a fost trimisă după termen. ","")),"")&amp;IF(AND(AH48="În tranzit – întârziat"),"Termenul de livrare a trecut și marfa nu a ajuns. ","")&amp;IF(AND(ISNUMBER(AK48),OR(AB48&lt;&gt;"",ISNUMBER(AC48),ISNUMBER(AJ48)),Azi&gt;N(AK48)-60,Azi&lt;=N(AK48)),"Acțiunea în instanță se prescrie la "&amp;RIGHT("0"&amp;DAY(AK48),2)&amp;"."&amp;RIGHT("0"&amp;MONTH(AK48),2)&amp;"."&amp;YEAR(AK48)&amp;". ","")))</f>
        <v/>
      </c>
    </row>
    <row r="49" spans="2:38" x14ac:dyDescent="0.2">
      <c r="B49" s="17"/>
      <c r="C49" s="18"/>
      <c r="D49" s="19"/>
      <c r="E49" s="19"/>
      <c r="F49" s="19"/>
      <c r="G49" s="19"/>
      <c r="H49" s="19"/>
      <c r="I49" s="19"/>
      <c r="J49" s="19"/>
      <c r="K49" s="19"/>
      <c r="L49" s="18"/>
      <c r="M49" s="19"/>
      <c r="N49" s="19"/>
      <c r="O49" s="19"/>
      <c r="P49" s="19"/>
      <c r="Q49" s="19"/>
      <c r="R49" s="19"/>
      <c r="S49" s="19"/>
      <c r="T49" s="20"/>
      <c r="U49" s="21"/>
      <c r="V49" s="20"/>
      <c r="W49" s="19"/>
      <c r="X49" s="19"/>
      <c r="Y49" s="18"/>
      <c r="Z49" s="19"/>
      <c r="AA49" s="18"/>
      <c r="AB49" s="19"/>
      <c r="AC49" s="18"/>
      <c r="AD49" s="18"/>
      <c r="AE49" s="18"/>
      <c r="AF49" s="22" t="str">
        <f>IF(B49="","",SUMIF(Mărfuri!$B$5:$B$1004,B49,Mărfuri!$D$5:$D$1004))</f>
        <v/>
      </c>
      <c r="AG49" s="23" t="str">
        <f>IF(B49="","",SUMIF(Mărfuri!$B$5:$B$1004,B49,Mărfuri!$H$5:$H$1004))</f>
        <v/>
      </c>
      <c r="AH49" s="24" t="str">
        <f t="shared" si="0"/>
        <v/>
      </c>
      <c r="AI49" s="25" t="str">
        <f t="shared" si="1"/>
        <v/>
      </c>
      <c r="AJ49" s="25" t="str">
        <f t="shared" si="2"/>
        <v/>
      </c>
      <c r="AK49" s="25" t="str">
        <f t="shared" si="3"/>
        <v/>
      </c>
      <c r="AL49" s="26" t="str">
        <f>IF(B49="","",TRIM(IF(COUNTIF($B$5:$B$504,B49)&gt;1,"Număr CMR dublat. ","")&amp;IF(LEN(IF(C49="","data, ","")&amp;IF(D49="","locul întocmirii, ","")&amp;IF(OR(E49="",F49=""),"expeditorul, ","")&amp;IF(OR(H49="",I49=""),"destinatarul, ","")&amp;IF(OR(N49="",O49=""),"transportatorul, ","")&amp;IF(OR(K49="",NOT(ISNUMBER(L49))),"locul și data încărcării, ","")&amp;IF(M49="","locul de livrare, ","")&amp;IF(N(AF49)=0,"numărul de colete, ","")&amp;IF(COUNTIFS(Mărfuri!$B$5:$B$1004,B49,Mărfuri!$H$5:$H$1004,"")&gt;0,"greutatea unor loturi, ",""))&gt;0,"Lipsesc date obligatorii (art. 6): "&amp;LEFT(IF(C49="","data, ","")&amp;IF(D49="","locul întocmirii, ","")&amp;IF(OR(E49="",F49=""),"expeditorul, ","")&amp;IF(OR(H49="",I49=""),"destinatarul, ","")&amp;IF(OR(N49="",O49=""),"transportatorul, ","")&amp;IF(OR(K49="",NOT(ISNUMBER(L49))),"locul și data încărcării, ","")&amp;IF(M49="","locul de livrare, ","")&amp;IF(N(AF49)=0,"numărul de colete, ","")&amp;IF(COUNTIFS(Mărfuri!$B$5:$B$1004,B49,Mărfuri!$H$5:$H$1004,"")&gt;0,"greutatea unor loturi, ",""),LEN(IF(C49="","data, ","")&amp;IF(D49="","locul întocmirii, ","")&amp;IF(OR(E49="",F49=""),"expeditorul, ","")&amp;IF(OR(H49="",I49=""),"destinatarul, ","")&amp;IF(OR(N49="",O49=""),"transportatorul, ","")&amp;IF(OR(K49="",NOT(ISNUMBER(L49))),"locul și data încărcării, ","")&amp;IF(M49="","locul de livrare, ","")&amp;IF(N(AF49)=0,"numărul de colete, ","")&amp;IF(COUNTIFS(Mărfuri!$B$5:$B$1004,B49,Mărfuri!$H$5:$H$1004,"")&gt;0,"greutatea unor loturi, ",""))-2)&amp;". ","")&amp;IF(Z49&lt;&gt;"","Transportatorul a făcut rezerve la încărcare (art. 8): ele te obligă doar dacă le-ai acceptat expres. ","")&amp;IF(AND(ISNUMBER(AC49),ISNUMBER(AI49)),IF(NOT(ISNUMBER(AD49)),IF(Azi&gt;AI49,"Rezerva scrisă pentru avarii neaparente nu a fost trimisă în termen ("&amp;RIGHT("0"&amp;DAY(AI49),2)&amp;"."&amp;RIGHT("0"&amp;MONTH(AI49),2)&amp;"."&amp;YEAR(AI49)&amp;"). ","Trimite rezerva scrisă pentru avarii neaparente până la "&amp;RIGHT("0"&amp;DAY(AI49),2)&amp;"."&amp;RIGHT("0"&amp;MONTH(AI49),2)&amp;"."&amp;YEAR(AI49)&amp;". "),IF(AD49&gt;AI49,"Rezerva scrisă a fost trimisă după termenul de 7 zile ("&amp;RIGHT("0"&amp;DAY(AI49),2)&amp;"."&amp;RIGHT("0"&amp;MONTH(AI49),2)&amp;"."&amp;YEAR(AI49)&amp;"): se prezumă că marfa a fost primită în starea din CMR. ","")),"")&amp;IF(ISNUMBER(AJ49),IF(NOT(ISNUMBER(AE49)),IF(Azi&gt;AJ49,"Termenul de 21 de zile pentru reclamația de întârziere a expirat. ","Livrare cu întârziere: trimite reclamația scrisă până la "&amp;RIGHT("0"&amp;DAY(AJ49),2)&amp;"."&amp;RIGHT("0"&amp;MONTH(AJ49),2)&amp;"."&amp;YEAR(AJ49)&amp;". "),IF(AE49&gt;AJ49,"Reclamația pentru întârziere a fost trimisă după termen. ","")),"")&amp;IF(AND(AH49="În tranzit – întârziat"),"Termenul de livrare a trecut și marfa nu a ajuns. ","")&amp;IF(AND(ISNUMBER(AK49),OR(AB49&lt;&gt;"",ISNUMBER(AC49),ISNUMBER(AJ49)),Azi&gt;N(AK49)-60,Azi&lt;=N(AK49)),"Acțiunea în instanță se prescrie la "&amp;RIGHT("0"&amp;DAY(AK49),2)&amp;"."&amp;RIGHT("0"&amp;MONTH(AK49),2)&amp;"."&amp;YEAR(AK49)&amp;". ","")))</f>
        <v/>
      </c>
    </row>
    <row r="50" spans="2:38" x14ac:dyDescent="0.2">
      <c r="B50" s="17"/>
      <c r="C50" s="18"/>
      <c r="D50" s="19"/>
      <c r="E50" s="19"/>
      <c r="F50" s="19"/>
      <c r="G50" s="19"/>
      <c r="H50" s="19"/>
      <c r="I50" s="19"/>
      <c r="J50" s="19"/>
      <c r="K50" s="19"/>
      <c r="L50" s="18"/>
      <c r="M50" s="19"/>
      <c r="N50" s="19"/>
      <c r="O50" s="19"/>
      <c r="P50" s="19"/>
      <c r="Q50" s="19"/>
      <c r="R50" s="19"/>
      <c r="S50" s="19"/>
      <c r="T50" s="20"/>
      <c r="U50" s="21"/>
      <c r="V50" s="20"/>
      <c r="W50" s="19"/>
      <c r="X50" s="19"/>
      <c r="Y50" s="18"/>
      <c r="Z50" s="19"/>
      <c r="AA50" s="18"/>
      <c r="AB50" s="19"/>
      <c r="AC50" s="18"/>
      <c r="AD50" s="18"/>
      <c r="AE50" s="18"/>
      <c r="AF50" s="22" t="str">
        <f>IF(B50="","",SUMIF(Mărfuri!$B$5:$B$1004,B50,Mărfuri!$D$5:$D$1004))</f>
        <v/>
      </c>
      <c r="AG50" s="23" t="str">
        <f>IF(B50="","",SUMIF(Mărfuri!$B$5:$B$1004,B50,Mărfuri!$H$5:$H$1004))</f>
        <v/>
      </c>
      <c r="AH50" s="24" t="str">
        <f t="shared" si="0"/>
        <v/>
      </c>
      <c r="AI50" s="25" t="str">
        <f t="shared" si="1"/>
        <v/>
      </c>
      <c r="AJ50" s="25" t="str">
        <f t="shared" si="2"/>
        <v/>
      </c>
      <c r="AK50" s="25" t="str">
        <f t="shared" si="3"/>
        <v/>
      </c>
      <c r="AL50" s="26" t="str">
        <f>IF(B50="","",TRIM(IF(COUNTIF($B$5:$B$504,B50)&gt;1,"Număr CMR dublat. ","")&amp;IF(LEN(IF(C50="","data, ","")&amp;IF(D50="","locul întocmirii, ","")&amp;IF(OR(E50="",F50=""),"expeditorul, ","")&amp;IF(OR(H50="",I50=""),"destinatarul, ","")&amp;IF(OR(N50="",O50=""),"transportatorul, ","")&amp;IF(OR(K50="",NOT(ISNUMBER(L50))),"locul și data încărcării, ","")&amp;IF(M50="","locul de livrare, ","")&amp;IF(N(AF50)=0,"numărul de colete, ","")&amp;IF(COUNTIFS(Mărfuri!$B$5:$B$1004,B50,Mărfuri!$H$5:$H$1004,"")&gt;0,"greutatea unor loturi, ",""))&gt;0,"Lipsesc date obligatorii (art. 6): "&amp;LEFT(IF(C50="","data, ","")&amp;IF(D50="","locul întocmirii, ","")&amp;IF(OR(E50="",F50=""),"expeditorul, ","")&amp;IF(OR(H50="",I50=""),"destinatarul, ","")&amp;IF(OR(N50="",O50=""),"transportatorul, ","")&amp;IF(OR(K50="",NOT(ISNUMBER(L50))),"locul și data încărcării, ","")&amp;IF(M50="","locul de livrare, ","")&amp;IF(N(AF50)=0,"numărul de colete, ","")&amp;IF(COUNTIFS(Mărfuri!$B$5:$B$1004,B50,Mărfuri!$H$5:$H$1004,"")&gt;0,"greutatea unor loturi, ",""),LEN(IF(C50="","data, ","")&amp;IF(D50="","locul întocmirii, ","")&amp;IF(OR(E50="",F50=""),"expeditorul, ","")&amp;IF(OR(H50="",I50=""),"destinatarul, ","")&amp;IF(OR(N50="",O50=""),"transportatorul, ","")&amp;IF(OR(K50="",NOT(ISNUMBER(L50))),"locul și data încărcării, ","")&amp;IF(M50="","locul de livrare, ","")&amp;IF(N(AF50)=0,"numărul de colete, ","")&amp;IF(COUNTIFS(Mărfuri!$B$5:$B$1004,B50,Mărfuri!$H$5:$H$1004,"")&gt;0,"greutatea unor loturi, ",""))-2)&amp;". ","")&amp;IF(Z50&lt;&gt;"","Transportatorul a făcut rezerve la încărcare (art. 8): ele te obligă doar dacă le-ai acceptat expres. ","")&amp;IF(AND(ISNUMBER(AC50),ISNUMBER(AI50)),IF(NOT(ISNUMBER(AD50)),IF(Azi&gt;AI50,"Rezerva scrisă pentru avarii neaparente nu a fost trimisă în termen ("&amp;RIGHT("0"&amp;DAY(AI50),2)&amp;"."&amp;RIGHT("0"&amp;MONTH(AI50),2)&amp;"."&amp;YEAR(AI50)&amp;"). ","Trimite rezerva scrisă pentru avarii neaparente până la "&amp;RIGHT("0"&amp;DAY(AI50),2)&amp;"."&amp;RIGHT("0"&amp;MONTH(AI50),2)&amp;"."&amp;YEAR(AI50)&amp;". "),IF(AD50&gt;AI50,"Rezerva scrisă a fost trimisă după termenul de 7 zile ("&amp;RIGHT("0"&amp;DAY(AI50),2)&amp;"."&amp;RIGHT("0"&amp;MONTH(AI50),2)&amp;"."&amp;YEAR(AI50)&amp;"): se prezumă că marfa a fost primită în starea din CMR. ","")),"")&amp;IF(ISNUMBER(AJ50),IF(NOT(ISNUMBER(AE50)),IF(Azi&gt;AJ50,"Termenul de 21 de zile pentru reclamația de întârziere a expirat. ","Livrare cu întârziere: trimite reclamația scrisă până la "&amp;RIGHT("0"&amp;DAY(AJ50),2)&amp;"."&amp;RIGHT("0"&amp;MONTH(AJ50),2)&amp;"."&amp;YEAR(AJ50)&amp;". "),IF(AE50&gt;AJ50,"Reclamația pentru întârziere a fost trimisă după termen. ","")),"")&amp;IF(AND(AH50="În tranzit – întârziat"),"Termenul de livrare a trecut și marfa nu a ajuns. ","")&amp;IF(AND(ISNUMBER(AK50),OR(AB50&lt;&gt;"",ISNUMBER(AC50),ISNUMBER(AJ50)),Azi&gt;N(AK50)-60,Azi&lt;=N(AK50)),"Acțiunea în instanță se prescrie la "&amp;RIGHT("0"&amp;DAY(AK50),2)&amp;"."&amp;RIGHT("0"&amp;MONTH(AK50),2)&amp;"."&amp;YEAR(AK50)&amp;". ","")))</f>
        <v/>
      </c>
    </row>
    <row r="51" spans="2:38" x14ac:dyDescent="0.2">
      <c r="B51" s="17"/>
      <c r="C51" s="18"/>
      <c r="D51" s="19"/>
      <c r="E51" s="19"/>
      <c r="F51" s="19"/>
      <c r="G51" s="19"/>
      <c r="H51" s="19"/>
      <c r="I51" s="19"/>
      <c r="J51" s="19"/>
      <c r="K51" s="19"/>
      <c r="L51" s="18"/>
      <c r="M51" s="19"/>
      <c r="N51" s="19"/>
      <c r="O51" s="19"/>
      <c r="P51" s="19"/>
      <c r="Q51" s="19"/>
      <c r="R51" s="19"/>
      <c r="S51" s="19"/>
      <c r="T51" s="20"/>
      <c r="U51" s="21"/>
      <c r="V51" s="20"/>
      <c r="W51" s="19"/>
      <c r="X51" s="19"/>
      <c r="Y51" s="18"/>
      <c r="Z51" s="19"/>
      <c r="AA51" s="18"/>
      <c r="AB51" s="19"/>
      <c r="AC51" s="18"/>
      <c r="AD51" s="18"/>
      <c r="AE51" s="18"/>
      <c r="AF51" s="22" t="str">
        <f>IF(B51="","",SUMIF(Mărfuri!$B$5:$B$1004,B51,Mărfuri!$D$5:$D$1004))</f>
        <v/>
      </c>
      <c r="AG51" s="23" t="str">
        <f>IF(B51="","",SUMIF(Mărfuri!$B$5:$B$1004,B51,Mărfuri!$H$5:$H$1004))</f>
        <v/>
      </c>
      <c r="AH51" s="24" t="str">
        <f t="shared" si="0"/>
        <v/>
      </c>
      <c r="AI51" s="25" t="str">
        <f t="shared" si="1"/>
        <v/>
      </c>
      <c r="AJ51" s="25" t="str">
        <f t="shared" si="2"/>
        <v/>
      </c>
      <c r="AK51" s="25" t="str">
        <f t="shared" si="3"/>
        <v/>
      </c>
      <c r="AL51" s="26" t="str">
        <f>IF(B51="","",TRIM(IF(COUNTIF($B$5:$B$504,B51)&gt;1,"Număr CMR dublat. ","")&amp;IF(LEN(IF(C51="","data, ","")&amp;IF(D51="","locul întocmirii, ","")&amp;IF(OR(E51="",F51=""),"expeditorul, ","")&amp;IF(OR(H51="",I51=""),"destinatarul, ","")&amp;IF(OR(N51="",O51=""),"transportatorul, ","")&amp;IF(OR(K51="",NOT(ISNUMBER(L51))),"locul și data încărcării, ","")&amp;IF(M51="","locul de livrare, ","")&amp;IF(N(AF51)=0,"numărul de colete, ","")&amp;IF(COUNTIFS(Mărfuri!$B$5:$B$1004,B51,Mărfuri!$H$5:$H$1004,"")&gt;0,"greutatea unor loturi, ",""))&gt;0,"Lipsesc date obligatorii (art. 6): "&amp;LEFT(IF(C51="","data, ","")&amp;IF(D51="","locul întocmirii, ","")&amp;IF(OR(E51="",F51=""),"expeditorul, ","")&amp;IF(OR(H51="",I51=""),"destinatarul, ","")&amp;IF(OR(N51="",O51=""),"transportatorul, ","")&amp;IF(OR(K51="",NOT(ISNUMBER(L51))),"locul și data încărcării, ","")&amp;IF(M51="","locul de livrare, ","")&amp;IF(N(AF51)=0,"numărul de colete, ","")&amp;IF(COUNTIFS(Mărfuri!$B$5:$B$1004,B51,Mărfuri!$H$5:$H$1004,"")&gt;0,"greutatea unor loturi, ",""),LEN(IF(C51="","data, ","")&amp;IF(D51="","locul întocmirii, ","")&amp;IF(OR(E51="",F51=""),"expeditorul, ","")&amp;IF(OR(H51="",I51=""),"destinatarul, ","")&amp;IF(OR(N51="",O51=""),"transportatorul, ","")&amp;IF(OR(K51="",NOT(ISNUMBER(L51))),"locul și data încărcării, ","")&amp;IF(M51="","locul de livrare, ","")&amp;IF(N(AF51)=0,"numărul de colete, ","")&amp;IF(COUNTIFS(Mărfuri!$B$5:$B$1004,B51,Mărfuri!$H$5:$H$1004,"")&gt;0,"greutatea unor loturi, ",""))-2)&amp;". ","")&amp;IF(Z51&lt;&gt;"","Transportatorul a făcut rezerve la încărcare (art. 8): ele te obligă doar dacă le-ai acceptat expres. ","")&amp;IF(AND(ISNUMBER(AC51),ISNUMBER(AI51)),IF(NOT(ISNUMBER(AD51)),IF(Azi&gt;AI51,"Rezerva scrisă pentru avarii neaparente nu a fost trimisă în termen ("&amp;RIGHT("0"&amp;DAY(AI51),2)&amp;"."&amp;RIGHT("0"&amp;MONTH(AI51),2)&amp;"."&amp;YEAR(AI51)&amp;"). ","Trimite rezerva scrisă pentru avarii neaparente până la "&amp;RIGHT("0"&amp;DAY(AI51),2)&amp;"."&amp;RIGHT("0"&amp;MONTH(AI51),2)&amp;"."&amp;YEAR(AI51)&amp;". "),IF(AD51&gt;AI51,"Rezerva scrisă a fost trimisă după termenul de 7 zile ("&amp;RIGHT("0"&amp;DAY(AI51),2)&amp;"."&amp;RIGHT("0"&amp;MONTH(AI51),2)&amp;"."&amp;YEAR(AI51)&amp;"): se prezumă că marfa a fost primită în starea din CMR. ","")),"")&amp;IF(ISNUMBER(AJ51),IF(NOT(ISNUMBER(AE51)),IF(Azi&gt;AJ51,"Termenul de 21 de zile pentru reclamația de întârziere a expirat. ","Livrare cu întârziere: trimite reclamația scrisă până la "&amp;RIGHT("0"&amp;DAY(AJ51),2)&amp;"."&amp;RIGHT("0"&amp;MONTH(AJ51),2)&amp;"."&amp;YEAR(AJ51)&amp;". "),IF(AE51&gt;AJ51,"Reclamația pentru întârziere a fost trimisă după termen. ","")),"")&amp;IF(AND(AH51="În tranzit – întârziat"),"Termenul de livrare a trecut și marfa nu a ajuns. ","")&amp;IF(AND(ISNUMBER(AK51),OR(AB51&lt;&gt;"",ISNUMBER(AC51),ISNUMBER(AJ51)),Azi&gt;N(AK51)-60,Azi&lt;=N(AK51)),"Acțiunea în instanță se prescrie la "&amp;RIGHT("0"&amp;DAY(AK51),2)&amp;"."&amp;RIGHT("0"&amp;MONTH(AK51),2)&amp;"."&amp;YEAR(AK51)&amp;". ","")))</f>
        <v/>
      </c>
    </row>
    <row r="52" spans="2:38" x14ac:dyDescent="0.2">
      <c r="B52" s="17"/>
      <c r="C52" s="18"/>
      <c r="D52" s="19"/>
      <c r="E52" s="19"/>
      <c r="F52" s="19"/>
      <c r="G52" s="19"/>
      <c r="H52" s="19"/>
      <c r="I52" s="19"/>
      <c r="J52" s="19"/>
      <c r="K52" s="19"/>
      <c r="L52" s="18"/>
      <c r="M52" s="19"/>
      <c r="N52" s="19"/>
      <c r="O52" s="19"/>
      <c r="P52" s="19"/>
      <c r="Q52" s="19"/>
      <c r="R52" s="19"/>
      <c r="S52" s="19"/>
      <c r="T52" s="20"/>
      <c r="U52" s="21"/>
      <c r="V52" s="20"/>
      <c r="W52" s="19"/>
      <c r="X52" s="19"/>
      <c r="Y52" s="18"/>
      <c r="Z52" s="19"/>
      <c r="AA52" s="18"/>
      <c r="AB52" s="19"/>
      <c r="AC52" s="18"/>
      <c r="AD52" s="18"/>
      <c r="AE52" s="18"/>
      <c r="AF52" s="22" t="str">
        <f>IF(B52="","",SUMIF(Mărfuri!$B$5:$B$1004,B52,Mărfuri!$D$5:$D$1004))</f>
        <v/>
      </c>
      <c r="AG52" s="23" t="str">
        <f>IF(B52="","",SUMIF(Mărfuri!$B$5:$B$1004,B52,Mărfuri!$H$5:$H$1004))</f>
        <v/>
      </c>
      <c r="AH52" s="24" t="str">
        <f t="shared" si="0"/>
        <v/>
      </c>
      <c r="AI52" s="25" t="str">
        <f t="shared" si="1"/>
        <v/>
      </c>
      <c r="AJ52" s="25" t="str">
        <f t="shared" si="2"/>
        <v/>
      </c>
      <c r="AK52" s="25" t="str">
        <f t="shared" si="3"/>
        <v/>
      </c>
      <c r="AL52" s="26" t="str">
        <f>IF(B52="","",TRIM(IF(COUNTIF($B$5:$B$504,B52)&gt;1,"Număr CMR dublat. ","")&amp;IF(LEN(IF(C52="","data, ","")&amp;IF(D52="","locul întocmirii, ","")&amp;IF(OR(E52="",F52=""),"expeditorul, ","")&amp;IF(OR(H52="",I52=""),"destinatarul, ","")&amp;IF(OR(N52="",O52=""),"transportatorul, ","")&amp;IF(OR(K52="",NOT(ISNUMBER(L52))),"locul și data încărcării, ","")&amp;IF(M52="","locul de livrare, ","")&amp;IF(N(AF52)=0,"numărul de colete, ","")&amp;IF(COUNTIFS(Mărfuri!$B$5:$B$1004,B52,Mărfuri!$H$5:$H$1004,"")&gt;0,"greutatea unor loturi, ",""))&gt;0,"Lipsesc date obligatorii (art. 6): "&amp;LEFT(IF(C52="","data, ","")&amp;IF(D52="","locul întocmirii, ","")&amp;IF(OR(E52="",F52=""),"expeditorul, ","")&amp;IF(OR(H52="",I52=""),"destinatarul, ","")&amp;IF(OR(N52="",O52=""),"transportatorul, ","")&amp;IF(OR(K52="",NOT(ISNUMBER(L52))),"locul și data încărcării, ","")&amp;IF(M52="","locul de livrare, ","")&amp;IF(N(AF52)=0,"numărul de colete, ","")&amp;IF(COUNTIFS(Mărfuri!$B$5:$B$1004,B52,Mărfuri!$H$5:$H$1004,"")&gt;0,"greutatea unor loturi, ",""),LEN(IF(C52="","data, ","")&amp;IF(D52="","locul întocmirii, ","")&amp;IF(OR(E52="",F52=""),"expeditorul, ","")&amp;IF(OR(H52="",I52=""),"destinatarul, ","")&amp;IF(OR(N52="",O52=""),"transportatorul, ","")&amp;IF(OR(K52="",NOT(ISNUMBER(L52))),"locul și data încărcării, ","")&amp;IF(M52="","locul de livrare, ","")&amp;IF(N(AF52)=0,"numărul de colete, ","")&amp;IF(COUNTIFS(Mărfuri!$B$5:$B$1004,B52,Mărfuri!$H$5:$H$1004,"")&gt;0,"greutatea unor loturi, ",""))-2)&amp;". ","")&amp;IF(Z52&lt;&gt;"","Transportatorul a făcut rezerve la încărcare (art. 8): ele te obligă doar dacă le-ai acceptat expres. ","")&amp;IF(AND(ISNUMBER(AC52),ISNUMBER(AI52)),IF(NOT(ISNUMBER(AD52)),IF(Azi&gt;AI52,"Rezerva scrisă pentru avarii neaparente nu a fost trimisă în termen ("&amp;RIGHT("0"&amp;DAY(AI52),2)&amp;"."&amp;RIGHT("0"&amp;MONTH(AI52),2)&amp;"."&amp;YEAR(AI52)&amp;"). ","Trimite rezerva scrisă pentru avarii neaparente până la "&amp;RIGHT("0"&amp;DAY(AI52),2)&amp;"."&amp;RIGHT("0"&amp;MONTH(AI52),2)&amp;"."&amp;YEAR(AI52)&amp;". "),IF(AD52&gt;AI52,"Rezerva scrisă a fost trimisă după termenul de 7 zile ("&amp;RIGHT("0"&amp;DAY(AI52),2)&amp;"."&amp;RIGHT("0"&amp;MONTH(AI52),2)&amp;"."&amp;YEAR(AI52)&amp;"): se prezumă că marfa a fost primită în starea din CMR. ","")),"")&amp;IF(ISNUMBER(AJ52),IF(NOT(ISNUMBER(AE52)),IF(Azi&gt;AJ52,"Termenul de 21 de zile pentru reclamația de întârziere a expirat. ","Livrare cu întârziere: trimite reclamația scrisă până la "&amp;RIGHT("0"&amp;DAY(AJ52),2)&amp;"."&amp;RIGHT("0"&amp;MONTH(AJ52),2)&amp;"."&amp;YEAR(AJ52)&amp;". "),IF(AE52&gt;AJ52,"Reclamația pentru întârziere a fost trimisă după termen. ","")),"")&amp;IF(AND(AH52="În tranzit – întârziat"),"Termenul de livrare a trecut și marfa nu a ajuns. ","")&amp;IF(AND(ISNUMBER(AK52),OR(AB52&lt;&gt;"",ISNUMBER(AC52),ISNUMBER(AJ52)),Azi&gt;N(AK52)-60,Azi&lt;=N(AK52)),"Acțiunea în instanță se prescrie la "&amp;RIGHT("0"&amp;DAY(AK52),2)&amp;"."&amp;RIGHT("0"&amp;MONTH(AK52),2)&amp;"."&amp;YEAR(AK52)&amp;". ","")))</f>
        <v/>
      </c>
    </row>
    <row r="53" spans="2:38" x14ac:dyDescent="0.2">
      <c r="B53" s="17"/>
      <c r="C53" s="18"/>
      <c r="D53" s="19"/>
      <c r="E53" s="19"/>
      <c r="F53" s="19"/>
      <c r="G53" s="19"/>
      <c r="H53" s="19"/>
      <c r="I53" s="19"/>
      <c r="J53" s="19"/>
      <c r="K53" s="19"/>
      <c r="L53" s="18"/>
      <c r="M53" s="19"/>
      <c r="N53" s="19"/>
      <c r="O53" s="19"/>
      <c r="P53" s="19"/>
      <c r="Q53" s="19"/>
      <c r="R53" s="19"/>
      <c r="S53" s="19"/>
      <c r="T53" s="20"/>
      <c r="U53" s="21"/>
      <c r="V53" s="20"/>
      <c r="W53" s="19"/>
      <c r="X53" s="19"/>
      <c r="Y53" s="18"/>
      <c r="Z53" s="19"/>
      <c r="AA53" s="18"/>
      <c r="AB53" s="19"/>
      <c r="AC53" s="18"/>
      <c r="AD53" s="18"/>
      <c r="AE53" s="18"/>
      <c r="AF53" s="22" t="str">
        <f>IF(B53="","",SUMIF(Mărfuri!$B$5:$B$1004,B53,Mărfuri!$D$5:$D$1004))</f>
        <v/>
      </c>
      <c r="AG53" s="23" t="str">
        <f>IF(B53="","",SUMIF(Mărfuri!$B$5:$B$1004,B53,Mărfuri!$H$5:$H$1004))</f>
        <v/>
      </c>
      <c r="AH53" s="24" t="str">
        <f t="shared" si="0"/>
        <v/>
      </c>
      <c r="AI53" s="25" t="str">
        <f t="shared" si="1"/>
        <v/>
      </c>
      <c r="AJ53" s="25" t="str">
        <f t="shared" si="2"/>
        <v/>
      </c>
      <c r="AK53" s="25" t="str">
        <f t="shared" si="3"/>
        <v/>
      </c>
      <c r="AL53" s="26" t="str">
        <f>IF(B53="","",TRIM(IF(COUNTIF($B$5:$B$504,B53)&gt;1,"Număr CMR dublat. ","")&amp;IF(LEN(IF(C53="","data, ","")&amp;IF(D53="","locul întocmirii, ","")&amp;IF(OR(E53="",F53=""),"expeditorul, ","")&amp;IF(OR(H53="",I53=""),"destinatarul, ","")&amp;IF(OR(N53="",O53=""),"transportatorul, ","")&amp;IF(OR(K53="",NOT(ISNUMBER(L53))),"locul și data încărcării, ","")&amp;IF(M53="","locul de livrare, ","")&amp;IF(N(AF53)=0,"numărul de colete, ","")&amp;IF(COUNTIFS(Mărfuri!$B$5:$B$1004,B53,Mărfuri!$H$5:$H$1004,"")&gt;0,"greutatea unor loturi, ",""))&gt;0,"Lipsesc date obligatorii (art. 6): "&amp;LEFT(IF(C53="","data, ","")&amp;IF(D53="","locul întocmirii, ","")&amp;IF(OR(E53="",F53=""),"expeditorul, ","")&amp;IF(OR(H53="",I53=""),"destinatarul, ","")&amp;IF(OR(N53="",O53=""),"transportatorul, ","")&amp;IF(OR(K53="",NOT(ISNUMBER(L53))),"locul și data încărcării, ","")&amp;IF(M53="","locul de livrare, ","")&amp;IF(N(AF53)=0,"numărul de colete, ","")&amp;IF(COUNTIFS(Mărfuri!$B$5:$B$1004,B53,Mărfuri!$H$5:$H$1004,"")&gt;0,"greutatea unor loturi, ",""),LEN(IF(C53="","data, ","")&amp;IF(D53="","locul întocmirii, ","")&amp;IF(OR(E53="",F53=""),"expeditorul, ","")&amp;IF(OR(H53="",I53=""),"destinatarul, ","")&amp;IF(OR(N53="",O53=""),"transportatorul, ","")&amp;IF(OR(K53="",NOT(ISNUMBER(L53))),"locul și data încărcării, ","")&amp;IF(M53="","locul de livrare, ","")&amp;IF(N(AF53)=0,"numărul de colete, ","")&amp;IF(COUNTIFS(Mărfuri!$B$5:$B$1004,B53,Mărfuri!$H$5:$H$1004,"")&gt;0,"greutatea unor loturi, ",""))-2)&amp;". ","")&amp;IF(Z53&lt;&gt;"","Transportatorul a făcut rezerve la încărcare (art. 8): ele te obligă doar dacă le-ai acceptat expres. ","")&amp;IF(AND(ISNUMBER(AC53),ISNUMBER(AI53)),IF(NOT(ISNUMBER(AD53)),IF(Azi&gt;AI53,"Rezerva scrisă pentru avarii neaparente nu a fost trimisă în termen ("&amp;RIGHT("0"&amp;DAY(AI53),2)&amp;"."&amp;RIGHT("0"&amp;MONTH(AI53),2)&amp;"."&amp;YEAR(AI53)&amp;"). ","Trimite rezerva scrisă pentru avarii neaparente până la "&amp;RIGHT("0"&amp;DAY(AI53),2)&amp;"."&amp;RIGHT("0"&amp;MONTH(AI53),2)&amp;"."&amp;YEAR(AI53)&amp;". "),IF(AD53&gt;AI53,"Rezerva scrisă a fost trimisă după termenul de 7 zile ("&amp;RIGHT("0"&amp;DAY(AI53),2)&amp;"."&amp;RIGHT("0"&amp;MONTH(AI53),2)&amp;"."&amp;YEAR(AI53)&amp;"): se prezumă că marfa a fost primită în starea din CMR. ","")),"")&amp;IF(ISNUMBER(AJ53),IF(NOT(ISNUMBER(AE53)),IF(Azi&gt;AJ53,"Termenul de 21 de zile pentru reclamația de întârziere a expirat. ","Livrare cu întârziere: trimite reclamația scrisă până la "&amp;RIGHT("0"&amp;DAY(AJ53),2)&amp;"."&amp;RIGHT("0"&amp;MONTH(AJ53),2)&amp;"."&amp;YEAR(AJ53)&amp;". "),IF(AE53&gt;AJ53,"Reclamația pentru întârziere a fost trimisă după termen. ","")),"")&amp;IF(AND(AH53="În tranzit – întârziat"),"Termenul de livrare a trecut și marfa nu a ajuns. ","")&amp;IF(AND(ISNUMBER(AK53),OR(AB53&lt;&gt;"",ISNUMBER(AC53),ISNUMBER(AJ53)),Azi&gt;N(AK53)-60,Azi&lt;=N(AK53)),"Acțiunea în instanță se prescrie la "&amp;RIGHT("0"&amp;DAY(AK53),2)&amp;"."&amp;RIGHT("0"&amp;MONTH(AK53),2)&amp;"."&amp;YEAR(AK53)&amp;". ","")))</f>
        <v/>
      </c>
    </row>
    <row r="54" spans="2:38" x14ac:dyDescent="0.2">
      <c r="B54" s="17"/>
      <c r="C54" s="18"/>
      <c r="D54" s="19"/>
      <c r="E54" s="19"/>
      <c r="F54" s="19"/>
      <c r="G54" s="19"/>
      <c r="H54" s="19"/>
      <c r="I54" s="19"/>
      <c r="J54" s="19"/>
      <c r="K54" s="19"/>
      <c r="L54" s="18"/>
      <c r="M54" s="19"/>
      <c r="N54" s="19"/>
      <c r="O54" s="19"/>
      <c r="P54" s="19"/>
      <c r="Q54" s="19"/>
      <c r="R54" s="19"/>
      <c r="S54" s="19"/>
      <c r="T54" s="20"/>
      <c r="U54" s="21"/>
      <c r="V54" s="20"/>
      <c r="W54" s="19"/>
      <c r="X54" s="19"/>
      <c r="Y54" s="18"/>
      <c r="Z54" s="19"/>
      <c r="AA54" s="18"/>
      <c r="AB54" s="19"/>
      <c r="AC54" s="18"/>
      <c r="AD54" s="18"/>
      <c r="AE54" s="18"/>
      <c r="AF54" s="22" t="str">
        <f>IF(B54="","",SUMIF(Mărfuri!$B$5:$B$1004,B54,Mărfuri!$D$5:$D$1004))</f>
        <v/>
      </c>
      <c r="AG54" s="23" t="str">
        <f>IF(B54="","",SUMIF(Mărfuri!$B$5:$B$1004,B54,Mărfuri!$H$5:$H$1004))</f>
        <v/>
      </c>
      <c r="AH54" s="24" t="str">
        <f t="shared" si="0"/>
        <v/>
      </c>
      <c r="AI54" s="25" t="str">
        <f t="shared" si="1"/>
        <v/>
      </c>
      <c r="AJ54" s="25" t="str">
        <f t="shared" si="2"/>
        <v/>
      </c>
      <c r="AK54" s="25" t="str">
        <f t="shared" si="3"/>
        <v/>
      </c>
      <c r="AL54" s="26" t="str">
        <f>IF(B54="","",TRIM(IF(COUNTIF($B$5:$B$504,B54)&gt;1,"Număr CMR dublat. ","")&amp;IF(LEN(IF(C54="","data, ","")&amp;IF(D54="","locul întocmirii, ","")&amp;IF(OR(E54="",F54=""),"expeditorul, ","")&amp;IF(OR(H54="",I54=""),"destinatarul, ","")&amp;IF(OR(N54="",O54=""),"transportatorul, ","")&amp;IF(OR(K54="",NOT(ISNUMBER(L54))),"locul și data încărcării, ","")&amp;IF(M54="","locul de livrare, ","")&amp;IF(N(AF54)=0,"numărul de colete, ","")&amp;IF(COUNTIFS(Mărfuri!$B$5:$B$1004,B54,Mărfuri!$H$5:$H$1004,"")&gt;0,"greutatea unor loturi, ",""))&gt;0,"Lipsesc date obligatorii (art. 6): "&amp;LEFT(IF(C54="","data, ","")&amp;IF(D54="","locul întocmirii, ","")&amp;IF(OR(E54="",F54=""),"expeditorul, ","")&amp;IF(OR(H54="",I54=""),"destinatarul, ","")&amp;IF(OR(N54="",O54=""),"transportatorul, ","")&amp;IF(OR(K54="",NOT(ISNUMBER(L54))),"locul și data încărcării, ","")&amp;IF(M54="","locul de livrare, ","")&amp;IF(N(AF54)=0,"numărul de colete, ","")&amp;IF(COUNTIFS(Mărfuri!$B$5:$B$1004,B54,Mărfuri!$H$5:$H$1004,"")&gt;0,"greutatea unor loturi, ",""),LEN(IF(C54="","data, ","")&amp;IF(D54="","locul întocmirii, ","")&amp;IF(OR(E54="",F54=""),"expeditorul, ","")&amp;IF(OR(H54="",I54=""),"destinatarul, ","")&amp;IF(OR(N54="",O54=""),"transportatorul, ","")&amp;IF(OR(K54="",NOT(ISNUMBER(L54))),"locul și data încărcării, ","")&amp;IF(M54="","locul de livrare, ","")&amp;IF(N(AF54)=0,"numărul de colete, ","")&amp;IF(COUNTIFS(Mărfuri!$B$5:$B$1004,B54,Mărfuri!$H$5:$H$1004,"")&gt;0,"greutatea unor loturi, ",""))-2)&amp;". ","")&amp;IF(Z54&lt;&gt;"","Transportatorul a făcut rezerve la încărcare (art. 8): ele te obligă doar dacă le-ai acceptat expres. ","")&amp;IF(AND(ISNUMBER(AC54),ISNUMBER(AI54)),IF(NOT(ISNUMBER(AD54)),IF(Azi&gt;AI54,"Rezerva scrisă pentru avarii neaparente nu a fost trimisă în termen ("&amp;RIGHT("0"&amp;DAY(AI54),2)&amp;"."&amp;RIGHT("0"&amp;MONTH(AI54),2)&amp;"."&amp;YEAR(AI54)&amp;"). ","Trimite rezerva scrisă pentru avarii neaparente până la "&amp;RIGHT("0"&amp;DAY(AI54),2)&amp;"."&amp;RIGHT("0"&amp;MONTH(AI54),2)&amp;"."&amp;YEAR(AI54)&amp;". "),IF(AD54&gt;AI54,"Rezerva scrisă a fost trimisă după termenul de 7 zile ("&amp;RIGHT("0"&amp;DAY(AI54),2)&amp;"."&amp;RIGHT("0"&amp;MONTH(AI54),2)&amp;"."&amp;YEAR(AI54)&amp;"): se prezumă că marfa a fost primită în starea din CMR. ","")),"")&amp;IF(ISNUMBER(AJ54),IF(NOT(ISNUMBER(AE54)),IF(Azi&gt;AJ54,"Termenul de 21 de zile pentru reclamația de întârziere a expirat. ","Livrare cu întârziere: trimite reclamația scrisă până la "&amp;RIGHT("0"&amp;DAY(AJ54),2)&amp;"."&amp;RIGHT("0"&amp;MONTH(AJ54),2)&amp;"."&amp;YEAR(AJ54)&amp;". "),IF(AE54&gt;AJ54,"Reclamația pentru întârziere a fost trimisă după termen. ","")),"")&amp;IF(AND(AH54="În tranzit – întârziat"),"Termenul de livrare a trecut și marfa nu a ajuns. ","")&amp;IF(AND(ISNUMBER(AK54),OR(AB54&lt;&gt;"",ISNUMBER(AC54),ISNUMBER(AJ54)),Azi&gt;N(AK54)-60,Azi&lt;=N(AK54)),"Acțiunea în instanță se prescrie la "&amp;RIGHT("0"&amp;DAY(AK54),2)&amp;"."&amp;RIGHT("0"&amp;MONTH(AK54),2)&amp;"."&amp;YEAR(AK54)&amp;". ","")))</f>
        <v/>
      </c>
    </row>
    <row r="55" spans="2:38" x14ac:dyDescent="0.2">
      <c r="B55" s="17"/>
      <c r="C55" s="18"/>
      <c r="D55" s="19"/>
      <c r="E55" s="19"/>
      <c r="F55" s="19"/>
      <c r="G55" s="19"/>
      <c r="H55" s="19"/>
      <c r="I55" s="19"/>
      <c r="J55" s="19"/>
      <c r="K55" s="19"/>
      <c r="L55" s="18"/>
      <c r="M55" s="19"/>
      <c r="N55" s="19"/>
      <c r="O55" s="19"/>
      <c r="P55" s="19"/>
      <c r="Q55" s="19"/>
      <c r="R55" s="19"/>
      <c r="S55" s="19"/>
      <c r="T55" s="20"/>
      <c r="U55" s="21"/>
      <c r="V55" s="20"/>
      <c r="W55" s="19"/>
      <c r="X55" s="19"/>
      <c r="Y55" s="18"/>
      <c r="Z55" s="19"/>
      <c r="AA55" s="18"/>
      <c r="AB55" s="19"/>
      <c r="AC55" s="18"/>
      <c r="AD55" s="18"/>
      <c r="AE55" s="18"/>
      <c r="AF55" s="22" t="str">
        <f>IF(B55="","",SUMIF(Mărfuri!$B$5:$B$1004,B55,Mărfuri!$D$5:$D$1004))</f>
        <v/>
      </c>
      <c r="AG55" s="23" t="str">
        <f>IF(B55="","",SUMIF(Mărfuri!$B$5:$B$1004,B55,Mărfuri!$H$5:$H$1004))</f>
        <v/>
      </c>
      <c r="AH55" s="24" t="str">
        <f t="shared" si="0"/>
        <v/>
      </c>
      <c r="AI55" s="25" t="str">
        <f t="shared" si="1"/>
        <v/>
      </c>
      <c r="AJ55" s="25" t="str">
        <f t="shared" si="2"/>
        <v/>
      </c>
      <c r="AK55" s="25" t="str">
        <f t="shared" si="3"/>
        <v/>
      </c>
      <c r="AL55" s="26" t="str">
        <f>IF(B55="","",TRIM(IF(COUNTIF($B$5:$B$504,B55)&gt;1,"Număr CMR dublat. ","")&amp;IF(LEN(IF(C55="","data, ","")&amp;IF(D55="","locul întocmirii, ","")&amp;IF(OR(E55="",F55=""),"expeditorul, ","")&amp;IF(OR(H55="",I55=""),"destinatarul, ","")&amp;IF(OR(N55="",O55=""),"transportatorul, ","")&amp;IF(OR(K55="",NOT(ISNUMBER(L55))),"locul și data încărcării, ","")&amp;IF(M55="","locul de livrare, ","")&amp;IF(N(AF55)=0,"numărul de colete, ","")&amp;IF(COUNTIFS(Mărfuri!$B$5:$B$1004,B55,Mărfuri!$H$5:$H$1004,"")&gt;0,"greutatea unor loturi, ",""))&gt;0,"Lipsesc date obligatorii (art. 6): "&amp;LEFT(IF(C55="","data, ","")&amp;IF(D55="","locul întocmirii, ","")&amp;IF(OR(E55="",F55=""),"expeditorul, ","")&amp;IF(OR(H55="",I55=""),"destinatarul, ","")&amp;IF(OR(N55="",O55=""),"transportatorul, ","")&amp;IF(OR(K55="",NOT(ISNUMBER(L55))),"locul și data încărcării, ","")&amp;IF(M55="","locul de livrare, ","")&amp;IF(N(AF55)=0,"numărul de colete, ","")&amp;IF(COUNTIFS(Mărfuri!$B$5:$B$1004,B55,Mărfuri!$H$5:$H$1004,"")&gt;0,"greutatea unor loturi, ",""),LEN(IF(C55="","data, ","")&amp;IF(D55="","locul întocmirii, ","")&amp;IF(OR(E55="",F55=""),"expeditorul, ","")&amp;IF(OR(H55="",I55=""),"destinatarul, ","")&amp;IF(OR(N55="",O55=""),"transportatorul, ","")&amp;IF(OR(K55="",NOT(ISNUMBER(L55))),"locul și data încărcării, ","")&amp;IF(M55="","locul de livrare, ","")&amp;IF(N(AF55)=0,"numărul de colete, ","")&amp;IF(COUNTIFS(Mărfuri!$B$5:$B$1004,B55,Mărfuri!$H$5:$H$1004,"")&gt;0,"greutatea unor loturi, ",""))-2)&amp;". ","")&amp;IF(Z55&lt;&gt;"","Transportatorul a făcut rezerve la încărcare (art. 8): ele te obligă doar dacă le-ai acceptat expres. ","")&amp;IF(AND(ISNUMBER(AC55),ISNUMBER(AI55)),IF(NOT(ISNUMBER(AD55)),IF(Azi&gt;AI55,"Rezerva scrisă pentru avarii neaparente nu a fost trimisă în termen ("&amp;RIGHT("0"&amp;DAY(AI55),2)&amp;"."&amp;RIGHT("0"&amp;MONTH(AI55),2)&amp;"."&amp;YEAR(AI55)&amp;"). ","Trimite rezerva scrisă pentru avarii neaparente până la "&amp;RIGHT("0"&amp;DAY(AI55),2)&amp;"."&amp;RIGHT("0"&amp;MONTH(AI55),2)&amp;"."&amp;YEAR(AI55)&amp;". "),IF(AD55&gt;AI55,"Rezerva scrisă a fost trimisă după termenul de 7 zile ("&amp;RIGHT("0"&amp;DAY(AI55),2)&amp;"."&amp;RIGHT("0"&amp;MONTH(AI55),2)&amp;"."&amp;YEAR(AI55)&amp;"): se prezumă că marfa a fost primită în starea din CMR. ","")),"")&amp;IF(ISNUMBER(AJ55),IF(NOT(ISNUMBER(AE55)),IF(Azi&gt;AJ55,"Termenul de 21 de zile pentru reclamația de întârziere a expirat. ","Livrare cu întârziere: trimite reclamația scrisă până la "&amp;RIGHT("0"&amp;DAY(AJ55),2)&amp;"."&amp;RIGHT("0"&amp;MONTH(AJ55),2)&amp;"."&amp;YEAR(AJ55)&amp;". "),IF(AE55&gt;AJ55,"Reclamația pentru întârziere a fost trimisă după termen. ","")),"")&amp;IF(AND(AH55="În tranzit – întârziat"),"Termenul de livrare a trecut și marfa nu a ajuns. ","")&amp;IF(AND(ISNUMBER(AK55),OR(AB55&lt;&gt;"",ISNUMBER(AC55),ISNUMBER(AJ55)),Azi&gt;N(AK55)-60,Azi&lt;=N(AK55)),"Acțiunea în instanță se prescrie la "&amp;RIGHT("0"&amp;DAY(AK55),2)&amp;"."&amp;RIGHT("0"&amp;MONTH(AK55),2)&amp;"."&amp;YEAR(AK55)&amp;". ","")))</f>
        <v/>
      </c>
    </row>
    <row r="56" spans="2:38" x14ac:dyDescent="0.2">
      <c r="B56" s="17"/>
      <c r="C56" s="18"/>
      <c r="D56" s="19"/>
      <c r="E56" s="19"/>
      <c r="F56" s="19"/>
      <c r="G56" s="19"/>
      <c r="H56" s="19"/>
      <c r="I56" s="19"/>
      <c r="J56" s="19"/>
      <c r="K56" s="19"/>
      <c r="L56" s="18"/>
      <c r="M56" s="19"/>
      <c r="N56" s="19"/>
      <c r="O56" s="19"/>
      <c r="P56" s="19"/>
      <c r="Q56" s="19"/>
      <c r="R56" s="19"/>
      <c r="S56" s="19"/>
      <c r="T56" s="20"/>
      <c r="U56" s="21"/>
      <c r="V56" s="20"/>
      <c r="W56" s="19"/>
      <c r="X56" s="19"/>
      <c r="Y56" s="18"/>
      <c r="Z56" s="19"/>
      <c r="AA56" s="18"/>
      <c r="AB56" s="19"/>
      <c r="AC56" s="18"/>
      <c r="AD56" s="18"/>
      <c r="AE56" s="18"/>
      <c r="AF56" s="22" t="str">
        <f>IF(B56="","",SUMIF(Mărfuri!$B$5:$B$1004,B56,Mărfuri!$D$5:$D$1004))</f>
        <v/>
      </c>
      <c r="AG56" s="23" t="str">
        <f>IF(B56="","",SUMIF(Mărfuri!$B$5:$B$1004,B56,Mărfuri!$H$5:$H$1004))</f>
        <v/>
      </c>
      <c r="AH56" s="24" t="str">
        <f t="shared" si="0"/>
        <v/>
      </c>
      <c r="AI56" s="25" t="str">
        <f t="shared" si="1"/>
        <v/>
      </c>
      <c r="AJ56" s="25" t="str">
        <f t="shared" si="2"/>
        <v/>
      </c>
      <c r="AK56" s="25" t="str">
        <f t="shared" si="3"/>
        <v/>
      </c>
      <c r="AL56" s="26" t="str">
        <f>IF(B56="","",TRIM(IF(COUNTIF($B$5:$B$504,B56)&gt;1,"Număr CMR dublat. ","")&amp;IF(LEN(IF(C56="","data, ","")&amp;IF(D56="","locul întocmirii, ","")&amp;IF(OR(E56="",F56=""),"expeditorul, ","")&amp;IF(OR(H56="",I56=""),"destinatarul, ","")&amp;IF(OR(N56="",O56=""),"transportatorul, ","")&amp;IF(OR(K56="",NOT(ISNUMBER(L56))),"locul și data încărcării, ","")&amp;IF(M56="","locul de livrare, ","")&amp;IF(N(AF56)=0,"numărul de colete, ","")&amp;IF(COUNTIFS(Mărfuri!$B$5:$B$1004,B56,Mărfuri!$H$5:$H$1004,"")&gt;0,"greutatea unor loturi, ",""))&gt;0,"Lipsesc date obligatorii (art. 6): "&amp;LEFT(IF(C56="","data, ","")&amp;IF(D56="","locul întocmirii, ","")&amp;IF(OR(E56="",F56=""),"expeditorul, ","")&amp;IF(OR(H56="",I56=""),"destinatarul, ","")&amp;IF(OR(N56="",O56=""),"transportatorul, ","")&amp;IF(OR(K56="",NOT(ISNUMBER(L56))),"locul și data încărcării, ","")&amp;IF(M56="","locul de livrare, ","")&amp;IF(N(AF56)=0,"numărul de colete, ","")&amp;IF(COUNTIFS(Mărfuri!$B$5:$B$1004,B56,Mărfuri!$H$5:$H$1004,"")&gt;0,"greutatea unor loturi, ",""),LEN(IF(C56="","data, ","")&amp;IF(D56="","locul întocmirii, ","")&amp;IF(OR(E56="",F56=""),"expeditorul, ","")&amp;IF(OR(H56="",I56=""),"destinatarul, ","")&amp;IF(OR(N56="",O56=""),"transportatorul, ","")&amp;IF(OR(K56="",NOT(ISNUMBER(L56))),"locul și data încărcării, ","")&amp;IF(M56="","locul de livrare, ","")&amp;IF(N(AF56)=0,"numărul de colete, ","")&amp;IF(COUNTIFS(Mărfuri!$B$5:$B$1004,B56,Mărfuri!$H$5:$H$1004,"")&gt;0,"greutatea unor loturi, ",""))-2)&amp;". ","")&amp;IF(Z56&lt;&gt;"","Transportatorul a făcut rezerve la încărcare (art. 8): ele te obligă doar dacă le-ai acceptat expres. ","")&amp;IF(AND(ISNUMBER(AC56),ISNUMBER(AI56)),IF(NOT(ISNUMBER(AD56)),IF(Azi&gt;AI56,"Rezerva scrisă pentru avarii neaparente nu a fost trimisă în termen ("&amp;RIGHT("0"&amp;DAY(AI56),2)&amp;"."&amp;RIGHT("0"&amp;MONTH(AI56),2)&amp;"."&amp;YEAR(AI56)&amp;"). ","Trimite rezerva scrisă pentru avarii neaparente până la "&amp;RIGHT("0"&amp;DAY(AI56),2)&amp;"."&amp;RIGHT("0"&amp;MONTH(AI56),2)&amp;"."&amp;YEAR(AI56)&amp;". "),IF(AD56&gt;AI56,"Rezerva scrisă a fost trimisă după termenul de 7 zile ("&amp;RIGHT("0"&amp;DAY(AI56),2)&amp;"."&amp;RIGHT("0"&amp;MONTH(AI56),2)&amp;"."&amp;YEAR(AI56)&amp;"): se prezumă că marfa a fost primită în starea din CMR. ","")),"")&amp;IF(ISNUMBER(AJ56),IF(NOT(ISNUMBER(AE56)),IF(Azi&gt;AJ56,"Termenul de 21 de zile pentru reclamația de întârziere a expirat. ","Livrare cu întârziere: trimite reclamația scrisă până la "&amp;RIGHT("0"&amp;DAY(AJ56),2)&amp;"."&amp;RIGHT("0"&amp;MONTH(AJ56),2)&amp;"."&amp;YEAR(AJ56)&amp;". "),IF(AE56&gt;AJ56,"Reclamația pentru întârziere a fost trimisă după termen. ","")),"")&amp;IF(AND(AH56="În tranzit – întârziat"),"Termenul de livrare a trecut și marfa nu a ajuns. ","")&amp;IF(AND(ISNUMBER(AK56),OR(AB56&lt;&gt;"",ISNUMBER(AC56),ISNUMBER(AJ56)),Azi&gt;N(AK56)-60,Azi&lt;=N(AK56)),"Acțiunea în instanță se prescrie la "&amp;RIGHT("0"&amp;DAY(AK56),2)&amp;"."&amp;RIGHT("0"&amp;MONTH(AK56),2)&amp;"."&amp;YEAR(AK56)&amp;". ","")))</f>
        <v/>
      </c>
    </row>
    <row r="57" spans="2:38" x14ac:dyDescent="0.2">
      <c r="B57" s="17"/>
      <c r="C57" s="18"/>
      <c r="D57" s="19"/>
      <c r="E57" s="19"/>
      <c r="F57" s="19"/>
      <c r="G57" s="19"/>
      <c r="H57" s="19"/>
      <c r="I57" s="19"/>
      <c r="J57" s="19"/>
      <c r="K57" s="19"/>
      <c r="L57" s="18"/>
      <c r="M57" s="19"/>
      <c r="N57" s="19"/>
      <c r="O57" s="19"/>
      <c r="P57" s="19"/>
      <c r="Q57" s="19"/>
      <c r="R57" s="19"/>
      <c r="S57" s="19"/>
      <c r="T57" s="20"/>
      <c r="U57" s="21"/>
      <c r="V57" s="20"/>
      <c r="W57" s="19"/>
      <c r="X57" s="19"/>
      <c r="Y57" s="18"/>
      <c r="Z57" s="19"/>
      <c r="AA57" s="18"/>
      <c r="AB57" s="19"/>
      <c r="AC57" s="18"/>
      <c r="AD57" s="18"/>
      <c r="AE57" s="18"/>
      <c r="AF57" s="22" t="str">
        <f>IF(B57="","",SUMIF(Mărfuri!$B$5:$B$1004,B57,Mărfuri!$D$5:$D$1004))</f>
        <v/>
      </c>
      <c r="AG57" s="23" t="str">
        <f>IF(B57="","",SUMIF(Mărfuri!$B$5:$B$1004,B57,Mărfuri!$H$5:$H$1004))</f>
        <v/>
      </c>
      <c r="AH57" s="24" t="str">
        <f t="shared" si="0"/>
        <v/>
      </c>
      <c r="AI57" s="25" t="str">
        <f t="shared" si="1"/>
        <v/>
      </c>
      <c r="AJ57" s="25" t="str">
        <f t="shared" si="2"/>
        <v/>
      </c>
      <c r="AK57" s="25" t="str">
        <f t="shared" si="3"/>
        <v/>
      </c>
      <c r="AL57" s="26" t="str">
        <f>IF(B57="","",TRIM(IF(COUNTIF($B$5:$B$504,B57)&gt;1,"Număr CMR dublat. ","")&amp;IF(LEN(IF(C57="","data, ","")&amp;IF(D57="","locul întocmirii, ","")&amp;IF(OR(E57="",F57=""),"expeditorul, ","")&amp;IF(OR(H57="",I57=""),"destinatarul, ","")&amp;IF(OR(N57="",O57=""),"transportatorul, ","")&amp;IF(OR(K57="",NOT(ISNUMBER(L57))),"locul și data încărcării, ","")&amp;IF(M57="","locul de livrare, ","")&amp;IF(N(AF57)=0,"numărul de colete, ","")&amp;IF(COUNTIFS(Mărfuri!$B$5:$B$1004,B57,Mărfuri!$H$5:$H$1004,"")&gt;0,"greutatea unor loturi, ",""))&gt;0,"Lipsesc date obligatorii (art. 6): "&amp;LEFT(IF(C57="","data, ","")&amp;IF(D57="","locul întocmirii, ","")&amp;IF(OR(E57="",F57=""),"expeditorul, ","")&amp;IF(OR(H57="",I57=""),"destinatarul, ","")&amp;IF(OR(N57="",O57=""),"transportatorul, ","")&amp;IF(OR(K57="",NOT(ISNUMBER(L57))),"locul și data încărcării, ","")&amp;IF(M57="","locul de livrare, ","")&amp;IF(N(AF57)=0,"numărul de colete, ","")&amp;IF(COUNTIFS(Mărfuri!$B$5:$B$1004,B57,Mărfuri!$H$5:$H$1004,"")&gt;0,"greutatea unor loturi, ",""),LEN(IF(C57="","data, ","")&amp;IF(D57="","locul întocmirii, ","")&amp;IF(OR(E57="",F57=""),"expeditorul, ","")&amp;IF(OR(H57="",I57=""),"destinatarul, ","")&amp;IF(OR(N57="",O57=""),"transportatorul, ","")&amp;IF(OR(K57="",NOT(ISNUMBER(L57))),"locul și data încărcării, ","")&amp;IF(M57="","locul de livrare, ","")&amp;IF(N(AF57)=0,"numărul de colete, ","")&amp;IF(COUNTIFS(Mărfuri!$B$5:$B$1004,B57,Mărfuri!$H$5:$H$1004,"")&gt;0,"greutatea unor loturi, ",""))-2)&amp;". ","")&amp;IF(Z57&lt;&gt;"","Transportatorul a făcut rezerve la încărcare (art. 8): ele te obligă doar dacă le-ai acceptat expres. ","")&amp;IF(AND(ISNUMBER(AC57),ISNUMBER(AI57)),IF(NOT(ISNUMBER(AD57)),IF(Azi&gt;AI57,"Rezerva scrisă pentru avarii neaparente nu a fost trimisă în termen ("&amp;RIGHT("0"&amp;DAY(AI57),2)&amp;"."&amp;RIGHT("0"&amp;MONTH(AI57),2)&amp;"."&amp;YEAR(AI57)&amp;"). ","Trimite rezerva scrisă pentru avarii neaparente până la "&amp;RIGHT("0"&amp;DAY(AI57),2)&amp;"."&amp;RIGHT("0"&amp;MONTH(AI57),2)&amp;"."&amp;YEAR(AI57)&amp;". "),IF(AD57&gt;AI57,"Rezerva scrisă a fost trimisă după termenul de 7 zile ("&amp;RIGHT("0"&amp;DAY(AI57),2)&amp;"."&amp;RIGHT("0"&amp;MONTH(AI57),2)&amp;"."&amp;YEAR(AI57)&amp;"): se prezumă că marfa a fost primită în starea din CMR. ","")),"")&amp;IF(ISNUMBER(AJ57),IF(NOT(ISNUMBER(AE57)),IF(Azi&gt;AJ57,"Termenul de 21 de zile pentru reclamația de întârziere a expirat. ","Livrare cu întârziere: trimite reclamația scrisă până la "&amp;RIGHT("0"&amp;DAY(AJ57),2)&amp;"."&amp;RIGHT("0"&amp;MONTH(AJ57),2)&amp;"."&amp;YEAR(AJ57)&amp;". "),IF(AE57&gt;AJ57,"Reclamația pentru întârziere a fost trimisă după termen. ","")),"")&amp;IF(AND(AH57="În tranzit – întârziat"),"Termenul de livrare a trecut și marfa nu a ajuns. ","")&amp;IF(AND(ISNUMBER(AK57),OR(AB57&lt;&gt;"",ISNUMBER(AC57),ISNUMBER(AJ57)),Azi&gt;N(AK57)-60,Azi&lt;=N(AK57)),"Acțiunea în instanță se prescrie la "&amp;RIGHT("0"&amp;DAY(AK57),2)&amp;"."&amp;RIGHT("0"&amp;MONTH(AK57),2)&amp;"."&amp;YEAR(AK57)&amp;". ","")))</f>
        <v/>
      </c>
    </row>
    <row r="58" spans="2:38" x14ac:dyDescent="0.2">
      <c r="B58" s="17"/>
      <c r="C58" s="18"/>
      <c r="D58" s="19"/>
      <c r="E58" s="19"/>
      <c r="F58" s="19"/>
      <c r="G58" s="19"/>
      <c r="H58" s="19"/>
      <c r="I58" s="19"/>
      <c r="J58" s="19"/>
      <c r="K58" s="19"/>
      <c r="L58" s="18"/>
      <c r="M58" s="19"/>
      <c r="N58" s="19"/>
      <c r="O58" s="19"/>
      <c r="P58" s="19"/>
      <c r="Q58" s="19"/>
      <c r="R58" s="19"/>
      <c r="S58" s="19"/>
      <c r="T58" s="20"/>
      <c r="U58" s="21"/>
      <c r="V58" s="20"/>
      <c r="W58" s="19"/>
      <c r="X58" s="19"/>
      <c r="Y58" s="18"/>
      <c r="Z58" s="19"/>
      <c r="AA58" s="18"/>
      <c r="AB58" s="19"/>
      <c r="AC58" s="18"/>
      <c r="AD58" s="18"/>
      <c r="AE58" s="18"/>
      <c r="AF58" s="22" t="str">
        <f>IF(B58="","",SUMIF(Mărfuri!$B$5:$B$1004,B58,Mărfuri!$D$5:$D$1004))</f>
        <v/>
      </c>
      <c r="AG58" s="23" t="str">
        <f>IF(B58="","",SUMIF(Mărfuri!$B$5:$B$1004,B58,Mărfuri!$H$5:$H$1004))</f>
        <v/>
      </c>
      <c r="AH58" s="24" t="str">
        <f t="shared" si="0"/>
        <v/>
      </c>
      <c r="AI58" s="25" t="str">
        <f t="shared" si="1"/>
        <v/>
      </c>
      <c r="AJ58" s="25" t="str">
        <f t="shared" si="2"/>
        <v/>
      </c>
      <c r="AK58" s="25" t="str">
        <f t="shared" si="3"/>
        <v/>
      </c>
      <c r="AL58" s="26" t="str">
        <f>IF(B58="","",TRIM(IF(COUNTIF($B$5:$B$504,B58)&gt;1,"Număr CMR dublat. ","")&amp;IF(LEN(IF(C58="","data, ","")&amp;IF(D58="","locul întocmirii, ","")&amp;IF(OR(E58="",F58=""),"expeditorul, ","")&amp;IF(OR(H58="",I58=""),"destinatarul, ","")&amp;IF(OR(N58="",O58=""),"transportatorul, ","")&amp;IF(OR(K58="",NOT(ISNUMBER(L58))),"locul și data încărcării, ","")&amp;IF(M58="","locul de livrare, ","")&amp;IF(N(AF58)=0,"numărul de colete, ","")&amp;IF(COUNTIFS(Mărfuri!$B$5:$B$1004,B58,Mărfuri!$H$5:$H$1004,"")&gt;0,"greutatea unor loturi, ",""))&gt;0,"Lipsesc date obligatorii (art. 6): "&amp;LEFT(IF(C58="","data, ","")&amp;IF(D58="","locul întocmirii, ","")&amp;IF(OR(E58="",F58=""),"expeditorul, ","")&amp;IF(OR(H58="",I58=""),"destinatarul, ","")&amp;IF(OR(N58="",O58=""),"transportatorul, ","")&amp;IF(OR(K58="",NOT(ISNUMBER(L58))),"locul și data încărcării, ","")&amp;IF(M58="","locul de livrare, ","")&amp;IF(N(AF58)=0,"numărul de colete, ","")&amp;IF(COUNTIFS(Mărfuri!$B$5:$B$1004,B58,Mărfuri!$H$5:$H$1004,"")&gt;0,"greutatea unor loturi, ",""),LEN(IF(C58="","data, ","")&amp;IF(D58="","locul întocmirii, ","")&amp;IF(OR(E58="",F58=""),"expeditorul, ","")&amp;IF(OR(H58="",I58=""),"destinatarul, ","")&amp;IF(OR(N58="",O58=""),"transportatorul, ","")&amp;IF(OR(K58="",NOT(ISNUMBER(L58))),"locul și data încărcării, ","")&amp;IF(M58="","locul de livrare, ","")&amp;IF(N(AF58)=0,"numărul de colete, ","")&amp;IF(COUNTIFS(Mărfuri!$B$5:$B$1004,B58,Mărfuri!$H$5:$H$1004,"")&gt;0,"greutatea unor loturi, ",""))-2)&amp;". ","")&amp;IF(Z58&lt;&gt;"","Transportatorul a făcut rezerve la încărcare (art. 8): ele te obligă doar dacă le-ai acceptat expres. ","")&amp;IF(AND(ISNUMBER(AC58),ISNUMBER(AI58)),IF(NOT(ISNUMBER(AD58)),IF(Azi&gt;AI58,"Rezerva scrisă pentru avarii neaparente nu a fost trimisă în termen ("&amp;RIGHT("0"&amp;DAY(AI58),2)&amp;"."&amp;RIGHT("0"&amp;MONTH(AI58),2)&amp;"."&amp;YEAR(AI58)&amp;"). ","Trimite rezerva scrisă pentru avarii neaparente până la "&amp;RIGHT("0"&amp;DAY(AI58),2)&amp;"."&amp;RIGHT("0"&amp;MONTH(AI58),2)&amp;"."&amp;YEAR(AI58)&amp;". "),IF(AD58&gt;AI58,"Rezerva scrisă a fost trimisă după termenul de 7 zile ("&amp;RIGHT("0"&amp;DAY(AI58),2)&amp;"."&amp;RIGHT("0"&amp;MONTH(AI58),2)&amp;"."&amp;YEAR(AI58)&amp;"): se prezumă că marfa a fost primită în starea din CMR. ","")),"")&amp;IF(ISNUMBER(AJ58),IF(NOT(ISNUMBER(AE58)),IF(Azi&gt;AJ58,"Termenul de 21 de zile pentru reclamația de întârziere a expirat. ","Livrare cu întârziere: trimite reclamația scrisă până la "&amp;RIGHT("0"&amp;DAY(AJ58),2)&amp;"."&amp;RIGHT("0"&amp;MONTH(AJ58),2)&amp;"."&amp;YEAR(AJ58)&amp;". "),IF(AE58&gt;AJ58,"Reclamația pentru întârziere a fost trimisă după termen. ","")),"")&amp;IF(AND(AH58="În tranzit – întârziat"),"Termenul de livrare a trecut și marfa nu a ajuns. ","")&amp;IF(AND(ISNUMBER(AK58),OR(AB58&lt;&gt;"",ISNUMBER(AC58),ISNUMBER(AJ58)),Azi&gt;N(AK58)-60,Azi&lt;=N(AK58)),"Acțiunea în instanță se prescrie la "&amp;RIGHT("0"&amp;DAY(AK58),2)&amp;"."&amp;RIGHT("0"&amp;MONTH(AK58),2)&amp;"."&amp;YEAR(AK58)&amp;". ","")))</f>
        <v/>
      </c>
    </row>
    <row r="59" spans="2:38" x14ac:dyDescent="0.2">
      <c r="B59" s="17"/>
      <c r="C59" s="18"/>
      <c r="D59" s="19"/>
      <c r="E59" s="19"/>
      <c r="F59" s="19"/>
      <c r="G59" s="19"/>
      <c r="H59" s="19"/>
      <c r="I59" s="19"/>
      <c r="J59" s="19"/>
      <c r="K59" s="19"/>
      <c r="L59" s="18"/>
      <c r="M59" s="19"/>
      <c r="N59" s="19"/>
      <c r="O59" s="19"/>
      <c r="P59" s="19"/>
      <c r="Q59" s="19"/>
      <c r="R59" s="19"/>
      <c r="S59" s="19"/>
      <c r="T59" s="20"/>
      <c r="U59" s="21"/>
      <c r="V59" s="20"/>
      <c r="W59" s="19"/>
      <c r="X59" s="19"/>
      <c r="Y59" s="18"/>
      <c r="Z59" s="19"/>
      <c r="AA59" s="18"/>
      <c r="AB59" s="19"/>
      <c r="AC59" s="18"/>
      <c r="AD59" s="18"/>
      <c r="AE59" s="18"/>
      <c r="AF59" s="22" t="str">
        <f>IF(B59="","",SUMIF(Mărfuri!$B$5:$B$1004,B59,Mărfuri!$D$5:$D$1004))</f>
        <v/>
      </c>
      <c r="AG59" s="23" t="str">
        <f>IF(B59="","",SUMIF(Mărfuri!$B$5:$B$1004,B59,Mărfuri!$H$5:$H$1004))</f>
        <v/>
      </c>
      <c r="AH59" s="24" t="str">
        <f t="shared" si="0"/>
        <v/>
      </c>
      <c r="AI59" s="25" t="str">
        <f t="shared" si="1"/>
        <v/>
      </c>
      <c r="AJ59" s="25" t="str">
        <f t="shared" si="2"/>
        <v/>
      </c>
      <c r="AK59" s="25" t="str">
        <f t="shared" si="3"/>
        <v/>
      </c>
      <c r="AL59" s="26" t="str">
        <f>IF(B59="","",TRIM(IF(COUNTIF($B$5:$B$504,B59)&gt;1,"Număr CMR dublat. ","")&amp;IF(LEN(IF(C59="","data, ","")&amp;IF(D59="","locul întocmirii, ","")&amp;IF(OR(E59="",F59=""),"expeditorul, ","")&amp;IF(OR(H59="",I59=""),"destinatarul, ","")&amp;IF(OR(N59="",O59=""),"transportatorul, ","")&amp;IF(OR(K59="",NOT(ISNUMBER(L59))),"locul și data încărcării, ","")&amp;IF(M59="","locul de livrare, ","")&amp;IF(N(AF59)=0,"numărul de colete, ","")&amp;IF(COUNTIFS(Mărfuri!$B$5:$B$1004,B59,Mărfuri!$H$5:$H$1004,"")&gt;0,"greutatea unor loturi, ",""))&gt;0,"Lipsesc date obligatorii (art. 6): "&amp;LEFT(IF(C59="","data, ","")&amp;IF(D59="","locul întocmirii, ","")&amp;IF(OR(E59="",F59=""),"expeditorul, ","")&amp;IF(OR(H59="",I59=""),"destinatarul, ","")&amp;IF(OR(N59="",O59=""),"transportatorul, ","")&amp;IF(OR(K59="",NOT(ISNUMBER(L59))),"locul și data încărcării, ","")&amp;IF(M59="","locul de livrare, ","")&amp;IF(N(AF59)=0,"numărul de colete, ","")&amp;IF(COUNTIFS(Mărfuri!$B$5:$B$1004,B59,Mărfuri!$H$5:$H$1004,"")&gt;0,"greutatea unor loturi, ",""),LEN(IF(C59="","data, ","")&amp;IF(D59="","locul întocmirii, ","")&amp;IF(OR(E59="",F59=""),"expeditorul, ","")&amp;IF(OR(H59="",I59=""),"destinatarul, ","")&amp;IF(OR(N59="",O59=""),"transportatorul, ","")&amp;IF(OR(K59="",NOT(ISNUMBER(L59))),"locul și data încărcării, ","")&amp;IF(M59="","locul de livrare, ","")&amp;IF(N(AF59)=0,"numărul de colete, ","")&amp;IF(COUNTIFS(Mărfuri!$B$5:$B$1004,B59,Mărfuri!$H$5:$H$1004,"")&gt;0,"greutatea unor loturi, ",""))-2)&amp;". ","")&amp;IF(Z59&lt;&gt;"","Transportatorul a făcut rezerve la încărcare (art. 8): ele te obligă doar dacă le-ai acceptat expres. ","")&amp;IF(AND(ISNUMBER(AC59),ISNUMBER(AI59)),IF(NOT(ISNUMBER(AD59)),IF(Azi&gt;AI59,"Rezerva scrisă pentru avarii neaparente nu a fost trimisă în termen ("&amp;RIGHT("0"&amp;DAY(AI59),2)&amp;"."&amp;RIGHT("0"&amp;MONTH(AI59),2)&amp;"."&amp;YEAR(AI59)&amp;"). ","Trimite rezerva scrisă pentru avarii neaparente până la "&amp;RIGHT("0"&amp;DAY(AI59),2)&amp;"."&amp;RIGHT("0"&amp;MONTH(AI59),2)&amp;"."&amp;YEAR(AI59)&amp;". "),IF(AD59&gt;AI59,"Rezerva scrisă a fost trimisă după termenul de 7 zile ("&amp;RIGHT("0"&amp;DAY(AI59),2)&amp;"."&amp;RIGHT("0"&amp;MONTH(AI59),2)&amp;"."&amp;YEAR(AI59)&amp;"): se prezumă că marfa a fost primită în starea din CMR. ","")),"")&amp;IF(ISNUMBER(AJ59),IF(NOT(ISNUMBER(AE59)),IF(Azi&gt;AJ59,"Termenul de 21 de zile pentru reclamația de întârziere a expirat. ","Livrare cu întârziere: trimite reclamația scrisă până la "&amp;RIGHT("0"&amp;DAY(AJ59),2)&amp;"."&amp;RIGHT("0"&amp;MONTH(AJ59),2)&amp;"."&amp;YEAR(AJ59)&amp;". "),IF(AE59&gt;AJ59,"Reclamația pentru întârziere a fost trimisă după termen. ","")),"")&amp;IF(AND(AH59="În tranzit – întârziat"),"Termenul de livrare a trecut și marfa nu a ajuns. ","")&amp;IF(AND(ISNUMBER(AK59),OR(AB59&lt;&gt;"",ISNUMBER(AC59),ISNUMBER(AJ59)),Azi&gt;N(AK59)-60,Azi&lt;=N(AK59)),"Acțiunea în instanță se prescrie la "&amp;RIGHT("0"&amp;DAY(AK59),2)&amp;"."&amp;RIGHT("0"&amp;MONTH(AK59),2)&amp;"."&amp;YEAR(AK59)&amp;". ","")))</f>
        <v/>
      </c>
    </row>
    <row r="60" spans="2:38" x14ac:dyDescent="0.2">
      <c r="B60" s="17"/>
      <c r="C60" s="18"/>
      <c r="D60" s="19"/>
      <c r="E60" s="19"/>
      <c r="F60" s="19"/>
      <c r="G60" s="19"/>
      <c r="H60" s="19"/>
      <c r="I60" s="19"/>
      <c r="J60" s="19"/>
      <c r="K60" s="19"/>
      <c r="L60" s="18"/>
      <c r="M60" s="19"/>
      <c r="N60" s="19"/>
      <c r="O60" s="19"/>
      <c r="P60" s="19"/>
      <c r="Q60" s="19"/>
      <c r="R60" s="19"/>
      <c r="S60" s="19"/>
      <c r="T60" s="20"/>
      <c r="U60" s="21"/>
      <c r="V60" s="20"/>
      <c r="W60" s="19"/>
      <c r="X60" s="19"/>
      <c r="Y60" s="18"/>
      <c r="Z60" s="19"/>
      <c r="AA60" s="18"/>
      <c r="AB60" s="19"/>
      <c r="AC60" s="18"/>
      <c r="AD60" s="18"/>
      <c r="AE60" s="18"/>
      <c r="AF60" s="22" t="str">
        <f>IF(B60="","",SUMIF(Mărfuri!$B$5:$B$1004,B60,Mărfuri!$D$5:$D$1004))</f>
        <v/>
      </c>
      <c r="AG60" s="23" t="str">
        <f>IF(B60="","",SUMIF(Mărfuri!$B$5:$B$1004,B60,Mărfuri!$H$5:$H$1004))</f>
        <v/>
      </c>
      <c r="AH60" s="24" t="str">
        <f t="shared" si="0"/>
        <v/>
      </c>
      <c r="AI60" s="25" t="str">
        <f t="shared" si="1"/>
        <v/>
      </c>
      <c r="AJ60" s="25" t="str">
        <f t="shared" si="2"/>
        <v/>
      </c>
      <c r="AK60" s="25" t="str">
        <f t="shared" si="3"/>
        <v/>
      </c>
      <c r="AL60" s="26" t="str">
        <f>IF(B60="","",TRIM(IF(COUNTIF($B$5:$B$504,B60)&gt;1,"Număr CMR dublat. ","")&amp;IF(LEN(IF(C60="","data, ","")&amp;IF(D60="","locul întocmirii, ","")&amp;IF(OR(E60="",F60=""),"expeditorul, ","")&amp;IF(OR(H60="",I60=""),"destinatarul, ","")&amp;IF(OR(N60="",O60=""),"transportatorul, ","")&amp;IF(OR(K60="",NOT(ISNUMBER(L60))),"locul și data încărcării, ","")&amp;IF(M60="","locul de livrare, ","")&amp;IF(N(AF60)=0,"numărul de colete, ","")&amp;IF(COUNTIFS(Mărfuri!$B$5:$B$1004,B60,Mărfuri!$H$5:$H$1004,"")&gt;0,"greutatea unor loturi, ",""))&gt;0,"Lipsesc date obligatorii (art. 6): "&amp;LEFT(IF(C60="","data, ","")&amp;IF(D60="","locul întocmirii, ","")&amp;IF(OR(E60="",F60=""),"expeditorul, ","")&amp;IF(OR(H60="",I60=""),"destinatarul, ","")&amp;IF(OR(N60="",O60=""),"transportatorul, ","")&amp;IF(OR(K60="",NOT(ISNUMBER(L60))),"locul și data încărcării, ","")&amp;IF(M60="","locul de livrare, ","")&amp;IF(N(AF60)=0,"numărul de colete, ","")&amp;IF(COUNTIFS(Mărfuri!$B$5:$B$1004,B60,Mărfuri!$H$5:$H$1004,"")&gt;0,"greutatea unor loturi, ",""),LEN(IF(C60="","data, ","")&amp;IF(D60="","locul întocmirii, ","")&amp;IF(OR(E60="",F60=""),"expeditorul, ","")&amp;IF(OR(H60="",I60=""),"destinatarul, ","")&amp;IF(OR(N60="",O60=""),"transportatorul, ","")&amp;IF(OR(K60="",NOT(ISNUMBER(L60))),"locul și data încărcării, ","")&amp;IF(M60="","locul de livrare, ","")&amp;IF(N(AF60)=0,"numărul de colete, ","")&amp;IF(COUNTIFS(Mărfuri!$B$5:$B$1004,B60,Mărfuri!$H$5:$H$1004,"")&gt;0,"greutatea unor loturi, ",""))-2)&amp;". ","")&amp;IF(Z60&lt;&gt;"","Transportatorul a făcut rezerve la încărcare (art. 8): ele te obligă doar dacă le-ai acceptat expres. ","")&amp;IF(AND(ISNUMBER(AC60),ISNUMBER(AI60)),IF(NOT(ISNUMBER(AD60)),IF(Azi&gt;AI60,"Rezerva scrisă pentru avarii neaparente nu a fost trimisă în termen ("&amp;RIGHT("0"&amp;DAY(AI60),2)&amp;"."&amp;RIGHT("0"&amp;MONTH(AI60),2)&amp;"."&amp;YEAR(AI60)&amp;"). ","Trimite rezerva scrisă pentru avarii neaparente până la "&amp;RIGHT("0"&amp;DAY(AI60),2)&amp;"."&amp;RIGHT("0"&amp;MONTH(AI60),2)&amp;"."&amp;YEAR(AI60)&amp;". "),IF(AD60&gt;AI60,"Rezerva scrisă a fost trimisă după termenul de 7 zile ("&amp;RIGHT("0"&amp;DAY(AI60),2)&amp;"."&amp;RIGHT("0"&amp;MONTH(AI60),2)&amp;"."&amp;YEAR(AI60)&amp;"): se prezumă că marfa a fost primită în starea din CMR. ","")),"")&amp;IF(ISNUMBER(AJ60),IF(NOT(ISNUMBER(AE60)),IF(Azi&gt;AJ60,"Termenul de 21 de zile pentru reclamația de întârziere a expirat. ","Livrare cu întârziere: trimite reclamația scrisă până la "&amp;RIGHT("0"&amp;DAY(AJ60),2)&amp;"."&amp;RIGHT("0"&amp;MONTH(AJ60),2)&amp;"."&amp;YEAR(AJ60)&amp;". "),IF(AE60&gt;AJ60,"Reclamația pentru întârziere a fost trimisă după termen. ","")),"")&amp;IF(AND(AH60="În tranzit – întârziat"),"Termenul de livrare a trecut și marfa nu a ajuns. ","")&amp;IF(AND(ISNUMBER(AK60),OR(AB60&lt;&gt;"",ISNUMBER(AC60),ISNUMBER(AJ60)),Azi&gt;N(AK60)-60,Azi&lt;=N(AK60)),"Acțiunea în instanță se prescrie la "&amp;RIGHT("0"&amp;DAY(AK60),2)&amp;"."&amp;RIGHT("0"&amp;MONTH(AK60),2)&amp;"."&amp;YEAR(AK60)&amp;". ","")))</f>
        <v/>
      </c>
    </row>
    <row r="61" spans="2:38" x14ac:dyDescent="0.2">
      <c r="B61" s="17"/>
      <c r="C61" s="18"/>
      <c r="D61" s="19"/>
      <c r="E61" s="19"/>
      <c r="F61" s="19"/>
      <c r="G61" s="19"/>
      <c r="H61" s="19"/>
      <c r="I61" s="19"/>
      <c r="J61" s="19"/>
      <c r="K61" s="19"/>
      <c r="L61" s="18"/>
      <c r="M61" s="19"/>
      <c r="N61" s="19"/>
      <c r="O61" s="19"/>
      <c r="P61" s="19"/>
      <c r="Q61" s="19"/>
      <c r="R61" s="19"/>
      <c r="S61" s="19"/>
      <c r="T61" s="20"/>
      <c r="U61" s="21"/>
      <c r="V61" s="20"/>
      <c r="W61" s="19"/>
      <c r="X61" s="19"/>
      <c r="Y61" s="18"/>
      <c r="Z61" s="19"/>
      <c r="AA61" s="18"/>
      <c r="AB61" s="19"/>
      <c r="AC61" s="18"/>
      <c r="AD61" s="18"/>
      <c r="AE61" s="18"/>
      <c r="AF61" s="22" t="str">
        <f>IF(B61="","",SUMIF(Mărfuri!$B$5:$B$1004,B61,Mărfuri!$D$5:$D$1004))</f>
        <v/>
      </c>
      <c r="AG61" s="23" t="str">
        <f>IF(B61="","",SUMIF(Mărfuri!$B$5:$B$1004,B61,Mărfuri!$H$5:$H$1004))</f>
        <v/>
      </c>
      <c r="AH61" s="24" t="str">
        <f t="shared" si="0"/>
        <v/>
      </c>
      <c r="AI61" s="25" t="str">
        <f t="shared" si="1"/>
        <v/>
      </c>
      <c r="AJ61" s="25" t="str">
        <f t="shared" si="2"/>
        <v/>
      </c>
      <c r="AK61" s="25" t="str">
        <f t="shared" si="3"/>
        <v/>
      </c>
      <c r="AL61" s="26" t="str">
        <f>IF(B61="","",TRIM(IF(COUNTIF($B$5:$B$504,B61)&gt;1,"Număr CMR dublat. ","")&amp;IF(LEN(IF(C61="","data, ","")&amp;IF(D61="","locul întocmirii, ","")&amp;IF(OR(E61="",F61=""),"expeditorul, ","")&amp;IF(OR(H61="",I61=""),"destinatarul, ","")&amp;IF(OR(N61="",O61=""),"transportatorul, ","")&amp;IF(OR(K61="",NOT(ISNUMBER(L61))),"locul și data încărcării, ","")&amp;IF(M61="","locul de livrare, ","")&amp;IF(N(AF61)=0,"numărul de colete, ","")&amp;IF(COUNTIFS(Mărfuri!$B$5:$B$1004,B61,Mărfuri!$H$5:$H$1004,"")&gt;0,"greutatea unor loturi, ",""))&gt;0,"Lipsesc date obligatorii (art. 6): "&amp;LEFT(IF(C61="","data, ","")&amp;IF(D61="","locul întocmirii, ","")&amp;IF(OR(E61="",F61=""),"expeditorul, ","")&amp;IF(OR(H61="",I61=""),"destinatarul, ","")&amp;IF(OR(N61="",O61=""),"transportatorul, ","")&amp;IF(OR(K61="",NOT(ISNUMBER(L61))),"locul și data încărcării, ","")&amp;IF(M61="","locul de livrare, ","")&amp;IF(N(AF61)=0,"numărul de colete, ","")&amp;IF(COUNTIFS(Mărfuri!$B$5:$B$1004,B61,Mărfuri!$H$5:$H$1004,"")&gt;0,"greutatea unor loturi, ",""),LEN(IF(C61="","data, ","")&amp;IF(D61="","locul întocmirii, ","")&amp;IF(OR(E61="",F61=""),"expeditorul, ","")&amp;IF(OR(H61="",I61=""),"destinatarul, ","")&amp;IF(OR(N61="",O61=""),"transportatorul, ","")&amp;IF(OR(K61="",NOT(ISNUMBER(L61))),"locul și data încărcării, ","")&amp;IF(M61="","locul de livrare, ","")&amp;IF(N(AF61)=0,"numărul de colete, ","")&amp;IF(COUNTIFS(Mărfuri!$B$5:$B$1004,B61,Mărfuri!$H$5:$H$1004,"")&gt;0,"greutatea unor loturi, ",""))-2)&amp;". ","")&amp;IF(Z61&lt;&gt;"","Transportatorul a făcut rezerve la încărcare (art. 8): ele te obligă doar dacă le-ai acceptat expres. ","")&amp;IF(AND(ISNUMBER(AC61),ISNUMBER(AI61)),IF(NOT(ISNUMBER(AD61)),IF(Azi&gt;AI61,"Rezerva scrisă pentru avarii neaparente nu a fost trimisă în termen ("&amp;RIGHT("0"&amp;DAY(AI61),2)&amp;"."&amp;RIGHT("0"&amp;MONTH(AI61),2)&amp;"."&amp;YEAR(AI61)&amp;"). ","Trimite rezerva scrisă pentru avarii neaparente până la "&amp;RIGHT("0"&amp;DAY(AI61),2)&amp;"."&amp;RIGHT("0"&amp;MONTH(AI61),2)&amp;"."&amp;YEAR(AI61)&amp;". "),IF(AD61&gt;AI61,"Rezerva scrisă a fost trimisă după termenul de 7 zile ("&amp;RIGHT("0"&amp;DAY(AI61),2)&amp;"."&amp;RIGHT("0"&amp;MONTH(AI61),2)&amp;"."&amp;YEAR(AI61)&amp;"): se prezumă că marfa a fost primită în starea din CMR. ","")),"")&amp;IF(ISNUMBER(AJ61),IF(NOT(ISNUMBER(AE61)),IF(Azi&gt;AJ61,"Termenul de 21 de zile pentru reclamația de întârziere a expirat. ","Livrare cu întârziere: trimite reclamația scrisă până la "&amp;RIGHT("0"&amp;DAY(AJ61),2)&amp;"."&amp;RIGHT("0"&amp;MONTH(AJ61),2)&amp;"."&amp;YEAR(AJ61)&amp;". "),IF(AE61&gt;AJ61,"Reclamația pentru întârziere a fost trimisă după termen. ","")),"")&amp;IF(AND(AH61="În tranzit – întârziat"),"Termenul de livrare a trecut și marfa nu a ajuns. ","")&amp;IF(AND(ISNUMBER(AK61),OR(AB61&lt;&gt;"",ISNUMBER(AC61),ISNUMBER(AJ61)),Azi&gt;N(AK61)-60,Azi&lt;=N(AK61)),"Acțiunea în instanță se prescrie la "&amp;RIGHT("0"&amp;DAY(AK61),2)&amp;"."&amp;RIGHT("0"&amp;MONTH(AK61),2)&amp;"."&amp;YEAR(AK61)&amp;". ","")))</f>
        <v/>
      </c>
    </row>
    <row r="62" spans="2:38" x14ac:dyDescent="0.2">
      <c r="B62" s="17"/>
      <c r="C62" s="18"/>
      <c r="D62" s="19"/>
      <c r="E62" s="19"/>
      <c r="F62" s="19"/>
      <c r="G62" s="19"/>
      <c r="H62" s="19"/>
      <c r="I62" s="19"/>
      <c r="J62" s="19"/>
      <c r="K62" s="19"/>
      <c r="L62" s="18"/>
      <c r="M62" s="19"/>
      <c r="N62" s="19"/>
      <c r="O62" s="19"/>
      <c r="P62" s="19"/>
      <c r="Q62" s="19"/>
      <c r="R62" s="19"/>
      <c r="S62" s="19"/>
      <c r="T62" s="20"/>
      <c r="U62" s="21"/>
      <c r="V62" s="20"/>
      <c r="W62" s="19"/>
      <c r="X62" s="19"/>
      <c r="Y62" s="18"/>
      <c r="Z62" s="19"/>
      <c r="AA62" s="18"/>
      <c r="AB62" s="19"/>
      <c r="AC62" s="18"/>
      <c r="AD62" s="18"/>
      <c r="AE62" s="18"/>
      <c r="AF62" s="22" t="str">
        <f>IF(B62="","",SUMIF(Mărfuri!$B$5:$B$1004,B62,Mărfuri!$D$5:$D$1004))</f>
        <v/>
      </c>
      <c r="AG62" s="23" t="str">
        <f>IF(B62="","",SUMIF(Mărfuri!$B$5:$B$1004,B62,Mărfuri!$H$5:$H$1004))</f>
        <v/>
      </c>
      <c r="AH62" s="24" t="str">
        <f t="shared" si="0"/>
        <v/>
      </c>
      <c r="AI62" s="25" t="str">
        <f t="shared" si="1"/>
        <v/>
      </c>
      <c r="AJ62" s="25" t="str">
        <f t="shared" si="2"/>
        <v/>
      </c>
      <c r="AK62" s="25" t="str">
        <f t="shared" si="3"/>
        <v/>
      </c>
      <c r="AL62" s="26" t="str">
        <f>IF(B62="","",TRIM(IF(COUNTIF($B$5:$B$504,B62)&gt;1,"Număr CMR dublat. ","")&amp;IF(LEN(IF(C62="","data, ","")&amp;IF(D62="","locul întocmirii, ","")&amp;IF(OR(E62="",F62=""),"expeditorul, ","")&amp;IF(OR(H62="",I62=""),"destinatarul, ","")&amp;IF(OR(N62="",O62=""),"transportatorul, ","")&amp;IF(OR(K62="",NOT(ISNUMBER(L62))),"locul și data încărcării, ","")&amp;IF(M62="","locul de livrare, ","")&amp;IF(N(AF62)=0,"numărul de colete, ","")&amp;IF(COUNTIFS(Mărfuri!$B$5:$B$1004,B62,Mărfuri!$H$5:$H$1004,"")&gt;0,"greutatea unor loturi, ",""))&gt;0,"Lipsesc date obligatorii (art. 6): "&amp;LEFT(IF(C62="","data, ","")&amp;IF(D62="","locul întocmirii, ","")&amp;IF(OR(E62="",F62=""),"expeditorul, ","")&amp;IF(OR(H62="",I62=""),"destinatarul, ","")&amp;IF(OR(N62="",O62=""),"transportatorul, ","")&amp;IF(OR(K62="",NOT(ISNUMBER(L62))),"locul și data încărcării, ","")&amp;IF(M62="","locul de livrare, ","")&amp;IF(N(AF62)=0,"numărul de colete, ","")&amp;IF(COUNTIFS(Mărfuri!$B$5:$B$1004,B62,Mărfuri!$H$5:$H$1004,"")&gt;0,"greutatea unor loturi, ",""),LEN(IF(C62="","data, ","")&amp;IF(D62="","locul întocmirii, ","")&amp;IF(OR(E62="",F62=""),"expeditorul, ","")&amp;IF(OR(H62="",I62=""),"destinatarul, ","")&amp;IF(OR(N62="",O62=""),"transportatorul, ","")&amp;IF(OR(K62="",NOT(ISNUMBER(L62))),"locul și data încărcării, ","")&amp;IF(M62="","locul de livrare, ","")&amp;IF(N(AF62)=0,"numărul de colete, ","")&amp;IF(COUNTIFS(Mărfuri!$B$5:$B$1004,B62,Mărfuri!$H$5:$H$1004,"")&gt;0,"greutatea unor loturi, ",""))-2)&amp;". ","")&amp;IF(Z62&lt;&gt;"","Transportatorul a făcut rezerve la încărcare (art. 8): ele te obligă doar dacă le-ai acceptat expres. ","")&amp;IF(AND(ISNUMBER(AC62),ISNUMBER(AI62)),IF(NOT(ISNUMBER(AD62)),IF(Azi&gt;AI62,"Rezerva scrisă pentru avarii neaparente nu a fost trimisă în termen ("&amp;RIGHT("0"&amp;DAY(AI62),2)&amp;"."&amp;RIGHT("0"&amp;MONTH(AI62),2)&amp;"."&amp;YEAR(AI62)&amp;"). ","Trimite rezerva scrisă pentru avarii neaparente până la "&amp;RIGHT("0"&amp;DAY(AI62),2)&amp;"."&amp;RIGHT("0"&amp;MONTH(AI62),2)&amp;"."&amp;YEAR(AI62)&amp;". "),IF(AD62&gt;AI62,"Rezerva scrisă a fost trimisă după termenul de 7 zile ("&amp;RIGHT("0"&amp;DAY(AI62),2)&amp;"."&amp;RIGHT("0"&amp;MONTH(AI62),2)&amp;"."&amp;YEAR(AI62)&amp;"): se prezumă că marfa a fost primită în starea din CMR. ","")),"")&amp;IF(ISNUMBER(AJ62),IF(NOT(ISNUMBER(AE62)),IF(Azi&gt;AJ62,"Termenul de 21 de zile pentru reclamația de întârziere a expirat. ","Livrare cu întârziere: trimite reclamația scrisă până la "&amp;RIGHT("0"&amp;DAY(AJ62),2)&amp;"."&amp;RIGHT("0"&amp;MONTH(AJ62),2)&amp;"."&amp;YEAR(AJ62)&amp;". "),IF(AE62&gt;AJ62,"Reclamația pentru întârziere a fost trimisă după termen. ","")),"")&amp;IF(AND(AH62="În tranzit – întârziat"),"Termenul de livrare a trecut și marfa nu a ajuns. ","")&amp;IF(AND(ISNUMBER(AK62),OR(AB62&lt;&gt;"",ISNUMBER(AC62),ISNUMBER(AJ62)),Azi&gt;N(AK62)-60,Azi&lt;=N(AK62)),"Acțiunea în instanță se prescrie la "&amp;RIGHT("0"&amp;DAY(AK62),2)&amp;"."&amp;RIGHT("0"&amp;MONTH(AK62),2)&amp;"."&amp;YEAR(AK62)&amp;". ","")))</f>
        <v/>
      </c>
    </row>
    <row r="63" spans="2:38" x14ac:dyDescent="0.2">
      <c r="B63" s="17"/>
      <c r="C63" s="18"/>
      <c r="D63" s="19"/>
      <c r="E63" s="19"/>
      <c r="F63" s="19"/>
      <c r="G63" s="19"/>
      <c r="H63" s="19"/>
      <c r="I63" s="19"/>
      <c r="J63" s="19"/>
      <c r="K63" s="19"/>
      <c r="L63" s="18"/>
      <c r="M63" s="19"/>
      <c r="N63" s="19"/>
      <c r="O63" s="19"/>
      <c r="P63" s="19"/>
      <c r="Q63" s="19"/>
      <c r="R63" s="19"/>
      <c r="S63" s="19"/>
      <c r="T63" s="20"/>
      <c r="U63" s="21"/>
      <c r="V63" s="20"/>
      <c r="W63" s="19"/>
      <c r="X63" s="19"/>
      <c r="Y63" s="18"/>
      <c r="Z63" s="19"/>
      <c r="AA63" s="18"/>
      <c r="AB63" s="19"/>
      <c r="AC63" s="18"/>
      <c r="AD63" s="18"/>
      <c r="AE63" s="18"/>
      <c r="AF63" s="22" t="str">
        <f>IF(B63="","",SUMIF(Mărfuri!$B$5:$B$1004,B63,Mărfuri!$D$5:$D$1004))</f>
        <v/>
      </c>
      <c r="AG63" s="23" t="str">
        <f>IF(B63="","",SUMIF(Mărfuri!$B$5:$B$1004,B63,Mărfuri!$H$5:$H$1004))</f>
        <v/>
      </c>
      <c r="AH63" s="24" t="str">
        <f t="shared" si="0"/>
        <v/>
      </c>
      <c r="AI63" s="25" t="str">
        <f t="shared" si="1"/>
        <v/>
      </c>
      <c r="AJ63" s="25" t="str">
        <f t="shared" si="2"/>
        <v/>
      </c>
      <c r="AK63" s="25" t="str">
        <f t="shared" si="3"/>
        <v/>
      </c>
      <c r="AL63" s="26" t="str">
        <f>IF(B63="","",TRIM(IF(COUNTIF($B$5:$B$504,B63)&gt;1,"Număr CMR dublat. ","")&amp;IF(LEN(IF(C63="","data, ","")&amp;IF(D63="","locul întocmirii, ","")&amp;IF(OR(E63="",F63=""),"expeditorul, ","")&amp;IF(OR(H63="",I63=""),"destinatarul, ","")&amp;IF(OR(N63="",O63=""),"transportatorul, ","")&amp;IF(OR(K63="",NOT(ISNUMBER(L63))),"locul și data încărcării, ","")&amp;IF(M63="","locul de livrare, ","")&amp;IF(N(AF63)=0,"numărul de colete, ","")&amp;IF(COUNTIFS(Mărfuri!$B$5:$B$1004,B63,Mărfuri!$H$5:$H$1004,"")&gt;0,"greutatea unor loturi, ",""))&gt;0,"Lipsesc date obligatorii (art. 6): "&amp;LEFT(IF(C63="","data, ","")&amp;IF(D63="","locul întocmirii, ","")&amp;IF(OR(E63="",F63=""),"expeditorul, ","")&amp;IF(OR(H63="",I63=""),"destinatarul, ","")&amp;IF(OR(N63="",O63=""),"transportatorul, ","")&amp;IF(OR(K63="",NOT(ISNUMBER(L63))),"locul și data încărcării, ","")&amp;IF(M63="","locul de livrare, ","")&amp;IF(N(AF63)=0,"numărul de colete, ","")&amp;IF(COUNTIFS(Mărfuri!$B$5:$B$1004,B63,Mărfuri!$H$5:$H$1004,"")&gt;0,"greutatea unor loturi, ",""),LEN(IF(C63="","data, ","")&amp;IF(D63="","locul întocmirii, ","")&amp;IF(OR(E63="",F63=""),"expeditorul, ","")&amp;IF(OR(H63="",I63=""),"destinatarul, ","")&amp;IF(OR(N63="",O63=""),"transportatorul, ","")&amp;IF(OR(K63="",NOT(ISNUMBER(L63))),"locul și data încărcării, ","")&amp;IF(M63="","locul de livrare, ","")&amp;IF(N(AF63)=0,"numărul de colete, ","")&amp;IF(COUNTIFS(Mărfuri!$B$5:$B$1004,B63,Mărfuri!$H$5:$H$1004,"")&gt;0,"greutatea unor loturi, ",""))-2)&amp;". ","")&amp;IF(Z63&lt;&gt;"","Transportatorul a făcut rezerve la încărcare (art. 8): ele te obligă doar dacă le-ai acceptat expres. ","")&amp;IF(AND(ISNUMBER(AC63),ISNUMBER(AI63)),IF(NOT(ISNUMBER(AD63)),IF(Azi&gt;AI63,"Rezerva scrisă pentru avarii neaparente nu a fost trimisă în termen ("&amp;RIGHT("0"&amp;DAY(AI63),2)&amp;"."&amp;RIGHT("0"&amp;MONTH(AI63),2)&amp;"."&amp;YEAR(AI63)&amp;"). ","Trimite rezerva scrisă pentru avarii neaparente până la "&amp;RIGHT("0"&amp;DAY(AI63),2)&amp;"."&amp;RIGHT("0"&amp;MONTH(AI63),2)&amp;"."&amp;YEAR(AI63)&amp;". "),IF(AD63&gt;AI63,"Rezerva scrisă a fost trimisă după termenul de 7 zile ("&amp;RIGHT("0"&amp;DAY(AI63),2)&amp;"."&amp;RIGHT("0"&amp;MONTH(AI63),2)&amp;"."&amp;YEAR(AI63)&amp;"): se prezumă că marfa a fost primită în starea din CMR. ","")),"")&amp;IF(ISNUMBER(AJ63),IF(NOT(ISNUMBER(AE63)),IF(Azi&gt;AJ63,"Termenul de 21 de zile pentru reclamația de întârziere a expirat. ","Livrare cu întârziere: trimite reclamația scrisă până la "&amp;RIGHT("0"&amp;DAY(AJ63),2)&amp;"."&amp;RIGHT("0"&amp;MONTH(AJ63),2)&amp;"."&amp;YEAR(AJ63)&amp;". "),IF(AE63&gt;AJ63,"Reclamația pentru întârziere a fost trimisă după termen. ","")),"")&amp;IF(AND(AH63="În tranzit – întârziat"),"Termenul de livrare a trecut și marfa nu a ajuns. ","")&amp;IF(AND(ISNUMBER(AK63),OR(AB63&lt;&gt;"",ISNUMBER(AC63),ISNUMBER(AJ63)),Azi&gt;N(AK63)-60,Azi&lt;=N(AK63)),"Acțiunea în instanță se prescrie la "&amp;RIGHT("0"&amp;DAY(AK63),2)&amp;"."&amp;RIGHT("0"&amp;MONTH(AK63),2)&amp;"."&amp;YEAR(AK63)&amp;". ","")))</f>
        <v/>
      </c>
    </row>
    <row r="64" spans="2:38" x14ac:dyDescent="0.2">
      <c r="B64" s="17"/>
      <c r="C64" s="18"/>
      <c r="D64" s="19"/>
      <c r="E64" s="19"/>
      <c r="F64" s="19"/>
      <c r="G64" s="19"/>
      <c r="H64" s="19"/>
      <c r="I64" s="19"/>
      <c r="J64" s="19"/>
      <c r="K64" s="19"/>
      <c r="L64" s="18"/>
      <c r="M64" s="19"/>
      <c r="N64" s="19"/>
      <c r="O64" s="19"/>
      <c r="P64" s="19"/>
      <c r="Q64" s="19"/>
      <c r="R64" s="19"/>
      <c r="S64" s="19"/>
      <c r="T64" s="20"/>
      <c r="U64" s="21"/>
      <c r="V64" s="20"/>
      <c r="W64" s="19"/>
      <c r="X64" s="19"/>
      <c r="Y64" s="18"/>
      <c r="Z64" s="19"/>
      <c r="AA64" s="18"/>
      <c r="AB64" s="19"/>
      <c r="AC64" s="18"/>
      <c r="AD64" s="18"/>
      <c r="AE64" s="18"/>
      <c r="AF64" s="22" t="str">
        <f>IF(B64="","",SUMIF(Mărfuri!$B$5:$B$1004,B64,Mărfuri!$D$5:$D$1004))</f>
        <v/>
      </c>
      <c r="AG64" s="23" t="str">
        <f>IF(B64="","",SUMIF(Mărfuri!$B$5:$B$1004,B64,Mărfuri!$H$5:$H$1004))</f>
        <v/>
      </c>
      <c r="AH64" s="24" t="str">
        <f t="shared" si="0"/>
        <v/>
      </c>
      <c r="AI64" s="25" t="str">
        <f t="shared" si="1"/>
        <v/>
      </c>
      <c r="AJ64" s="25" t="str">
        <f t="shared" si="2"/>
        <v/>
      </c>
      <c r="AK64" s="25" t="str">
        <f t="shared" si="3"/>
        <v/>
      </c>
      <c r="AL64" s="26" t="str">
        <f>IF(B64="","",TRIM(IF(COUNTIF($B$5:$B$504,B64)&gt;1,"Număr CMR dublat. ","")&amp;IF(LEN(IF(C64="","data, ","")&amp;IF(D64="","locul întocmirii, ","")&amp;IF(OR(E64="",F64=""),"expeditorul, ","")&amp;IF(OR(H64="",I64=""),"destinatarul, ","")&amp;IF(OR(N64="",O64=""),"transportatorul, ","")&amp;IF(OR(K64="",NOT(ISNUMBER(L64))),"locul și data încărcării, ","")&amp;IF(M64="","locul de livrare, ","")&amp;IF(N(AF64)=0,"numărul de colete, ","")&amp;IF(COUNTIFS(Mărfuri!$B$5:$B$1004,B64,Mărfuri!$H$5:$H$1004,"")&gt;0,"greutatea unor loturi, ",""))&gt;0,"Lipsesc date obligatorii (art. 6): "&amp;LEFT(IF(C64="","data, ","")&amp;IF(D64="","locul întocmirii, ","")&amp;IF(OR(E64="",F64=""),"expeditorul, ","")&amp;IF(OR(H64="",I64=""),"destinatarul, ","")&amp;IF(OR(N64="",O64=""),"transportatorul, ","")&amp;IF(OR(K64="",NOT(ISNUMBER(L64))),"locul și data încărcării, ","")&amp;IF(M64="","locul de livrare, ","")&amp;IF(N(AF64)=0,"numărul de colete, ","")&amp;IF(COUNTIFS(Mărfuri!$B$5:$B$1004,B64,Mărfuri!$H$5:$H$1004,"")&gt;0,"greutatea unor loturi, ",""),LEN(IF(C64="","data, ","")&amp;IF(D64="","locul întocmirii, ","")&amp;IF(OR(E64="",F64=""),"expeditorul, ","")&amp;IF(OR(H64="",I64=""),"destinatarul, ","")&amp;IF(OR(N64="",O64=""),"transportatorul, ","")&amp;IF(OR(K64="",NOT(ISNUMBER(L64))),"locul și data încărcării, ","")&amp;IF(M64="","locul de livrare, ","")&amp;IF(N(AF64)=0,"numărul de colete, ","")&amp;IF(COUNTIFS(Mărfuri!$B$5:$B$1004,B64,Mărfuri!$H$5:$H$1004,"")&gt;0,"greutatea unor loturi, ",""))-2)&amp;". ","")&amp;IF(Z64&lt;&gt;"","Transportatorul a făcut rezerve la încărcare (art. 8): ele te obligă doar dacă le-ai acceptat expres. ","")&amp;IF(AND(ISNUMBER(AC64),ISNUMBER(AI64)),IF(NOT(ISNUMBER(AD64)),IF(Azi&gt;AI64,"Rezerva scrisă pentru avarii neaparente nu a fost trimisă în termen ("&amp;RIGHT("0"&amp;DAY(AI64),2)&amp;"."&amp;RIGHT("0"&amp;MONTH(AI64),2)&amp;"."&amp;YEAR(AI64)&amp;"). ","Trimite rezerva scrisă pentru avarii neaparente până la "&amp;RIGHT("0"&amp;DAY(AI64),2)&amp;"."&amp;RIGHT("0"&amp;MONTH(AI64),2)&amp;"."&amp;YEAR(AI64)&amp;". "),IF(AD64&gt;AI64,"Rezerva scrisă a fost trimisă după termenul de 7 zile ("&amp;RIGHT("0"&amp;DAY(AI64),2)&amp;"."&amp;RIGHT("0"&amp;MONTH(AI64),2)&amp;"."&amp;YEAR(AI64)&amp;"): se prezumă că marfa a fost primită în starea din CMR. ","")),"")&amp;IF(ISNUMBER(AJ64),IF(NOT(ISNUMBER(AE64)),IF(Azi&gt;AJ64,"Termenul de 21 de zile pentru reclamația de întârziere a expirat. ","Livrare cu întârziere: trimite reclamația scrisă până la "&amp;RIGHT("0"&amp;DAY(AJ64),2)&amp;"."&amp;RIGHT("0"&amp;MONTH(AJ64),2)&amp;"."&amp;YEAR(AJ64)&amp;". "),IF(AE64&gt;AJ64,"Reclamația pentru întârziere a fost trimisă după termen. ","")),"")&amp;IF(AND(AH64="În tranzit – întârziat"),"Termenul de livrare a trecut și marfa nu a ajuns. ","")&amp;IF(AND(ISNUMBER(AK64),OR(AB64&lt;&gt;"",ISNUMBER(AC64),ISNUMBER(AJ64)),Azi&gt;N(AK64)-60,Azi&lt;=N(AK64)),"Acțiunea în instanță se prescrie la "&amp;RIGHT("0"&amp;DAY(AK64),2)&amp;"."&amp;RIGHT("0"&amp;MONTH(AK64),2)&amp;"."&amp;YEAR(AK64)&amp;". ","")))</f>
        <v/>
      </c>
    </row>
    <row r="65" spans="2:38" x14ac:dyDescent="0.2">
      <c r="B65" s="17"/>
      <c r="C65" s="18"/>
      <c r="D65" s="19"/>
      <c r="E65" s="19"/>
      <c r="F65" s="19"/>
      <c r="G65" s="19"/>
      <c r="H65" s="19"/>
      <c r="I65" s="19"/>
      <c r="J65" s="19"/>
      <c r="K65" s="19"/>
      <c r="L65" s="18"/>
      <c r="M65" s="19"/>
      <c r="N65" s="19"/>
      <c r="O65" s="19"/>
      <c r="P65" s="19"/>
      <c r="Q65" s="19"/>
      <c r="R65" s="19"/>
      <c r="S65" s="19"/>
      <c r="T65" s="20"/>
      <c r="U65" s="21"/>
      <c r="V65" s="20"/>
      <c r="W65" s="19"/>
      <c r="X65" s="19"/>
      <c r="Y65" s="18"/>
      <c r="Z65" s="19"/>
      <c r="AA65" s="18"/>
      <c r="AB65" s="19"/>
      <c r="AC65" s="18"/>
      <c r="AD65" s="18"/>
      <c r="AE65" s="18"/>
      <c r="AF65" s="22" t="str">
        <f>IF(B65="","",SUMIF(Mărfuri!$B$5:$B$1004,B65,Mărfuri!$D$5:$D$1004))</f>
        <v/>
      </c>
      <c r="AG65" s="23" t="str">
        <f>IF(B65="","",SUMIF(Mărfuri!$B$5:$B$1004,B65,Mărfuri!$H$5:$H$1004))</f>
        <v/>
      </c>
      <c r="AH65" s="24" t="str">
        <f t="shared" si="0"/>
        <v/>
      </c>
      <c r="AI65" s="25" t="str">
        <f t="shared" si="1"/>
        <v/>
      </c>
      <c r="AJ65" s="25" t="str">
        <f t="shared" si="2"/>
        <v/>
      </c>
      <c r="AK65" s="25" t="str">
        <f t="shared" si="3"/>
        <v/>
      </c>
      <c r="AL65" s="26" t="str">
        <f>IF(B65="","",TRIM(IF(COUNTIF($B$5:$B$504,B65)&gt;1,"Număr CMR dublat. ","")&amp;IF(LEN(IF(C65="","data, ","")&amp;IF(D65="","locul întocmirii, ","")&amp;IF(OR(E65="",F65=""),"expeditorul, ","")&amp;IF(OR(H65="",I65=""),"destinatarul, ","")&amp;IF(OR(N65="",O65=""),"transportatorul, ","")&amp;IF(OR(K65="",NOT(ISNUMBER(L65))),"locul și data încărcării, ","")&amp;IF(M65="","locul de livrare, ","")&amp;IF(N(AF65)=0,"numărul de colete, ","")&amp;IF(COUNTIFS(Mărfuri!$B$5:$B$1004,B65,Mărfuri!$H$5:$H$1004,"")&gt;0,"greutatea unor loturi, ",""))&gt;0,"Lipsesc date obligatorii (art. 6): "&amp;LEFT(IF(C65="","data, ","")&amp;IF(D65="","locul întocmirii, ","")&amp;IF(OR(E65="",F65=""),"expeditorul, ","")&amp;IF(OR(H65="",I65=""),"destinatarul, ","")&amp;IF(OR(N65="",O65=""),"transportatorul, ","")&amp;IF(OR(K65="",NOT(ISNUMBER(L65))),"locul și data încărcării, ","")&amp;IF(M65="","locul de livrare, ","")&amp;IF(N(AF65)=0,"numărul de colete, ","")&amp;IF(COUNTIFS(Mărfuri!$B$5:$B$1004,B65,Mărfuri!$H$5:$H$1004,"")&gt;0,"greutatea unor loturi, ",""),LEN(IF(C65="","data, ","")&amp;IF(D65="","locul întocmirii, ","")&amp;IF(OR(E65="",F65=""),"expeditorul, ","")&amp;IF(OR(H65="",I65=""),"destinatarul, ","")&amp;IF(OR(N65="",O65=""),"transportatorul, ","")&amp;IF(OR(K65="",NOT(ISNUMBER(L65))),"locul și data încărcării, ","")&amp;IF(M65="","locul de livrare, ","")&amp;IF(N(AF65)=0,"numărul de colete, ","")&amp;IF(COUNTIFS(Mărfuri!$B$5:$B$1004,B65,Mărfuri!$H$5:$H$1004,"")&gt;0,"greutatea unor loturi, ",""))-2)&amp;". ","")&amp;IF(Z65&lt;&gt;"","Transportatorul a făcut rezerve la încărcare (art. 8): ele te obligă doar dacă le-ai acceptat expres. ","")&amp;IF(AND(ISNUMBER(AC65),ISNUMBER(AI65)),IF(NOT(ISNUMBER(AD65)),IF(Azi&gt;AI65,"Rezerva scrisă pentru avarii neaparente nu a fost trimisă în termen ("&amp;RIGHT("0"&amp;DAY(AI65),2)&amp;"."&amp;RIGHT("0"&amp;MONTH(AI65),2)&amp;"."&amp;YEAR(AI65)&amp;"). ","Trimite rezerva scrisă pentru avarii neaparente până la "&amp;RIGHT("0"&amp;DAY(AI65),2)&amp;"."&amp;RIGHT("0"&amp;MONTH(AI65),2)&amp;"."&amp;YEAR(AI65)&amp;". "),IF(AD65&gt;AI65,"Rezerva scrisă a fost trimisă după termenul de 7 zile ("&amp;RIGHT("0"&amp;DAY(AI65),2)&amp;"."&amp;RIGHT("0"&amp;MONTH(AI65),2)&amp;"."&amp;YEAR(AI65)&amp;"): se prezumă că marfa a fost primită în starea din CMR. ","")),"")&amp;IF(ISNUMBER(AJ65),IF(NOT(ISNUMBER(AE65)),IF(Azi&gt;AJ65,"Termenul de 21 de zile pentru reclamația de întârziere a expirat. ","Livrare cu întârziere: trimite reclamația scrisă până la "&amp;RIGHT("0"&amp;DAY(AJ65),2)&amp;"."&amp;RIGHT("0"&amp;MONTH(AJ65),2)&amp;"."&amp;YEAR(AJ65)&amp;". "),IF(AE65&gt;AJ65,"Reclamația pentru întârziere a fost trimisă după termen. ","")),"")&amp;IF(AND(AH65="În tranzit – întârziat"),"Termenul de livrare a trecut și marfa nu a ajuns. ","")&amp;IF(AND(ISNUMBER(AK65),OR(AB65&lt;&gt;"",ISNUMBER(AC65),ISNUMBER(AJ65)),Azi&gt;N(AK65)-60,Azi&lt;=N(AK65)),"Acțiunea în instanță se prescrie la "&amp;RIGHT("0"&amp;DAY(AK65),2)&amp;"."&amp;RIGHT("0"&amp;MONTH(AK65),2)&amp;"."&amp;YEAR(AK65)&amp;". ","")))</f>
        <v/>
      </c>
    </row>
    <row r="66" spans="2:38" x14ac:dyDescent="0.2">
      <c r="B66" s="17"/>
      <c r="C66" s="18"/>
      <c r="D66" s="19"/>
      <c r="E66" s="19"/>
      <c r="F66" s="19"/>
      <c r="G66" s="19"/>
      <c r="H66" s="19"/>
      <c r="I66" s="19"/>
      <c r="J66" s="19"/>
      <c r="K66" s="19"/>
      <c r="L66" s="18"/>
      <c r="M66" s="19"/>
      <c r="N66" s="19"/>
      <c r="O66" s="19"/>
      <c r="P66" s="19"/>
      <c r="Q66" s="19"/>
      <c r="R66" s="19"/>
      <c r="S66" s="19"/>
      <c r="T66" s="20"/>
      <c r="U66" s="21"/>
      <c r="V66" s="20"/>
      <c r="W66" s="19"/>
      <c r="X66" s="19"/>
      <c r="Y66" s="18"/>
      <c r="Z66" s="19"/>
      <c r="AA66" s="18"/>
      <c r="AB66" s="19"/>
      <c r="AC66" s="18"/>
      <c r="AD66" s="18"/>
      <c r="AE66" s="18"/>
      <c r="AF66" s="22" t="str">
        <f>IF(B66="","",SUMIF(Mărfuri!$B$5:$B$1004,B66,Mărfuri!$D$5:$D$1004))</f>
        <v/>
      </c>
      <c r="AG66" s="23" t="str">
        <f>IF(B66="","",SUMIF(Mărfuri!$B$5:$B$1004,B66,Mărfuri!$H$5:$H$1004))</f>
        <v/>
      </c>
      <c r="AH66" s="24" t="str">
        <f t="shared" si="0"/>
        <v/>
      </c>
      <c r="AI66" s="25" t="str">
        <f t="shared" si="1"/>
        <v/>
      </c>
      <c r="AJ66" s="25" t="str">
        <f t="shared" si="2"/>
        <v/>
      </c>
      <c r="AK66" s="25" t="str">
        <f t="shared" si="3"/>
        <v/>
      </c>
      <c r="AL66" s="26" t="str">
        <f>IF(B66="","",TRIM(IF(COUNTIF($B$5:$B$504,B66)&gt;1,"Număr CMR dublat. ","")&amp;IF(LEN(IF(C66="","data, ","")&amp;IF(D66="","locul întocmirii, ","")&amp;IF(OR(E66="",F66=""),"expeditorul, ","")&amp;IF(OR(H66="",I66=""),"destinatarul, ","")&amp;IF(OR(N66="",O66=""),"transportatorul, ","")&amp;IF(OR(K66="",NOT(ISNUMBER(L66))),"locul și data încărcării, ","")&amp;IF(M66="","locul de livrare, ","")&amp;IF(N(AF66)=0,"numărul de colete, ","")&amp;IF(COUNTIFS(Mărfuri!$B$5:$B$1004,B66,Mărfuri!$H$5:$H$1004,"")&gt;0,"greutatea unor loturi, ",""))&gt;0,"Lipsesc date obligatorii (art. 6): "&amp;LEFT(IF(C66="","data, ","")&amp;IF(D66="","locul întocmirii, ","")&amp;IF(OR(E66="",F66=""),"expeditorul, ","")&amp;IF(OR(H66="",I66=""),"destinatarul, ","")&amp;IF(OR(N66="",O66=""),"transportatorul, ","")&amp;IF(OR(K66="",NOT(ISNUMBER(L66))),"locul și data încărcării, ","")&amp;IF(M66="","locul de livrare, ","")&amp;IF(N(AF66)=0,"numărul de colete, ","")&amp;IF(COUNTIFS(Mărfuri!$B$5:$B$1004,B66,Mărfuri!$H$5:$H$1004,"")&gt;0,"greutatea unor loturi, ",""),LEN(IF(C66="","data, ","")&amp;IF(D66="","locul întocmirii, ","")&amp;IF(OR(E66="",F66=""),"expeditorul, ","")&amp;IF(OR(H66="",I66=""),"destinatarul, ","")&amp;IF(OR(N66="",O66=""),"transportatorul, ","")&amp;IF(OR(K66="",NOT(ISNUMBER(L66))),"locul și data încărcării, ","")&amp;IF(M66="","locul de livrare, ","")&amp;IF(N(AF66)=0,"numărul de colete, ","")&amp;IF(COUNTIFS(Mărfuri!$B$5:$B$1004,B66,Mărfuri!$H$5:$H$1004,"")&gt;0,"greutatea unor loturi, ",""))-2)&amp;". ","")&amp;IF(Z66&lt;&gt;"","Transportatorul a făcut rezerve la încărcare (art. 8): ele te obligă doar dacă le-ai acceptat expres. ","")&amp;IF(AND(ISNUMBER(AC66),ISNUMBER(AI66)),IF(NOT(ISNUMBER(AD66)),IF(Azi&gt;AI66,"Rezerva scrisă pentru avarii neaparente nu a fost trimisă în termen ("&amp;RIGHT("0"&amp;DAY(AI66),2)&amp;"."&amp;RIGHT("0"&amp;MONTH(AI66),2)&amp;"."&amp;YEAR(AI66)&amp;"). ","Trimite rezerva scrisă pentru avarii neaparente până la "&amp;RIGHT("0"&amp;DAY(AI66),2)&amp;"."&amp;RIGHT("0"&amp;MONTH(AI66),2)&amp;"."&amp;YEAR(AI66)&amp;". "),IF(AD66&gt;AI66,"Rezerva scrisă a fost trimisă după termenul de 7 zile ("&amp;RIGHT("0"&amp;DAY(AI66),2)&amp;"."&amp;RIGHT("0"&amp;MONTH(AI66),2)&amp;"."&amp;YEAR(AI66)&amp;"): se prezumă că marfa a fost primită în starea din CMR. ","")),"")&amp;IF(ISNUMBER(AJ66),IF(NOT(ISNUMBER(AE66)),IF(Azi&gt;AJ66,"Termenul de 21 de zile pentru reclamația de întârziere a expirat. ","Livrare cu întârziere: trimite reclamația scrisă până la "&amp;RIGHT("0"&amp;DAY(AJ66),2)&amp;"."&amp;RIGHT("0"&amp;MONTH(AJ66),2)&amp;"."&amp;YEAR(AJ66)&amp;". "),IF(AE66&gt;AJ66,"Reclamația pentru întârziere a fost trimisă după termen. ","")),"")&amp;IF(AND(AH66="În tranzit – întârziat"),"Termenul de livrare a trecut și marfa nu a ajuns. ","")&amp;IF(AND(ISNUMBER(AK66),OR(AB66&lt;&gt;"",ISNUMBER(AC66),ISNUMBER(AJ66)),Azi&gt;N(AK66)-60,Azi&lt;=N(AK66)),"Acțiunea în instanță se prescrie la "&amp;RIGHT("0"&amp;DAY(AK66),2)&amp;"."&amp;RIGHT("0"&amp;MONTH(AK66),2)&amp;"."&amp;YEAR(AK66)&amp;". ","")))</f>
        <v/>
      </c>
    </row>
    <row r="67" spans="2:38" x14ac:dyDescent="0.2">
      <c r="B67" s="17"/>
      <c r="C67" s="18"/>
      <c r="D67" s="19"/>
      <c r="E67" s="19"/>
      <c r="F67" s="19"/>
      <c r="G67" s="19"/>
      <c r="H67" s="19"/>
      <c r="I67" s="19"/>
      <c r="J67" s="19"/>
      <c r="K67" s="19"/>
      <c r="L67" s="18"/>
      <c r="M67" s="19"/>
      <c r="N67" s="19"/>
      <c r="O67" s="19"/>
      <c r="P67" s="19"/>
      <c r="Q67" s="19"/>
      <c r="R67" s="19"/>
      <c r="S67" s="19"/>
      <c r="T67" s="20"/>
      <c r="U67" s="21"/>
      <c r="V67" s="20"/>
      <c r="W67" s="19"/>
      <c r="X67" s="19"/>
      <c r="Y67" s="18"/>
      <c r="Z67" s="19"/>
      <c r="AA67" s="18"/>
      <c r="AB67" s="19"/>
      <c r="AC67" s="18"/>
      <c r="AD67" s="18"/>
      <c r="AE67" s="18"/>
      <c r="AF67" s="22" t="str">
        <f>IF(B67="","",SUMIF(Mărfuri!$B$5:$B$1004,B67,Mărfuri!$D$5:$D$1004))</f>
        <v/>
      </c>
      <c r="AG67" s="23" t="str">
        <f>IF(B67="","",SUMIF(Mărfuri!$B$5:$B$1004,B67,Mărfuri!$H$5:$H$1004))</f>
        <v/>
      </c>
      <c r="AH67" s="24" t="str">
        <f t="shared" si="0"/>
        <v/>
      </c>
      <c r="AI67" s="25" t="str">
        <f t="shared" si="1"/>
        <v/>
      </c>
      <c r="AJ67" s="25" t="str">
        <f t="shared" si="2"/>
        <v/>
      </c>
      <c r="AK67" s="25" t="str">
        <f t="shared" si="3"/>
        <v/>
      </c>
      <c r="AL67" s="26" t="str">
        <f>IF(B67="","",TRIM(IF(COUNTIF($B$5:$B$504,B67)&gt;1,"Număr CMR dublat. ","")&amp;IF(LEN(IF(C67="","data, ","")&amp;IF(D67="","locul întocmirii, ","")&amp;IF(OR(E67="",F67=""),"expeditorul, ","")&amp;IF(OR(H67="",I67=""),"destinatarul, ","")&amp;IF(OR(N67="",O67=""),"transportatorul, ","")&amp;IF(OR(K67="",NOT(ISNUMBER(L67))),"locul și data încărcării, ","")&amp;IF(M67="","locul de livrare, ","")&amp;IF(N(AF67)=0,"numărul de colete, ","")&amp;IF(COUNTIFS(Mărfuri!$B$5:$B$1004,B67,Mărfuri!$H$5:$H$1004,"")&gt;0,"greutatea unor loturi, ",""))&gt;0,"Lipsesc date obligatorii (art. 6): "&amp;LEFT(IF(C67="","data, ","")&amp;IF(D67="","locul întocmirii, ","")&amp;IF(OR(E67="",F67=""),"expeditorul, ","")&amp;IF(OR(H67="",I67=""),"destinatarul, ","")&amp;IF(OR(N67="",O67=""),"transportatorul, ","")&amp;IF(OR(K67="",NOT(ISNUMBER(L67))),"locul și data încărcării, ","")&amp;IF(M67="","locul de livrare, ","")&amp;IF(N(AF67)=0,"numărul de colete, ","")&amp;IF(COUNTIFS(Mărfuri!$B$5:$B$1004,B67,Mărfuri!$H$5:$H$1004,"")&gt;0,"greutatea unor loturi, ",""),LEN(IF(C67="","data, ","")&amp;IF(D67="","locul întocmirii, ","")&amp;IF(OR(E67="",F67=""),"expeditorul, ","")&amp;IF(OR(H67="",I67=""),"destinatarul, ","")&amp;IF(OR(N67="",O67=""),"transportatorul, ","")&amp;IF(OR(K67="",NOT(ISNUMBER(L67))),"locul și data încărcării, ","")&amp;IF(M67="","locul de livrare, ","")&amp;IF(N(AF67)=0,"numărul de colete, ","")&amp;IF(COUNTIFS(Mărfuri!$B$5:$B$1004,B67,Mărfuri!$H$5:$H$1004,"")&gt;0,"greutatea unor loturi, ",""))-2)&amp;". ","")&amp;IF(Z67&lt;&gt;"","Transportatorul a făcut rezerve la încărcare (art. 8): ele te obligă doar dacă le-ai acceptat expres. ","")&amp;IF(AND(ISNUMBER(AC67),ISNUMBER(AI67)),IF(NOT(ISNUMBER(AD67)),IF(Azi&gt;AI67,"Rezerva scrisă pentru avarii neaparente nu a fost trimisă în termen ("&amp;RIGHT("0"&amp;DAY(AI67),2)&amp;"."&amp;RIGHT("0"&amp;MONTH(AI67),2)&amp;"."&amp;YEAR(AI67)&amp;"). ","Trimite rezerva scrisă pentru avarii neaparente până la "&amp;RIGHT("0"&amp;DAY(AI67),2)&amp;"."&amp;RIGHT("0"&amp;MONTH(AI67),2)&amp;"."&amp;YEAR(AI67)&amp;". "),IF(AD67&gt;AI67,"Rezerva scrisă a fost trimisă după termenul de 7 zile ("&amp;RIGHT("0"&amp;DAY(AI67),2)&amp;"."&amp;RIGHT("0"&amp;MONTH(AI67),2)&amp;"."&amp;YEAR(AI67)&amp;"): se prezumă că marfa a fost primită în starea din CMR. ","")),"")&amp;IF(ISNUMBER(AJ67),IF(NOT(ISNUMBER(AE67)),IF(Azi&gt;AJ67,"Termenul de 21 de zile pentru reclamația de întârziere a expirat. ","Livrare cu întârziere: trimite reclamația scrisă până la "&amp;RIGHT("0"&amp;DAY(AJ67),2)&amp;"."&amp;RIGHT("0"&amp;MONTH(AJ67),2)&amp;"."&amp;YEAR(AJ67)&amp;". "),IF(AE67&gt;AJ67,"Reclamația pentru întârziere a fost trimisă după termen. ","")),"")&amp;IF(AND(AH67="În tranzit – întârziat"),"Termenul de livrare a trecut și marfa nu a ajuns. ","")&amp;IF(AND(ISNUMBER(AK67),OR(AB67&lt;&gt;"",ISNUMBER(AC67),ISNUMBER(AJ67)),Azi&gt;N(AK67)-60,Azi&lt;=N(AK67)),"Acțiunea în instanță se prescrie la "&amp;RIGHT("0"&amp;DAY(AK67),2)&amp;"."&amp;RIGHT("0"&amp;MONTH(AK67),2)&amp;"."&amp;YEAR(AK67)&amp;". ","")))</f>
        <v/>
      </c>
    </row>
    <row r="68" spans="2:38" x14ac:dyDescent="0.2">
      <c r="B68" s="17"/>
      <c r="C68" s="18"/>
      <c r="D68" s="19"/>
      <c r="E68" s="19"/>
      <c r="F68" s="19"/>
      <c r="G68" s="19"/>
      <c r="H68" s="19"/>
      <c r="I68" s="19"/>
      <c r="J68" s="19"/>
      <c r="K68" s="19"/>
      <c r="L68" s="18"/>
      <c r="M68" s="19"/>
      <c r="N68" s="19"/>
      <c r="O68" s="19"/>
      <c r="P68" s="19"/>
      <c r="Q68" s="19"/>
      <c r="R68" s="19"/>
      <c r="S68" s="19"/>
      <c r="T68" s="20"/>
      <c r="U68" s="21"/>
      <c r="V68" s="20"/>
      <c r="W68" s="19"/>
      <c r="X68" s="19"/>
      <c r="Y68" s="18"/>
      <c r="Z68" s="19"/>
      <c r="AA68" s="18"/>
      <c r="AB68" s="19"/>
      <c r="AC68" s="18"/>
      <c r="AD68" s="18"/>
      <c r="AE68" s="18"/>
      <c r="AF68" s="22" t="str">
        <f>IF(B68="","",SUMIF(Mărfuri!$B$5:$B$1004,B68,Mărfuri!$D$5:$D$1004))</f>
        <v/>
      </c>
      <c r="AG68" s="23" t="str">
        <f>IF(B68="","",SUMIF(Mărfuri!$B$5:$B$1004,B68,Mărfuri!$H$5:$H$1004))</f>
        <v/>
      </c>
      <c r="AH68" s="24" t="str">
        <f t="shared" si="0"/>
        <v/>
      </c>
      <c r="AI68" s="25" t="str">
        <f t="shared" si="1"/>
        <v/>
      </c>
      <c r="AJ68" s="25" t="str">
        <f t="shared" si="2"/>
        <v/>
      </c>
      <c r="AK68" s="25" t="str">
        <f t="shared" si="3"/>
        <v/>
      </c>
      <c r="AL68" s="26" t="str">
        <f>IF(B68="","",TRIM(IF(COUNTIF($B$5:$B$504,B68)&gt;1,"Număr CMR dublat. ","")&amp;IF(LEN(IF(C68="","data, ","")&amp;IF(D68="","locul întocmirii, ","")&amp;IF(OR(E68="",F68=""),"expeditorul, ","")&amp;IF(OR(H68="",I68=""),"destinatarul, ","")&amp;IF(OR(N68="",O68=""),"transportatorul, ","")&amp;IF(OR(K68="",NOT(ISNUMBER(L68))),"locul și data încărcării, ","")&amp;IF(M68="","locul de livrare, ","")&amp;IF(N(AF68)=0,"numărul de colete, ","")&amp;IF(COUNTIFS(Mărfuri!$B$5:$B$1004,B68,Mărfuri!$H$5:$H$1004,"")&gt;0,"greutatea unor loturi, ",""))&gt;0,"Lipsesc date obligatorii (art. 6): "&amp;LEFT(IF(C68="","data, ","")&amp;IF(D68="","locul întocmirii, ","")&amp;IF(OR(E68="",F68=""),"expeditorul, ","")&amp;IF(OR(H68="",I68=""),"destinatarul, ","")&amp;IF(OR(N68="",O68=""),"transportatorul, ","")&amp;IF(OR(K68="",NOT(ISNUMBER(L68))),"locul și data încărcării, ","")&amp;IF(M68="","locul de livrare, ","")&amp;IF(N(AF68)=0,"numărul de colete, ","")&amp;IF(COUNTIFS(Mărfuri!$B$5:$B$1004,B68,Mărfuri!$H$5:$H$1004,"")&gt;0,"greutatea unor loturi, ",""),LEN(IF(C68="","data, ","")&amp;IF(D68="","locul întocmirii, ","")&amp;IF(OR(E68="",F68=""),"expeditorul, ","")&amp;IF(OR(H68="",I68=""),"destinatarul, ","")&amp;IF(OR(N68="",O68=""),"transportatorul, ","")&amp;IF(OR(K68="",NOT(ISNUMBER(L68))),"locul și data încărcării, ","")&amp;IF(M68="","locul de livrare, ","")&amp;IF(N(AF68)=0,"numărul de colete, ","")&amp;IF(COUNTIFS(Mărfuri!$B$5:$B$1004,B68,Mărfuri!$H$5:$H$1004,"")&gt;0,"greutatea unor loturi, ",""))-2)&amp;". ","")&amp;IF(Z68&lt;&gt;"","Transportatorul a făcut rezerve la încărcare (art. 8): ele te obligă doar dacă le-ai acceptat expres. ","")&amp;IF(AND(ISNUMBER(AC68),ISNUMBER(AI68)),IF(NOT(ISNUMBER(AD68)),IF(Azi&gt;AI68,"Rezerva scrisă pentru avarii neaparente nu a fost trimisă în termen ("&amp;RIGHT("0"&amp;DAY(AI68),2)&amp;"."&amp;RIGHT("0"&amp;MONTH(AI68),2)&amp;"."&amp;YEAR(AI68)&amp;"). ","Trimite rezerva scrisă pentru avarii neaparente până la "&amp;RIGHT("0"&amp;DAY(AI68),2)&amp;"."&amp;RIGHT("0"&amp;MONTH(AI68),2)&amp;"."&amp;YEAR(AI68)&amp;". "),IF(AD68&gt;AI68,"Rezerva scrisă a fost trimisă după termenul de 7 zile ("&amp;RIGHT("0"&amp;DAY(AI68),2)&amp;"."&amp;RIGHT("0"&amp;MONTH(AI68),2)&amp;"."&amp;YEAR(AI68)&amp;"): se prezumă că marfa a fost primită în starea din CMR. ","")),"")&amp;IF(ISNUMBER(AJ68),IF(NOT(ISNUMBER(AE68)),IF(Azi&gt;AJ68,"Termenul de 21 de zile pentru reclamația de întârziere a expirat. ","Livrare cu întârziere: trimite reclamația scrisă până la "&amp;RIGHT("0"&amp;DAY(AJ68),2)&amp;"."&amp;RIGHT("0"&amp;MONTH(AJ68),2)&amp;"."&amp;YEAR(AJ68)&amp;". "),IF(AE68&gt;AJ68,"Reclamația pentru întârziere a fost trimisă după termen. ","")),"")&amp;IF(AND(AH68="În tranzit – întârziat"),"Termenul de livrare a trecut și marfa nu a ajuns. ","")&amp;IF(AND(ISNUMBER(AK68),OR(AB68&lt;&gt;"",ISNUMBER(AC68),ISNUMBER(AJ68)),Azi&gt;N(AK68)-60,Azi&lt;=N(AK68)),"Acțiunea în instanță se prescrie la "&amp;RIGHT("0"&amp;DAY(AK68),2)&amp;"."&amp;RIGHT("0"&amp;MONTH(AK68),2)&amp;"."&amp;YEAR(AK68)&amp;". ","")))</f>
        <v/>
      </c>
    </row>
    <row r="69" spans="2:38" x14ac:dyDescent="0.2">
      <c r="B69" s="17"/>
      <c r="C69" s="18"/>
      <c r="D69" s="19"/>
      <c r="E69" s="19"/>
      <c r="F69" s="19"/>
      <c r="G69" s="19"/>
      <c r="H69" s="19"/>
      <c r="I69" s="19"/>
      <c r="J69" s="19"/>
      <c r="K69" s="19"/>
      <c r="L69" s="18"/>
      <c r="M69" s="19"/>
      <c r="N69" s="19"/>
      <c r="O69" s="19"/>
      <c r="P69" s="19"/>
      <c r="Q69" s="19"/>
      <c r="R69" s="19"/>
      <c r="S69" s="19"/>
      <c r="T69" s="20"/>
      <c r="U69" s="21"/>
      <c r="V69" s="20"/>
      <c r="W69" s="19"/>
      <c r="X69" s="19"/>
      <c r="Y69" s="18"/>
      <c r="Z69" s="19"/>
      <c r="AA69" s="18"/>
      <c r="AB69" s="19"/>
      <c r="AC69" s="18"/>
      <c r="AD69" s="18"/>
      <c r="AE69" s="18"/>
      <c r="AF69" s="22" t="str">
        <f>IF(B69="","",SUMIF(Mărfuri!$B$5:$B$1004,B69,Mărfuri!$D$5:$D$1004))</f>
        <v/>
      </c>
      <c r="AG69" s="23" t="str">
        <f>IF(B69="","",SUMIF(Mărfuri!$B$5:$B$1004,B69,Mărfuri!$H$5:$H$1004))</f>
        <v/>
      </c>
      <c r="AH69" s="24" t="str">
        <f t="shared" ref="AH69:AH132" si="4">IF(B69="","",IF(NOT(ISNUMBER(AA69)),IF(AND(ISNUMBER(Y69),Azi&gt;Y69),"În tranzit – întârziat","În tranzit"),IF(OR(AB69&lt;&gt;"",ISNUMBER(AC69)),"Livrat cu rezerve",IF(AND(ISNUMBER(Y69),AA69&gt;Y69),"Livrat cu întârziere","Livrat fără rezerve"))))</f>
        <v/>
      </c>
      <c r="AI69" s="25" t="str">
        <f t="shared" ref="AI69:AI132" si="5">IF(OR(B69="",NOT(ISNUMBER(AA69))),"",WORKDAY.INTL(AA69,7,"0000001",Sarb))</f>
        <v/>
      </c>
      <c r="AJ69" s="25" t="str">
        <f t="shared" ref="AJ69:AJ132" si="6">IF(OR(B69="",NOT(ISNUMBER(AA69)),NOT(ISNUMBER(Y69))),"",IF(AA69&gt;Y69,AA69+21,""))</f>
        <v/>
      </c>
      <c r="AK69" s="25" t="str">
        <f t="shared" ref="AK69:AK132" si="7">IF(OR(B69="",NOT(ISNUMBER(AA69))),"",EDATE(AA69,12))</f>
        <v/>
      </c>
      <c r="AL69" s="26" t="str">
        <f>IF(B69="","",TRIM(IF(COUNTIF($B$5:$B$504,B69)&gt;1,"Număr CMR dublat. ","")&amp;IF(LEN(IF(C69="","data, ","")&amp;IF(D69="","locul întocmirii, ","")&amp;IF(OR(E69="",F69=""),"expeditorul, ","")&amp;IF(OR(H69="",I69=""),"destinatarul, ","")&amp;IF(OR(N69="",O69=""),"transportatorul, ","")&amp;IF(OR(K69="",NOT(ISNUMBER(L69))),"locul și data încărcării, ","")&amp;IF(M69="","locul de livrare, ","")&amp;IF(N(AF69)=0,"numărul de colete, ","")&amp;IF(COUNTIFS(Mărfuri!$B$5:$B$1004,B69,Mărfuri!$H$5:$H$1004,"")&gt;0,"greutatea unor loturi, ",""))&gt;0,"Lipsesc date obligatorii (art. 6): "&amp;LEFT(IF(C69="","data, ","")&amp;IF(D69="","locul întocmirii, ","")&amp;IF(OR(E69="",F69=""),"expeditorul, ","")&amp;IF(OR(H69="",I69=""),"destinatarul, ","")&amp;IF(OR(N69="",O69=""),"transportatorul, ","")&amp;IF(OR(K69="",NOT(ISNUMBER(L69))),"locul și data încărcării, ","")&amp;IF(M69="","locul de livrare, ","")&amp;IF(N(AF69)=0,"numărul de colete, ","")&amp;IF(COUNTIFS(Mărfuri!$B$5:$B$1004,B69,Mărfuri!$H$5:$H$1004,"")&gt;0,"greutatea unor loturi, ",""),LEN(IF(C69="","data, ","")&amp;IF(D69="","locul întocmirii, ","")&amp;IF(OR(E69="",F69=""),"expeditorul, ","")&amp;IF(OR(H69="",I69=""),"destinatarul, ","")&amp;IF(OR(N69="",O69=""),"transportatorul, ","")&amp;IF(OR(K69="",NOT(ISNUMBER(L69))),"locul și data încărcării, ","")&amp;IF(M69="","locul de livrare, ","")&amp;IF(N(AF69)=0,"numărul de colete, ","")&amp;IF(COUNTIFS(Mărfuri!$B$5:$B$1004,B69,Mărfuri!$H$5:$H$1004,"")&gt;0,"greutatea unor loturi, ",""))-2)&amp;". ","")&amp;IF(Z69&lt;&gt;"","Transportatorul a făcut rezerve la încărcare (art. 8): ele te obligă doar dacă le-ai acceptat expres. ","")&amp;IF(AND(ISNUMBER(AC69),ISNUMBER(AI69)),IF(NOT(ISNUMBER(AD69)),IF(Azi&gt;AI69,"Rezerva scrisă pentru avarii neaparente nu a fost trimisă în termen ("&amp;RIGHT("0"&amp;DAY(AI69),2)&amp;"."&amp;RIGHT("0"&amp;MONTH(AI69),2)&amp;"."&amp;YEAR(AI69)&amp;"). ","Trimite rezerva scrisă pentru avarii neaparente până la "&amp;RIGHT("0"&amp;DAY(AI69),2)&amp;"."&amp;RIGHT("0"&amp;MONTH(AI69),2)&amp;"."&amp;YEAR(AI69)&amp;". "),IF(AD69&gt;AI69,"Rezerva scrisă a fost trimisă după termenul de 7 zile ("&amp;RIGHT("0"&amp;DAY(AI69),2)&amp;"."&amp;RIGHT("0"&amp;MONTH(AI69),2)&amp;"."&amp;YEAR(AI69)&amp;"): se prezumă că marfa a fost primită în starea din CMR. ","")),"")&amp;IF(ISNUMBER(AJ69),IF(NOT(ISNUMBER(AE69)),IF(Azi&gt;AJ69,"Termenul de 21 de zile pentru reclamația de întârziere a expirat. ","Livrare cu întârziere: trimite reclamația scrisă până la "&amp;RIGHT("0"&amp;DAY(AJ69),2)&amp;"."&amp;RIGHT("0"&amp;MONTH(AJ69),2)&amp;"."&amp;YEAR(AJ69)&amp;". "),IF(AE69&gt;AJ69,"Reclamația pentru întârziere a fost trimisă după termen. ","")),"")&amp;IF(AND(AH69="În tranzit – întârziat"),"Termenul de livrare a trecut și marfa nu a ajuns. ","")&amp;IF(AND(ISNUMBER(AK69),OR(AB69&lt;&gt;"",ISNUMBER(AC69),ISNUMBER(AJ69)),Azi&gt;N(AK69)-60,Azi&lt;=N(AK69)),"Acțiunea în instanță se prescrie la "&amp;RIGHT("0"&amp;DAY(AK69),2)&amp;"."&amp;RIGHT("0"&amp;MONTH(AK69),2)&amp;"."&amp;YEAR(AK69)&amp;". ","")))</f>
        <v/>
      </c>
    </row>
    <row r="70" spans="2:38" x14ac:dyDescent="0.2">
      <c r="B70" s="17"/>
      <c r="C70" s="18"/>
      <c r="D70" s="19"/>
      <c r="E70" s="19"/>
      <c r="F70" s="19"/>
      <c r="G70" s="19"/>
      <c r="H70" s="19"/>
      <c r="I70" s="19"/>
      <c r="J70" s="19"/>
      <c r="K70" s="19"/>
      <c r="L70" s="18"/>
      <c r="M70" s="19"/>
      <c r="N70" s="19"/>
      <c r="O70" s="19"/>
      <c r="P70" s="19"/>
      <c r="Q70" s="19"/>
      <c r="R70" s="19"/>
      <c r="S70" s="19"/>
      <c r="T70" s="20"/>
      <c r="U70" s="21"/>
      <c r="V70" s="20"/>
      <c r="W70" s="19"/>
      <c r="X70" s="19"/>
      <c r="Y70" s="18"/>
      <c r="Z70" s="19"/>
      <c r="AA70" s="18"/>
      <c r="AB70" s="19"/>
      <c r="AC70" s="18"/>
      <c r="AD70" s="18"/>
      <c r="AE70" s="18"/>
      <c r="AF70" s="22" t="str">
        <f>IF(B70="","",SUMIF(Mărfuri!$B$5:$B$1004,B70,Mărfuri!$D$5:$D$1004))</f>
        <v/>
      </c>
      <c r="AG70" s="23" t="str">
        <f>IF(B70="","",SUMIF(Mărfuri!$B$5:$B$1004,B70,Mărfuri!$H$5:$H$1004))</f>
        <v/>
      </c>
      <c r="AH70" s="24" t="str">
        <f t="shared" si="4"/>
        <v/>
      </c>
      <c r="AI70" s="25" t="str">
        <f t="shared" si="5"/>
        <v/>
      </c>
      <c r="AJ70" s="25" t="str">
        <f t="shared" si="6"/>
        <v/>
      </c>
      <c r="AK70" s="25" t="str">
        <f t="shared" si="7"/>
        <v/>
      </c>
      <c r="AL70" s="26" t="str">
        <f>IF(B70="","",TRIM(IF(COUNTIF($B$5:$B$504,B70)&gt;1,"Număr CMR dublat. ","")&amp;IF(LEN(IF(C70="","data, ","")&amp;IF(D70="","locul întocmirii, ","")&amp;IF(OR(E70="",F70=""),"expeditorul, ","")&amp;IF(OR(H70="",I70=""),"destinatarul, ","")&amp;IF(OR(N70="",O70=""),"transportatorul, ","")&amp;IF(OR(K70="",NOT(ISNUMBER(L70))),"locul și data încărcării, ","")&amp;IF(M70="","locul de livrare, ","")&amp;IF(N(AF70)=0,"numărul de colete, ","")&amp;IF(COUNTIFS(Mărfuri!$B$5:$B$1004,B70,Mărfuri!$H$5:$H$1004,"")&gt;0,"greutatea unor loturi, ",""))&gt;0,"Lipsesc date obligatorii (art. 6): "&amp;LEFT(IF(C70="","data, ","")&amp;IF(D70="","locul întocmirii, ","")&amp;IF(OR(E70="",F70=""),"expeditorul, ","")&amp;IF(OR(H70="",I70=""),"destinatarul, ","")&amp;IF(OR(N70="",O70=""),"transportatorul, ","")&amp;IF(OR(K70="",NOT(ISNUMBER(L70))),"locul și data încărcării, ","")&amp;IF(M70="","locul de livrare, ","")&amp;IF(N(AF70)=0,"numărul de colete, ","")&amp;IF(COUNTIFS(Mărfuri!$B$5:$B$1004,B70,Mărfuri!$H$5:$H$1004,"")&gt;0,"greutatea unor loturi, ",""),LEN(IF(C70="","data, ","")&amp;IF(D70="","locul întocmirii, ","")&amp;IF(OR(E70="",F70=""),"expeditorul, ","")&amp;IF(OR(H70="",I70=""),"destinatarul, ","")&amp;IF(OR(N70="",O70=""),"transportatorul, ","")&amp;IF(OR(K70="",NOT(ISNUMBER(L70))),"locul și data încărcării, ","")&amp;IF(M70="","locul de livrare, ","")&amp;IF(N(AF70)=0,"numărul de colete, ","")&amp;IF(COUNTIFS(Mărfuri!$B$5:$B$1004,B70,Mărfuri!$H$5:$H$1004,"")&gt;0,"greutatea unor loturi, ",""))-2)&amp;". ","")&amp;IF(Z70&lt;&gt;"","Transportatorul a făcut rezerve la încărcare (art. 8): ele te obligă doar dacă le-ai acceptat expres. ","")&amp;IF(AND(ISNUMBER(AC70),ISNUMBER(AI70)),IF(NOT(ISNUMBER(AD70)),IF(Azi&gt;AI70,"Rezerva scrisă pentru avarii neaparente nu a fost trimisă în termen ("&amp;RIGHT("0"&amp;DAY(AI70),2)&amp;"."&amp;RIGHT("0"&amp;MONTH(AI70),2)&amp;"."&amp;YEAR(AI70)&amp;"). ","Trimite rezerva scrisă pentru avarii neaparente până la "&amp;RIGHT("0"&amp;DAY(AI70),2)&amp;"."&amp;RIGHT("0"&amp;MONTH(AI70),2)&amp;"."&amp;YEAR(AI70)&amp;". "),IF(AD70&gt;AI70,"Rezerva scrisă a fost trimisă după termenul de 7 zile ("&amp;RIGHT("0"&amp;DAY(AI70),2)&amp;"."&amp;RIGHT("0"&amp;MONTH(AI70),2)&amp;"."&amp;YEAR(AI70)&amp;"): se prezumă că marfa a fost primită în starea din CMR. ","")),"")&amp;IF(ISNUMBER(AJ70),IF(NOT(ISNUMBER(AE70)),IF(Azi&gt;AJ70,"Termenul de 21 de zile pentru reclamația de întârziere a expirat. ","Livrare cu întârziere: trimite reclamația scrisă până la "&amp;RIGHT("0"&amp;DAY(AJ70),2)&amp;"."&amp;RIGHT("0"&amp;MONTH(AJ70),2)&amp;"."&amp;YEAR(AJ70)&amp;". "),IF(AE70&gt;AJ70,"Reclamația pentru întârziere a fost trimisă după termen. ","")),"")&amp;IF(AND(AH70="În tranzit – întârziat"),"Termenul de livrare a trecut și marfa nu a ajuns. ","")&amp;IF(AND(ISNUMBER(AK70),OR(AB70&lt;&gt;"",ISNUMBER(AC70),ISNUMBER(AJ70)),Azi&gt;N(AK70)-60,Azi&lt;=N(AK70)),"Acțiunea în instanță se prescrie la "&amp;RIGHT("0"&amp;DAY(AK70),2)&amp;"."&amp;RIGHT("0"&amp;MONTH(AK70),2)&amp;"."&amp;YEAR(AK70)&amp;". ","")))</f>
        <v/>
      </c>
    </row>
    <row r="71" spans="2:38" x14ac:dyDescent="0.2">
      <c r="B71" s="17"/>
      <c r="C71" s="18"/>
      <c r="D71" s="19"/>
      <c r="E71" s="19"/>
      <c r="F71" s="19"/>
      <c r="G71" s="19"/>
      <c r="H71" s="19"/>
      <c r="I71" s="19"/>
      <c r="J71" s="19"/>
      <c r="K71" s="19"/>
      <c r="L71" s="18"/>
      <c r="M71" s="19"/>
      <c r="N71" s="19"/>
      <c r="O71" s="19"/>
      <c r="P71" s="19"/>
      <c r="Q71" s="19"/>
      <c r="R71" s="19"/>
      <c r="S71" s="19"/>
      <c r="T71" s="20"/>
      <c r="U71" s="21"/>
      <c r="V71" s="20"/>
      <c r="W71" s="19"/>
      <c r="X71" s="19"/>
      <c r="Y71" s="18"/>
      <c r="Z71" s="19"/>
      <c r="AA71" s="18"/>
      <c r="AB71" s="19"/>
      <c r="AC71" s="18"/>
      <c r="AD71" s="18"/>
      <c r="AE71" s="18"/>
      <c r="AF71" s="22" t="str">
        <f>IF(B71="","",SUMIF(Mărfuri!$B$5:$B$1004,B71,Mărfuri!$D$5:$D$1004))</f>
        <v/>
      </c>
      <c r="AG71" s="23" t="str">
        <f>IF(B71="","",SUMIF(Mărfuri!$B$5:$B$1004,B71,Mărfuri!$H$5:$H$1004))</f>
        <v/>
      </c>
      <c r="AH71" s="24" t="str">
        <f t="shared" si="4"/>
        <v/>
      </c>
      <c r="AI71" s="25" t="str">
        <f t="shared" si="5"/>
        <v/>
      </c>
      <c r="AJ71" s="25" t="str">
        <f t="shared" si="6"/>
        <v/>
      </c>
      <c r="AK71" s="25" t="str">
        <f t="shared" si="7"/>
        <v/>
      </c>
      <c r="AL71" s="26" t="str">
        <f>IF(B71="","",TRIM(IF(COUNTIF($B$5:$B$504,B71)&gt;1,"Număr CMR dublat. ","")&amp;IF(LEN(IF(C71="","data, ","")&amp;IF(D71="","locul întocmirii, ","")&amp;IF(OR(E71="",F71=""),"expeditorul, ","")&amp;IF(OR(H71="",I71=""),"destinatarul, ","")&amp;IF(OR(N71="",O71=""),"transportatorul, ","")&amp;IF(OR(K71="",NOT(ISNUMBER(L71))),"locul și data încărcării, ","")&amp;IF(M71="","locul de livrare, ","")&amp;IF(N(AF71)=0,"numărul de colete, ","")&amp;IF(COUNTIFS(Mărfuri!$B$5:$B$1004,B71,Mărfuri!$H$5:$H$1004,"")&gt;0,"greutatea unor loturi, ",""))&gt;0,"Lipsesc date obligatorii (art. 6): "&amp;LEFT(IF(C71="","data, ","")&amp;IF(D71="","locul întocmirii, ","")&amp;IF(OR(E71="",F71=""),"expeditorul, ","")&amp;IF(OR(H71="",I71=""),"destinatarul, ","")&amp;IF(OR(N71="",O71=""),"transportatorul, ","")&amp;IF(OR(K71="",NOT(ISNUMBER(L71))),"locul și data încărcării, ","")&amp;IF(M71="","locul de livrare, ","")&amp;IF(N(AF71)=0,"numărul de colete, ","")&amp;IF(COUNTIFS(Mărfuri!$B$5:$B$1004,B71,Mărfuri!$H$5:$H$1004,"")&gt;0,"greutatea unor loturi, ",""),LEN(IF(C71="","data, ","")&amp;IF(D71="","locul întocmirii, ","")&amp;IF(OR(E71="",F71=""),"expeditorul, ","")&amp;IF(OR(H71="",I71=""),"destinatarul, ","")&amp;IF(OR(N71="",O71=""),"transportatorul, ","")&amp;IF(OR(K71="",NOT(ISNUMBER(L71))),"locul și data încărcării, ","")&amp;IF(M71="","locul de livrare, ","")&amp;IF(N(AF71)=0,"numărul de colete, ","")&amp;IF(COUNTIFS(Mărfuri!$B$5:$B$1004,B71,Mărfuri!$H$5:$H$1004,"")&gt;0,"greutatea unor loturi, ",""))-2)&amp;". ","")&amp;IF(Z71&lt;&gt;"","Transportatorul a făcut rezerve la încărcare (art. 8): ele te obligă doar dacă le-ai acceptat expres. ","")&amp;IF(AND(ISNUMBER(AC71),ISNUMBER(AI71)),IF(NOT(ISNUMBER(AD71)),IF(Azi&gt;AI71,"Rezerva scrisă pentru avarii neaparente nu a fost trimisă în termen ("&amp;RIGHT("0"&amp;DAY(AI71),2)&amp;"."&amp;RIGHT("0"&amp;MONTH(AI71),2)&amp;"."&amp;YEAR(AI71)&amp;"). ","Trimite rezerva scrisă pentru avarii neaparente până la "&amp;RIGHT("0"&amp;DAY(AI71),2)&amp;"."&amp;RIGHT("0"&amp;MONTH(AI71),2)&amp;"."&amp;YEAR(AI71)&amp;". "),IF(AD71&gt;AI71,"Rezerva scrisă a fost trimisă după termenul de 7 zile ("&amp;RIGHT("0"&amp;DAY(AI71),2)&amp;"."&amp;RIGHT("0"&amp;MONTH(AI71),2)&amp;"."&amp;YEAR(AI71)&amp;"): se prezumă că marfa a fost primită în starea din CMR. ","")),"")&amp;IF(ISNUMBER(AJ71),IF(NOT(ISNUMBER(AE71)),IF(Azi&gt;AJ71,"Termenul de 21 de zile pentru reclamația de întârziere a expirat. ","Livrare cu întârziere: trimite reclamația scrisă până la "&amp;RIGHT("0"&amp;DAY(AJ71),2)&amp;"."&amp;RIGHT("0"&amp;MONTH(AJ71),2)&amp;"."&amp;YEAR(AJ71)&amp;". "),IF(AE71&gt;AJ71,"Reclamația pentru întârziere a fost trimisă după termen. ","")),"")&amp;IF(AND(AH71="În tranzit – întârziat"),"Termenul de livrare a trecut și marfa nu a ajuns. ","")&amp;IF(AND(ISNUMBER(AK71),OR(AB71&lt;&gt;"",ISNUMBER(AC71),ISNUMBER(AJ71)),Azi&gt;N(AK71)-60,Azi&lt;=N(AK71)),"Acțiunea în instanță se prescrie la "&amp;RIGHT("0"&amp;DAY(AK71),2)&amp;"."&amp;RIGHT("0"&amp;MONTH(AK71),2)&amp;"."&amp;YEAR(AK71)&amp;". ","")))</f>
        <v/>
      </c>
    </row>
    <row r="72" spans="2:38" x14ac:dyDescent="0.2">
      <c r="B72" s="17"/>
      <c r="C72" s="18"/>
      <c r="D72" s="19"/>
      <c r="E72" s="19"/>
      <c r="F72" s="19"/>
      <c r="G72" s="19"/>
      <c r="H72" s="19"/>
      <c r="I72" s="19"/>
      <c r="J72" s="19"/>
      <c r="K72" s="19"/>
      <c r="L72" s="18"/>
      <c r="M72" s="19"/>
      <c r="N72" s="19"/>
      <c r="O72" s="19"/>
      <c r="P72" s="19"/>
      <c r="Q72" s="19"/>
      <c r="R72" s="19"/>
      <c r="S72" s="19"/>
      <c r="T72" s="20"/>
      <c r="U72" s="21"/>
      <c r="V72" s="20"/>
      <c r="W72" s="19"/>
      <c r="X72" s="19"/>
      <c r="Y72" s="18"/>
      <c r="Z72" s="19"/>
      <c r="AA72" s="18"/>
      <c r="AB72" s="19"/>
      <c r="AC72" s="18"/>
      <c r="AD72" s="18"/>
      <c r="AE72" s="18"/>
      <c r="AF72" s="22" t="str">
        <f>IF(B72="","",SUMIF(Mărfuri!$B$5:$B$1004,B72,Mărfuri!$D$5:$D$1004))</f>
        <v/>
      </c>
      <c r="AG72" s="23" t="str">
        <f>IF(B72="","",SUMIF(Mărfuri!$B$5:$B$1004,B72,Mărfuri!$H$5:$H$1004))</f>
        <v/>
      </c>
      <c r="AH72" s="24" t="str">
        <f t="shared" si="4"/>
        <v/>
      </c>
      <c r="AI72" s="25" t="str">
        <f t="shared" si="5"/>
        <v/>
      </c>
      <c r="AJ72" s="25" t="str">
        <f t="shared" si="6"/>
        <v/>
      </c>
      <c r="AK72" s="25" t="str">
        <f t="shared" si="7"/>
        <v/>
      </c>
      <c r="AL72" s="26" t="str">
        <f>IF(B72="","",TRIM(IF(COUNTIF($B$5:$B$504,B72)&gt;1,"Număr CMR dublat. ","")&amp;IF(LEN(IF(C72="","data, ","")&amp;IF(D72="","locul întocmirii, ","")&amp;IF(OR(E72="",F72=""),"expeditorul, ","")&amp;IF(OR(H72="",I72=""),"destinatarul, ","")&amp;IF(OR(N72="",O72=""),"transportatorul, ","")&amp;IF(OR(K72="",NOT(ISNUMBER(L72))),"locul și data încărcării, ","")&amp;IF(M72="","locul de livrare, ","")&amp;IF(N(AF72)=0,"numărul de colete, ","")&amp;IF(COUNTIFS(Mărfuri!$B$5:$B$1004,B72,Mărfuri!$H$5:$H$1004,"")&gt;0,"greutatea unor loturi, ",""))&gt;0,"Lipsesc date obligatorii (art. 6): "&amp;LEFT(IF(C72="","data, ","")&amp;IF(D72="","locul întocmirii, ","")&amp;IF(OR(E72="",F72=""),"expeditorul, ","")&amp;IF(OR(H72="",I72=""),"destinatarul, ","")&amp;IF(OR(N72="",O72=""),"transportatorul, ","")&amp;IF(OR(K72="",NOT(ISNUMBER(L72))),"locul și data încărcării, ","")&amp;IF(M72="","locul de livrare, ","")&amp;IF(N(AF72)=0,"numărul de colete, ","")&amp;IF(COUNTIFS(Mărfuri!$B$5:$B$1004,B72,Mărfuri!$H$5:$H$1004,"")&gt;0,"greutatea unor loturi, ",""),LEN(IF(C72="","data, ","")&amp;IF(D72="","locul întocmirii, ","")&amp;IF(OR(E72="",F72=""),"expeditorul, ","")&amp;IF(OR(H72="",I72=""),"destinatarul, ","")&amp;IF(OR(N72="",O72=""),"transportatorul, ","")&amp;IF(OR(K72="",NOT(ISNUMBER(L72))),"locul și data încărcării, ","")&amp;IF(M72="","locul de livrare, ","")&amp;IF(N(AF72)=0,"numărul de colete, ","")&amp;IF(COUNTIFS(Mărfuri!$B$5:$B$1004,B72,Mărfuri!$H$5:$H$1004,"")&gt;0,"greutatea unor loturi, ",""))-2)&amp;". ","")&amp;IF(Z72&lt;&gt;"","Transportatorul a făcut rezerve la încărcare (art. 8): ele te obligă doar dacă le-ai acceptat expres. ","")&amp;IF(AND(ISNUMBER(AC72),ISNUMBER(AI72)),IF(NOT(ISNUMBER(AD72)),IF(Azi&gt;AI72,"Rezerva scrisă pentru avarii neaparente nu a fost trimisă în termen ("&amp;RIGHT("0"&amp;DAY(AI72),2)&amp;"."&amp;RIGHT("0"&amp;MONTH(AI72),2)&amp;"."&amp;YEAR(AI72)&amp;"). ","Trimite rezerva scrisă pentru avarii neaparente până la "&amp;RIGHT("0"&amp;DAY(AI72),2)&amp;"."&amp;RIGHT("0"&amp;MONTH(AI72),2)&amp;"."&amp;YEAR(AI72)&amp;". "),IF(AD72&gt;AI72,"Rezerva scrisă a fost trimisă după termenul de 7 zile ("&amp;RIGHT("0"&amp;DAY(AI72),2)&amp;"."&amp;RIGHT("0"&amp;MONTH(AI72),2)&amp;"."&amp;YEAR(AI72)&amp;"): se prezumă că marfa a fost primită în starea din CMR. ","")),"")&amp;IF(ISNUMBER(AJ72),IF(NOT(ISNUMBER(AE72)),IF(Azi&gt;AJ72,"Termenul de 21 de zile pentru reclamația de întârziere a expirat. ","Livrare cu întârziere: trimite reclamația scrisă până la "&amp;RIGHT("0"&amp;DAY(AJ72),2)&amp;"."&amp;RIGHT("0"&amp;MONTH(AJ72),2)&amp;"."&amp;YEAR(AJ72)&amp;". "),IF(AE72&gt;AJ72,"Reclamația pentru întârziere a fost trimisă după termen. ","")),"")&amp;IF(AND(AH72="În tranzit – întârziat"),"Termenul de livrare a trecut și marfa nu a ajuns. ","")&amp;IF(AND(ISNUMBER(AK72),OR(AB72&lt;&gt;"",ISNUMBER(AC72),ISNUMBER(AJ72)),Azi&gt;N(AK72)-60,Azi&lt;=N(AK72)),"Acțiunea în instanță se prescrie la "&amp;RIGHT("0"&amp;DAY(AK72),2)&amp;"."&amp;RIGHT("0"&amp;MONTH(AK72),2)&amp;"."&amp;YEAR(AK72)&amp;". ","")))</f>
        <v/>
      </c>
    </row>
    <row r="73" spans="2:38" x14ac:dyDescent="0.2">
      <c r="B73" s="17"/>
      <c r="C73" s="18"/>
      <c r="D73" s="19"/>
      <c r="E73" s="19"/>
      <c r="F73" s="19"/>
      <c r="G73" s="19"/>
      <c r="H73" s="19"/>
      <c r="I73" s="19"/>
      <c r="J73" s="19"/>
      <c r="K73" s="19"/>
      <c r="L73" s="18"/>
      <c r="M73" s="19"/>
      <c r="N73" s="19"/>
      <c r="O73" s="19"/>
      <c r="P73" s="19"/>
      <c r="Q73" s="19"/>
      <c r="R73" s="19"/>
      <c r="S73" s="19"/>
      <c r="T73" s="20"/>
      <c r="U73" s="21"/>
      <c r="V73" s="20"/>
      <c r="W73" s="19"/>
      <c r="X73" s="19"/>
      <c r="Y73" s="18"/>
      <c r="Z73" s="19"/>
      <c r="AA73" s="18"/>
      <c r="AB73" s="19"/>
      <c r="AC73" s="18"/>
      <c r="AD73" s="18"/>
      <c r="AE73" s="18"/>
      <c r="AF73" s="22" t="str">
        <f>IF(B73="","",SUMIF(Mărfuri!$B$5:$B$1004,B73,Mărfuri!$D$5:$D$1004))</f>
        <v/>
      </c>
      <c r="AG73" s="23" t="str">
        <f>IF(B73="","",SUMIF(Mărfuri!$B$5:$B$1004,B73,Mărfuri!$H$5:$H$1004))</f>
        <v/>
      </c>
      <c r="AH73" s="24" t="str">
        <f t="shared" si="4"/>
        <v/>
      </c>
      <c r="AI73" s="25" t="str">
        <f t="shared" si="5"/>
        <v/>
      </c>
      <c r="AJ73" s="25" t="str">
        <f t="shared" si="6"/>
        <v/>
      </c>
      <c r="AK73" s="25" t="str">
        <f t="shared" si="7"/>
        <v/>
      </c>
      <c r="AL73" s="26" t="str">
        <f>IF(B73="","",TRIM(IF(COUNTIF($B$5:$B$504,B73)&gt;1,"Număr CMR dublat. ","")&amp;IF(LEN(IF(C73="","data, ","")&amp;IF(D73="","locul întocmirii, ","")&amp;IF(OR(E73="",F73=""),"expeditorul, ","")&amp;IF(OR(H73="",I73=""),"destinatarul, ","")&amp;IF(OR(N73="",O73=""),"transportatorul, ","")&amp;IF(OR(K73="",NOT(ISNUMBER(L73))),"locul și data încărcării, ","")&amp;IF(M73="","locul de livrare, ","")&amp;IF(N(AF73)=0,"numărul de colete, ","")&amp;IF(COUNTIFS(Mărfuri!$B$5:$B$1004,B73,Mărfuri!$H$5:$H$1004,"")&gt;0,"greutatea unor loturi, ",""))&gt;0,"Lipsesc date obligatorii (art. 6): "&amp;LEFT(IF(C73="","data, ","")&amp;IF(D73="","locul întocmirii, ","")&amp;IF(OR(E73="",F73=""),"expeditorul, ","")&amp;IF(OR(H73="",I73=""),"destinatarul, ","")&amp;IF(OR(N73="",O73=""),"transportatorul, ","")&amp;IF(OR(K73="",NOT(ISNUMBER(L73))),"locul și data încărcării, ","")&amp;IF(M73="","locul de livrare, ","")&amp;IF(N(AF73)=0,"numărul de colete, ","")&amp;IF(COUNTIFS(Mărfuri!$B$5:$B$1004,B73,Mărfuri!$H$5:$H$1004,"")&gt;0,"greutatea unor loturi, ",""),LEN(IF(C73="","data, ","")&amp;IF(D73="","locul întocmirii, ","")&amp;IF(OR(E73="",F73=""),"expeditorul, ","")&amp;IF(OR(H73="",I73=""),"destinatarul, ","")&amp;IF(OR(N73="",O73=""),"transportatorul, ","")&amp;IF(OR(K73="",NOT(ISNUMBER(L73))),"locul și data încărcării, ","")&amp;IF(M73="","locul de livrare, ","")&amp;IF(N(AF73)=0,"numărul de colete, ","")&amp;IF(COUNTIFS(Mărfuri!$B$5:$B$1004,B73,Mărfuri!$H$5:$H$1004,"")&gt;0,"greutatea unor loturi, ",""))-2)&amp;". ","")&amp;IF(Z73&lt;&gt;"","Transportatorul a făcut rezerve la încărcare (art. 8): ele te obligă doar dacă le-ai acceptat expres. ","")&amp;IF(AND(ISNUMBER(AC73),ISNUMBER(AI73)),IF(NOT(ISNUMBER(AD73)),IF(Azi&gt;AI73,"Rezerva scrisă pentru avarii neaparente nu a fost trimisă în termen ("&amp;RIGHT("0"&amp;DAY(AI73),2)&amp;"."&amp;RIGHT("0"&amp;MONTH(AI73),2)&amp;"."&amp;YEAR(AI73)&amp;"). ","Trimite rezerva scrisă pentru avarii neaparente până la "&amp;RIGHT("0"&amp;DAY(AI73),2)&amp;"."&amp;RIGHT("0"&amp;MONTH(AI73),2)&amp;"."&amp;YEAR(AI73)&amp;". "),IF(AD73&gt;AI73,"Rezerva scrisă a fost trimisă după termenul de 7 zile ("&amp;RIGHT("0"&amp;DAY(AI73),2)&amp;"."&amp;RIGHT("0"&amp;MONTH(AI73),2)&amp;"."&amp;YEAR(AI73)&amp;"): se prezumă că marfa a fost primită în starea din CMR. ","")),"")&amp;IF(ISNUMBER(AJ73),IF(NOT(ISNUMBER(AE73)),IF(Azi&gt;AJ73,"Termenul de 21 de zile pentru reclamația de întârziere a expirat. ","Livrare cu întârziere: trimite reclamația scrisă până la "&amp;RIGHT("0"&amp;DAY(AJ73),2)&amp;"."&amp;RIGHT("0"&amp;MONTH(AJ73),2)&amp;"."&amp;YEAR(AJ73)&amp;". "),IF(AE73&gt;AJ73,"Reclamația pentru întârziere a fost trimisă după termen. ","")),"")&amp;IF(AND(AH73="În tranzit – întârziat"),"Termenul de livrare a trecut și marfa nu a ajuns. ","")&amp;IF(AND(ISNUMBER(AK73),OR(AB73&lt;&gt;"",ISNUMBER(AC73),ISNUMBER(AJ73)),Azi&gt;N(AK73)-60,Azi&lt;=N(AK73)),"Acțiunea în instanță se prescrie la "&amp;RIGHT("0"&amp;DAY(AK73),2)&amp;"."&amp;RIGHT("0"&amp;MONTH(AK73),2)&amp;"."&amp;YEAR(AK73)&amp;". ","")))</f>
        <v/>
      </c>
    </row>
    <row r="74" spans="2:38" x14ac:dyDescent="0.2">
      <c r="B74" s="17"/>
      <c r="C74" s="18"/>
      <c r="D74" s="19"/>
      <c r="E74" s="19"/>
      <c r="F74" s="19"/>
      <c r="G74" s="19"/>
      <c r="H74" s="19"/>
      <c r="I74" s="19"/>
      <c r="J74" s="19"/>
      <c r="K74" s="19"/>
      <c r="L74" s="18"/>
      <c r="M74" s="19"/>
      <c r="N74" s="19"/>
      <c r="O74" s="19"/>
      <c r="P74" s="19"/>
      <c r="Q74" s="19"/>
      <c r="R74" s="19"/>
      <c r="S74" s="19"/>
      <c r="T74" s="20"/>
      <c r="U74" s="21"/>
      <c r="V74" s="20"/>
      <c r="W74" s="19"/>
      <c r="X74" s="19"/>
      <c r="Y74" s="18"/>
      <c r="Z74" s="19"/>
      <c r="AA74" s="18"/>
      <c r="AB74" s="19"/>
      <c r="AC74" s="18"/>
      <c r="AD74" s="18"/>
      <c r="AE74" s="18"/>
      <c r="AF74" s="22" t="str">
        <f>IF(B74="","",SUMIF(Mărfuri!$B$5:$B$1004,B74,Mărfuri!$D$5:$D$1004))</f>
        <v/>
      </c>
      <c r="AG74" s="23" t="str">
        <f>IF(B74="","",SUMIF(Mărfuri!$B$5:$B$1004,B74,Mărfuri!$H$5:$H$1004))</f>
        <v/>
      </c>
      <c r="AH74" s="24" t="str">
        <f t="shared" si="4"/>
        <v/>
      </c>
      <c r="AI74" s="25" t="str">
        <f t="shared" si="5"/>
        <v/>
      </c>
      <c r="AJ74" s="25" t="str">
        <f t="shared" si="6"/>
        <v/>
      </c>
      <c r="AK74" s="25" t="str">
        <f t="shared" si="7"/>
        <v/>
      </c>
      <c r="AL74" s="26" t="str">
        <f>IF(B74="","",TRIM(IF(COUNTIF($B$5:$B$504,B74)&gt;1,"Număr CMR dublat. ","")&amp;IF(LEN(IF(C74="","data, ","")&amp;IF(D74="","locul întocmirii, ","")&amp;IF(OR(E74="",F74=""),"expeditorul, ","")&amp;IF(OR(H74="",I74=""),"destinatarul, ","")&amp;IF(OR(N74="",O74=""),"transportatorul, ","")&amp;IF(OR(K74="",NOT(ISNUMBER(L74))),"locul și data încărcării, ","")&amp;IF(M74="","locul de livrare, ","")&amp;IF(N(AF74)=0,"numărul de colete, ","")&amp;IF(COUNTIFS(Mărfuri!$B$5:$B$1004,B74,Mărfuri!$H$5:$H$1004,"")&gt;0,"greutatea unor loturi, ",""))&gt;0,"Lipsesc date obligatorii (art. 6): "&amp;LEFT(IF(C74="","data, ","")&amp;IF(D74="","locul întocmirii, ","")&amp;IF(OR(E74="",F74=""),"expeditorul, ","")&amp;IF(OR(H74="",I74=""),"destinatarul, ","")&amp;IF(OR(N74="",O74=""),"transportatorul, ","")&amp;IF(OR(K74="",NOT(ISNUMBER(L74))),"locul și data încărcării, ","")&amp;IF(M74="","locul de livrare, ","")&amp;IF(N(AF74)=0,"numărul de colete, ","")&amp;IF(COUNTIFS(Mărfuri!$B$5:$B$1004,B74,Mărfuri!$H$5:$H$1004,"")&gt;0,"greutatea unor loturi, ",""),LEN(IF(C74="","data, ","")&amp;IF(D74="","locul întocmirii, ","")&amp;IF(OR(E74="",F74=""),"expeditorul, ","")&amp;IF(OR(H74="",I74=""),"destinatarul, ","")&amp;IF(OR(N74="",O74=""),"transportatorul, ","")&amp;IF(OR(K74="",NOT(ISNUMBER(L74))),"locul și data încărcării, ","")&amp;IF(M74="","locul de livrare, ","")&amp;IF(N(AF74)=0,"numărul de colete, ","")&amp;IF(COUNTIFS(Mărfuri!$B$5:$B$1004,B74,Mărfuri!$H$5:$H$1004,"")&gt;0,"greutatea unor loturi, ",""))-2)&amp;". ","")&amp;IF(Z74&lt;&gt;"","Transportatorul a făcut rezerve la încărcare (art. 8): ele te obligă doar dacă le-ai acceptat expres. ","")&amp;IF(AND(ISNUMBER(AC74),ISNUMBER(AI74)),IF(NOT(ISNUMBER(AD74)),IF(Azi&gt;AI74,"Rezerva scrisă pentru avarii neaparente nu a fost trimisă în termen ("&amp;RIGHT("0"&amp;DAY(AI74),2)&amp;"."&amp;RIGHT("0"&amp;MONTH(AI74),2)&amp;"."&amp;YEAR(AI74)&amp;"). ","Trimite rezerva scrisă pentru avarii neaparente până la "&amp;RIGHT("0"&amp;DAY(AI74),2)&amp;"."&amp;RIGHT("0"&amp;MONTH(AI74),2)&amp;"."&amp;YEAR(AI74)&amp;". "),IF(AD74&gt;AI74,"Rezerva scrisă a fost trimisă după termenul de 7 zile ("&amp;RIGHT("0"&amp;DAY(AI74),2)&amp;"."&amp;RIGHT("0"&amp;MONTH(AI74),2)&amp;"."&amp;YEAR(AI74)&amp;"): se prezumă că marfa a fost primită în starea din CMR. ","")),"")&amp;IF(ISNUMBER(AJ74),IF(NOT(ISNUMBER(AE74)),IF(Azi&gt;AJ74,"Termenul de 21 de zile pentru reclamația de întârziere a expirat. ","Livrare cu întârziere: trimite reclamația scrisă până la "&amp;RIGHT("0"&amp;DAY(AJ74),2)&amp;"."&amp;RIGHT("0"&amp;MONTH(AJ74),2)&amp;"."&amp;YEAR(AJ74)&amp;". "),IF(AE74&gt;AJ74,"Reclamația pentru întârziere a fost trimisă după termen. ","")),"")&amp;IF(AND(AH74="În tranzit – întârziat"),"Termenul de livrare a trecut și marfa nu a ajuns. ","")&amp;IF(AND(ISNUMBER(AK74),OR(AB74&lt;&gt;"",ISNUMBER(AC74),ISNUMBER(AJ74)),Azi&gt;N(AK74)-60,Azi&lt;=N(AK74)),"Acțiunea în instanță se prescrie la "&amp;RIGHT("0"&amp;DAY(AK74),2)&amp;"."&amp;RIGHT("0"&amp;MONTH(AK74),2)&amp;"."&amp;YEAR(AK74)&amp;". ","")))</f>
        <v/>
      </c>
    </row>
    <row r="75" spans="2:38" x14ac:dyDescent="0.2">
      <c r="B75" s="17"/>
      <c r="C75" s="18"/>
      <c r="D75" s="19"/>
      <c r="E75" s="19"/>
      <c r="F75" s="19"/>
      <c r="G75" s="19"/>
      <c r="H75" s="19"/>
      <c r="I75" s="19"/>
      <c r="J75" s="19"/>
      <c r="K75" s="19"/>
      <c r="L75" s="18"/>
      <c r="M75" s="19"/>
      <c r="N75" s="19"/>
      <c r="O75" s="19"/>
      <c r="P75" s="19"/>
      <c r="Q75" s="19"/>
      <c r="R75" s="19"/>
      <c r="S75" s="19"/>
      <c r="T75" s="20"/>
      <c r="U75" s="21"/>
      <c r="V75" s="20"/>
      <c r="W75" s="19"/>
      <c r="X75" s="19"/>
      <c r="Y75" s="18"/>
      <c r="Z75" s="19"/>
      <c r="AA75" s="18"/>
      <c r="AB75" s="19"/>
      <c r="AC75" s="18"/>
      <c r="AD75" s="18"/>
      <c r="AE75" s="18"/>
      <c r="AF75" s="22" t="str">
        <f>IF(B75="","",SUMIF(Mărfuri!$B$5:$B$1004,B75,Mărfuri!$D$5:$D$1004))</f>
        <v/>
      </c>
      <c r="AG75" s="23" t="str">
        <f>IF(B75="","",SUMIF(Mărfuri!$B$5:$B$1004,B75,Mărfuri!$H$5:$H$1004))</f>
        <v/>
      </c>
      <c r="AH75" s="24" t="str">
        <f t="shared" si="4"/>
        <v/>
      </c>
      <c r="AI75" s="25" t="str">
        <f t="shared" si="5"/>
        <v/>
      </c>
      <c r="AJ75" s="25" t="str">
        <f t="shared" si="6"/>
        <v/>
      </c>
      <c r="AK75" s="25" t="str">
        <f t="shared" si="7"/>
        <v/>
      </c>
      <c r="AL75" s="26" t="str">
        <f>IF(B75="","",TRIM(IF(COUNTIF($B$5:$B$504,B75)&gt;1,"Număr CMR dublat. ","")&amp;IF(LEN(IF(C75="","data, ","")&amp;IF(D75="","locul întocmirii, ","")&amp;IF(OR(E75="",F75=""),"expeditorul, ","")&amp;IF(OR(H75="",I75=""),"destinatarul, ","")&amp;IF(OR(N75="",O75=""),"transportatorul, ","")&amp;IF(OR(K75="",NOT(ISNUMBER(L75))),"locul și data încărcării, ","")&amp;IF(M75="","locul de livrare, ","")&amp;IF(N(AF75)=0,"numărul de colete, ","")&amp;IF(COUNTIFS(Mărfuri!$B$5:$B$1004,B75,Mărfuri!$H$5:$H$1004,"")&gt;0,"greutatea unor loturi, ",""))&gt;0,"Lipsesc date obligatorii (art. 6): "&amp;LEFT(IF(C75="","data, ","")&amp;IF(D75="","locul întocmirii, ","")&amp;IF(OR(E75="",F75=""),"expeditorul, ","")&amp;IF(OR(H75="",I75=""),"destinatarul, ","")&amp;IF(OR(N75="",O75=""),"transportatorul, ","")&amp;IF(OR(K75="",NOT(ISNUMBER(L75))),"locul și data încărcării, ","")&amp;IF(M75="","locul de livrare, ","")&amp;IF(N(AF75)=0,"numărul de colete, ","")&amp;IF(COUNTIFS(Mărfuri!$B$5:$B$1004,B75,Mărfuri!$H$5:$H$1004,"")&gt;0,"greutatea unor loturi, ",""),LEN(IF(C75="","data, ","")&amp;IF(D75="","locul întocmirii, ","")&amp;IF(OR(E75="",F75=""),"expeditorul, ","")&amp;IF(OR(H75="",I75=""),"destinatarul, ","")&amp;IF(OR(N75="",O75=""),"transportatorul, ","")&amp;IF(OR(K75="",NOT(ISNUMBER(L75))),"locul și data încărcării, ","")&amp;IF(M75="","locul de livrare, ","")&amp;IF(N(AF75)=0,"numărul de colete, ","")&amp;IF(COUNTIFS(Mărfuri!$B$5:$B$1004,B75,Mărfuri!$H$5:$H$1004,"")&gt;0,"greutatea unor loturi, ",""))-2)&amp;". ","")&amp;IF(Z75&lt;&gt;"","Transportatorul a făcut rezerve la încărcare (art. 8): ele te obligă doar dacă le-ai acceptat expres. ","")&amp;IF(AND(ISNUMBER(AC75),ISNUMBER(AI75)),IF(NOT(ISNUMBER(AD75)),IF(Azi&gt;AI75,"Rezerva scrisă pentru avarii neaparente nu a fost trimisă în termen ("&amp;RIGHT("0"&amp;DAY(AI75),2)&amp;"."&amp;RIGHT("0"&amp;MONTH(AI75),2)&amp;"."&amp;YEAR(AI75)&amp;"). ","Trimite rezerva scrisă pentru avarii neaparente până la "&amp;RIGHT("0"&amp;DAY(AI75),2)&amp;"."&amp;RIGHT("0"&amp;MONTH(AI75),2)&amp;"."&amp;YEAR(AI75)&amp;". "),IF(AD75&gt;AI75,"Rezerva scrisă a fost trimisă după termenul de 7 zile ("&amp;RIGHT("0"&amp;DAY(AI75),2)&amp;"."&amp;RIGHT("0"&amp;MONTH(AI75),2)&amp;"."&amp;YEAR(AI75)&amp;"): se prezumă că marfa a fost primită în starea din CMR. ","")),"")&amp;IF(ISNUMBER(AJ75),IF(NOT(ISNUMBER(AE75)),IF(Azi&gt;AJ75,"Termenul de 21 de zile pentru reclamația de întârziere a expirat. ","Livrare cu întârziere: trimite reclamația scrisă până la "&amp;RIGHT("0"&amp;DAY(AJ75),2)&amp;"."&amp;RIGHT("0"&amp;MONTH(AJ75),2)&amp;"."&amp;YEAR(AJ75)&amp;". "),IF(AE75&gt;AJ75,"Reclamația pentru întârziere a fost trimisă după termen. ","")),"")&amp;IF(AND(AH75="În tranzit – întârziat"),"Termenul de livrare a trecut și marfa nu a ajuns. ","")&amp;IF(AND(ISNUMBER(AK75),OR(AB75&lt;&gt;"",ISNUMBER(AC75),ISNUMBER(AJ75)),Azi&gt;N(AK75)-60,Azi&lt;=N(AK75)),"Acțiunea în instanță se prescrie la "&amp;RIGHT("0"&amp;DAY(AK75),2)&amp;"."&amp;RIGHT("0"&amp;MONTH(AK75),2)&amp;"."&amp;YEAR(AK75)&amp;". ","")))</f>
        <v/>
      </c>
    </row>
    <row r="76" spans="2:38" x14ac:dyDescent="0.2">
      <c r="B76" s="17"/>
      <c r="C76" s="18"/>
      <c r="D76" s="19"/>
      <c r="E76" s="19"/>
      <c r="F76" s="19"/>
      <c r="G76" s="19"/>
      <c r="H76" s="19"/>
      <c r="I76" s="19"/>
      <c r="J76" s="19"/>
      <c r="K76" s="19"/>
      <c r="L76" s="18"/>
      <c r="M76" s="19"/>
      <c r="N76" s="19"/>
      <c r="O76" s="19"/>
      <c r="P76" s="19"/>
      <c r="Q76" s="19"/>
      <c r="R76" s="19"/>
      <c r="S76" s="19"/>
      <c r="T76" s="20"/>
      <c r="U76" s="21"/>
      <c r="V76" s="20"/>
      <c r="W76" s="19"/>
      <c r="X76" s="19"/>
      <c r="Y76" s="18"/>
      <c r="Z76" s="19"/>
      <c r="AA76" s="18"/>
      <c r="AB76" s="19"/>
      <c r="AC76" s="18"/>
      <c r="AD76" s="18"/>
      <c r="AE76" s="18"/>
      <c r="AF76" s="22" t="str">
        <f>IF(B76="","",SUMIF(Mărfuri!$B$5:$B$1004,B76,Mărfuri!$D$5:$D$1004))</f>
        <v/>
      </c>
      <c r="AG76" s="23" t="str">
        <f>IF(B76="","",SUMIF(Mărfuri!$B$5:$B$1004,B76,Mărfuri!$H$5:$H$1004))</f>
        <v/>
      </c>
      <c r="AH76" s="24" t="str">
        <f t="shared" si="4"/>
        <v/>
      </c>
      <c r="AI76" s="25" t="str">
        <f t="shared" si="5"/>
        <v/>
      </c>
      <c r="AJ76" s="25" t="str">
        <f t="shared" si="6"/>
        <v/>
      </c>
      <c r="AK76" s="25" t="str">
        <f t="shared" si="7"/>
        <v/>
      </c>
      <c r="AL76" s="26" t="str">
        <f>IF(B76="","",TRIM(IF(COUNTIF($B$5:$B$504,B76)&gt;1,"Număr CMR dublat. ","")&amp;IF(LEN(IF(C76="","data, ","")&amp;IF(D76="","locul întocmirii, ","")&amp;IF(OR(E76="",F76=""),"expeditorul, ","")&amp;IF(OR(H76="",I76=""),"destinatarul, ","")&amp;IF(OR(N76="",O76=""),"transportatorul, ","")&amp;IF(OR(K76="",NOT(ISNUMBER(L76))),"locul și data încărcării, ","")&amp;IF(M76="","locul de livrare, ","")&amp;IF(N(AF76)=0,"numărul de colete, ","")&amp;IF(COUNTIFS(Mărfuri!$B$5:$B$1004,B76,Mărfuri!$H$5:$H$1004,"")&gt;0,"greutatea unor loturi, ",""))&gt;0,"Lipsesc date obligatorii (art. 6): "&amp;LEFT(IF(C76="","data, ","")&amp;IF(D76="","locul întocmirii, ","")&amp;IF(OR(E76="",F76=""),"expeditorul, ","")&amp;IF(OR(H76="",I76=""),"destinatarul, ","")&amp;IF(OR(N76="",O76=""),"transportatorul, ","")&amp;IF(OR(K76="",NOT(ISNUMBER(L76))),"locul și data încărcării, ","")&amp;IF(M76="","locul de livrare, ","")&amp;IF(N(AF76)=0,"numărul de colete, ","")&amp;IF(COUNTIFS(Mărfuri!$B$5:$B$1004,B76,Mărfuri!$H$5:$H$1004,"")&gt;0,"greutatea unor loturi, ",""),LEN(IF(C76="","data, ","")&amp;IF(D76="","locul întocmirii, ","")&amp;IF(OR(E76="",F76=""),"expeditorul, ","")&amp;IF(OR(H76="",I76=""),"destinatarul, ","")&amp;IF(OR(N76="",O76=""),"transportatorul, ","")&amp;IF(OR(K76="",NOT(ISNUMBER(L76))),"locul și data încărcării, ","")&amp;IF(M76="","locul de livrare, ","")&amp;IF(N(AF76)=0,"numărul de colete, ","")&amp;IF(COUNTIFS(Mărfuri!$B$5:$B$1004,B76,Mărfuri!$H$5:$H$1004,"")&gt;0,"greutatea unor loturi, ",""))-2)&amp;". ","")&amp;IF(Z76&lt;&gt;"","Transportatorul a făcut rezerve la încărcare (art. 8): ele te obligă doar dacă le-ai acceptat expres. ","")&amp;IF(AND(ISNUMBER(AC76),ISNUMBER(AI76)),IF(NOT(ISNUMBER(AD76)),IF(Azi&gt;AI76,"Rezerva scrisă pentru avarii neaparente nu a fost trimisă în termen ("&amp;RIGHT("0"&amp;DAY(AI76),2)&amp;"."&amp;RIGHT("0"&amp;MONTH(AI76),2)&amp;"."&amp;YEAR(AI76)&amp;"). ","Trimite rezerva scrisă pentru avarii neaparente până la "&amp;RIGHT("0"&amp;DAY(AI76),2)&amp;"."&amp;RIGHT("0"&amp;MONTH(AI76),2)&amp;"."&amp;YEAR(AI76)&amp;". "),IF(AD76&gt;AI76,"Rezerva scrisă a fost trimisă după termenul de 7 zile ("&amp;RIGHT("0"&amp;DAY(AI76),2)&amp;"."&amp;RIGHT("0"&amp;MONTH(AI76),2)&amp;"."&amp;YEAR(AI76)&amp;"): se prezumă că marfa a fost primită în starea din CMR. ","")),"")&amp;IF(ISNUMBER(AJ76),IF(NOT(ISNUMBER(AE76)),IF(Azi&gt;AJ76,"Termenul de 21 de zile pentru reclamația de întârziere a expirat. ","Livrare cu întârziere: trimite reclamația scrisă până la "&amp;RIGHT("0"&amp;DAY(AJ76),2)&amp;"."&amp;RIGHT("0"&amp;MONTH(AJ76),2)&amp;"."&amp;YEAR(AJ76)&amp;". "),IF(AE76&gt;AJ76,"Reclamația pentru întârziere a fost trimisă după termen. ","")),"")&amp;IF(AND(AH76="În tranzit – întârziat"),"Termenul de livrare a trecut și marfa nu a ajuns. ","")&amp;IF(AND(ISNUMBER(AK76),OR(AB76&lt;&gt;"",ISNUMBER(AC76),ISNUMBER(AJ76)),Azi&gt;N(AK76)-60,Azi&lt;=N(AK76)),"Acțiunea în instanță se prescrie la "&amp;RIGHT("0"&amp;DAY(AK76),2)&amp;"."&amp;RIGHT("0"&amp;MONTH(AK76),2)&amp;"."&amp;YEAR(AK76)&amp;". ","")))</f>
        <v/>
      </c>
    </row>
    <row r="77" spans="2:38" x14ac:dyDescent="0.2">
      <c r="B77" s="17"/>
      <c r="C77" s="18"/>
      <c r="D77" s="19"/>
      <c r="E77" s="19"/>
      <c r="F77" s="19"/>
      <c r="G77" s="19"/>
      <c r="H77" s="19"/>
      <c r="I77" s="19"/>
      <c r="J77" s="19"/>
      <c r="K77" s="19"/>
      <c r="L77" s="18"/>
      <c r="M77" s="19"/>
      <c r="N77" s="19"/>
      <c r="O77" s="19"/>
      <c r="P77" s="19"/>
      <c r="Q77" s="19"/>
      <c r="R77" s="19"/>
      <c r="S77" s="19"/>
      <c r="T77" s="20"/>
      <c r="U77" s="21"/>
      <c r="V77" s="20"/>
      <c r="W77" s="19"/>
      <c r="X77" s="19"/>
      <c r="Y77" s="18"/>
      <c r="Z77" s="19"/>
      <c r="AA77" s="18"/>
      <c r="AB77" s="19"/>
      <c r="AC77" s="18"/>
      <c r="AD77" s="18"/>
      <c r="AE77" s="18"/>
      <c r="AF77" s="22" t="str">
        <f>IF(B77="","",SUMIF(Mărfuri!$B$5:$B$1004,B77,Mărfuri!$D$5:$D$1004))</f>
        <v/>
      </c>
      <c r="AG77" s="23" t="str">
        <f>IF(B77="","",SUMIF(Mărfuri!$B$5:$B$1004,B77,Mărfuri!$H$5:$H$1004))</f>
        <v/>
      </c>
      <c r="AH77" s="24" t="str">
        <f t="shared" si="4"/>
        <v/>
      </c>
      <c r="AI77" s="25" t="str">
        <f t="shared" si="5"/>
        <v/>
      </c>
      <c r="AJ77" s="25" t="str">
        <f t="shared" si="6"/>
        <v/>
      </c>
      <c r="AK77" s="25" t="str">
        <f t="shared" si="7"/>
        <v/>
      </c>
      <c r="AL77" s="26" t="str">
        <f>IF(B77="","",TRIM(IF(COUNTIF($B$5:$B$504,B77)&gt;1,"Număr CMR dublat. ","")&amp;IF(LEN(IF(C77="","data, ","")&amp;IF(D77="","locul întocmirii, ","")&amp;IF(OR(E77="",F77=""),"expeditorul, ","")&amp;IF(OR(H77="",I77=""),"destinatarul, ","")&amp;IF(OR(N77="",O77=""),"transportatorul, ","")&amp;IF(OR(K77="",NOT(ISNUMBER(L77))),"locul și data încărcării, ","")&amp;IF(M77="","locul de livrare, ","")&amp;IF(N(AF77)=0,"numărul de colete, ","")&amp;IF(COUNTIFS(Mărfuri!$B$5:$B$1004,B77,Mărfuri!$H$5:$H$1004,"")&gt;0,"greutatea unor loturi, ",""))&gt;0,"Lipsesc date obligatorii (art. 6): "&amp;LEFT(IF(C77="","data, ","")&amp;IF(D77="","locul întocmirii, ","")&amp;IF(OR(E77="",F77=""),"expeditorul, ","")&amp;IF(OR(H77="",I77=""),"destinatarul, ","")&amp;IF(OR(N77="",O77=""),"transportatorul, ","")&amp;IF(OR(K77="",NOT(ISNUMBER(L77))),"locul și data încărcării, ","")&amp;IF(M77="","locul de livrare, ","")&amp;IF(N(AF77)=0,"numărul de colete, ","")&amp;IF(COUNTIFS(Mărfuri!$B$5:$B$1004,B77,Mărfuri!$H$5:$H$1004,"")&gt;0,"greutatea unor loturi, ",""),LEN(IF(C77="","data, ","")&amp;IF(D77="","locul întocmirii, ","")&amp;IF(OR(E77="",F77=""),"expeditorul, ","")&amp;IF(OR(H77="",I77=""),"destinatarul, ","")&amp;IF(OR(N77="",O77=""),"transportatorul, ","")&amp;IF(OR(K77="",NOT(ISNUMBER(L77))),"locul și data încărcării, ","")&amp;IF(M77="","locul de livrare, ","")&amp;IF(N(AF77)=0,"numărul de colete, ","")&amp;IF(COUNTIFS(Mărfuri!$B$5:$B$1004,B77,Mărfuri!$H$5:$H$1004,"")&gt;0,"greutatea unor loturi, ",""))-2)&amp;". ","")&amp;IF(Z77&lt;&gt;"","Transportatorul a făcut rezerve la încărcare (art. 8): ele te obligă doar dacă le-ai acceptat expres. ","")&amp;IF(AND(ISNUMBER(AC77),ISNUMBER(AI77)),IF(NOT(ISNUMBER(AD77)),IF(Azi&gt;AI77,"Rezerva scrisă pentru avarii neaparente nu a fost trimisă în termen ("&amp;RIGHT("0"&amp;DAY(AI77),2)&amp;"."&amp;RIGHT("0"&amp;MONTH(AI77),2)&amp;"."&amp;YEAR(AI77)&amp;"). ","Trimite rezerva scrisă pentru avarii neaparente până la "&amp;RIGHT("0"&amp;DAY(AI77),2)&amp;"."&amp;RIGHT("0"&amp;MONTH(AI77),2)&amp;"."&amp;YEAR(AI77)&amp;". "),IF(AD77&gt;AI77,"Rezerva scrisă a fost trimisă după termenul de 7 zile ("&amp;RIGHT("0"&amp;DAY(AI77),2)&amp;"."&amp;RIGHT("0"&amp;MONTH(AI77),2)&amp;"."&amp;YEAR(AI77)&amp;"): se prezumă că marfa a fost primită în starea din CMR. ","")),"")&amp;IF(ISNUMBER(AJ77),IF(NOT(ISNUMBER(AE77)),IF(Azi&gt;AJ77,"Termenul de 21 de zile pentru reclamația de întârziere a expirat. ","Livrare cu întârziere: trimite reclamația scrisă până la "&amp;RIGHT("0"&amp;DAY(AJ77),2)&amp;"."&amp;RIGHT("0"&amp;MONTH(AJ77),2)&amp;"."&amp;YEAR(AJ77)&amp;". "),IF(AE77&gt;AJ77,"Reclamația pentru întârziere a fost trimisă după termen. ","")),"")&amp;IF(AND(AH77="În tranzit – întârziat"),"Termenul de livrare a trecut și marfa nu a ajuns. ","")&amp;IF(AND(ISNUMBER(AK77),OR(AB77&lt;&gt;"",ISNUMBER(AC77),ISNUMBER(AJ77)),Azi&gt;N(AK77)-60,Azi&lt;=N(AK77)),"Acțiunea în instanță se prescrie la "&amp;RIGHT("0"&amp;DAY(AK77),2)&amp;"."&amp;RIGHT("0"&amp;MONTH(AK77),2)&amp;"."&amp;YEAR(AK77)&amp;". ","")))</f>
        <v/>
      </c>
    </row>
    <row r="78" spans="2:38" x14ac:dyDescent="0.2">
      <c r="B78" s="17"/>
      <c r="C78" s="18"/>
      <c r="D78" s="19"/>
      <c r="E78" s="19"/>
      <c r="F78" s="19"/>
      <c r="G78" s="19"/>
      <c r="H78" s="19"/>
      <c r="I78" s="19"/>
      <c r="J78" s="19"/>
      <c r="K78" s="19"/>
      <c r="L78" s="18"/>
      <c r="M78" s="19"/>
      <c r="N78" s="19"/>
      <c r="O78" s="19"/>
      <c r="P78" s="19"/>
      <c r="Q78" s="19"/>
      <c r="R78" s="19"/>
      <c r="S78" s="19"/>
      <c r="T78" s="20"/>
      <c r="U78" s="21"/>
      <c r="V78" s="20"/>
      <c r="W78" s="19"/>
      <c r="X78" s="19"/>
      <c r="Y78" s="18"/>
      <c r="Z78" s="19"/>
      <c r="AA78" s="18"/>
      <c r="AB78" s="19"/>
      <c r="AC78" s="18"/>
      <c r="AD78" s="18"/>
      <c r="AE78" s="18"/>
      <c r="AF78" s="22" t="str">
        <f>IF(B78="","",SUMIF(Mărfuri!$B$5:$B$1004,B78,Mărfuri!$D$5:$D$1004))</f>
        <v/>
      </c>
      <c r="AG78" s="23" t="str">
        <f>IF(B78="","",SUMIF(Mărfuri!$B$5:$B$1004,B78,Mărfuri!$H$5:$H$1004))</f>
        <v/>
      </c>
      <c r="AH78" s="24" t="str">
        <f t="shared" si="4"/>
        <v/>
      </c>
      <c r="AI78" s="25" t="str">
        <f t="shared" si="5"/>
        <v/>
      </c>
      <c r="AJ78" s="25" t="str">
        <f t="shared" si="6"/>
        <v/>
      </c>
      <c r="AK78" s="25" t="str">
        <f t="shared" si="7"/>
        <v/>
      </c>
      <c r="AL78" s="26" t="str">
        <f>IF(B78="","",TRIM(IF(COUNTIF($B$5:$B$504,B78)&gt;1,"Număr CMR dublat. ","")&amp;IF(LEN(IF(C78="","data, ","")&amp;IF(D78="","locul întocmirii, ","")&amp;IF(OR(E78="",F78=""),"expeditorul, ","")&amp;IF(OR(H78="",I78=""),"destinatarul, ","")&amp;IF(OR(N78="",O78=""),"transportatorul, ","")&amp;IF(OR(K78="",NOT(ISNUMBER(L78))),"locul și data încărcării, ","")&amp;IF(M78="","locul de livrare, ","")&amp;IF(N(AF78)=0,"numărul de colete, ","")&amp;IF(COUNTIFS(Mărfuri!$B$5:$B$1004,B78,Mărfuri!$H$5:$H$1004,"")&gt;0,"greutatea unor loturi, ",""))&gt;0,"Lipsesc date obligatorii (art. 6): "&amp;LEFT(IF(C78="","data, ","")&amp;IF(D78="","locul întocmirii, ","")&amp;IF(OR(E78="",F78=""),"expeditorul, ","")&amp;IF(OR(H78="",I78=""),"destinatarul, ","")&amp;IF(OR(N78="",O78=""),"transportatorul, ","")&amp;IF(OR(K78="",NOT(ISNUMBER(L78))),"locul și data încărcării, ","")&amp;IF(M78="","locul de livrare, ","")&amp;IF(N(AF78)=0,"numărul de colete, ","")&amp;IF(COUNTIFS(Mărfuri!$B$5:$B$1004,B78,Mărfuri!$H$5:$H$1004,"")&gt;0,"greutatea unor loturi, ",""),LEN(IF(C78="","data, ","")&amp;IF(D78="","locul întocmirii, ","")&amp;IF(OR(E78="",F78=""),"expeditorul, ","")&amp;IF(OR(H78="",I78=""),"destinatarul, ","")&amp;IF(OR(N78="",O78=""),"transportatorul, ","")&amp;IF(OR(K78="",NOT(ISNUMBER(L78))),"locul și data încărcării, ","")&amp;IF(M78="","locul de livrare, ","")&amp;IF(N(AF78)=0,"numărul de colete, ","")&amp;IF(COUNTIFS(Mărfuri!$B$5:$B$1004,B78,Mărfuri!$H$5:$H$1004,"")&gt;0,"greutatea unor loturi, ",""))-2)&amp;". ","")&amp;IF(Z78&lt;&gt;"","Transportatorul a făcut rezerve la încărcare (art. 8): ele te obligă doar dacă le-ai acceptat expres. ","")&amp;IF(AND(ISNUMBER(AC78),ISNUMBER(AI78)),IF(NOT(ISNUMBER(AD78)),IF(Azi&gt;AI78,"Rezerva scrisă pentru avarii neaparente nu a fost trimisă în termen ("&amp;RIGHT("0"&amp;DAY(AI78),2)&amp;"."&amp;RIGHT("0"&amp;MONTH(AI78),2)&amp;"."&amp;YEAR(AI78)&amp;"). ","Trimite rezerva scrisă pentru avarii neaparente până la "&amp;RIGHT("0"&amp;DAY(AI78),2)&amp;"."&amp;RIGHT("0"&amp;MONTH(AI78),2)&amp;"."&amp;YEAR(AI78)&amp;". "),IF(AD78&gt;AI78,"Rezerva scrisă a fost trimisă după termenul de 7 zile ("&amp;RIGHT("0"&amp;DAY(AI78),2)&amp;"."&amp;RIGHT("0"&amp;MONTH(AI78),2)&amp;"."&amp;YEAR(AI78)&amp;"): se prezumă că marfa a fost primită în starea din CMR. ","")),"")&amp;IF(ISNUMBER(AJ78),IF(NOT(ISNUMBER(AE78)),IF(Azi&gt;AJ78,"Termenul de 21 de zile pentru reclamația de întârziere a expirat. ","Livrare cu întârziere: trimite reclamația scrisă până la "&amp;RIGHT("0"&amp;DAY(AJ78),2)&amp;"."&amp;RIGHT("0"&amp;MONTH(AJ78),2)&amp;"."&amp;YEAR(AJ78)&amp;". "),IF(AE78&gt;AJ78,"Reclamația pentru întârziere a fost trimisă după termen. ","")),"")&amp;IF(AND(AH78="În tranzit – întârziat"),"Termenul de livrare a trecut și marfa nu a ajuns. ","")&amp;IF(AND(ISNUMBER(AK78),OR(AB78&lt;&gt;"",ISNUMBER(AC78),ISNUMBER(AJ78)),Azi&gt;N(AK78)-60,Azi&lt;=N(AK78)),"Acțiunea în instanță se prescrie la "&amp;RIGHT("0"&amp;DAY(AK78),2)&amp;"."&amp;RIGHT("0"&amp;MONTH(AK78),2)&amp;"."&amp;YEAR(AK78)&amp;". ","")))</f>
        <v/>
      </c>
    </row>
    <row r="79" spans="2:38" x14ac:dyDescent="0.2">
      <c r="B79" s="17"/>
      <c r="C79" s="18"/>
      <c r="D79" s="19"/>
      <c r="E79" s="19"/>
      <c r="F79" s="19"/>
      <c r="G79" s="19"/>
      <c r="H79" s="19"/>
      <c r="I79" s="19"/>
      <c r="J79" s="19"/>
      <c r="K79" s="19"/>
      <c r="L79" s="18"/>
      <c r="M79" s="19"/>
      <c r="N79" s="19"/>
      <c r="O79" s="19"/>
      <c r="P79" s="19"/>
      <c r="Q79" s="19"/>
      <c r="R79" s="19"/>
      <c r="S79" s="19"/>
      <c r="T79" s="20"/>
      <c r="U79" s="21"/>
      <c r="V79" s="20"/>
      <c r="W79" s="19"/>
      <c r="X79" s="19"/>
      <c r="Y79" s="18"/>
      <c r="Z79" s="19"/>
      <c r="AA79" s="18"/>
      <c r="AB79" s="19"/>
      <c r="AC79" s="18"/>
      <c r="AD79" s="18"/>
      <c r="AE79" s="18"/>
      <c r="AF79" s="22" t="str">
        <f>IF(B79="","",SUMIF(Mărfuri!$B$5:$B$1004,B79,Mărfuri!$D$5:$D$1004))</f>
        <v/>
      </c>
      <c r="AG79" s="23" t="str">
        <f>IF(B79="","",SUMIF(Mărfuri!$B$5:$B$1004,B79,Mărfuri!$H$5:$H$1004))</f>
        <v/>
      </c>
      <c r="AH79" s="24" t="str">
        <f t="shared" si="4"/>
        <v/>
      </c>
      <c r="AI79" s="25" t="str">
        <f t="shared" si="5"/>
        <v/>
      </c>
      <c r="AJ79" s="25" t="str">
        <f t="shared" si="6"/>
        <v/>
      </c>
      <c r="AK79" s="25" t="str">
        <f t="shared" si="7"/>
        <v/>
      </c>
      <c r="AL79" s="26" t="str">
        <f>IF(B79="","",TRIM(IF(COUNTIF($B$5:$B$504,B79)&gt;1,"Număr CMR dublat. ","")&amp;IF(LEN(IF(C79="","data, ","")&amp;IF(D79="","locul întocmirii, ","")&amp;IF(OR(E79="",F79=""),"expeditorul, ","")&amp;IF(OR(H79="",I79=""),"destinatarul, ","")&amp;IF(OR(N79="",O79=""),"transportatorul, ","")&amp;IF(OR(K79="",NOT(ISNUMBER(L79))),"locul și data încărcării, ","")&amp;IF(M79="","locul de livrare, ","")&amp;IF(N(AF79)=0,"numărul de colete, ","")&amp;IF(COUNTIFS(Mărfuri!$B$5:$B$1004,B79,Mărfuri!$H$5:$H$1004,"")&gt;0,"greutatea unor loturi, ",""))&gt;0,"Lipsesc date obligatorii (art. 6): "&amp;LEFT(IF(C79="","data, ","")&amp;IF(D79="","locul întocmirii, ","")&amp;IF(OR(E79="",F79=""),"expeditorul, ","")&amp;IF(OR(H79="",I79=""),"destinatarul, ","")&amp;IF(OR(N79="",O79=""),"transportatorul, ","")&amp;IF(OR(K79="",NOT(ISNUMBER(L79))),"locul și data încărcării, ","")&amp;IF(M79="","locul de livrare, ","")&amp;IF(N(AF79)=0,"numărul de colete, ","")&amp;IF(COUNTIFS(Mărfuri!$B$5:$B$1004,B79,Mărfuri!$H$5:$H$1004,"")&gt;0,"greutatea unor loturi, ",""),LEN(IF(C79="","data, ","")&amp;IF(D79="","locul întocmirii, ","")&amp;IF(OR(E79="",F79=""),"expeditorul, ","")&amp;IF(OR(H79="",I79=""),"destinatarul, ","")&amp;IF(OR(N79="",O79=""),"transportatorul, ","")&amp;IF(OR(K79="",NOT(ISNUMBER(L79))),"locul și data încărcării, ","")&amp;IF(M79="","locul de livrare, ","")&amp;IF(N(AF79)=0,"numărul de colete, ","")&amp;IF(COUNTIFS(Mărfuri!$B$5:$B$1004,B79,Mărfuri!$H$5:$H$1004,"")&gt;0,"greutatea unor loturi, ",""))-2)&amp;". ","")&amp;IF(Z79&lt;&gt;"","Transportatorul a făcut rezerve la încărcare (art. 8): ele te obligă doar dacă le-ai acceptat expres. ","")&amp;IF(AND(ISNUMBER(AC79),ISNUMBER(AI79)),IF(NOT(ISNUMBER(AD79)),IF(Azi&gt;AI79,"Rezerva scrisă pentru avarii neaparente nu a fost trimisă în termen ("&amp;RIGHT("0"&amp;DAY(AI79),2)&amp;"."&amp;RIGHT("0"&amp;MONTH(AI79),2)&amp;"."&amp;YEAR(AI79)&amp;"). ","Trimite rezerva scrisă pentru avarii neaparente până la "&amp;RIGHT("0"&amp;DAY(AI79),2)&amp;"."&amp;RIGHT("0"&amp;MONTH(AI79),2)&amp;"."&amp;YEAR(AI79)&amp;". "),IF(AD79&gt;AI79,"Rezerva scrisă a fost trimisă după termenul de 7 zile ("&amp;RIGHT("0"&amp;DAY(AI79),2)&amp;"."&amp;RIGHT("0"&amp;MONTH(AI79),2)&amp;"."&amp;YEAR(AI79)&amp;"): se prezumă că marfa a fost primită în starea din CMR. ","")),"")&amp;IF(ISNUMBER(AJ79),IF(NOT(ISNUMBER(AE79)),IF(Azi&gt;AJ79,"Termenul de 21 de zile pentru reclamația de întârziere a expirat. ","Livrare cu întârziere: trimite reclamația scrisă până la "&amp;RIGHT("0"&amp;DAY(AJ79),2)&amp;"."&amp;RIGHT("0"&amp;MONTH(AJ79),2)&amp;"."&amp;YEAR(AJ79)&amp;". "),IF(AE79&gt;AJ79,"Reclamația pentru întârziere a fost trimisă după termen. ","")),"")&amp;IF(AND(AH79="În tranzit – întârziat"),"Termenul de livrare a trecut și marfa nu a ajuns. ","")&amp;IF(AND(ISNUMBER(AK79),OR(AB79&lt;&gt;"",ISNUMBER(AC79),ISNUMBER(AJ79)),Azi&gt;N(AK79)-60,Azi&lt;=N(AK79)),"Acțiunea în instanță se prescrie la "&amp;RIGHT("0"&amp;DAY(AK79),2)&amp;"."&amp;RIGHT("0"&amp;MONTH(AK79),2)&amp;"."&amp;YEAR(AK79)&amp;". ","")))</f>
        <v/>
      </c>
    </row>
    <row r="80" spans="2:38" x14ac:dyDescent="0.2">
      <c r="B80" s="17"/>
      <c r="C80" s="18"/>
      <c r="D80" s="19"/>
      <c r="E80" s="19"/>
      <c r="F80" s="19"/>
      <c r="G80" s="19"/>
      <c r="H80" s="19"/>
      <c r="I80" s="19"/>
      <c r="J80" s="19"/>
      <c r="K80" s="19"/>
      <c r="L80" s="18"/>
      <c r="M80" s="19"/>
      <c r="N80" s="19"/>
      <c r="O80" s="19"/>
      <c r="P80" s="19"/>
      <c r="Q80" s="19"/>
      <c r="R80" s="19"/>
      <c r="S80" s="19"/>
      <c r="T80" s="20"/>
      <c r="U80" s="21"/>
      <c r="V80" s="20"/>
      <c r="W80" s="19"/>
      <c r="X80" s="19"/>
      <c r="Y80" s="18"/>
      <c r="Z80" s="19"/>
      <c r="AA80" s="18"/>
      <c r="AB80" s="19"/>
      <c r="AC80" s="18"/>
      <c r="AD80" s="18"/>
      <c r="AE80" s="18"/>
      <c r="AF80" s="22" t="str">
        <f>IF(B80="","",SUMIF(Mărfuri!$B$5:$B$1004,B80,Mărfuri!$D$5:$D$1004))</f>
        <v/>
      </c>
      <c r="AG80" s="23" t="str">
        <f>IF(B80="","",SUMIF(Mărfuri!$B$5:$B$1004,B80,Mărfuri!$H$5:$H$1004))</f>
        <v/>
      </c>
      <c r="AH80" s="24" t="str">
        <f t="shared" si="4"/>
        <v/>
      </c>
      <c r="AI80" s="25" t="str">
        <f t="shared" si="5"/>
        <v/>
      </c>
      <c r="AJ80" s="25" t="str">
        <f t="shared" si="6"/>
        <v/>
      </c>
      <c r="AK80" s="25" t="str">
        <f t="shared" si="7"/>
        <v/>
      </c>
      <c r="AL80" s="26" t="str">
        <f>IF(B80="","",TRIM(IF(COUNTIF($B$5:$B$504,B80)&gt;1,"Număr CMR dublat. ","")&amp;IF(LEN(IF(C80="","data, ","")&amp;IF(D80="","locul întocmirii, ","")&amp;IF(OR(E80="",F80=""),"expeditorul, ","")&amp;IF(OR(H80="",I80=""),"destinatarul, ","")&amp;IF(OR(N80="",O80=""),"transportatorul, ","")&amp;IF(OR(K80="",NOT(ISNUMBER(L80))),"locul și data încărcării, ","")&amp;IF(M80="","locul de livrare, ","")&amp;IF(N(AF80)=0,"numărul de colete, ","")&amp;IF(COUNTIFS(Mărfuri!$B$5:$B$1004,B80,Mărfuri!$H$5:$H$1004,"")&gt;0,"greutatea unor loturi, ",""))&gt;0,"Lipsesc date obligatorii (art. 6): "&amp;LEFT(IF(C80="","data, ","")&amp;IF(D80="","locul întocmirii, ","")&amp;IF(OR(E80="",F80=""),"expeditorul, ","")&amp;IF(OR(H80="",I80=""),"destinatarul, ","")&amp;IF(OR(N80="",O80=""),"transportatorul, ","")&amp;IF(OR(K80="",NOT(ISNUMBER(L80))),"locul și data încărcării, ","")&amp;IF(M80="","locul de livrare, ","")&amp;IF(N(AF80)=0,"numărul de colete, ","")&amp;IF(COUNTIFS(Mărfuri!$B$5:$B$1004,B80,Mărfuri!$H$5:$H$1004,"")&gt;0,"greutatea unor loturi, ",""),LEN(IF(C80="","data, ","")&amp;IF(D80="","locul întocmirii, ","")&amp;IF(OR(E80="",F80=""),"expeditorul, ","")&amp;IF(OR(H80="",I80=""),"destinatarul, ","")&amp;IF(OR(N80="",O80=""),"transportatorul, ","")&amp;IF(OR(K80="",NOT(ISNUMBER(L80))),"locul și data încărcării, ","")&amp;IF(M80="","locul de livrare, ","")&amp;IF(N(AF80)=0,"numărul de colete, ","")&amp;IF(COUNTIFS(Mărfuri!$B$5:$B$1004,B80,Mărfuri!$H$5:$H$1004,"")&gt;0,"greutatea unor loturi, ",""))-2)&amp;". ","")&amp;IF(Z80&lt;&gt;"","Transportatorul a făcut rezerve la încărcare (art. 8): ele te obligă doar dacă le-ai acceptat expres. ","")&amp;IF(AND(ISNUMBER(AC80),ISNUMBER(AI80)),IF(NOT(ISNUMBER(AD80)),IF(Azi&gt;AI80,"Rezerva scrisă pentru avarii neaparente nu a fost trimisă în termen ("&amp;RIGHT("0"&amp;DAY(AI80),2)&amp;"."&amp;RIGHT("0"&amp;MONTH(AI80),2)&amp;"."&amp;YEAR(AI80)&amp;"). ","Trimite rezerva scrisă pentru avarii neaparente până la "&amp;RIGHT("0"&amp;DAY(AI80),2)&amp;"."&amp;RIGHT("0"&amp;MONTH(AI80),2)&amp;"."&amp;YEAR(AI80)&amp;". "),IF(AD80&gt;AI80,"Rezerva scrisă a fost trimisă după termenul de 7 zile ("&amp;RIGHT("0"&amp;DAY(AI80),2)&amp;"."&amp;RIGHT("0"&amp;MONTH(AI80),2)&amp;"."&amp;YEAR(AI80)&amp;"): se prezumă că marfa a fost primită în starea din CMR. ","")),"")&amp;IF(ISNUMBER(AJ80),IF(NOT(ISNUMBER(AE80)),IF(Azi&gt;AJ80,"Termenul de 21 de zile pentru reclamația de întârziere a expirat. ","Livrare cu întârziere: trimite reclamația scrisă până la "&amp;RIGHT("0"&amp;DAY(AJ80),2)&amp;"."&amp;RIGHT("0"&amp;MONTH(AJ80),2)&amp;"."&amp;YEAR(AJ80)&amp;". "),IF(AE80&gt;AJ80,"Reclamația pentru întârziere a fost trimisă după termen. ","")),"")&amp;IF(AND(AH80="În tranzit – întârziat"),"Termenul de livrare a trecut și marfa nu a ajuns. ","")&amp;IF(AND(ISNUMBER(AK80),OR(AB80&lt;&gt;"",ISNUMBER(AC80),ISNUMBER(AJ80)),Azi&gt;N(AK80)-60,Azi&lt;=N(AK80)),"Acțiunea în instanță se prescrie la "&amp;RIGHT("0"&amp;DAY(AK80),2)&amp;"."&amp;RIGHT("0"&amp;MONTH(AK80),2)&amp;"."&amp;YEAR(AK80)&amp;". ","")))</f>
        <v/>
      </c>
    </row>
    <row r="81" spans="2:38" x14ac:dyDescent="0.2">
      <c r="B81" s="17"/>
      <c r="C81" s="18"/>
      <c r="D81" s="19"/>
      <c r="E81" s="19"/>
      <c r="F81" s="19"/>
      <c r="G81" s="19"/>
      <c r="H81" s="19"/>
      <c r="I81" s="19"/>
      <c r="J81" s="19"/>
      <c r="K81" s="19"/>
      <c r="L81" s="18"/>
      <c r="M81" s="19"/>
      <c r="N81" s="19"/>
      <c r="O81" s="19"/>
      <c r="P81" s="19"/>
      <c r="Q81" s="19"/>
      <c r="R81" s="19"/>
      <c r="S81" s="19"/>
      <c r="T81" s="20"/>
      <c r="U81" s="21"/>
      <c r="V81" s="20"/>
      <c r="W81" s="19"/>
      <c r="X81" s="19"/>
      <c r="Y81" s="18"/>
      <c r="Z81" s="19"/>
      <c r="AA81" s="18"/>
      <c r="AB81" s="19"/>
      <c r="AC81" s="18"/>
      <c r="AD81" s="18"/>
      <c r="AE81" s="18"/>
      <c r="AF81" s="22" t="str">
        <f>IF(B81="","",SUMIF(Mărfuri!$B$5:$B$1004,B81,Mărfuri!$D$5:$D$1004))</f>
        <v/>
      </c>
      <c r="AG81" s="23" t="str">
        <f>IF(B81="","",SUMIF(Mărfuri!$B$5:$B$1004,B81,Mărfuri!$H$5:$H$1004))</f>
        <v/>
      </c>
      <c r="AH81" s="24" t="str">
        <f t="shared" si="4"/>
        <v/>
      </c>
      <c r="AI81" s="25" t="str">
        <f t="shared" si="5"/>
        <v/>
      </c>
      <c r="AJ81" s="25" t="str">
        <f t="shared" si="6"/>
        <v/>
      </c>
      <c r="AK81" s="25" t="str">
        <f t="shared" si="7"/>
        <v/>
      </c>
      <c r="AL81" s="26" t="str">
        <f>IF(B81="","",TRIM(IF(COUNTIF($B$5:$B$504,B81)&gt;1,"Număr CMR dublat. ","")&amp;IF(LEN(IF(C81="","data, ","")&amp;IF(D81="","locul întocmirii, ","")&amp;IF(OR(E81="",F81=""),"expeditorul, ","")&amp;IF(OR(H81="",I81=""),"destinatarul, ","")&amp;IF(OR(N81="",O81=""),"transportatorul, ","")&amp;IF(OR(K81="",NOT(ISNUMBER(L81))),"locul și data încărcării, ","")&amp;IF(M81="","locul de livrare, ","")&amp;IF(N(AF81)=0,"numărul de colete, ","")&amp;IF(COUNTIFS(Mărfuri!$B$5:$B$1004,B81,Mărfuri!$H$5:$H$1004,"")&gt;0,"greutatea unor loturi, ",""))&gt;0,"Lipsesc date obligatorii (art. 6): "&amp;LEFT(IF(C81="","data, ","")&amp;IF(D81="","locul întocmirii, ","")&amp;IF(OR(E81="",F81=""),"expeditorul, ","")&amp;IF(OR(H81="",I81=""),"destinatarul, ","")&amp;IF(OR(N81="",O81=""),"transportatorul, ","")&amp;IF(OR(K81="",NOT(ISNUMBER(L81))),"locul și data încărcării, ","")&amp;IF(M81="","locul de livrare, ","")&amp;IF(N(AF81)=0,"numărul de colete, ","")&amp;IF(COUNTIFS(Mărfuri!$B$5:$B$1004,B81,Mărfuri!$H$5:$H$1004,"")&gt;0,"greutatea unor loturi, ",""),LEN(IF(C81="","data, ","")&amp;IF(D81="","locul întocmirii, ","")&amp;IF(OR(E81="",F81=""),"expeditorul, ","")&amp;IF(OR(H81="",I81=""),"destinatarul, ","")&amp;IF(OR(N81="",O81=""),"transportatorul, ","")&amp;IF(OR(K81="",NOT(ISNUMBER(L81))),"locul și data încărcării, ","")&amp;IF(M81="","locul de livrare, ","")&amp;IF(N(AF81)=0,"numărul de colete, ","")&amp;IF(COUNTIFS(Mărfuri!$B$5:$B$1004,B81,Mărfuri!$H$5:$H$1004,"")&gt;0,"greutatea unor loturi, ",""))-2)&amp;". ","")&amp;IF(Z81&lt;&gt;"","Transportatorul a făcut rezerve la încărcare (art. 8): ele te obligă doar dacă le-ai acceptat expres. ","")&amp;IF(AND(ISNUMBER(AC81),ISNUMBER(AI81)),IF(NOT(ISNUMBER(AD81)),IF(Azi&gt;AI81,"Rezerva scrisă pentru avarii neaparente nu a fost trimisă în termen ("&amp;RIGHT("0"&amp;DAY(AI81),2)&amp;"."&amp;RIGHT("0"&amp;MONTH(AI81),2)&amp;"."&amp;YEAR(AI81)&amp;"). ","Trimite rezerva scrisă pentru avarii neaparente până la "&amp;RIGHT("0"&amp;DAY(AI81),2)&amp;"."&amp;RIGHT("0"&amp;MONTH(AI81),2)&amp;"."&amp;YEAR(AI81)&amp;". "),IF(AD81&gt;AI81,"Rezerva scrisă a fost trimisă după termenul de 7 zile ("&amp;RIGHT("0"&amp;DAY(AI81),2)&amp;"."&amp;RIGHT("0"&amp;MONTH(AI81),2)&amp;"."&amp;YEAR(AI81)&amp;"): se prezumă că marfa a fost primită în starea din CMR. ","")),"")&amp;IF(ISNUMBER(AJ81),IF(NOT(ISNUMBER(AE81)),IF(Azi&gt;AJ81,"Termenul de 21 de zile pentru reclamația de întârziere a expirat. ","Livrare cu întârziere: trimite reclamația scrisă până la "&amp;RIGHT("0"&amp;DAY(AJ81),2)&amp;"."&amp;RIGHT("0"&amp;MONTH(AJ81),2)&amp;"."&amp;YEAR(AJ81)&amp;". "),IF(AE81&gt;AJ81,"Reclamația pentru întârziere a fost trimisă după termen. ","")),"")&amp;IF(AND(AH81="În tranzit – întârziat"),"Termenul de livrare a trecut și marfa nu a ajuns. ","")&amp;IF(AND(ISNUMBER(AK81),OR(AB81&lt;&gt;"",ISNUMBER(AC81),ISNUMBER(AJ81)),Azi&gt;N(AK81)-60,Azi&lt;=N(AK81)),"Acțiunea în instanță se prescrie la "&amp;RIGHT("0"&amp;DAY(AK81),2)&amp;"."&amp;RIGHT("0"&amp;MONTH(AK81),2)&amp;"."&amp;YEAR(AK81)&amp;". ","")))</f>
        <v/>
      </c>
    </row>
    <row r="82" spans="2:38" x14ac:dyDescent="0.2">
      <c r="B82" s="17"/>
      <c r="C82" s="18"/>
      <c r="D82" s="19"/>
      <c r="E82" s="19"/>
      <c r="F82" s="19"/>
      <c r="G82" s="19"/>
      <c r="H82" s="19"/>
      <c r="I82" s="19"/>
      <c r="J82" s="19"/>
      <c r="K82" s="19"/>
      <c r="L82" s="18"/>
      <c r="M82" s="19"/>
      <c r="N82" s="19"/>
      <c r="O82" s="19"/>
      <c r="P82" s="19"/>
      <c r="Q82" s="19"/>
      <c r="R82" s="19"/>
      <c r="S82" s="19"/>
      <c r="T82" s="20"/>
      <c r="U82" s="21"/>
      <c r="V82" s="20"/>
      <c r="W82" s="19"/>
      <c r="X82" s="19"/>
      <c r="Y82" s="18"/>
      <c r="Z82" s="19"/>
      <c r="AA82" s="18"/>
      <c r="AB82" s="19"/>
      <c r="AC82" s="18"/>
      <c r="AD82" s="18"/>
      <c r="AE82" s="18"/>
      <c r="AF82" s="22" t="str">
        <f>IF(B82="","",SUMIF(Mărfuri!$B$5:$B$1004,B82,Mărfuri!$D$5:$D$1004))</f>
        <v/>
      </c>
      <c r="AG82" s="23" t="str">
        <f>IF(B82="","",SUMIF(Mărfuri!$B$5:$B$1004,B82,Mărfuri!$H$5:$H$1004))</f>
        <v/>
      </c>
      <c r="AH82" s="24" t="str">
        <f t="shared" si="4"/>
        <v/>
      </c>
      <c r="AI82" s="25" t="str">
        <f t="shared" si="5"/>
        <v/>
      </c>
      <c r="AJ82" s="25" t="str">
        <f t="shared" si="6"/>
        <v/>
      </c>
      <c r="AK82" s="25" t="str">
        <f t="shared" si="7"/>
        <v/>
      </c>
      <c r="AL82" s="26" t="str">
        <f>IF(B82="","",TRIM(IF(COUNTIF($B$5:$B$504,B82)&gt;1,"Număr CMR dublat. ","")&amp;IF(LEN(IF(C82="","data, ","")&amp;IF(D82="","locul întocmirii, ","")&amp;IF(OR(E82="",F82=""),"expeditorul, ","")&amp;IF(OR(H82="",I82=""),"destinatarul, ","")&amp;IF(OR(N82="",O82=""),"transportatorul, ","")&amp;IF(OR(K82="",NOT(ISNUMBER(L82))),"locul și data încărcării, ","")&amp;IF(M82="","locul de livrare, ","")&amp;IF(N(AF82)=0,"numărul de colete, ","")&amp;IF(COUNTIFS(Mărfuri!$B$5:$B$1004,B82,Mărfuri!$H$5:$H$1004,"")&gt;0,"greutatea unor loturi, ",""))&gt;0,"Lipsesc date obligatorii (art. 6): "&amp;LEFT(IF(C82="","data, ","")&amp;IF(D82="","locul întocmirii, ","")&amp;IF(OR(E82="",F82=""),"expeditorul, ","")&amp;IF(OR(H82="",I82=""),"destinatarul, ","")&amp;IF(OR(N82="",O82=""),"transportatorul, ","")&amp;IF(OR(K82="",NOT(ISNUMBER(L82))),"locul și data încărcării, ","")&amp;IF(M82="","locul de livrare, ","")&amp;IF(N(AF82)=0,"numărul de colete, ","")&amp;IF(COUNTIFS(Mărfuri!$B$5:$B$1004,B82,Mărfuri!$H$5:$H$1004,"")&gt;0,"greutatea unor loturi, ",""),LEN(IF(C82="","data, ","")&amp;IF(D82="","locul întocmirii, ","")&amp;IF(OR(E82="",F82=""),"expeditorul, ","")&amp;IF(OR(H82="",I82=""),"destinatarul, ","")&amp;IF(OR(N82="",O82=""),"transportatorul, ","")&amp;IF(OR(K82="",NOT(ISNUMBER(L82))),"locul și data încărcării, ","")&amp;IF(M82="","locul de livrare, ","")&amp;IF(N(AF82)=0,"numărul de colete, ","")&amp;IF(COUNTIFS(Mărfuri!$B$5:$B$1004,B82,Mărfuri!$H$5:$H$1004,"")&gt;0,"greutatea unor loturi, ",""))-2)&amp;". ","")&amp;IF(Z82&lt;&gt;"","Transportatorul a făcut rezerve la încărcare (art. 8): ele te obligă doar dacă le-ai acceptat expres. ","")&amp;IF(AND(ISNUMBER(AC82),ISNUMBER(AI82)),IF(NOT(ISNUMBER(AD82)),IF(Azi&gt;AI82,"Rezerva scrisă pentru avarii neaparente nu a fost trimisă în termen ("&amp;RIGHT("0"&amp;DAY(AI82),2)&amp;"."&amp;RIGHT("0"&amp;MONTH(AI82),2)&amp;"."&amp;YEAR(AI82)&amp;"). ","Trimite rezerva scrisă pentru avarii neaparente până la "&amp;RIGHT("0"&amp;DAY(AI82),2)&amp;"."&amp;RIGHT("0"&amp;MONTH(AI82),2)&amp;"."&amp;YEAR(AI82)&amp;". "),IF(AD82&gt;AI82,"Rezerva scrisă a fost trimisă după termenul de 7 zile ("&amp;RIGHT("0"&amp;DAY(AI82),2)&amp;"."&amp;RIGHT("0"&amp;MONTH(AI82),2)&amp;"."&amp;YEAR(AI82)&amp;"): se prezumă că marfa a fost primită în starea din CMR. ","")),"")&amp;IF(ISNUMBER(AJ82),IF(NOT(ISNUMBER(AE82)),IF(Azi&gt;AJ82,"Termenul de 21 de zile pentru reclamația de întârziere a expirat. ","Livrare cu întârziere: trimite reclamația scrisă până la "&amp;RIGHT("0"&amp;DAY(AJ82),2)&amp;"."&amp;RIGHT("0"&amp;MONTH(AJ82),2)&amp;"."&amp;YEAR(AJ82)&amp;". "),IF(AE82&gt;AJ82,"Reclamația pentru întârziere a fost trimisă după termen. ","")),"")&amp;IF(AND(AH82="În tranzit – întârziat"),"Termenul de livrare a trecut și marfa nu a ajuns. ","")&amp;IF(AND(ISNUMBER(AK82),OR(AB82&lt;&gt;"",ISNUMBER(AC82),ISNUMBER(AJ82)),Azi&gt;N(AK82)-60,Azi&lt;=N(AK82)),"Acțiunea în instanță se prescrie la "&amp;RIGHT("0"&amp;DAY(AK82),2)&amp;"."&amp;RIGHT("0"&amp;MONTH(AK82),2)&amp;"."&amp;YEAR(AK82)&amp;". ","")))</f>
        <v/>
      </c>
    </row>
    <row r="83" spans="2:38" x14ac:dyDescent="0.2">
      <c r="B83" s="17"/>
      <c r="C83" s="18"/>
      <c r="D83" s="19"/>
      <c r="E83" s="19"/>
      <c r="F83" s="19"/>
      <c r="G83" s="19"/>
      <c r="H83" s="19"/>
      <c r="I83" s="19"/>
      <c r="J83" s="19"/>
      <c r="K83" s="19"/>
      <c r="L83" s="18"/>
      <c r="M83" s="19"/>
      <c r="N83" s="19"/>
      <c r="O83" s="19"/>
      <c r="P83" s="19"/>
      <c r="Q83" s="19"/>
      <c r="R83" s="19"/>
      <c r="S83" s="19"/>
      <c r="T83" s="20"/>
      <c r="U83" s="21"/>
      <c r="V83" s="20"/>
      <c r="W83" s="19"/>
      <c r="X83" s="19"/>
      <c r="Y83" s="18"/>
      <c r="Z83" s="19"/>
      <c r="AA83" s="18"/>
      <c r="AB83" s="19"/>
      <c r="AC83" s="18"/>
      <c r="AD83" s="18"/>
      <c r="AE83" s="18"/>
      <c r="AF83" s="22" t="str">
        <f>IF(B83="","",SUMIF(Mărfuri!$B$5:$B$1004,B83,Mărfuri!$D$5:$D$1004))</f>
        <v/>
      </c>
      <c r="AG83" s="23" t="str">
        <f>IF(B83="","",SUMIF(Mărfuri!$B$5:$B$1004,B83,Mărfuri!$H$5:$H$1004))</f>
        <v/>
      </c>
      <c r="AH83" s="24" t="str">
        <f t="shared" si="4"/>
        <v/>
      </c>
      <c r="AI83" s="25" t="str">
        <f t="shared" si="5"/>
        <v/>
      </c>
      <c r="AJ83" s="25" t="str">
        <f t="shared" si="6"/>
        <v/>
      </c>
      <c r="AK83" s="25" t="str">
        <f t="shared" si="7"/>
        <v/>
      </c>
      <c r="AL83" s="26" t="str">
        <f>IF(B83="","",TRIM(IF(COUNTIF($B$5:$B$504,B83)&gt;1,"Număr CMR dublat. ","")&amp;IF(LEN(IF(C83="","data, ","")&amp;IF(D83="","locul întocmirii, ","")&amp;IF(OR(E83="",F83=""),"expeditorul, ","")&amp;IF(OR(H83="",I83=""),"destinatarul, ","")&amp;IF(OR(N83="",O83=""),"transportatorul, ","")&amp;IF(OR(K83="",NOT(ISNUMBER(L83))),"locul și data încărcării, ","")&amp;IF(M83="","locul de livrare, ","")&amp;IF(N(AF83)=0,"numărul de colete, ","")&amp;IF(COUNTIFS(Mărfuri!$B$5:$B$1004,B83,Mărfuri!$H$5:$H$1004,"")&gt;0,"greutatea unor loturi, ",""))&gt;0,"Lipsesc date obligatorii (art. 6): "&amp;LEFT(IF(C83="","data, ","")&amp;IF(D83="","locul întocmirii, ","")&amp;IF(OR(E83="",F83=""),"expeditorul, ","")&amp;IF(OR(H83="",I83=""),"destinatarul, ","")&amp;IF(OR(N83="",O83=""),"transportatorul, ","")&amp;IF(OR(K83="",NOT(ISNUMBER(L83))),"locul și data încărcării, ","")&amp;IF(M83="","locul de livrare, ","")&amp;IF(N(AF83)=0,"numărul de colete, ","")&amp;IF(COUNTIFS(Mărfuri!$B$5:$B$1004,B83,Mărfuri!$H$5:$H$1004,"")&gt;0,"greutatea unor loturi, ",""),LEN(IF(C83="","data, ","")&amp;IF(D83="","locul întocmirii, ","")&amp;IF(OR(E83="",F83=""),"expeditorul, ","")&amp;IF(OR(H83="",I83=""),"destinatarul, ","")&amp;IF(OR(N83="",O83=""),"transportatorul, ","")&amp;IF(OR(K83="",NOT(ISNUMBER(L83))),"locul și data încărcării, ","")&amp;IF(M83="","locul de livrare, ","")&amp;IF(N(AF83)=0,"numărul de colete, ","")&amp;IF(COUNTIFS(Mărfuri!$B$5:$B$1004,B83,Mărfuri!$H$5:$H$1004,"")&gt;0,"greutatea unor loturi, ",""))-2)&amp;". ","")&amp;IF(Z83&lt;&gt;"","Transportatorul a făcut rezerve la încărcare (art. 8): ele te obligă doar dacă le-ai acceptat expres. ","")&amp;IF(AND(ISNUMBER(AC83),ISNUMBER(AI83)),IF(NOT(ISNUMBER(AD83)),IF(Azi&gt;AI83,"Rezerva scrisă pentru avarii neaparente nu a fost trimisă în termen ("&amp;RIGHT("0"&amp;DAY(AI83),2)&amp;"."&amp;RIGHT("0"&amp;MONTH(AI83),2)&amp;"."&amp;YEAR(AI83)&amp;"). ","Trimite rezerva scrisă pentru avarii neaparente până la "&amp;RIGHT("0"&amp;DAY(AI83),2)&amp;"."&amp;RIGHT("0"&amp;MONTH(AI83),2)&amp;"."&amp;YEAR(AI83)&amp;". "),IF(AD83&gt;AI83,"Rezerva scrisă a fost trimisă după termenul de 7 zile ("&amp;RIGHT("0"&amp;DAY(AI83),2)&amp;"."&amp;RIGHT("0"&amp;MONTH(AI83),2)&amp;"."&amp;YEAR(AI83)&amp;"): se prezumă că marfa a fost primită în starea din CMR. ","")),"")&amp;IF(ISNUMBER(AJ83),IF(NOT(ISNUMBER(AE83)),IF(Azi&gt;AJ83,"Termenul de 21 de zile pentru reclamația de întârziere a expirat. ","Livrare cu întârziere: trimite reclamația scrisă până la "&amp;RIGHT("0"&amp;DAY(AJ83),2)&amp;"."&amp;RIGHT("0"&amp;MONTH(AJ83),2)&amp;"."&amp;YEAR(AJ83)&amp;". "),IF(AE83&gt;AJ83,"Reclamația pentru întârziere a fost trimisă după termen. ","")),"")&amp;IF(AND(AH83="În tranzit – întârziat"),"Termenul de livrare a trecut și marfa nu a ajuns. ","")&amp;IF(AND(ISNUMBER(AK83),OR(AB83&lt;&gt;"",ISNUMBER(AC83),ISNUMBER(AJ83)),Azi&gt;N(AK83)-60,Azi&lt;=N(AK83)),"Acțiunea în instanță se prescrie la "&amp;RIGHT("0"&amp;DAY(AK83),2)&amp;"."&amp;RIGHT("0"&amp;MONTH(AK83),2)&amp;"."&amp;YEAR(AK83)&amp;". ","")))</f>
        <v/>
      </c>
    </row>
    <row r="84" spans="2:38" x14ac:dyDescent="0.2">
      <c r="B84" s="17"/>
      <c r="C84" s="18"/>
      <c r="D84" s="19"/>
      <c r="E84" s="19"/>
      <c r="F84" s="19"/>
      <c r="G84" s="19"/>
      <c r="H84" s="19"/>
      <c r="I84" s="19"/>
      <c r="J84" s="19"/>
      <c r="K84" s="19"/>
      <c r="L84" s="18"/>
      <c r="M84" s="19"/>
      <c r="N84" s="19"/>
      <c r="O84" s="19"/>
      <c r="P84" s="19"/>
      <c r="Q84" s="19"/>
      <c r="R84" s="19"/>
      <c r="S84" s="19"/>
      <c r="T84" s="20"/>
      <c r="U84" s="21"/>
      <c r="V84" s="20"/>
      <c r="W84" s="19"/>
      <c r="X84" s="19"/>
      <c r="Y84" s="18"/>
      <c r="Z84" s="19"/>
      <c r="AA84" s="18"/>
      <c r="AB84" s="19"/>
      <c r="AC84" s="18"/>
      <c r="AD84" s="18"/>
      <c r="AE84" s="18"/>
      <c r="AF84" s="22" t="str">
        <f>IF(B84="","",SUMIF(Mărfuri!$B$5:$B$1004,B84,Mărfuri!$D$5:$D$1004))</f>
        <v/>
      </c>
      <c r="AG84" s="23" t="str">
        <f>IF(B84="","",SUMIF(Mărfuri!$B$5:$B$1004,B84,Mărfuri!$H$5:$H$1004))</f>
        <v/>
      </c>
      <c r="AH84" s="24" t="str">
        <f t="shared" si="4"/>
        <v/>
      </c>
      <c r="AI84" s="25" t="str">
        <f t="shared" si="5"/>
        <v/>
      </c>
      <c r="AJ84" s="25" t="str">
        <f t="shared" si="6"/>
        <v/>
      </c>
      <c r="AK84" s="25" t="str">
        <f t="shared" si="7"/>
        <v/>
      </c>
      <c r="AL84" s="26" t="str">
        <f>IF(B84="","",TRIM(IF(COUNTIF($B$5:$B$504,B84)&gt;1,"Număr CMR dublat. ","")&amp;IF(LEN(IF(C84="","data, ","")&amp;IF(D84="","locul întocmirii, ","")&amp;IF(OR(E84="",F84=""),"expeditorul, ","")&amp;IF(OR(H84="",I84=""),"destinatarul, ","")&amp;IF(OR(N84="",O84=""),"transportatorul, ","")&amp;IF(OR(K84="",NOT(ISNUMBER(L84))),"locul și data încărcării, ","")&amp;IF(M84="","locul de livrare, ","")&amp;IF(N(AF84)=0,"numărul de colete, ","")&amp;IF(COUNTIFS(Mărfuri!$B$5:$B$1004,B84,Mărfuri!$H$5:$H$1004,"")&gt;0,"greutatea unor loturi, ",""))&gt;0,"Lipsesc date obligatorii (art. 6): "&amp;LEFT(IF(C84="","data, ","")&amp;IF(D84="","locul întocmirii, ","")&amp;IF(OR(E84="",F84=""),"expeditorul, ","")&amp;IF(OR(H84="",I84=""),"destinatarul, ","")&amp;IF(OR(N84="",O84=""),"transportatorul, ","")&amp;IF(OR(K84="",NOT(ISNUMBER(L84))),"locul și data încărcării, ","")&amp;IF(M84="","locul de livrare, ","")&amp;IF(N(AF84)=0,"numărul de colete, ","")&amp;IF(COUNTIFS(Mărfuri!$B$5:$B$1004,B84,Mărfuri!$H$5:$H$1004,"")&gt;0,"greutatea unor loturi, ",""),LEN(IF(C84="","data, ","")&amp;IF(D84="","locul întocmirii, ","")&amp;IF(OR(E84="",F84=""),"expeditorul, ","")&amp;IF(OR(H84="",I84=""),"destinatarul, ","")&amp;IF(OR(N84="",O84=""),"transportatorul, ","")&amp;IF(OR(K84="",NOT(ISNUMBER(L84))),"locul și data încărcării, ","")&amp;IF(M84="","locul de livrare, ","")&amp;IF(N(AF84)=0,"numărul de colete, ","")&amp;IF(COUNTIFS(Mărfuri!$B$5:$B$1004,B84,Mărfuri!$H$5:$H$1004,"")&gt;0,"greutatea unor loturi, ",""))-2)&amp;". ","")&amp;IF(Z84&lt;&gt;"","Transportatorul a făcut rezerve la încărcare (art. 8): ele te obligă doar dacă le-ai acceptat expres. ","")&amp;IF(AND(ISNUMBER(AC84),ISNUMBER(AI84)),IF(NOT(ISNUMBER(AD84)),IF(Azi&gt;AI84,"Rezerva scrisă pentru avarii neaparente nu a fost trimisă în termen ("&amp;RIGHT("0"&amp;DAY(AI84),2)&amp;"."&amp;RIGHT("0"&amp;MONTH(AI84),2)&amp;"."&amp;YEAR(AI84)&amp;"). ","Trimite rezerva scrisă pentru avarii neaparente până la "&amp;RIGHT("0"&amp;DAY(AI84),2)&amp;"."&amp;RIGHT("0"&amp;MONTH(AI84),2)&amp;"."&amp;YEAR(AI84)&amp;". "),IF(AD84&gt;AI84,"Rezerva scrisă a fost trimisă după termenul de 7 zile ("&amp;RIGHT("0"&amp;DAY(AI84),2)&amp;"."&amp;RIGHT("0"&amp;MONTH(AI84),2)&amp;"."&amp;YEAR(AI84)&amp;"): se prezumă că marfa a fost primită în starea din CMR. ","")),"")&amp;IF(ISNUMBER(AJ84),IF(NOT(ISNUMBER(AE84)),IF(Azi&gt;AJ84,"Termenul de 21 de zile pentru reclamația de întârziere a expirat. ","Livrare cu întârziere: trimite reclamația scrisă până la "&amp;RIGHT("0"&amp;DAY(AJ84),2)&amp;"."&amp;RIGHT("0"&amp;MONTH(AJ84),2)&amp;"."&amp;YEAR(AJ84)&amp;". "),IF(AE84&gt;AJ84,"Reclamația pentru întârziere a fost trimisă după termen. ","")),"")&amp;IF(AND(AH84="În tranzit – întârziat"),"Termenul de livrare a trecut și marfa nu a ajuns. ","")&amp;IF(AND(ISNUMBER(AK84),OR(AB84&lt;&gt;"",ISNUMBER(AC84),ISNUMBER(AJ84)),Azi&gt;N(AK84)-60,Azi&lt;=N(AK84)),"Acțiunea în instanță se prescrie la "&amp;RIGHT("0"&amp;DAY(AK84),2)&amp;"."&amp;RIGHT("0"&amp;MONTH(AK84),2)&amp;"."&amp;YEAR(AK84)&amp;". ","")))</f>
        <v/>
      </c>
    </row>
    <row r="85" spans="2:38" x14ac:dyDescent="0.2">
      <c r="B85" s="17"/>
      <c r="C85" s="18"/>
      <c r="D85" s="19"/>
      <c r="E85" s="19"/>
      <c r="F85" s="19"/>
      <c r="G85" s="19"/>
      <c r="H85" s="19"/>
      <c r="I85" s="19"/>
      <c r="J85" s="19"/>
      <c r="K85" s="19"/>
      <c r="L85" s="18"/>
      <c r="M85" s="19"/>
      <c r="N85" s="19"/>
      <c r="O85" s="19"/>
      <c r="P85" s="19"/>
      <c r="Q85" s="19"/>
      <c r="R85" s="19"/>
      <c r="S85" s="19"/>
      <c r="T85" s="20"/>
      <c r="U85" s="21"/>
      <c r="V85" s="20"/>
      <c r="W85" s="19"/>
      <c r="X85" s="19"/>
      <c r="Y85" s="18"/>
      <c r="Z85" s="19"/>
      <c r="AA85" s="18"/>
      <c r="AB85" s="19"/>
      <c r="AC85" s="18"/>
      <c r="AD85" s="18"/>
      <c r="AE85" s="18"/>
      <c r="AF85" s="22" t="str">
        <f>IF(B85="","",SUMIF(Mărfuri!$B$5:$B$1004,B85,Mărfuri!$D$5:$D$1004))</f>
        <v/>
      </c>
      <c r="AG85" s="23" t="str">
        <f>IF(B85="","",SUMIF(Mărfuri!$B$5:$B$1004,B85,Mărfuri!$H$5:$H$1004))</f>
        <v/>
      </c>
      <c r="AH85" s="24" t="str">
        <f t="shared" si="4"/>
        <v/>
      </c>
      <c r="AI85" s="25" t="str">
        <f t="shared" si="5"/>
        <v/>
      </c>
      <c r="AJ85" s="25" t="str">
        <f t="shared" si="6"/>
        <v/>
      </c>
      <c r="AK85" s="25" t="str">
        <f t="shared" si="7"/>
        <v/>
      </c>
      <c r="AL85" s="26" t="str">
        <f>IF(B85="","",TRIM(IF(COUNTIF($B$5:$B$504,B85)&gt;1,"Număr CMR dublat. ","")&amp;IF(LEN(IF(C85="","data, ","")&amp;IF(D85="","locul întocmirii, ","")&amp;IF(OR(E85="",F85=""),"expeditorul, ","")&amp;IF(OR(H85="",I85=""),"destinatarul, ","")&amp;IF(OR(N85="",O85=""),"transportatorul, ","")&amp;IF(OR(K85="",NOT(ISNUMBER(L85))),"locul și data încărcării, ","")&amp;IF(M85="","locul de livrare, ","")&amp;IF(N(AF85)=0,"numărul de colete, ","")&amp;IF(COUNTIFS(Mărfuri!$B$5:$B$1004,B85,Mărfuri!$H$5:$H$1004,"")&gt;0,"greutatea unor loturi, ",""))&gt;0,"Lipsesc date obligatorii (art. 6): "&amp;LEFT(IF(C85="","data, ","")&amp;IF(D85="","locul întocmirii, ","")&amp;IF(OR(E85="",F85=""),"expeditorul, ","")&amp;IF(OR(H85="",I85=""),"destinatarul, ","")&amp;IF(OR(N85="",O85=""),"transportatorul, ","")&amp;IF(OR(K85="",NOT(ISNUMBER(L85))),"locul și data încărcării, ","")&amp;IF(M85="","locul de livrare, ","")&amp;IF(N(AF85)=0,"numărul de colete, ","")&amp;IF(COUNTIFS(Mărfuri!$B$5:$B$1004,B85,Mărfuri!$H$5:$H$1004,"")&gt;0,"greutatea unor loturi, ",""),LEN(IF(C85="","data, ","")&amp;IF(D85="","locul întocmirii, ","")&amp;IF(OR(E85="",F85=""),"expeditorul, ","")&amp;IF(OR(H85="",I85=""),"destinatarul, ","")&amp;IF(OR(N85="",O85=""),"transportatorul, ","")&amp;IF(OR(K85="",NOT(ISNUMBER(L85))),"locul și data încărcării, ","")&amp;IF(M85="","locul de livrare, ","")&amp;IF(N(AF85)=0,"numărul de colete, ","")&amp;IF(COUNTIFS(Mărfuri!$B$5:$B$1004,B85,Mărfuri!$H$5:$H$1004,"")&gt;0,"greutatea unor loturi, ",""))-2)&amp;". ","")&amp;IF(Z85&lt;&gt;"","Transportatorul a făcut rezerve la încărcare (art. 8): ele te obligă doar dacă le-ai acceptat expres. ","")&amp;IF(AND(ISNUMBER(AC85),ISNUMBER(AI85)),IF(NOT(ISNUMBER(AD85)),IF(Azi&gt;AI85,"Rezerva scrisă pentru avarii neaparente nu a fost trimisă în termen ("&amp;RIGHT("0"&amp;DAY(AI85),2)&amp;"."&amp;RIGHT("0"&amp;MONTH(AI85),2)&amp;"."&amp;YEAR(AI85)&amp;"). ","Trimite rezerva scrisă pentru avarii neaparente până la "&amp;RIGHT("0"&amp;DAY(AI85),2)&amp;"."&amp;RIGHT("0"&amp;MONTH(AI85),2)&amp;"."&amp;YEAR(AI85)&amp;". "),IF(AD85&gt;AI85,"Rezerva scrisă a fost trimisă după termenul de 7 zile ("&amp;RIGHT("0"&amp;DAY(AI85),2)&amp;"."&amp;RIGHT("0"&amp;MONTH(AI85),2)&amp;"."&amp;YEAR(AI85)&amp;"): se prezumă că marfa a fost primită în starea din CMR. ","")),"")&amp;IF(ISNUMBER(AJ85),IF(NOT(ISNUMBER(AE85)),IF(Azi&gt;AJ85,"Termenul de 21 de zile pentru reclamația de întârziere a expirat. ","Livrare cu întârziere: trimite reclamația scrisă până la "&amp;RIGHT("0"&amp;DAY(AJ85),2)&amp;"."&amp;RIGHT("0"&amp;MONTH(AJ85),2)&amp;"."&amp;YEAR(AJ85)&amp;". "),IF(AE85&gt;AJ85,"Reclamația pentru întârziere a fost trimisă după termen. ","")),"")&amp;IF(AND(AH85="În tranzit – întârziat"),"Termenul de livrare a trecut și marfa nu a ajuns. ","")&amp;IF(AND(ISNUMBER(AK85),OR(AB85&lt;&gt;"",ISNUMBER(AC85),ISNUMBER(AJ85)),Azi&gt;N(AK85)-60,Azi&lt;=N(AK85)),"Acțiunea în instanță se prescrie la "&amp;RIGHT("0"&amp;DAY(AK85),2)&amp;"."&amp;RIGHT("0"&amp;MONTH(AK85),2)&amp;"."&amp;YEAR(AK85)&amp;". ","")))</f>
        <v/>
      </c>
    </row>
    <row r="86" spans="2:38" x14ac:dyDescent="0.2">
      <c r="B86" s="17"/>
      <c r="C86" s="18"/>
      <c r="D86" s="19"/>
      <c r="E86" s="19"/>
      <c r="F86" s="19"/>
      <c r="G86" s="19"/>
      <c r="H86" s="19"/>
      <c r="I86" s="19"/>
      <c r="J86" s="19"/>
      <c r="K86" s="19"/>
      <c r="L86" s="18"/>
      <c r="M86" s="19"/>
      <c r="N86" s="19"/>
      <c r="O86" s="19"/>
      <c r="P86" s="19"/>
      <c r="Q86" s="19"/>
      <c r="R86" s="19"/>
      <c r="S86" s="19"/>
      <c r="T86" s="20"/>
      <c r="U86" s="21"/>
      <c r="V86" s="20"/>
      <c r="W86" s="19"/>
      <c r="X86" s="19"/>
      <c r="Y86" s="18"/>
      <c r="Z86" s="19"/>
      <c r="AA86" s="18"/>
      <c r="AB86" s="19"/>
      <c r="AC86" s="18"/>
      <c r="AD86" s="18"/>
      <c r="AE86" s="18"/>
      <c r="AF86" s="22" t="str">
        <f>IF(B86="","",SUMIF(Mărfuri!$B$5:$B$1004,B86,Mărfuri!$D$5:$D$1004))</f>
        <v/>
      </c>
      <c r="AG86" s="23" t="str">
        <f>IF(B86="","",SUMIF(Mărfuri!$B$5:$B$1004,B86,Mărfuri!$H$5:$H$1004))</f>
        <v/>
      </c>
      <c r="AH86" s="24" t="str">
        <f t="shared" si="4"/>
        <v/>
      </c>
      <c r="AI86" s="25" t="str">
        <f t="shared" si="5"/>
        <v/>
      </c>
      <c r="AJ86" s="25" t="str">
        <f t="shared" si="6"/>
        <v/>
      </c>
      <c r="AK86" s="25" t="str">
        <f t="shared" si="7"/>
        <v/>
      </c>
      <c r="AL86" s="26" t="str">
        <f>IF(B86="","",TRIM(IF(COUNTIF($B$5:$B$504,B86)&gt;1,"Număr CMR dublat. ","")&amp;IF(LEN(IF(C86="","data, ","")&amp;IF(D86="","locul întocmirii, ","")&amp;IF(OR(E86="",F86=""),"expeditorul, ","")&amp;IF(OR(H86="",I86=""),"destinatarul, ","")&amp;IF(OR(N86="",O86=""),"transportatorul, ","")&amp;IF(OR(K86="",NOT(ISNUMBER(L86))),"locul și data încărcării, ","")&amp;IF(M86="","locul de livrare, ","")&amp;IF(N(AF86)=0,"numărul de colete, ","")&amp;IF(COUNTIFS(Mărfuri!$B$5:$B$1004,B86,Mărfuri!$H$5:$H$1004,"")&gt;0,"greutatea unor loturi, ",""))&gt;0,"Lipsesc date obligatorii (art. 6): "&amp;LEFT(IF(C86="","data, ","")&amp;IF(D86="","locul întocmirii, ","")&amp;IF(OR(E86="",F86=""),"expeditorul, ","")&amp;IF(OR(H86="",I86=""),"destinatarul, ","")&amp;IF(OR(N86="",O86=""),"transportatorul, ","")&amp;IF(OR(K86="",NOT(ISNUMBER(L86))),"locul și data încărcării, ","")&amp;IF(M86="","locul de livrare, ","")&amp;IF(N(AF86)=0,"numărul de colete, ","")&amp;IF(COUNTIFS(Mărfuri!$B$5:$B$1004,B86,Mărfuri!$H$5:$H$1004,"")&gt;0,"greutatea unor loturi, ",""),LEN(IF(C86="","data, ","")&amp;IF(D86="","locul întocmirii, ","")&amp;IF(OR(E86="",F86=""),"expeditorul, ","")&amp;IF(OR(H86="",I86=""),"destinatarul, ","")&amp;IF(OR(N86="",O86=""),"transportatorul, ","")&amp;IF(OR(K86="",NOT(ISNUMBER(L86))),"locul și data încărcării, ","")&amp;IF(M86="","locul de livrare, ","")&amp;IF(N(AF86)=0,"numărul de colete, ","")&amp;IF(COUNTIFS(Mărfuri!$B$5:$B$1004,B86,Mărfuri!$H$5:$H$1004,"")&gt;0,"greutatea unor loturi, ",""))-2)&amp;". ","")&amp;IF(Z86&lt;&gt;"","Transportatorul a făcut rezerve la încărcare (art. 8): ele te obligă doar dacă le-ai acceptat expres. ","")&amp;IF(AND(ISNUMBER(AC86),ISNUMBER(AI86)),IF(NOT(ISNUMBER(AD86)),IF(Azi&gt;AI86,"Rezerva scrisă pentru avarii neaparente nu a fost trimisă în termen ("&amp;RIGHT("0"&amp;DAY(AI86),2)&amp;"."&amp;RIGHT("0"&amp;MONTH(AI86),2)&amp;"."&amp;YEAR(AI86)&amp;"). ","Trimite rezerva scrisă pentru avarii neaparente până la "&amp;RIGHT("0"&amp;DAY(AI86),2)&amp;"."&amp;RIGHT("0"&amp;MONTH(AI86),2)&amp;"."&amp;YEAR(AI86)&amp;". "),IF(AD86&gt;AI86,"Rezerva scrisă a fost trimisă după termenul de 7 zile ("&amp;RIGHT("0"&amp;DAY(AI86),2)&amp;"."&amp;RIGHT("0"&amp;MONTH(AI86),2)&amp;"."&amp;YEAR(AI86)&amp;"): se prezumă că marfa a fost primită în starea din CMR. ","")),"")&amp;IF(ISNUMBER(AJ86),IF(NOT(ISNUMBER(AE86)),IF(Azi&gt;AJ86,"Termenul de 21 de zile pentru reclamația de întârziere a expirat. ","Livrare cu întârziere: trimite reclamația scrisă până la "&amp;RIGHT("0"&amp;DAY(AJ86),2)&amp;"."&amp;RIGHT("0"&amp;MONTH(AJ86),2)&amp;"."&amp;YEAR(AJ86)&amp;". "),IF(AE86&gt;AJ86,"Reclamația pentru întârziere a fost trimisă după termen. ","")),"")&amp;IF(AND(AH86="În tranzit – întârziat"),"Termenul de livrare a trecut și marfa nu a ajuns. ","")&amp;IF(AND(ISNUMBER(AK86),OR(AB86&lt;&gt;"",ISNUMBER(AC86),ISNUMBER(AJ86)),Azi&gt;N(AK86)-60,Azi&lt;=N(AK86)),"Acțiunea în instanță se prescrie la "&amp;RIGHT("0"&amp;DAY(AK86),2)&amp;"."&amp;RIGHT("0"&amp;MONTH(AK86),2)&amp;"."&amp;YEAR(AK86)&amp;". ","")))</f>
        <v/>
      </c>
    </row>
    <row r="87" spans="2:38" x14ac:dyDescent="0.2">
      <c r="B87" s="17"/>
      <c r="C87" s="18"/>
      <c r="D87" s="19"/>
      <c r="E87" s="19"/>
      <c r="F87" s="19"/>
      <c r="G87" s="19"/>
      <c r="H87" s="19"/>
      <c r="I87" s="19"/>
      <c r="J87" s="19"/>
      <c r="K87" s="19"/>
      <c r="L87" s="18"/>
      <c r="M87" s="19"/>
      <c r="N87" s="19"/>
      <c r="O87" s="19"/>
      <c r="P87" s="19"/>
      <c r="Q87" s="19"/>
      <c r="R87" s="19"/>
      <c r="S87" s="19"/>
      <c r="T87" s="20"/>
      <c r="U87" s="21"/>
      <c r="V87" s="20"/>
      <c r="W87" s="19"/>
      <c r="X87" s="19"/>
      <c r="Y87" s="18"/>
      <c r="Z87" s="19"/>
      <c r="AA87" s="18"/>
      <c r="AB87" s="19"/>
      <c r="AC87" s="18"/>
      <c r="AD87" s="18"/>
      <c r="AE87" s="18"/>
      <c r="AF87" s="22" t="str">
        <f>IF(B87="","",SUMIF(Mărfuri!$B$5:$B$1004,B87,Mărfuri!$D$5:$D$1004))</f>
        <v/>
      </c>
      <c r="AG87" s="23" t="str">
        <f>IF(B87="","",SUMIF(Mărfuri!$B$5:$B$1004,B87,Mărfuri!$H$5:$H$1004))</f>
        <v/>
      </c>
      <c r="AH87" s="24" t="str">
        <f t="shared" si="4"/>
        <v/>
      </c>
      <c r="AI87" s="25" t="str">
        <f t="shared" si="5"/>
        <v/>
      </c>
      <c r="AJ87" s="25" t="str">
        <f t="shared" si="6"/>
        <v/>
      </c>
      <c r="AK87" s="25" t="str">
        <f t="shared" si="7"/>
        <v/>
      </c>
      <c r="AL87" s="26" t="str">
        <f>IF(B87="","",TRIM(IF(COUNTIF($B$5:$B$504,B87)&gt;1,"Număr CMR dublat. ","")&amp;IF(LEN(IF(C87="","data, ","")&amp;IF(D87="","locul întocmirii, ","")&amp;IF(OR(E87="",F87=""),"expeditorul, ","")&amp;IF(OR(H87="",I87=""),"destinatarul, ","")&amp;IF(OR(N87="",O87=""),"transportatorul, ","")&amp;IF(OR(K87="",NOT(ISNUMBER(L87))),"locul și data încărcării, ","")&amp;IF(M87="","locul de livrare, ","")&amp;IF(N(AF87)=0,"numărul de colete, ","")&amp;IF(COUNTIFS(Mărfuri!$B$5:$B$1004,B87,Mărfuri!$H$5:$H$1004,"")&gt;0,"greutatea unor loturi, ",""))&gt;0,"Lipsesc date obligatorii (art. 6): "&amp;LEFT(IF(C87="","data, ","")&amp;IF(D87="","locul întocmirii, ","")&amp;IF(OR(E87="",F87=""),"expeditorul, ","")&amp;IF(OR(H87="",I87=""),"destinatarul, ","")&amp;IF(OR(N87="",O87=""),"transportatorul, ","")&amp;IF(OR(K87="",NOT(ISNUMBER(L87))),"locul și data încărcării, ","")&amp;IF(M87="","locul de livrare, ","")&amp;IF(N(AF87)=0,"numărul de colete, ","")&amp;IF(COUNTIFS(Mărfuri!$B$5:$B$1004,B87,Mărfuri!$H$5:$H$1004,"")&gt;0,"greutatea unor loturi, ",""),LEN(IF(C87="","data, ","")&amp;IF(D87="","locul întocmirii, ","")&amp;IF(OR(E87="",F87=""),"expeditorul, ","")&amp;IF(OR(H87="",I87=""),"destinatarul, ","")&amp;IF(OR(N87="",O87=""),"transportatorul, ","")&amp;IF(OR(K87="",NOT(ISNUMBER(L87))),"locul și data încărcării, ","")&amp;IF(M87="","locul de livrare, ","")&amp;IF(N(AF87)=0,"numărul de colete, ","")&amp;IF(COUNTIFS(Mărfuri!$B$5:$B$1004,B87,Mărfuri!$H$5:$H$1004,"")&gt;0,"greutatea unor loturi, ",""))-2)&amp;". ","")&amp;IF(Z87&lt;&gt;"","Transportatorul a făcut rezerve la încărcare (art. 8): ele te obligă doar dacă le-ai acceptat expres. ","")&amp;IF(AND(ISNUMBER(AC87),ISNUMBER(AI87)),IF(NOT(ISNUMBER(AD87)),IF(Azi&gt;AI87,"Rezerva scrisă pentru avarii neaparente nu a fost trimisă în termen ("&amp;RIGHT("0"&amp;DAY(AI87),2)&amp;"."&amp;RIGHT("0"&amp;MONTH(AI87),2)&amp;"."&amp;YEAR(AI87)&amp;"). ","Trimite rezerva scrisă pentru avarii neaparente până la "&amp;RIGHT("0"&amp;DAY(AI87),2)&amp;"."&amp;RIGHT("0"&amp;MONTH(AI87),2)&amp;"."&amp;YEAR(AI87)&amp;". "),IF(AD87&gt;AI87,"Rezerva scrisă a fost trimisă după termenul de 7 zile ("&amp;RIGHT("0"&amp;DAY(AI87),2)&amp;"."&amp;RIGHT("0"&amp;MONTH(AI87),2)&amp;"."&amp;YEAR(AI87)&amp;"): se prezumă că marfa a fost primită în starea din CMR. ","")),"")&amp;IF(ISNUMBER(AJ87),IF(NOT(ISNUMBER(AE87)),IF(Azi&gt;AJ87,"Termenul de 21 de zile pentru reclamația de întârziere a expirat. ","Livrare cu întârziere: trimite reclamația scrisă până la "&amp;RIGHT("0"&amp;DAY(AJ87),2)&amp;"."&amp;RIGHT("0"&amp;MONTH(AJ87),2)&amp;"."&amp;YEAR(AJ87)&amp;". "),IF(AE87&gt;AJ87,"Reclamația pentru întârziere a fost trimisă după termen. ","")),"")&amp;IF(AND(AH87="În tranzit – întârziat"),"Termenul de livrare a trecut și marfa nu a ajuns. ","")&amp;IF(AND(ISNUMBER(AK87),OR(AB87&lt;&gt;"",ISNUMBER(AC87),ISNUMBER(AJ87)),Azi&gt;N(AK87)-60,Azi&lt;=N(AK87)),"Acțiunea în instanță se prescrie la "&amp;RIGHT("0"&amp;DAY(AK87),2)&amp;"."&amp;RIGHT("0"&amp;MONTH(AK87),2)&amp;"."&amp;YEAR(AK87)&amp;". ","")))</f>
        <v/>
      </c>
    </row>
    <row r="88" spans="2:38" x14ac:dyDescent="0.2">
      <c r="B88" s="17"/>
      <c r="C88" s="18"/>
      <c r="D88" s="19"/>
      <c r="E88" s="19"/>
      <c r="F88" s="19"/>
      <c r="G88" s="19"/>
      <c r="H88" s="19"/>
      <c r="I88" s="19"/>
      <c r="J88" s="19"/>
      <c r="K88" s="19"/>
      <c r="L88" s="18"/>
      <c r="M88" s="19"/>
      <c r="N88" s="19"/>
      <c r="O88" s="19"/>
      <c r="P88" s="19"/>
      <c r="Q88" s="19"/>
      <c r="R88" s="19"/>
      <c r="S88" s="19"/>
      <c r="T88" s="20"/>
      <c r="U88" s="21"/>
      <c r="V88" s="20"/>
      <c r="W88" s="19"/>
      <c r="X88" s="19"/>
      <c r="Y88" s="18"/>
      <c r="Z88" s="19"/>
      <c r="AA88" s="18"/>
      <c r="AB88" s="19"/>
      <c r="AC88" s="18"/>
      <c r="AD88" s="18"/>
      <c r="AE88" s="18"/>
      <c r="AF88" s="22" t="str">
        <f>IF(B88="","",SUMIF(Mărfuri!$B$5:$B$1004,B88,Mărfuri!$D$5:$D$1004))</f>
        <v/>
      </c>
      <c r="AG88" s="23" t="str">
        <f>IF(B88="","",SUMIF(Mărfuri!$B$5:$B$1004,B88,Mărfuri!$H$5:$H$1004))</f>
        <v/>
      </c>
      <c r="AH88" s="24" t="str">
        <f t="shared" si="4"/>
        <v/>
      </c>
      <c r="AI88" s="25" t="str">
        <f t="shared" si="5"/>
        <v/>
      </c>
      <c r="AJ88" s="25" t="str">
        <f t="shared" si="6"/>
        <v/>
      </c>
      <c r="AK88" s="25" t="str">
        <f t="shared" si="7"/>
        <v/>
      </c>
      <c r="AL88" s="26" t="str">
        <f>IF(B88="","",TRIM(IF(COUNTIF($B$5:$B$504,B88)&gt;1,"Număr CMR dublat. ","")&amp;IF(LEN(IF(C88="","data, ","")&amp;IF(D88="","locul întocmirii, ","")&amp;IF(OR(E88="",F88=""),"expeditorul, ","")&amp;IF(OR(H88="",I88=""),"destinatarul, ","")&amp;IF(OR(N88="",O88=""),"transportatorul, ","")&amp;IF(OR(K88="",NOT(ISNUMBER(L88))),"locul și data încărcării, ","")&amp;IF(M88="","locul de livrare, ","")&amp;IF(N(AF88)=0,"numărul de colete, ","")&amp;IF(COUNTIFS(Mărfuri!$B$5:$B$1004,B88,Mărfuri!$H$5:$H$1004,"")&gt;0,"greutatea unor loturi, ",""))&gt;0,"Lipsesc date obligatorii (art. 6): "&amp;LEFT(IF(C88="","data, ","")&amp;IF(D88="","locul întocmirii, ","")&amp;IF(OR(E88="",F88=""),"expeditorul, ","")&amp;IF(OR(H88="",I88=""),"destinatarul, ","")&amp;IF(OR(N88="",O88=""),"transportatorul, ","")&amp;IF(OR(K88="",NOT(ISNUMBER(L88))),"locul și data încărcării, ","")&amp;IF(M88="","locul de livrare, ","")&amp;IF(N(AF88)=0,"numărul de colete, ","")&amp;IF(COUNTIFS(Mărfuri!$B$5:$B$1004,B88,Mărfuri!$H$5:$H$1004,"")&gt;0,"greutatea unor loturi, ",""),LEN(IF(C88="","data, ","")&amp;IF(D88="","locul întocmirii, ","")&amp;IF(OR(E88="",F88=""),"expeditorul, ","")&amp;IF(OR(H88="",I88=""),"destinatarul, ","")&amp;IF(OR(N88="",O88=""),"transportatorul, ","")&amp;IF(OR(K88="",NOT(ISNUMBER(L88))),"locul și data încărcării, ","")&amp;IF(M88="","locul de livrare, ","")&amp;IF(N(AF88)=0,"numărul de colete, ","")&amp;IF(COUNTIFS(Mărfuri!$B$5:$B$1004,B88,Mărfuri!$H$5:$H$1004,"")&gt;0,"greutatea unor loturi, ",""))-2)&amp;". ","")&amp;IF(Z88&lt;&gt;"","Transportatorul a făcut rezerve la încărcare (art. 8): ele te obligă doar dacă le-ai acceptat expres. ","")&amp;IF(AND(ISNUMBER(AC88),ISNUMBER(AI88)),IF(NOT(ISNUMBER(AD88)),IF(Azi&gt;AI88,"Rezerva scrisă pentru avarii neaparente nu a fost trimisă în termen ("&amp;RIGHT("0"&amp;DAY(AI88),2)&amp;"."&amp;RIGHT("0"&amp;MONTH(AI88),2)&amp;"."&amp;YEAR(AI88)&amp;"). ","Trimite rezerva scrisă pentru avarii neaparente până la "&amp;RIGHT("0"&amp;DAY(AI88),2)&amp;"."&amp;RIGHT("0"&amp;MONTH(AI88),2)&amp;"."&amp;YEAR(AI88)&amp;". "),IF(AD88&gt;AI88,"Rezerva scrisă a fost trimisă după termenul de 7 zile ("&amp;RIGHT("0"&amp;DAY(AI88),2)&amp;"."&amp;RIGHT("0"&amp;MONTH(AI88),2)&amp;"."&amp;YEAR(AI88)&amp;"): se prezumă că marfa a fost primită în starea din CMR. ","")),"")&amp;IF(ISNUMBER(AJ88),IF(NOT(ISNUMBER(AE88)),IF(Azi&gt;AJ88,"Termenul de 21 de zile pentru reclamația de întârziere a expirat. ","Livrare cu întârziere: trimite reclamația scrisă până la "&amp;RIGHT("0"&amp;DAY(AJ88),2)&amp;"."&amp;RIGHT("0"&amp;MONTH(AJ88),2)&amp;"."&amp;YEAR(AJ88)&amp;". "),IF(AE88&gt;AJ88,"Reclamația pentru întârziere a fost trimisă după termen. ","")),"")&amp;IF(AND(AH88="În tranzit – întârziat"),"Termenul de livrare a trecut și marfa nu a ajuns. ","")&amp;IF(AND(ISNUMBER(AK88),OR(AB88&lt;&gt;"",ISNUMBER(AC88),ISNUMBER(AJ88)),Azi&gt;N(AK88)-60,Azi&lt;=N(AK88)),"Acțiunea în instanță se prescrie la "&amp;RIGHT("0"&amp;DAY(AK88),2)&amp;"."&amp;RIGHT("0"&amp;MONTH(AK88),2)&amp;"."&amp;YEAR(AK88)&amp;". ","")))</f>
        <v/>
      </c>
    </row>
    <row r="89" spans="2:38" x14ac:dyDescent="0.2">
      <c r="B89" s="17"/>
      <c r="C89" s="18"/>
      <c r="D89" s="19"/>
      <c r="E89" s="19"/>
      <c r="F89" s="19"/>
      <c r="G89" s="19"/>
      <c r="H89" s="19"/>
      <c r="I89" s="19"/>
      <c r="J89" s="19"/>
      <c r="K89" s="19"/>
      <c r="L89" s="18"/>
      <c r="M89" s="19"/>
      <c r="N89" s="19"/>
      <c r="O89" s="19"/>
      <c r="P89" s="19"/>
      <c r="Q89" s="19"/>
      <c r="R89" s="19"/>
      <c r="S89" s="19"/>
      <c r="T89" s="20"/>
      <c r="U89" s="21"/>
      <c r="V89" s="20"/>
      <c r="W89" s="19"/>
      <c r="X89" s="19"/>
      <c r="Y89" s="18"/>
      <c r="Z89" s="19"/>
      <c r="AA89" s="18"/>
      <c r="AB89" s="19"/>
      <c r="AC89" s="18"/>
      <c r="AD89" s="18"/>
      <c r="AE89" s="18"/>
      <c r="AF89" s="22" t="str">
        <f>IF(B89="","",SUMIF(Mărfuri!$B$5:$B$1004,B89,Mărfuri!$D$5:$D$1004))</f>
        <v/>
      </c>
      <c r="AG89" s="23" t="str">
        <f>IF(B89="","",SUMIF(Mărfuri!$B$5:$B$1004,B89,Mărfuri!$H$5:$H$1004))</f>
        <v/>
      </c>
      <c r="AH89" s="24" t="str">
        <f t="shared" si="4"/>
        <v/>
      </c>
      <c r="AI89" s="25" t="str">
        <f t="shared" si="5"/>
        <v/>
      </c>
      <c r="AJ89" s="25" t="str">
        <f t="shared" si="6"/>
        <v/>
      </c>
      <c r="AK89" s="25" t="str">
        <f t="shared" si="7"/>
        <v/>
      </c>
      <c r="AL89" s="26" t="str">
        <f>IF(B89="","",TRIM(IF(COUNTIF($B$5:$B$504,B89)&gt;1,"Număr CMR dublat. ","")&amp;IF(LEN(IF(C89="","data, ","")&amp;IF(D89="","locul întocmirii, ","")&amp;IF(OR(E89="",F89=""),"expeditorul, ","")&amp;IF(OR(H89="",I89=""),"destinatarul, ","")&amp;IF(OR(N89="",O89=""),"transportatorul, ","")&amp;IF(OR(K89="",NOT(ISNUMBER(L89))),"locul și data încărcării, ","")&amp;IF(M89="","locul de livrare, ","")&amp;IF(N(AF89)=0,"numărul de colete, ","")&amp;IF(COUNTIFS(Mărfuri!$B$5:$B$1004,B89,Mărfuri!$H$5:$H$1004,"")&gt;0,"greutatea unor loturi, ",""))&gt;0,"Lipsesc date obligatorii (art. 6): "&amp;LEFT(IF(C89="","data, ","")&amp;IF(D89="","locul întocmirii, ","")&amp;IF(OR(E89="",F89=""),"expeditorul, ","")&amp;IF(OR(H89="",I89=""),"destinatarul, ","")&amp;IF(OR(N89="",O89=""),"transportatorul, ","")&amp;IF(OR(K89="",NOT(ISNUMBER(L89))),"locul și data încărcării, ","")&amp;IF(M89="","locul de livrare, ","")&amp;IF(N(AF89)=0,"numărul de colete, ","")&amp;IF(COUNTIFS(Mărfuri!$B$5:$B$1004,B89,Mărfuri!$H$5:$H$1004,"")&gt;0,"greutatea unor loturi, ",""),LEN(IF(C89="","data, ","")&amp;IF(D89="","locul întocmirii, ","")&amp;IF(OR(E89="",F89=""),"expeditorul, ","")&amp;IF(OR(H89="",I89=""),"destinatarul, ","")&amp;IF(OR(N89="",O89=""),"transportatorul, ","")&amp;IF(OR(K89="",NOT(ISNUMBER(L89))),"locul și data încărcării, ","")&amp;IF(M89="","locul de livrare, ","")&amp;IF(N(AF89)=0,"numărul de colete, ","")&amp;IF(COUNTIFS(Mărfuri!$B$5:$B$1004,B89,Mărfuri!$H$5:$H$1004,"")&gt;0,"greutatea unor loturi, ",""))-2)&amp;". ","")&amp;IF(Z89&lt;&gt;"","Transportatorul a făcut rezerve la încărcare (art. 8): ele te obligă doar dacă le-ai acceptat expres. ","")&amp;IF(AND(ISNUMBER(AC89),ISNUMBER(AI89)),IF(NOT(ISNUMBER(AD89)),IF(Azi&gt;AI89,"Rezerva scrisă pentru avarii neaparente nu a fost trimisă în termen ("&amp;RIGHT("0"&amp;DAY(AI89),2)&amp;"."&amp;RIGHT("0"&amp;MONTH(AI89),2)&amp;"."&amp;YEAR(AI89)&amp;"). ","Trimite rezerva scrisă pentru avarii neaparente până la "&amp;RIGHT("0"&amp;DAY(AI89),2)&amp;"."&amp;RIGHT("0"&amp;MONTH(AI89),2)&amp;"."&amp;YEAR(AI89)&amp;". "),IF(AD89&gt;AI89,"Rezerva scrisă a fost trimisă după termenul de 7 zile ("&amp;RIGHT("0"&amp;DAY(AI89),2)&amp;"."&amp;RIGHT("0"&amp;MONTH(AI89),2)&amp;"."&amp;YEAR(AI89)&amp;"): se prezumă că marfa a fost primită în starea din CMR. ","")),"")&amp;IF(ISNUMBER(AJ89),IF(NOT(ISNUMBER(AE89)),IF(Azi&gt;AJ89,"Termenul de 21 de zile pentru reclamația de întârziere a expirat. ","Livrare cu întârziere: trimite reclamația scrisă până la "&amp;RIGHT("0"&amp;DAY(AJ89),2)&amp;"."&amp;RIGHT("0"&amp;MONTH(AJ89),2)&amp;"."&amp;YEAR(AJ89)&amp;". "),IF(AE89&gt;AJ89,"Reclamația pentru întârziere a fost trimisă după termen. ","")),"")&amp;IF(AND(AH89="În tranzit – întârziat"),"Termenul de livrare a trecut și marfa nu a ajuns. ","")&amp;IF(AND(ISNUMBER(AK89),OR(AB89&lt;&gt;"",ISNUMBER(AC89),ISNUMBER(AJ89)),Azi&gt;N(AK89)-60,Azi&lt;=N(AK89)),"Acțiunea în instanță se prescrie la "&amp;RIGHT("0"&amp;DAY(AK89),2)&amp;"."&amp;RIGHT("0"&amp;MONTH(AK89),2)&amp;"."&amp;YEAR(AK89)&amp;". ","")))</f>
        <v/>
      </c>
    </row>
    <row r="90" spans="2:38" x14ac:dyDescent="0.2">
      <c r="B90" s="17"/>
      <c r="C90" s="18"/>
      <c r="D90" s="19"/>
      <c r="E90" s="19"/>
      <c r="F90" s="19"/>
      <c r="G90" s="19"/>
      <c r="H90" s="19"/>
      <c r="I90" s="19"/>
      <c r="J90" s="19"/>
      <c r="K90" s="19"/>
      <c r="L90" s="18"/>
      <c r="M90" s="19"/>
      <c r="N90" s="19"/>
      <c r="O90" s="19"/>
      <c r="P90" s="19"/>
      <c r="Q90" s="19"/>
      <c r="R90" s="19"/>
      <c r="S90" s="19"/>
      <c r="T90" s="20"/>
      <c r="U90" s="21"/>
      <c r="V90" s="20"/>
      <c r="W90" s="19"/>
      <c r="X90" s="19"/>
      <c r="Y90" s="18"/>
      <c r="Z90" s="19"/>
      <c r="AA90" s="18"/>
      <c r="AB90" s="19"/>
      <c r="AC90" s="18"/>
      <c r="AD90" s="18"/>
      <c r="AE90" s="18"/>
      <c r="AF90" s="22" t="str">
        <f>IF(B90="","",SUMIF(Mărfuri!$B$5:$B$1004,B90,Mărfuri!$D$5:$D$1004))</f>
        <v/>
      </c>
      <c r="AG90" s="23" t="str">
        <f>IF(B90="","",SUMIF(Mărfuri!$B$5:$B$1004,B90,Mărfuri!$H$5:$H$1004))</f>
        <v/>
      </c>
      <c r="AH90" s="24" t="str">
        <f t="shared" si="4"/>
        <v/>
      </c>
      <c r="AI90" s="25" t="str">
        <f t="shared" si="5"/>
        <v/>
      </c>
      <c r="AJ90" s="25" t="str">
        <f t="shared" si="6"/>
        <v/>
      </c>
      <c r="AK90" s="25" t="str">
        <f t="shared" si="7"/>
        <v/>
      </c>
      <c r="AL90" s="26" t="str">
        <f>IF(B90="","",TRIM(IF(COUNTIF($B$5:$B$504,B90)&gt;1,"Număr CMR dublat. ","")&amp;IF(LEN(IF(C90="","data, ","")&amp;IF(D90="","locul întocmirii, ","")&amp;IF(OR(E90="",F90=""),"expeditorul, ","")&amp;IF(OR(H90="",I90=""),"destinatarul, ","")&amp;IF(OR(N90="",O90=""),"transportatorul, ","")&amp;IF(OR(K90="",NOT(ISNUMBER(L90))),"locul și data încărcării, ","")&amp;IF(M90="","locul de livrare, ","")&amp;IF(N(AF90)=0,"numărul de colete, ","")&amp;IF(COUNTIFS(Mărfuri!$B$5:$B$1004,B90,Mărfuri!$H$5:$H$1004,"")&gt;0,"greutatea unor loturi, ",""))&gt;0,"Lipsesc date obligatorii (art. 6): "&amp;LEFT(IF(C90="","data, ","")&amp;IF(D90="","locul întocmirii, ","")&amp;IF(OR(E90="",F90=""),"expeditorul, ","")&amp;IF(OR(H90="",I90=""),"destinatarul, ","")&amp;IF(OR(N90="",O90=""),"transportatorul, ","")&amp;IF(OR(K90="",NOT(ISNUMBER(L90))),"locul și data încărcării, ","")&amp;IF(M90="","locul de livrare, ","")&amp;IF(N(AF90)=0,"numărul de colete, ","")&amp;IF(COUNTIFS(Mărfuri!$B$5:$B$1004,B90,Mărfuri!$H$5:$H$1004,"")&gt;0,"greutatea unor loturi, ",""),LEN(IF(C90="","data, ","")&amp;IF(D90="","locul întocmirii, ","")&amp;IF(OR(E90="",F90=""),"expeditorul, ","")&amp;IF(OR(H90="",I90=""),"destinatarul, ","")&amp;IF(OR(N90="",O90=""),"transportatorul, ","")&amp;IF(OR(K90="",NOT(ISNUMBER(L90))),"locul și data încărcării, ","")&amp;IF(M90="","locul de livrare, ","")&amp;IF(N(AF90)=0,"numărul de colete, ","")&amp;IF(COUNTIFS(Mărfuri!$B$5:$B$1004,B90,Mărfuri!$H$5:$H$1004,"")&gt;0,"greutatea unor loturi, ",""))-2)&amp;". ","")&amp;IF(Z90&lt;&gt;"","Transportatorul a făcut rezerve la încărcare (art. 8): ele te obligă doar dacă le-ai acceptat expres. ","")&amp;IF(AND(ISNUMBER(AC90),ISNUMBER(AI90)),IF(NOT(ISNUMBER(AD90)),IF(Azi&gt;AI90,"Rezerva scrisă pentru avarii neaparente nu a fost trimisă în termen ("&amp;RIGHT("0"&amp;DAY(AI90),2)&amp;"."&amp;RIGHT("0"&amp;MONTH(AI90),2)&amp;"."&amp;YEAR(AI90)&amp;"). ","Trimite rezerva scrisă pentru avarii neaparente până la "&amp;RIGHT("0"&amp;DAY(AI90),2)&amp;"."&amp;RIGHT("0"&amp;MONTH(AI90),2)&amp;"."&amp;YEAR(AI90)&amp;". "),IF(AD90&gt;AI90,"Rezerva scrisă a fost trimisă după termenul de 7 zile ("&amp;RIGHT("0"&amp;DAY(AI90),2)&amp;"."&amp;RIGHT("0"&amp;MONTH(AI90),2)&amp;"."&amp;YEAR(AI90)&amp;"): se prezumă că marfa a fost primită în starea din CMR. ","")),"")&amp;IF(ISNUMBER(AJ90),IF(NOT(ISNUMBER(AE90)),IF(Azi&gt;AJ90,"Termenul de 21 de zile pentru reclamația de întârziere a expirat. ","Livrare cu întârziere: trimite reclamația scrisă până la "&amp;RIGHT("0"&amp;DAY(AJ90),2)&amp;"."&amp;RIGHT("0"&amp;MONTH(AJ90),2)&amp;"."&amp;YEAR(AJ90)&amp;". "),IF(AE90&gt;AJ90,"Reclamația pentru întârziere a fost trimisă după termen. ","")),"")&amp;IF(AND(AH90="În tranzit – întârziat"),"Termenul de livrare a trecut și marfa nu a ajuns. ","")&amp;IF(AND(ISNUMBER(AK90),OR(AB90&lt;&gt;"",ISNUMBER(AC90),ISNUMBER(AJ90)),Azi&gt;N(AK90)-60,Azi&lt;=N(AK90)),"Acțiunea în instanță se prescrie la "&amp;RIGHT("0"&amp;DAY(AK90),2)&amp;"."&amp;RIGHT("0"&amp;MONTH(AK90),2)&amp;"."&amp;YEAR(AK90)&amp;". ","")))</f>
        <v/>
      </c>
    </row>
    <row r="91" spans="2:38" x14ac:dyDescent="0.2">
      <c r="B91" s="17"/>
      <c r="C91" s="18"/>
      <c r="D91" s="19"/>
      <c r="E91" s="19"/>
      <c r="F91" s="19"/>
      <c r="G91" s="19"/>
      <c r="H91" s="19"/>
      <c r="I91" s="19"/>
      <c r="J91" s="19"/>
      <c r="K91" s="19"/>
      <c r="L91" s="18"/>
      <c r="M91" s="19"/>
      <c r="N91" s="19"/>
      <c r="O91" s="19"/>
      <c r="P91" s="19"/>
      <c r="Q91" s="19"/>
      <c r="R91" s="19"/>
      <c r="S91" s="19"/>
      <c r="T91" s="20"/>
      <c r="U91" s="21"/>
      <c r="V91" s="20"/>
      <c r="W91" s="19"/>
      <c r="X91" s="19"/>
      <c r="Y91" s="18"/>
      <c r="Z91" s="19"/>
      <c r="AA91" s="18"/>
      <c r="AB91" s="19"/>
      <c r="AC91" s="18"/>
      <c r="AD91" s="18"/>
      <c r="AE91" s="18"/>
      <c r="AF91" s="22" t="str">
        <f>IF(B91="","",SUMIF(Mărfuri!$B$5:$B$1004,B91,Mărfuri!$D$5:$D$1004))</f>
        <v/>
      </c>
      <c r="AG91" s="23" t="str">
        <f>IF(B91="","",SUMIF(Mărfuri!$B$5:$B$1004,B91,Mărfuri!$H$5:$H$1004))</f>
        <v/>
      </c>
      <c r="AH91" s="24" t="str">
        <f t="shared" si="4"/>
        <v/>
      </c>
      <c r="AI91" s="25" t="str">
        <f t="shared" si="5"/>
        <v/>
      </c>
      <c r="AJ91" s="25" t="str">
        <f t="shared" si="6"/>
        <v/>
      </c>
      <c r="AK91" s="25" t="str">
        <f t="shared" si="7"/>
        <v/>
      </c>
      <c r="AL91" s="26" t="str">
        <f>IF(B91="","",TRIM(IF(COUNTIF($B$5:$B$504,B91)&gt;1,"Număr CMR dublat. ","")&amp;IF(LEN(IF(C91="","data, ","")&amp;IF(D91="","locul întocmirii, ","")&amp;IF(OR(E91="",F91=""),"expeditorul, ","")&amp;IF(OR(H91="",I91=""),"destinatarul, ","")&amp;IF(OR(N91="",O91=""),"transportatorul, ","")&amp;IF(OR(K91="",NOT(ISNUMBER(L91))),"locul și data încărcării, ","")&amp;IF(M91="","locul de livrare, ","")&amp;IF(N(AF91)=0,"numărul de colete, ","")&amp;IF(COUNTIFS(Mărfuri!$B$5:$B$1004,B91,Mărfuri!$H$5:$H$1004,"")&gt;0,"greutatea unor loturi, ",""))&gt;0,"Lipsesc date obligatorii (art. 6): "&amp;LEFT(IF(C91="","data, ","")&amp;IF(D91="","locul întocmirii, ","")&amp;IF(OR(E91="",F91=""),"expeditorul, ","")&amp;IF(OR(H91="",I91=""),"destinatarul, ","")&amp;IF(OR(N91="",O91=""),"transportatorul, ","")&amp;IF(OR(K91="",NOT(ISNUMBER(L91))),"locul și data încărcării, ","")&amp;IF(M91="","locul de livrare, ","")&amp;IF(N(AF91)=0,"numărul de colete, ","")&amp;IF(COUNTIFS(Mărfuri!$B$5:$B$1004,B91,Mărfuri!$H$5:$H$1004,"")&gt;0,"greutatea unor loturi, ",""),LEN(IF(C91="","data, ","")&amp;IF(D91="","locul întocmirii, ","")&amp;IF(OR(E91="",F91=""),"expeditorul, ","")&amp;IF(OR(H91="",I91=""),"destinatarul, ","")&amp;IF(OR(N91="",O91=""),"transportatorul, ","")&amp;IF(OR(K91="",NOT(ISNUMBER(L91))),"locul și data încărcării, ","")&amp;IF(M91="","locul de livrare, ","")&amp;IF(N(AF91)=0,"numărul de colete, ","")&amp;IF(COUNTIFS(Mărfuri!$B$5:$B$1004,B91,Mărfuri!$H$5:$H$1004,"")&gt;0,"greutatea unor loturi, ",""))-2)&amp;". ","")&amp;IF(Z91&lt;&gt;"","Transportatorul a făcut rezerve la încărcare (art. 8): ele te obligă doar dacă le-ai acceptat expres. ","")&amp;IF(AND(ISNUMBER(AC91),ISNUMBER(AI91)),IF(NOT(ISNUMBER(AD91)),IF(Azi&gt;AI91,"Rezerva scrisă pentru avarii neaparente nu a fost trimisă în termen ("&amp;RIGHT("0"&amp;DAY(AI91),2)&amp;"."&amp;RIGHT("0"&amp;MONTH(AI91),2)&amp;"."&amp;YEAR(AI91)&amp;"). ","Trimite rezerva scrisă pentru avarii neaparente până la "&amp;RIGHT("0"&amp;DAY(AI91),2)&amp;"."&amp;RIGHT("0"&amp;MONTH(AI91),2)&amp;"."&amp;YEAR(AI91)&amp;". "),IF(AD91&gt;AI91,"Rezerva scrisă a fost trimisă după termenul de 7 zile ("&amp;RIGHT("0"&amp;DAY(AI91),2)&amp;"."&amp;RIGHT("0"&amp;MONTH(AI91),2)&amp;"."&amp;YEAR(AI91)&amp;"): se prezumă că marfa a fost primită în starea din CMR. ","")),"")&amp;IF(ISNUMBER(AJ91),IF(NOT(ISNUMBER(AE91)),IF(Azi&gt;AJ91,"Termenul de 21 de zile pentru reclamația de întârziere a expirat. ","Livrare cu întârziere: trimite reclamația scrisă până la "&amp;RIGHT("0"&amp;DAY(AJ91),2)&amp;"."&amp;RIGHT("0"&amp;MONTH(AJ91),2)&amp;"."&amp;YEAR(AJ91)&amp;". "),IF(AE91&gt;AJ91,"Reclamația pentru întârziere a fost trimisă după termen. ","")),"")&amp;IF(AND(AH91="În tranzit – întârziat"),"Termenul de livrare a trecut și marfa nu a ajuns. ","")&amp;IF(AND(ISNUMBER(AK91),OR(AB91&lt;&gt;"",ISNUMBER(AC91),ISNUMBER(AJ91)),Azi&gt;N(AK91)-60,Azi&lt;=N(AK91)),"Acțiunea în instanță se prescrie la "&amp;RIGHT("0"&amp;DAY(AK91),2)&amp;"."&amp;RIGHT("0"&amp;MONTH(AK91),2)&amp;"."&amp;YEAR(AK91)&amp;". ","")))</f>
        <v/>
      </c>
    </row>
    <row r="92" spans="2:38" x14ac:dyDescent="0.2">
      <c r="B92" s="17"/>
      <c r="C92" s="18"/>
      <c r="D92" s="19"/>
      <c r="E92" s="19"/>
      <c r="F92" s="19"/>
      <c r="G92" s="19"/>
      <c r="H92" s="19"/>
      <c r="I92" s="19"/>
      <c r="J92" s="19"/>
      <c r="K92" s="19"/>
      <c r="L92" s="18"/>
      <c r="M92" s="19"/>
      <c r="N92" s="19"/>
      <c r="O92" s="19"/>
      <c r="P92" s="19"/>
      <c r="Q92" s="19"/>
      <c r="R92" s="19"/>
      <c r="S92" s="19"/>
      <c r="T92" s="20"/>
      <c r="U92" s="21"/>
      <c r="V92" s="20"/>
      <c r="W92" s="19"/>
      <c r="X92" s="19"/>
      <c r="Y92" s="18"/>
      <c r="Z92" s="19"/>
      <c r="AA92" s="18"/>
      <c r="AB92" s="19"/>
      <c r="AC92" s="18"/>
      <c r="AD92" s="18"/>
      <c r="AE92" s="18"/>
      <c r="AF92" s="22" t="str">
        <f>IF(B92="","",SUMIF(Mărfuri!$B$5:$B$1004,B92,Mărfuri!$D$5:$D$1004))</f>
        <v/>
      </c>
      <c r="AG92" s="23" t="str">
        <f>IF(B92="","",SUMIF(Mărfuri!$B$5:$B$1004,B92,Mărfuri!$H$5:$H$1004))</f>
        <v/>
      </c>
      <c r="AH92" s="24" t="str">
        <f t="shared" si="4"/>
        <v/>
      </c>
      <c r="AI92" s="25" t="str">
        <f t="shared" si="5"/>
        <v/>
      </c>
      <c r="AJ92" s="25" t="str">
        <f t="shared" si="6"/>
        <v/>
      </c>
      <c r="AK92" s="25" t="str">
        <f t="shared" si="7"/>
        <v/>
      </c>
      <c r="AL92" s="26" t="str">
        <f>IF(B92="","",TRIM(IF(COUNTIF($B$5:$B$504,B92)&gt;1,"Număr CMR dublat. ","")&amp;IF(LEN(IF(C92="","data, ","")&amp;IF(D92="","locul întocmirii, ","")&amp;IF(OR(E92="",F92=""),"expeditorul, ","")&amp;IF(OR(H92="",I92=""),"destinatarul, ","")&amp;IF(OR(N92="",O92=""),"transportatorul, ","")&amp;IF(OR(K92="",NOT(ISNUMBER(L92))),"locul și data încărcării, ","")&amp;IF(M92="","locul de livrare, ","")&amp;IF(N(AF92)=0,"numărul de colete, ","")&amp;IF(COUNTIFS(Mărfuri!$B$5:$B$1004,B92,Mărfuri!$H$5:$H$1004,"")&gt;0,"greutatea unor loturi, ",""))&gt;0,"Lipsesc date obligatorii (art. 6): "&amp;LEFT(IF(C92="","data, ","")&amp;IF(D92="","locul întocmirii, ","")&amp;IF(OR(E92="",F92=""),"expeditorul, ","")&amp;IF(OR(H92="",I92=""),"destinatarul, ","")&amp;IF(OR(N92="",O92=""),"transportatorul, ","")&amp;IF(OR(K92="",NOT(ISNUMBER(L92))),"locul și data încărcării, ","")&amp;IF(M92="","locul de livrare, ","")&amp;IF(N(AF92)=0,"numărul de colete, ","")&amp;IF(COUNTIFS(Mărfuri!$B$5:$B$1004,B92,Mărfuri!$H$5:$H$1004,"")&gt;0,"greutatea unor loturi, ",""),LEN(IF(C92="","data, ","")&amp;IF(D92="","locul întocmirii, ","")&amp;IF(OR(E92="",F92=""),"expeditorul, ","")&amp;IF(OR(H92="",I92=""),"destinatarul, ","")&amp;IF(OR(N92="",O92=""),"transportatorul, ","")&amp;IF(OR(K92="",NOT(ISNUMBER(L92))),"locul și data încărcării, ","")&amp;IF(M92="","locul de livrare, ","")&amp;IF(N(AF92)=0,"numărul de colete, ","")&amp;IF(COUNTIFS(Mărfuri!$B$5:$B$1004,B92,Mărfuri!$H$5:$H$1004,"")&gt;0,"greutatea unor loturi, ",""))-2)&amp;". ","")&amp;IF(Z92&lt;&gt;"","Transportatorul a făcut rezerve la încărcare (art. 8): ele te obligă doar dacă le-ai acceptat expres. ","")&amp;IF(AND(ISNUMBER(AC92),ISNUMBER(AI92)),IF(NOT(ISNUMBER(AD92)),IF(Azi&gt;AI92,"Rezerva scrisă pentru avarii neaparente nu a fost trimisă în termen ("&amp;RIGHT("0"&amp;DAY(AI92),2)&amp;"."&amp;RIGHT("0"&amp;MONTH(AI92),2)&amp;"."&amp;YEAR(AI92)&amp;"). ","Trimite rezerva scrisă pentru avarii neaparente până la "&amp;RIGHT("0"&amp;DAY(AI92),2)&amp;"."&amp;RIGHT("0"&amp;MONTH(AI92),2)&amp;"."&amp;YEAR(AI92)&amp;". "),IF(AD92&gt;AI92,"Rezerva scrisă a fost trimisă după termenul de 7 zile ("&amp;RIGHT("0"&amp;DAY(AI92),2)&amp;"."&amp;RIGHT("0"&amp;MONTH(AI92),2)&amp;"."&amp;YEAR(AI92)&amp;"): se prezumă că marfa a fost primită în starea din CMR. ","")),"")&amp;IF(ISNUMBER(AJ92),IF(NOT(ISNUMBER(AE92)),IF(Azi&gt;AJ92,"Termenul de 21 de zile pentru reclamația de întârziere a expirat. ","Livrare cu întârziere: trimite reclamația scrisă până la "&amp;RIGHT("0"&amp;DAY(AJ92),2)&amp;"."&amp;RIGHT("0"&amp;MONTH(AJ92),2)&amp;"."&amp;YEAR(AJ92)&amp;". "),IF(AE92&gt;AJ92,"Reclamația pentru întârziere a fost trimisă după termen. ","")),"")&amp;IF(AND(AH92="În tranzit – întârziat"),"Termenul de livrare a trecut și marfa nu a ajuns. ","")&amp;IF(AND(ISNUMBER(AK92),OR(AB92&lt;&gt;"",ISNUMBER(AC92),ISNUMBER(AJ92)),Azi&gt;N(AK92)-60,Azi&lt;=N(AK92)),"Acțiunea în instanță se prescrie la "&amp;RIGHT("0"&amp;DAY(AK92),2)&amp;"."&amp;RIGHT("0"&amp;MONTH(AK92),2)&amp;"."&amp;YEAR(AK92)&amp;". ","")))</f>
        <v/>
      </c>
    </row>
    <row r="93" spans="2:38" x14ac:dyDescent="0.2">
      <c r="B93" s="17"/>
      <c r="C93" s="18"/>
      <c r="D93" s="19"/>
      <c r="E93" s="19"/>
      <c r="F93" s="19"/>
      <c r="G93" s="19"/>
      <c r="H93" s="19"/>
      <c r="I93" s="19"/>
      <c r="J93" s="19"/>
      <c r="K93" s="19"/>
      <c r="L93" s="18"/>
      <c r="M93" s="19"/>
      <c r="N93" s="19"/>
      <c r="O93" s="19"/>
      <c r="P93" s="19"/>
      <c r="Q93" s="19"/>
      <c r="R93" s="19"/>
      <c r="S93" s="19"/>
      <c r="T93" s="20"/>
      <c r="U93" s="21"/>
      <c r="V93" s="20"/>
      <c r="W93" s="19"/>
      <c r="X93" s="19"/>
      <c r="Y93" s="18"/>
      <c r="Z93" s="19"/>
      <c r="AA93" s="18"/>
      <c r="AB93" s="19"/>
      <c r="AC93" s="18"/>
      <c r="AD93" s="18"/>
      <c r="AE93" s="18"/>
      <c r="AF93" s="22" t="str">
        <f>IF(B93="","",SUMIF(Mărfuri!$B$5:$B$1004,B93,Mărfuri!$D$5:$D$1004))</f>
        <v/>
      </c>
      <c r="AG93" s="23" t="str">
        <f>IF(B93="","",SUMIF(Mărfuri!$B$5:$B$1004,B93,Mărfuri!$H$5:$H$1004))</f>
        <v/>
      </c>
      <c r="AH93" s="24" t="str">
        <f t="shared" si="4"/>
        <v/>
      </c>
      <c r="AI93" s="25" t="str">
        <f t="shared" si="5"/>
        <v/>
      </c>
      <c r="AJ93" s="25" t="str">
        <f t="shared" si="6"/>
        <v/>
      </c>
      <c r="AK93" s="25" t="str">
        <f t="shared" si="7"/>
        <v/>
      </c>
      <c r="AL93" s="26" t="str">
        <f>IF(B93="","",TRIM(IF(COUNTIF($B$5:$B$504,B93)&gt;1,"Număr CMR dublat. ","")&amp;IF(LEN(IF(C93="","data, ","")&amp;IF(D93="","locul întocmirii, ","")&amp;IF(OR(E93="",F93=""),"expeditorul, ","")&amp;IF(OR(H93="",I93=""),"destinatarul, ","")&amp;IF(OR(N93="",O93=""),"transportatorul, ","")&amp;IF(OR(K93="",NOT(ISNUMBER(L93))),"locul și data încărcării, ","")&amp;IF(M93="","locul de livrare, ","")&amp;IF(N(AF93)=0,"numărul de colete, ","")&amp;IF(COUNTIFS(Mărfuri!$B$5:$B$1004,B93,Mărfuri!$H$5:$H$1004,"")&gt;0,"greutatea unor loturi, ",""))&gt;0,"Lipsesc date obligatorii (art. 6): "&amp;LEFT(IF(C93="","data, ","")&amp;IF(D93="","locul întocmirii, ","")&amp;IF(OR(E93="",F93=""),"expeditorul, ","")&amp;IF(OR(H93="",I93=""),"destinatarul, ","")&amp;IF(OR(N93="",O93=""),"transportatorul, ","")&amp;IF(OR(K93="",NOT(ISNUMBER(L93))),"locul și data încărcării, ","")&amp;IF(M93="","locul de livrare, ","")&amp;IF(N(AF93)=0,"numărul de colete, ","")&amp;IF(COUNTIFS(Mărfuri!$B$5:$B$1004,B93,Mărfuri!$H$5:$H$1004,"")&gt;0,"greutatea unor loturi, ",""),LEN(IF(C93="","data, ","")&amp;IF(D93="","locul întocmirii, ","")&amp;IF(OR(E93="",F93=""),"expeditorul, ","")&amp;IF(OR(H93="",I93=""),"destinatarul, ","")&amp;IF(OR(N93="",O93=""),"transportatorul, ","")&amp;IF(OR(K93="",NOT(ISNUMBER(L93))),"locul și data încărcării, ","")&amp;IF(M93="","locul de livrare, ","")&amp;IF(N(AF93)=0,"numărul de colete, ","")&amp;IF(COUNTIFS(Mărfuri!$B$5:$B$1004,B93,Mărfuri!$H$5:$H$1004,"")&gt;0,"greutatea unor loturi, ",""))-2)&amp;". ","")&amp;IF(Z93&lt;&gt;"","Transportatorul a făcut rezerve la încărcare (art. 8): ele te obligă doar dacă le-ai acceptat expres. ","")&amp;IF(AND(ISNUMBER(AC93),ISNUMBER(AI93)),IF(NOT(ISNUMBER(AD93)),IF(Azi&gt;AI93,"Rezerva scrisă pentru avarii neaparente nu a fost trimisă în termen ("&amp;RIGHT("0"&amp;DAY(AI93),2)&amp;"."&amp;RIGHT("0"&amp;MONTH(AI93),2)&amp;"."&amp;YEAR(AI93)&amp;"). ","Trimite rezerva scrisă pentru avarii neaparente până la "&amp;RIGHT("0"&amp;DAY(AI93),2)&amp;"."&amp;RIGHT("0"&amp;MONTH(AI93),2)&amp;"."&amp;YEAR(AI93)&amp;". "),IF(AD93&gt;AI93,"Rezerva scrisă a fost trimisă după termenul de 7 zile ("&amp;RIGHT("0"&amp;DAY(AI93),2)&amp;"."&amp;RIGHT("0"&amp;MONTH(AI93),2)&amp;"."&amp;YEAR(AI93)&amp;"): se prezumă că marfa a fost primită în starea din CMR. ","")),"")&amp;IF(ISNUMBER(AJ93),IF(NOT(ISNUMBER(AE93)),IF(Azi&gt;AJ93,"Termenul de 21 de zile pentru reclamația de întârziere a expirat. ","Livrare cu întârziere: trimite reclamația scrisă până la "&amp;RIGHT("0"&amp;DAY(AJ93),2)&amp;"."&amp;RIGHT("0"&amp;MONTH(AJ93),2)&amp;"."&amp;YEAR(AJ93)&amp;". "),IF(AE93&gt;AJ93,"Reclamația pentru întârziere a fost trimisă după termen. ","")),"")&amp;IF(AND(AH93="În tranzit – întârziat"),"Termenul de livrare a trecut și marfa nu a ajuns. ","")&amp;IF(AND(ISNUMBER(AK93),OR(AB93&lt;&gt;"",ISNUMBER(AC93),ISNUMBER(AJ93)),Azi&gt;N(AK93)-60,Azi&lt;=N(AK93)),"Acțiunea în instanță se prescrie la "&amp;RIGHT("0"&amp;DAY(AK93),2)&amp;"."&amp;RIGHT("0"&amp;MONTH(AK93),2)&amp;"."&amp;YEAR(AK93)&amp;". ","")))</f>
        <v/>
      </c>
    </row>
    <row r="94" spans="2:38" x14ac:dyDescent="0.2">
      <c r="B94" s="17"/>
      <c r="C94" s="18"/>
      <c r="D94" s="19"/>
      <c r="E94" s="19"/>
      <c r="F94" s="19"/>
      <c r="G94" s="19"/>
      <c r="H94" s="19"/>
      <c r="I94" s="19"/>
      <c r="J94" s="19"/>
      <c r="K94" s="19"/>
      <c r="L94" s="18"/>
      <c r="M94" s="19"/>
      <c r="N94" s="19"/>
      <c r="O94" s="19"/>
      <c r="P94" s="19"/>
      <c r="Q94" s="19"/>
      <c r="R94" s="19"/>
      <c r="S94" s="19"/>
      <c r="T94" s="20"/>
      <c r="U94" s="21"/>
      <c r="V94" s="20"/>
      <c r="W94" s="19"/>
      <c r="X94" s="19"/>
      <c r="Y94" s="18"/>
      <c r="Z94" s="19"/>
      <c r="AA94" s="18"/>
      <c r="AB94" s="19"/>
      <c r="AC94" s="18"/>
      <c r="AD94" s="18"/>
      <c r="AE94" s="18"/>
      <c r="AF94" s="22" t="str">
        <f>IF(B94="","",SUMIF(Mărfuri!$B$5:$B$1004,B94,Mărfuri!$D$5:$D$1004))</f>
        <v/>
      </c>
      <c r="AG94" s="23" t="str">
        <f>IF(B94="","",SUMIF(Mărfuri!$B$5:$B$1004,B94,Mărfuri!$H$5:$H$1004))</f>
        <v/>
      </c>
      <c r="AH94" s="24" t="str">
        <f t="shared" si="4"/>
        <v/>
      </c>
      <c r="AI94" s="25" t="str">
        <f t="shared" si="5"/>
        <v/>
      </c>
      <c r="AJ94" s="25" t="str">
        <f t="shared" si="6"/>
        <v/>
      </c>
      <c r="AK94" s="25" t="str">
        <f t="shared" si="7"/>
        <v/>
      </c>
      <c r="AL94" s="26" t="str">
        <f>IF(B94="","",TRIM(IF(COUNTIF($B$5:$B$504,B94)&gt;1,"Număr CMR dublat. ","")&amp;IF(LEN(IF(C94="","data, ","")&amp;IF(D94="","locul întocmirii, ","")&amp;IF(OR(E94="",F94=""),"expeditorul, ","")&amp;IF(OR(H94="",I94=""),"destinatarul, ","")&amp;IF(OR(N94="",O94=""),"transportatorul, ","")&amp;IF(OR(K94="",NOT(ISNUMBER(L94))),"locul și data încărcării, ","")&amp;IF(M94="","locul de livrare, ","")&amp;IF(N(AF94)=0,"numărul de colete, ","")&amp;IF(COUNTIFS(Mărfuri!$B$5:$B$1004,B94,Mărfuri!$H$5:$H$1004,"")&gt;0,"greutatea unor loturi, ",""))&gt;0,"Lipsesc date obligatorii (art. 6): "&amp;LEFT(IF(C94="","data, ","")&amp;IF(D94="","locul întocmirii, ","")&amp;IF(OR(E94="",F94=""),"expeditorul, ","")&amp;IF(OR(H94="",I94=""),"destinatarul, ","")&amp;IF(OR(N94="",O94=""),"transportatorul, ","")&amp;IF(OR(K94="",NOT(ISNUMBER(L94))),"locul și data încărcării, ","")&amp;IF(M94="","locul de livrare, ","")&amp;IF(N(AF94)=0,"numărul de colete, ","")&amp;IF(COUNTIFS(Mărfuri!$B$5:$B$1004,B94,Mărfuri!$H$5:$H$1004,"")&gt;0,"greutatea unor loturi, ",""),LEN(IF(C94="","data, ","")&amp;IF(D94="","locul întocmirii, ","")&amp;IF(OR(E94="",F94=""),"expeditorul, ","")&amp;IF(OR(H94="",I94=""),"destinatarul, ","")&amp;IF(OR(N94="",O94=""),"transportatorul, ","")&amp;IF(OR(K94="",NOT(ISNUMBER(L94))),"locul și data încărcării, ","")&amp;IF(M94="","locul de livrare, ","")&amp;IF(N(AF94)=0,"numărul de colete, ","")&amp;IF(COUNTIFS(Mărfuri!$B$5:$B$1004,B94,Mărfuri!$H$5:$H$1004,"")&gt;0,"greutatea unor loturi, ",""))-2)&amp;". ","")&amp;IF(Z94&lt;&gt;"","Transportatorul a făcut rezerve la încărcare (art. 8): ele te obligă doar dacă le-ai acceptat expres. ","")&amp;IF(AND(ISNUMBER(AC94),ISNUMBER(AI94)),IF(NOT(ISNUMBER(AD94)),IF(Azi&gt;AI94,"Rezerva scrisă pentru avarii neaparente nu a fost trimisă în termen ("&amp;RIGHT("0"&amp;DAY(AI94),2)&amp;"."&amp;RIGHT("0"&amp;MONTH(AI94),2)&amp;"."&amp;YEAR(AI94)&amp;"). ","Trimite rezerva scrisă pentru avarii neaparente până la "&amp;RIGHT("0"&amp;DAY(AI94),2)&amp;"."&amp;RIGHT("0"&amp;MONTH(AI94),2)&amp;"."&amp;YEAR(AI94)&amp;". "),IF(AD94&gt;AI94,"Rezerva scrisă a fost trimisă după termenul de 7 zile ("&amp;RIGHT("0"&amp;DAY(AI94),2)&amp;"."&amp;RIGHT("0"&amp;MONTH(AI94),2)&amp;"."&amp;YEAR(AI94)&amp;"): se prezumă că marfa a fost primită în starea din CMR. ","")),"")&amp;IF(ISNUMBER(AJ94),IF(NOT(ISNUMBER(AE94)),IF(Azi&gt;AJ94,"Termenul de 21 de zile pentru reclamația de întârziere a expirat. ","Livrare cu întârziere: trimite reclamația scrisă până la "&amp;RIGHT("0"&amp;DAY(AJ94),2)&amp;"."&amp;RIGHT("0"&amp;MONTH(AJ94),2)&amp;"."&amp;YEAR(AJ94)&amp;". "),IF(AE94&gt;AJ94,"Reclamația pentru întârziere a fost trimisă după termen. ","")),"")&amp;IF(AND(AH94="În tranzit – întârziat"),"Termenul de livrare a trecut și marfa nu a ajuns. ","")&amp;IF(AND(ISNUMBER(AK94),OR(AB94&lt;&gt;"",ISNUMBER(AC94),ISNUMBER(AJ94)),Azi&gt;N(AK94)-60,Azi&lt;=N(AK94)),"Acțiunea în instanță se prescrie la "&amp;RIGHT("0"&amp;DAY(AK94),2)&amp;"."&amp;RIGHT("0"&amp;MONTH(AK94),2)&amp;"."&amp;YEAR(AK94)&amp;". ","")))</f>
        <v/>
      </c>
    </row>
    <row r="95" spans="2:38" x14ac:dyDescent="0.2">
      <c r="B95" s="17"/>
      <c r="C95" s="18"/>
      <c r="D95" s="19"/>
      <c r="E95" s="19"/>
      <c r="F95" s="19"/>
      <c r="G95" s="19"/>
      <c r="H95" s="19"/>
      <c r="I95" s="19"/>
      <c r="J95" s="19"/>
      <c r="K95" s="19"/>
      <c r="L95" s="18"/>
      <c r="M95" s="19"/>
      <c r="N95" s="19"/>
      <c r="O95" s="19"/>
      <c r="P95" s="19"/>
      <c r="Q95" s="19"/>
      <c r="R95" s="19"/>
      <c r="S95" s="19"/>
      <c r="T95" s="20"/>
      <c r="U95" s="21"/>
      <c r="V95" s="20"/>
      <c r="W95" s="19"/>
      <c r="X95" s="19"/>
      <c r="Y95" s="18"/>
      <c r="Z95" s="19"/>
      <c r="AA95" s="18"/>
      <c r="AB95" s="19"/>
      <c r="AC95" s="18"/>
      <c r="AD95" s="18"/>
      <c r="AE95" s="18"/>
      <c r="AF95" s="22" t="str">
        <f>IF(B95="","",SUMIF(Mărfuri!$B$5:$B$1004,B95,Mărfuri!$D$5:$D$1004))</f>
        <v/>
      </c>
      <c r="AG95" s="23" t="str">
        <f>IF(B95="","",SUMIF(Mărfuri!$B$5:$B$1004,B95,Mărfuri!$H$5:$H$1004))</f>
        <v/>
      </c>
      <c r="AH95" s="24" t="str">
        <f t="shared" si="4"/>
        <v/>
      </c>
      <c r="AI95" s="25" t="str">
        <f t="shared" si="5"/>
        <v/>
      </c>
      <c r="AJ95" s="25" t="str">
        <f t="shared" si="6"/>
        <v/>
      </c>
      <c r="AK95" s="25" t="str">
        <f t="shared" si="7"/>
        <v/>
      </c>
      <c r="AL95" s="26" t="str">
        <f>IF(B95="","",TRIM(IF(COUNTIF($B$5:$B$504,B95)&gt;1,"Număr CMR dublat. ","")&amp;IF(LEN(IF(C95="","data, ","")&amp;IF(D95="","locul întocmirii, ","")&amp;IF(OR(E95="",F95=""),"expeditorul, ","")&amp;IF(OR(H95="",I95=""),"destinatarul, ","")&amp;IF(OR(N95="",O95=""),"transportatorul, ","")&amp;IF(OR(K95="",NOT(ISNUMBER(L95))),"locul și data încărcării, ","")&amp;IF(M95="","locul de livrare, ","")&amp;IF(N(AF95)=0,"numărul de colete, ","")&amp;IF(COUNTIFS(Mărfuri!$B$5:$B$1004,B95,Mărfuri!$H$5:$H$1004,"")&gt;0,"greutatea unor loturi, ",""))&gt;0,"Lipsesc date obligatorii (art. 6): "&amp;LEFT(IF(C95="","data, ","")&amp;IF(D95="","locul întocmirii, ","")&amp;IF(OR(E95="",F95=""),"expeditorul, ","")&amp;IF(OR(H95="",I95=""),"destinatarul, ","")&amp;IF(OR(N95="",O95=""),"transportatorul, ","")&amp;IF(OR(K95="",NOT(ISNUMBER(L95))),"locul și data încărcării, ","")&amp;IF(M95="","locul de livrare, ","")&amp;IF(N(AF95)=0,"numărul de colete, ","")&amp;IF(COUNTIFS(Mărfuri!$B$5:$B$1004,B95,Mărfuri!$H$5:$H$1004,"")&gt;0,"greutatea unor loturi, ",""),LEN(IF(C95="","data, ","")&amp;IF(D95="","locul întocmirii, ","")&amp;IF(OR(E95="",F95=""),"expeditorul, ","")&amp;IF(OR(H95="",I95=""),"destinatarul, ","")&amp;IF(OR(N95="",O95=""),"transportatorul, ","")&amp;IF(OR(K95="",NOT(ISNUMBER(L95))),"locul și data încărcării, ","")&amp;IF(M95="","locul de livrare, ","")&amp;IF(N(AF95)=0,"numărul de colete, ","")&amp;IF(COUNTIFS(Mărfuri!$B$5:$B$1004,B95,Mărfuri!$H$5:$H$1004,"")&gt;0,"greutatea unor loturi, ",""))-2)&amp;". ","")&amp;IF(Z95&lt;&gt;"","Transportatorul a făcut rezerve la încărcare (art. 8): ele te obligă doar dacă le-ai acceptat expres. ","")&amp;IF(AND(ISNUMBER(AC95),ISNUMBER(AI95)),IF(NOT(ISNUMBER(AD95)),IF(Azi&gt;AI95,"Rezerva scrisă pentru avarii neaparente nu a fost trimisă în termen ("&amp;RIGHT("0"&amp;DAY(AI95),2)&amp;"."&amp;RIGHT("0"&amp;MONTH(AI95),2)&amp;"."&amp;YEAR(AI95)&amp;"). ","Trimite rezerva scrisă pentru avarii neaparente până la "&amp;RIGHT("0"&amp;DAY(AI95),2)&amp;"."&amp;RIGHT("0"&amp;MONTH(AI95),2)&amp;"."&amp;YEAR(AI95)&amp;". "),IF(AD95&gt;AI95,"Rezerva scrisă a fost trimisă după termenul de 7 zile ("&amp;RIGHT("0"&amp;DAY(AI95),2)&amp;"."&amp;RIGHT("0"&amp;MONTH(AI95),2)&amp;"."&amp;YEAR(AI95)&amp;"): se prezumă că marfa a fost primită în starea din CMR. ","")),"")&amp;IF(ISNUMBER(AJ95),IF(NOT(ISNUMBER(AE95)),IF(Azi&gt;AJ95,"Termenul de 21 de zile pentru reclamația de întârziere a expirat. ","Livrare cu întârziere: trimite reclamația scrisă până la "&amp;RIGHT("0"&amp;DAY(AJ95),2)&amp;"."&amp;RIGHT("0"&amp;MONTH(AJ95),2)&amp;"."&amp;YEAR(AJ95)&amp;". "),IF(AE95&gt;AJ95,"Reclamația pentru întârziere a fost trimisă după termen. ","")),"")&amp;IF(AND(AH95="În tranzit – întârziat"),"Termenul de livrare a trecut și marfa nu a ajuns. ","")&amp;IF(AND(ISNUMBER(AK95),OR(AB95&lt;&gt;"",ISNUMBER(AC95),ISNUMBER(AJ95)),Azi&gt;N(AK95)-60,Azi&lt;=N(AK95)),"Acțiunea în instanță se prescrie la "&amp;RIGHT("0"&amp;DAY(AK95),2)&amp;"."&amp;RIGHT("0"&amp;MONTH(AK95),2)&amp;"."&amp;YEAR(AK95)&amp;". ","")))</f>
        <v/>
      </c>
    </row>
    <row r="96" spans="2:38" x14ac:dyDescent="0.2">
      <c r="B96" s="17"/>
      <c r="C96" s="18"/>
      <c r="D96" s="19"/>
      <c r="E96" s="19"/>
      <c r="F96" s="19"/>
      <c r="G96" s="19"/>
      <c r="H96" s="19"/>
      <c r="I96" s="19"/>
      <c r="J96" s="19"/>
      <c r="K96" s="19"/>
      <c r="L96" s="18"/>
      <c r="M96" s="19"/>
      <c r="N96" s="19"/>
      <c r="O96" s="19"/>
      <c r="P96" s="19"/>
      <c r="Q96" s="19"/>
      <c r="R96" s="19"/>
      <c r="S96" s="19"/>
      <c r="T96" s="20"/>
      <c r="U96" s="21"/>
      <c r="V96" s="20"/>
      <c r="W96" s="19"/>
      <c r="X96" s="19"/>
      <c r="Y96" s="18"/>
      <c r="Z96" s="19"/>
      <c r="AA96" s="18"/>
      <c r="AB96" s="19"/>
      <c r="AC96" s="18"/>
      <c r="AD96" s="18"/>
      <c r="AE96" s="18"/>
      <c r="AF96" s="22" t="str">
        <f>IF(B96="","",SUMIF(Mărfuri!$B$5:$B$1004,B96,Mărfuri!$D$5:$D$1004))</f>
        <v/>
      </c>
      <c r="AG96" s="23" t="str">
        <f>IF(B96="","",SUMIF(Mărfuri!$B$5:$B$1004,B96,Mărfuri!$H$5:$H$1004))</f>
        <v/>
      </c>
      <c r="AH96" s="24" t="str">
        <f t="shared" si="4"/>
        <v/>
      </c>
      <c r="AI96" s="25" t="str">
        <f t="shared" si="5"/>
        <v/>
      </c>
      <c r="AJ96" s="25" t="str">
        <f t="shared" si="6"/>
        <v/>
      </c>
      <c r="AK96" s="25" t="str">
        <f t="shared" si="7"/>
        <v/>
      </c>
      <c r="AL96" s="26" t="str">
        <f>IF(B96="","",TRIM(IF(COUNTIF($B$5:$B$504,B96)&gt;1,"Număr CMR dublat. ","")&amp;IF(LEN(IF(C96="","data, ","")&amp;IF(D96="","locul întocmirii, ","")&amp;IF(OR(E96="",F96=""),"expeditorul, ","")&amp;IF(OR(H96="",I96=""),"destinatarul, ","")&amp;IF(OR(N96="",O96=""),"transportatorul, ","")&amp;IF(OR(K96="",NOT(ISNUMBER(L96))),"locul și data încărcării, ","")&amp;IF(M96="","locul de livrare, ","")&amp;IF(N(AF96)=0,"numărul de colete, ","")&amp;IF(COUNTIFS(Mărfuri!$B$5:$B$1004,B96,Mărfuri!$H$5:$H$1004,"")&gt;0,"greutatea unor loturi, ",""))&gt;0,"Lipsesc date obligatorii (art. 6): "&amp;LEFT(IF(C96="","data, ","")&amp;IF(D96="","locul întocmirii, ","")&amp;IF(OR(E96="",F96=""),"expeditorul, ","")&amp;IF(OR(H96="",I96=""),"destinatarul, ","")&amp;IF(OR(N96="",O96=""),"transportatorul, ","")&amp;IF(OR(K96="",NOT(ISNUMBER(L96))),"locul și data încărcării, ","")&amp;IF(M96="","locul de livrare, ","")&amp;IF(N(AF96)=0,"numărul de colete, ","")&amp;IF(COUNTIFS(Mărfuri!$B$5:$B$1004,B96,Mărfuri!$H$5:$H$1004,"")&gt;0,"greutatea unor loturi, ",""),LEN(IF(C96="","data, ","")&amp;IF(D96="","locul întocmirii, ","")&amp;IF(OR(E96="",F96=""),"expeditorul, ","")&amp;IF(OR(H96="",I96=""),"destinatarul, ","")&amp;IF(OR(N96="",O96=""),"transportatorul, ","")&amp;IF(OR(K96="",NOT(ISNUMBER(L96))),"locul și data încărcării, ","")&amp;IF(M96="","locul de livrare, ","")&amp;IF(N(AF96)=0,"numărul de colete, ","")&amp;IF(COUNTIFS(Mărfuri!$B$5:$B$1004,B96,Mărfuri!$H$5:$H$1004,"")&gt;0,"greutatea unor loturi, ",""))-2)&amp;". ","")&amp;IF(Z96&lt;&gt;"","Transportatorul a făcut rezerve la încărcare (art. 8): ele te obligă doar dacă le-ai acceptat expres. ","")&amp;IF(AND(ISNUMBER(AC96),ISNUMBER(AI96)),IF(NOT(ISNUMBER(AD96)),IF(Azi&gt;AI96,"Rezerva scrisă pentru avarii neaparente nu a fost trimisă în termen ("&amp;RIGHT("0"&amp;DAY(AI96),2)&amp;"."&amp;RIGHT("0"&amp;MONTH(AI96),2)&amp;"."&amp;YEAR(AI96)&amp;"). ","Trimite rezerva scrisă pentru avarii neaparente până la "&amp;RIGHT("0"&amp;DAY(AI96),2)&amp;"."&amp;RIGHT("0"&amp;MONTH(AI96),2)&amp;"."&amp;YEAR(AI96)&amp;". "),IF(AD96&gt;AI96,"Rezerva scrisă a fost trimisă după termenul de 7 zile ("&amp;RIGHT("0"&amp;DAY(AI96),2)&amp;"."&amp;RIGHT("0"&amp;MONTH(AI96),2)&amp;"."&amp;YEAR(AI96)&amp;"): se prezumă că marfa a fost primită în starea din CMR. ","")),"")&amp;IF(ISNUMBER(AJ96),IF(NOT(ISNUMBER(AE96)),IF(Azi&gt;AJ96,"Termenul de 21 de zile pentru reclamația de întârziere a expirat. ","Livrare cu întârziere: trimite reclamația scrisă până la "&amp;RIGHT("0"&amp;DAY(AJ96),2)&amp;"."&amp;RIGHT("0"&amp;MONTH(AJ96),2)&amp;"."&amp;YEAR(AJ96)&amp;". "),IF(AE96&gt;AJ96,"Reclamația pentru întârziere a fost trimisă după termen. ","")),"")&amp;IF(AND(AH96="În tranzit – întârziat"),"Termenul de livrare a trecut și marfa nu a ajuns. ","")&amp;IF(AND(ISNUMBER(AK96),OR(AB96&lt;&gt;"",ISNUMBER(AC96),ISNUMBER(AJ96)),Azi&gt;N(AK96)-60,Azi&lt;=N(AK96)),"Acțiunea în instanță se prescrie la "&amp;RIGHT("0"&amp;DAY(AK96),2)&amp;"."&amp;RIGHT("0"&amp;MONTH(AK96),2)&amp;"."&amp;YEAR(AK96)&amp;". ","")))</f>
        <v/>
      </c>
    </row>
    <row r="97" spans="2:38" x14ac:dyDescent="0.2">
      <c r="B97" s="17"/>
      <c r="C97" s="18"/>
      <c r="D97" s="19"/>
      <c r="E97" s="19"/>
      <c r="F97" s="19"/>
      <c r="G97" s="19"/>
      <c r="H97" s="19"/>
      <c r="I97" s="19"/>
      <c r="J97" s="19"/>
      <c r="K97" s="19"/>
      <c r="L97" s="18"/>
      <c r="M97" s="19"/>
      <c r="N97" s="19"/>
      <c r="O97" s="19"/>
      <c r="P97" s="19"/>
      <c r="Q97" s="19"/>
      <c r="R97" s="19"/>
      <c r="S97" s="19"/>
      <c r="T97" s="20"/>
      <c r="U97" s="21"/>
      <c r="V97" s="20"/>
      <c r="W97" s="19"/>
      <c r="X97" s="19"/>
      <c r="Y97" s="18"/>
      <c r="Z97" s="19"/>
      <c r="AA97" s="18"/>
      <c r="AB97" s="19"/>
      <c r="AC97" s="18"/>
      <c r="AD97" s="18"/>
      <c r="AE97" s="18"/>
      <c r="AF97" s="22" t="str">
        <f>IF(B97="","",SUMIF(Mărfuri!$B$5:$B$1004,B97,Mărfuri!$D$5:$D$1004))</f>
        <v/>
      </c>
      <c r="AG97" s="23" t="str">
        <f>IF(B97="","",SUMIF(Mărfuri!$B$5:$B$1004,B97,Mărfuri!$H$5:$H$1004))</f>
        <v/>
      </c>
      <c r="AH97" s="24" t="str">
        <f t="shared" si="4"/>
        <v/>
      </c>
      <c r="AI97" s="25" t="str">
        <f t="shared" si="5"/>
        <v/>
      </c>
      <c r="AJ97" s="25" t="str">
        <f t="shared" si="6"/>
        <v/>
      </c>
      <c r="AK97" s="25" t="str">
        <f t="shared" si="7"/>
        <v/>
      </c>
      <c r="AL97" s="26" t="str">
        <f>IF(B97="","",TRIM(IF(COUNTIF($B$5:$B$504,B97)&gt;1,"Număr CMR dublat. ","")&amp;IF(LEN(IF(C97="","data, ","")&amp;IF(D97="","locul întocmirii, ","")&amp;IF(OR(E97="",F97=""),"expeditorul, ","")&amp;IF(OR(H97="",I97=""),"destinatarul, ","")&amp;IF(OR(N97="",O97=""),"transportatorul, ","")&amp;IF(OR(K97="",NOT(ISNUMBER(L97))),"locul și data încărcării, ","")&amp;IF(M97="","locul de livrare, ","")&amp;IF(N(AF97)=0,"numărul de colete, ","")&amp;IF(COUNTIFS(Mărfuri!$B$5:$B$1004,B97,Mărfuri!$H$5:$H$1004,"")&gt;0,"greutatea unor loturi, ",""))&gt;0,"Lipsesc date obligatorii (art. 6): "&amp;LEFT(IF(C97="","data, ","")&amp;IF(D97="","locul întocmirii, ","")&amp;IF(OR(E97="",F97=""),"expeditorul, ","")&amp;IF(OR(H97="",I97=""),"destinatarul, ","")&amp;IF(OR(N97="",O97=""),"transportatorul, ","")&amp;IF(OR(K97="",NOT(ISNUMBER(L97))),"locul și data încărcării, ","")&amp;IF(M97="","locul de livrare, ","")&amp;IF(N(AF97)=0,"numărul de colete, ","")&amp;IF(COUNTIFS(Mărfuri!$B$5:$B$1004,B97,Mărfuri!$H$5:$H$1004,"")&gt;0,"greutatea unor loturi, ",""),LEN(IF(C97="","data, ","")&amp;IF(D97="","locul întocmirii, ","")&amp;IF(OR(E97="",F97=""),"expeditorul, ","")&amp;IF(OR(H97="",I97=""),"destinatarul, ","")&amp;IF(OR(N97="",O97=""),"transportatorul, ","")&amp;IF(OR(K97="",NOT(ISNUMBER(L97))),"locul și data încărcării, ","")&amp;IF(M97="","locul de livrare, ","")&amp;IF(N(AF97)=0,"numărul de colete, ","")&amp;IF(COUNTIFS(Mărfuri!$B$5:$B$1004,B97,Mărfuri!$H$5:$H$1004,"")&gt;0,"greutatea unor loturi, ",""))-2)&amp;". ","")&amp;IF(Z97&lt;&gt;"","Transportatorul a făcut rezerve la încărcare (art. 8): ele te obligă doar dacă le-ai acceptat expres. ","")&amp;IF(AND(ISNUMBER(AC97),ISNUMBER(AI97)),IF(NOT(ISNUMBER(AD97)),IF(Azi&gt;AI97,"Rezerva scrisă pentru avarii neaparente nu a fost trimisă în termen ("&amp;RIGHT("0"&amp;DAY(AI97),2)&amp;"."&amp;RIGHT("0"&amp;MONTH(AI97),2)&amp;"."&amp;YEAR(AI97)&amp;"). ","Trimite rezerva scrisă pentru avarii neaparente până la "&amp;RIGHT("0"&amp;DAY(AI97),2)&amp;"."&amp;RIGHT("0"&amp;MONTH(AI97),2)&amp;"."&amp;YEAR(AI97)&amp;". "),IF(AD97&gt;AI97,"Rezerva scrisă a fost trimisă după termenul de 7 zile ("&amp;RIGHT("0"&amp;DAY(AI97),2)&amp;"."&amp;RIGHT("0"&amp;MONTH(AI97),2)&amp;"."&amp;YEAR(AI97)&amp;"): se prezumă că marfa a fost primită în starea din CMR. ","")),"")&amp;IF(ISNUMBER(AJ97),IF(NOT(ISNUMBER(AE97)),IF(Azi&gt;AJ97,"Termenul de 21 de zile pentru reclamația de întârziere a expirat. ","Livrare cu întârziere: trimite reclamația scrisă până la "&amp;RIGHT("0"&amp;DAY(AJ97),2)&amp;"."&amp;RIGHT("0"&amp;MONTH(AJ97),2)&amp;"."&amp;YEAR(AJ97)&amp;". "),IF(AE97&gt;AJ97,"Reclamația pentru întârziere a fost trimisă după termen. ","")),"")&amp;IF(AND(AH97="În tranzit – întârziat"),"Termenul de livrare a trecut și marfa nu a ajuns. ","")&amp;IF(AND(ISNUMBER(AK97),OR(AB97&lt;&gt;"",ISNUMBER(AC97),ISNUMBER(AJ97)),Azi&gt;N(AK97)-60,Azi&lt;=N(AK97)),"Acțiunea în instanță se prescrie la "&amp;RIGHT("0"&amp;DAY(AK97),2)&amp;"."&amp;RIGHT("0"&amp;MONTH(AK97),2)&amp;"."&amp;YEAR(AK97)&amp;". ","")))</f>
        <v/>
      </c>
    </row>
    <row r="98" spans="2:38" x14ac:dyDescent="0.2">
      <c r="B98" s="17"/>
      <c r="C98" s="18"/>
      <c r="D98" s="19"/>
      <c r="E98" s="19"/>
      <c r="F98" s="19"/>
      <c r="G98" s="19"/>
      <c r="H98" s="19"/>
      <c r="I98" s="19"/>
      <c r="J98" s="19"/>
      <c r="K98" s="19"/>
      <c r="L98" s="18"/>
      <c r="M98" s="19"/>
      <c r="N98" s="19"/>
      <c r="O98" s="19"/>
      <c r="P98" s="19"/>
      <c r="Q98" s="19"/>
      <c r="R98" s="19"/>
      <c r="S98" s="19"/>
      <c r="T98" s="20"/>
      <c r="U98" s="21"/>
      <c r="V98" s="20"/>
      <c r="W98" s="19"/>
      <c r="X98" s="19"/>
      <c r="Y98" s="18"/>
      <c r="Z98" s="19"/>
      <c r="AA98" s="18"/>
      <c r="AB98" s="19"/>
      <c r="AC98" s="18"/>
      <c r="AD98" s="18"/>
      <c r="AE98" s="18"/>
      <c r="AF98" s="22" t="str">
        <f>IF(B98="","",SUMIF(Mărfuri!$B$5:$B$1004,B98,Mărfuri!$D$5:$D$1004))</f>
        <v/>
      </c>
      <c r="AG98" s="23" t="str">
        <f>IF(B98="","",SUMIF(Mărfuri!$B$5:$B$1004,B98,Mărfuri!$H$5:$H$1004))</f>
        <v/>
      </c>
      <c r="AH98" s="24" t="str">
        <f t="shared" si="4"/>
        <v/>
      </c>
      <c r="AI98" s="25" t="str">
        <f t="shared" si="5"/>
        <v/>
      </c>
      <c r="AJ98" s="25" t="str">
        <f t="shared" si="6"/>
        <v/>
      </c>
      <c r="AK98" s="25" t="str">
        <f t="shared" si="7"/>
        <v/>
      </c>
      <c r="AL98" s="26" t="str">
        <f>IF(B98="","",TRIM(IF(COUNTIF($B$5:$B$504,B98)&gt;1,"Număr CMR dublat. ","")&amp;IF(LEN(IF(C98="","data, ","")&amp;IF(D98="","locul întocmirii, ","")&amp;IF(OR(E98="",F98=""),"expeditorul, ","")&amp;IF(OR(H98="",I98=""),"destinatarul, ","")&amp;IF(OR(N98="",O98=""),"transportatorul, ","")&amp;IF(OR(K98="",NOT(ISNUMBER(L98))),"locul și data încărcării, ","")&amp;IF(M98="","locul de livrare, ","")&amp;IF(N(AF98)=0,"numărul de colete, ","")&amp;IF(COUNTIFS(Mărfuri!$B$5:$B$1004,B98,Mărfuri!$H$5:$H$1004,"")&gt;0,"greutatea unor loturi, ",""))&gt;0,"Lipsesc date obligatorii (art. 6): "&amp;LEFT(IF(C98="","data, ","")&amp;IF(D98="","locul întocmirii, ","")&amp;IF(OR(E98="",F98=""),"expeditorul, ","")&amp;IF(OR(H98="",I98=""),"destinatarul, ","")&amp;IF(OR(N98="",O98=""),"transportatorul, ","")&amp;IF(OR(K98="",NOT(ISNUMBER(L98))),"locul și data încărcării, ","")&amp;IF(M98="","locul de livrare, ","")&amp;IF(N(AF98)=0,"numărul de colete, ","")&amp;IF(COUNTIFS(Mărfuri!$B$5:$B$1004,B98,Mărfuri!$H$5:$H$1004,"")&gt;0,"greutatea unor loturi, ",""),LEN(IF(C98="","data, ","")&amp;IF(D98="","locul întocmirii, ","")&amp;IF(OR(E98="",F98=""),"expeditorul, ","")&amp;IF(OR(H98="",I98=""),"destinatarul, ","")&amp;IF(OR(N98="",O98=""),"transportatorul, ","")&amp;IF(OR(K98="",NOT(ISNUMBER(L98))),"locul și data încărcării, ","")&amp;IF(M98="","locul de livrare, ","")&amp;IF(N(AF98)=0,"numărul de colete, ","")&amp;IF(COUNTIFS(Mărfuri!$B$5:$B$1004,B98,Mărfuri!$H$5:$H$1004,"")&gt;0,"greutatea unor loturi, ",""))-2)&amp;". ","")&amp;IF(Z98&lt;&gt;"","Transportatorul a făcut rezerve la încărcare (art. 8): ele te obligă doar dacă le-ai acceptat expres. ","")&amp;IF(AND(ISNUMBER(AC98),ISNUMBER(AI98)),IF(NOT(ISNUMBER(AD98)),IF(Azi&gt;AI98,"Rezerva scrisă pentru avarii neaparente nu a fost trimisă în termen ("&amp;RIGHT("0"&amp;DAY(AI98),2)&amp;"."&amp;RIGHT("0"&amp;MONTH(AI98),2)&amp;"."&amp;YEAR(AI98)&amp;"). ","Trimite rezerva scrisă pentru avarii neaparente până la "&amp;RIGHT("0"&amp;DAY(AI98),2)&amp;"."&amp;RIGHT("0"&amp;MONTH(AI98),2)&amp;"."&amp;YEAR(AI98)&amp;". "),IF(AD98&gt;AI98,"Rezerva scrisă a fost trimisă după termenul de 7 zile ("&amp;RIGHT("0"&amp;DAY(AI98),2)&amp;"."&amp;RIGHT("0"&amp;MONTH(AI98),2)&amp;"."&amp;YEAR(AI98)&amp;"): se prezumă că marfa a fost primită în starea din CMR. ","")),"")&amp;IF(ISNUMBER(AJ98),IF(NOT(ISNUMBER(AE98)),IF(Azi&gt;AJ98,"Termenul de 21 de zile pentru reclamația de întârziere a expirat. ","Livrare cu întârziere: trimite reclamația scrisă până la "&amp;RIGHT("0"&amp;DAY(AJ98),2)&amp;"."&amp;RIGHT("0"&amp;MONTH(AJ98),2)&amp;"."&amp;YEAR(AJ98)&amp;". "),IF(AE98&gt;AJ98,"Reclamația pentru întârziere a fost trimisă după termen. ","")),"")&amp;IF(AND(AH98="În tranzit – întârziat"),"Termenul de livrare a trecut și marfa nu a ajuns. ","")&amp;IF(AND(ISNUMBER(AK98),OR(AB98&lt;&gt;"",ISNUMBER(AC98),ISNUMBER(AJ98)),Azi&gt;N(AK98)-60,Azi&lt;=N(AK98)),"Acțiunea în instanță se prescrie la "&amp;RIGHT("0"&amp;DAY(AK98),2)&amp;"."&amp;RIGHT("0"&amp;MONTH(AK98),2)&amp;"."&amp;YEAR(AK98)&amp;". ","")))</f>
        <v/>
      </c>
    </row>
    <row r="99" spans="2:38" x14ac:dyDescent="0.2">
      <c r="B99" s="17"/>
      <c r="C99" s="18"/>
      <c r="D99" s="19"/>
      <c r="E99" s="19"/>
      <c r="F99" s="19"/>
      <c r="G99" s="19"/>
      <c r="H99" s="19"/>
      <c r="I99" s="19"/>
      <c r="J99" s="19"/>
      <c r="K99" s="19"/>
      <c r="L99" s="18"/>
      <c r="M99" s="19"/>
      <c r="N99" s="19"/>
      <c r="O99" s="19"/>
      <c r="P99" s="19"/>
      <c r="Q99" s="19"/>
      <c r="R99" s="19"/>
      <c r="S99" s="19"/>
      <c r="T99" s="20"/>
      <c r="U99" s="21"/>
      <c r="V99" s="20"/>
      <c r="W99" s="19"/>
      <c r="X99" s="19"/>
      <c r="Y99" s="18"/>
      <c r="Z99" s="19"/>
      <c r="AA99" s="18"/>
      <c r="AB99" s="19"/>
      <c r="AC99" s="18"/>
      <c r="AD99" s="18"/>
      <c r="AE99" s="18"/>
      <c r="AF99" s="22" t="str">
        <f>IF(B99="","",SUMIF(Mărfuri!$B$5:$B$1004,B99,Mărfuri!$D$5:$D$1004))</f>
        <v/>
      </c>
      <c r="AG99" s="23" t="str">
        <f>IF(B99="","",SUMIF(Mărfuri!$B$5:$B$1004,B99,Mărfuri!$H$5:$H$1004))</f>
        <v/>
      </c>
      <c r="AH99" s="24" t="str">
        <f t="shared" si="4"/>
        <v/>
      </c>
      <c r="AI99" s="25" t="str">
        <f t="shared" si="5"/>
        <v/>
      </c>
      <c r="AJ99" s="25" t="str">
        <f t="shared" si="6"/>
        <v/>
      </c>
      <c r="AK99" s="25" t="str">
        <f t="shared" si="7"/>
        <v/>
      </c>
      <c r="AL99" s="26" t="str">
        <f>IF(B99="","",TRIM(IF(COUNTIF($B$5:$B$504,B99)&gt;1,"Număr CMR dublat. ","")&amp;IF(LEN(IF(C99="","data, ","")&amp;IF(D99="","locul întocmirii, ","")&amp;IF(OR(E99="",F99=""),"expeditorul, ","")&amp;IF(OR(H99="",I99=""),"destinatarul, ","")&amp;IF(OR(N99="",O99=""),"transportatorul, ","")&amp;IF(OR(K99="",NOT(ISNUMBER(L99))),"locul și data încărcării, ","")&amp;IF(M99="","locul de livrare, ","")&amp;IF(N(AF99)=0,"numărul de colete, ","")&amp;IF(COUNTIFS(Mărfuri!$B$5:$B$1004,B99,Mărfuri!$H$5:$H$1004,"")&gt;0,"greutatea unor loturi, ",""))&gt;0,"Lipsesc date obligatorii (art. 6): "&amp;LEFT(IF(C99="","data, ","")&amp;IF(D99="","locul întocmirii, ","")&amp;IF(OR(E99="",F99=""),"expeditorul, ","")&amp;IF(OR(H99="",I99=""),"destinatarul, ","")&amp;IF(OR(N99="",O99=""),"transportatorul, ","")&amp;IF(OR(K99="",NOT(ISNUMBER(L99))),"locul și data încărcării, ","")&amp;IF(M99="","locul de livrare, ","")&amp;IF(N(AF99)=0,"numărul de colete, ","")&amp;IF(COUNTIFS(Mărfuri!$B$5:$B$1004,B99,Mărfuri!$H$5:$H$1004,"")&gt;0,"greutatea unor loturi, ",""),LEN(IF(C99="","data, ","")&amp;IF(D99="","locul întocmirii, ","")&amp;IF(OR(E99="",F99=""),"expeditorul, ","")&amp;IF(OR(H99="",I99=""),"destinatarul, ","")&amp;IF(OR(N99="",O99=""),"transportatorul, ","")&amp;IF(OR(K99="",NOT(ISNUMBER(L99))),"locul și data încărcării, ","")&amp;IF(M99="","locul de livrare, ","")&amp;IF(N(AF99)=0,"numărul de colete, ","")&amp;IF(COUNTIFS(Mărfuri!$B$5:$B$1004,B99,Mărfuri!$H$5:$H$1004,"")&gt;0,"greutatea unor loturi, ",""))-2)&amp;". ","")&amp;IF(Z99&lt;&gt;"","Transportatorul a făcut rezerve la încărcare (art. 8): ele te obligă doar dacă le-ai acceptat expres. ","")&amp;IF(AND(ISNUMBER(AC99),ISNUMBER(AI99)),IF(NOT(ISNUMBER(AD99)),IF(Azi&gt;AI99,"Rezerva scrisă pentru avarii neaparente nu a fost trimisă în termen ("&amp;RIGHT("0"&amp;DAY(AI99),2)&amp;"."&amp;RIGHT("0"&amp;MONTH(AI99),2)&amp;"."&amp;YEAR(AI99)&amp;"). ","Trimite rezerva scrisă pentru avarii neaparente până la "&amp;RIGHT("0"&amp;DAY(AI99),2)&amp;"."&amp;RIGHT("0"&amp;MONTH(AI99),2)&amp;"."&amp;YEAR(AI99)&amp;". "),IF(AD99&gt;AI99,"Rezerva scrisă a fost trimisă după termenul de 7 zile ("&amp;RIGHT("0"&amp;DAY(AI99),2)&amp;"."&amp;RIGHT("0"&amp;MONTH(AI99),2)&amp;"."&amp;YEAR(AI99)&amp;"): se prezumă că marfa a fost primită în starea din CMR. ","")),"")&amp;IF(ISNUMBER(AJ99),IF(NOT(ISNUMBER(AE99)),IF(Azi&gt;AJ99,"Termenul de 21 de zile pentru reclamația de întârziere a expirat. ","Livrare cu întârziere: trimite reclamația scrisă până la "&amp;RIGHT("0"&amp;DAY(AJ99),2)&amp;"."&amp;RIGHT("0"&amp;MONTH(AJ99),2)&amp;"."&amp;YEAR(AJ99)&amp;". "),IF(AE99&gt;AJ99,"Reclamația pentru întârziere a fost trimisă după termen. ","")),"")&amp;IF(AND(AH99="În tranzit – întârziat"),"Termenul de livrare a trecut și marfa nu a ajuns. ","")&amp;IF(AND(ISNUMBER(AK99),OR(AB99&lt;&gt;"",ISNUMBER(AC99),ISNUMBER(AJ99)),Azi&gt;N(AK99)-60,Azi&lt;=N(AK99)),"Acțiunea în instanță se prescrie la "&amp;RIGHT("0"&amp;DAY(AK99),2)&amp;"."&amp;RIGHT("0"&amp;MONTH(AK99),2)&amp;"."&amp;YEAR(AK99)&amp;". ","")))</f>
        <v/>
      </c>
    </row>
    <row r="100" spans="2:38" x14ac:dyDescent="0.2">
      <c r="B100" s="17"/>
      <c r="C100" s="18"/>
      <c r="D100" s="19"/>
      <c r="E100" s="19"/>
      <c r="F100" s="19"/>
      <c r="G100" s="19"/>
      <c r="H100" s="19"/>
      <c r="I100" s="19"/>
      <c r="J100" s="19"/>
      <c r="K100" s="19"/>
      <c r="L100" s="18"/>
      <c r="M100" s="19"/>
      <c r="N100" s="19"/>
      <c r="O100" s="19"/>
      <c r="P100" s="19"/>
      <c r="Q100" s="19"/>
      <c r="R100" s="19"/>
      <c r="S100" s="19"/>
      <c r="T100" s="20"/>
      <c r="U100" s="21"/>
      <c r="V100" s="20"/>
      <c r="W100" s="19"/>
      <c r="X100" s="19"/>
      <c r="Y100" s="18"/>
      <c r="Z100" s="19"/>
      <c r="AA100" s="18"/>
      <c r="AB100" s="19"/>
      <c r="AC100" s="18"/>
      <c r="AD100" s="18"/>
      <c r="AE100" s="18"/>
      <c r="AF100" s="22" t="str">
        <f>IF(B100="","",SUMIF(Mărfuri!$B$5:$B$1004,B100,Mărfuri!$D$5:$D$1004))</f>
        <v/>
      </c>
      <c r="AG100" s="23" t="str">
        <f>IF(B100="","",SUMIF(Mărfuri!$B$5:$B$1004,B100,Mărfuri!$H$5:$H$1004))</f>
        <v/>
      </c>
      <c r="AH100" s="24" t="str">
        <f t="shared" si="4"/>
        <v/>
      </c>
      <c r="AI100" s="25" t="str">
        <f t="shared" si="5"/>
        <v/>
      </c>
      <c r="AJ100" s="25" t="str">
        <f t="shared" si="6"/>
        <v/>
      </c>
      <c r="AK100" s="25" t="str">
        <f t="shared" si="7"/>
        <v/>
      </c>
      <c r="AL100" s="26" t="str">
        <f>IF(B100="","",TRIM(IF(COUNTIF($B$5:$B$504,B100)&gt;1,"Număr CMR dublat. ","")&amp;IF(LEN(IF(C100="","data, ","")&amp;IF(D100="","locul întocmirii, ","")&amp;IF(OR(E100="",F100=""),"expeditorul, ","")&amp;IF(OR(H100="",I100=""),"destinatarul, ","")&amp;IF(OR(N100="",O100=""),"transportatorul, ","")&amp;IF(OR(K100="",NOT(ISNUMBER(L100))),"locul și data încărcării, ","")&amp;IF(M100="","locul de livrare, ","")&amp;IF(N(AF100)=0,"numărul de colete, ","")&amp;IF(COUNTIFS(Mărfuri!$B$5:$B$1004,B100,Mărfuri!$H$5:$H$1004,"")&gt;0,"greutatea unor loturi, ",""))&gt;0,"Lipsesc date obligatorii (art. 6): "&amp;LEFT(IF(C100="","data, ","")&amp;IF(D100="","locul întocmirii, ","")&amp;IF(OR(E100="",F100=""),"expeditorul, ","")&amp;IF(OR(H100="",I100=""),"destinatarul, ","")&amp;IF(OR(N100="",O100=""),"transportatorul, ","")&amp;IF(OR(K100="",NOT(ISNUMBER(L100))),"locul și data încărcării, ","")&amp;IF(M100="","locul de livrare, ","")&amp;IF(N(AF100)=0,"numărul de colete, ","")&amp;IF(COUNTIFS(Mărfuri!$B$5:$B$1004,B100,Mărfuri!$H$5:$H$1004,"")&gt;0,"greutatea unor loturi, ",""),LEN(IF(C100="","data, ","")&amp;IF(D100="","locul întocmirii, ","")&amp;IF(OR(E100="",F100=""),"expeditorul, ","")&amp;IF(OR(H100="",I100=""),"destinatarul, ","")&amp;IF(OR(N100="",O100=""),"transportatorul, ","")&amp;IF(OR(K100="",NOT(ISNUMBER(L100))),"locul și data încărcării, ","")&amp;IF(M100="","locul de livrare, ","")&amp;IF(N(AF100)=0,"numărul de colete, ","")&amp;IF(COUNTIFS(Mărfuri!$B$5:$B$1004,B100,Mărfuri!$H$5:$H$1004,"")&gt;0,"greutatea unor loturi, ",""))-2)&amp;". ","")&amp;IF(Z100&lt;&gt;"","Transportatorul a făcut rezerve la încărcare (art. 8): ele te obligă doar dacă le-ai acceptat expres. ","")&amp;IF(AND(ISNUMBER(AC100),ISNUMBER(AI100)),IF(NOT(ISNUMBER(AD100)),IF(Azi&gt;AI100,"Rezerva scrisă pentru avarii neaparente nu a fost trimisă în termen ("&amp;RIGHT("0"&amp;DAY(AI100),2)&amp;"."&amp;RIGHT("0"&amp;MONTH(AI100),2)&amp;"."&amp;YEAR(AI100)&amp;"). ","Trimite rezerva scrisă pentru avarii neaparente până la "&amp;RIGHT("0"&amp;DAY(AI100),2)&amp;"."&amp;RIGHT("0"&amp;MONTH(AI100),2)&amp;"."&amp;YEAR(AI100)&amp;". "),IF(AD100&gt;AI100,"Rezerva scrisă a fost trimisă după termenul de 7 zile ("&amp;RIGHT("0"&amp;DAY(AI100),2)&amp;"."&amp;RIGHT("0"&amp;MONTH(AI100),2)&amp;"."&amp;YEAR(AI100)&amp;"): se prezumă că marfa a fost primită în starea din CMR. ","")),"")&amp;IF(ISNUMBER(AJ100),IF(NOT(ISNUMBER(AE100)),IF(Azi&gt;AJ100,"Termenul de 21 de zile pentru reclamația de întârziere a expirat. ","Livrare cu întârziere: trimite reclamația scrisă până la "&amp;RIGHT("0"&amp;DAY(AJ100),2)&amp;"."&amp;RIGHT("0"&amp;MONTH(AJ100),2)&amp;"."&amp;YEAR(AJ100)&amp;". "),IF(AE100&gt;AJ100,"Reclamația pentru întârziere a fost trimisă după termen. ","")),"")&amp;IF(AND(AH100="În tranzit – întârziat"),"Termenul de livrare a trecut și marfa nu a ajuns. ","")&amp;IF(AND(ISNUMBER(AK100),OR(AB100&lt;&gt;"",ISNUMBER(AC100),ISNUMBER(AJ100)),Azi&gt;N(AK100)-60,Azi&lt;=N(AK100)),"Acțiunea în instanță se prescrie la "&amp;RIGHT("0"&amp;DAY(AK100),2)&amp;"."&amp;RIGHT("0"&amp;MONTH(AK100),2)&amp;"."&amp;YEAR(AK100)&amp;". ","")))</f>
        <v/>
      </c>
    </row>
    <row r="101" spans="2:38" x14ac:dyDescent="0.2">
      <c r="B101" s="17"/>
      <c r="C101" s="18"/>
      <c r="D101" s="19"/>
      <c r="E101" s="19"/>
      <c r="F101" s="19"/>
      <c r="G101" s="19"/>
      <c r="H101" s="19"/>
      <c r="I101" s="19"/>
      <c r="J101" s="19"/>
      <c r="K101" s="19"/>
      <c r="L101" s="18"/>
      <c r="M101" s="19"/>
      <c r="N101" s="19"/>
      <c r="O101" s="19"/>
      <c r="P101" s="19"/>
      <c r="Q101" s="19"/>
      <c r="R101" s="19"/>
      <c r="S101" s="19"/>
      <c r="T101" s="20"/>
      <c r="U101" s="21"/>
      <c r="V101" s="20"/>
      <c r="W101" s="19"/>
      <c r="X101" s="19"/>
      <c r="Y101" s="18"/>
      <c r="Z101" s="19"/>
      <c r="AA101" s="18"/>
      <c r="AB101" s="19"/>
      <c r="AC101" s="18"/>
      <c r="AD101" s="18"/>
      <c r="AE101" s="18"/>
      <c r="AF101" s="22" t="str">
        <f>IF(B101="","",SUMIF(Mărfuri!$B$5:$B$1004,B101,Mărfuri!$D$5:$D$1004))</f>
        <v/>
      </c>
      <c r="AG101" s="23" t="str">
        <f>IF(B101="","",SUMIF(Mărfuri!$B$5:$B$1004,B101,Mărfuri!$H$5:$H$1004))</f>
        <v/>
      </c>
      <c r="AH101" s="24" t="str">
        <f t="shared" si="4"/>
        <v/>
      </c>
      <c r="AI101" s="25" t="str">
        <f t="shared" si="5"/>
        <v/>
      </c>
      <c r="AJ101" s="25" t="str">
        <f t="shared" si="6"/>
        <v/>
      </c>
      <c r="AK101" s="25" t="str">
        <f t="shared" si="7"/>
        <v/>
      </c>
      <c r="AL101" s="26" t="str">
        <f>IF(B101="","",TRIM(IF(COUNTIF($B$5:$B$504,B101)&gt;1,"Număr CMR dublat. ","")&amp;IF(LEN(IF(C101="","data, ","")&amp;IF(D101="","locul întocmirii, ","")&amp;IF(OR(E101="",F101=""),"expeditorul, ","")&amp;IF(OR(H101="",I101=""),"destinatarul, ","")&amp;IF(OR(N101="",O101=""),"transportatorul, ","")&amp;IF(OR(K101="",NOT(ISNUMBER(L101))),"locul și data încărcării, ","")&amp;IF(M101="","locul de livrare, ","")&amp;IF(N(AF101)=0,"numărul de colete, ","")&amp;IF(COUNTIFS(Mărfuri!$B$5:$B$1004,B101,Mărfuri!$H$5:$H$1004,"")&gt;0,"greutatea unor loturi, ",""))&gt;0,"Lipsesc date obligatorii (art. 6): "&amp;LEFT(IF(C101="","data, ","")&amp;IF(D101="","locul întocmirii, ","")&amp;IF(OR(E101="",F101=""),"expeditorul, ","")&amp;IF(OR(H101="",I101=""),"destinatarul, ","")&amp;IF(OR(N101="",O101=""),"transportatorul, ","")&amp;IF(OR(K101="",NOT(ISNUMBER(L101))),"locul și data încărcării, ","")&amp;IF(M101="","locul de livrare, ","")&amp;IF(N(AF101)=0,"numărul de colete, ","")&amp;IF(COUNTIFS(Mărfuri!$B$5:$B$1004,B101,Mărfuri!$H$5:$H$1004,"")&gt;0,"greutatea unor loturi, ",""),LEN(IF(C101="","data, ","")&amp;IF(D101="","locul întocmirii, ","")&amp;IF(OR(E101="",F101=""),"expeditorul, ","")&amp;IF(OR(H101="",I101=""),"destinatarul, ","")&amp;IF(OR(N101="",O101=""),"transportatorul, ","")&amp;IF(OR(K101="",NOT(ISNUMBER(L101))),"locul și data încărcării, ","")&amp;IF(M101="","locul de livrare, ","")&amp;IF(N(AF101)=0,"numărul de colete, ","")&amp;IF(COUNTIFS(Mărfuri!$B$5:$B$1004,B101,Mărfuri!$H$5:$H$1004,"")&gt;0,"greutatea unor loturi, ",""))-2)&amp;". ","")&amp;IF(Z101&lt;&gt;"","Transportatorul a făcut rezerve la încărcare (art. 8): ele te obligă doar dacă le-ai acceptat expres. ","")&amp;IF(AND(ISNUMBER(AC101),ISNUMBER(AI101)),IF(NOT(ISNUMBER(AD101)),IF(Azi&gt;AI101,"Rezerva scrisă pentru avarii neaparente nu a fost trimisă în termen ("&amp;RIGHT("0"&amp;DAY(AI101),2)&amp;"."&amp;RIGHT("0"&amp;MONTH(AI101),2)&amp;"."&amp;YEAR(AI101)&amp;"). ","Trimite rezerva scrisă pentru avarii neaparente până la "&amp;RIGHT("0"&amp;DAY(AI101),2)&amp;"."&amp;RIGHT("0"&amp;MONTH(AI101),2)&amp;"."&amp;YEAR(AI101)&amp;". "),IF(AD101&gt;AI101,"Rezerva scrisă a fost trimisă după termenul de 7 zile ("&amp;RIGHT("0"&amp;DAY(AI101),2)&amp;"."&amp;RIGHT("0"&amp;MONTH(AI101),2)&amp;"."&amp;YEAR(AI101)&amp;"): se prezumă că marfa a fost primită în starea din CMR. ","")),"")&amp;IF(ISNUMBER(AJ101),IF(NOT(ISNUMBER(AE101)),IF(Azi&gt;AJ101,"Termenul de 21 de zile pentru reclamația de întârziere a expirat. ","Livrare cu întârziere: trimite reclamația scrisă până la "&amp;RIGHT("0"&amp;DAY(AJ101),2)&amp;"."&amp;RIGHT("0"&amp;MONTH(AJ101),2)&amp;"."&amp;YEAR(AJ101)&amp;". "),IF(AE101&gt;AJ101,"Reclamația pentru întârziere a fost trimisă după termen. ","")),"")&amp;IF(AND(AH101="În tranzit – întârziat"),"Termenul de livrare a trecut și marfa nu a ajuns. ","")&amp;IF(AND(ISNUMBER(AK101),OR(AB101&lt;&gt;"",ISNUMBER(AC101),ISNUMBER(AJ101)),Azi&gt;N(AK101)-60,Azi&lt;=N(AK101)),"Acțiunea în instanță se prescrie la "&amp;RIGHT("0"&amp;DAY(AK101),2)&amp;"."&amp;RIGHT("0"&amp;MONTH(AK101),2)&amp;"."&amp;YEAR(AK101)&amp;". ","")))</f>
        <v/>
      </c>
    </row>
    <row r="102" spans="2:38" x14ac:dyDescent="0.2">
      <c r="B102" s="17"/>
      <c r="C102" s="18"/>
      <c r="D102" s="19"/>
      <c r="E102" s="19"/>
      <c r="F102" s="19"/>
      <c r="G102" s="19"/>
      <c r="H102" s="19"/>
      <c r="I102" s="19"/>
      <c r="J102" s="19"/>
      <c r="K102" s="19"/>
      <c r="L102" s="18"/>
      <c r="M102" s="19"/>
      <c r="N102" s="19"/>
      <c r="O102" s="19"/>
      <c r="P102" s="19"/>
      <c r="Q102" s="19"/>
      <c r="R102" s="19"/>
      <c r="S102" s="19"/>
      <c r="T102" s="20"/>
      <c r="U102" s="21"/>
      <c r="V102" s="20"/>
      <c r="W102" s="19"/>
      <c r="X102" s="19"/>
      <c r="Y102" s="18"/>
      <c r="Z102" s="19"/>
      <c r="AA102" s="18"/>
      <c r="AB102" s="19"/>
      <c r="AC102" s="18"/>
      <c r="AD102" s="18"/>
      <c r="AE102" s="18"/>
      <c r="AF102" s="22" t="str">
        <f>IF(B102="","",SUMIF(Mărfuri!$B$5:$B$1004,B102,Mărfuri!$D$5:$D$1004))</f>
        <v/>
      </c>
      <c r="AG102" s="23" t="str">
        <f>IF(B102="","",SUMIF(Mărfuri!$B$5:$B$1004,B102,Mărfuri!$H$5:$H$1004))</f>
        <v/>
      </c>
      <c r="AH102" s="24" t="str">
        <f t="shared" si="4"/>
        <v/>
      </c>
      <c r="AI102" s="25" t="str">
        <f t="shared" si="5"/>
        <v/>
      </c>
      <c r="AJ102" s="25" t="str">
        <f t="shared" si="6"/>
        <v/>
      </c>
      <c r="AK102" s="25" t="str">
        <f t="shared" si="7"/>
        <v/>
      </c>
      <c r="AL102" s="26" t="str">
        <f>IF(B102="","",TRIM(IF(COUNTIF($B$5:$B$504,B102)&gt;1,"Număr CMR dublat. ","")&amp;IF(LEN(IF(C102="","data, ","")&amp;IF(D102="","locul întocmirii, ","")&amp;IF(OR(E102="",F102=""),"expeditorul, ","")&amp;IF(OR(H102="",I102=""),"destinatarul, ","")&amp;IF(OR(N102="",O102=""),"transportatorul, ","")&amp;IF(OR(K102="",NOT(ISNUMBER(L102))),"locul și data încărcării, ","")&amp;IF(M102="","locul de livrare, ","")&amp;IF(N(AF102)=0,"numărul de colete, ","")&amp;IF(COUNTIFS(Mărfuri!$B$5:$B$1004,B102,Mărfuri!$H$5:$H$1004,"")&gt;0,"greutatea unor loturi, ",""))&gt;0,"Lipsesc date obligatorii (art. 6): "&amp;LEFT(IF(C102="","data, ","")&amp;IF(D102="","locul întocmirii, ","")&amp;IF(OR(E102="",F102=""),"expeditorul, ","")&amp;IF(OR(H102="",I102=""),"destinatarul, ","")&amp;IF(OR(N102="",O102=""),"transportatorul, ","")&amp;IF(OR(K102="",NOT(ISNUMBER(L102))),"locul și data încărcării, ","")&amp;IF(M102="","locul de livrare, ","")&amp;IF(N(AF102)=0,"numărul de colete, ","")&amp;IF(COUNTIFS(Mărfuri!$B$5:$B$1004,B102,Mărfuri!$H$5:$H$1004,"")&gt;0,"greutatea unor loturi, ",""),LEN(IF(C102="","data, ","")&amp;IF(D102="","locul întocmirii, ","")&amp;IF(OR(E102="",F102=""),"expeditorul, ","")&amp;IF(OR(H102="",I102=""),"destinatarul, ","")&amp;IF(OR(N102="",O102=""),"transportatorul, ","")&amp;IF(OR(K102="",NOT(ISNUMBER(L102))),"locul și data încărcării, ","")&amp;IF(M102="","locul de livrare, ","")&amp;IF(N(AF102)=0,"numărul de colete, ","")&amp;IF(COUNTIFS(Mărfuri!$B$5:$B$1004,B102,Mărfuri!$H$5:$H$1004,"")&gt;0,"greutatea unor loturi, ",""))-2)&amp;". ","")&amp;IF(Z102&lt;&gt;"","Transportatorul a făcut rezerve la încărcare (art. 8): ele te obligă doar dacă le-ai acceptat expres. ","")&amp;IF(AND(ISNUMBER(AC102),ISNUMBER(AI102)),IF(NOT(ISNUMBER(AD102)),IF(Azi&gt;AI102,"Rezerva scrisă pentru avarii neaparente nu a fost trimisă în termen ("&amp;RIGHT("0"&amp;DAY(AI102),2)&amp;"."&amp;RIGHT("0"&amp;MONTH(AI102),2)&amp;"."&amp;YEAR(AI102)&amp;"). ","Trimite rezerva scrisă pentru avarii neaparente până la "&amp;RIGHT("0"&amp;DAY(AI102),2)&amp;"."&amp;RIGHT("0"&amp;MONTH(AI102),2)&amp;"."&amp;YEAR(AI102)&amp;". "),IF(AD102&gt;AI102,"Rezerva scrisă a fost trimisă după termenul de 7 zile ("&amp;RIGHT("0"&amp;DAY(AI102),2)&amp;"."&amp;RIGHT("0"&amp;MONTH(AI102),2)&amp;"."&amp;YEAR(AI102)&amp;"): se prezumă că marfa a fost primită în starea din CMR. ","")),"")&amp;IF(ISNUMBER(AJ102),IF(NOT(ISNUMBER(AE102)),IF(Azi&gt;AJ102,"Termenul de 21 de zile pentru reclamația de întârziere a expirat. ","Livrare cu întârziere: trimite reclamația scrisă până la "&amp;RIGHT("0"&amp;DAY(AJ102),2)&amp;"."&amp;RIGHT("0"&amp;MONTH(AJ102),2)&amp;"."&amp;YEAR(AJ102)&amp;". "),IF(AE102&gt;AJ102,"Reclamația pentru întârziere a fost trimisă după termen. ","")),"")&amp;IF(AND(AH102="În tranzit – întârziat"),"Termenul de livrare a trecut și marfa nu a ajuns. ","")&amp;IF(AND(ISNUMBER(AK102),OR(AB102&lt;&gt;"",ISNUMBER(AC102),ISNUMBER(AJ102)),Azi&gt;N(AK102)-60,Azi&lt;=N(AK102)),"Acțiunea în instanță se prescrie la "&amp;RIGHT("0"&amp;DAY(AK102),2)&amp;"."&amp;RIGHT("0"&amp;MONTH(AK102),2)&amp;"."&amp;YEAR(AK102)&amp;". ","")))</f>
        <v/>
      </c>
    </row>
    <row r="103" spans="2:38" x14ac:dyDescent="0.2">
      <c r="B103" s="17"/>
      <c r="C103" s="18"/>
      <c r="D103" s="19"/>
      <c r="E103" s="19"/>
      <c r="F103" s="19"/>
      <c r="G103" s="19"/>
      <c r="H103" s="19"/>
      <c r="I103" s="19"/>
      <c r="J103" s="19"/>
      <c r="K103" s="19"/>
      <c r="L103" s="18"/>
      <c r="M103" s="19"/>
      <c r="N103" s="19"/>
      <c r="O103" s="19"/>
      <c r="P103" s="19"/>
      <c r="Q103" s="19"/>
      <c r="R103" s="19"/>
      <c r="S103" s="19"/>
      <c r="T103" s="20"/>
      <c r="U103" s="21"/>
      <c r="V103" s="20"/>
      <c r="W103" s="19"/>
      <c r="X103" s="19"/>
      <c r="Y103" s="18"/>
      <c r="Z103" s="19"/>
      <c r="AA103" s="18"/>
      <c r="AB103" s="19"/>
      <c r="AC103" s="18"/>
      <c r="AD103" s="18"/>
      <c r="AE103" s="18"/>
      <c r="AF103" s="22" t="str">
        <f>IF(B103="","",SUMIF(Mărfuri!$B$5:$B$1004,B103,Mărfuri!$D$5:$D$1004))</f>
        <v/>
      </c>
      <c r="AG103" s="23" t="str">
        <f>IF(B103="","",SUMIF(Mărfuri!$B$5:$B$1004,B103,Mărfuri!$H$5:$H$1004))</f>
        <v/>
      </c>
      <c r="AH103" s="24" t="str">
        <f t="shared" si="4"/>
        <v/>
      </c>
      <c r="AI103" s="25" t="str">
        <f t="shared" si="5"/>
        <v/>
      </c>
      <c r="AJ103" s="25" t="str">
        <f t="shared" si="6"/>
        <v/>
      </c>
      <c r="AK103" s="25" t="str">
        <f t="shared" si="7"/>
        <v/>
      </c>
      <c r="AL103" s="26" t="str">
        <f>IF(B103="","",TRIM(IF(COUNTIF($B$5:$B$504,B103)&gt;1,"Număr CMR dublat. ","")&amp;IF(LEN(IF(C103="","data, ","")&amp;IF(D103="","locul întocmirii, ","")&amp;IF(OR(E103="",F103=""),"expeditorul, ","")&amp;IF(OR(H103="",I103=""),"destinatarul, ","")&amp;IF(OR(N103="",O103=""),"transportatorul, ","")&amp;IF(OR(K103="",NOT(ISNUMBER(L103))),"locul și data încărcării, ","")&amp;IF(M103="","locul de livrare, ","")&amp;IF(N(AF103)=0,"numărul de colete, ","")&amp;IF(COUNTIFS(Mărfuri!$B$5:$B$1004,B103,Mărfuri!$H$5:$H$1004,"")&gt;0,"greutatea unor loturi, ",""))&gt;0,"Lipsesc date obligatorii (art. 6): "&amp;LEFT(IF(C103="","data, ","")&amp;IF(D103="","locul întocmirii, ","")&amp;IF(OR(E103="",F103=""),"expeditorul, ","")&amp;IF(OR(H103="",I103=""),"destinatarul, ","")&amp;IF(OR(N103="",O103=""),"transportatorul, ","")&amp;IF(OR(K103="",NOT(ISNUMBER(L103))),"locul și data încărcării, ","")&amp;IF(M103="","locul de livrare, ","")&amp;IF(N(AF103)=0,"numărul de colete, ","")&amp;IF(COUNTIFS(Mărfuri!$B$5:$B$1004,B103,Mărfuri!$H$5:$H$1004,"")&gt;0,"greutatea unor loturi, ",""),LEN(IF(C103="","data, ","")&amp;IF(D103="","locul întocmirii, ","")&amp;IF(OR(E103="",F103=""),"expeditorul, ","")&amp;IF(OR(H103="",I103=""),"destinatarul, ","")&amp;IF(OR(N103="",O103=""),"transportatorul, ","")&amp;IF(OR(K103="",NOT(ISNUMBER(L103))),"locul și data încărcării, ","")&amp;IF(M103="","locul de livrare, ","")&amp;IF(N(AF103)=0,"numărul de colete, ","")&amp;IF(COUNTIFS(Mărfuri!$B$5:$B$1004,B103,Mărfuri!$H$5:$H$1004,"")&gt;0,"greutatea unor loturi, ",""))-2)&amp;". ","")&amp;IF(Z103&lt;&gt;"","Transportatorul a făcut rezerve la încărcare (art. 8): ele te obligă doar dacă le-ai acceptat expres. ","")&amp;IF(AND(ISNUMBER(AC103),ISNUMBER(AI103)),IF(NOT(ISNUMBER(AD103)),IF(Azi&gt;AI103,"Rezerva scrisă pentru avarii neaparente nu a fost trimisă în termen ("&amp;RIGHT("0"&amp;DAY(AI103),2)&amp;"."&amp;RIGHT("0"&amp;MONTH(AI103),2)&amp;"."&amp;YEAR(AI103)&amp;"). ","Trimite rezerva scrisă pentru avarii neaparente până la "&amp;RIGHT("0"&amp;DAY(AI103),2)&amp;"."&amp;RIGHT("0"&amp;MONTH(AI103),2)&amp;"."&amp;YEAR(AI103)&amp;". "),IF(AD103&gt;AI103,"Rezerva scrisă a fost trimisă după termenul de 7 zile ("&amp;RIGHT("0"&amp;DAY(AI103),2)&amp;"."&amp;RIGHT("0"&amp;MONTH(AI103),2)&amp;"."&amp;YEAR(AI103)&amp;"): se prezumă că marfa a fost primită în starea din CMR. ","")),"")&amp;IF(ISNUMBER(AJ103),IF(NOT(ISNUMBER(AE103)),IF(Azi&gt;AJ103,"Termenul de 21 de zile pentru reclamația de întârziere a expirat. ","Livrare cu întârziere: trimite reclamația scrisă până la "&amp;RIGHT("0"&amp;DAY(AJ103),2)&amp;"."&amp;RIGHT("0"&amp;MONTH(AJ103),2)&amp;"."&amp;YEAR(AJ103)&amp;". "),IF(AE103&gt;AJ103,"Reclamația pentru întârziere a fost trimisă după termen. ","")),"")&amp;IF(AND(AH103="În tranzit – întârziat"),"Termenul de livrare a trecut și marfa nu a ajuns. ","")&amp;IF(AND(ISNUMBER(AK103),OR(AB103&lt;&gt;"",ISNUMBER(AC103),ISNUMBER(AJ103)),Azi&gt;N(AK103)-60,Azi&lt;=N(AK103)),"Acțiunea în instanță se prescrie la "&amp;RIGHT("0"&amp;DAY(AK103),2)&amp;"."&amp;RIGHT("0"&amp;MONTH(AK103),2)&amp;"."&amp;YEAR(AK103)&amp;". ","")))</f>
        <v/>
      </c>
    </row>
    <row r="104" spans="2:38" x14ac:dyDescent="0.2">
      <c r="B104" s="17"/>
      <c r="C104" s="18"/>
      <c r="D104" s="19"/>
      <c r="E104" s="19"/>
      <c r="F104" s="19"/>
      <c r="G104" s="19"/>
      <c r="H104" s="19"/>
      <c r="I104" s="19"/>
      <c r="J104" s="19"/>
      <c r="K104" s="19"/>
      <c r="L104" s="18"/>
      <c r="M104" s="19"/>
      <c r="N104" s="19"/>
      <c r="O104" s="19"/>
      <c r="P104" s="19"/>
      <c r="Q104" s="19"/>
      <c r="R104" s="19"/>
      <c r="S104" s="19"/>
      <c r="T104" s="20"/>
      <c r="U104" s="21"/>
      <c r="V104" s="20"/>
      <c r="W104" s="19"/>
      <c r="X104" s="19"/>
      <c r="Y104" s="18"/>
      <c r="Z104" s="19"/>
      <c r="AA104" s="18"/>
      <c r="AB104" s="19"/>
      <c r="AC104" s="18"/>
      <c r="AD104" s="18"/>
      <c r="AE104" s="18"/>
      <c r="AF104" s="22" t="str">
        <f>IF(B104="","",SUMIF(Mărfuri!$B$5:$B$1004,B104,Mărfuri!$D$5:$D$1004))</f>
        <v/>
      </c>
      <c r="AG104" s="23" t="str">
        <f>IF(B104="","",SUMIF(Mărfuri!$B$5:$B$1004,B104,Mărfuri!$H$5:$H$1004))</f>
        <v/>
      </c>
      <c r="AH104" s="24" t="str">
        <f t="shared" si="4"/>
        <v/>
      </c>
      <c r="AI104" s="25" t="str">
        <f t="shared" si="5"/>
        <v/>
      </c>
      <c r="AJ104" s="25" t="str">
        <f t="shared" si="6"/>
        <v/>
      </c>
      <c r="AK104" s="25" t="str">
        <f t="shared" si="7"/>
        <v/>
      </c>
      <c r="AL104" s="26" t="str">
        <f>IF(B104="","",TRIM(IF(COUNTIF($B$5:$B$504,B104)&gt;1,"Număr CMR dublat. ","")&amp;IF(LEN(IF(C104="","data, ","")&amp;IF(D104="","locul întocmirii, ","")&amp;IF(OR(E104="",F104=""),"expeditorul, ","")&amp;IF(OR(H104="",I104=""),"destinatarul, ","")&amp;IF(OR(N104="",O104=""),"transportatorul, ","")&amp;IF(OR(K104="",NOT(ISNUMBER(L104))),"locul și data încărcării, ","")&amp;IF(M104="","locul de livrare, ","")&amp;IF(N(AF104)=0,"numărul de colete, ","")&amp;IF(COUNTIFS(Mărfuri!$B$5:$B$1004,B104,Mărfuri!$H$5:$H$1004,"")&gt;0,"greutatea unor loturi, ",""))&gt;0,"Lipsesc date obligatorii (art. 6): "&amp;LEFT(IF(C104="","data, ","")&amp;IF(D104="","locul întocmirii, ","")&amp;IF(OR(E104="",F104=""),"expeditorul, ","")&amp;IF(OR(H104="",I104=""),"destinatarul, ","")&amp;IF(OR(N104="",O104=""),"transportatorul, ","")&amp;IF(OR(K104="",NOT(ISNUMBER(L104))),"locul și data încărcării, ","")&amp;IF(M104="","locul de livrare, ","")&amp;IF(N(AF104)=0,"numărul de colete, ","")&amp;IF(COUNTIFS(Mărfuri!$B$5:$B$1004,B104,Mărfuri!$H$5:$H$1004,"")&gt;0,"greutatea unor loturi, ",""),LEN(IF(C104="","data, ","")&amp;IF(D104="","locul întocmirii, ","")&amp;IF(OR(E104="",F104=""),"expeditorul, ","")&amp;IF(OR(H104="",I104=""),"destinatarul, ","")&amp;IF(OR(N104="",O104=""),"transportatorul, ","")&amp;IF(OR(K104="",NOT(ISNUMBER(L104))),"locul și data încărcării, ","")&amp;IF(M104="","locul de livrare, ","")&amp;IF(N(AF104)=0,"numărul de colete, ","")&amp;IF(COUNTIFS(Mărfuri!$B$5:$B$1004,B104,Mărfuri!$H$5:$H$1004,"")&gt;0,"greutatea unor loturi, ",""))-2)&amp;". ","")&amp;IF(Z104&lt;&gt;"","Transportatorul a făcut rezerve la încărcare (art. 8): ele te obligă doar dacă le-ai acceptat expres. ","")&amp;IF(AND(ISNUMBER(AC104),ISNUMBER(AI104)),IF(NOT(ISNUMBER(AD104)),IF(Azi&gt;AI104,"Rezerva scrisă pentru avarii neaparente nu a fost trimisă în termen ("&amp;RIGHT("0"&amp;DAY(AI104),2)&amp;"."&amp;RIGHT("0"&amp;MONTH(AI104),2)&amp;"."&amp;YEAR(AI104)&amp;"). ","Trimite rezerva scrisă pentru avarii neaparente până la "&amp;RIGHT("0"&amp;DAY(AI104),2)&amp;"."&amp;RIGHT("0"&amp;MONTH(AI104),2)&amp;"."&amp;YEAR(AI104)&amp;". "),IF(AD104&gt;AI104,"Rezerva scrisă a fost trimisă după termenul de 7 zile ("&amp;RIGHT("0"&amp;DAY(AI104),2)&amp;"."&amp;RIGHT("0"&amp;MONTH(AI104),2)&amp;"."&amp;YEAR(AI104)&amp;"): se prezumă că marfa a fost primită în starea din CMR. ","")),"")&amp;IF(ISNUMBER(AJ104),IF(NOT(ISNUMBER(AE104)),IF(Azi&gt;AJ104,"Termenul de 21 de zile pentru reclamația de întârziere a expirat. ","Livrare cu întârziere: trimite reclamația scrisă până la "&amp;RIGHT("0"&amp;DAY(AJ104),2)&amp;"."&amp;RIGHT("0"&amp;MONTH(AJ104),2)&amp;"."&amp;YEAR(AJ104)&amp;". "),IF(AE104&gt;AJ104,"Reclamația pentru întârziere a fost trimisă după termen. ","")),"")&amp;IF(AND(AH104="În tranzit – întârziat"),"Termenul de livrare a trecut și marfa nu a ajuns. ","")&amp;IF(AND(ISNUMBER(AK104),OR(AB104&lt;&gt;"",ISNUMBER(AC104),ISNUMBER(AJ104)),Azi&gt;N(AK104)-60,Azi&lt;=N(AK104)),"Acțiunea în instanță se prescrie la "&amp;RIGHT("0"&amp;DAY(AK104),2)&amp;"."&amp;RIGHT("0"&amp;MONTH(AK104),2)&amp;"."&amp;YEAR(AK104)&amp;". ","")))</f>
        <v/>
      </c>
    </row>
    <row r="105" spans="2:38" x14ac:dyDescent="0.2">
      <c r="B105" s="17"/>
      <c r="C105" s="18"/>
      <c r="D105" s="19"/>
      <c r="E105" s="19"/>
      <c r="F105" s="19"/>
      <c r="G105" s="19"/>
      <c r="H105" s="19"/>
      <c r="I105" s="19"/>
      <c r="J105" s="19"/>
      <c r="K105" s="19"/>
      <c r="L105" s="18"/>
      <c r="M105" s="19"/>
      <c r="N105" s="19"/>
      <c r="O105" s="19"/>
      <c r="P105" s="19"/>
      <c r="Q105" s="19"/>
      <c r="R105" s="19"/>
      <c r="S105" s="19"/>
      <c r="T105" s="20"/>
      <c r="U105" s="21"/>
      <c r="V105" s="20"/>
      <c r="W105" s="19"/>
      <c r="X105" s="19"/>
      <c r="Y105" s="18"/>
      <c r="Z105" s="19"/>
      <c r="AA105" s="18"/>
      <c r="AB105" s="19"/>
      <c r="AC105" s="18"/>
      <c r="AD105" s="18"/>
      <c r="AE105" s="18"/>
      <c r="AF105" s="22" t="str">
        <f>IF(B105="","",SUMIF(Mărfuri!$B$5:$B$1004,B105,Mărfuri!$D$5:$D$1004))</f>
        <v/>
      </c>
      <c r="AG105" s="23" t="str">
        <f>IF(B105="","",SUMIF(Mărfuri!$B$5:$B$1004,B105,Mărfuri!$H$5:$H$1004))</f>
        <v/>
      </c>
      <c r="AH105" s="24" t="str">
        <f t="shared" si="4"/>
        <v/>
      </c>
      <c r="AI105" s="25" t="str">
        <f t="shared" si="5"/>
        <v/>
      </c>
      <c r="AJ105" s="25" t="str">
        <f t="shared" si="6"/>
        <v/>
      </c>
      <c r="AK105" s="25" t="str">
        <f t="shared" si="7"/>
        <v/>
      </c>
      <c r="AL105" s="26" t="str">
        <f>IF(B105="","",TRIM(IF(COUNTIF($B$5:$B$504,B105)&gt;1,"Număr CMR dublat. ","")&amp;IF(LEN(IF(C105="","data, ","")&amp;IF(D105="","locul întocmirii, ","")&amp;IF(OR(E105="",F105=""),"expeditorul, ","")&amp;IF(OR(H105="",I105=""),"destinatarul, ","")&amp;IF(OR(N105="",O105=""),"transportatorul, ","")&amp;IF(OR(K105="",NOT(ISNUMBER(L105))),"locul și data încărcării, ","")&amp;IF(M105="","locul de livrare, ","")&amp;IF(N(AF105)=0,"numărul de colete, ","")&amp;IF(COUNTIFS(Mărfuri!$B$5:$B$1004,B105,Mărfuri!$H$5:$H$1004,"")&gt;0,"greutatea unor loturi, ",""))&gt;0,"Lipsesc date obligatorii (art. 6): "&amp;LEFT(IF(C105="","data, ","")&amp;IF(D105="","locul întocmirii, ","")&amp;IF(OR(E105="",F105=""),"expeditorul, ","")&amp;IF(OR(H105="",I105=""),"destinatarul, ","")&amp;IF(OR(N105="",O105=""),"transportatorul, ","")&amp;IF(OR(K105="",NOT(ISNUMBER(L105))),"locul și data încărcării, ","")&amp;IF(M105="","locul de livrare, ","")&amp;IF(N(AF105)=0,"numărul de colete, ","")&amp;IF(COUNTIFS(Mărfuri!$B$5:$B$1004,B105,Mărfuri!$H$5:$H$1004,"")&gt;0,"greutatea unor loturi, ",""),LEN(IF(C105="","data, ","")&amp;IF(D105="","locul întocmirii, ","")&amp;IF(OR(E105="",F105=""),"expeditorul, ","")&amp;IF(OR(H105="",I105=""),"destinatarul, ","")&amp;IF(OR(N105="",O105=""),"transportatorul, ","")&amp;IF(OR(K105="",NOT(ISNUMBER(L105))),"locul și data încărcării, ","")&amp;IF(M105="","locul de livrare, ","")&amp;IF(N(AF105)=0,"numărul de colete, ","")&amp;IF(COUNTIFS(Mărfuri!$B$5:$B$1004,B105,Mărfuri!$H$5:$H$1004,"")&gt;0,"greutatea unor loturi, ",""))-2)&amp;". ","")&amp;IF(Z105&lt;&gt;"","Transportatorul a făcut rezerve la încărcare (art. 8): ele te obligă doar dacă le-ai acceptat expres. ","")&amp;IF(AND(ISNUMBER(AC105),ISNUMBER(AI105)),IF(NOT(ISNUMBER(AD105)),IF(Azi&gt;AI105,"Rezerva scrisă pentru avarii neaparente nu a fost trimisă în termen ("&amp;RIGHT("0"&amp;DAY(AI105),2)&amp;"."&amp;RIGHT("0"&amp;MONTH(AI105),2)&amp;"."&amp;YEAR(AI105)&amp;"). ","Trimite rezerva scrisă pentru avarii neaparente până la "&amp;RIGHT("0"&amp;DAY(AI105),2)&amp;"."&amp;RIGHT("0"&amp;MONTH(AI105),2)&amp;"."&amp;YEAR(AI105)&amp;". "),IF(AD105&gt;AI105,"Rezerva scrisă a fost trimisă după termenul de 7 zile ("&amp;RIGHT("0"&amp;DAY(AI105),2)&amp;"."&amp;RIGHT("0"&amp;MONTH(AI105),2)&amp;"."&amp;YEAR(AI105)&amp;"): se prezumă că marfa a fost primită în starea din CMR. ","")),"")&amp;IF(ISNUMBER(AJ105),IF(NOT(ISNUMBER(AE105)),IF(Azi&gt;AJ105,"Termenul de 21 de zile pentru reclamația de întârziere a expirat. ","Livrare cu întârziere: trimite reclamația scrisă până la "&amp;RIGHT("0"&amp;DAY(AJ105),2)&amp;"."&amp;RIGHT("0"&amp;MONTH(AJ105),2)&amp;"."&amp;YEAR(AJ105)&amp;". "),IF(AE105&gt;AJ105,"Reclamația pentru întârziere a fost trimisă după termen. ","")),"")&amp;IF(AND(AH105="În tranzit – întârziat"),"Termenul de livrare a trecut și marfa nu a ajuns. ","")&amp;IF(AND(ISNUMBER(AK105),OR(AB105&lt;&gt;"",ISNUMBER(AC105),ISNUMBER(AJ105)),Azi&gt;N(AK105)-60,Azi&lt;=N(AK105)),"Acțiunea în instanță se prescrie la "&amp;RIGHT("0"&amp;DAY(AK105),2)&amp;"."&amp;RIGHT("0"&amp;MONTH(AK105),2)&amp;"."&amp;YEAR(AK105)&amp;". ","")))</f>
        <v/>
      </c>
    </row>
    <row r="106" spans="2:38" x14ac:dyDescent="0.2">
      <c r="B106" s="17"/>
      <c r="C106" s="18"/>
      <c r="D106" s="19"/>
      <c r="E106" s="19"/>
      <c r="F106" s="19"/>
      <c r="G106" s="19"/>
      <c r="H106" s="19"/>
      <c r="I106" s="19"/>
      <c r="J106" s="19"/>
      <c r="K106" s="19"/>
      <c r="L106" s="18"/>
      <c r="M106" s="19"/>
      <c r="N106" s="19"/>
      <c r="O106" s="19"/>
      <c r="P106" s="19"/>
      <c r="Q106" s="19"/>
      <c r="R106" s="19"/>
      <c r="S106" s="19"/>
      <c r="T106" s="20"/>
      <c r="U106" s="21"/>
      <c r="V106" s="20"/>
      <c r="W106" s="19"/>
      <c r="X106" s="19"/>
      <c r="Y106" s="18"/>
      <c r="Z106" s="19"/>
      <c r="AA106" s="18"/>
      <c r="AB106" s="19"/>
      <c r="AC106" s="18"/>
      <c r="AD106" s="18"/>
      <c r="AE106" s="18"/>
      <c r="AF106" s="22" t="str">
        <f>IF(B106="","",SUMIF(Mărfuri!$B$5:$B$1004,B106,Mărfuri!$D$5:$D$1004))</f>
        <v/>
      </c>
      <c r="AG106" s="23" t="str">
        <f>IF(B106="","",SUMIF(Mărfuri!$B$5:$B$1004,B106,Mărfuri!$H$5:$H$1004))</f>
        <v/>
      </c>
      <c r="AH106" s="24" t="str">
        <f t="shared" si="4"/>
        <v/>
      </c>
      <c r="AI106" s="25" t="str">
        <f t="shared" si="5"/>
        <v/>
      </c>
      <c r="AJ106" s="25" t="str">
        <f t="shared" si="6"/>
        <v/>
      </c>
      <c r="AK106" s="25" t="str">
        <f t="shared" si="7"/>
        <v/>
      </c>
      <c r="AL106" s="26" t="str">
        <f>IF(B106="","",TRIM(IF(COUNTIF($B$5:$B$504,B106)&gt;1,"Număr CMR dublat. ","")&amp;IF(LEN(IF(C106="","data, ","")&amp;IF(D106="","locul întocmirii, ","")&amp;IF(OR(E106="",F106=""),"expeditorul, ","")&amp;IF(OR(H106="",I106=""),"destinatarul, ","")&amp;IF(OR(N106="",O106=""),"transportatorul, ","")&amp;IF(OR(K106="",NOT(ISNUMBER(L106))),"locul și data încărcării, ","")&amp;IF(M106="","locul de livrare, ","")&amp;IF(N(AF106)=0,"numărul de colete, ","")&amp;IF(COUNTIFS(Mărfuri!$B$5:$B$1004,B106,Mărfuri!$H$5:$H$1004,"")&gt;0,"greutatea unor loturi, ",""))&gt;0,"Lipsesc date obligatorii (art. 6): "&amp;LEFT(IF(C106="","data, ","")&amp;IF(D106="","locul întocmirii, ","")&amp;IF(OR(E106="",F106=""),"expeditorul, ","")&amp;IF(OR(H106="",I106=""),"destinatarul, ","")&amp;IF(OR(N106="",O106=""),"transportatorul, ","")&amp;IF(OR(K106="",NOT(ISNUMBER(L106))),"locul și data încărcării, ","")&amp;IF(M106="","locul de livrare, ","")&amp;IF(N(AF106)=0,"numărul de colete, ","")&amp;IF(COUNTIFS(Mărfuri!$B$5:$B$1004,B106,Mărfuri!$H$5:$H$1004,"")&gt;0,"greutatea unor loturi, ",""),LEN(IF(C106="","data, ","")&amp;IF(D106="","locul întocmirii, ","")&amp;IF(OR(E106="",F106=""),"expeditorul, ","")&amp;IF(OR(H106="",I106=""),"destinatarul, ","")&amp;IF(OR(N106="",O106=""),"transportatorul, ","")&amp;IF(OR(K106="",NOT(ISNUMBER(L106))),"locul și data încărcării, ","")&amp;IF(M106="","locul de livrare, ","")&amp;IF(N(AF106)=0,"numărul de colete, ","")&amp;IF(COUNTIFS(Mărfuri!$B$5:$B$1004,B106,Mărfuri!$H$5:$H$1004,"")&gt;0,"greutatea unor loturi, ",""))-2)&amp;". ","")&amp;IF(Z106&lt;&gt;"","Transportatorul a făcut rezerve la încărcare (art. 8): ele te obligă doar dacă le-ai acceptat expres. ","")&amp;IF(AND(ISNUMBER(AC106),ISNUMBER(AI106)),IF(NOT(ISNUMBER(AD106)),IF(Azi&gt;AI106,"Rezerva scrisă pentru avarii neaparente nu a fost trimisă în termen ("&amp;RIGHT("0"&amp;DAY(AI106),2)&amp;"."&amp;RIGHT("0"&amp;MONTH(AI106),2)&amp;"."&amp;YEAR(AI106)&amp;"). ","Trimite rezerva scrisă pentru avarii neaparente până la "&amp;RIGHT("0"&amp;DAY(AI106),2)&amp;"."&amp;RIGHT("0"&amp;MONTH(AI106),2)&amp;"."&amp;YEAR(AI106)&amp;". "),IF(AD106&gt;AI106,"Rezerva scrisă a fost trimisă după termenul de 7 zile ("&amp;RIGHT("0"&amp;DAY(AI106),2)&amp;"."&amp;RIGHT("0"&amp;MONTH(AI106),2)&amp;"."&amp;YEAR(AI106)&amp;"): se prezumă că marfa a fost primită în starea din CMR. ","")),"")&amp;IF(ISNUMBER(AJ106),IF(NOT(ISNUMBER(AE106)),IF(Azi&gt;AJ106,"Termenul de 21 de zile pentru reclamația de întârziere a expirat. ","Livrare cu întârziere: trimite reclamația scrisă până la "&amp;RIGHT("0"&amp;DAY(AJ106),2)&amp;"."&amp;RIGHT("0"&amp;MONTH(AJ106),2)&amp;"."&amp;YEAR(AJ106)&amp;". "),IF(AE106&gt;AJ106,"Reclamația pentru întârziere a fost trimisă după termen. ","")),"")&amp;IF(AND(AH106="În tranzit – întârziat"),"Termenul de livrare a trecut și marfa nu a ajuns. ","")&amp;IF(AND(ISNUMBER(AK106),OR(AB106&lt;&gt;"",ISNUMBER(AC106),ISNUMBER(AJ106)),Azi&gt;N(AK106)-60,Azi&lt;=N(AK106)),"Acțiunea în instanță se prescrie la "&amp;RIGHT("0"&amp;DAY(AK106),2)&amp;"."&amp;RIGHT("0"&amp;MONTH(AK106),2)&amp;"."&amp;YEAR(AK106)&amp;". ","")))</f>
        <v/>
      </c>
    </row>
    <row r="107" spans="2:38" x14ac:dyDescent="0.2">
      <c r="B107" s="17"/>
      <c r="C107" s="18"/>
      <c r="D107" s="19"/>
      <c r="E107" s="19"/>
      <c r="F107" s="19"/>
      <c r="G107" s="19"/>
      <c r="H107" s="19"/>
      <c r="I107" s="19"/>
      <c r="J107" s="19"/>
      <c r="K107" s="19"/>
      <c r="L107" s="18"/>
      <c r="M107" s="19"/>
      <c r="N107" s="19"/>
      <c r="O107" s="19"/>
      <c r="P107" s="19"/>
      <c r="Q107" s="19"/>
      <c r="R107" s="19"/>
      <c r="S107" s="19"/>
      <c r="T107" s="20"/>
      <c r="U107" s="21"/>
      <c r="V107" s="20"/>
      <c r="W107" s="19"/>
      <c r="X107" s="19"/>
      <c r="Y107" s="18"/>
      <c r="Z107" s="19"/>
      <c r="AA107" s="18"/>
      <c r="AB107" s="19"/>
      <c r="AC107" s="18"/>
      <c r="AD107" s="18"/>
      <c r="AE107" s="18"/>
      <c r="AF107" s="22" t="str">
        <f>IF(B107="","",SUMIF(Mărfuri!$B$5:$B$1004,B107,Mărfuri!$D$5:$D$1004))</f>
        <v/>
      </c>
      <c r="AG107" s="23" t="str">
        <f>IF(B107="","",SUMIF(Mărfuri!$B$5:$B$1004,B107,Mărfuri!$H$5:$H$1004))</f>
        <v/>
      </c>
      <c r="AH107" s="24" t="str">
        <f t="shared" si="4"/>
        <v/>
      </c>
      <c r="AI107" s="25" t="str">
        <f t="shared" si="5"/>
        <v/>
      </c>
      <c r="AJ107" s="25" t="str">
        <f t="shared" si="6"/>
        <v/>
      </c>
      <c r="AK107" s="25" t="str">
        <f t="shared" si="7"/>
        <v/>
      </c>
      <c r="AL107" s="26" t="str">
        <f>IF(B107="","",TRIM(IF(COUNTIF($B$5:$B$504,B107)&gt;1,"Număr CMR dublat. ","")&amp;IF(LEN(IF(C107="","data, ","")&amp;IF(D107="","locul întocmirii, ","")&amp;IF(OR(E107="",F107=""),"expeditorul, ","")&amp;IF(OR(H107="",I107=""),"destinatarul, ","")&amp;IF(OR(N107="",O107=""),"transportatorul, ","")&amp;IF(OR(K107="",NOT(ISNUMBER(L107))),"locul și data încărcării, ","")&amp;IF(M107="","locul de livrare, ","")&amp;IF(N(AF107)=0,"numărul de colete, ","")&amp;IF(COUNTIFS(Mărfuri!$B$5:$B$1004,B107,Mărfuri!$H$5:$H$1004,"")&gt;0,"greutatea unor loturi, ",""))&gt;0,"Lipsesc date obligatorii (art. 6): "&amp;LEFT(IF(C107="","data, ","")&amp;IF(D107="","locul întocmirii, ","")&amp;IF(OR(E107="",F107=""),"expeditorul, ","")&amp;IF(OR(H107="",I107=""),"destinatarul, ","")&amp;IF(OR(N107="",O107=""),"transportatorul, ","")&amp;IF(OR(K107="",NOT(ISNUMBER(L107))),"locul și data încărcării, ","")&amp;IF(M107="","locul de livrare, ","")&amp;IF(N(AF107)=0,"numărul de colete, ","")&amp;IF(COUNTIFS(Mărfuri!$B$5:$B$1004,B107,Mărfuri!$H$5:$H$1004,"")&gt;0,"greutatea unor loturi, ",""),LEN(IF(C107="","data, ","")&amp;IF(D107="","locul întocmirii, ","")&amp;IF(OR(E107="",F107=""),"expeditorul, ","")&amp;IF(OR(H107="",I107=""),"destinatarul, ","")&amp;IF(OR(N107="",O107=""),"transportatorul, ","")&amp;IF(OR(K107="",NOT(ISNUMBER(L107))),"locul și data încărcării, ","")&amp;IF(M107="","locul de livrare, ","")&amp;IF(N(AF107)=0,"numărul de colete, ","")&amp;IF(COUNTIFS(Mărfuri!$B$5:$B$1004,B107,Mărfuri!$H$5:$H$1004,"")&gt;0,"greutatea unor loturi, ",""))-2)&amp;". ","")&amp;IF(Z107&lt;&gt;"","Transportatorul a făcut rezerve la încărcare (art. 8): ele te obligă doar dacă le-ai acceptat expres. ","")&amp;IF(AND(ISNUMBER(AC107),ISNUMBER(AI107)),IF(NOT(ISNUMBER(AD107)),IF(Azi&gt;AI107,"Rezerva scrisă pentru avarii neaparente nu a fost trimisă în termen ("&amp;RIGHT("0"&amp;DAY(AI107),2)&amp;"."&amp;RIGHT("0"&amp;MONTH(AI107),2)&amp;"."&amp;YEAR(AI107)&amp;"). ","Trimite rezerva scrisă pentru avarii neaparente până la "&amp;RIGHT("0"&amp;DAY(AI107),2)&amp;"."&amp;RIGHT("0"&amp;MONTH(AI107),2)&amp;"."&amp;YEAR(AI107)&amp;". "),IF(AD107&gt;AI107,"Rezerva scrisă a fost trimisă după termenul de 7 zile ("&amp;RIGHT("0"&amp;DAY(AI107),2)&amp;"."&amp;RIGHT("0"&amp;MONTH(AI107),2)&amp;"."&amp;YEAR(AI107)&amp;"): se prezumă că marfa a fost primită în starea din CMR. ","")),"")&amp;IF(ISNUMBER(AJ107),IF(NOT(ISNUMBER(AE107)),IF(Azi&gt;AJ107,"Termenul de 21 de zile pentru reclamația de întârziere a expirat. ","Livrare cu întârziere: trimite reclamația scrisă până la "&amp;RIGHT("0"&amp;DAY(AJ107),2)&amp;"."&amp;RIGHT("0"&amp;MONTH(AJ107),2)&amp;"."&amp;YEAR(AJ107)&amp;". "),IF(AE107&gt;AJ107,"Reclamația pentru întârziere a fost trimisă după termen. ","")),"")&amp;IF(AND(AH107="În tranzit – întârziat"),"Termenul de livrare a trecut și marfa nu a ajuns. ","")&amp;IF(AND(ISNUMBER(AK107),OR(AB107&lt;&gt;"",ISNUMBER(AC107),ISNUMBER(AJ107)),Azi&gt;N(AK107)-60,Azi&lt;=N(AK107)),"Acțiunea în instanță se prescrie la "&amp;RIGHT("0"&amp;DAY(AK107),2)&amp;"."&amp;RIGHT("0"&amp;MONTH(AK107),2)&amp;"."&amp;YEAR(AK107)&amp;". ","")))</f>
        <v/>
      </c>
    </row>
    <row r="108" spans="2:38" x14ac:dyDescent="0.2">
      <c r="B108" s="17"/>
      <c r="C108" s="18"/>
      <c r="D108" s="19"/>
      <c r="E108" s="19"/>
      <c r="F108" s="19"/>
      <c r="G108" s="19"/>
      <c r="H108" s="19"/>
      <c r="I108" s="19"/>
      <c r="J108" s="19"/>
      <c r="K108" s="19"/>
      <c r="L108" s="18"/>
      <c r="M108" s="19"/>
      <c r="N108" s="19"/>
      <c r="O108" s="19"/>
      <c r="P108" s="19"/>
      <c r="Q108" s="19"/>
      <c r="R108" s="19"/>
      <c r="S108" s="19"/>
      <c r="T108" s="20"/>
      <c r="U108" s="21"/>
      <c r="V108" s="20"/>
      <c r="W108" s="19"/>
      <c r="X108" s="19"/>
      <c r="Y108" s="18"/>
      <c r="Z108" s="19"/>
      <c r="AA108" s="18"/>
      <c r="AB108" s="19"/>
      <c r="AC108" s="18"/>
      <c r="AD108" s="18"/>
      <c r="AE108" s="18"/>
      <c r="AF108" s="22" t="str">
        <f>IF(B108="","",SUMIF(Mărfuri!$B$5:$B$1004,B108,Mărfuri!$D$5:$D$1004))</f>
        <v/>
      </c>
      <c r="AG108" s="23" t="str">
        <f>IF(B108="","",SUMIF(Mărfuri!$B$5:$B$1004,B108,Mărfuri!$H$5:$H$1004))</f>
        <v/>
      </c>
      <c r="AH108" s="24" t="str">
        <f t="shared" si="4"/>
        <v/>
      </c>
      <c r="AI108" s="25" t="str">
        <f t="shared" si="5"/>
        <v/>
      </c>
      <c r="AJ108" s="25" t="str">
        <f t="shared" si="6"/>
        <v/>
      </c>
      <c r="AK108" s="25" t="str">
        <f t="shared" si="7"/>
        <v/>
      </c>
      <c r="AL108" s="26" t="str">
        <f>IF(B108="","",TRIM(IF(COUNTIF($B$5:$B$504,B108)&gt;1,"Număr CMR dublat. ","")&amp;IF(LEN(IF(C108="","data, ","")&amp;IF(D108="","locul întocmirii, ","")&amp;IF(OR(E108="",F108=""),"expeditorul, ","")&amp;IF(OR(H108="",I108=""),"destinatarul, ","")&amp;IF(OR(N108="",O108=""),"transportatorul, ","")&amp;IF(OR(K108="",NOT(ISNUMBER(L108))),"locul și data încărcării, ","")&amp;IF(M108="","locul de livrare, ","")&amp;IF(N(AF108)=0,"numărul de colete, ","")&amp;IF(COUNTIFS(Mărfuri!$B$5:$B$1004,B108,Mărfuri!$H$5:$H$1004,"")&gt;0,"greutatea unor loturi, ",""))&gt;0,"Lipsesc date obligatorii (art. 6): "&amp;LEFT(IF(C108="","data, ","")&amp;IF(D108="","locul întocmirii, ","")&amp;IF(OR(E108="",F108=""),"expeditorul, ","")&amp;IF(OR(H108="",I108=""),"destinatarul, ","")&amp;IF(OR(N108="",O108=""),"transportatorul, ","")&amp;IF(OR(K108="",NOT(ISNUMBER(L108))),"locul și data încărcării, ","")&amp;IF(M108="","locul de livrare, ","")&amp;IF(N(AF108)=0,"numărul de colete, ","")&amp;IF(COUNTIFS(Mărfuri!$B$5:$B$1004,B108,Mărfuri!$H$5:$H$1004,"")&gt;0,"greutatea unor loturi, ",""),LEN(IF(C108="","data, ","")&amp;IF(D108="","locul întocmirii, ","")&amp;IF(OR(E108="",F108=""),"expeditorul, ","")&amp;IF(OR(H108="",I108=""),"destinatarul, ","")&amp;IF(OR(N108="",O108=""),"transportatorul, ","")&amp;IF(OR(K108="",NOT(ISNUMBER(L108))),"locul și data încărcării, ","")&amp;IF(M108="","locul de livrare, ","")&amp;IF(N(AF108)=0,"numărul de colete, ","")&amp;IF(COUNTIFS(Mărfuri!$B$5:$B$1004,B108,Mărfuri!$H$5:$H$1004,"")&gt;0,"greutatea unor loturi, ",""))-2)&amp;". ","")&amp;IF(Z108&lt;&gt;"","Transportatorul a făcut rezerve la încărcare (art. 8): ele te obligă doar dacă le-ai acceptat expres. ","")&amp;IF(AND(ISNUMBER(AC108),ISNUMBER(AI108)),IF(NOT(ISNUMBER(AD108)),IF(Azi&gt;AI108,"Rezerva scrisă pentru avarii neaparente nu a fost trimisă în termen ("&amp;RIGHT("0"&amp;DAY(AI108),2)&amp;"."&amp;RIGHT("0"&amp;MONTH(AI108),2)&amp;"."&amp;YEAR(AI108)&amp;"). ","Trimite rezerva scrisă pentru avarii neaparente până la "&amp;RIGHT("0"&amp;DAY(AI108),2)&amp;"."&amp;RIGHT("0"&amp;MONTH(AI108),2)&amp;"."&amp;YEAR(AI108)&amp;". "),IF(AD108&gt;AI108,"Rezerva scrisă a fost trimisă după termenul de 7 zile ("&amp;RIGHT("0"&amp;DAY(AI108),2)&amp;"."&amp;RIGHT("0"&amp;MONTH(AI108),2)&amp;"."&amp;YEAR(AI108)&amp;"): se prezumă că marfa a fost primită în starea din CMR. ","")),"")&amp;IF(ISNUMBER(AJ108),IF(NOT(ISNUMBER(AE108)),IF(Azi&gt;AJ108,"Termenul de 21 de zile pentru reclamația de întârziere a expirat. ","Livrare cu întârziere: trimite reclamația scrisă până la "&amp;RIGHT("0"&amp;DAY(AJ108),2)&amp;"."&amp;RIGHT("0"&amp;MONTH(AJ108),2)&amp;"."&amp;YEAR(AJ108)&amp;". "),IF(AE108&gt;AJ108,"Reclamația pentru întârziere a fost trimisă după termen. ","")),"")&amp;IF(AND(AH108="În tranzit – întârziat"),"Termenul de livrare a trecut și marfa nu a ajuns. ","")&amp;IF(AND(ISNUMBER(AK108),OR(AB108&lt;&gt;"",ISNUMBER(AC108),ISNUMBER(AJ108)),Azi&gt;N(AK108)-60,Azi&lt;=N(AK108)),"Acțiunea în instanță se prescrie la "&amp;RIGHT("0"&amp;DAY(AK108),2)&amp;"."&amp;RIGHT("0"&amp;MONTH(AK108),2)&amp;"."&amp;YEAR(AK108)&amp;". ","")))</f>
        <v/>
      </c>
    </row>
    <row r="109" spans="2:38" x14ac:dyDescent="0.2">
      <c r="B109" s="17"/>
      <c r="C109" s="18"/>
      <c r="D109" s="19"/>
      <c r="E109" s="19"/>
      <c r="F109" s="19"/>
      <c r="G109" s="19"/>
      <c r="H109" s="19"/>
      <c r="I109" s="19"/>
      <c r="J109" s="19"/>
      <c r="K109" s="19"/>
      <c r="L109" s="18"/>
      <c r="M109" s="19"/>
      <c r="N109" s="19"/>
      <c r="O109" s="19"/>
      <c r="P109" s="19"/>
      <c r="Q109" s="19"/>
      <c r="R109" s="19"/>
      <c r="S109" s="19"/>
      <c r="T109" s="20"/>
      <c r="U109" s="21"/>
      <c r="V109" s="20"/>
      <c r="W109" s="19"/>
      <c r="X109" s="19"/>
      <c r="Y109" s="18"/>
      <c r="Z109" s="19"/>
      <c r="AA109" s="18"/>
      <c r="AB109" s="19"/>
      <c r="AC109" s="18"/>
      <c r="AD109" s="18"/>
      <c r="AE109" s="18"/>
      <c r="AF109" s="22" t="str">
        <f>IF(B109="","",SUMIF(Mărfuri!$B$5:$B$1004,B109,Mărfuri!$D$5:$D$1004))</f>
        <v/>
      </c>
      <c r="AG109" s="23" t="str">
        <f>IF(B109="","",SUMIF(Mărfuri!$B$5:$B$1004,B109,Mărfuri!$H$5:$H$1004))</f>
        <v/>
      </c>
      <c r="AH109" s="24" t="str">
        <f t="shared" si="4"/>
        <v/>
      </c>
      <c r="AI109" s="25" t="str">
        <f t="shared" si="5"/>
        <v/>
      </c>
      <c r="AJ109" s="25" t="str">
        <f t="shared" si="6"/>
        <v/>
      </c>
      <c r="AK109" s="25" t="str">
        <f t="shared" si="7"/>
        <v/>
      </c>
      <c r="AL109" s="26" t="str">
        <f>IF(B109="","",TRIM(IF(COUNTIF($B$5:$B$504,B109)&gt;1,"Număr CMR dublat. ","")&amp;IF(LEN(IF(C109="","data, ","")&amp;IF(D109="","locul întocmirii, ","")&amp;IF(OR(E109="",F109=""),"expeditorul, ","")&amp;IF(OR(H109="",I109=""),"destinatarul, ","")&amp;IF(OR(N109="",O109=""),"transportatorul, ","")&amp;IF(OR(K109="",NOT(ISNUMBER(L109))),"locul și data încărcării, ","")&amp;IF(M109="","locul de livrare, ","")&amp;IF(N(AF109)=0,"numărul de colete, ","")&amp;IF(COUNTIFS(Mărfuri!$B$5:$B$1004,B109,Mărfuri!$H$5:$H$1004,"")&gt;0,"greutatea unor loturi, ",""))&gt;0,"Lipsesc date obligatorii (art. 6): "&amp;LEFT(IF(C109="","data, ","")&amp;IF(D109="","locul întocmirii, ","")&amp;IF(OR(E109="",F109=""),"expeditorul, ","")&amp;IF(OR(H109="",I109=""),"destinatarul, ","")&amp;IF(OR(N109="",O109=""),"transportatorul, ","")&amp;IF(OR(K109="",NOT(ISNUMBER(L109))),"locul și data încărcării, ","")&amp;IF(M109="","locul de livrare, ","")&amp;IF(N(AF109)=0,"numărul de colete, ","")&amp;IF(COUNTIFS(Mărfuri!$B$5:$B$1004,B109,Mărfuri!$H$5:$H$1004,"")&gt;0,"greutatea unor loturi, ",""),LEN(IF(C109="","data, ","")&amp;IF(D109="","locul întocmirii, ","")&amp;IF(OR(E109="",F109=""),"expeditorul, ","")&amp;IF(OR(H109="",I109=""),"destinatarul, ","")&amp;IF(OR(N109="",O109=""),"transportatorul, ","")&amp;IF(OR(K109="",NOT(ISNUMBER(L109))),"locul și data încărcării, ","")&amp;IF(M109="","locul de livrare, ","")&amp;IF(N(AF109)=0,"numărul de colete, ","")&amp;IF(COUNTIFS(Mărfuri!$B$5:$B$1004,B109,Mărfuri!$H$5:$H$1004,"")&gt;0,"greutatea unor loturi, ",""))-2)&amp;". ","")&amp;IF(Z109&lt;&gt;"","Transportatorul a făcut rezerve la încărcare (art. 8): ele te obligă doar dacă le-ai acceptat expres. ","")&amp;IF(AND(ISNUMBER(AC109),ISNUMBER(AI109)),IF(NOT(ISNUMBER(AD109)),IF(Azi&gt;AI109,"Rezerva scrisă pentru avarii neaparente nu a fost trimisă în termen ("&amp;RIGHT("0"&amp;DAY(AI109),2)&amp;"."&amp;RIGHT("0"&amp;MONTH(AI109),2)&amp;"."&amp;YEAR(AI109)&amp;"). ","Trimite rezerva scrisă pentru avarii neaparente până la "&amp;RIGHT("0"&amp;DAY(AI109),2)&amp;"."&amp;RIGHT("0"&amp;MONTH(AI109),2)&amp;"."&amp;YEAR(AI109)&amp;". "),IF(AD109&gt;AI109,"Rezerva scrisă a fost trimisă după termenul de 7 zile ("&amp;RIGHT("0"&amp;DAY(AI109),2)&amp;"."&amp;RIGHT("0"&amp;MONTH(AI109),2)&amp;"."&amp;YEAR(AI109)&amp;"): se prezumă că marfa a fost primită în starea din CMR. ","")),"")&amp;IF(ISNUMBER(AJ109),IF(NOT(ISNUMBER(AE109)),IF(Azi&gt;AJ109,"Termenul de 21 de zile pentru reclamația de întârziere a expirat. ","Livrare cu întârziere: trimite reclamația scrisă până la "&amp;RIGHT("0"&amp;DAY(AJ109),2)&amp;"."&amp;RIGHT("0"&amp;MONTH(AJ109),2)&amp;"."&amp;YEAR(AJ109)&amp;". "),IF(AE109&gt;AJ109,"Reclamația pentru întârziere a fost trimisă după termen. ","")),"")&amp;IF(AND(AH109="În tranzit – întârziat"),"Termenul de livrare a trecut și marfa nu a ajuns. ","")&amp;IF(AND(ISNUMBER(AK109),OR(AB109&lt;&gt;"",ISNUMBER(AC109),ISNUMBER(AJ109)),Azi&gt;N(AK109)-60,Azi&lt;=N(AK109)),"Acțiunea în instanță se prescrie la "&amp;RIGHT("0"&amp;DAY(AK109),2)&amp;"."&amp;RIGHT("0"&amp;MONTH(AK109),2)&amp;"."&amp;YEAR(AK109)&amp;". ","")))</f>
        <v/>
      </c>
    </row>
    <row r="110" spans="2:38" x14ac:dyDescent="0.2">
      <c r="B110" s="17"/>
      <c r="C110" s="18"/>
      <c r="D110" s="19"/>
      <c r="E110" s="19"/>
      <c r="F110" s="19"/>
      <c r="G110" s="19"/>
      <c r="H110" s="19"/>
      <c r="I110" s="19"/>
      <c r="J110" s="19"/>
      <c r="K110" s="19"/>
      <c r="L110" s="18"/>
      <c r="M110" s="19"/>
      <c r="N110" s="19"/>
      <c r="O110" s="19"/>
      <c r="P110" s="19"/>
      <c r="Q110" s="19"/>
      <c r="R110" s="19"/>
      <c r="S110" s="19"/>
      <c r="T110" s="20"/>
      <c r="U110" s="21"/>
      <c r="V110" s="20"/>
      <c r="W110" s="19"/>
      <c r="X110" s="19"/>
      <c r="Y110" s="18"/>
      <c r="Z110" s="19"/>
      <c r="AA110" s="18"/>
      <c r="AB110" s="19"/>
      <c r="AC110" s="18"/>
      <c r="AD110" s="18"/>
      <c r="AE110" s="18"/>
      <c r="AF110" s="22" t="str">
        <f>IF(B110="","",SUMIF(Mărfuri!$B$5:$B$1004,B110,Mărfuri!$D$5:$D$1004))</f>
        <v/>
      </c>
      <c r="AG110" s="23" t="str">
        <f>IF(B110="","",SUMIF(Mărfuri!$B$5:$B$1004,B110,Mărfuri!$H$5:$H$1004))</f>
        <v/>
      </c>
      <c r="AH110" s="24" t="str">
        <f t="shared" si="4"/>
        <v/>
      </c>
      <c r="AI110" s="25" t="str">
        <f t="shared" si="5"/>
        <v/>
      </c>
      <c r="AJ110" s="25" t="str">
        <f t="shared" si="6"/>
        <v/>
      </c>
      <c r="AK110" s="25" t="str">
        <f t="shared" si="7"/>
        <v/>
      </c>
      <c r="AL110" s="26" t="str">
        <f>IF(B110="","",TRIM(IF(COUNTIF($B$5:$B$504,B110)&gt;1,"Număr CMR dublat. ","")&amp;IF(LEN(IF(C110="","data, ","")&amp;IF(D110="","locul întocmirii, ","")&amp;IF(OR(E110="",F110=""),"expeditorul, ","")&amp;IF(OR(H110="",I110=""),"destinatarul, ","")&amp;IF(OR(N110="",O110=""),"transportatorul, ","")&amp;IF(OR(K110="",NOT(ISNUMBER(L110))),"locul și data încărcării, ","")&amp;IF(M110="","locul de livrare, ","")&amp;IF(N(AF110)=0,"numărul de colete, ","")&amp;IF(COUNTIFS(Mărfuri!$B$5:$B$1004,B110,Mărfuri!$H$5:$H$1004,"")&gt;0,"greutatea unor loturi, ",""))&gt;0,"Lipsesc date obligatorii (art. 6): "&amp;LEFT(IF(C110="","data, ","")&amp;IF(D110="","locul întocmirii, ","")&amp;IF(OR(E110="",F110=""),"expeditorul, ","")&amp;IF(OR(H110="",I110=""),"destinatarul, ","")&amp;IF(OR(N110="",O110=""),"transportatorul, ","")&amp;IF(OR(K110="",NOT(ISNUMBER(L110))),"locul și data încărcării, ","")&amp;IF(M110="","locul de livrare, ","")&amp;IF(N(AF110)=0,"numărul de colete, ","")&amp;IF(COUNTIFS(Mărfuri!$B$5:$B$1004,B110,Mărfuri!$H$5:$H$1004,"")&gt;0,"greutatea unor loturi, ",""),LEN(IF(C110="","data, ","")&amp;IF(D110="","locul întocmirii, ","")&amp;IF(OR(E110="",F110=""),"expeditorul, ","")&amp;IF(OR(H110="",I110=""),"destinatarul, ","")&amp;IF(OR(N110="",O110=""),"transportatorul, ","")&amp;IF(OR(K110="",NOT(ISNUMBER(L110))),"locul și data încărcării, ","")&amp;IF(M110="","locul de livrare, ","")&amp;IF(N(AF110)=0,"numărul de colete, ","")&amp;IF(COUNTIFS(Mărfuri!$B$5:$B$1004,B110,Mărfuri!$H$5:$H$1004,"")&gt;0,"greutatea unor loturi, ",""))-2)&amp;". ","")&amp;IF(Z110&lt;&gt;"","Transportatorul a făcut rezerve la încărcare (art. 8): ele te obligă doar dacă le-ai acceptat expres. ","")&amp;IF(AND(ISNUMBER(AC110),ISNUMBER(AI110)),IF(NOT(ISNUMBER(AD110)),IF(Azi&gt;AI110,"Rezerva scrisă pentru avarii neaparente nu a fost trimisă în termen ("&amp;RIGHT("0"&amp;DAY(AI110),2)&amp;"."&amp;RIGHT("0"&amp;MONTH(AI110),2)&amp;"."&amp;YEAR(AI110)&amp;"). ","Trimite rezerva scrisă pentru avarii neaparente până la "&amp;RIGHT("0"&amp;DAY(AI110),2)&amp;"."&amp;RIGHT("0"&amp;MONTH(AI110),2)&amp;"."&amp;YEAR(AI110)&amp;". "),IF(AD110&gt;AI110,"Rezerva scrisă a fost trimisă după termenul de 7 zile ("&amp;RIGHT("0"&amp;DAY(AI110),2)&amp;"."&amp;RIGHT("0"&amp;MONTH(AI110),2)&amp;"."&amp;YEAR(AI110)&amp;"): se prezumă că marfa a fost primită în starea din CMR. ","")),"")&amp;IF(ISNUMBER(AJ110),IF(NOT(ISNUMBER(AE110)),IF(Azi&gt;AJ110,"Termenul de 21 de zile pentru reclamația de întârziere a expirat. ","Livrare cu întârziere: trimite reclamația scrisă până la "&amp;RIGHT("0"&amp;DAY(AJ110),2)&amp;"."&amp;RIGHT("0"&amp;MONTH(AJ110),2)&amp;"."&amp;YEAR(AJ110)&amp;". "),IF(AE110&gt;AJ110,"Reclamația pentru întârziere a fost trimisă după termen. ","")),"")&amp;IF(AND(AH110="În tranzit – întârziat"),"Termenul de livrare a trecut și marfa nu a ajuns. ","")&amp;IF(AND(ISNUMBER(AK110),OR(AB110&lt;&gt;"",ISNUMBER(AC110),ISNUMBER(AJ110)),Azi&gt;N(AK110)-60,Azi&lt;=N(AK110)),"Acțiunea în instanță se prescrie la "&amp;RIGHT("0"&amp;DAY(AK110),2)&amp;"."&amp;RIGHT("0"&amp;MONTH(AK110),2)&amp;"."&amp;YEAR(AK110)&amp;". ","")))</f>
        <v/>
      </c>
    </row>
    <row r="111" spans="2:38" x14ac:dyDescent="0.2">
      <c r="B111" s="17"/>
      <c r="C111" s="18"/>
      <c r="D111" s="19"/>
      <c r="E111" s="19"/>
      <c r="F111" s="19"/>
      <c r="G111" s="19"/>
      <c r="H111" s="19"/>
      <c r="I111" s="19"/>
      <c r="J111" s="19"/>
      <c r="K111" s="19"/>
      <c r="L111" s="18"/>
      <c r="M111" s="19"/>
      <c r="N111" s="19"/>
      <c r="O111" s="19"/>
      <c r="P111" s="19"/>
      <c r="Q111" s="19"/>
      <c r="R111" s="19"/>
      <c r="S111" s="19"/>
      <c r="T111" s="20"/>
      <c r="U111" s="21"/>
      <c r="V111" s="20"/>
      <c r="W111" s="19"/>
      <c r="X111" s="19"/>
      <c r="Y111" s="18"/>
      <c r="Z111" s="19"/>
      <c r="AA111" s="18"/>
      <c r="AB111" s="19"/>
      <c r="AC111" s="18"/>
      <c r="AD111" s="18"/>
      <c r="AE111" s="18"/>
      <c r="AF111" s="22" t="str">
        <f>IF(B111="","",SUMIF(Mărfuri!$B$5:$B$1004,B111,Mărfuri!$D$5:$D$1004))</f>
        <v/>
      </c>
      <c r="AG111" s="23" t="str">
        <f>IF(B111="","",SUMIF(Mărfuri!$B$5:$B$1004,B111,Mărfuri!$H$5:$H$1004))</f>
        <v/>
      </c>
      <c r="AH111" s="24" t="str">
        <f t="shared" si="4"/>
        <v/>
      </c>
      <c r="AI111" s="25" t="str">
        <f t="shared" si="5"/>
        <v/>
      </c>
      <c r="AJ111" s="25" t="str">
        <f t="shared" si="6"/>
        <v/>
      </c>
      <c r="AK111" s="25" t="str">
        <f t="shared" si="7"/>
        <v/>
      </c>
      <c r="AL111" s="26" t="str">
        <f>IF(B111="","",TRIM(IF(COUNTIF($B$5:$B$504,B111)&gt;1,"Număr CMR dublat. ","")&amp;IF(LEN(IF(C111="","data, ","")&amp;IF(D111="","locul întocmirii, ","")&amp;IF(OR(E111="",F111=""),"expeditorul, ","")&amp;IF(OR(H111="",I111=""),"destinatarul, ","")&amp;IF(OR(N111="",O111=""),"transportatorul, ","")&amp;IF(OR(K111="",NOT(ISNUMBER(L111))),"locul și data încărcării, ","")&amp;IF(M111="","locul de livrare, ","")&amp;IF(N(AF111)=0,"numărul de colete, ","")&amp;IF(COUNTIFS(Mărfuri!$B$5:$B$1004,B111,Mărfuri!$H$5:$H$1004,"")&gt;0,"greutatea unor loturi, ",""))&gt;0,"Lipsesc date obligatorii (art. 6): "&amp;LEFT(IF(C111="","data, ","")&amp;IF(D111="","locul întocmirii, ","")&amp;IF(OR(E111="",F111=""),"expeditorul, ","")&amp;IF(OR(H111="",I111=""),"destinatarul, ","")&amp;IF(OR(N111="",O111=""),"transportatorul, ","")&amp;IF(OR(K111="",NOT(ISNUMBER(L111))),"locul și data încărcării, ","")&amp;IF(M111="","locul de livrare, ","")&amp;IF(N(AF111)=0,"numărul de colete, ","")&amp;IF(COUNTIFS(Mărfuri!$B$5:$B$1004,B111,Mărfuri!$H$5:$H$1004,"")&gt;0,"greutatea unor loturi, ",""),LEN(IF(C111="","data, ","")&amp;IF(D111="","locul întocmirii, ","")&amp;IF(OR(E111="",F111=""),"expeditorul, ","")&amp;IF(OR(H111="",I111=""),"destinatarul, ","")&amp;IF(OR(N111="",O111=""),"transportatorul, ","")&amp;IF(OR(K111="",NOT(ISNUMBER(L111))),"locul și data încărcării, ","")&amp;IF(M111="","locul de livrare, ","")&amp;IF(N(AF111)=0,"numărul de colete, ","")&amp;IF(COUNTIFS(Mărfuri!$B$5:$B$1004,B111,Mărfuri!$H$5:$H$1004,"")&gt;0,"greutatea unor loturi, ",""))-2)&amp;". ","")&amp;IF(Z111&lt;&gt;"","Transportatorul a făcut rezerve la încărcare (art. 8): ele te obligă doar dacă le-ai acceptat expres. ","")&amp;IF(AND(ISNUMBER(AC111),ISNUMBER(AI111)),IF(NOT(ISNUMBER(AD111)),IF(Azi&gt;AI111,"Rezerva scrisă pentru avarii neaparente nu a fost trimisă în termen ("&amp;RIGHT("0"&amp;DAY(AI111),2)&amp;"."&amp;RIGHT("0"&amp;MONTH(AI111),2)&amp;"."&amp;YEAR(AI111)&amp;"). ","Trimite rezerva scrisă pentru avarii neaparente până la "&amp;RIGHT("0"&amp;DAY(AI111),2)&amp;"."&amp;RIGHT("0"&amp;MONTH(AI111),2)&amp;"."&amp;YEAR(AI111)&amp;". "),IF(AD111&gt;AI111,"Rezerva scrisă a fost trimisă după termenul de 7 zile ("&amp;RIGHT("0"&amp;DAY(AI111),2)&amp;"."&amp;RIGHT("0"&amp;MONTH(AI111),2)&amp;"."&amp;YEAR(AI111)&amp;"): se prezumă că marfa a fost primită în starea din CMR. ","")),"")&amp;IF(ISNUMBER(AJ111),IF(NOT(ISNUMBER(AE111)),IF(Azi&gt;AJ111,"Termenul de 21 de zile pentru reclamația de întârziere a expirat. ","Livrare cu întârziere: trimite reclamația scrisă până la "&amp;RIGHT("0"&amp;DAY(AJ111),2)&amp;"."&amp;RIGHT("0"&amp;MONTH(AJ111),2)&amp;"."&amp;YEAR(AJ111)&amp;". "),IF(AE111&gt;AJ111,"Reclamația pentru întârziere a fost trimisă după termen. ","")),"")&amp;IF(AND(AH111="În tranzit – întârziat"),"Termenul de livrare a trecut și marfa nu a ajuns. ","")&amp;IF(AND(ISNUMBER(AK111),OR(AB111&lt;&gt;"",ISNUMBER(AC111),ISNUMBER(AJ111)),Azi&gt;N(AK111)-60,Azi&lt;=N(AK111)),"Acțiunea în instanță se prescrie la "&amp;RIGHT("0"&amp;DAY(AK111),2)&amp;"."&amp;RIGHT("0"&amp;MONTH(AK111),2)&amp;"."&amp;YEAR(AK111)&amp;". ","")))</f>
        <v/>
      </c>
    </row>
    <row r="112" spans="2:38" x14ac:dyDescent="0.2">
      <c r="B112" s="17"/>
      <c r="C112" s="18"/>
      <c r="D112" s="19"/>
      <c r="E112" s="19"/>
      <c r="F112" s="19"/>
      <c r="G112" s="19"/>
      <c r="H112" s="19"/>
      <c r="I112" s="19"/>
      <c r="J112" s="19"/>
      <c r="K112" s="19"/>
      <c r="L112" s="18"/>
      <c r="M112" s="19"/>
      <c r="N112" s="19"/>
      <c r="O112" s="19"/>
      <c r="P112" s="19"/>
      <c r="Q112" s="19"/>
      <c r="R112" s="19"/>
      <c r="S112" s="19"/>
      <c r="T112" s="20"/>
      <c r="U112" s="21"/>
      <c r="V112" s="20"/>
      <c r="W112" s="19"/>
      <c r="X112" s="19"/>
      <c r="Y112" s="18"/>
      <c r="Z112" s="19"/>
      <c r="AA112" s="18"/>
      <c r="AB112" s="19"/>
      <c r="AC112" s="18"/>
      <c r="AD112" s="18"/>
      <c r="AE112" s="18"/>
      <c r="AF112" s="22" t="str">
        <f>IF(B112="","",SUMIF(Mărfuri!$B$5:$B$1004,B112,Mărfuri!$D$5:$D$1004))</f>
        <v/>
      </c>
      <c r="AG112" s="23" t="str">
        <f>IF(B112="","",SUMIF(Mărfuri!$B$5:$B$1004,B112,Mărfuri!$H$5:$H$1004))</f>
        <v/>
      </c>
      <c r="AH112" s="24" t="str">
        <f t="shared" si="4"/>
        <v/>
      </c>
      <c r="AI112" s="25" t="str">
        <f t="shared" si="5"/>
        <v/>
      </c>
      <c r="AJ112" s="25" t="str">
        <f t="shared" si="6"/>
        <v/>
      </c>
      <c r="AK112" s="25" t="str">
        <f t="shared" si="7"/>
        <v/>
      </c>
      <c r="AL112" s="26" t="str">
        <f>IF(B112="","",TRIM(IF(COUNTIF($B$5:$B$504,B112)&gt;1,"Număr CMR dublat. ","")&amp;IF(LEN(IF(C112="","data, ","")&amp;IF(D112="","locul întocmirii, ","")&amp;IF(OR(E112="",F112=""),"expeditorul, ","")&amp;IF(OR(H112="",I112=""),"destinatarul, ","")&amp;IF(OR(N112="",O112=""),"transportatorul, ","")&amp;IF(OR(K112="",NOT(ISNUMBER(L112))),"locul și data încărcării, ","")&amp;IF(M112="","locul de livrare, ","")&amp;IF(N(AF112)=0,"numărul de colete, ","")&amp;IF(COUNTIFS(Mărfuri!$B$5:$B$1004,B112,Mărfuri!$H$5:$H$1004,"")&gt;0,"greutatea unor loturi, ",""))&gt;0,"Lipsesc date obligatorii (art. 6): "&amp;LEFT(IF(C112="","data, ","")&amp;IF(D112="","locul întocmirii, ","")&amp;IF(OR(E112="",F112=""),"expeditorul, ","")&amp;IF(OR(H112="",I112=""),"destinatarul, ","")&amp;IF(OR(N112="",O112=""),"transportatorul, ","")&amp;IF(OR(K112="",NOT(ISNUMBER(L112))),"locul și data încărcării, ","")&amp;IF(M112="","locul de livrare, ","")&amp;IF(N(AF112)=0,"numărul de colete, ","")&amp;IF(COUNTIFS(Mărfuri!$B$5:$B$1004,B112,Mărfuri!$H$5:$H$1004,"")&gt;0,"greutatea unor loturi, ",""),LEN(IF(C112="","data, ","")&amp;IF(D112="","locul întocmirii, ","")&amp;IF(OR(E112="",F112=""),"expeditorul, ","")&amp;IF(OR(H112="",I112=""),"destinatarul, ","")&amp;IF(OR(N112="",O112=""),"transportatorul, ","")&amp;IF(OR(K112="",NOT(ISNUMBER(L112))),"locul și data încărcării, ","")&amp;IF(M112="","locul de livrare, ","")&amp;IF(N(AF112)=0,"numărul de colete, ","")&amp;IF(COUNTIFS(Mărfuri!$B$5:$B$1004,B112,Mărfuri!$H$5:$H$1004,"")&gt;0,"greutatea unor loturi, ",""))-2)&amp;". ","")&amp;IF(Z112&lt;&gt;"","Transportatorul a făcut rezerve la încărcare (art. 8): ele te obligă doar dacă le-ai acceptat expres. ","")&amp;IF(AND(ISNUMBER(AC112),ISNUMBER(AI112)),IF(NOT(ISNUMBER(AD112)),IF(Azi&gt;AI112,"Rezerva scrisă pentru avarii neaparente nu a fost trimisă în termen ("&amp;RIGHT("0"&amp;DAY(AI112),2)&amp;"."&amp;RIGHT("0"&amp;MONTH(AI112),2)&amp;"."&amp;YEAR(AI112)&amp;"). ","Trimite rezerva scrisă pentru avarii neaparente până la "&amp;RIGHT("0"&amp;DAY(AI112),2)&amp;"."&amp;RIGHT("0"&amp;MONTH(AI112),2)&amp;"."&amp;YEAR(AI112)&amp;". "),IF(AD112&gt;AI112,"Rezerva scrisă a fost trimisă după termenul de 7 zile ("&amp;RIGHT("0"&amp;DAY(AI112),2)&amp;"."&amp;RIGHT("0"&amp;MONTH(AI112),2)&amp;"."&amp;YEAR(AI112)&amp;"): se prezumă că marfa a fost primită în starea din CMR. ","")),"")&amp;IF(ISNUMBER(AJ112),IF(NOT(ISNUMBER(AE112)),IF(Azi&gt;AJ112,"Termenul de 21 de zile pentru reclamația de întârziere a expirat. ","Livrare cu întârziere: trimite reclamația scrisă până la "&amp;RIGHT("0"&amp;DAY(AJ112),2)&amp;"."&amp;RIGHT("0"&amp;MONTH(AJ112),2)&amp;"."&amp;YEAR(AJ112)&amp;". "),IF(AE112&gt;AJ112,"Reclamația pentru întârziere a fost trimisă după termen. ","")),"")&amp;IF(AND(AH112="În tranzit – întârziat"),"Termenul de livrare a trecut și marfa nu a ajuns. ","")&amp;IF(AND(ISNUMBER(AK112),OR(AB112&lt;&gt;"",ISNUMBER(AC112),ISNUMBER(AJ112)),Azi&gt;N(AK112)-60,Azi&lt;=N(AK112)),"Acțiunea în instanță se prescrie la "&amp;RIGHT("0"&amp;DAY(AK112),2)&amp;"."&amp;RIGHT("0"&amp;MONTH(AK112),2)&amp;"."&amp;YEAR(AK112)&amp;". ","")))</f>
        <v/>
      </c>
    </row>
    <row r="113" spans="2:38" x14ac:dyDescent="0.2">
      <c r="B113" s="17"/>
      <c r="C113" s="18"/>
      <c r="D113" s="19"/>
      <c r="E113" s="19"/>
      <c r="F113" s="19"/>
      <c r="G113" s="19"/>
      <c r="H113" s="19"/>
      <c r="I113" s="19"/>
      <c r="J113" s="19"/>
      <c r="K113" s="19"/>
      <c r="L113" s="18"/>
      <c r="M113" s="19"/>
      <c r="N113" s="19"/>
      <c r="O113" s="19"/>
      <c r="P113" s="19"/>
      <c r="Q113" s="19"/>
      <c r="R113" s="19"/>
      <c r="S113" s="19"/>
      <c r="T113" s="20"/>
      <c r="U113" s="21"/>
      <c r="V113" s="20"/>
      <c r="W113" s="19"/>
      <c r="X113" s="19"/>
      <c r="Y113" s="18"/>
      <c r="Z113" s="19"/>
      <c r="AA113" s="18"/>
      <c r="AB113" s="19"/>
      <c r="AC113" s="18"/>
      <c r="AD113" s="18"/>
      <c r="AE113" s="18"/>
      <c r="AF113" s="22" t="str">
        <f>IF(B113="","",SUMIF(Mărfuri!$B$5:$B$1004,B113,Mărfuri!$D$5:$D$1004))</f>
        <v/>
      </c>
      <c r="AG113" s="23" t="str">
        <f>IF(B113="","",SUMIF(Mărfuri!$B$5:$B$1004,B113,Mărfuri!$H$5:$H$1004))</f>
        <v/>
      </c>
      <c r="AH113" s="24" t="str">
        <f t="shared" si="4"/>
        <v/>
      </c>
      <c r="AI113" s="25" t="str">
        <f t="shared" si="5"/>
        <v/>
      </c>
      <c r="AJ113" s="25" t="str">
        <f t="shared" si="6"/>
        <v/>
      </c>
      <c r="AK113" s="25" t="str">
        <f t="shared" si="7"/>
        <v/>
      </c>
      <c r="AL113" s="26" t="str">
        <f>IF(B113="","",TRIM(IF(COUNTIF($B$5:$B$504,B113)&gt;1,"Număr CMR dublat. ","")&amp;IF(LEN(IF(C113="","data, ","")&amp;IF(D113="","locul întocmirii, ","")&amp;IF(OR(E113="",F113=""),"expeditorul, ","")&amp;IF(OR(H113="",I113=""),"destinatarul, ","")&amp;IF(OR(N113="",O113=""),"transportatorul, ","")&amp;IF(OR(K113="",NOT(ISNUMBER(L113))),"locul și data încărcării, ","")&amp;IF(M113="","locul de livrare, ","")&amp;IF(N(AF113)=0,"numărul de colete, ","")&amp;IF(COUNTIFS(Mărfuri!$B$5:$B$1004,B113,Mărfuri!$H$5:$H$1004,"")&gt;0,"greutatea unor loturi, ",""))&gt;0,"Lipsesc date obligatorii (art. 6): "&amp;LEFT(IF(C113="","data, ","")&amp;IF(D113="","locul întocmirii, ","")&amp;IF(OR(E113="",F113=""),"expeditorul, ","")&amp;IF(OR(H113="",I113=""),"destinatarul, ","")&amp;IF(OR(N113="",O113=""),"transportatorul, ","")&amp;IF(OR(K113="",NOT(ISNUMBER(L113))),"locul și data încărcării, ","")&amp;IF(M113="","locul de livrare, ","")&amp;IF(N(AF113)=0,"numărul de colete, ","")&amp;IF(COUNTIFS(Mărfuri!$B$5:$B$1004,B113,Mărfuri!$H$5:$H$1004,"")&gt;0,"greutatea unor loturi, ",""),LEN(IF(C113="","data, ","")&amp;IF(D113="","locul întocmirii, ","")&amp;IF(OR(E113="",F113=""),"expeditorul, ","")&amp;IF(OR(H113="",I113=""),"destinatarul, ","")&amp;IF(OR(N113="",O113=""),"transportatorul, ","")&amp;IF(OR(K113="",NOT(ISNUMBER(L113))),"locul și data încărcării, ","")&amp;IF(M113="","locul de livrare, ","")&amp;IF(N(AF113)=0,"numărul de colete, ","")&amp;IF(COUNTIFS(Mărfuri!$B$5:$B$1004,B113,Mărfuri!$H$5:$H$1004,"")&gt;0,"greutatea unor loturi, ",""))-2)&amp;". ","")&amp;IF(Z113&lt;&gt;"","Transportatorul a făcut rezerve la încărcare (art. 8): ele te obligă doar dacă le-ai acceptat expres. ","")&amp;IF(AND(ISNUMBER(AC113),ISNUMBER(AI113)),IF(NOT(ISNUMBER(AD113)),IF(Azi&gt;AI113,"Rezerva scrisă pentru avarii neaparente nu a fost trimisă în termen ("&amp;RIGHT("0"&amp;DAY(AI113),2)&amp;"."&amp;RIGHT("0"&amp;MONTH(AI113),2)&amp;"."&amp;YEAR(AI113)&amp;"). ","Trimite rezerva scrisă pentru avarii neaparente până la "&amp;RIGHT("0"&amp;DAY(AI113),2)&amp;"."&amp;RIGHT("0"&amp;MONTH(AI113),2)&amp;"."&amp;YEAR(AI113)&amp;". "),IF(AD113&gt;AI113,"Rezerva scrisă a fost trimisă după termenul de 7 zile ("&amp;RIGHT("0"&amp;DAY(AI113),2)&amp;"."&amp;RIGHT("0"&amp;MONTH(AI113),2)&amp;"."&amp;YEAR(AI113)&amp;"): se prezumă că marfa a fost primită în starea din CMR. ","")),"")&amp;IF(ISNUMBER(AJ113),IF(NOT(ISNUMBER(AE113)),IF(Azi&gt;AJ113,"Termenul de 21 de zile pentru reclamația de întârziere a expirat. ","Livrare cu întârziere: trimite reclamația scrisă până la "&amp;RIGHT("0"&amp;DAY(AJ113),2)&amp;"."&amp;RIGHT("0"&amp;MONTH(AJ113),2)&amp;"."&amp;YEAR(AJ113)&amp;". "),IF(AE113&gt;AJ113,"Reclamația pentru întârziere a fost trimisă după termen. ","")),"")&amp;IF(AND(AH113="În tranzit – întârziat"),"Termenul de livrare a trecut și marfa nu a ajuns. ","")&amp;IF(AND(ISNUMBER(AK113),OR(AB113&lt;&gt;"",ISNUMBER(AC113),ISNUMBER(AJ113)),Azi&gt;N(AK113)-60,Azi&lt;=N(AK113)),"Acțiunea în instanță se prescrie la "&amp;RIGHT("0"&amp;DAY(AK113),2)&amp;"."&amp;RIGHT("0"&amp;MONTH(AK113),2)&amp;"."&amp;YEAR(AK113)&amp;". ","")))</f>
        <v/>
      </c>
    </row>
    <row r="114" spans="2:38" x14ac:dyDescent="0.2">
      <c r="B114" s="17"/>
      <c r="C114" s="18"/>
      <c r="D114" s="19"/>
      <c r="E114" s="19"/>
      <c r="F114" s="19"/>
      <c r="G114" s="19"/>
      <c r="H114" s="19"/>
      <c r="I114" s="19"/>
      <c r="J114" s="19"/>
      <c r="K114" s="19"/>
      <c r="L114" s="18"/>
      <c r="M114" s="19"/>
      <c r="N114" s="19"/>
      <c r="O114" s="19"/>
      <c r="P114" s="19"/>
      <c r="Q114" s="19"/>
      <c r="R114" s="19"/>
      <c r="S114" s="19"/>
      <c r="T114" s="20"/>
      <c r="U114" s="21"/>
      <c r="V114" s="20"/>
      <c r="W114" s="19"/>
      <c r="X114" s="19"/>
      <c r="Y114" s="18"/>
      <c r="Z114" s="19"/>
      <c r="AA114" s="18"/>
      <c r="AB114" s="19"/>
      <c r="AC114" s="18"/>
      <c r="AD114" s="18"/>
      <c r="AE114" s="18"/>
      <c r="AF114" s="22" t="str">
        <f>IF(B114="","",SUMIF(Mărfuri!$B$5:$B$1004,B114,Mărfuri!$D$5:$D$1004))</f>
        <v/>
      </c>
      <c r="AG114" s="23" t="str">
        <f>IF(B114="","",SUMIF(Mărfuri!$B$5:$B$1004,B114,Mărfuri!$H$5:$H$1004))</f>
        <v/>
      </c>
      <c r="AH114" s="24" t="str">
        <f t="shared" si="4"/>
        <v/>
      </c>
      <c r="AI114" s="25" t="str">
        <f t="shared" si="5"/>
        <v/>
      </c>
      <c r="AJ114" s="25" t="str">
        <f t="shared" si="6"/>
        <v/>
      </c>
      <c r="AK114" s="25" t="str">
        <f t="shared" si="7"/>
        <v/>
      </c>
      <c r="AL114" s="26" t="str">
        <f>IF(B114="","",TRIM(IF(COUNTIF($B$5:$B$504,B114)&gt;1,"Număr CMR dublat. ","")&amp;IF(LEN(IF(C114="","data, ","")&amp;IF(D114="","locul întocmirii, ","")&amp;IF(OR(E114="",F114=""),"expeditorul, ","")&amp;IF(OR(H114="",I114=""),"destinatarul, ","")&amp;IF(OR(N114="",O114=""),"transportatorul, ","")&amp;IF(OR(K114="",NOT(ISNUMBER(L114))),"locul și data încărcării, ","")&amp;IF(M114="","locul de livrare, ","")&amp;IF(N(AF114)=0,"numărul de colete, ","")&amp;IF(COUNTIFS(Mărfuri!$B$5:$B$1004,B114,Mărfuri!$H$5:$H$1004,"")&gt;0,"greutatea unor loturi, ",""))&gt;0,"Lipsesc date obligatorii (art. 6): "&amp;LEFT(IF(C114="","data, ","")&amp;IF(D114="","locul întocmirii, ","")&amp;IF(OR(E114="",F114=""),"expeditorul, ","")&amp;IF(OR(H114="",I114=""),"destinatarul, ","")&amp;IF(OR(N114="",O114=""),"transportatorul, ","")&amp;IF(OR(K114="",NOT(ISNUMBER(L114))),"locul și data încărcării, ","")&amp;IF(M114="","locul de livrare, ","")&amp;IF(N(AF114)=0,"numărul de colete, ","")&amp;IF(COUNTIFS(Mărfuri!$B$5:$B$1004,B114,Mărfuri!$H$5:$H$1004,"")&gt;0,"greutatea unor loturi, ",""),LEN(IF(C114="","data, ","")&amp;IF(D114="","locul întocmirii, ","")&amp;IF(OR(E114="",F114=""),"expeditorul, ","")&amp;IF(OR(H114="",I114=""),"destinatarul, ","")&amp;IF(OR(N114="",O114=""),"transportatorul, ","")&amp;IF(OR(K114="",NOT(ISNUMBER(L114))),"locul și data încărcării, ","")&amp;IF(M114="","locul de livrare, ","")&amp;IF(N(AF114)=0,"numărul de colete, ","")&amp;IF(COUNTIFS(Mărfuri!$B$5:$B$1004,B114,Mărfuri!$H$5:$H$1004,"")&gt;0,"greutatea unor loturi, ",""))-2)&amp;". ","")&amp;IF(Z114&lt;&gt;"","Transportatorul a făcut rezerve la încărcare (art. 8): ele te obligă doar dacă le-ai acceptat expres. ","")&amp;IF(AND(ISNUMBER(AC114),ISNUMBER(AI114)),IF(NOT(ISNUMBER(AD114)),IF(Azi&gt;AI114,"Rezerva scrisă pentru avarii neaparente nu a fost trimisă în termen ("&amp;RIGHT("0"&amp;DAY(AI114),2)&amp;"."&amp;RIGHT("0"&amp;MONTH(AI114),2)&amp;"."&amp;YEAR(AI114)&amp;"). ","Trimite rezerva scrisă pentru avarii neaparente până la "&amp;RIGHT("0"&amp;DAY(AI114),2)&amp;"."&amp;RIGHT("0"&amp;MONTH(AI114),2)&amp;"."&amp;YEAR(AI114)&amp;". "),IF(AD114&gt;AI114,"Rezerva scrisă a fost trimisă după termenul de 7 zile ("&amp;RIGHT("0"&amp;DAY(AI114),2)&amp;"."&amp;RIGHT("0"&amp;MONTH(AI114),2)&amp;"."&amp;YEAR(AI114)&amp;"): se prezumă că marfa a fost primită în starea din CMR. ","")),"")&amp;IF(ISNUMBER(AJ114),IF(NOT(ISNUMBER(AE114)),IF(Azi&gt;AJ114,"Termenul de 21 de zile pentru reclamația de întârziere a expirat. ","Livrare cu întârziere: trimite reclamația scrisă până la "&amp;RIGHT("0"&amp;DAY(AJ114),2)&amp;"."&amp;RIGHT("0"&amp;MONTH(AJ114),2)&amp;"."&amp;YEAR(AJ114)&amp;". "),IF(AE114&gt;AJ114,"Reclamația pentru întârziere a fost trimisă după termen. ","")),"")&amp;IF(AND(AH114="În tranzit – întârziat"),"Termenul de livrare a trecut și marfa nu a ajuns. ","")&amp;IF(AND(ISNUMBER(AK114),OR(AB114&lt;&gt;"",ISNUMBER(AC114),ISNUMBER(AJ114)),Azi&gt;N(AK114)-60,Azi&lt;=N(AK114)),"Acțiunea în instanță se prescrie la "&amp;RIGHT("0"&amp;DAY(AK114),2)&amp;"."&amp;RIGHT("0"&amp;MONTH(AK114),2)&amp;"."&amp;YEAR(AK114)&amp;". ","")))</f>
        <v/>
      </c>
    </row>
    <row r="115" spans="2:38" x14ac:dyDescent="0.2">
      <c r="B115" s="17"/>
      <c r="C115" s="18"/>
      <c r="D115" s="19"/>
      <c r="E115" s="19"/>
      <c r="F115" s="19"/>
      <c r="G115" s="19"/>
      <c r="H115" s="19"/>
      <c r="I115" s="19"/>
      <c r="J115" s="19"/>
      <c r="K115" s="19"/>
      <c r="L115" s="18"/>
      <c r="M115" s="19"/>
      <c r="N115" s="19"/>
      <c r="O115" s="19"/>
      <c r="P115" s="19"/>
      <c r="Q115" s="19"/>
      <c r="R115" s="19"/>
      <c r="S115" s="19"/>
      <c r="T115" s="20"/>
      <c r="U115" s="21"/>
      <c r="V115" s="20"/>
      <c r="W115" s="19"/>
      <c r="X115" s="19"/>
      <c r="Y115" s="18"/>
      <c r="Z115" s="19"/>
      <c r="AA115" s="18"/>
      <c r="AB115" s="19"/>
      <c r="AC115" s="18"/>
      <c r="AD115" s="18"/>
      <c r="AE115" s="18"/>
      <c r="AF115" s="22" t="str">
        <f>IF(B115="","",SUMIF(Mărfuri!$B$5:$B$1004,B115,Mărfuri!$D$5:$D$1004))</f>
        <v/>
      </c>
      <c r="AG115" s="23" t="str">
        <f>IF(B115="","",SUMIF(Mărfuri!$B$5:$B$1004,B115,Mărfuri!$H$5:$H$1004))</f>
        <v/>
      </c>
      <c r="AH115" s="24" t="str">
        <f t="shared" si="4"/>
        <v/>
      </c>
      <c r="AI115" s="25" t="str">
        <f t="shared" si="5"/>
        <v/>
      </c>
      <c r="AJ115" s="25" t="str">
        <f t="shared" si="6"/>
        <v/>
      </c>
      <c r="AK115" s="25" t="str">
        <f t="shared" si="7"/>
        <v/>
      </c>
      <c r="AL115" s="26" t="str">
        <f>IF(B115="","",TRIM(IF(COUNTIF($B$5:$B$504,B115)&gt;1,"Număr CMR dublat. ","")&amp;IF(LEN(IF(C115="","data, ","")&amp;IF(D115="","locul întocmirii, ","")&amp;IF(OR(E115="",F115=""),"expeditorul, ","")&amp;IF(OR(H115="",I115=""),"destinatarul, ","")&amp;IF(OR(N115="",O115=""),"transportatorul, ","")&amp;IF(OR(K115="",NOT(ISNUMBER(L115))),"locul și data încărcării, ","")&amp;IF(M115="","locul de livrare, ","")&amp;IF(N(AF115)=0,"numărul de colete, ","")&amp;IF(COUNTIFS(Mărfuri!$B$5:$B$1004,B115,Mărfuri!$H$5:$H$1004,"")&gt;0,"greutatea unor loturi, ",""))&gt;0,"Lipsesc date obligatorii (art. 6): "&amp;LEFT(IF(C115="","data, ","")&amp;IF(D115="","locul întocmirii, ","")&amp;IF(OR(E115="",F115=""),"expeditorul, ","")&amp;IF(OR(H115="",I115=""),"destinatarul, ","")&amp;IF(OR(N115="",O115=""),"transportatorul, ","")&amp;IF(OR(K115="",NOT(ISNUMBER(L115))),"locul și data încărcării, ","")&amp;IF(M115="","locul de livrare, ","")&amp;IF(N(AF115)=0,"numărul de colete, ","")&amp;IF(COUNTIFS(Mărfuri!$B$5:$B$1004,B115,Mărfuri!$H$5:$H$1004,"")&gt;0,"greutatea unor loturi, ",""),LEN(IF(C115="","data, ","")&amp;IF(D115="","locul întocmirii, ","")&amp;IF(OR(E115="",F115=""),"expeditorul, ","")&amp;IF(OR(H115="",I115=""),"destinatarul, ","")&amp;IF(OR(N115="",O115=""),"transportatorul, ","")&amp;IF(OR(K115="",NOT(ISNUMBER(L115))),"locul și data încărcării, ","")&amp;IF(M115="","locul de livrare, ","")&amp;IF(N(AF115)=0,"numărul de colete, ","")&amp;IF(COUNTIFS(Mărfuri!$B$5:$B$1004,B115,Mărfuri!$H$5:$H$1004,"")&gt;0,"greutatea unor loturi, ",""))-2)&amp;". ","")&amp;IF(Z115&lt;&gt;"","Transportatorul a făcut rezerve la încărcare (art. 8): ele te obligă doar dacă le-ai acceptat expres. ","")&amp;IF(AND(ISNUMBER(AC115),ISNUMBER(AI115)),IF(NOT(ISNUMBER(AD115)),IF(Azi&gt;AI115,"Rezerva scrisă pentru avarii neaparente nu a fost trimisă în termen ("&amp;RIGHT("0"&amp;DAY(AI115),2)&amp;"."&amp;RIGHT("0"&amp;MONTH(AI115),2)&amp;"."&amp;YEAR(AI115)&amp;"). ","Trimite rezerva scrisă pentru avarii neaparente până la "&amp;RIGHT("0"&amp;DAY(AI115),2)&amp;"."&amp;RIGHT("0"&amp;MONTH(AI115),2)&amp;"."&amp;YEAR(AI115)&amp;". "),IF(AD115&gt;AI115,"Rezerva scrisă a fost trimisă după termenul de 7 zile ("&amp;RIGHT("0"&amp;DAY(AI115),2)&amp;"."&amp;RIGHT("0"&amp;MONTH(AI115),2)&amp;"."&amp;YEAR(AI115)&amp;"): se prezumă că marfa a fost primită în starea din CMR. ","")),"")&amp;IF(ISNUMBER(AJ115),IF(NOT(ISNUMBER(AE115)),IF(Azi&gt;AJ115,"Termenul de 21 de zile pentru reclamația de întârziere a expirat. ","Livrare cu întârziere: trimite reclamația scrisă până la "&amp;RIGHT("0"&amp;DAY(AJ115),2)&amp;"."&amp;RIGHT("0"&amp;MONTH(AJ115),2)&amp;"."&amp;YEAR(AJ115)&amp;". "),IF(AE115&gt;AJ115,"Reclamația pentru întârziere a fost trimisă după termen. ","")),"")&amp;IF(AND(AH115="În tranzit – întârziat"),"Termenul de livrare a trecut și marfa nu a ajuns. ","")&amp;IF(AND(ISNUMBER(AK115),OR(AB115&lt;&gt;"",ISNUMBER(AC115),ISNUMBER(AJ115)),Azi&gt;N(AK115)-60,Azi&lt;=N(AK115)),"Acțiunea în instanță se prescrie la "&amp;RIGHT("0"&amp;DAY(AK115),2)&amp;"."&amp;RIGHT("0"&amp;MONTH(AK115),2)&amp;"."&amp;YEAR(AK115)&amp;". ","")))</f>
        <v/>
      </c>
    </row>
    <row r="116" spans="2:38" x14ac:dyDescent="0.2">
      <c r="B116" s="17"/>
      <c r="C116" s="18"/>
      <c r="D116" s="19"/>
      <c r="E116" s="19"/>
      <c r="F116" s="19"/>
      <c r="G116" s="19"/>
      <c r="H116" s="19"/>
      <c r="I116" s="19"/>
      <c r="J116" s="19"/>
      <c r="K116" s="19"/>
      <c r="L116" s="18"/>
      <c r="M116" s="19"/>
      <c r="N116" s="19"/>
      <c r="O116" s="19"/>
      <c r="P116" s="19"/>
      <c r="Q116" s="19"/>
      <c r="R116" s="19"/>
      <c r="S116" s="19"/>
      <c r="T116" s="20"/>
      <c r="U116" s="21"/>
      <c r="V116" s="20"/>
      <c r="W116" s="19"/>
      <c r="X116" s="19"/>
      <c r="Y116" s="18"/>
      <c r="Z116" s="19"/>
      <c r="AA116" s="18"/>
      <c r="AB116" s="19"/>
      <c r="AC116" s="18"/>
      <c r="AD116" s="18"/>
      <c r="AE116" s="18"/>
      <c r="AF116" s="22" t="str">
        <f>IF(B116="","",SUMIF(Mărfuri!$B$5:$B$1004,B116,Mărfuri!$D$5:$D$1004))</f>
        <v/>
      </c>
      <c r="AG116" s="23" t="str">
        <f>IF(B116="","",SUMIF(Mărfuri!$B$5:$B$1004,B116,Mărfuri!$H$5:$H$1004))</f>
        <v/>
      </c>
      <c r="AH116" s="24" t="str">
        <f t="shared" si="4"/>
        <v/>
      </c>
      <c r="AI116" s="25" t="str">
        <f t="shared" si="5"/>
        <v/>
      </c>
      <c r="AJ116" s="25" t="str">
        <f t="shared" si="6"/>
        <v/>
      </c>
      <c r="AK116" s="25" t="str">
        <f t="shared" si="7"/>
        <v/>
      </c>
      <c r="AL116" s="26" t="str">
        <f>IF(B116="","",TRIM(IF(COUNTIF($B$5:$B$504,B116)&gt;1,"Număr CMR dublat. ","")&amp;IF(LEN(IF(C116="","data, ","")&amp;IF(D116="","locul întocmirii, ","")&amp;IF(OR(E116="",F116=""),"expeditorul, ","")&amp;IF(OR(H116="",I116=""),"destinatarul, ","")&amp;IF(OR(N116="",O116=""),"transportatorul, ","")&amp;IF(OR(K116="",NOT(ISNUMBER(L116))),"locul și data încărcării, ","")&amp;IF(M116="","locul de livrare, ","")&amp;IF(N(AF116)=0,"numărul de colete, ","")&amp;IF(COUNTIFS(Mărfuri!$B$5:$B$1004,B116,Mărfuri!$H$5:$H$1004,"")&gt;0,"greutatea unor loturi, ",""))&gt;0,"Lipsesc date obligatorii (art. 6): "&amp;LEFT(IF(C116="","data, ","")&amp;IF(D116="","locul întocmirii, ","")&amp;IF(OR(E116="",F116=""),"expeditorul, ","")&amp;IF(OR(H116="",I116=""),"destinatarul, ","")&amp;IF(OR(N116="",O116=""),"transportatorul, ","")&amp;IF(OR(K116="",NOT(ISNUMBER(L116))),"locul și data încărcării, ","")&amp;IF(M116="","locul de livrare, ","")&amp;IF(N(AF116)=0,"numărul de colete, ","")&amp;IF(COUNTIFS(Mărfuri!$B$5:$B$1004,B116,Mărfuri!$H$5:$H$1004,"")&gt;0,"greutatea unor loturi, ",""),LEN(IF(C116="","data, ","")&amp;IF(D116="","locul întocmirii, ","")&amp;IF(OR(E116="",F116=""),"expeditorul, ","")&amp;IF(OR(H116="",I116=""),"destinatarul, ","")&amp;IF(OR(N116="",O116=""),"transportatorul, ","")&amp;IF(OR(K116="",NOT(ISNUMBER(L116))),"locul și data încărcării, ","")&amp;IF(M116="","locul de livrare, ","")&amp;IF(N(AF116)=0,"numărul de colete, ","")&amp;IF(COUNTIFS(Mărfuri!$B$5:$B$1004,B116,Mărfuri!$H$5:$H$1004,"")&gt;0,"greutatea unor loturi, ",""))-2)&amp;". ","")&amp;IF(Z116&lt;&gt;"","Transportatorul a făcut rezerve la încărcare (art. 8): ele te obligă doar dacă le-ai acceptat expres. ","")&amp;IF(AND(ISNUMBER(AC116),ISNUMBER(AI116)),IF(NOT(ISNUMBER(AD116)),IF(Azi&gt;AI116,"Rezerva scrisă pentru avarii neaparente nu a fost trimisă în termen ("&amp;RIGHT("0"&amp;DAY(AI116),2)&amp;"."&amp;RIGHT("0"&amp;MONTH(AI116),2)&amp;"."&amp;YEAR(AI116)&amp;"). ","Trimite rezerva scrisă pentru avarii neaparente până la "&amp;RIGHT("0"&amp;DAY(AI116),2)&amp;"."&amp;RIGHT("0"&amp;MONTH(AI116),2)&amp;"."&amp;YEAR(AI116)&amp;". "),IF(AD116&gt;AI116,"Rezerva scrisă a fost trimisă după termenul de 7 zile ("&amp;RIGHT("0"&amp;DAY(AI116),2)&amp;"."&amp;RIGHT("0"&amp;MONTH(AI116),2)&amp;"."&amp;YEAR(AI116)&amp;"): se prezumă că marfa a fost primită în starea din CMR. ","")),"")&amp;IF(ISNUMBER(AJ116),IF(NOT(ISNUMBER(AE116)),IF(Azi&gt;AJ116,"Termenul de 21 de zile pentru reclamația de întârziere a expirat. ","Livrare cu întârziere: trimite reclamația scrisă până la "&amp;RIGHT("0"&amp;DAY(AJ116),2)&amp;"."&amp;RIGHT("0"&amp;MONTH(AJ116),2)&amp;"."&amp;YEAR(AJ116)&amp;". "),IF(AE116&gt;AJ116,"Reclamația pentru întârziere a fost trimisă după termen. ","")),"")&amp;IF(AND(AH116="În tranzit – întârziat"),"Termenul de livrare a trecut și marfa nu a ajuns. ","")&amp;IF(AND(ISNUMBER(AK116),OR(AB116&lt;&gt;"",ISNUMBER(AC116),ISNUMBER(AJ116)),Azi&gt;N(AK116)-60,Azi&lt;=N(AK116)),"Acțiunea în instanță se prescrie la "&amp;RIGHT("0"&amp;DAY(AK116),2)&amp;"."&amp;RIGHT("0"&amp;MONTH(AK116),2)&amp;"."&amp;YEAR(AK116)&amp;". ","")))</f>
        <v/>
      </c>
    </row>
    <row r="117" spans="2:38" x14ac:dyDescent="0.2">
      <c r="B117" s="17"/>
      <c r="C117" s="18"/>
      <c r="D117" s="19"/>
      <c r="E117" s="19"/>
      <c r="F117" s="19"/>
      <c r="G117" s="19"/>
      <c r="H117" s="19"/>
      <c r="I117" s="19"/>
      <c r="J117" s="19"/>
      <c r="K117" s="19"/>
      <c r="L117" s="18"/>
      <c r="M117" s="19"/>
      <c r="N117" s="19"/>
      <c r="O117" s="19"/>
      <c r="P117" s="19"/>
      <c r="Q117" s="19"/>
      <c r="R117" s="19"/>
      <c r="S117" s="19"/>
      <c r="T117" s="20"/>
      <c r="U117" s="21"/>
      <c r="V117" s="20"/>
      <c r="W117" s="19"/>
      <c r="X117" s="19"/>
      <c r="Y117" s="18"/>
      <c r="Z117" s="19"/>
      <c r="AA117" s="18"/>
      <c r="AB117" s="19"/>
      <c r="AC117" s="18"/>
      <c r="AD117" s="18"/>
      <c r="AE117" s="18"/>
      <c r="AF117" s="22" t="str">
        <f>IF(B117="","",SUMIF(Mărfuri!$B$5:$B$1004,B117,Mărfuri!$D$5:$D$1004))</f>
        <v/>
      </c>
      <c r="AG117" s="23" t="str">
        <f>IF(B117="","",SUMIF(Mărfuri!$B$5:$B$1004,B117,Mărfuri!$H$5:$H$1004))</f>
        <v/>
      </c>
      <c r="AH117" s="24" t="str">
        <f t="shared" si="4"/>
        <v/>
      </c>
      <c r="AI117" s="25" t="str">
        <f t="shared" si="5"/>
        <v/>
      </c>
      <c r="AJ117" s="25" t="str">
        <f t="shared" si="6"/>
        <v/>
      </c>
      <c r="AK117" s="25" t="str">
        <f t="shared" si="7"/>
        <v/>
      </c>
      <c r="AL117" s="26" t="str">
        <f>IF(B117="","",TRIM(IF(COUNTIF($B$5:$B$504,B117)&gt;1,"Număr CMR dublat. ","")&amp;IF(LEN(IF(C117="","data, ","")&amp;IF(D117="","locul întocmirii, ","")&amp;IF(OR(E117="",F117=""),"expeditorul, ","")&amp;IF(OR(H117="",I117=""),"destinatarul, ","")&amp;IF(OR(N117="",O117=""),"transportatorul, ","")&amp;IF(OR(K117="",NOT(ISNUMBER(L117))),"locul și data încărcării, ","")&amp;IF(M117="","locul de livrare, ","")&amp;IF(N(AF117)=0,"numărul de colete, ","")&amp;IF(COUNTIFS(Mărfuri!$B$5:$B$1004,B117,Mărfuri!$H$5:$H$1004,"")&gt;0,"greutatea unor loturi, ",""))&gt;0,"Lipsesc date obligatorii (art. 6): "&amp;LEFT(IF(C117="","data, ","")&amp;IF(D117="","locul întocmirii, ","")&amp;IF(OR(E117="",F117=""),"expeditorul, ","")&amp;IF(OR(H117="",I117=""),"destinatarul, ","")&amp;IF(OR(N117="",O117=""),"transportatorul, ","")&amp;IF(OR(K117="",NOT(ISNUMBER(L117))),"locul și data încărcării, ","")&amp;IF(M117="","locul de livrare, ","")&amp;IF(N(AF117)=0,"numărul de colete, ","")&amp;IF(COUNTIFS(Mărfuri!$B$5:$B$1004,B117,Mărfuri!$H$5:$H$1004,"")&gt;0,"greutatea unor loturi, ",""),LEN(IF(C117="","data, ","")&amp;IF(D117="","locul întocmirii, ","")&amp;IF(OR(E117="",F117=""),"expeditorul, ","")&amp;IF(OR(H117="",I117=""),"destinatarul, ","")&amp;IF(OR(N117="",O117=""),"transportatorul, ","")&amp;IF(OR(K117="",NOT(ISNUMBER(L117))),"locul și data încărcării, ","")&amp;IF(M117="","locul de livrare, ","")&amp;IF(N(AF117)=0,"numărul de colete, ","")&amp;IF(COUNTIFS(Mărfuri!$B$5:$B$1004,B117,Mărfuri!$H$5:$H$1004,"")&gt;0,"greutatea unor loturi, ",""))-2)&amp;". ","")&amp;IF(Z117&lt;&gt;"","Transportatorul a făcut rezerve la încărcare (art. 8): ele te obligă doar dacă le-ai acceptat expres. ","")&amp;IF(AND(ISNUMBER(AC117),ISNUMBER(AI117)),IF(NOT(ISNUMBER(AD117)),IF(Azi&gt;AI117,"Rezerva scrisă pentru avarii neaparente nu a fost trimisă în termen ("&amp;RIGHT("0"&amp;DAY(AI117),2)&amp;"."&amp;RIGHT("0"&amp;MONTH(AI117),2)&amp;"."&amp;YEAR(AI117)&amp;"). ","Trimite rezerva scrisă pentru avarii neaparente până la "&amp;RIGHT("0"&amp;DAY(AI117),2)&amp;"."&amp;RIGHT("0"&amp;MONTH(AI117),2)&amp;"."&amp;YEAR(AI117)&amp;". "),IF(AD117&gt;AI117,"Rezerva scrisă a fost trimisă după termenul de 7 zile ("&amp;RIGHT("0"&amp;DAY(AI117),2)&amp;"."&amp;RIGHT("0"&amp;MONTH(AI117),2)&amp;"."&amp;YEAR(AI117)&amp;"): se prezumă că marfa a fost primită în starea din CMR. ","")),"")&amp;IF(ISNUMBER(AJ117),IF(NOT(ISNUMBER(AE117)),IF(Azi&gt;AJ117,"Termenul de 21 de zile pentru reclamația de întârziere a expirat. ","Livrare cu întârziere: trimite reclamația scrisă până la "&amp;RIGHT("0"&amp;DAY(AJ117),2)&amp;"."&amp;RIGHT("0"&amp;MONTH(AJ117),2)&amp;"."&amp;YEAR(AJ117)&amp;". "),IF(AE117&gt;AJ117,"Reclamația pentru întârziere a fost trimisă după termen. ","")),"")&amp;IF(AND(AH117="În tranzit – întârziat"),"Termenul de livrare a trecut și marfa nu a ajuns. ","")&amp;IF(AND(ISNUMBER(AK117),OR(AB117&lt;&gt;"",ISNUMBER(AC117),ISNUMBER(AJ117)),Azi&gt;N(AK117)-60,Azi&lt;=N(AK117)),"Acțiunea în instanță se prescrie la "&amp;RIGHT("0"&amp;DAY(AK117),2)&amp;"."&amp;RIGHT("0"&amp;MONTH(AK117),2)&amp;"."&amp;YEAR(AK117)&amp;". ","")))</f>
        <v/>
      </c>
    </row>
    <row r="118" spans="2:38" x14ac:dyDescent="0.2">
      <c r="B118" s="17"/>
      <c r="C118" s="18"/>
      <c r="D118" s="19"/>
      <c r="E118" s="19"/>
      <c r="F118" s="19"/>
      <c r="G118" s="19"/>
      <c r="H118" s="19"/>
      <c r="I118" s="19"/>
      <c r="J118" s="19"/>
      <c r="K118" s="19"/>
      <c r="L118" s="18"/>
      <c r="M118" s="19"/>
      <c r="N118" s="19"/>
      <c r="O118" s="19"/>
      <c r="P118" s="19"/>
      <c r="Q118" s="19"/>
      <c r="R118" s="19"/>
      <c r="S118" s="19"/>
      <c r="T118" s="20"/>
      <c r="U118" s="21"/>
      <c r="V118" s="20"/>
      <c r="W118" s="19"/>
      <c r="X118" s="19"/>
      <c r="Y118" s="18"/>
      <c r="Z118" s="19"/>
      <c r="AA118" s="18"/>
      <c r="AB118" s="19"/>
      <c r="AC118" s="18"/>
      <c r="AD118" s="18"/>
      <c r="AE118" s="18"/>
      <c r="AF118" s="22" t="str">
        <f>IF(B118="","",SUMIF(Mărfuri!$B$5:$B$1004,B118,Mărfuri!$D$5:$D$1004))</f>
        <v/>
      </c>
      <c r="AG118" s="23" t="str">
        <f>IF(B118="","",SUMIF(Mărfuri!$B$5:$B$1004,B118,Mărfuri!$H$5:$H$1004))</f>
        <v/>
      </c>
      <c r="AH118" s="24" t="str">
        <f t="shared" si="4"/>
        <v/>
      </c>
      <c r="AI118" s="25" t="str">
        <f t="shared" si="5"/>
        <v/>
      </c>
      <c r="AJ118" s="25" t="str">
        <f t="shared" si="6"/>
        <v/>
      </c>
      <c r="AK118" s="25" t="str">
        <f t="shared" si="7"/>
        <v/>
      </c>
      <c r="AL118" s="26" t="str">
        <f>IF(B118="","",TRIM(IF(COUNTIF($B$5:$B$504,B118)&gt;1,"Număr CMR dublat. ","")&amp;IF(LEN(IF(C118="","data, ","")&amp;IF(D118="","locul întocmirii, ","")&amp;IF(OR(E118="",F118=""),"expeditorul, ","")&amp;IF(OR(H118="",I118=""),"destinatarul, ","")&amp;IF(OR(N118="",O118=""),"transportatorul, ","")&amp;IF(OR(K118="",NOT(ISNUMBER(L118))),"locul și data încărcării, ","")&amp;IF(M118="","locul de livrare, ","")&amp;IF(N(AF118)=0,"numărul de colete, ","")&amp;IF(COUNTIFS(Mărfuri!$B$5:$B$1004,B118,Mărfuri!$H$5:$H$1004,"")&gt;0,"greutatea unor loturi, ",""))&gt;0,"Lipsesc date obligatorii (art. 6): "&amp;LEFT(IF(C118="","data, ","")&amp;IF(D118="","locul întocmirii, ","")&amp;IF(OR(E118="",F118=""),"expeditorul, ","")&amp;IF(OR(H118="",I118=""),"destinatarul, ","")&amp;IF(OR(N118="",O118=""),"transportatorul, ","")&amp;IF(OR(K118="",NOT(ISNUMBER(L118))),"locul și data încărcării, ","")&amp;IF(M118="","locul de livrare, ","")&amp;IF(N(AF118)=0,"numărul de colete, ","")&amp;IF(COUNTIFS(Mărfuri!$B$5:$B$1004,B118,Mărfuri!$H$5:$H$1004,"")&gt;0,"greutatea unor loturi, ",""),LEN(IF(C118="","data, ","")&amp;IF(D118="","locul întocmirii, ","")&amp;IF(OR(E118="",F118=""),"expeditorul, ","")&amp;IF(OR(H118="",I118=""),"destinatarul, ","")&amp;IF(OR(N118="",O118=""),"transportatorul, ","")&amp;IF(OR(K118="",NOT(ISNUMBER(L118))),"locul și data încărcării, ","")&amp;IF(M118="","locul de livrare, ","")&amp;IF(N(AF118)=0,"numărul de colete, ","")&amp;IF(COUNTIFS(Mărfuri!$B$5:$B$1004,B118,Mărfuri!$H$5:$H$1004,"")&gt;0,"greutatea unor loturi, ",""))-2)&amp;". ","")&amp;IF(Z118&lt;&gt;"","Transportatorul a făcut rezerve la încărcare (art. 8): ele te obligă doar dacă le-ai acceptat expres. ","")&amp;IF(AND(ISNUMBER(AC118),ISNUMBER(AI118)),IF(NOT(ISNUMBER(AD118)),IF(Azi&gt;AI118,"Rezerva scrisă pentru avarii neaparente nu a fost trimisă în termen ("&amp;RIGHT("0"&amp;DAY(AI118),2)&amp;"."&amp;RIGHT("0"&amp;MONTH(AI118),2)&amp;"."&amp;YEAR(AI118)&amp;"). ","Trimite rezerva scrisă pentru avarii neaparente până la "&amp;RIGHT("0"&amp;DAY(AI118),2)&amp;"."&amp;RIGHT("0"&amp;MONTH(AI118),2)&amp;"."&amp;YEAR(AI118)&amp;". "),IF(AD118&gt;AI118,"Rezerva scrisă a fost trimisă după termenul de 7 zile ("&amp;RIGHT("0"&amp;DAY(AI118),2)&amp;"."&amp;RIGHT("0"&amp;MONTH(AI118),2)&amp;"."&amp;YEAR(AI118)&amp;"): se prezumă că marfa a fost primită în starea din CMR. ","")),"")&amp;IF(ISNUMBER(AJ118),IF(NOT(ISNUMBER(AE118)),IF(Azi&gt;AJ118,"Termenul de 21 de zile pentru reclamația de întârziere a expirat. ","Livrare cu întârziere: trimite reclamația scrisă până la "&amp;RIGHT("0"&amp;DAY(AJ118),2)&amp;"."&amp;RIGHT("0"&amp;MONTH(AJ118),2)&amp;"."&amp;YEAR(AJ118)&amp;". "),IF(AE118&gt;AJ118,"Reclamația pentru întârziere a fost trimisă după termen. ","")),"")&amp;IF(AND(AH118="În tranzit – întârziat"),"Termenul de livrare a trecut și marfa nu a ajuns. ","")&amp;IF(AND(ISNUMBER(AK118),OR(AB118&lt;&gt;"",ISNUMBER(AC118),ISNUMBER(AJ118)),Azi&gt;N(AK118)-60,Azi&lt;=N(AK118)),"Acțiunea în instanță se prescrie la "&amp;RIGHT("0"&amp;DAY(AK118),2)&amp;"."&amp;RIGHT("0"&amp;MONTH(AK118),2)&amp;"."&amp;YEAR(AK118)&amp;". ","")))</f>
        <v/>
      </c>
    </row>
    <row r="119" spans="2:38" x14ac:dyDescent="0.2">
      <c r="B119" s="17"/>
      <c r="C119" s="18"/>
      <c r="D119" s="19"/>
      <c r="E119" s="19"/>
      <c r="F119" s="19"/>
      <c r="G119" s="19"/>
      <c r="H119" s="19"/>
      <c r="I119" s="19"/>
      <c r="J119" s="19"/>
      <c r="K119" s="19"/>
      <c r="L119" s="18"/>
      <c r="M119" s="19"/>
      <c r="N119" s="19"/>
      <c r="O119" s="19"/>
      <c r="P119" s="19"/>
      <c r="Q119" s="19"/>
      <c r="R119" s="19"/>
      <c r="S119" s="19"/>
      <c r="T119" s="20"/>
      <c r="U119" s="21"/>
      <c r="V119" s="20"/>
      <c r="W119" s="19"/>
      <c r="X119" s="19"/>
      <c r="Y119" s="18"/>
      <c r="Z119" s="19"/>
      <c r="AA119" s="18"/>
      <c r="AB119" s="19"/>
      <c r="AC119" s="18"/>
      <c r="AD119" s="18"/>
      <c r="AE119" s="18"/>
      <c r="AF119" s="22" t="str">
        <f>IF(B119="","",SUMIF(Mărfuri!$B$5:$B$1004,B119,Mărfuri!$D$5:$D$1004))</f>
        <v/>
      </c>
      <c r="AG119" s="23" t="str">
        <f>IF(B119="","",SUMIF(Mărfuri!$B$5:$B$1004,B119,Mărfuri!$H$5:$H$1004))</f>
        <v/>
      </c>
      <c r="AH119" s="24" t="str">
        <f t="shared" si="4"/>
        <v/>
      </c>
      <c r="AI119" s="25" t="str">
        <f t="shared" si="5"/>
        <v/>
      </c>
      <c r="AJ119" s="25" t="str">
        <f t="shared" si="6"/>
        <v/>
      </c>
      <c r="AK119" s="25" t="str">
        <f t="shared" si="7"/>
        <v/>
      </c>
      <c r="AL119" s="26" t="str">
        <f>IF(B119="","",TRIM(IF(COUNTIF($B$5:$B$504,B119)&gt;1,"Număr CMR dublat. ","")&amp;IF(LEN(IF(C119="","data, ","")&amp;IF(D119="","locul întocmirii, ","")&amp;IF(OR(E119="",F119=""),"expeditorul, ","")&amp;IF(OR(H119="",I119=""),"destinatarul, ","")&amp;IF(OR(N119="",O119=""),"transportatorul, ","")&amp;IF(OR(K119="",NOT(ISNUMBER(L119))),"locul și data încărcării, ","")&amp;IF(M119="","locul de livrare, ","")&amp;IF(N(AF119)=0,"numărul de colete, ","")&amp;IF(COUNTIFS(Mărfuri!$B$5:$B$1004,B119,Mărfuri!$H$5:$H$1004,"")&gt;0,"greutatea unor loturi, ",""))&gt;0,"Lipsesc date obligatorii (art. 6): "&amp;LEFT(IF(C119="","data, ","")&amp;IF(D119="","locul întocmirii, ","")&amp;IF(OR(E119="",F119=""),"expeditorul, ","")&amp;IF(OR(H119="",I119=""),"destinatarul, ","")&amp;IF(OR(N119="",O119=""),"transportatorul, ","")&amp;IF(OR(K119="",NOT(ISNUMBER(L119))),"locul și data încărcării, ","")&amp;IF(M119="","locul de livrare, ","")&amp;IF(N(AF119)=0,"numărul de colete, ","")&amp;IF(COUNTIFS(Mărfuri!$B$5:$B$1004,B119,Mărfuri!$H$5:$H$1004,"")&gt;0,"greutatea unor loturi, ",""),LEN(IF(C119="","data, ","")&amp;IF(D119="","locul întocmirii, ","")&amp;IF(OR(E119="",F119=""),"expeditorul, ","")&amp;IF(OR(H119="",I119=""),"destinatarul, ","")&amp;IF(OR(N119="",O119=""),"transportatorul, ","")&amp;IF(OR(K119="",NOT(ISNUMBER(L119))),"locul și data încărcării, ","")&amp;IF(M119="","locul de livrare, ","")&amp;IF(N(AF119)=0,"numărul de colete, ","")&amp;IF(COUNTIFS(Mărfuri!$B$5:$B$1004,B119,Mărfuri!$H$5:$H$1004,"")&gt;0,"greutatea unor loturi, ",""))-2)&amp;". ","")&amp;IF(Z119&lt;&gt;"","Transportatorul a făcut rezerve la încărcare (art. 8): ele te obligă doar dacă le-ai acceptat expres. ","")&amp;IF(AND(ISNUMBER(AC119),ISNUMBER(AI119)),IF(NOT(ISNUMBER(AD119)),IF(Azi&gt;AI119,"Rezerva scrisă pentru avarii neaparente nu a fost trimisă în termen ("&amp;RIGHT("0"&amp;DAY(AI119),2)&amp;"."&amp;RIGHT("0"&amp;MONTH(AI119),2)&amp;"."&amp;YEAR(AI119)&amp;"). ","Trimite rezerva scrisă pentru avarii neaparente până la "&amp;RIGHT("0"&amp;DAY(AI119),2)&amp;"."&amp;RIGHT("0"&amp;MONTH(AI119),2)&amp;"."&amp;YEAR(AI119)&amp;". "),IF(AD119&gt;AI119,"Rezerva scrisă a fost trimisă după termenul de 7 zile ("&amp;RIGHT("0"&amp;DAY(AI119),2)&amp;"."&amp;RIGHT("0"&amp;MONTH(AI119),2)&amp;"."&amp;YEAR(AI119)&amp;"): se prezumă că marfa a fost primită în starea din CMR. ","")),"")&amp;IF(ISNUMBER(AJ119),IF(NOT(ISNUMBER(AE119)),IF(Azi&gt;AJ119,"Termenul de 21 de zile pentru reclamația de întârziere a expirat. ","Livrare cu întârziere: trimite reclamația scrisă până la "&amp;RIGHT("0"&amp;DAY(AJ119),2)&amp;"."&amp;RIGHT("0"&amp;MONTH(AJ119),2)&amp;"."&amp;YEAR(AJ119)&amp;". "),IF(AE119&gt;AJ119,"Reclamația pentru întârziere a fost trimisă după termen. ","")),"")&amp;IF(AND(AH119="În tranzit – întârziat"),"Termenul de livrare a trecut și marfa nu a ajuns. ","")&amp;IF(AND(ISNUMBER(AK119),OR(AB119&lt;&gt;"",ISNUMBER(AC119),ISNUMBER(AJ119)),Azi&gt;N(AK119)-60,Azi&lt;=N(AK119)),"Acțiunea în instanță se prescrie la "&amp;RIGHT("0"&amp;DAY(AK119),2)&amp;"."&amp;RIGHT("0"&amp;MONTH(AK119),2)&amp;"."&amp;YEAR(AK119)&amp;". ","")))</f>
        <v/>
      </c>
    </row>
    <row r="120" spans="2:38" x14ac:dyDescent="0.2">
      <c r="B120" s="17"/>
      <c r="C120" s="18"/>
      <c r="D120" s="19"/>
      <c r="E120" s="19"/>
      <c r="F120" s="19"/>
      <c r="G120" s="19"/>
      <c r="H120" s="19"/>
      <c r="I120" s="19"/>
      <c r="J120" s="19"/>
      <c r="K120" s="19"/>
      <c r="L120" s="18"/>
      <c r="M120" s="19"/>
      <c r="N120" s="19"/>
      <c r="O120" s="19"/>
      <c r="P120" s="19"/>
      <c r="Q120" s="19"/>
      <c r="R120" s="19"/>
      <c r="S120" s="19"/>
      <c r="T120" s="20"/>
      <c r="U120" s="21"/>
      <c r="V120" s="20"/>
      <c r="W120" s="19"/>
      <c r="X120" s="19"/>
      <c r="Y120" s="18"/>
      <c r="Z120" s="19"/>
      <c r="AA120" s="18"/>
      <c r="AB120" s="19"/>
      <c r="AC120" s="18"/>
      <c r="AD120" s="18"/>
      <c r="AE120" s="18"/>
      <c r="AF120" s="22" t="str">
        <f>IF(B120="","",SUMIF(Mărfuri!$B$5:$B$1004,B120,Mărfuri!$D$5:$D$1004))</f>
        <v/>
      </c>
      <c r="AG120" s="23" t="str">
        <f>IF(B120="","",SUMIF(Mărfuri!$B$5:$B$1004,B120,Mărfuri!$H$5:$H$1004))</f>
        <v/>
      </c>
      <c r="AH120" s="24" t="str">
        <f t="shared" si="4"/>
        <v/>
      </c>
      <c r="AI120" s="25" t="str">
        <f t="shared" si="5"/>
        <v/>
      </c>
      <c r="AJ120" s="25" t="str">
        <f t="shared" si="6"/>
        <v/>
      </c>
      <c r="AK120" s="25" t="str">
        <f t="shared" si="7"/>
        <v/>
      </c>
      <c r="AL120" s="26" t="str">
        <f>IF(B120="","",TRIM(IF(COUNTIF($B$5:$B$504,B120)&gt;1,"Număr CMR dublat. ","")&amp;IF(LEN(IF(C120="","data, ","")&amp;IF(D120="","locul întocmirii, ","")&amp;IF(OR(E120="",F120=""),"expeditorul, ","")&amp;IF(OR(H120="",I120=""),"destinatarul, ","")&amp;IF(OR(N120="",O120=""),"transportatorul, ","")&amp;IF(OR(K120="",NOT(ISNUMBER(L120))),"locul și data încărcării, ","")&amp;IF(M120="","locul de livrare, ","")&amp;IF(N(AF120)=0,"numărul de colete, ","")&amp;IF(COUNTIFS(Mărfuri!$B$5:$B$1004,B120,Mărfuri!$H$5:$H$1004,"")&gt;0,"greutatea unor loturi, ",""))&gt;0,"Lipsesc date obligatorii (art. 6): "&amp;LEFT(IF(C120="","data, ","")&amp;IF(D120="","locul întocmirii, ","")&amp;IF(OR(E120="",F120=""),"expeditorul, ","")&amp;IF(OR(H120="",I120=""),"destinatarul, ","")&amp;IF(OR(N120="",O120=""),"transportatorul, ","")&amp;IF(OR(K120="",NOT(ISNUMBER(L120))),"locul și data încărcării, ","")&amp;IF(M120="","locul de livrare, ","")&amp;IF(N(AF120)=0,"numărul de colete, ","")&amp;IF(COUNTIFS(Mărfuri!$B$5:$B$1004,B120,Mărfuri!$H$5:$H$1004,"")&gt;0,"greutatea unor loturi, ",""),LEN(IF(C120="","data, ","")&amp;IF(D120="","locul întocmirii, ","")&amp;IF(OR(E120="",F120=""),"expeditorul, ","")&amp;IF(OR(H120="",I120=""),"destinatarul, ","")&amp;IF(OR(N120="",O120=""),"transportatorul, ","")&amp;IF(OR(K120="",NOT(ISNUMBER(L120))),"locul și data încărcării, ","")&amp;IF(M120="","locul de livrare, ","")&amp;IF(N(AF120)=0,"numărul de colete, ","")&amp;IF(COUNTIFS(Mărfuri!$B$5:$B$1004,B120,Mărfuri!$H$5:$H$1004,"")&gt;0,"greutatea unor loturi, ",""))-2)&amp;". ","")&amp;IF(Z120&lt;&gt;"","Transportatorul a făcut rezerve la încărcare (art. 8): ele te obligă doar dacă le-ai acceptat expres. ","")&amp;IF(AND(ISNUMBER(AC120),ISNUMBER(AI120)),IF(NOT(ISNUMBER(AD120)),IF(Azi&gt;AI120,"Rezerva scrisă pentru avarii neaparente nu a fost trimisă în termen ("&amp;RIGHT("0"&amp;DAY(AI120),2)&amp;"."&amp;RIGHT("0"&amp;MONTH(AI120),2)&amp;"."&amp;YEAR(AI120)&amp;"). ","Trimite rezerva scrisă pentru avarii neaparente până la "&amp;RIGHT("0"&amp;DAY(AI120),2)&amp;"."&amp;RIGHT("0"&amp;MONTH(AI120),2)&amp;"."&amp;YEAR(AI120)&amp;". "),IF(AD120&gt;AI120,"Rezerva scrisă a fost trimisă după termenul de 7 zile ("&amp;RIGHT("0"&amp;DAY(AI120),2)&amp;"."&amp;RIGHT("0"&amp;MONTH(AI120),2)&amp;"."&amp;YEAR(AI120)&amp;"): se prezumă că marfa a fost primită în starea din CMR. ","")),"")&amp;IF(ISNUMBER(AJ120),IF(NOT(ISNUMBER(AE120)),IF(Azi&gt;AJ120,"Termenul de 21 de zile pentru reclamația de întârziere a expirat. ","Livrare cu întârziere: trimite reclamația scrisă până la "&amp;RIGHT("0"&amp;DAY(AJ120),2)&amp;"."&amp;RIGHT("0"&amp;MONTH(AJ120),2)&amp;"."&amp;YEAR(AJ120)&amp;". "),IF(AE120&gt;AJ120,"Reclamația pentru întârziere a fost trimisă după termen. ","")),"")&amp;IF(AND(AH120="În tranzit – întârziat"),"Termenul de livrare a trecut și marfa nu a ajuns. ","")&amp;IF(AND(ISNUMBER(AK120),OR(AB120&lt;&gt;"",ISNUMBER(AC120),ISNUMBER(AJ120)),Azi&gt;N(AK120)-60,Azi&lt;=N(AK120)),"Acțiunea în instanță se prescrie la "&amp;RIGHT("0"&amp;DAY(AK120),2)&amp;"."&amp;RIGHT("0"&amp;MONTH(AK120),2)&amp;"."&amp;YEAR(AK120)&amp;". ","")))</f>
        <v/>
      </c>
    </row>
    <row r="121" spans="2:38" x14ac:dyDescent="0.2">
      <c r="B121" s="17"/>
      <c r="C121" s="18"/>
      <c r="D121" s="19"/>
      <c r="E121" s="19"/>
      <c r="F121" s="19"/>
      <c r="G121" s="19"/>
      <c r="H121" s="19"/>
      <c r="I121" s="19"/>
      <c r="J121" s="19"/>
      <c r="K121" s="19"/>
      <c r="L121" s="18"/>
      <c r="M121" s="19"/>
      <c r="N121" s="19"/>
      <c r="O121" s="19"/>
      <c r="P121" s="19"/>
      <c r="Q121" s="19"/>
      <c r="R121" s="19"/>
      <c r="S121" s="19"/>
      <c r="T121" s="20"/>
      <c r="U121" s="21"/>
      <c r="V121" s="20"/>
      <c r="W121" s="19"/>
      <c r="X121" s="19"/>
      <c r="Y121" s="18"/>
      <c r="Z121" s="19"/>
      <c r="AA121" s="18"/>
      <c r="AB121" s="19"/>
      <c r="AC121" s="18"/>
      <c r="AD121" s="18"/>
      <c r="AE121" s="18"/>
      <c r="AF121" s="22" t="str">
        <f>IF(B121="","",SUMIF(Mărfuri!$B$5:$B$1004,B121,Mărfuri!$D$5:$D$1004))</f>
        <v/>
      </c>
      <c r="AG121" s="23" t="str">
        <f>IF(B121="","",SUMIF(Mărfuri!$B$5:$B$1004,B121,Mărfuri!$H$5:$H$1004))</f>
        <v/>
      </c>
      <c r="AH121" s="24" t="str">
        <f t="shared" si="4"/>
        <v/>
      </c>
      <c r="AI121" s="25" t="str">
        <f t="shared" si="5"/>
        <v/>
      </c>
      <c r="AJ121" s="25" t="str">
        <f t="shared" si="6"/>
        <v/>
      </c>
      <c r="AK121" s="25" t="str">
        <f t="shared" si="7"/>
        <v/>
      </c>
      <c r="AL121" s="26" t="str">
        <f>IF(B121="","",TRIM(IF(COUNTIF($B$5:$B$504,B121)&gt;1,"Număr CMR dublat. ","")&amp;IF(LEN(IF(C121="","data, ","")&amp;IF(D121="","locul întocmirii, ","")&amp;IF(OR(E121="",F121=""),"expeditorul, ","")&amp;IF(OR(H121="",I121=""),"destinatarul, ","")&amp;IF(OR(N121="",O121=""),"transportatorul, ","")&amp;IF(OR(K121="",NOT(ISNUMBER(L121))),"locul și data încărcării, ","")&amp;IF(M121="","locul de livrare, ","")&amp;IF(N(AF121)=0,"numărul de colete, ","")&amp;IF(COUNTIFS(Mărfuri!$B$5:$B$1004,B121,Mărfuri!$H$5:$H$1004,"")&gt;0,"greutatea unor loturi, ",""))&gt;0,"Lipsesc date obligatorii (art. 6): "&amp;LEFT(IF(C121="","data, ","")&amp;IF(D121="","locul întocmirii, ","")&amp;IF(OR(E121="",F121=""),"expeditorul, ","")&amp;IF(OR(H121="",I121=""),"destinatarul, ","")&amp;IF(OR(N121="",O121=""),"transportatorul, ","")&amp;IF(OR(K121="",NOT(ISNUMBER(L121))),"locul și data încărcării, ","")&amp;IF(M121="","locul de livrare, ","")&amp;IF(N(AF121)=0,"numărul de colete, ","")&amp;IF(COUNTIFS(Mărfuri!$B$5:$B$1004,B121,Mărfuri!$H$5:$H$1004,"")&gt;0,"greutatea unor loturi, ",""),LEN(IF(C121="","data, ","")&amp;IF(D121="","locul întocmirii, ","")&amp;IF(OR(E121="",F121=""),"expeditorul, ","")&amp;IF(OR(H121="",I121=""),"destinatarul, ","")&amp;IF(OR(N121="",O121=""),"transportatorul, ","")&amp;IF(OR(K121="",NOT(ISNUMBER(L121))),"locul și data încărcării, ","")&amp;IF(M121="","locul de livrare, ","")&amp;IF(N(AF121)=0,"numărul de colete, ","")&amp;IF(COUNTIFS(Mărfuri!$B$5:$B$1004,B121,Mărfuri!$H$5:$H$1004,"")&gt;0,"greutatea unor loturi, ",""))-2)&amp;". ","")&amp;IF(Z121&lt;&gt;"","Transportatorul a făcut rezerve la încărcare (art. 8): ele te obligă doar dacă le-ai acceptat expres. ","")&amp;IF(AND(ISNUMBER(AC121),ISNUMBER(AI121)),IF(NOT(ISNUMBER(AD121)),IF(Azi&gt;AI121,"Rezerva scrisă pentru avarii neaparente nu a fost trimisă în termen ("&amp;RIGHT("0"&amp;DAY(AI121),2)&amp;"."&amp;RIGHT("0"&amp;MONTH(AI121),2)&amp;"."&amp;YEAR(AI121)&amp;"). ","Trimite rezerva scrisă pentru avarii neaparente până la "&amp;RIGHT("0"&amp;DAY(AI121),2)&amp;"."&amp;RIGHT("0"&amp;MONTH(AI121),2)&amp;"."&amp;YEAR(AI121)&amp;". "),IF(AD121&gt;AI121,"Rezerva scrisă a fost trimisă după termenul de 7 zile ("&amp;RIGHT("0"&amp;DAY(AI121),2)&amp;"."&amp;RIGHT("0"&amp;MONTH(AI121),2)&amp;"."&amp;YEAR(AI121)&amp;"): se prezumă că marfa a fost primită în starea din CMR. ","")),"")&amp;IF(ISNUMBER(AJ121),IF(NOT(ISNUMBER(AE121)),IF(Azi&gt;AJ121,"Termenul de 21 de zile pentru reclamația de întârziere a expirat. ","Livrare cu întârziere: trimite reclamația scrisă până la "&amp;RIGHT("0"&amp;DAY(AJ121),2)&amp;"."&amp;RIGHT("0"&amp;MONTH(AJ121),2)&amp;"."&amp;YEAR(AJ121)&amp;". "),IF(AE121&gt;AJ121,"Reclamația pentru întârziere a fost trimisă după termen. ","")),"")&amp;IF(AND(AH121="În tranzit – întârziat"),"Termenul de livrare a trecut și marfa nu a ajuns. ","")&amp;IF(AND(ISNUMBER(AK121),OR(AB121&lt;&gt;"",ISNUMBER(AC121),ISNUMBER(AJ121)),Azi&gt;N(AK121)-60,Azi&lt;=N(AK121)),"Acțiunea în instanță se prescrie la "&amp;RIGHT("0"&amp;DAY(AK121),2)&amp;"."&amp;RIGHT("0"&amp;MONTH(AK121),2)&amp;"."&amp;YEAR(AK121)&amp;". ","")))</f>
        <v/>
      </c>
    </row>
    <row r="122" spans="2:38" x14ac:dyDescent="0.2">
      <c r="B122" s="17"/>
      <c r="C122" s="18"/>
      <c r="D122" s="19"/>
      <c r="E122" s="19"/>
      <c r="F122" s="19"/>
      <c r="G122" s="19"/>
      <c r="H122" s="19"/>
      <c r="I122" s="19"/>
      <c r="J122" s="19"/>
      <c r="K122" s="19"/>
      <c r="L122" s="18"/>
      <c r="M122" s="19"/>
      <c r="N122" s="19"/>
      <c r="O122" s="19"/>
      <c r="P122" s="19"/>
      <c r="Q122" s="19"/>
      <c r="R122" s="19"/>
      <c r="S122" s="19"/>
      <c r="T122" s="20"/>
      <c r="U122" s="21"/>
      <c r="V122" s="20"/>
      <c r="W122" s="19"/>
      <c r="X122" s="19"/>
      <c r="Y122" s="18"/>
      <c r="Z122" s="19"/>
      <c r="AA122" s="18"/>
      <c r="AB122" s="19"/>
      <c r="AC122" s="18"/>
      <c r="AD122" s="18"/>
      <c r="AE122" s="18"/>
      <c r="AF122" s="22" t="str">
        <f>IF(B122="","",SUMIF(Mărfuri!$B$5:$B$1004,B122,Mărfuri!$D$5:$D$1004))</f>
        <v/>
      </c>
      <c r="AG122" s="23" t="str">
        <f>IF(B122="","",SUMIF(Mărfuri!$B$5:$B$1004,B122,Mărfuri!$H$5:$H$1004))</f>
        <v/>
      </c>
      <c r="AH122" s="24" t="str">
        <f t="shared" si="4"/>
        <v/>
      </c>
      <c r="AI122" s="25" t="str">
        <f t="shared" si="5"/>
        <v/>
      </c>
      <c r="AJ122" s="25" t="str">
        <f t="shared" si="6"/>
        <v/>
      </c>
      <c r="AK122" s="25" t="str">
        <f t="shared" si="7"/>
        <v/>
      </c>
      <c r="AL122" s="26" t="str">
        <f>IF(B122="","",TRIM(IF(COUNTIF($B$5:$B$504,B122)&gt;1,"Număr CMR dublat. ","")&amp;IF(LEN(IF(C122="","data, ","")&amp;IF(D122="","locul întocmirii, ","")&amp;IF(OR(E122="",F122=""),"expeditorul, ","")&amp;IF(OR(H122="",I122=""),"destinatarul, ","")&amp;IF(OR(N122="",O122=""),"transportatorul, ","")&amp;IF(OR(K122="",NOT(ISNUMBER(L122))),"locul și data încărcării, ","")&amp;IF(M122="","locul de livrare, ","")&amp;IF(N(AF122)=0,"numărul de colete, ","")&amp;IF(COUNTIFS(Mărfuri!$B$5:$B$1004,B122,Mărfuri!$H$5:$H$1004,"")&gt;0,"greutatea unor loturi, ",""))&gt;0,"Lipsesc date obligatorii (art. 6): "&amp;LEFT(IF(C122="","data, ","")&amp;IF(D122="","locul întocmirii, ","")&amp;IF(OR(E122="",F122=""),"expeditorul, ","")&amp;IF(OR(H122="",I122=""),"destinatarul, ","")&amp;IF(OR(N122="",O122=""),"transportatorul, ","")&amp;IF(OR(K122="",NOT(ISNUMBER(L122))),"locul și data încărcării, ","")&amp;IF(M122="","locul de livrare, ","")&amp;IF(N(AF122)=0,"numărul de colete, ","")&amp;IF(COUNTIFS(Mărfuri!$B$5:$B$1004,B122,Mărfuri!$H$5:$H$1004,"")&gt;0,"greutatea unor loturi, ",""),LEN(IF(C122="","data, ","")&amp;IF(D122="","locul întocmirii, ","")&amp;IF(OR(E122="",F122=""),"expeditorul, ","")&amp;IF(OR(H122="",I122=""),"destinatarul, ","")&amp;IF(OR(N122="",O122=""),"transportatorul, ","")&amp;IF(OR(K122="",NOT(ISNUMBER(L122))),"locul și data încărcării, ","")&amp;IF(M122="","locul de livrare, ","")&amp;IF(N(AF122)=0,"numărul de colete, ","")&amp;IF(COUNTIFS(Mărfuri!$B$5:$B$1004,B122,Mărfuri!$H$5:$H$1004,"")&gt;0,"greutatea unor loturi, ",""))-2)&amp;". ","")&amp;IF(Z122&lt;&gt;"","Transportatorul a făcut rezerve la încărcare (art. 8): ele te obligă doar dacă le-ai acceptat expres. ","")&amp;IF(AND(ISNUMBER(AC122),ISNUMBER(AI122)),IF(NOT(ISNUMBER(AD122)),IF(Azi&gt;AI122,"Rezerva scrisă pentru avarii neaparente nu a fost trimisă în termen ("&amp;RIGHT("0"&amp;DAY(AI122),2)&amp;"."&amp;RIGHT("0"&amp;MONTH(AI122),2)&amp;"."&amp;YEAR(AI122)&amp;"). ","Trimite rezerva scrisă pentru avarii neaparente până la "&amp;RIGHT("0"&amp;DAY(AI122),2)&amp;"."&amp;RIGHT("0"&amp;MONTH(AI122),2)&amp;"."&amp;YEAR(AI122)&amp;". "),IF(AD122&gt;AI122,"Rezerva scrisă a fost trimisă după termenul de 7 zile ("&amp;RIGHT("0"&amp;DAY(AI122),2)&amp;"."&amp;RIGHT("0"&amp;MONTH(AI122),2)&amp;"."&amp;YEAR(AI122)&amp;"): se prezumă că marfa a fost primită în starea din CMR. ","")),"")&amp;IF(ISNUMBER(AJ122),IF(NOT(ISNUMBER(AE122)),IF(Azi&gt;AJ122,"Termenul de 21 de zile pentru reclamația de întârziere a expirat. ","Livrare cu întârziere: trimite reclamația scrisă până la "&amp;RIGHT("0"&amp;DAY(AJ122),2)&amp;"."&amp;RIGHT("0"&amp;MONTH(AJ122),2)&amp;"."&amp;YEAR(AJ122)&amp;". "),IF(AE122&gt;AJ122,"Reclamația pentru întârziere a fost trimisă după termen. ","")),"")&amp;IF(AND(AH122="În tranzit – întârziat"),"Termenul de livrare a trecut și marfa nu a ajuns. ","")&amp;IF(AND(ISNUMBER(AK122),OR(AB122&lt;&gt;"",ISNUMBER(AC122),ISNUMBER(AJ122)),Azi&gt;N(AK122)-60,Azi&lt;=N(AK122)),"Acțiunea în instanță se prescrie la "&amp;RIGHT("0"&amp;DAY(AK122),2)&amp;"."&amp;RIGHT("0"&amp;MONTH(AK122),2)&amp;"."&amp;YEAR(AK122)&amp;". ","")))</f>
        <v/>
      </c>
    </row>
    <row r="123" spans="2:38" x14ac:dyDescent="0.2">
      <c r="B123" s="17"/>
      <c r="C123" s="18"/>
      <c r="D123" s="19"/>
      <c r="E123" s="19"/>
      <c r="F123" s="19"/>
      <c r="G123" s="19"/>
      <c r="H123" s="19"/>
      <c r="I123" s="19"/>
      <c r="J123" s="19"/>
      <c r="K123" s="19"/>
      <c r="L123" s="18"/>
      <c r="M123" s="19"/>
      <c r="N123" s="19"/>
      <c r="O123" s="19"/>
      <c r="P123" s="19"/>
      <c r="Q123" s="19"/>
      <c r="R123" s="19"/>
      <c r="S123" s="19"/>
      <c r="T123" s="20"/>
      <c r="U123" s="21"/>
      <c r="V123" s="20"/>
      <c r="W123" s="19"/>
      <c r="X123" s="19"/>
      <c r="Y123" s="18"/>
      <c r="Z123" s="19"/>
      <c r="AA123" s="18"/>
      <c r="AB123" s="19"/>
      <c r="AC123" s="18"/>
      <c r="AD123" s="18"/>
      <c r="AE123" s="18"/>
      <c r="AF123" s="22" t="str">
        <f>IF(B123="","",SUMIF(Mărfuri!$B$5:$B$1004,B123,Mărfuri!$D$5:$D$1004))</f>
        <v/>
      </c>
      <c r="AG123" s="23" t="str">
        <f>IF(B123="","",SUMIF(Mărfuri!$B$5:$B$1004,B123,Mărfuri!$H$5:$H$1004))</f>
        <v/>
      </c>
      <c r="AH123" s="24" t="str">
        <f t="shared" si="4"/>
        <v/>
      </c>
      <c r="AI123" s="25" t="str">
        <f t="shared" si="5"/>
        <v/>
      </c>
      <c r="AJ123" s="25" t="str">
        <f t="shared" si="6"/>
        <v/>
      </c>
      <c r="AK123" s="25" t="str">
        <f t="shared" si="7"/>
        <v/>
      </c>
      <c r="AL123" s="26" t="str">
        <f>IF(B123="","",TRIM(IF(COUNTIF($B$5:$B$504,B123)&gt;1,"Număr CMR dublat. ","")&amp;IF(LEN(IF(C123="","data, ","")&amp;IF(D123="","locul întocmirii, ","")&amp;IF(OR(E123="",F123=""),"expeditorul, ","")&amp;IF(OR(H123="",I123=""),"destinatarul, ","")&amp;IF(OR(N123="",O123=""),"transportatorul, ","")&amp;IF(OR(K123="",NOT(ISNUMBER(L123))),"locul și data încărcării, ","")&amp;IF(M123="","locul de livrare, ","")&amp;IF(N(AF123)=0,"numărul de colete, ","")&amp;IF(COUNTIFS(Mărfuri!$B$5:$B$1004,B123,Mărfuri!$H$5:$H$1004,"")&gt;0,"greutatea unor loturi, ",""))&gt;0,"Lipsesc date obligatorii (art. 6): "&amp;LEFT(IF(C123="","data, ","")&amp;IF(D123="","locul întocmirii, ","")&amp;IF(OR(E123="",F123=""),"expeditorul, ","")&amp;IF(OR(H123="",I123=""),"destinatarul, ","")&amp;IF(OR(N123="",O123=""),"transportatorul, ","")&amp;IF(OR(K123="",NOT(ISNUMBER(L123))),"locul și data încărcării, ","")&amp;IF(M123="","locul de livrare, ","")&amp;IF(N(AF123)=0,"numărul de colete, ","")&amp;IF(COUNTIFS(Mărfuri!$B$5:$B$1004,B123,Mărfuri!$H$5:$H$1004,"")&gt;0,"greutatea unor loturi, ",""),LEN(IF(C123="","data, ","")&amp;IF(D123="","locul întocmirii, ","")&amp;IF(OR(E123="",F123=""),"expeditorul, ","")&amp;IF(OR(H123="",I123=""),"destinatarul, ","")&amp;IF(OR(N123="",O123=""),"transportatorul, ","")&amp;IF(OR(K123="",NOT(ISNUMBER(L123))),"locul și data încărcării, ","")&amp;IF(M123="","locul de livrare, ","")&amp;IF(N(AF123)=0,"numărul de colete, ","")&amp;IF(COUNTIFS(Mărfuri!$B$5:$B$1004,B123,Mărfuri!$H$5:$H$1004,"")&gt;0,"greutatea unor loturi, ",""))-2)&amp;". ","")&amp;IF(Z123&lt;&gt;"","Transportatorul a făcut rezerve la încărcare (art. 8): ele te obligă doar dacă le-ai acceptat expres. ","")&amp;IF(AND(ISNUMBER(AC123),ISNUMBER(AI123)),IF(NOT(ISNUMBER(AD123)),IF(Azi&gt;AI123,"Rezerva scrisă pentru avarii neaparente nu a fost trimisă în termen ("&amp;RIGHT("0"&amp;DAY(AI123),2)&amp;"."&amp;RIGHT("0"&amp;MONTH(AI123),2)&amp;"."&amp;YEAR(AI123)&amp;"). ","Trimite rezerva scrisă pentru avarii neaparente până la "&amp;RIGHT("0"&amp;DAY(AI123),2)&amp;"."&amp;RIGHT("0"&amp;MONTH(AI123),2)&amp;"."&amp;YEAR(AI123)&amp;". "),IF(AD123&gt;AI123,"Rezerva scrisă a fost trimisă după termenul de 7 zile ("&amp;RIGHT("0"&amp;DAY(AI123),2)&amp;"."&amp;RIGHT("0"&amp;MONTH(AI123),2)&amp;"."&amp;YEAR(AI123)&amp;"): se prezumă că marfa a fost primită în starea din CMR. ","")),"")&amp;IF(ISNUMBER(AJ123),IF(NOT(ISNUMBER(AE123)),IF(Azi&gt;AJ123,"Termenul de 21 de zile pentru reclamația de întârziere a expirat. ","Livrare cu întârziere: trimite reclamația scrisă până la "&amp;RIGHT("0"&amp;DAY(AJ123),2)&amp;"."&amp;RIGHT("0"&amp;MONTH(AJ123),2)&amp;"."&amp;YEAR(AJ123)&amp;". "),IF(AE123&gt;AJ123,"Reclamația pentru întârziere a fost trimisă după termen. ","")),"")&amp;IF(AND(AH123="În tranzit – întârziat"),"Termenul de livrare a trecut și marfa nu a ajuns. ","")&amp;IF(AND(ISNUMBER(AK123),OR(AB123&lt;&gt;"",ISNUMBER(AC123),ISNUMBER(AJ123)),Azi&gt;N(AK123)-60,Azi&lt;=N(AK123)),"Acțiunea în instanță se prescrie la "&amp;RIGHT("0"&amp;DAY(AK123),2)&amp;"."&amp;RIGHT("0"&amp;MONTH(AK123),2)&amp;"."&amp;YEAR(AK123)&amp;". ","")))</f>
        <v/>
      </c>
    </row>
    <row r="124" spans="2:38" x14ac:dyDescent="0.2">
      <c r="B124" s="17"/>
      <c r="C124" s="18"/>
      <c r="D124" s="19"/>
      <c r="E124" s="19"/>
      <c r="F124" s="19"/>
      <c r="G124" s="19"/>
      <c r="H124" s="19"/>
      <c r="I124" s="19"/>
      <c r="J124" s="19"/>
      <c r="K124" s="19"/>
      <c r="L124" s="18"/>
      <c r="M124" s="19"/>
      <c r="N124" s="19"/>
      <c r="O124" s="19"/>
      <c r="P124" s="19"/>
      <c r="Q124" s="19"/>
      <c r="R124" s="19"/>
      <c r="S124" s="19"/>
      <c r="T124" s="20"/>
      <c r="U124" s="21"/>
      <c r="V124" s="20"/>
      <c r="W124" s="19"/>
      <c r="X124" s="19"/>
      <c r="Y124" s="18"/>
      <c r="Z124" s="19"/>
      <c r="AA124" s="18"/>
      <c r="AB124" s="19"/>
      <c r="AC124" s="18"/>
      <c r="AD124" s="18"/>
      <c r="AE124" s="18"/>
      <c r="AF124" s="22" t="str">
        <f>IF(B124="","",SUMIF(Mărfuri!$B$5:$B$1004,B124,Mărfuri!$D$5:$D$1004))</f>
        <v/>
      </c>
      <c r="AG124" s="23" t="str">
        <f>IF(B124="","",SUMIF(Mărfuri!$B$5:$B$1004,B124,Mărfuri!$H$5:$H$1004))</f>
        <v/>
      </c>
      <c r="AH124" s="24" t="str">
        <f t="shared" si="4"/>
        <v/>
      </c>
      <c r="AI124" s="25" t="str">
        <f t="shared" si="5"/>
        <v/>
      </c>
      <c r="AJ124" s="25" t="str">
        <f t="shared" si="6"/>
        <v/>
      </c>
      <c r="AK124" s="25" t="str">
        <f t="shared" si="7"/>
        <v/>
      </c>
      <c r="AL124" s="26" t="str">
        <f>IF(B124="","",TRIM(IF(COUNTIF($B$5:$B$504,B124)&gt;1,"Număr CMR dublat. ","")&amp;IF(LEN(IF(C124="","data, ","")&amp;IF(D124="","locul întocmirii, ","")&amp;IF(OR(E124="",F124=""),"expeditorul, ","")&amp;IF(OR(H124="",I124=""),"destinatarul, ","")&amp;IF(OR(N124="",O124=""),"transportatorul, ","")&amp;IF(OR(K124="",NOT(ISNUMBER(L124))),"locul și data încărcării, ","")&amp;IF(M124="","locul de livrare, ","")&amp;IF(N(AF124)=0,"numărul de colete, ","")&amp;IF(COUNTIFS(Mărfuri!$B$5:$B$1004,B124,Mărfuri!$H$5:$H$1004,"")&gt;0,"greutatea unor loturi, ",""))&gt;0,"Lipsesc date obligatorii (art. 6): "&amp;LEFT(IF(C124="","data, ","")&amp;IF(D124="","locul întocmirii, ","")&amp;IF(OR(E124="",F124=""),"expeditorul, ","")&amp;IF(OR(H124="",I124=""),"destinatarul, ","")&amp;IF(OR(N124="",O124=""),"transportatorul, ","")&amp;IF(OR(K124="",NOT(ISNUMBER(L124))),"locul și data încărcării, ","")&amp;IF(M124="","locul de livrare, ","")&amp;IF(N(AF124)=0,"numărul de colete, ","")&amp;IF(COUNTIFS(Mărfuri!$B$5:$B$1004,B124,Mărfuri!$H$5:$H$1004,"")&gt;0,"greutatea unor loturi, ",""),LEN(IF(C124="","data, ","")&amp;IF(D124="","locul întocmirii, ","")&amp;IF(OR(E124="",F124=""),"expeditorul, ","")&amp;IF(OR(H124="",I124=""),"destinatarul, ","")&amp;IF(OR(N124="",O124=""),"transportatorul, ","")&amp;IF(OR(K124="",NOT(ISNUMBER(L124))),"locul și data încărcării, ","")&amp;IF(M124="","locul de livrare, ","")&amp;IF(N(AF124)=0,"numărul de colete, ","")&amp;IF(COUNTIFS(Mărfuri!$B$5:$B$1004,B124,Mărfuri!$H$5:$H$1004,"")&gt;0,"greutatea unor loturi, ",""))-2)&amp;". ","")&amp;IF(Z124&lt;&gt;"","Transportatorul a făcut rezerve la încărcare (art. 8): ele te obligă doar dacă le-ai acceptat expres. ","")&amp;IF(AND(ISNUMBER(AC124),ISNUMBER(AI124)),IF(NOT(ISNUMBER(AD124)),IF(Azi&gt;AI124,"Rezerva scrisă pentru avarii neaparente nu a fost trimisă în termen ("&amp;RIGHT("0"&amp;DAY(AI124),2)&amp;"."&amp;RIGHT("0"&amp;MONTH(AI124),2)&amp;"."&amp;YEAR(AI124)&amp;"). ","Trimite rezerva scrisă pentru avarii neaparente până la "&amp;RIGHT("0"&amp;DAY(AI124),2)&amp;"."&amp;RIGHT("0"&amp;MONTH(AI124),2)&amp;"."&amp;YEAR(AI124)&amp;". "),IF(AD124&gt;AI124,"Rezerva scrisă a fost trimisă după termenul de 7 zile ("&amp;RIGHT("0"&amp;DAY(AI124),2)&amp;"."&amp;RIGHT("0"&amp;MONTH(AI124),2)&amp;"."&amp;YEAR(AI124)&amp;"): se prezumă că marfa a fost primită în starea din CMR. ","")),"")&amp;IF(ISNUMBER(AJ124),IF(NOT(ISNUMBER(AE124)),IF(Azi&gt;AJ124,"Termenul de 21 de zile pentru reclamația de întârziere a expirat. ","Livrare cu întârziere: trimite reclamația scrisă până la "&amp;RIGHT("0"&amp;DAY(AJ124),2)&amp;"."&amp;RIGHT("0"&amp;MONTH(AJ124),2)&amp;"."&amp;YEAR(AJ124)&amp;". "),IF(AE124&gt;AJ124,"Reclamația pentru întârziere a fost trimisă după termen. ","")),"")&amp;IF(AND(AH124="În tranzit – întârziat"),"Termenul de livrare a trecut și marfa nu a ajuns. ","")&amp;IF(AND(ISNUMBER(AK124),OR(AB124&lt;&gt;"",ISNUMBER(AC124),ISNUMBER(AJ124)),Azi&gt;N(AK124)-60,Azi&lt;=N(AK124)),"Acțiunea în instanță se prescrie la "&amp;RIGHT("0"&amp;DAY(AK124),2)&amp;"."&amp;RIGHT("0"&amp;MONTH(AK124),2)&amp;"."&amp;YEAR(AK124)&amp;". ","")))</f>
        <v/>
      </c>
    </row>
    <row r="125" spans="2:38" x14ac:dyDescent="0.2">
      <c r="B125" s="17"/>
      <c r="C125" s="18"/>
      <c r="D125" s="19"/>
      <c r="E125" s="19"/>
      <c r="F125" s="19"/>
      <c r="G125" s="19"/>
      <c r="H125" s="19"/>
      <c r="I125" s="19"/>
      <c r="J125" s="19"/>
      <c r="K125" s="19"/>
      <c r="L125" s="18"/>
      <c r="M125" s="19"/>
      <c r="N125" s="19"/>
      <c r="O125" s="19"/>
      <c r="P125" s="19"/>
      <c r="Q125" s="19"/>
      <c r="R125" s="19"/>
      <c r="S125" s="19"/>
      <c r="T125" s="20"/>
      <c r="U125" s="21"/>
      <c r="V125" s="20"/>
      <c r="W125" s="19"/>
      <c r="X125" s="19"/>
      <c r="Y125" s="18"/>
      <c r="Z125" s="19"/>
      <c r="AA125" s="18"/>
      <c r="AB125" s="19"/>
      <c r="AC125" s="18"/>
      <c r="AD125" s="18"/>
      <c r="AE125" s="18"/>
      <c r="AF125" s="22" t="str">
        <f>IF(B125="","",SUMIF(Mărfuri!$B$5:$B$1004,B125,Mărfuri!$D$5:$D$1004))</f>
        <v/>
      </c>
      <c r="AG125" s="23" t="str">
        <f>IF(B125="","",SUMIF(Mărfuri!$B$5:$B$1004,B125,Mărfuri!$H$5:$H$1004))</f>
        <v/>
      </c>
      <c r="AH125" s="24" t="str">
        <f t="shared" si="4"/>
        <v/>
      </c>
      <c r="AI125" s="25" t="str">
        <f t="shared" si="5"/>
        <v/>
      </c>
      <c r="AJ125" s="25" t="str">
        <f t="shared" si="6"/>
        <v/>
      </c>
      <c r="AK125" s="25" t="str">
        <f t="shared" si="7"/>
        <v/>
      </c>
      <c r="AL125" s="26" t="str">
        <f>IF(B125="","",TRIM(IF(COUNTIF($B$5:$B$504,B125)&gt;1,"Număr CMR dublat. ","")&amp;IF(LEN(IF(C125="","data, ","")&amp;IF(D125="","locul întocmirii, ","")&amp;IF(OR(E125="",F125=""),"expeditorul, ","")&amp;IF(OR(H125="",I125=""),"destinatarul, ","")&amp;IF(OR(N125="",O125=""),"transportatorul, ","")&amp;IF(OR(K125="",NOT(ISNUMBER(L125))),"locul și data încărcării, ","")&amp;IF(M125="","locul de livrare, ","")&amp;IF(N(AF125)=0,"numărul de colete, ","")&amp;IF(COUNTIFS(Mărfuri!$B$5:$B$1004,B125,Mărfuri!$H$5:$H$1004,"")&gt;0,"greutatea unor loturi, ",""))&gt;0,"Lipsesc date obligatorii (art. 6): "&amp;LEFT(IF(C125="","data, ","")&amp;IF(D125="","locul întocmirii, ","")&amp;IF(OR(E125="",F125=""),"expeditorul, ","")&amp;IF(OR(H125="",I125=""),"destinatarul, ","")&amp;IF(OR(N125="",O125=""),"transportatorul, ","")&amp;IF(OR(K125="",NOT(ISNUMBER(L125))),"locul și data încărcării, ","")&amp;IF(M125="","locul de livrare, ","")&amp;IF(N(AF125)=0,"numărul de colete, ","")&amp;IF(COUNTIFS(Mărfuri!$B$5:$B$1004,B125,Mărfuri!$H$5:$H$1004,"")&gt;0,"greutatea unor loturi, ",""),LEN(IF(C125="","data, ","")&amp;IF(D125="","locul întocmirii, ","")&amp;IF(OR(E125="",F125=""),"expeditorul, ","")&amp;IF(OR(H125="",I125=""),"destinatarul, ","")&amp;IF(OR(N125="",O125=""),"transportatorul, ","")&amp;IF(OR(K125="",NOT(ISNUMBER(L125))),"locul și data încărcării, ","")&amp;IF(M125="","locul de livrare, ","")&amp;IF(N(AF125)=0,"numărul de colete, ","")&amp;IF(COUNTIFS(Mărfuri!$B$5:$B$1004,B125,Mărfuri!$H$5:$H$1004,"")&gt;0,"greutatea unor loturi, ",""))-2)&amp;". ","")&amp;IF(Z125&lt;&gt;"","Transportatorul a făcut rezerve la încărcare (art. 8): ele te obligă doar dacă le-ai acceptat expres. ","")&amp;IF(AND(ISNUMBER(AC125),ISNUMBER(AI125)),IF(NOT(ISNUMBER(AD125)),IF(Azi&gt;AI125,"Rezerva scrisă pentru avarii neaparente nu a fost trimisă în termen ("&amp;RIGHT("0"&amp;DAY(AI125),2)&amp;"."&amp;RIGHT("0"&amp;MONTH(AI125),2)&amp;"."&amp;YEAR(AI125)&amp;"). ","Trimite rezerva scrisă pentru avarii neaparente până la "&amp;RIGHT("0"&amp;DAY(AI125),2)&amp;"."&amp;RIGHT("0"&amp;MONTH(AI125),2)&amp;"."&amp;YEAR(AI125)&amp;". "),IF(AD125&gt;AI125,"Rezerva scrisă a fost trimisă după termenul de 7 zile ("&amp;RIGHT("0"&amp;DAY(AI125),2)&amp;"."&amp;RIGHT("0"&amp;MONTH(AI125),2)&amp;"."&amp;YEAR(AI125)&amp;"): se prezumă că marfa a fost primită în starea din CMR. ","")),"")&amp;IF(ISNUMBER(AJ125),IF(NOT(ISNUMBER(AE125)),IF(Azi&gt;AJ125,"Termenul de 21 de zile pentru reclamația de întârziere a expirat. ","Livrare cu întârziere: trimite reclamația scrisă până la "&amp;RIGHT("0"&amp;DAY(AJ125),2)&amp;"."&amp;RIGHT("0"&amp;MONTH(AJ125),2)&amp;"."&amp;YEAR(AJ125)&amp;". "),IF(AE125&gt;AJ125,"Reclamația pentru întârziere a fost trimisă după termen. ","")),"")&amp;IF(AND(AH125="În tranzit – întârziat"),"Termenul de livrare a trecut și marfa nu a ajuns. ","")&amp;IF(AND(ISNUMBER(AK125),OR(AB125&lt;&gt;"",ISNUMBER(AC125),ISNUMBER(AJ125)),Azi&gt;N(AK125)-60,Azi&lt;=N(AK125)),"Acțiunea în instanță se prescrie la "&amp;RIGHT("0"&amp;DAY(AK125),2)&amp;"."&amp;RIGHT("0"&amp;MONTH(AK125),2)&amp;"."&amp;YEAR(AK125)&amp;". ","")))</f>
        <v/>
      </c>
    </row>
    <row r="126" spans="2:38" x14ac:dyDescent="0.2">
      <c r="B126" s="17"/>
      <c r="C126" s="18"/>
      <c r="D126" s="19"/>
      <c r="E126" s="19"/>
      <c r="F126" s="19"/>
      <c r="G126" s="19"/>
      <c r="H126" s="19"/>
      <c r="I126" s="19"/>
      <c r="J126" s="19"/>
      <c r="K126" s="19"/>
      <c r="L126" s="18"/>
      <c r="M126" s="19"/>
      <c r="N126" s="19"/>
      <c r="O126" s="19"/>
      <c r="P126" s="19"/>
      <c r="Q126" s="19"/>
      <c r="R126" s="19"/>
      <c r="S126" s="19"/>
      <c r="T126" s="20"/>
      <c r="U126" s="21"/>
      <c r="V126" s="20"/>
      <c r="W126" s="19"/>
      <c r="X126" s="19"/>
      <c r="Y126" s="18"/>
      <c r="Z126" s="19"/>
      <c r="AA126" s="18"/>
      <c r="AB126" s="19"/>
      <c r="AC126" s="18"/>
      <c r="AD126" s="18"/>
      <c r="AE126" s="18"/>
      <c r="AF126" s="22" t="str">
        <f>IF(B126="","",SUMIF(Mărfuri!$B$5:$B$1004,B126,Mărfuri!$D$5:$D$1004))</f>
        <v/>
      </c>
      <c r="AG126" s="23" t="str">
        <f>IF(B126="","",SUMIF(Mărfuri!$B$5:$B$1004,B126,Mărfuri!$H$5:$H$1004))</f>
        <v/>
      </c>
      <c r="AH126" s="24" t="str">
        <f t="shared" si="4"/>
        <v/>
      </c>
      <c r="AI126" s="25" t="str">
        <f t="shared" si="5"/>
        <v/>
      </c>
      <c r="AJ126" s="25" t="str">
        <f t="shared" si="6"/>
        <v/>
      </c>
      <c r="AK126" s="25" t="str">
        <f t="shared" si="7"/>
        <v/>
      </c>
      <c r="AL126" s="26" t="str">
        <f>IF(B126="","",TRIM(IF(COUNTIF($B$5:$B$504,B126)&gt;1,"Număr CMR dublat. ","")&amp;IF(LEN(IF(C126="","data, ","")&amp;IF(D126="","locul întocmirii, ","")&amp;IF(OR(E126="",F126=""),"expeditorul, ","")&amp;IF(OR(H126="",I126=""),"destinatarul, ","")&amp;IF(OR(N126="",O126=""),"transportatorul, ","")&amp;IF(OR(K126="",NOT(ISNUMBER(L126))),"locul și data încărcării, ","")&amp;IF(M126="","locul de livrare, ","")&amp;IF(N(AF126)=0,"numărul de colete, ","")&amp;IF(COUNTIFS(Mărfuri!$B$5:$B$1004,B126,Mărfuri!$H$5:$H$1004,"")&gt;0,"greutatea unor loturi, ",""))&gt;0,"Lipsesc date obligatorii (art. 6): "&amp;LEFT(IF(C126="","data, ","")&amp;IF(D126="","locul întocmirii, ","")&amp;IF(OR(E126="",F126=""),"expeditorul, ","")&amp;IF(OR(H126="",I126=""),"destinatarul, ","")&amp;IF(OR(N126="",O126=""),"transportatorul, ","")&amp;IF(OR(K126="",NOT(ISNUMBER(L126))),"locul și data încărcării, ","")&amp;IF(M126="","locul de livrare, ","")&amp;IF(N(AF126)=0,"numărul de colete, ","")&amp;IF(COUNTIFS(Mărfuri!$B$5:$B$1004,B126,Mărfuri!$H$5:$H$1004,"")&gt;0,"greutatea unor loturi, ",""),LEN(IF(C126="","data, ","")&amp;IF(D126="","locul întocmirii, ","")&amp;IF(OR(E126="",F126=""),"expeditorul, ","")&amp;IF(OR(H126="",I126=""),"destinatarul, ","")&amp;IF(OR(N126="",O126=""),"transportatorul, ","")&amp;IF(OR(K126="",NOT(ISNUMBER(L126))),"locul și data încărcării, ","")&amp;IF(M126="","locul de livrare, ","")&amp;IF(N(AF126)=0,"numărul de colete, ","")&amp;IF(COUNTIFS(Mărfuri!$B$5:$B$1004,B126,Mărfuri!$H$5:$H$1004,"")&gt;0,"greutatea unor loturi, ",""))-2)&amp;". ","")&amp;IF(Z126&lt;&gt;"","Transportatorul a făcut rezerve la încărcare (art. 8): ele te obligă doar dacă le-ai acceptat expres. ","")&amp;IF(AND(ISNUMBER(AC126),ISNUMBER(AI126)),IF(NOT(ISNUMBER(AD126)),IF(Azi&gt;AI126,"Rezerva scrisă pentru avarii neaparente nu a fost trimisă în termen ("&amp;RIGHT("0"&amp;DAY(AI126),2)&amp;"."&amp;RIGHT("0"&amp;MONTH(AI126),2)&amp;"."&amp;YEAR(AI126)&amp;"). ","Trimite rezerva scrisă pentru avarii neaparente până la "&amp;RIGHT("0"&amp;DAY(AI126),2)&amp;"."&amp;RIGHT("0"&amp;MONTH(AI126),2)&amp;"."&amp;YEAR(AI126)&amp;". "),IF(AD126&gt;AI126,"Rezerva scrisă a fost trimisă după termenul de 7 zile ("&amp;RIGHT("0"&amp;DAY(AI126),2)&amp;"."&amp;RIGHT("0"&amp;MONTH(AI126),2)&amp;"."&amp;YEAR(AI126)&amp;"): se prezumă că marfa a fost primită în starea din CMR. ","")),"")&amp;IF(ISNUMBER(AJ126),IF(NOT(ISNUMBER(AE126)),IF(Azi&gt;AJ126,"Termenul de 21 de zile pentru reclamația de întârziere a expirat. ","Livrare cu întârziere: trimite reclamația scrisă până la "&amp;RIGHT("0"&amp;DAY(AJ126),2)&amp;"."&amp;RIGHT("0"&amp;MONTH(AJ126),2)&amp;"."&amp;YEAR(AJ126)&amp;". "),IF(AE126&gt;AJ126,"Reclamația pentru întârziere a fost trimisă după termen. ","")),"")&amp;IF(AND(AH126="În tranzit – întârziat"),"Termenul de livrare a trecut și marfa nu a ajuns. ","")&amp;IF(AND(ISNUMBER(AK126),OR(AB126&lt;&gt;"",ISNUMBER(AC126),ISNUMBER(AJ126)),Azi&gt;N(AK126)-60,Azi&lt;=N(AK126)),"Acțiunea în instanță se prescrie la "&amp;RIGHT("0"&amp;DAY(AK126),2)&amp;"."&amp;RIGHT("0"&amp;MONTH(AK126),2)&amp;"."&amp;YEAR(AK126)&amp;". ","")))</f>
        <v/>
      </c>
    </row>
    <row r="127" spans="2:38" x14ac:dyDescent="0.2">
      <c r="B127" s="17"/>
      <c r="C127" s="18"/>
      <c r="D127" s="19"/>
      <c r="E127" s="19"/>
      <c r="F127" s="19"/>
      <c r="G127" s="19"/>
      <c r="H127" s="19"/>
      <c r="I127" s="19"/>
      <c r="J127" s="19"/>
      <c r="K127" s="19"/>
      <c r="L127" s="18"/>
      <c r="M127" s="19"/>
      <c r="N127" s="19"/>
      <c r="O127" s="19"/>
      <c r="P127" s="19"/>
      <c r="Q127" s="19"/>
      <c r="R127" s="19"/>
      <c r="S127" s="19"/>
      <c r="T127" s="20"/>
      <c r="U127" s="21"/>
      <c r="V127" s="20"/>
      <c r="W127" s="19"/>
      <c r="X127" s="19"/>
      <c r="Y127" s="18"/>
      <c r="Z127" s="19"/>
      <c r="AA127" s="18"/>
      <c r="AB127" s="19"/>
      <c r="AC127" s="18"/>
      <c r="AD127" s="18"/>
      <c r="AE127" s="18"/>
      <c r="AF127" s="22" t="str">
        <f>IF(B127="","",SUMIF(Mărfuri!$B$5:$B$1004,B127,Mărfuri!$D$5:$D$1004))</f>
        <v/>
      </c>
      <c r="AG127" s="23" t="str">
        <f>IF(B127="","",SUMIF(Mărfuri!$B$5:$B$1004,B127,Mărfuri!$H$5:$H$1004))</f>
        <v/>
      </c>
      <c r="AH127" s="24" t="str">
        <f t="shared" si="4"/>
        <v/>
      </c>
      <c r="AI127" s="25" t="str">
        <f t="shared" si="5"/>
        <v/>
      </c>
      <c r="AJ127" s="25" t="str">
        <f t="shared" si="6"/>
        <v/>
      </c>
      <c r="AK127" s="25" t="str">
        <f t="shared" si="7"/>
        <v/>
      </c>
      <c r="AL127" s="26" t="str">
        <f>IF(B127="","",TRIM(IF(COUNTIF($B$5:$B$504,B127)&gt;1,"Număr CMR dublat. ","")&amp;IF(LEN(IF(C127="","data, ","")&amp;IF(D127="","locul întocmirii, ","")&amp;IF(OR(E127="",F127=""),"expeditorul, ","")&amp;IF(OR(H127="",I127=""),"destinatarul, ","")&amp;IF(OR(N127="",O127=""),"transportatorul, ","")&amp;IF(OR(K127="",NOT(ISNUMBER(L127))),"locul și data încărcării, ","")&amp;IF(M127="","locul de livrare, ","")&amp;IF(N(AF127)=0,"numărul de colete, ","")&amp;IF(COUNTIFS(Mărfuri!$B$5:$B$1004,B127,Mărfuri!$H$5:$H$1004,"")&gt;0,"greutatea unor loturi, ",""))&gt;0,"Lipsesc date obligatorii (art. 6): "&amp;LEFT(IF(C127="","data, ","")&amp;IF(D127="","locul întocmirii, ","")&amp;IF(OR(E127="",F127=""),"expeditorul, ","")&amp;IF(OR(H127="",I127=""),"destinatarul, ","")&amp;IF(OR(N127="",O127=""),"transportatorul, ","")&amp;IF(OR(K127="",NOT(ISNUMBER(L127))),"locul și data încărcării, ","")&amp;IF(M127="","locul de livrare, ","")&amp;IF(N(AF127)=0,"numărul de colete, ","")&amp;IF(COUNTIFS(Mărfuri!$B$5:$B$1004,B127,Mărfuri!$H$5:$H$1004,"")&gt;0,"greutatea unor loturi, ",""),LEN(IF(C127="","data, ","")&amp;IF(D127="","locul întocmirii, ","")&amp;IF(OR(E127="",F127=""),"expeditorul, ","")&amp;IF(OR(H127="",I127=""),"destinatarul, ","")&amp;IF(OR(N127="",O127=""),"transportatorul, ","")&amp;IF(OR(K127="",NOT(ISNUMBER(L127))),"locul și data încărcării, ","")&amp;IF(M127="","locul de livrare, ","")&amp;IF(N(AF127)=0,"numărul de colete, ","")&amp;IF(COUNTIFS(Mărfuri!$B$5:$B$1004,B127,Mărfuri!$H$5:$H$1004,"")&gt;0,"greutatea unor loturi, ",""))-2)&amp;". ","")&amp;IF(Z127&lt;&gt;"","Transportatorul a făcut rezerve la încărcare (art. 8): ele te obligă doar dacă le-ai acceptat expres. ","")&amp;IF(AND(ISNUMBER(AC127),ISNUMBER(AI127)),IF(NOT(ISNUMBER(AD127)),IF(Azi&gt;AI127,"Rezerva scrisă pentru avarii neaparente nu a fost trimisă în termen ("&amp;RIGHT("0"&amp;DAY(AI127),2)&amp;"."&amp;RIGHT("0"&amp;MONTH(AI127),2)&amp;"."&amp;YEAR(AI127)&amp;"). ","Trimite rezerva scrisă pentru avarii neaparente până la "&amp;RIGHT("0"&amp;DAY(AI127),2)&amp;"."&amp;RIGHT("0"&amp;MONTH(AI127),2)&amp;"."&amp;YEAR(AI127)&amp;". "),IF(AD127&gt;AI127,"Rezerva scrisă a fost trimisă după termenul de 7 zile ("&amp;RIGHT("0"&amp;DAY(AI127),2)&amp;"."&amp;RIGHT("0"&amp;MONTH(AI127),2)&amp;"."&amp;YEAR(AI127)&amp;"): se prezumă că marfa a fost primită în starea din CMR. ","")),"")&amp;IF(ISNUMBER(AJ127),IF(NOT(ISNUMBER(AE127)),IF(Azi&gt;AJ127,"Termenul de 21 de zile pentru reclamația de întârziere a expirat. ","Livrare cu întârziere: trimite reclamația scrisă până la "&amp;RIGHT("0"&amp;DAY(AJ127),2)&amp;"."&amp;RIGHT("0"&amp;MONTH(AJ127),2)&amp;"."&amp;YEAR(AJ127)&amp;". "),IF(AE127&gt;AJ127,"Reclamația pentru întârziere a fost trimisă după termen. ","")),"")&amp;IF(AND(AH127="În tranzit – întârziat"),"Termenul de livrare a trecut și marfa nu a ajuns. ","")&amp;IF(AND(ISNUMBER(AK127),OR(AB127&lt;&gt;"",ISNUMBER(AC127),ISNUMBER(AJ127)),Azi&gt;N(AK127)-60,Azi&lt;=N(AK127)),"Acțiunea în instanță se prescrie la "&amp;RIGHT("0"&amp;DAY(AK127),2)&amp;"."&amp;RIGHT("0"&amp;MONTH(AK127),2)&amp;"."&amp;YEAR(AK127)&amp;". ","")))</f>
        <v/>
      </c>
    </row>
    <row r="128" spans="2:38" x14ac:dyDescent="0.2">
      <c r="B128" s="17"/>
      <c r="C128" s="18"/>
      <c r="D128" s="19"/>
      <c r="E128" s="19"/>
      <c r="F128" s="19"/>
      <c r="G128" s="19"/>
      <c r="H128" s="19"/>
      <c r="I128" s="19"/>
      <c r="J128" s="19"/>
      <c r="K128" s="19"/>
      <c r="L128" s="18"/>
      <c r="M128" s="19"/>
      <c r="N128" s="19"/>
      <c r="O128" s="19"/>
      <c r="P128" s="19"/>
      <c r="Q128" s="19"/>
      <c r="R128" s="19"/>
      <c r="S128" s="19"/>
      <c r="T128" s="20"/>
      <c r="U128" s="21"/>
      <c r="V128" s="20"/>
      <c r="W128" s="19"/>
      <c r="X128" s="19"/>
      <c r="Y128" s="18"/>
      <c r="Z128" s="19"/>
      <c r="AA128" s="18"/>
      <c r="AB128" s="19"/>
      <c r="AC128" s="18"/>
      <c r="AD128" s="18"/>
      <c r="AE128" s="18"/>
      <c r="AF128" s="22" t="str">
        <f>IF(B128="","",SUMIF(Mărfuri!$B$5:$B$1004,B128,Mărfuri!$D$5:$D$1004))</f>
        <v/>
      </c>
      <c r="AG128" s="23" t="str">
        <f>IF(B128="","",SUMIF(Mărfuri!$B$5:$B$1004,B128,Mărfuri!$H$5:$H$1004))</f>
        <v/>
      </c>
      <c r="AH128" s="24" t="str">
        <f t="shared" si="4"/>
        <v/>
      </c>
      <c r="AI128" s="25" t="str">
        <f t="shared" si="5"/>
        <v/>
      </c>
      <c r="AJ128" s="25" t="str">
        <f t="shared" si="6"/>
        <v/>
      </c>
      <c r="AK128" s="25" t="str">
        <f t="shared" si="7"/>
        <v/>
      </c>
      <c r="AL128" s="26" t="str">
        <f>IF(B128="","",TRIM(IF(COUNTIF($B$5:$B$504,B128)&gt;1,"Număr CMR dublat. ","")&amp;IF(LEN(IF(C128="","data, ","")&amp;IF(D128="","locul întocmirii, ","")&amp;IF(OR(E128="",F128=""),"expeditorul, ","")&amp;IF(OR(H128="",I128=""),"destinatarul, ","")&amp;IF(OR(N128="",O128=""),"transportatorul, ","")&amp;IF(OR(K128="",NOT(ISNUMBER(L128))),"locul și data încărcării, ","")&amp;IF(M128="","locul de livrare, ","")&amp;IF(N(AF128)=0,"numărul de colete, ","")&amp;IF(COUNTIFS(Mărfuri!$B$5:$B$1004,B128,Mărfuri!$H$5:$H$1004,"")&gt;0,"greutatea unor loturi, ",""))&gt;0,"Lipsesc date obligatorii (art. 6): "&amp;LEFT(IF(C128="","data, ","")&amp;IF(D128="","locul întocmirii, ","")&amp;IF(OR(E128="",F128=""),"expeditorul, ","")&amp;IF(OR(H128="",I128=""),"destinatarul, ","")&amp;IF(OR(N128="",O128=""),"transportatorul, ","")&amp;IF(OR(K128="",NOT(ISNUMBER(L128))),"locul și data încărcării, ","")&amp;IF(M128="","locul de livrare, ","")&amp;IF(N(AF128)=0,"numărul de colete, ","")&amp;IF(COUNTIFS(Mărfuri!$B$5:$B$1004,B128,Mărfuri!$H$5:$H$1004,"")&gt;0,"greutatea unor loturi, ",""),LEN(IF(C128="","data, ","")&amp;IF(D128="","locul întocmirii, ","")&amp;IF(OR(E128="",F128=""),"expeditorul, ","")&amp;IF(OR(H128="",I128=""),"destinatarul, ","")&amp;IF(OR(N128="",O128=""),"transportatorul, ","")&amp;IF(OR(K128="",NOT(ISNUMBER(L128))),"locul și data încărcării, ","")&amp;IF(M128="","locul de livrare, ","")&amp;IF(N(AF128)=0,"numărul de colete, ","")&amp;IF(COUNTIFS(Mărfuri!$B$5:$B$1004,B128,Mărfuri!$H$5:$H$1004,"")&gt;0,"greutatea unor loturi, ",""))-2)&amp;". ","")&amp;IF(Z128&lt;&gt;"","Transportatorul a făcut rezerve la încărcare (art. 8): ele te obligă doar dacă le-ai acceptat expres. ","")&amp;IF(AND(ISNUMBER(AC128),ISNUMBER(AI128)),IF(NOT(ISNUMBER(AD128)),IF(Azi&gt;AI128,"Rezerva scrisă pentru avarii neaparente nu a fost trimisă în termen ("&amp;RIGHT("0"&amp;DAY(AI128),2)&amp;"."&amp;RIGHT("0"&amp;MONTH(AI128),2)&amp;"."&amp;YEAR(AI128)&amp;"). ","Trimite rezerva scrisă pentru avarii neaparente până la "&amp;RIGHT("0"&amp;DAY(AI128),2)&amp;"."&amp;RIGHT("0"&amp;MONTH(AI128),2)&amp;"."&amp;YEAR(AI128)&amp;". "),IF(AD128&gt;AI128,"Rezerva scrisă a fost trimisă după termenul de 7 zile ("&amp;RIGHT("0"&amp;DAY(AI128),2)&amp;"."&amp;RIGHT("0"&amp;MONTH(AI128),2)&amp;"."&amp;YEAR(AI128)&amp;"): se prezumă că marfa a fost primită în starea din CMR. ","")),"")&amp;IF(ISNUMBER(AJ128),IF(NOT(ISNUMBER(AE128)),IF(Azi&gt;AJ128,"Termenul de 21 de zile pentru reclamația de întârziere a expirat. ","Livrare cu întârziere: trimite reclamația scrisă până la "&amp;RIGHT("0"&amp;DAY(AJ128),2)&amp;"."&amp;RIGHT("0"&amp;MONTH(AJ128),2)&amp;"."&amp;YEAR(AJ128)&amp;". "),IF(AE128&gt;AJ128,"Reclamația pentru întârziere a fost trimisă după termen. ","")),"")&amp;IF(AND(AH128="În tranzit – întârziat"),"Termenul de livrare a trecut și marfa nu a ajuns. ","")&amp;IF(AND(ISNUMBER(AK128),OR(AB128&lt;&gt;"",ISNUMBER(AC128),ISNUMBER(AJ128)),Azi&gt;N(AK128)-60,Azi&lt;=N(AK128)),"Acțiunea în instanță se prescrie la "&amp;RIGHT("0"&amp;DAY(AK128),2)&amp;"."&amp;RIGHT("0"&amp;MONTH(AK128),2)&amp;"."&amp;YEAR(AK128)&amp;". ","")))</f>
        <v/>
      </c>
    </row>
    <row r="129" spans="2:38" x14ac:dyDescent="0.2">
      <c r="B129" s="17"/>
      <c r="C129" s="18"/>
      <c r="D129" s="19"/>
      <c r="E129" s="19"/>
      <c r="F129" s="19"/>
      <c r="G129" s="19"/>
      <c r="H129" s="19"/>
      <c r="I129" s="19"/>
      <c r="J129" s="19"/>
      <c r="K129" s="19"/>
      <c r="L129" s="18"/>
      <c r="M129" s="19"/>
      <c r="N129" s="19"/>
      <c r="O129" s="19"/>
      <c r="P129" s="19"/>
      <c r="Q129" s="19"/>
      <c r="R129" s="19"/>
      <c r="S129" s="19"/>
      <c r="T129" s="20"/>
      <c r="U129" s="21"/>
      <c r="V129" s="20"/>
      <c r="W129" s="19"/>
      <c r="X129" s="19"/>
      <c r="Y129" s="18"/>
      <c r="Z129" s="19"/>
      <c r="AA129" s="18"/>
      <c r="AB129" s="19"/>
      <c r="AC129" s="18"/>
      <c r="AD129" s="18"/>
      <c r="AE129" s="18"/>
      <c r="AF129" s="22" t="str">
        <f>IF(B129="","",SUMIF(Mărfuri!$B$5:$B$1004,B129,Mărfuri!$D$5:$D$1004))</f>
        <v/>
      </c>
      <c r="AG129" s="23" t="str">
        <f>IF(B129="","",SUMIF(Mărfuri!$B$5:$B$1004,B129,Mărfuri!$H$5:$H$1004))</f>
        <v/>
      </c>
      <c r="AH129" s="24" t="str">
        <f t="shared" si="4"/>
        <v/>
      </c>
      <c r="AI129" s="25" t="str">
        <f t="shared" si="5"/>
        <v/>
      </c>
      <c r="AJ129" s="25" t="str">
        <f t="shared" si="6"/>
        <v/>
      </c>
      <c r="AK129" s="25" t="str">
        <f t="shared" si="7"/>
        <v/>
      </c>
      <c r="AL129" s="26" t="str">
        <f>IF(B129="","",TRIM(IF(COUNTIF($B$5:$B$504,B129)&gt;1,"Număr CMR dublat. ","")&amp;IF(LEN(IF(C129="","data, ","")&amp;IF(D129="","locul întocmirii, ","")&amp;IF(OR(E129="",F129=""),"expeditorul, ","")&amp;IF(OR(H129="",I129=""),"destinatarul, ","")&amp;IF(OR(N129="",O129=""),"transportatorul, ","")&amp;IF(OR(K129="",NOT(ISNUMBER(L129))),"locul și data încărcării, ","")&amp;IF(M129="","locul de livrare, ","")&amp;IF(N(AF129)=0,"numărul de colete, ","")&amp;IF(COUNTIFS(Mărfuri!$B$5:$B$1004,B129,Mărfuri!$H$5:$H$1004,"")&gt;0,"greutatea unor loturi, ",""))&gt;0,"Lipsesc date obligatorii (art. 6): "&amp;LEFT(IF(C129="","data, ","")&amp;IF(D129="","locul întocmirii, ","")&amp;IF(OR(E129="",F129=""),"expeditorul, ","")&amp;IF(OR(H129="",I129=""),"destinatarul, ","")&amp;IF(OR(N129="",O129=""),"transportatorul, ","")&amp;IF(OR(K129="",NOT(ISNUMBER(L129))),"locul și data încărcării, ","")&amp;IF(M129="","locul de livrare, ","")&amp;IF(N(AF129)=0,"numărul de colete, ","")&amp;IF(COUNTIFS(Mărfuri!$B$5:$B$1004,B129,Mărfuri!$H$5:$H$1004,"")&gt;0,"greutatea unor loturi, ",""),LEN(IF(C129="","data, ","")&amp;IF(D129="","locul întocmirii, ","")&amp;IF(OR(E129="",F129=""),"expeditorul, ","")&amp;IF(OR(H129="",I129=""),"destinatarul, ","")&amp;IF(OR(N129="",O129=""),"transportatorul, ","")&amp;IF(OR(K129="",NOT(ISNUMBER(L129))),"locul și data încărcării, ","")&amp;IF(M129="","locul de livrare, ","")&amp;IF(N(AF129)=0,"numărul de colete, ","")&amp;IF(COUNTIFS(Mărfuri!$B$5:$B$1004,B129,Mărfuri!$H$5:$H$1004,"")&gt;0,"greutatea unor loturi, ",""))-2)&amp;". ","")&amp;IF(Z129&lt;&gt;"","Transportatorul a făcut rezerve la încărcare (art. 8): ele te obligă doar dacă le-ai acceptat expres. ","")&amp;IF(AND(ISNUMBER(AC129),ISNUMBER(AI129)),IF(NOT(ISNUMBER(AD129)),IF(Azi&gt;AI129,"Rezerva scrisă pentru avarii neaparente nu a fost trimisă în termen ("&amp;RIGHT("0"&amp;DAY(AI129),2)&amp;"."&amp;RIGHT("0"&amp;MONTH(AI129),2)&amp;"."&amp;YEAR(AI129)&amp;"). ","Trimite rezerva scrisă pentru avarii neaparente până la "&amp;RIGHT("0"&amp;DAY(AI129),2)&amp;"."&amp;RIGHT("0"&amp;MONTH(AI129),2)&amp;"."&amp;YEAR(AI129)&amp;". "),IF(AD129&gt;AI129,"Rezerva scrisă a fost trimisă după termenul de 7 zile ("&amp;RIGHT("0"&amp;DAY(AI129),2)&amp;"."&amp;RIGHT("0"&amp;MONTH(AI129),2)&amp;"."&amp;YEAR(AI129)&amp;"): se prezumă că marfa a fost primită în starea din CMR. ","")),"")&amp;IF(ISNUMBER(AJ129),IF(NOT(ISNUMBER(AE129)),IF(Azi&gt;AJ129,"Termenul de 21 de zile pentru reclamația de întârziere a expirat. ","Livrare cu întârziere: trimite reclamația scrisă până la "&amp;RIGHT("0"&amp;DAY(AJ129),2)&amp;"."&amp;RIGHT("0"&amp;MONTH(AJ129),2)&amp;"."&amp;YEAR(AJ129)&amp;". "),IF(AE129&gt;AJ129,"Reclamația pentru întârziere a fost trimisă după termen. ","")),"")&amp;IF(AND(AH129="În tranzit – întârziat"),"Termenul de livrare a trecut și marfa nu a ajuns. ","")&amp;IF(AND(ISNUMBER(AK129),OR(AB129&lt;&gt;"",ISNUMBER(AC129),ISNUMBER(AJ129)),Azi&gt;N(AK129)-60,Azi&lt;=N(AK129)),"Acțiunea în instanță se prescrie la "&amp;RIGHT("0"&amp;DAY(AK129),2)&amp;"."&amp;RIGHT("0"&amp;MONTH(AK129),2)&amp;"."&amp;YEAR(AK129)&amp;". ","")))</f>
        <v/>
      </c>
    </row>
    <row r="130" spans="2:38" x14ac:dyDescent="0.2">
      <c r="B130" s="17"/>
      <c r="C130" s="18"/>
      <c r="D130" s="19"/>
      <c r="E130" s="19"/>
      <c r="F130" s="19"/>
      <c r="G130" s="19"/>
      <c r="H130" s="19"/>
      <c r="I130" s="19"/>
      <c r="J130" s="19"/>
      <c r="K130" s="19"/>
      <c r="L130" s="18"/>
      <c r="M130" s="19"/>
      <c r="N130" s="19"/>
      <c r="O130" s="19"/>
      <c r="P130" s="19"/>
      <c r="Q130" s="19"/>
      <c r="R130" s="19"/>
      <c r="S130" s="19"/>
      <c r="T130" s="20"/>
      <c r="U130" s="21"/>
      <c r="V130" s="20"/>
      <c r="W130" s="19"/>
      <c r="X130" s="19"/>
      <c r="Y130" s="18"/>
      <c r="Z130" s="19"/>
      <c r="AA130" s="18"/>
      <c r="AB130" s="19"/>
      <c r="AC130" s="18"/>
      <c r="AD130" s="18"/>
      <c r="AE130" s="18"/>
      <c r="AF130" s="22" t="str">
        <f>IF(B130="","",SUMIF(Mărfuri!$B$5:$B$1004,B130,Mărfuri!$D$5:$D$1004))</f>
        <v/>
      </c>
      <c r="AG130" s="23" t="str">
        <f>IF(B130="","",SUMIF(Mărfuri!$B$5:$B$1004,B130,Mărfuri!$H$5:$H$1004))</f>
        <v/>
      </c>
      <c r="AH130" s="24" t="str">
        <f t="shared" si="4"/>
        <v/>
      </c>
      <c r="AI130" s="25" t="str">
        <f t="shared" si="5"/>
        <v/>
      </c>
      <c r="AJ130" s="25" t="str">
        <f t="shared" si="6"/>
        <v/>
      </c>
      <c r="AK130" s="25" t="str">
        <f t="shared" si="7"/>
        <v/>
      </c>
      <c r="AL130" s="26" t="str">
        <f>IF(B130="","",TRIM(IF(COUNTIF($B$5:$B$504,B130)&gt;1,"Număr CMR dublat. ","")&amp;IF(LEN(IF(C130="","data, ","")&amp;IF(D130="","locul întocmirii, ","")&amp;IF(OR(E130="",F130=""),"expeditorul, ","")&amp;IF(OR(H130="",I130=""),"destinatarul, ","")&amp;IF(OR(N130="",O130=""),"transportatorul, ","")&amp;IF(OR(K130="",NOT(ISNUMBER(L130))),"locul și data încărcării, ","")&amp;IF(M130="","locul de livrare, ","")&amp;IF(N(AF130)=0,"numărul de colete, ","")&amp;IF(COUNTIFS(Mărfuri!$B$5:$B$1004,B130,Mărfuri!$H$5:$H$1004,"")&gt;0,"greutatea unor loturi, ",""))&gt;0,"Lipsesc date obligatorii (art. 6): "&amp;LEFT(IF(C130="","data, ","")&amp;IF(D130="","locul întocmirii, ","")&amp;IF(OR(E130="",F130=""),"expeditorul, ","")&amp;IF(OR(H130="",I130=""),"destinatarul, ","")&amp;IF(OR(N130="",O130=""),"transportatorul, ","")&amp;IF(OR(K130="",NOT(ISNUMBER(L130))),"locul și data încărcării, ","")&amp;IF(M130="","locul de livrare, ","")&amp;IF(N(AF130)=0,"numărul de colete, ","")&amp;IF(COUNTIFS(Mărfuri!$B$5:$B$1004,B130,Mărfuri!$H$5:$H$1004,"")&gt;0,"greutatea unor loturi, ",""),LEN(IF(C130="","data, ","")&amp;IF(D130="","locul întocmirii, ","")&amp;IF(OR(E130="",F130=""),"expeditorul, ","")&amp;IF(OR(H130="",I130=""),"destinatarul, ","")&amp;IF(OR(N130="",O130=""),"transportatorul, ","")&amp;IF(OR(K130="",NOT(ISNUMBER(L130))),"locul și data încărcării, ","")&amp;IF(M130="","locul de livrare, ","")&amp;IF(N(AF130)=0,"numărul de colete, ","")&amp;IF(COUNTIFS(Mărfuri!$B$5:$B$1004,B130,Mărfuri!$H$5:$H$1004,"")&gt;0,"greutatea unor loturi, ",""))-2)&amp;". ","")&amp;IF(Z130&lt;&gt;"","Transportatorul a făcut rezerve la încărcare (art. 8): ele te obligă doar dacă le-ai acceptat expres. ","")&amp;IF(AND(ISNUMBER(AC130),ISNUMBER(AI130)),IF(NOT(ISNUMBER(AD130)),IF(Azi&gt;AI130,"Rezerva scrisă pentru avarii neaparente nu a fost trimisă în termen ("&amp;RIGHT("0"&amp;DAY(AI130),2)&amp;"."&amp;RIGHT("0"&amp;MONTH(AI130),2)&amp;"."&amp;YEAR(AI130)&amp;"). ","Trimite rezerva scrisă pentru avarii neaparente până la "&amp;RIGHT("0"&amp;DAY(AI130),2)&amp;"."&amp;RIGHT("0"&amp;MONTH(AI130),2)&amp;"."&amp;YEAR(AI130)&amp;". "),IF(AD130&gt;AI130,"Rezerva scrisă a fost trimisă după termenul de 7 zile ("&amp;RIGHT("0"&amp;DAY(AI130),2)&amp;"."&amp;RIGHT("0"&amp;MONTH(AI130),2)&amp;"."&amp;YEAR(AI130)&amp;"): se prezumă că marfa a fost primită în starea din CMR. ","")),"")&amp;IF(ISNUMBER(AJ130),IF(NOT(ISNUMBER(AE130)),IF(Azi&gt;AJ130,"Termenul de 21 de zile pentru reclamația de întârziere a expirat. ","Livrare cu întârziere: trimite reclamația scrisă până la "&amp;RIGHT("0"&amp;DAY(AJ130),2)&amp;"."&amp;RIGHT("0"&amp;MONTH(AJ130),2)&amp;"."&amp;YEAR(AJ130)&amp;". "),IF(AE130&gt;AJ130,"Reclamația pentru întârziere a fost trimisă după termen. ","")),"")&amp;IF(AND(AH130="În tranzit – întârziat"),"Termenul de livrare a trecut și marfa nu a ajuns. ","")&amp;IF(AND(ISNUMBER(AK130),OR(AB130&lt;&gt;"",ISNUMBER(AC130),ISNUMBER(AJ130)),Azi&gt;N(AK130)-60,Azi&lt;=N(AK130)),"Acțiunea în instanță se prescrie la "&amp;RIGHT("0"&amp;DAY(AK130),2)&amp;"."&amp;RIGHT("0"&amp;MONTH(AK130),2)&amp;"."&amp;YEAR(AK130)&amp;". ","")))</f>
        <v/>
      </c>
    </row>
    <row r="131" spans="2:38" x14ac:dyDescent="0.2">
      <c r="B131" s="17"/>
      <c r="C131" s="18"/>
      <c r="D131" s="19"/>
      <c r="E131" s="19"/>
      <c r="F131" s="19"/>
      <c r="G131" s="19"/>
      <c r="H131" s="19"/>
      <c r="I131" s="19"/>
      <c r="J131" s="19"/>
      <c r="K131" s="19"/>
      <c r="L131" s="18"/>
      <c r="M131" s="19"/>
      <c r="N131" s="19"/>
      <c r="O131" s="19"/>
      <c r="P131" s="19"/>
      <c r="Q131" s="19"/>
      <c r="R131" s="19"/>
      <c r="S131" s="19"/>
      <c r="T131" s="20"/>
      <c r="U131" s="21"/>
      <c r="V131" s="20"/>
      <c r="W131" s="19"/>
      <c r="X131" s="19"/>
      <c r="Y131" s="18"/>
      <c r="Z131" s="19"/>
      <c r="AA131" s="18"/>
      <c r="AB131" s="19"/>
      <c r="AC131" s="18"/>
      <c r="AD131" s="18"/>
      <c r="AE131" s="18"/>
      <c r="AF131" s="22" t="str">
        <f>IF(B131="","",SUMIF(Mărfuri!$B$5:$B$1004,B131,Mărfuri!$D$5:$D$1004))</f>
        <v/>
      </c>
      <c r="AG131" s="23" t="str">
        <f>IF(B131="","",SUMIF(Mărfuri!$B$5:$B$1004,B131,Mărfuri!$H$5:$H$1004))</f>
        <v/>
      </c>
      <c r="AH131" s="24" t="str">
        <f t="shared" si="4"/>
        <v/>
      </c>
      <c r="AI131" s="25" t="str">
        <f t="shared" si="5"/>
        <v/>
      </c>
      <c r="AJ131" s="25" t="str">
        <f t="shared" si="6"/>
        <v/>
      </c>
      <c r="AK131" s="25" t="str">
        <f t="shared" si="7"/>
        <v/>
      </c>
      <c r="AL131" s="26" t="str">
        <f>IF(B131="","",TRIM(IF(COUNTIF($B$5:$B$504,B131)&gt;1,"Număr CMR dublat. ","")&amp;IF(LEN(IF(C131="","data, ","")&amp;IF(D131="","locul întocmirii, ","")&amp;IF(OR(E131="",F131=""),"expeditorul, ","")&amp;IF(OR(H131="",I131=""),"destinatarul, ","")&amp;IF(OR(N131="",O131=""),"transportatorul, ","")&amp;IF(OR(K131="",NOT(ISNUMBER(L131))),"locul și data încărcării, ","")&amp;IF(M131="","locul de livrare, ","")&amp;IF(N(AF131)=0,"numărul de colete, ","")&amp;IF(COUNTIFS(Mărfuri!$B$5:$B$1004,B131,Mărfuri!$H$5:$H$1004,"")&gt;0,"greutatea unor loturi, ",""))&gt;0,"Lipsesc date obligatorii (art. 6): "&amp;LEFT(IF(C131="","data, ","")&amp;IF(D131="","locul întocmirii, ","")&amp;IF(OR(E131="",F131=""),"expeditorul, ","")&amp;IF(OR(H131="",I131=""),"destinatarul, ","")&amp;IF(OR(N131="",O131=""),"transportatorul, ","")&amp;IF(OR(K131="",NOT(ISNUMBER(L131))),"locul și data încărcării, ","")&amp;IF(M131="","locul de livrare, ","")&amp;IF(N(AF131)=0,"numărul de colete, ","")&amp;IF(COUNTIFS(Mărfuri!$B$5:$B$1004,B131,Mărfuri!$H$5:$H$1004,"")&gt;0,"greutatea unor loturi, ",""),LEN(IF(C131="","data, ","")&amp;IF(D131="","locul întocmirii, ","")&amp;IF(OR(E131="",F131=""),"expeditorul, ","")&amp;IF(OR(H131="",I131=""),"destinatarul, ","")&amp;IF(OR(N131="",O131=""),"transportatorul, ","")&amp;IF(OR(K131="",NOT(ISNUMBER(L131))),"locul și data încărcării, ","")&amp;IF(M131="","locul de livrare, ","")&amp;IF(N(AF131)=0,"numărul de colete, ","")&amp;IF(COUNTIFS(Mărfuri!$B$5:$B$1004,B131,Mărfuri!$H$5:$H$1004,"")&gt;0,"greutatea unor loturi, ",""))-2)&amp;". ","")&amp;IF(Z131&lt;&gt;"","Transportatorul a făcut rezerve la încărcare (art. 8): ele te obligă doar dacă le-ai acceptat expres. ","")&amp;IF(AND(ISNUMBER(AC131),ISNUMBER(AI131)),IF(NOT(ISNUMBER(AD131)),IF(Azi&gt;AI131,"Rezerva scrisă pentru avarii neaparente nu a fost trimisă în termen ("&amp;RIGHT("0"&amp;DAY(AI131),2)&amp;"."&amp;RIGHT("0"&amp;MONTH(AI131),2)&amp;"."&amp;YEAR(AI131)&amp;"). ","Trimite rezerva scrisă pentru avarii neaparente până la "&amp;RIGHT("0"&amp;DAY(AI131),2)&amp;"."&amp;RIGHT("0"&amp;MONTH(AI131),2)&amp;"."&amp;YEAR(AI131)&amp;". "),IF(AD131&gt;AI131,"Rezerva scrisă a fost trimisă după termenul de 7 zile ("&amp;RIGHT("0"&amp;DAY(AI131),2)&amp;"."&amp;RIGHT("0"&amp;MONTH(AI131),2)&amp;"."&amp;YEAR(AI131)&amp;"): se prezumă că marfa a fost primită în starea din CMR. ","")),"")&amp;IF(ISNUMBER(AJ131),IF(NOT(ISNUMBER(AE131)),IF(Azi&gt;AJ131,"Termenul de 21 de zile pentru reclamația de întârziere a expirat. ","Livrare cu întârziere: trimite reclamația scrisă până la "&amp;RIGHT("0"&amp;DAY(AJ131),2)&amp;"."&amp;RIGHT("0"&amp;MONTH(AJ131),2)&amp;"."&amp;YEAR(AJ131)&amp;". "),IF(AE131&gt;AJ131,"Reclamația pentru întârziere a fost trimisă după termen. ","")),"")&amp;IF(AND(AH131="În tranzit – întârziat"),"Termenul de livrare a trecut și marfa nu a ajuns. ","")&amp;IF(AND(ISNUMBER(AK131),OR(AB131&lt;&gt;"",ISNUMBER(AC131),ISNUMBER(AJ131)),Azi&gt;N(AK131)-60,Azi&lt;=N(AK131)),"Acțiunea în instanță se prescrie la "&amp;RIGHT("0"&amp;DAY(AK131),2)&amp;"."&amp;RIGHT("0"&amp;MONTH(AK131),2)&amp;"."&amp;YEAR(AK131)&amp;". ","")))</f>
        <v/>
      </c>
    </row>
    <row r="132" spans="2:38" x14ac:dyDescent="0.2">
      <c r="B132" s="17"/>
      <c r="C132" s="18"/>
      <c r="D132" s="19"/>
      <c r="E132" s="19"/>
      <c r="F132" s="19"/>
      <c r="G132" s="19"/>
      <c r="H132" s="19"/>
      <c r="I132" s="19"/>
      <c r="J132" s="19"/>
      <c r="K132" s="19"/>
      <c r="L132" s="18"/>
      <c r="M132" s="19"/>
      <c r="N132" s="19"/>
      <c r="O132" s="19"/>
      <c r="P132" s="19"/>
      <c r="Q132" s="19"/>
      <c r="R132" s="19"/>
      <c r="S132" s="19"/>
      <c r="T132" s="20"/>
      <c r="U132" s="21"/>
      <c r="V132" s="20"/>
      <c r="W132" s="19"/>
      <c r="X132" s="19"/>
      <c r="Y132" s="18"/>
      <c r="Z132" s="19"/>
      <c r="AA132" s="18"/>
      <c r="AB132" s="19"/>
      <c r="AC132" s="18"/>
      <c r="AD132" s="18"/>
      <c r="AE132" s="18"/>
      <c r="AF132" s="22" t="str">
        <f>IF(B132="","",SUMIF(Mărfuri!$B$5:$B$1004,B132,Mărfuri!$D$5:$D$1004))</f>
        <v/>
      </c>
      <c r="AG132" s="23" t="str">
        <f>IF(B132="","",SUMIF(Mărfuri!$B$5:$B$1004,B132,Mărfuri!$H$5:$H$1004))</f>
        <v/>
      </c>
      <c r="AH132" s="24" t="str">
        <f t="shared" si="4"/>
        <v/>
      </c>
      <c r="AI132" s="25" t="str">
        <f t="shared" si="5"/>
        <v/>
      </c>
      <c r="AJ132" s="25" t="str">
        <f t="shared" si="6"/>
        <v/>
      </c>
      <c r="AK132" s="25" t="str">
        <f t="shared" si="7"/>
        <v/>
      </c>
      <c r="AL132" s="26" t="str">
        <f>IF(B132="","",TRIM(IF(COUNTIF($B$5:$B$504,B132)&gt;1,"Număr CMR dublat. ","")&amp;IF(LEN(IF(C132="","data, ","")&amp;IF(D132="","locul întocmirii, ","")&amp;IF(OR(E132="",F132=""),"expeditorul, ","")&amp;IF(OR(H132="",I132=""),"destinatarul, ","")&amp;IF(OR(N132="",O132=""),"transportatorul, ","")&amp;IF(OR(K132="",NOT(ISNUMBER(L132))),"locul și data încărcării, ","")&amp;IF(M132="","locul de livrare, ","")&amp;IF(N(AF132)=0,"numărul de colete, ","")&amp;IF(COUNTIFS(Mărfuri!$B$5:$B$1004,B132,Mărfuri!$H$5:$H$1004,"")&gt;0,"greutatea unor loturi, ",""))&gt;0,"Lipsesc date obligatorii (art. 6): "&amp;LEFT(IF(C132="","data, ","")&amp;IF(D132="","locul întocmirii, ","")&amp;IF(OR(E132="",F132=""),"expeditorul, ","")&amp;IF(OR(H132="",I132=""),"destinatarul, ","")&amp;IF(OR(N132="",O132=""),"transportatorul, ","")&amp;IF(OR(K132="",NOT(ISNUMBER(L132))),"locul și data încărcării, ","")&amp;IF(M132="","locul de livrare, ","")&amp;IF(N(AF132)=0,"numărul de colete, ","")&amp;IF(COUNTIFS(Mărfuri!$B$5:$B$1004,B132,Mărfuri!$H$5:$H$1004,"")&gt;0,"greutatea unor loturi, ",""),LEN(IF(C132="","data, ","")&amp;IF(D132="","locul întocmirii, ","")&amp;IF(OR(E132="",F132=""),"expeditorul, ","")&amp;IF(OR(H132="",I132=""),"destinatarul, ","")&amp;IF(OR(N132="",O132=""),"transportatorul, ","")&amp;IF(OR(K132="",NOT(ISNUMBER(L132))),"locul și data încărcării, ","")&amp;IF(M132="","locul de livrare, ","")&amp;IF(N(AF132)=0,"numărul de colete, ","")&amp;IF(COUNTIFS(Mărfuri!$B$5:$B$1004,B132,Mărfuri!$H$5:$H$1004,"")&gt;0,"greutatea unor loturi, ",""))-2)&amp;". ","")&amp;IF(Z132&lt;&gt;"","Transportatorul a făcut rezerve la încărcare (art. 8): ele te obligă doar dacă le-ai acceptat expres. ","")&amp;IF(AND(ISNUMBER(AC132),ISNUMBER(AI132)),IF(NOT(ISNUMBER(AD132)),IF(Azi&gt;AI132,"Rezerva scrisă pentru avarii neaparente nu a fost trimisă în termen ("&amp;RIGHT("0"&amp;DAY(AI132),2)&amp;"."&amp;RIGHT("0"&amp;MONTH(AI132),2)&amp;"."&amp;YEAR(AI132)&amp;"). ","Trimite rezerva scrisă pentru avarii neaparente până la "&amp;RIGHT("0"&amp;DAY(AI132),2)&amp;"."&amp;RIGHT("0"&amp;MONTH(AI132),2)&amp;"."&amp;YEAR(AI132)&amp;". "),IF(AD132&gt;AI132,"Rezerva scrisă a fost trimisă după termenul de 7 zile ("&amp;RIGHT("0"&amp;DAY(AI132),2)&amp;"."&amp;RIGHT("0"&amp;MONTH(AI132),2)&amp;"."&amp;YEAR(AI132)&amp;"): se prezumă că marfa a fost primită în starea din CMR. ","")),"")&amp;IF(ISNUMBER(AJ132),IF(NOT(ISNUMBER(AE132)),IF(Azi&gt;AJ132,"Termenul de 21 de zile pentru reclamația de întârziere a expirat. ","Livrare cu întârziere: trimite reclamația scrisă până la "&amp;RIGHT("0"&amp;DAY(AJ132),2)&amp;"."&amp;RIGHT("0"&amp;MONTH(AJ132),2)&amp;"."&amp;YEAR(AJ132)&amp;". "),IF(AE132&gt;AJ132,"Reclamația pentru întârziere a fost trimisă după termen. ","")),"")&amp;IF(AND(AH132="În tranzit – întârziat"),"Termenul de livrare a trecut și marfa nu a ajuns. ","")&amp;IF(AND(ISNUMBER(AK132),OR(AB132&lt;&gt;"",ISNUMBER(AC132),ISNUMBER(AJ132)),Azi&gt;N(AK132)-60,Azi&lt;=N(AK132)),"Acțiunea în instanță se prescrie la "&amp;RIGHT("0"&amp;DAY(AK132),2)&amp;"."&amp;RIGHT("0"&amp;MONTH(AK132),2)&amp;"."&amp;YEAR(AK132)&amp;". ","")))</f>
        <v/>
      </c>
    </row>
    <row r="133" spans="2:38" x14ac:dyDescent="0.2">
      <c r="B133" s="17"/>
      <c r="C133" s="18"/>
      <c r="D133" s="19"/>
      <c r="E133" s="19"/>
      <c r="F133" s="19"/>
      <c r="G133" s="19"/>
      <c r="H133" s="19"/>
      <c r="I133" s="19"/>
      <c r="J133" s="19"/>
      <c r="K133" s="19"/>
      <c r="L133" s="18"/>
      <c r="M133" s="19"/>
      <c r="N133" s="19"/>
      <c r="O133" s="19"/>
      <c r="P133" s="19"/>
      <c r="Q133" s="19"/>
      <c r="R133" s="19"/>
      <c r="S133" s="19"/>
      <c r="T133" s="20"/>
      <c r="U133" s="21"/>
      <c r="V133" s="20"/>
      <c r="W133" s="19"/>
      <c r="X133" s="19"/>
      <c r="Y133" s="18"/>
      <c r="Z133" s="19"/>
      <c r="AA133" s="18"/>
      <c r="AB133" s="19"/>
      <c r="AC133" s="18"/>
      <c r="AD133" s="18"/>
      <c r="AE133" s="18"/>
      <c r="AF133" s="22" t="str">
        <f>IF(B133="","",SUMIF(Mărfuri!$B$5:$B$1004,B133,Mărfuri!$D$5:$D$1004))</f>
        <v/>
      </c>
      <c r="AG133" s="23" t="str">
        <f>IF(B133="","",SUMIF(Mărfuri!$B$5:$B$1004,B133,Mărfuri!$H$5:$H$1004))</f>
        <v/>
      </c>
      <c r="AH133" s="24" t="str">
        <f t="shared" ref="AH133:AH196" si="8">IF(B133="","",IF(NOT(ISNUMBER(AA133)),IF(AND(ISNUMBER(Y133),Azi&gt;Y133),"În tranzit – întârziat","În tranzit"),IF(OR(AB133&lt;&gt;"",ISNUMBER(AC133)),"Livrat cu rezerve",IF(AND(ISNUMBER(Y133),AA133&gt;Y133),"Livrat cu întârziere","Livrat fără rezerve"))))</f>
        <v/>
      </c>
      <c r="AI133" s="25" t="str">
        <f t="shared" ref="AI133:AI196" si="9">IF(OR(B133="",NOT(ISNUMBER(AA133))),"",WORKDAY.INTL(AA133,7,"0000001",Sarb))</f>
        <v/>
      </c>
      <c r="AJ133" s="25" t="str">
        <f t="shared" ref="AJ133:AJ196" si="10">IF(OR(B133="",NOT(ISNUMBER(AA133)),NOT(ISNUMBER(Y133))),"",IF(AA133&gt;Y133,AA133+21,""))</f>
        <v/>
      </c>
      <c r="AK133" s="25" t="str">
        <f t="shared" ref="AK133:AK196" si="11">IF(OR(B133="",NOT(ISNUMBER(AA133))),"",EDATE(AA133,12))</f>
        <v/>
      </c>
      <c r="AL133" s="26" t="str">
        <f>IF(B133="","",TRIM(IF(COUNTIF($B$5:$B$504,B133)&gt;1,"Număr CMR dublat. ","")&amp;IF(LEN(IF(C133="","data, ","")&amp;IF(D133="","locul întocmirii, ","")&amp;IF(OR(E133="",F133=""),"expeditorul, ","")&amp;IF(OR(H133="",I133=""),"destinatarul, ","")&amp;IF(OR(N133="",O133=""),"transportatorul, ","")&amp;IF(OR(K133="",NOT(ISNUMBER(L133))),"locul și data încărcării, ","")&amp;IF(M133="","locul de livrare, ","")&amp;IF(N(AF133)=0,"numărul de colete, ","")&amp;IF(COUNTIFS(Mărfuri!$B$5:$B$1004,B133,Mărfuri!$H$5:$H$1004,"")&gt;0,"greutatea unor loturi, ",""))&gt;0,"Lipsesc date obligatorii (art. 6): "&amp;LEFT(IF(C133="","data, ","")&amp;IF(D133="","locul întocmirii, ","")&amp;IF(OR(E133="",F133=""),"expeditorul, ","")&amp;IF(OR(H133="",I133=""),"destinatarul, ","")&amp;IF(OR(N133="",O133=""),"transportatorul, ","")&amp;IF(OR(K133="",NOT(ISNUMBER(L133))),"locul și data încărcării, ","")&amp;IF(M133="","locul de livrare, ","")&amp;IF(N(AF133)=0,"numărul de colete, ","")&amp;IF(COUNTIFS(Mărfuri!$B$5:$B$1004,B133,Mărfuri!$H$5:$H$1004,"")&gt;0,"greutatea unor loturi, ",""),LEN(IF(C133="","data, ","")&amp;IF(D133="","locul întocmirii, ","")&amp;IF(OR(E133="",F133=""),"expeditorul, ","")&amp;IF(OR(H133="",I133=""),"destinatarul, ","")&amp;IF(OR(N133="",O133=""),"transportatorul, ","")&amp;IF(OR(K133="",NOT(ISNUMBER(L133))),"locul și data încărcării, ","")&amp;IF(M133="","locul de livrare, ","")&amp;IF(N(AF133)=0,"numărul de colete, ","")&amp;IF(COUNTIFS(Mărfuri!$B$5:$B$1004,B133,Mărfuri!$H$5:$H$1004,"")&gt;0,"greutatea unor loturi, ",""))-2)&amp;". ","")&amp;IF(Z133&lt;&gt;"","Transportatorul a făcut rezerve la încărcare (art. 8): ele te obligă doar dacă le-ai acceptat expres. ","")&amp;IF(AND(ISNUMBER(AC133),ISNUMBER(AI133)),IF(NOT(ISNUMBER(AD133)),IF(Azi&gt;AI133,"Rezerva scrisă pentru avarii neaparente nu a fost trimisă în termen ("&amp;RIGHT("0"&amp;DAY(AI133),2)&amp;"."&amp;RIGHT("0"&amp;MONTH(AI133),2)&amp;"."&amp;YEAR(AI133)&amp;"). ","Trimite rezerva scrisă pentru avarii neaparente până la "&amp;RIGHT("0"&amp;DAY(AI133),2)&amp;"."&amp;RIGHT("0"&amp;MONTH(AI133),2)&amp;"."&amp;YEAR(AI133)&amp;". "),IF(AD133&gt;AI133,"Rezerva scrisă a fost trimisă după termenul de 7 zile ("&amp;RIGHT("0"&amp;DAY(AI133),2)&amp;"."&amp;RIGHT("0"&amp;MONTH(AI133),2)&amp;"."&amp;YEAR(AI133)&amp;"): se prezumă că marfa a fost primită în starea din CMR. ","")),"")&amp;IF(ISNUMBER(AJ133),IF(NOT(ISNUMBER(AE133)),IF(Azi&gt;AJ133,"Termenul de 21 de zile pentru reclamația de întârziere a expirat. ","Livrare cu întârziere: trimite reclamația scrisă până la "&amp;RIGHT("0"&amp;DAY(AJ133),2)&amp;"."&amp;RIGHT("0"&amp;MONTH(AJ133),2)&amp;"."&amp;YEAR(AJ133)&amp;". "),IF(AE133&gt;AJ133,"Reclamația pentru întârziere a fost trimisă după termen. ","")),"")&amp;IF(AND(AH133="În tranzit – întârziat"),"Termenul de livrare a trecut și marfa nu a ajuns. ","")&amp;IF(AND(ISNUMBER(AK133),OR(AB133&lt;&gt;"",ISNUMBER(AC133),ISNUMBER(AJ133)),Azi&gt;N(AK133)-60,Azi&lt;=N(AK133)),"Acțiunea în instanță se prescrie la "&amp;RIGHT("0"&amp;DAY(AK133),2)&amp;"."&amp;RIGHT("0"&amp;MONTH(AK133),2)&amp;"."&amp;YEAR(AK133)&amp;". ","")))</f>
        <v/>
      </c>
    </row>
    <row r="134" spans="2:38" x14ac:dyDescent="0.2">
      <c r="B134" s="17"/>
      <c r="C134" s="18"/>
      <c r="D134" s="19"/>
      <c r="E134" s="19"/>
      <c r="F134" s="19"/>
      <c r="G134" s="19"/>
      <c r="H134" s="19"/>
      <c r="I134" s="19"/>
      <c r="J134" s="19"/>
      <c r="K134" s="19"/>
      <c r="L134" s="18"/>
      <c r="M134" s="19"/>
      <c r="N134" s="19"/>
      <c r="O134" s="19"/>
      <c r="P134" s="19"/>
      <c r="Q134" s="19"/>
      <c r="R134" s="19"/>
      <c r="S134" s="19"/>
      <c r="T134" s="20"/>
      <c r="U134" s="21"/>
      <c r="V134" s="20"/>
      <c r="W134" s="19"/>
      <c r="X134" s="19"/>
      <c r="Y134" s="18"/>
      <c r="Z134" s="19"/>
      <c r="AA134" s="18"/>
      <c r="AB134" s="19"/>
      <c r="AC134" s="18"/>
      <c r="AD134" s="18"/>
      <c r="AE134" s="18"/>
      <c r="AF134" s="22" t="str">
        <f>IF(B134="","",SUMIF(Mărfuri!$B$5:$B$1004,B134,Mărfuri!$D$5:$D$1004))</f>
        <v/>
      </c>
      <c r="AG134" s="23" t="str">
        <f>IF(B134="","",SUMIF(Mărfuri!$B$5:$B$1004,B134,Mărfuri!$H$5:$H$1004))</f>
        <v/>
      </c>
      <c r="AH134" s="24" t="str">
        <f t="shared" si="8"/>
        <v/>
      </c>
      <c r="AI134" s="25" t="str">
        <f t="shared" si="9"/>
        <v/>
      </c>
      <c r="AJ134" s="25" t="str">
        <f t="shared" si="10"/>
        <v/>
      </c>
      <c r="AK134" s="25" t="str">
        <f t="shared" si="11"/>
        <v/>
      </c>
      <c r="AL134" s="26" t="str">
        <f>IF(B134="","",TRIM(IF(COUNTIF($B$5:$B$504,B134)&gt;1,"Număr CMR dublat. ","")&amp;IF(LEN(IF(C134="","data, ","")&amp;IF(D134="","locul întocmirii, ","")&amp;IF(OR(E134="",F134=""),"expeditorul, ","")&amp;IF(OR(H134="",I134=""),"destinatarul, ","")&amp;IF(OR(N134="",O134=""),"transportatorul, ","")&amp;IF(OR(K134="",NOT(ISNUMBER(L134))),"locul și data încărcării, ","")&amp;IF(M134="","locul de livrare, ","")&amp;IF(N(AF134)=0,"numărul de colete, ","")&amp;IF(COUNTIFS(Mărfuri!$B$5:$B$1004,B134,Mărfuri!$H$5:$H$1004,"")&gt;0,"greutatea unor loturi, ",""))&gt;0,"Lipsesc date obligatorii (art. 6): "&amp;LEFT(IF(C134="","data, ","")&amp;IF(D134="","locul întocmirii, ","")&amp;IF(OR(E134="",F134=""),"expeditorul, ","")&amp;IF(OR(H134="",I134=""),"destinatarul, ","")&amp;IF(OR(N134="",O134=""),"transportatorul, ","")&amp;IF(OR(K134="",NOT(ISNUMBER(L134))),"locul și data încărcării, ","")&amp;IF(M134="","locul de livrare, ","")&amp;IF(N(AF134)=0,"numărul de colete, ","")&amp;IF(COUNTIFS(Mărfuri!$B$5:$B$1004,B134,Mărfuri!$H$5:$H$1004,"")&gt;0,"greutatea unor loturi, ",""),LEN(IF(C134="","data, ","")&amp;IF(D134="","locul întocmirii, ","")&amp;IF(OR(E134="",F134=""),"expeditorul, ","")&amp;IF(OR(H134="",I134=""),"destinatarul, ","")&amp;IF(OR(N134="",O134=""),"transportatorul, ","")&amp;IF(OR(K134="",NOT(ISNUMBER(L134))),"locul și data încărcării, ","")&amp;IF(M134="","locul de livrare, ","")&amp;IF(N(AF134)=0,"numărul de colete, ","")&amp;IF(COUNTIFS(Mărfuri!$B$5:$B$1004,B134,Mărfuri!$H$5:$H$1004,"")&gt;0,"greutatea unor loturi, ",""))-2)&amp;". ","")&amp;IF(Z134&lt;&gt;"","Transportatorul a făcut rezerve la încărcare (art. 8): ele te obligă doar dacă le-ai acceptat expres. ","")&amp;IF(AND(ISNUMBER(AC134),ISNUMBER(AI134)),IF(NOT(ISNUMBER(AD134)),IF(Azi&gt;AI134,"Rezerva scrisă pentru avarii neaparente nu a fost trimisă în termen ("&amp;RIGHT("0"&amp;DAY(AI134),2)&amp;"."&amp;RIGHT("0"&amp;MONTH(AI134),2)&amp;"."&amp;YEAR(AI134)&amp;"). ","Trimite rezerva scrisă pentru avarii neaparente până la "&amp;RIGHT("0"&amp;DAY(AI134),2)&amp;"."&amp;RIGHT("0"&amp;MONTH(AI134),2)&amp;"."&amp;YEAR(AI134)&amp;". "),IF(AD134&gt;AI134,"Rezerva scrisă a fost trimisă după termenul de 7 zile ("&amp;RIGHT("0"&amp;DAY(AI134),2)&amp;"."&amp;RIGHT("0"&amp;MONTH(AI134),2)&amp;"."&amp;YEAR(AI134)&amp;"): se prezumă că marfa a fost primită în starea din CMR. ","")),"")&amp;IF(ISNUMBER(AJ134),IF(NOT(ISNUMBER(AE134)),IF(Azi&gt;AJ134,"Termenul de 21 de zile pentru reclamația de întârziere a expirat. ","Livrare cu întârziere: trimite reclamația scrisă până la "&amp;RIGHT("0"&amp;DAY(AJ134),2)&amp;"."&amp;RIGHT("0"&amp;MONTH(AJ134),2)&amp;"."&amp;YEAR(AJ134)&amp;". "),IF(AE134&gt;AJ134,"Reclamația pentru întârziere a fost trimisă după termen. ","")),"")&amp;IF(AND(AH134="În tranzit – întârziat"),"Termenul de livrare a trecut și marfa nu a ajuns. ","")&amp;IF(AND(ISNUMBER(AK134),OR(AB134&lt;&gt;"",ISNUMBER(AC134),ISNUMBER(AJ134)),Azi&gt;N(AK134)-60,Azi&lt;=N(AK134)),"Acțiunea în instanță se prescrie la "&amp;RIGHT("0"&amp;DAY(AK134),2)&amp;"."&amp;RIGHT("0"&amp;MONTH(AK134),2)&amp;"."&amp;YEAR(AK134)&amp;". ","")))</f>
        <v/>
      </c>
    </row>
    <row r="135" spans="2:38" x14ac:dyDescent="0.2">
      <c r="B135" s="17"/>
      <c r="C135" s="18"/>
      <c r="D135" s="19"/>
      <c r="E135" s="19"/>
      <c r="F135" s="19"/>
      <c r="G135" s="19"/>
      <c r="H135" s="19"/>
      <c r="I135" s="19"/>
      <c r="J135" s="19"/>
      <c r="K135" s="19"/>
      <c r="L135" s="18"/>
      <c r="M135" s="19"/>
      <c r="N135" s="19"/>
      <c r="O135" s="19"/>
      <c r="P135" s="19"/>
      <c r="Q135" s="19"/>
      <c r="R135" s="19"/>
      <c r="S135" s="19"/>
      <c r="T135" s="20"/>
      <c r="U135" s="21"/>
      <c r="V135" s="20"/>
      <c r="W135" s="19"/>
      <c r="X135" s="19"/>
      <c r="Y135" s="18"/>
      <c r="Z135" s="19"/>
      <c r="AA135" s="18"/>
      <c r="AB135" s="19"/>
      <c r="AC135" s="18"/>
      <c r="AD135" s="18"/>
      <c r="AE135" s="18"/>
      <c r="AF135" s="22" t="str">
        <f>IF(B135="","",SUMIF(Mărfuri!$B$5:$B$1004,B135,Mărfuri!$D$5:$D$1004))</f>
        <v/>
      </c>
      <c r="AG135" s="23" t="str">
        <f>IF(B135="","",SUMIF(Mărfuri!$B$5:$B$1004,B135,Mărfuri!$H$5:$H$1004))</f>
        <v/>
      </c>
      <c r="AH135" s="24" t="str">
        <f t="shared" si="8"/>
        <v/>
      </c>
      <c r="AI135" s="25" t="str">
        <f t="shared" si="9"/>
        <v/>
      </c>
      <c r="AJ135" s="25" t="str">
        <f t="shared" si="10"/>
        <v/>
      </c>
      <c r="AK135" s="25" t="str">
        <f t="shared" si="11"/>
        <v/>
      </c>
      <c r="AL135" s="26" t="str">
        <f>IF(B135="","",TRIM(IF(COUNTIF($B$5:$B$504,B135)&gt;1,"Număr CMR dublat. ","")&amp;IF(LEN(IF(C135="","data, ","")&amp;IF(D135="","locul întocmirii, ","")&amp;IF(OR(E135="",F135=""),"expeditorul, ","")&amp;IF(OR(H135="",I135=""),"destinatarul, ","")&amp;IF(OR(N135="",O135=""),"transportatorul, ","")&amp;IF(OR(K135="",NOT(ISNUMBER(L135))),"locul și data încărcării, ","")&amp;IF(M135="","locul de livrare, ","")&amp;IF(N(AF135)=0,"numărul de colete, ","")&amp;IF(COUNTIFS(Mărfuri!$B$5:$B$1004,B135,Mărfuri!$H$5:$H$1004,"")&gt;0,"greutatea unor loturi, ",""))&gt;0,"Lipsesc date obligatorii (art. 6): "&amp;LEFT(IF(C135="","data, ","")&amp;IF(D135="","locul întocmirii, ","")&amp;IF(OR(E135="",F135=""),"expeditorul, ","")&amp;IF(OR(H135="",I135=""),"destinatarul, ","")&amp;IF(OR(N135="",O135=""),"transportatorul, ","")&amp;IF(OR(K135="",NOT(ISNUMBER(L135))),"locul și data încărcării, ","")&amp;IF(M135="","locul de livrare, ","")&amp;IF(N(AF135)=0,"numărul de colete, ","")&amp;IF(COUNTIFS(Mărfuri!$B$5:$B$1004,B135,Mărfuri!$H$5:$H$1004,"")&gt;0,"greutatea unor loturi, ",""),LEN(IF(C135="","data, ","")&amp;IF(D135="","locul întocmirii, ","")&amp;IF(OR(E135="",F135=""),"expeditorul, ","")&amp;IF(OR(H135="",I135=""),"destinatarul, ","")&amp;IF(OR(N135="",O135=""),"transportatorul, ","")&amp;IF(OR(K135="",NOT(ISNUMBER(L135))),"locul și data încărcării, ","")&amp;IF(M135="","locul de livrare, ","")&amp;IF(N(AF135)=0,"numărul de colete, ","")&amp;IF(COUNTIFS(Mărfuri!$B$5:$B$1004,B135,Mărfuri!$H$5:$H$1004,"")&gt;0,"greutatea unor loturi, ",""))-2)&amp;". ","")&amp;IF(Z135&lt;&gt;"","Transportatorul a făcut rezerve la încărcare (art. 8): ele te obligă doar dacă le-ai acceptat expres. ","")&amp;IF(AND(ISNUMBER(AC135),ISNUMBER(AI135)),IF(NOT(ISNUMBER(AD135)),IF(Azi&gt;AI135,"Rezerva scrisă pentru avarii neaparente nu a fost trimisă în termen ("&amp;RIGHT("0"&amp;DAY(AI135),2)&amp;"."&amp;RIGHT("0"&amp;MONTH(AI135),2)&amp;"."&amp;YEAR(AI135)&amp;"). ","Trimite rezerva scrisă pentru avarii neaparente până la "&amp;RIGHT("0"&amp;DAY(AI135),2)&amp;"."&amp;RIGHT("0"&amp;MONTH(AI135),2)&amp;"."&amp;YEAR(AI135)&amp;". "),IF(AD135&gt;AI135,"Rezerva scrisă a fost trimisă după termenul de 7 zile ("&amp;RIGHT("0"&amp;DAY(AI135),2)&amp;"."&amp;RIGHT("0"&amp;MONTH(AI135),2)&amp;"."&amp;YEAR(AI135)&amp;"): se prezumă că marfa a fost primită în starea din CMR. ","")),"")&amp;IF(ISNUMBER(AJ135),IF(NOT(ISNUMBER(AE135)),IF(Azi&gt;AJ135,"Termenul de 21 de zile pentru reclamația de întârziere a expirat. ","Livrare cu întârziere: trimite reclamația scrisă până la "&amp;RIGHT("0"&amp;DAY(AJ135),2)&amp;"."&amp;RIGHT("0"&amp;MONTH(AJ135),2)&amp;"."&amp;YEAR(AJ135)&amp;". "),IF(AE135&gt;AJ135,"Reclamația pentru întârziere a fost trimisă după termen. ","")),"")&amp;IF(AND(AH135="În tranzit – întârziat"),"Termenul de livrare a trecut și marfa nu a ajuns. ","")&amp;IF(AND(ISNUMBER(AK135),OR(AB135&lt;&gt;"",ISNUMBER(AC135),ISNUMBER(AJ135)),Azi&gt;N(AK135)-60,Azi&lt;=N(AK135)),"Acțiunea în instanță se prescrie la "&amp;RIGHT("0"&amp;DAY(AK135),2)&amp;"."&amp;RIGHT("0"&amp;MONTH(AK135),2)&amp;"."&amp;YEAR(AK135)&amp;". ","")))</f>
        <v/>
      </c>
    </row>
    <row r="136" spans="2:38" x14ac:dyDescent="0.2">
      <c r="B136" s="17"/>
      <c r="C136" s="18"/>
      <c r="D136" s="19"/>
      <c r="E136" s="19"/>
      <c r="F136" s="19"/>
      <c r="G136" s="19"/>
      <c r="H136" s="19"/>
      <c r="I136" s="19"/>
      <c r="J136" s="19"/>
      <c r="K136" s="19"/>
      <c r="L136" s="18"/>
      <c r="M136" s="19"/>
      <c r="N136" s="19"/>
      <c r="O136" s="19"/>
      <c r="P136" s="19"/>
      <c r="Q136" s="19"/>
      <c r="R136" s="19"/>
      <c r="S136" s="19"/>
      <c r="T136" s="20"/>
      <c r="U136" s="21"/>
      <c r="V136" s="20"/>
      <c r="W136" s="19"/>
      <c r="X136" s="19"/>
      <c r="Y136" s="18"/>
      <c r="Z136" s="19"/>
      <c r="AA136" s="18"/>
      <c r="AB136" s="19"/>
      <c r="AC136" s="18"/>
      <c r="AD136" s="18"/>
      <c r="AE136" s="18"/>
      <c r="AF136" s="22" t="str">
        <f>IF(B136="","",SUMIF(Mărfuri!$B$5:$B$1004,B136,Mărfuri!$D$5:$D$1004))</f>
        <v/>
      </c>
      <c r="AG136" s="23" t="str">
        <f>IF(B136="","",SUMIF(Mărfuri!$B$5:$B$1004,B136,Mărfuri!$H$5:$H$1004))</f>
        <v/>
      </c>
      <c r="AH136" s="24" t="str">
        <f t="shared" si="8"/>
        <v/>
      </c>
      <c r="AI136" s="25" t="str">
        <f t="shared" si="9"/>
        <v/>
      </c>
      <c r="AJ136" s="25" t="str">
        <f t="shared" si="10"/>
        <v/>
      </c>
      <c r="AK136" s="25" t="str">
        <f t="shared" si="11"/>
        <v/>
      </c>
      <c r="AL136" s="26" t="str">
        <f>IF(B136="","",TRIM(IF(COUNTIF($B$5:$B$504,B136)&gt;1,"Număr CMR dublat. ","")&amp;IF(LEN(IF(C136="","data, ","")&amp;IF(D136="","locul întocmirii, ","")&amp;IF(OR(E136="",F136=""),"expeditorul, ","")&amp;IF(OR(H136="",I136=""),"destinatarul, ","")&amp;IF(OR(N136="",O136=""),"transportatorul, ","")&amp;IF(OR(K136="",NOT(ISNUMBER(L136))),"locul și data încărcării, ","")&amp;IF(M136="","locul de livrare, ","")&amp;IF(N(AF136)=0,"numărul de colete, ","")&amp;IF(COUNTIFS(Mărfuri!$B$5:$B$1004,B136,Mărfuri!$H$5:$H$1004,"")&gt;0,"greutatea unor loturi, ",""))&gt;0,"Lipsesc date obligatorii (art. 6): "&amp;LEFT(IF(C136="","data, ","")&amp;IF(D136="","locul întocmirii, ","")&amp;IF(OR(E136="",F136=""),"expeditorul, ","")&amp;IF(OR(H136="",I136=""),"destinatarul, ","")&amp;IF(OR(N136="",O136=""),"transportatorul, ","")&amp;IF(OR(K136="",NOT(ISNUMBER(L136))),"locul și data încărcării, ","")&amp;IF(M136="","locul de livrare, ","")&amp;IF(N(AF136)=0,"numărul de colete, ","")&amp;IF(COUNTIFS(Mărfuri!$B$5:$B$1004,B136,Mărfuri!$H$5:$H$1004,"")&gt;0,"greutatea unor loturi, ",""),LEN(IF(C136="","data, ","")&amp;IF(D136="","locul întocmirii, ","")&amp;IF(OR(E136="",F136=""),"expeditorul, ","")&amp;IF(OR(H136="",I136=""),"destinatarul, ","")&amp;IF(OR(N136="",O136=""),"transportatorul, ","")&amp;IF(OR(K136="",NOT(ISNUMBER(L136))),"locul și data încărcării, ","")&amp;IF(M136="","locul de livrare, ","")&amp;IF(N(AF136)=0,"numărul de colete, ","")&amp;IF(COUNTIFS(Mărfuri!$B$5:$B$1004,B136,Mărfuri!$H$5:$H$1004,"")&gt;0,"greutatea unor loturi, ",""))-2)&amp;". ","")&amp;IF(Z136&lt;&gt;"","Transportatorul a făcut rezerve la încărcare (art. 8): ele te obligă doar dacă le-ai acceptat expres. ","")&amp;IF(AND(ISNUMBER(AC136),ISNUMBER(AI136)),IF(NOT(ISNUMBER(AD136)),IF(Azi&gt;AI136,"Rezerva scrisă pentru avarii neaparente nu a fost trimisă în termen ("&amp;RIGHT("0"&amp;DAY(AI136),2)&amp;"."&amp;RIGHT("0"&amp;MONTH(AI136),2)&amp;"."&amp;YEAR(AI136)&amp;"). ","Trimite rezerva scrisă pentru avarii neaparente până la "&amp;RIGHT("0"&amp;DAY(AI136),2)&amp;"."&amp;RIGHT("0"&amp;MONTH(AI136),2)&amp;"."&amp;YEAR(AI136)&amp;". "),IF(AD136&gt;AI136,"Rezerva scrisă a fost trimisă după termenul de 7 zile ("&amp;RIGHT("0"&amp;DAY(AI136),2)&amp;"."&amp;RIGHT("0"&amp;MONTH(AI136),2)&amp;"."&amp;YEAR(AI136)&amp;"): se prezumă că marfa a fost primită în starea din CMR. ","")),"")&amp;IF(ISNUMBER(AJ136),IF(NOT(ISNUMBER(AE136)),IF(Azi&gt;AJ136,"Termenul de 21 de zile pentru reclamația de întârziere a expirat. ","Livrare cu întârziere: trimite reclamația scrisă până la "&amp;RIGHT("0"&amp;DAY(AJ136),2)&amp;"."&amp;RIGHT("0"&amp;MONTH(AJ136),2)&amp;"."&amp;YEAR(AJ136)&amp;". "),IF(AE136&gt;AJ136,"Reclamația pentru întârziere a fost trimisă după termen. ","")),"")&amp;IF(AND(AH136="În tranzit – întârziat"),"Termenul de livrare a trecut și marfa nu a ajuns. ","")&amp;IF(AND(ISNUMBER(AK136),OR(AB136&lt;&gt;"",ISNUMBER(AC136),ISNUMBER(AJ136)),Azi&gt;N(AK136)-60,Azi&lt;=N(AK136)),"Acțiunea în instanță se prescrie la "&amp;RIGHT("0"&amp;DAY(AK136),2)&amp;"."&amp;RIGHT("0"&amp;MONTH(AK136),2)&amp;"."&amp;YEAR(AK136)&amp;". ","")))</f>
        <v/>
      </c>
    </row>
    <row r="137" spans="2:38" x14ac:dyDescent="0.2">
      <c r="B137" s="17"/>
      <c r="C137" s="18"/>
      <c r="D137" s="19"/>
      <c r="E137" s="19"/>
      <c r="F137" s="19"/>
      <c r="G137" s="19"/>
      <c r="H137" s="19"/>
      <c r="I137" s="19"/>
      <c r="J137" s="19"/>
      <c r="K137" s="19"/>
      <c r="L137" s="18"/>
      <c r="M137" s="19"/>
      <c r="N137" s="19"/>
      <c r="O137" s="19"/>
      <c r="P137" s="19"/>
      <c r="Q137" s="19"/>
      <c r="R137" s="19"/>
      <c r="S137" s="19"/>
      <c r="T137" s="20"/>
      <c r="U137" s="21"/>
      <c r="V137" s="20"/>
      <c r="W137" s="19"/>
      <c r="X137" s="19"/>
      <c r="Y137" s="18"/>
      <c r="Z137" s="19"/>
      <c r="AA137" s="18"/>
      <c r="AB137" s="19"/>
      <c r="AC137" s="18"/>
      <c r="AD137" s="18"/>
      <c r="AE137" s="18"/>
      <c r="AF137" s="22" t="str">
        <f>IF(B137="","",SUMIF(Mărfuri!$B$5:$B$1004,B137,Mărfuri!$D$5:$D$1004))</f>
        <v/>
      </c>
      <c r="AG137" s="23" t="str">
        <f>IF(B137="","",SUMIF(Mărfuri!$B$5:$B$1004,B137,Mărfuri!$H$5:$H$1004))</f>
        <v/>
      </c>
      <c r="AH137" s="24" t="str">
        <f t="shared" si="8"/>
        <v/>
      </c>
      <c r="AI137" s="25" t="str">
        <f t="shared" si="9"/>
        <v/>
      </c>
      <c r="AJ137" s="25" t="str">
        <f t="shared" si="10"/>
        <v/>
      </c>
      <c r="AK137" s="25" t="str">
        <f t="shared" si="11"/>
        <v/>
      </c>
      <c r="AL137" s="26" t="str">
        <f>IF(B137="","",TRIM(IF(COUNTIF($B$5:$B$504,B137)&gt;1,"Număr CMR dublat. ","")&amp;IF(LEN(IF(C137="","data, ","")&amp;IF(D137="","locul întocmirii, ","")&amp;IF(OR(E137="",F137=""),"expeditorul, ","")&amp;IF(OR(H137="",I137=""),"destinatarul, ","")&amp;IF(OR(N137="",O137=""),"transportatorul, ","")&amp;IF(OR(K137="",NOT(ISNUMBER(L137))),"locul și data încărcării, ","")&amp;IF(M137="","locul de livrare, ","")&amp;IF(N(AF137)=0,"numărul de colete, ","")&amp;IF(COUNTIFS(Mărfuri!$B$5:$B$1004,B137,Mărfuri!$H$5:$H$1004,"")&gt;0,"greutatea unor loturi, ",""))&gt;0,"Lipsesc date obligatorii (art. 6): "&amp;LEFT(IF(C137="","data, ","")&amp;IF(D137="","locul întocmirii, ","")&amp;IF(OR(E137="",F137=""),"expeditorul, ","")&amp;IF(OR(H137="",I137=""),"destinatarul, ","")&amp;IF(OR(N137="",O137=""),"transportatorul, ","")&amp;IF(OR(K137="",NOT(ISNUMBER(L137))),"locul și data încărcării, ","")&amp;IF(M137="","locul de livrare, ","")&amp;IF(N(AF137)=0,"numărul de colete, ","")&amp;IF(COUNTIFS(Mărfuri!$B$5:$B$1004,B137,Mărfuri!$H$5:$H$1004,"")&gt;0,"greutatea unor loturi, ",""),LEN(IF(C137="","data, ","")&amp;IF(D137="","locul întocmirii, ","")&amp;IF(OR(E137="",F137=""),"expeditorul, ","")&amp;IF(OR(H137="",I137=""),"destinatarul, ","")&amp;IF(OR(N137="",O137=""),"transportatorul, ","")&amp;IF(OR(K137="",NOT(ISNUMBER(L137))),"locul și data încărcării, ","")&amp;IF(M137="","locul de livrare, ","")&amp;IF(N(AF137)=0,"numărul de colete, ","")&amp;IF(COUNTIFS(Mărfuri!$B$5:$B$1004,B137,Mărfuri!$H$5:$H$1004,"")&gt;0,"greutatea unor loturi, ",""))-2)&amp;". ","")&amp;IF(Z137&lt;&gt;"","Transportatorul a făcut rezerve la încărcare (art. 8): ele te obligă doar dacă le-ai acceptat expres. ","")&amp;IF(AND(ISNUMBER(AC137),ISNUMBER(AI137)),IF(NOT(ISNUMBER(AD137)),IF(Azi&gt;AI137,"Rezerva scrisă pentru avarii neaparente nu a fost trimisă în termen ("&amp;RIGHT("0"&amp;DAY(AI137),2)&amp;"."&amp;RIGHT("0"&amp;MONTH(AI137),2)&amp;"."&amp;YEAR(AI137)&amp;"). ","Trimite rezerva scrisă pentru avarii neaparente până la "&amp;RIGHT("0"&amp;DAY(AI137),2)&amp;"."&amp;RIGHT("0"&amp;MONTH(AI137),2)&amp;"."&amp;YEAR(AI137)&amp;". "),IF(AD137&gt;AI137,"Rezerva scrisă a fost trimisă după termenul de 7 zile ("&amp;RIGHT("0"&amp;DAY(AI137),2)&amp;"."&amp;RIGHT("0"&amp;MONTH(AI137),2)&amp;"."&amp;YEAR(AI137)&amp;"): se prezumă că marfa a fost primită în starea din CMR. ","")),"")&amp;IF(ISNUMBER(AJ137),IF(NOT(ISNUMBER(AE137)),IF(Azi&gt;AJ137,"Termenul de 21 de zile pentru reclamația de întârziere a expirat. ","Livrare cu întârziere: trimite reclamația scrisă până la "&amp;RIGHT("0"&amp;DAY(AJ137),2)&amp;"."&amp;RIGHT("0"&amp;MONTH(AJ137),2)&amp;"."&amp;YEAR(AJ137)&amp;". "),IF(AE137&gt;AJ137,"Reclamația pentru întârziere a fost trimisă după termen. ","")),"")&amp;IF(AND(AH137="În tranzit – întârziat"),"Termenul de livrare a trecut și marfa nu a ajuns. ","")&amp;IF(AND(ISNUMBER(AK137),OR(AB137&lt;&gt;"",ISNUMBER(AC137),ISNUMBER(AJ137)),Azi&gt;N(AK137)-60,Azi&lt;=N(AK137)),"Acțiunea în instanță se prescrie la "&amp;RIGHT("0"&amp;DAY(AK137),2)&amp;"."&amp;RIGHT("0"&amp;MONTH(AK137),2)&amp;"."&amp;YEAR(AK137)&amp;". ","")))</f>
        <v/>
      </c>
    </row>
    <row r="138" spans="2:38" x14ac:dyDescent="0.2">
      <c r="B138" s="17"/>
      <c r="C138" s="18"/>
      <c r="D138" s="19"/>
      <c r="E138" s="19"/>
      <c r="F138" s="19"/>
      <c r="G138" s="19"/>
      <c r="H138" s="19"/>
      <c r="I138" s="19"/>
      <c r="J138" s="19"/>
      <c r="K138" s="19"/>
      <c r="L138" s="18"/>
      <c r="M138" s="19"/>
      <c r="N138" s="19"/>
      <c r="O138" s="19"/>
      <c r="P138" s="19"/>
      <c r="Q138" s="19"/>
      <c r="R138" s="19"/>
      <c r="S138" s="19"/>
      <c r="T138" s="20"/>
      <c r="U138" s="21"/>
      <c r="V138" s="20"/>
      <c r="W138" s="19"/>
      <c r="X138" s="19"/>
      <c r="Y138" s="18"/>
      <c r="Z138" s="19"/>
      <c r="AA138" s="18"/>
      <c r="AB138" s="19"/>
      <c r="AC138" s="18"/>
      <c r="AD138" s="18"/>
      <c r="AE138" s="18"/>
      <c r="AF138" s="22" t="str">
        <f>IF(B138="","",SUMIF(Mărfuri!$B$5:$B$1004,B138,Mărfuri!$D$5:$D$1004))</f>
        <v/>
      </c>
      <c r="AG138" s="23" t="str">
        <f>IF(B138="","",SUMIF(Mărfuri!$B$5:$B$1004,B138,Mărfuri!$H$5:$H$1004))</f>
        <v/>
      </c>
      <c r="AH138" s="24" t="str">
        <f t="shared" si="8"/>
        <v/>
      </c>
      <c r="AI138" s="25" t="str">
        <f t="shared" si="9"/>
        <v/>
      </c>
      <c r="AJ138" s="25" t="str">
        <f t="shared" si="10"/>
        <v/>
      </c>
      <c r="AK138" s="25" t="str">
        <f t="shared" si="11"/>
        <v/>
      </c>
      <c r="AL138" s="26" t="str">
        <f>IF(B138="","",TRIM(IF(COUNTIF($B$5:$B$504,B138)&gt;1,"Număr CMR dublat. ","")&amp;IF(LEN(IF(C138="","data, ","")&amp;IF(D138="","locul întocmirii, ","")&amp;IF(OR(E138="",F138=""),"expeditorul, ","")&amp;IF(OR(H138="",I138=""),"destinatarul, ","")&amp;IF(OR(N138="",O138=""),"transportatorul, ","")&amp;IF(OR(K138="",NOT(ISNUMBER(L138))),"locul și data încărcării, ","")&amp;IF(M138="","locul de livrare, ","")&amp;IF(N(AF138)=0,"numărul de colete, ","")&amp;IF(COUNTIFS(Mărfuri!$B$5:$B$1004,B138,Mărfuri!$H$5:$H$1004,"")&gt;0,"greutatea unor loturi, ",""))&gt;0,"Lipsesc date obligatorii (art. 6): "&amp;LEFT(IF(C138="","data, ","")&amp;IF(D138="","locul întocmirii, ","")&amp;IF(OR(E138="",F138=""),"expeditorul, ","")&amp;IF(OR(H138="",I138=""),"destinatarul, ","")&amp;IF(OR(N138="",O138=""),"transportatorul, ","")&amp;IF(OR(K138="",NOT(ISNUMBER(L138))),"locul și data încărcării, ","")&amp;IF(M138="","locul de livrare, ","")&amp;IF(N(AF138)=0,"numărul de colete, ","")&amp;IF(COUNTIFS(Mărfuri!$B$5:$B$1004,B138,Mărfuri!$H$5:$H$1004,"")&gt;0,"greutatea unor loturi, ",""),LEN(IF(C138="","data, ","")&amp;IF(D138="","locul întocmirii, ","")&amp;IF(OR(E138="",F138=""),"expeditorul, ","")&amp;IF(OR(H138="",I138=""),"destinatarul, ","")&amp;IF(OR(N138="",O138=""),"transportatorul, ","")&amp;IF(OR(K138="",NOT(ISNUMBER(L138))),"locul și data încărcării, ","")&amp;IF(M138="","locul de livrare, ","")&amp;IF(N(AF138)=0,"numărul de colete, ","")&amp;IF(COUNTIFS(Mărfuri!$B$5:$B$1004,B138,Mărfuri!$H$5:$H$1004,"")&gt;0,"greutatea unor loturi, ",""))-2)&amp;". ","")&amp;IF(Z138&lt;&gt;"","Transportatorul a făcut rezerve la încărcare (art. 8): ele te obligă doar dacă le-ai acceptat expres. ","")&amp;IF(AND(ISNUMBER(AC138),ISNUMBER(AI138)),IF(NOT(ISNUMBER(AD138)),IF(Azi&gt;AI138,"Rezerva scrisă pentru avarii neaparente nu a fost trimisă în termen ("&amp;RIGHT("0"&amp;DAY(AI138),2)&amp;"."&amp;RIGHT("0"&amp;MONTH(AI138),2)&amp;"."&amp;YEAR(AI138)&amp;"). ","Trimite rezerva scrisă pentru avarii neaparente până la "&amp;RIGHT("0"&amp;DAY(AI138),2)&amp;"."&amp;RIGHT("0"&amp;MONTH(AI138),2)&amp;"."&amp;YEAR(AI138)&amp;". "),IF(AD138&gt;AI138,"Rezerva scrisă a fost trimisă după termenul de 7 zile ("&amp;RIGHT("0"&amp;DAY(AI138),2)&amp;"."&amp;RIGHT("0"&amp;MONTH(AI138),2)&amp;"."&amp;YEAR(AI138)&amp;"): se prezumă că marfa a fost primită în starea din CMR. ","")),"")&amp;IF(ISNUMBER(AJ138),IF(NOT(ISNUMBER(AE138)),IF(Azi&gt;AJ138,"Termenul de 21 de zile pentru reclamația de întârziere a expirat. ","Livrare cu întârziere: trimite reclamația scrisă până la "&amp;RIGHT("0"&amp;DAY(AJ138),2)&amp;"."&amp;RIGHT("0"&amp;MONTH(AJ138),2)&amp;"."&amp;YEAR(AJ138)&amp;". "),IF(AE138&gt;AJ138,"Reclamația pentru întârziere a fost trimisă după termen. ","")),"")&amp;IF(AND(AH138="În tranzit – întârziat"),"Termenul de livrare a trecut și marfa nu a ajuns. ","")&amp;IF(AND(ISNUMBER(AK138),OR(AB138&lt;&gt;"",ISNUMBER(AC138),ISNUMBER(AJ138)),Azi&gt;N(AK138)-60,Azi&lt;=N(AK138)),"Acțiunea în instanță se prescrie la "&amp;RIGHT("0"&amp;DAY(AK138),2)&amp;"."&amp;RIGHT("0"&amp;MONTH(AK138),2)&amp;"."&amp;YEAR(AK138)&amp;". ","")))</f>
        <v/>
      </c>
    </row>
    <row r="139" spans="2:38" x14ac:dyDescent="0.2">
      <c r="B139" s="17"/>
      <c r="C139" s="18"/>
      <c r="D139" s="19"/>
      <c r="E139" s="19"/>
      <c r="F139" s="19"/>
      <c r="G139" s="19"/>
      <c r="H139" s="19"/>
      <c r="I139" s="19"/>
      <c r="J139" s="19"/>
      <c r="K139" s="19"/>
      <c r="L139" s="18"/>
      <c r="M139" s="19"/>
      <c r="N139" s="19"/>
      <c r="O139" s="19"/>
      <c r="P139" s="19"/>
      <c r="Q139" s="19"/>
      <c r="R139" s="19"/>
      <c r="S139" s="19"/>
      <c r="T139" s="20"/>
      <c r="U139" s="21"/>
      <c r="V139" s="20"/>
      <c r="W139" s="19"/>
      <c r="X139" s="19"/>
      <c r="Y139" s="18"/>
      <c r="Z139" s="19"/>
      <c r="AA139" s="18"/>
      <c r="AB139" s="19"/>
      <c r="AC139" s="18"/>
      <c r="AD139" s="18"/>
      <c r="AE139" s="18"/>
      <c r="AF139" s="22" t="str">
        <f>IF(B139="","",SUMIF(Mărfuri!$B$5:$B$1004,B139,Mărfuri!$D$5:$D$1004))</f>
        <v/>
      </c>
      <c r="AG139" s="23" t="str">
        <f>IF(B139="","",SUMIF(Mărfuri!$B$5:$B$1004,B139,Mărfuri!$H$5:$H$1004))</f>
        <v/>
      </c>
      <c r="AH139" s="24" t="str">
        <f t="shared" si="8"/>
        <v/>
      </c>
      <c r="AI139" s="25" t="str">
        <f t="shared" si="9"/>
        <v/>
      </c>
      <c r="AJ139" s="25" t="str">
        <f t="shared" si="10"/>
        <v/>
      </c>
      <c r="AK139" s="25" t="str">
        <f t="shared" si="11"/>
        <v/>
      </c>
      <c r="AL139" s="26" t="str">
        <f>IF(B139="","",TRIM(IF(COUNTIF($B$5:$B$504,B139)&gt;1,"Număr CMR dublat. ","")&amp;IF(LEN(IF(C139="","data, ","")&amp;IF(D139="","locul întocmirii, ","")&amp;IF(OR(E139="",F139=""),"expeditorul, ","")&amp;IF(OR(H139="",I139=""),"destinatarul, ","")&amp;IF(OR(N139="",O139=""),"transportatorul, ","")&amp;IF(OR(K139="",NOT(ISNUMBER(L139))),"locul și data încărcării, ","")&amp;IF(M139="","locul de livrare, ","")&amp;IF(N(AF139)=0,"numărul de colete, ","")&amp;IF(COUNTIFS(Mărfuri!$B$5:$B$1004,B139,Mărfuri!$H$5:$H$1004,"")&gt;0,"greutatea unor loturi, ",""))&gt;0,"Lipsesc date obligatorii (art. 6): "&amp;LEFT(IF(C139="","data, ","")&amp;IF(D139="","locul întocmirii, ","")&amp;IF(OR(E139="",F139=""),"expeditorul, ","")&amp;IF(OR(H139="",I139=""),"destinatarul, ","")&amp;IF(OR(N139="",O139=""),"transportatorul, ","")&amp;IF(OR(K139="",NOT(ISNUMBER(L139))),"locul și data încărcării, ","")&amp;IF(M139="","locul de livrare, ","")&amp;IF(N(AF139)=0,"numărul de colete, ","")&amp;IF(COUNTIFS(Mărfuri!$B$5:$B$1004,B139,Mărfuri!$H$5:$H$1004,"")&gt;0,"greutatea unor loturi, ",""),LEN(IF(C139="","data, ","")&amp;IF(D139="","locul întocmirii, ","")&amp;IF(OR(E139="",F139=""),"expeditorul, ","")&amp;IF(OR(H139="",I139=""),"destinatarul, ","")&amp;IF(OR(N139="",O139=""),"transportatorul, ","")&amp;IF(OR(K139="",NOT(ISNUMBER(L139))),"locul și data încărcării, ","")&amp;IF(M139="","locul de livrare, ","")&amp;IF(N(AF139)=0,"numărul de colete, ","")&amp;IF(COUNTIFS(Mărfuri!$B$5:$B$1004,B139,Mărfuri!$H$5:$H$1004,"")&gt;0,"greutatea unor loturi, ",""))-2)&amp;". ","")&amp;IF(Z139&lt;&gt;"","Transportatorul a făcut rezerve la încărcare (art. 8): ele te obligă doar dacă le-ai acceptat expres. ","")&amp;IF(AND(ISNUMBER(AC139),ISNUMBER(AI139)),IF(NOT(ISNUMBER(AD139)),IF(Azi&gt;AI139,"Rezerva scrisă pentru avarii neaparente nu a fost trimisă în termen ("&amp;RIGHT("0"&amp;DAY(AI139),2)&amp;"."&amp;RIGHT("0"&amp;MONTH(AI139),2)&amp;"."&amp;YEAR(AI139)&amp;"). ","Trimite rezerva scrisă pentru avarii neaparente până la "&amp;RIGHT("0"&amp;DAY(AI139),2)&amp;"."&amp;RIGHT("0"&amp;MONTH(AI139),2)&amp;"."&amp;YEAR(AI139)&amp;". "),IF(AD139&gt;AI139,"Rezerva scrisă a fost trimisă după termenul de 7 zile ("&amp;RIGHT("0"&amp;DAY(AI139),2)&amp;"."&amp;RIGHT("0"&amp;MONTH(AI139),2)&amp;"."&amp;YEAR(AI139)&amp;"): se prezumă că marfa a fost primită în starea din CMR. ","")),"")&amp;IF(ISNUMBER(AJ139),IF(NOT(ISNUMBER(AE139)),IF(Azi&gt;AJ139,"Termenul de 21 de zile pentru reclamația de întârziere a expirat. ","Livrare cu întârziere: trimite reclamația scrisă până la "&amp;RIGHT("0"&amp;DAY(AJ139),2)&amp;"."&amp;RIGHT("0"&amp;MONTH(AJ139),2)&amp;"."&amp;YEAR(AJ139)&amp;". "),IF(AE139&gt;AJ139,"Reclamația pentru întârziere a fost trimisă după termen. ","")),"")&amp;IF(AND(AH139="În tranzit – întârziat"),"Termenul de livrare a trecut și marfa nu a ajuns. ","")&amp;IF(AND(ISNUMBER(AK139),OR(AB139&lt;&gt;"",ISNUMBER(AC139),ISNUMBER(AJ139)),Azi&gt;N(AK139)-60,Azi&lt;=N(AK139)),"Acțiunea în instanță se prescrie la "&amp;RIGHT("0"&amp;DAY(AK139),2)&amp;"."&amp;RIGHT("0"&amp;MONTH(AK139),2)&amp;"."&amp;YEAR(AK139)&amp;". ","")))</f>
        <v/>
      </c>
    </row>
    <row r="140" spans="2:38" x14ac:dyDescent="0.2">
      <c r="B140" s="17"/>
      <c r="C140" s="18"/>
      <c r="D140" s="19"/>
      <c r="E140" s="19"/>
      <c r="F140" s="19"/>
      <c r="G140" s="19"/>
      <c r="H140" s="19"/>
      <c r="I140" s="19"/>
      <c r="J140" s="19"/>
      <c r="K140" s="19"/>
      <c r="L140" s="18"/>
      <c r="M140" s="19"/>
      <c r="N140" s="19"/>
      <c r="O140" s="19"/>
      <c r="P140" s="19"/>
      <c r="Q140" s="19"/>
      <c r="R140" s="19"/>
      <c r="S140" s="19"/>
      <c r="T140" s="20"/>
      <c r="U140" s="21"/>
      <c r="V140" s="20"/>
      <c r="W140" s="19"/>
      <c r="X140" s="19"/>
      <c r="Y140" s="18"/>
      <c r="Z140" s="19"/>
      <c r="AA140" s="18"/>
      <c r="AB140" s="19"/>
      <c r="AC140" s="18"/>
      <c r="AD140" s="18"/>
      <c r="AE140" s="18"/>
      <c r="AF140" s="22" t="str">
        <f>IF(B140="","",SUMIF(Mărfuri!$B$5:$B$1004,B140,Mărfuri!$D$5:$D$1004))</f>
        <v/>
      </c>
      <c r="AG140" s="23" t="str">
        <f>IF(B140="","",SUMIF(Mărfuri!$B$5:$B$1004,B140,Mărfuri!$H$5:$H$1004))</f>
        <v/>
      </c>
      <c r="AH140" s="24" t="str">
        <f t="shared" si="8"/>
        <v/>
      </c>
      <c r="AI140" s="25" t="str">
        <f t="shared" si="9"/>
        <v/>
      </c>
      <c r="AJ140" s="25" t="str">
        <f t="shared" si="10"/>
        <v/>
      </c>
      <c r="AK140" s="25" t="str">
        <f t="shared" si="11"/>
        <v/>
      </c>
      <c r="AL140" s="26" t="str">
        <f>IF(B140="","",TRIM(IF(COUNTIF($B$5:$B$504,B140)&gt;1,"Număr CMR dublat. ","")&amp;IF(LEN(IF(C140="","data, ","")&amp;IF(D140="","locul întocmirii, ","")&amp;IF(OR(E140="",F140=""),"expeditorul, ","")&amp;IF(OR(H140="",I140=""),"destinatarul, ","")&amp;IF(OR(N140="",O140=""),"transportatorul, ","")&amp;IF(OR(K140="",NOT(ISNUMBER(L140))),"locul și data încărcării, ","")&amp;IF(M140="","locul de livrare, ","")&amp;IF(N(AF140)=0,"numărul de colete, ","")&amp;IF(COUNTIFS(Mărfuri!$B$5:$B$1004,B140,Mărfuri!$H$5:$H$1004,"")&gt;0,"greutatea unor loturi, ",""))&gt;0,"Lipsesc date obligatorii (art. 6): "&amp;LEFT(IF(C140="","data, ","")&amp;IF(D140="","locul întocmirii, ","")&amp;IF(OR(E140="",F140=""),"expeditorul, ","")&amp;IF(OR(H140="",I140=""),"destinatarul, ","")&amp;IF(OR(N140="",O140=""),"transportatorul, ","")&amp;IF(OR(K140="",NOT(ISNUMBER(L140))),"locul și data încărcării, ","")&amp;IF(M140="","locul de livrare, ","")&amp;IF(N(AF140)=0,"numărul de colete, ","")&amp;IF(COUNTIFS(Mărfuri!$B$5:$B$1004,B140,Mărfuri!$H$5:$H$1004,"")&gt;0,"greutatea unor loturi, ",""),LEN(IF(C140="","data, ","")&amp;IF(D140="","locul întocmirii, ","")&amp;IF(OR(E140="",F140=""),"expeditorul, ","")&amp;IF(OR(H140="",I140=""),"destinatarul, ","")&amp;IF(OR(N140="",O140=""),"transportatorul, ","")&amp;IF(OR(K140="",NOT(ISNUMBER(L140))),"locul și data încărcării, ","")&amp;IF(M140="","locul de livrare, ","")&amp;IF(N(AF140)=0,"numărul de colete, ","")&amp;IF(COUNTIFS(Mărfuri!$B$5:$B$1004,B140,Mărfuri!$H$5:$H$1004,"")&gt;0,"greutatea unor loturi, ",""))-2)&amp;". ","")&amp;IF(Z140&lt;&gt;"","Transportatorul a făcut rezerve la încărcare (art. 8): ele te obligă doar dacă le-ai acceptat expres. ","")&amp;IF(AND(ISNUMBER(AC140),ISNUMBER(AI140)),IF(NOT(ISNUMBER(AD140)),IF(Azi&gt;AI140,"Rezerva scrisă pentru avarii neaparente nu a fost trimisă în termen ("&amp;RIGHT("0"&amp;DAY(AI140),2)&amp;"."&amp;RIGHT("0"&amp;MONTH(AI140),2)&amp;"."&amp;YEAR(AI140)&amp;"). ","Trimite rezerva scrisă pentru avarii neaparente până la "&amp;RIGHT("0"&amp;DAY(AI140),2)&amp;"."&amp;RIGHT("0"&amp;MONTH(AI140),2)&amp;"."&amp;YEAR(AI140)&amp;". "),IF(AD140&gt;AI140,"Rezerva scrisă a fost trimisă după termenul de 7 zile ("&amp;RIGHT("0"&amp;DAY(AI140),2)&amp;"."&amp;RIGHT("0"&amp;MONTH(AI140),2)&amp;"."&amp;YEAR(AI140)&amp;"): se prezumă că marfa a fost primită în starea din CMR. ","")),"")&amp;IF(ISNUMBER(AJ140),IF(NOT(ISNUMBER(AE140)),IF(Azi&gt;AJ140,"Termenul de 21 de zile pentru reclamația de întârziere a expirat. ","Livrare cu întârziere: trimite reclamația scrisă până la "&amp;RIGHT("0"&amp;DAY(AJ140),2)&amp;"."&amp;RIGHT("0"&amp;MONTH(AJ140),2)&amp;"."&amp;YEAR(AJ140)&amp;". "),IF(AE140&gt;AJ140,"Reclamația pentru întârziere a fost trimisă după termen. ","")),"")&amp;IF(AND(AH140="În tranzit – întârziat"),"Termenul de livrare a trecut și marfa nu a ajuns. ","")&amp;IF(AND(ISNUMBER(AK140),OR(AB140&lt;&gt;"",ISNUMBER(AC140),ISNUMBER(AJ140)),Azi&gt;N(AK140)-60,Azi&lt;=N(AK140)),"Acțiunea în instanță se prescrie la "&amp;RIGHT("0"&amp;DAY(AK140),2)&amp;"."&amp;RIGHT("0"&amp;MONTH(AK140),2)&amp;"."&amp;YEAR(AK140)&amp;". ","")))</f>
        <v/>
      </c>
    </row>
    <row r="141" spans="2:38" x14ac:dyDescent="0.2">
      <c r="B141" s="17"/>
      <c r="C141" s="18"/>
      <c r="D141" s="19"/>
      <c r="E141" s="19"/>
      <c r="F141" s="19"/>
      <c r="G141" s="19"/>
      <c r="H141" s="19"/>
      <c r="I141" s="19"/>
      <c r="J141" s="19"/>
      <c r="K141" s="19"/>
      <c r="L141" s="18"/>
      <c r="M141" s="19"/>
      <c r="N141" s="19"/>
      <c r="O141" s="19"/>
      <c r="P141" s="19"/>
      <c r="Q141" s="19"/>
      <c r="R141" s="19"/>
      <c r="S141" s="19"/>
      <c r="T141" s="20"/>
      <c r="U141" s="21"/>
      <c r="V141" s="20"/>
      <c r="W141" s="19"/>
      <c r="X141" s="19"/>
      <c r="Y141" s="18"/>
      <c r="Z141" s="19"/>
      <c r="AA141" s="18"/>
      <c r="AB141" s="19"/>
      <c r="AC141" s="18"/>
      <c r="AD141" s="18"/>
      <c r="AE141" s="18"/>
      <c r="AF141" s="22" t="str">
        <f>IF(B141="","",SUMIF(Mărfuri!$B$5:$B$1004,B141,Mărfuri!$D$5:$D$1004))</f>
        <v/>
      </c>
      <c r="AG141" s="23" t="str">
        <f>IF(B141="","",SUMIF(Mărfuri!$B$5:$B$1004,B141,Mărfuri!$H$5:$H$1004))</f>
        <v/>
      </c>
      <c r="AH141" s="24" t="str">
        <f t="shared" si="8"/>
        <v/>
      </c>
      <c r="AI141" s="25" t="str">
        <f t="shared" si="9"/>
        <v/>
      </c>
      <c r="AJ141" s="25" t="str">
        <f t="shared" si="10"/>
        <v/>
      </c>
      <c r="AK141" s="25" t="str">
        <f t="shared" si="11"/>
        <v/>
      </c>
      <c r="AL141" s="26" t="str">
        <f>IF(B141="","",TRIM(IF(COUNTIF($B$5:$B$504,B141)&gt;1,"Număr CMR dublat. ","")&amp;IF(LEN(IF(C141="","data, ","")&amp;IF(D141="","locul întocmirii, ","")&amp;IF(OR(E141="",F141=""),"expeditorul, ","")&amp;IF(OR(H141="",I141=""),"destinatarul, ","")&amp;IF(OR(N141="",O141=""),"transportatorul, ","")&amp;IF(OR(K141="",NOT(ISNUMBER(L141))),"locul și data încărcării, ","")&amp;IF(M141="","locul de livrare, ","")&amp;IF(N(AF141)=0,"numărul de colete, ","")&amp;IF(COUNTIFS(Mărfuri!$B$5:$B$1004,B141,Mărfuri!$H$5:$H$1004,"")&gt;0,"greutatea unor loturi, ",""))&gt;0,"Lipsesc date obligatorii (art. 6): "&amp;LEFT(IF(C141="","data, ","")&amp;IF(D141="","locul întocmirii, ","")&amp;IF(OR(E141="",F141=""),"expeditorul, ","")&amp;IF(OR(H141="",I141=""),"destinatarul, ","")&amp;IF(OR(N141="",O141=""),"transportatorul, ","")&amp;IF(OR(K141="",NOT(ISNUMBER(L141))),"locul și data încărcării, ","")&amp;IF(M141="","locul de livrare, ","")&amp;IF(N(AF141)=0,"numărul de colete, ","")&amp;IF(COUNTIFS(Mărfuri!$B$5:$B$1004,B141,Mărfuri!$H$5:$H$1004,"")&gt;0,"greutatea unor loturi, ",""),LEN(IF(C141="","data, ","")&amp;IF(D141="","locul întocmirii, ","")&amp;IF(OR(E141="",F141=""),"expeditorul, ","")&amp;IF(OR(H141="",I141=""),"destinatarul, ","")&amp;IF(OR(N141="",O141=""),"transportatorul, ","")&amp;IF(OR(K141="",NOT(ISNUMBER(L141))),"locul și data încărcării, ","")&amp;IF(M141="","locul de livrare, ","")&amp;IF(N(AF141)=0,"numărul de colete, ","")&amp;IF(COUNTIFS(Mărfuri!$B$5:$B$1004,B141,Mărfuri!$H$5:$H$1004,"")&gt;0,"greutatea unor loturi, ",""))-2)&amp;". ","")&amp;IF(Z141&lt;&gt;"","Transportatorul a făcut rezerve la încărcare (art. 8): ele te obligă doar dacă le-ai acceptat expres. ","")&amp;IF(AND(ISNUMBER(AC141),ISNUMBER(AI141)),IF(NOT(ISNUMBER(AD141)),IF(Azi&gt;AI141,"Rezerva scrisă pentru avarii neaparente nu a fost trimisă în termen ("&amp;RIGHT("0"&amp;DAY(AI141),2)&amp;"."&amp;RIGHT("0"&amp;MONTH(AI141),2)&amp;"."&amp;YEAR(AI141)&amp;"). ","Trimite rezerva scrisă pentru avarii neaparente până la "&amp;RIGHT("0"&amp;DAY(AI141),2)&amp;"."&amp;RIGHT("0"&amp;MONTH(AI141),2)&amp;"."&amp;YEAR(AI141)&amp;". "),IF(AD141&gt;AI141,"Rezerva scrisă a fost trimisă după termenul de 7 zile ("&amp;RIGHT("0"&amp;DAY(AI141),2)&amp;"."&amp;RIGHT("0"&amp;MONTH(AI141),2)&amp;"."&amp;YEAR(AI141)&amp;"): se prezumă că marfa a fost primită în starea din CMR. ","")),"")&amp;IF(ISNUMBER(AJ141),IF(NOT(ISNUMBER(AE141)),IF(Azi&gt;AJ141,"Termenul de 21 de zile pentru reclamația de întârziere a expirat. ","Livrare cu întârziere: trimite reclamația scrisă până la "&amp;RIGHT("0"&amp;DAY(AJ141),2)&amp;"."&amp;RIGHT("0"&amp;MONTH(AJ141),2)&amp;"."&amp;YEAR(AJ141)&amp;". "),IF(AE141&gt;AJ141,"Reclamația pentru întârziere a fost trimisă după termen. ","")),"")&amp;IF(AND(AH141="În tranzit – întârziat"),"Termenul de livrare a trecut și marfa nu a ajuns. ","")&amp;IF(AND(ISNUMBER(AK141),OR(AB141&lt;&gt;"",ISNUMBER(AC141),ISNUMBER(AJ141)),Azi&gt;N(AK141)-60,Azi&lt;=N(AK141)),"Acțiunea în instanță se prescrie la "&amp;RIGHT("0"&amp;DAY(AK141),2)&amp;"."&amp;RIGHT("0"&amp;MONTH(AK141),2)&amp;"."&amp;YEAR(AK141)&amp;". ","")))</f>
        <v/>
      </c>
    </row>
    <row r="142" spans="2:38" x14ac:dyDescent="0.2">
      <c r="B142" s="17"/>
      <c r="C142" s="18"/>
      <c r="D142" s="19"/>
      <c r="E142" s="19"/>
      <c r="F142" s="19"/>
      <c r="G142" s="19"/>
      <c r="H142" s="19"/>
      <c r="I142" s="19"/>
      <c r="J142" s="19"/>
      <c r="K142" s="19"/>
      <c r="L142" s="18"/>
      <c r="M142" s="19"/>
      <c r="N142" s="19"/>
      <c r="O142" s="19"/>
      <c r="P142" s="19"/>
      <c r="Q142" s="19"/>
      <c r="R142" s="19"/>
      <c r="S142" s="19"/>
      <c r="T142" s="20"/>
      <c r="U142" s="21"/>
      <c r="V142" s="20"/>
      <c r="W142" s="19"/>
      <c r="X142" s="19"/>
      <c r="Y142" s="18"/>
      <c r="Z142" s="19"/>
      <c r="AA142" s="18"/>
      <c r="AB142" s="19"/>
      <c r="AC142" s="18"/>
      <c r="AD142" s="18"/>
      <c r="AE142" s="18"/>
      <c r="AF142" s="22" t="str">
        <f>IF(B142="","",SUMIF(Mărfuri!$B$5:$B$1004,B142,Mărfuri!$D$5:$D$1004))</f>
        <v/>
      </c>
      <c r="AG142" s="23" t="str">
        <f>IF(B142="","",SUMIF(Mărfuri!$B$5:$B$1004,B142,Mărfuri!$H$5:$H$1004))</f>
        <v/>
      </c>
      <c r="AH142" s="24" t="str">
        <f t="shared" si="8"/>
        <v/>
      </c>
      <c r="AI142" s="25" t="str">
        <f t="shared" si="9"/>
        <v/>
      </c>
      <c r="AJ142" s="25" t="str">
        <f t="shared" si="10"/>
        <v/>
      </c>
      <c r="AK142" s="25" t="str">
        <f t="shared" si="11"/>
        <v/>
      </c>
      <c r="AL142" s="26" t="str">
        <f>IF(B142="","",TRIM(IF(COUNTIF($B$5:$B$504,B142)&gt;1,"Număr CMR dublat. ","")&amp;IF(LEN(IF(C142="","data, ","")&amp;IF(D142="","locul întocmirii, ","")&amp;IF(OR(E142="",F142=""),"expeditorul, ","")&amp;IF(OR(H142="",I142=""),"destinatarul, ","")&amp;IF(OR(N142="",O142=""),"transportatorul, ","")&amp;IF(OR(K142="",NOT(ISNUMBER(L142))),"locul și data încărcării, ","")&amp;IF(M142="","locul de livrare, ","")&amp;IF(N(AF142)=0,"numărul de colete, ","")&amp;IF(COUNTIFS(Mărfuri!$B$5:$B$1004,B142,Mărfuri!$H$5:$H$1004,"")&gt;0,"greutatea unor loturi, ",""))&gt;0,"Lipsesc date obligatorii (art. 6): "&amp;LEFT(IF(C142="","data, ","")&amp;IF(D142="","locul întocmirii, ","")&amp;IF(OR(E142="",F142=""),"expeditorul, ","")&amp;IF(OR(H142="",I142=""),"destinatarul, ","")&amp;IF(OR(N142="",O142=""),"transportatorul, ","")&amp;IF(OR(K142="",NOT(ISNUMBER(L142))),"locul și data încărcării, ","")&amp;IF(M142="","locul de livrare, ","")&amp;IF(N(AF142)=0,"numărul de colete, ","")&amp;IF(COUNTIFS(Mărfuri!$B$5:$B$1004,B142,Mărfuri!$H$5:$H$1004,"")&gt;0,"greutatea unor loturi, ",""),LEN(IF(C142="","data, ","")&amp;IF(D142="","locul întocmirii, ","")&amp;IF(OR(E142="",F142=""),"expeditorul, ","")&amp;IF(OR(H142="",I142=""),"destinatarul, ","")&amp;IF(OR(N142="",O142=""),"transportatorul, ","")&amp;IF(OR(K142="",NOT(ISNUMBER(L142))),"locul și data încărcării, ","")&amp;IF(M142="","locul de livrare, ","")&amp;IF(N(AF142)=0,"numărul de colete, ","")&amp;IF(COUNTIFS(Mărfuri!$B$5:$B$1004,B142,Mărfuri!$H$5:$H$1004,"")&gt;0,"greutatea unor loturi, ",""))-2)&amp;". ","")&amp;IF(Z142&lt;&gt;"","Transportatorul a făcut rezerve la încărcare (art. 8): ele te obligă doar dacă le-ai acceptat expres. ","")&amp;IF(AND(ISNUMBER(AC142),ISNUMBER(AI142)),IF(NOT(ISNUMBER(AD142)),IF(Azi&gt;AI142,"Rezerva scrisă pentru avarii neaparente nu a fost trimisă în termen ("&amp;RIGHT("0"&amp;DAY(AI142),2)&amp;"."&amp;RIGHT("0"&amp;MONTH(AI142),2)&amp;"."&amp;YEAR(AI142)&amp;"). ","Trimite rezerva scrisă pentru avarii neaparente până la "&amp;RIGHT("0"&amp;DAY(AI142),2)&amp;"."&amp;RIGHT("0"&amp;MONTH(AI142),2)&amp;"."&amp;YEAR(AI142)&amp;". "),IF(AD142&gt;AI142,"Rezerva scrisă a fost trimisă după termenul de 7 zile ("&amp;RIGHT("0"&amp;DAY(AI142),2)&amp;"."&amp;RIGHT("0"&amp;MONTH(AI142),2)&amp;"."&amp;YEAR(AI142)&amp;"): se prezumă că marfa a fost primită în starea din CMR. ","")),"")&amp;IF(ISNUMBER(AJ142),IF(NOT(ISNUMBER(AE142)),IF(Azi&gt;AJ142,"Termenul de 21 de zile pentru reclamația de întârziere a expirat. ","Livrare cu întârziere: trimite reclamația scrisă până la "&amp;RIGHT("0"&amp;DAY(AJ142),2)&amp;"."&amp;RIGHT("0"&amp;MONTH(AJ142),2)&amp;"."&amp;YEAR(AJ142)&amp;". "),IF(AE142&gt;AJ142,"Reclamația pentru întârziere a fost trimisă după termen. ","")),"")&amp;IF(AND(AH142="În tranzit – întârziat"),"Termenul de livrare a trecut și marfa nu a ajuns. ","")&amp;IF(AND(ISNUMBER(AK142),OR(AB142&lt;&gt;"",ISNUMBER(AC142),ISNUMBER(AJ142)),Azi&gt;N(AK142)-60,Azi&lt;=N(AK142)),"Acțiunea în instanță se prescrie la "&amp;RIGHT("0"&amp;DAY(AK142),2)&amp;"."&amp;RIGHT("0"&amp;MONTH(AK142),2)&amp;"."&amp;YEAR(AK142)&amp;". ","")))</f>
        <v/>
      </c>
    </row>
    <row r="143" spans="2:38" x14ac:dyDescent="0.2">
      <c r="B143" s="17"/>
      <c r="C143" s="18"/>
      <c r="D143" s="19"/>
      <c r="E143" s="19"/>
      <c r="F143" s="19"/>
      <c r="G143" s="19"/>
      <c r="H143" s="19"/>
      <c r="I143" s="19"/>
      <c r="J143" s="19"/>
      <c r="K143" s="19"/>
      <c r="L143" s="18"/>
      <c r="M143" s="19"/>
      <c r="N143" s="19"/>
      <c r="O143" s="19"/>
      <c r="P143" s="19"/>
      <c r="Q143" s="19"/>
      <c r="R143" s="19"/>
      <c r="S143" s="19"/>
      <c r="T143" s="20"/>
      <c r="U143" s="21"/>
      <c r="V143" s="20"/>
      <c r="W143" s="19"/>
      <c r="X143" s="19"/>
      <c r="Y143" s="18"/>
      <c r="Z143" s="19"/>
      <c r="AA143" s="18"/>
      <c r="AB143" s="19"/>
      <c r="AC143" s="18"/>
      <c r="AD143" s="18"/>
      <c r="AE143" s="18"/>
      <c r="AF143" s="22" t="str">
        <f>IF(B143="","",SUMIF(Mărfuri!$B$5:$B$1004,B143,Mărfuri!$D$5:$D$1004))</f>
        <v/>
      </c>
      <c r="AG143" s="23" t="str">
        <f>IF(B143="","",SUMIF(Mărfuri!$B$5:$B$1004,B143,Mărfuri!$H$5:$H$1004))</f>
        <v/>
      </c>
      <c r="AH143" s="24" t="str">
        <f t="shared" si="8"/>
        <v/>
      </c>
      <c r="AI143" s="25" t="str">
        <f t="shared" si="9"/>
        <v/>
      </c>
      <c r="AJ143" s="25" t="str">
        <f t="shared" si="10"/>
        <v/>
      </c>
      <c r="AK143" s="25" t="str">
        <f t="shared" si="11"/>
        <v/>
      </c>
      <c r="AL143" s="26" t="str">
        <f>IF(B143="","",TRIM(IF(COUNTIF($B$5:$B$504,B143)&gt;1,"Număr CMR dublat. ","")&amp;IF(LEN(IF(C143="","data, ","")&amp;IF(D143="","locul întocmirii, ","")&amp;IF(OR(E143="",F143=""),"expeditorul, ","")&amp;IF(OR(H143="",I143=""),"destinatarul, ","")&amp;IF(OR(N143="",O143=""),"transportatorul, ","")&amp;IF(OR(K143="",NOT(ISNUMBER(L143))),"locul și data încărcării, ","")&amp;IF(M143="","locul de livrare, ","")&amp;IF(N(AF143)=0,"numărul de colete, ","")&amp;IF(COUNTIFS(Mărfuri!$B$5:$B$1004,B143,Mărfuri!$H$5:$H$1004,"")&gt;0,"greutatea unor loturi, ",""))&gt;0,"Lipsesc date obligatorii (art. 6): "&amp;LEFT(IF(C143="","data, ","")&amp;IF(D143="","locul întocmirii, ","")&amp;IF(OR(E143="",F143=""),"expeditorul, ","")&amp;IF(OR(H143="",I143=""),"destinatarul, ","")&amp;IF(OR(N143="",O143=""),"transportatorul, ","")&amp;IF(OR(K143="",NOT(ISNUMBER(L143))),"locul și data încărcării, ","")&amp;IF(M143="","locul de livrare, ","")&amp;IF(N(AF143)=0,"numărul de colete, ","")&amp;IF(COUNTIFS(Mărfuri!$B$5:$B$1004,B143,Mărfuri!$H$5:$H$1004,"")&gt;0,"greutatea unor loturi, ",""),LEN(IF(C143="","data, ","")&amp;IF(D143="","locul întocmirii, ","")&amp;IF(OR(E143="",F143=""),"expeditorul, ","")&amp;IF(OR(H143="",I143=""),"destinatarul, ","")&amp;IF(OR(N143="",O143=""),"transportatorul, ","")&amp;IF(OR(K143="",NOT(ISNUMBER(L143))),"locul și data încărcării, ","")&amp;IF(M143="","locul de livrare, ","")&amp;IF(N(AF143)=0,"numărul de colete, ","")&amp;IF(COUNTIFS(Mărfuri!$B$5:$B$1004,B143,Mărfuri!$H$5:$H$1004,"")&gt;0,"greutatea unor loturi, ",""))-2)&amp;". ","")&amp;IF(Z143&lt;&gt;"","Transportatorul a făcut rezerve la încărcare (art. 8): ele te obligă doar dacă le-ai acceptat expres. ","")&amp;IF(AND(ISNUMBER(AC143),ISNUMBER(AI143)),IF(NOT(ISNUMBER(AD143)),IF(Azi&gt;AI143,"Rezerva scrisă pentru avarii neaparente nu a fost trimisă în termen ("&amp;RIGHT("0"&amp;DAY(AI143),2)&amp;"."&amp;RIGHT("0"&amp;MONTH(AI143),2)&amp;"."&amp;YEAR(AI143)&amp;"). ","Trimite rezerva scrisă pentru avarii neaparente până la "&amp;RIGHT("0"&amp;DAY(AI143),2)&amp;"."&amp;RIGHT("0"&amp;MONTH(AI143),2)&amp;"."&amp;YEAR(AI143)&amp;". "),IF(AD143&gt;AI143,"Rezerva scrisă a fost trimisă după termenul de 7 zile ("&amp;RIGHT("0"&amp;DAY(AI143),2)&amp;"."&amp;RIGHT("0"&amp;MONTH(AI143),2)&amp;"."&amp;YEAR(AI143)&amp;"): se prezumă că marfa a fost primită în starea din CMR. ","")),"")&amp;IF(ISNUMBER(AJ143),IF(NOT(ISNUMBER(AE143)),IF(Azi&gt;AJ143,"Termenul de 21 de zile pentru reclamația de întârziere a expirat. ","Livrare cu întârziere: trimite reclamația scrisă până la "&amp;RIGHT("0"&amp;DAY(AJ143),2)&amp;"."&amp;RIGHT("0"&amp;MONTH(AJ143),2)&amp;"."&amp;YEAR(AJ143)&amp;". "),IF(AE143&gt;AJ143,"Reclamația pentru întârziere a fost trimisă după termen. ","")),"")&amp;IF(AND(AH143="În tranzit – întârziat"),"Termenul de livrare a trecut și marfa nu a ajuns. ","")&amp;IF(AND(ISNUMBER(AK143),OR(AB143&lt;&gt;"",ISNUMBER(AC143),ISNUMBER(AJ143)),Azi&gt;N(AK143)-60,Azi&lt;=N(AK143)),"Acțiunea în instanță se prescrie la "&amp;RIGHT("0"&amp;DAY(AK143),2)&amp;"."&amp;RIGHT("0"&amp;MONTH(AK143),2)&amp;"."&amp;YEAR(AK143)&amp;". ","")))</f>
        <v/>
      </c>
    </row>
    <row r="144" spans="2:38" x14ac:dyDescent="0.2">
      <c r="B144" s="17"/>
      <c r="C144" s="18"/>
      <c r="D144" s="19"/>
      <c r="E144" s="19"/>
      <c r="F144" s="19"/>
      <c r="G144" s="19"/>
      <c r="H144" s="19"/>
      <c r="I144" s="19"/>
      <c r="J144" s="19"/>
      <c r="K144" s="19"/>
      <c r="L144" s="18"/>
      <c r="M144" s="19"/>
      <c r="N144" s="19"/>
      <c r="O144" s="19"/>
      <c r="P144" s="19"/>
      <c r="Q144" s="19"/>
      <c r="R144" s="19"/>
      <c r="S144" s="19"/>
      <c r="T144" s="20"/>
      <c r="U144" s="21"/>
      <c r="V144" s="20"/>
      <c r="W144" s="19"/>
      <c r="X144" s="19"/>
      <c r="Y144" s="18"/>
      <c r="Z144" s="19"/>
      <c r="AA144" s="18"/>
      <c r="AB144" s="19"/>
      <c r="AC144" s="18"/>
      <c r="AD144" s="18"/>
      <c r="AE144" s="18"/>
      <c r="AF144" s="22" t="str">
        <f>IF(B144="","",SUMIF(Mărfuri!$B$5:$B$1004,B144,Mărfuri!$D$5:$D$1004))</f>
        <v/>
      </c>
      <c r="AG144" s="23" t="str">
        <f>IF(B144="","",SUMIF(Mărfuri!$B$5:$B$1004,B144,Mărfuri!$H$5:$H$1004))</f>
        <v/>
      </c>
      <c r="AH144" s="24" t="str">
        <f t="shared" si="8"/>
        <v/>
      </c>
      <c r="AI144" s="25" t="str">
        <f t="shared" si="9"/>
        <v/>
      </c>
      <c r="AJ144" s="25" t="str">
        <f t="shared" si="10"/>
        <v/>
      </c>
      <c r="AK144" s="25" t="str">
        <f t="shared" si="11"/>
        <v/>
      </c>
      <c r="AL144" s="26" t="str">
        <f>IF(B144="","",TRIM(IF(COUNTIF($B$5:$B$504,B144)&gt;1,"Număr CMR dublat. ","")&amp;IF(LEN(IF(C144="","data, ","")&amp;IF(D144="","locul întocmirii, ","")&amp;IF(OR(E144="",F144=""),"expeditorul, ","")&amp;IF(OR(H144="",I144=""),"destinatarul, ","")&amp;IF(OR(N144="",O144=""),"transportatorul, ","")&amp;IF(OR(K144="",NOT(ISNUMBER(L144))),"locul și data încărcării, ","")&amp;IF(M144="","locul de livrare, ","")&amp;IF(N(AF144)=0,"numărul de colete, ","")&amp;IF(COUNTIFS(Mărfuri!$B$5:$B$1004,B144,Mărfuri!$H$5:$H$1004,"")&gt;0,"greutatea unor loturi, ",""))&gt;0,"Lipsesc date obligatorii (art. 6): "&amp;LEFT(IF(C144="","data, ","")&amp;IF(D144="","locul întocmirii, ","")&amp;IF(OR(E144="",F144=""),"expeditorul, ","")&amp;IF(OR(H144="",I144=""),"destinatarul, ","")&amp;IF(OR(N144="",O144=""),"transportatorul, ","")&amp;IF(OR(K144="",NOT(ISNUMBER(L144))),"locul și data încărcării, ","")&amp;IF(M144="","locul de livrare, ","")&amp;IF(N(AF144)=0,"numărul de colete, ","")&amp;IF(COUNTIFS(Mărfuri!$B$5:$B$1004,B144,Mărfuri!$H$5:$H$1004,"")&gt;0,"greutatea unor loturi, ",""),LEN(IF(C144="","data, ","")&amp;IF(D144="","locul întocmirii, ","")&amp;IF(OR(E144="",F144=""),"expeditorul, ","")&amp;IF(OR(H144="",I144=""),"destinatarul, ","")&amp;IF(OR(N144="",O144=""),"transportatorul, ","")&amp;IF(OR(K144="",NOT(ISNUMBER(L144))),"locul și data încărcării, ","")&amp;IF(M144="","locul de livrare, ","")&amp;IF(N(AF144)=0,"numărul de colete, ","")&amp;IF(COUNTIFS(Mărfuri!$B$5:$B$1004,B144,Mărfuri!$H$5:$H$1004,"")&gt;0,"greutatea unor loturi, ",""))-2)&amp;". ","")&amp;IF(Z144&lt;&gt;"","Transportatorul a făcut rezerve la încărcare (art. 8): ele te obligă doar dacă le-ai acceptat expres. ","")&amp;IF(AND(ISNUMBER(AC144),ISNUMBER(AI144)),IF(NOT(ISNUMBER(AD144)),IF(Azi&gt;AI144,"Rezerva scrisă pentru avarii neaparente nu a fost trimisă în termen ("&amp;RIGHT("0"&amp;DAY(AI144),2)&amp;"."&amp;RIGHT("0"&amp;MONTH(AI144),2)&amp;"."&amp;YEAR(AI144)&amp;"). ","Trimite rezerva scrisă pentru avarii neaparente până la "&amp;RIGHT("0"&amp;DAY(AI144),2)&amp;"."&amp;RIGHT("0"&amp;MONTH(AI144),2)&amp;"."&amp;YEAR(AI144)&amp;". "),IF(AD144&gt;AI144,"Rezerva scrisă a fost trimisă după termenul de 7 zile ("&amp;RIGHT("0"&amp;DAY(AI144),2)&amp;"."&amp;RIGHT("0"&amp;MONTH(AI144),2)&amp;"."&amp;YEAR(AI144)&amp;"): se prezumă că marfa a fost primită în starea din CMR. ","")),"")&amp;IF(ISNUMBER(AJ144),IF(NOT(ISNUMBER(AE144)),IF(Azi&gt;AJ144,"Termenul de 21 de zile pentru reclamația de întârziere a expirat. ","Livrare cu întârziere: trimite reclamația scrisă până la "&amp;RIGHT("0"&amp;DAY(AJ144),2)&amp;"."&amp;RIGHT("0"&amp;MONTH(AJ144),2)&amp;"."&amp;YEAR(AJ144)&amp;". "),IF(AE144&gt;AJ144,"Reclamația pentru întârziere a fost trimisă după termen. ","")),"")&amp;IF(AND(AH144="În tranzit – întârziat"),"Termenul de livrare a trecut și marfa nu a ajuns. ","")&amp;IF(AND(ISNUMBER(AK144),OR(AB144&lt;&gt;"",ISNUMBER(AC144),ISNUMBER(AJ144)),Azi&gt;N(AK144)-60,Azi&lt;=N(AK144)),"Acțiunea în instanță se prescrie la "&amp;RIGHT("0"&amp;DAY(AK144),2)&amp;"."&amp;RIGHT("0"&amp;MONTH(AK144),2)&amp;"."&amp;YEAR(AK144)&amp;". ","")))</f>
        <v/>
      </c>
    </row>
    <row r="145" spans="2:38" x14ac:dyDescent="0.2">
      <c r="B145" s="17"/>
      <c r="C145" s="18"/>
      <c r="D145" s="19"/>
      <c r="E145" s="19"/>
      <c r="F145" s="19"/>
      <c r="G145" s="19"/>
      <c r="H145" s="19"/>
      <c r="I145" s="19"/>
      <c r="J145" s="19"/>
      <c r="K145" s="19"/>
      <c r="L145" s="18"/>
      <c r="M145" s="19"/>
      <c r="N145" s="19"/>
      <c r="O145" s="19"/>
      <c r="P145" s="19"/>
      <c r="Q145" s="19"/>
      <c r="R145" s="19"/>
      <c r="S145" s="19"/>
      <c r="T145" s="20"/>
      <c r="U145" s="21"/>
      <c r="V145" s="20"/>
      <c r="W145" s="19"/>
      <c r="X145" s="19"/>
      <c r="Y145" s="18"/>
      <c r="Z145" s="19"/>
      <c r="AA145" s="18"/>
      <c r="AB145" s="19"/>
      <c r="AC145" s="18"/>
      <c r="AD145" s="18"/>
      <c r="AE145" s="18"/>
      <c r="AF145" s="22" t="str">
        <f>IF(B145="","",SUMIF(Mărfuri!$B$5:$B$1004,B145,Mărfuri!$D$5:$D$1004))</f>
        <v/>
      </c>
      <c r="AG145" s="23" t="str">
        <f>IF(B145="","",SUMIF(Mărfuri!$B$5:$B$1004,B145,Mărfuri!$H$5:$H$1004))</f>
        <v/>
      </c>
      <c r="AH145" s="24" t="str">
        <f t="shared" si="8"/>
        <v/>
      </c>
      <c r="AI145" s="25" t="str">
        <f t="shared" si="9"/>
        <v/>
      </c>
      <c r="AJ145" s="25" t="str">
        <f t="shared" si="10"/>
        <v/>
      </c>
      <c r="AK145" s="25" t="str">
        <f t="shared" si="11"/>
        <v/>
      </c>
      <c r="AL145" s="26" t="str">
        <f>IF(B145="","",TRIM(IF(COUNTIF($B$5:$B$504,B145)&gt;1,"Număr CMR dublat. ","")&amp;IF(LEN(IF(C145="","data, ","")&amp;IF(D145="","locul întocmirii, ","")&amp;IF(OR(E145="",F145=""),"expeditorul, ","")&amp;IF(OR(H145="",I145=""),"destinatarul, ","")&amp;IF(OR(N145="",O145=""),"transportatorul, ","")&amp;IF(OR(K145="",NOT(ISNUMBER(L145))),"locul și data încărcării, ","")&amp;IF(M145="","locul de livrare, ","")&amp;IF(N(AF145)=0,"numărul de colete, ","")&amp;IF(COUNTIFS(Mărfuri!$B$5:$B$1004,B145,Mărfuri!$H$5:$H$1004,"")&gt;0,"greutatea unor loturi, ",""))&gt;0,"Lipsesc date obligatorii (art. 6): "&amp;LEFT(IF(C145="","data, ","")&amp;IF(D145="","locul întocmirii, ","")&amp;IF(OR(E145="",F145=""),"expeditorul, ","")&amp;IF(OR(H145="",I145=""),"destinatarul, ","")&amp;IF(OR(N145="",O145=""),"transportatorul, ","")&amp;IF(OR(K145="",NOT(ISNUMBER(L145))),"locul și data încărcării, ","")&amp;IF(M145="","locul de livrare, ","")&amp;IF(N(AF145)=0,"numărul de colete, ","")&amp;IF(COUNTIFS(Mărfuri!$B$5:$B$1004,B145,Mărfuri!$H$5:$H$1004,"")&gt;0,"greutatea unor loturi, ",""),LEN(IF(C145="","data, ","")&amp;IF(D145="","locul întocmirii, ","")&amp;IF(OR(E145="",F145=""),"expeditorul, ","")&amp;IF(OR(H145="",I145=""),"destinatarul, ","")&amp;IF(OR(N145="",O145=""),"transportatorul, ","")&amp;IF(OR(K145="",NOT(ISNUMBER(L145))),"locul și data încărcării, ","")&amp;IF(M145="","locul de livrare, ","")&amp;IF(N(AF145)=0,"numărul de colete, ","")&amp;IF(COUNTIFS(Mărfuri!$B$5:$B$1004,B145,Mărfuri!$H$5:$H$1004,"")&gt;0,"greutatea unor loturi, ",""))-2)&amp;". ","")&amp;IF(Z145&lt;&gt;"","Transportatorul a făcut rezerve la încărcare (art. 8): ele te obligă doar dacă le-ai acceptat expres. ","")&amp;IF(AND(ISNUMBER(AC145),ISNUMBER(AI145)),IF(NOT(ISNUMBER(AD145)),IF(Azi&gt;AI145,"Rezerva scrisă pentru avarii neaparente nu a fost trimisă în termen ("&amp;RIGHT("0"&amp;DAY(AI145),2)&amp;"."&amp;RIGHT("0"&amp;MONTH(AI145),2)&amp;"."&amp;YEAR(AI145)&amp;"). ","Trimite rezerva scrisă pentru avarii neaparente până la "&amp;RIGHT("0"&amp;DAY(AI145),2)&amp;"."&amp;RIGHT("0"&amp;MONTH(AI145),2)&amp;"."&amp;YEAR(AI145)&amp;". "),IF(AD145&gt;AI145,"Rezerva scrisă a fost trimisă după termenul de 7 zile ("&amp;RIGHT("0"&amp;DAY(AI145),2)&amp;"."&amp;RIGHT("0"&amp;MONTH(AI145),2)&amp;"."&amp;YEAR(AI145)&amp;"): se prezumă că marfa a fost primită în starea din CMR. ","")),"")&amp;IF(ISNUMBER(AJ145),IF(NOT(ISNUMBER(AE145)),IF(Azi&gt;AJ145,"Termenul de 21 de zile pentru reclamația de întârziere a expirat. ","Livrare cu întârziere: trimite reclamația scrisă până la "&amp;RIGHT("0"&amp;DAY(AJ145),2)&amp;"."&amp;RIGHT("0"&amp;MONTH(AJ145),2)&amp;"."&amp;YEAR(AJ145)&amp;". "),IF(AE145&gt;AJ145,"Reclamația pentru întârziere a fost trimisă după termen. ","")),"")&amp;IF(AND(AH145="În tranzit – întârziat"),"Termenul de livrare a trecut și marfa nu a ajuns. ","")&amp;IF(AND(ISNUMBER(AK145),OR(AB145&lt;&gt;"",ISNUMBER(AC145),ISNUMBER(AJ145)),Azi&gt;N(AK145)-60,Azi&lt;=N(AK145)),"Acțiunea în instanță se prescrie la "&amp;RIGHT("0"&amp;DAY(AK145),2)&amp;"."&amp;RIGHT("0"&amp;MONTH(AK145),2)&amp;"."&amp;YEAR(AK145)&amp;". ","")))</f>
        <v/>
      </c>
    </row>
    <row r="146" spans="2:38" x14ac:dyDescent="0.2">
      <c r="B146" s="17"/>
      <c r="C146" s="18"/>
      <c r="D146" s="19"/>
      <c r="E146" s="19"/>
      <c r="F146" s="19"/>
      <c r="G146" s="19"/>
      <c r="H146" s="19"/>
      <c r="I146" s="19"/>
      <c r="J146" s="19"/>
      <c r="K146" s="19"/>
      <c r="L146" s="18"/>
      <c r="M146" s="19"/>
      <c r="N146" s="19"/>
      <c r="O146" s="19"/>
      <c r="P146" s="19"/>
      <c r="Q146" s="19"/>
      <c r="R146" s="19"/>
      <c r="S146" s="19"/>
      <c r="T146" s="20"/>
      <c r="U146" s="21"/>
      <c r="V146" s="20"/>
      <c r="W146" s="19"/>
      <c r="X146" s="19"/>
      <c r="Y146" s="18"/>
      <c r="Z146" s="19"/>
      <c r="AA146" s="18"/>
      <c r="AB146" s="19"/>
      <c r="AC146" s="18"/>
      <c r="AD146" s="18"/>
      <c r="AE146" s="18"/>
      <c r="AF146" s="22" t="str">
        <f>IF(B146="","",SUMIF(Mărfuri!$B$5:$B$1004,B146,Mărfuri!$D$5:$D$1004))</f>
        <v/>
      </c>
      <c r="AG146" s="23" t="str">
        <f>IF(B146="","",SUMIF(Mărfuri!$B$5:$B$1004,B146,Mărfuri!$H$5:$H$1004))</f>
        <v/>
      </c>
      <c r="AH146" s="24" t="str">
        <f t="shared" si="8"/>
        <v/>
      </c>
      <c r="AI146" s="25" t="str">
        <f t="shared" si="9"/>
        <v/>
      </c>
      <c r="AJ146" s="25" t="str">
        <f t="shared" si="10"/>
        <v/>
      </c>
      <c r="AK146" s="25" t="str">
        <f t="shared" si="11"/>
        <v/>
      </c>
      <c r="AL146" s="26" t="str">
        <f>IF(B146="","",TRIM(IF(COUNTIF($B$5:$B$504,B146)&gt;1,"Număr CMR dublat. ","")&amp;IF(LEN(IF(C146="","data, ","")&amp;IF(D146="","locul întocmirii, ","")&amp;IF(OR(E146="",F146=""),"expeditorul, ","")&amp;IF(OR(H146="",I146=""),"destinatarul, ","")&amp;IF(OR(N146="",O146=""),"transportatorul, ","")&amp;IF(OR(K146="",NOT(ISNUMBER(L146))),"locul și data încărcării, ","")&amp;IF(M146="","locul de livrare, ","")&amp;IF(N(AF146)=0,"numărul de colete, ","")&amp;IF(COUNTIFS(Mărfuri!$B$5:$B$1004,B146,Mărfuri!$H$5:$H$1004,"")&gt;0,"greutatea unor loturi, ",""))&gt;0,"Lipsesc date obligatorii (art. 6): "&amp;LEFT(IF(C146="","data, ","")&amp;IF(D146="","locul întocmirii, ","")&amp;IF(OR(E146="",F146=""),"expeditorul, ","")&amp;IF(OR(H146="",I146=""),"destinatarul, ","")&amp;IF(OR(N146="",O146=""),"transportatorul, ","")&amp;IF(OR(K146="",NOT(ISNUMBER(L146))),"locul și data încărcării, ","")&amp;IF(M146="","locul de livrare, ","")&amp;IF(N(AF146)=0,"numărul de colete, ","")&amp;IF(COUNTIFS(Mărfuri!$B$5:$B$1004,B146,Mărfuri!$H$5:$H$1004,"")&gt;0,"greutatea unor loturi, ",""),LEN(IF(C146="","data, ","")&amp;IF(D146="","locul întocmirii, ","")&amp;IF(OR(E146="",F146=""),"expeditorul, ","")&amp;IF(OR(H146="",I146=""),"destinatarul, ","")&amp;IF(OR(N146="",O146=""),"transportatorul, ","")&amp;IF(OR(K146="",NOT(ISNUMBER(L146))),"locul și data încărcării, ","")&amp;IF(M146="","locul de livrare, ","")&amp;IF(N(AF146)=0,"numărul de colete, ","")&amp;IF(COUNTIFS(Mărfuri!$B$5:$B$1004,B146,Mărfuri!$H$5:$H$1004,"")&gt;0,"greutatea unor loturi, ",""))-2)&amp;". ","")&amp;IF(Z146&lt;&gt;"","Transportatorul a făcut rezerve la încărcare (art. 8): ele te obligă doar dacă le-ai acceptat expres. ","")&amp;IF(AND(ISNUMBER(AC146),ISNUMBER(AI146)),IF(NOT(ISNUMBER(AD146)),IF(Azi&gt;AI146,"Rezerva scrisă pentru avarii neaparente nu a fost trimisă în termen ("&amp;RIGHT("0"&amp;DAY(AI146),2)&amp;"."&amp;RIGHT("0"&amp;MONTH(AI146),2)&amp;"."&amp;YEAR(AI146)&amp;"). ","Trimite rezerva scrisă pentru avarii neaparente până la "&amp;RIGHT("0"&amp;DAY(AI146),2)&amp;"."&amp;RIGHT("0"&amp;MONTH(AI146),2)&amp;"."&amp;YEAR(AI146)&amp;". "),IF(AD146&gt;AI146,"Rezerva scrisă a fost trimisă după termenul de 7 zile ("&amp;RIGHT("0"&amp;DAY(AI146),2)&amp;"."&amp;RIGHT("0"&amp;MONTH(AI146),2)&amp;"."&amp;YEAR(AI146)&amp;"): se prezumă că marfa a fost primită în starea din CMR. ","")),"")&amp;IF(ISNUMBER(AJ146),IF(NOT(ISNUMBER(AE146)),IF(Azi&gt;AJ146,"Termenul de 21 de zile pentru reclamația de întârziere a expirat. ","Livrare cu întârziere: trimite reclamația scrisă până la "&amp;RIGHT("0"&amp;DAY(AJ146),2)&amp;"."&amp;RIGHT("0"&amp;MONTH(AJ146),2)&amp;"."&amp;YEAR(AJ146)&amp;". "),IF(AE146&gt;AJ146,"Reclamația pentru întârziere a fost trimisă după termen. ","")),"")&amp;IF(AND(AH146="În tranzit – întârziat"),"Termenul de livrare a trecut și marfa nu a ajuns. ","")&amp;IF(AND(ISNUMBER(AK146),OR(AB146&lt;&gt;"",ISNUMBER(AC146),ISNUMBER(AJ146)),Azi&gt;N(AK146)-60,Azi&lt;=N(AK146)),"Acțiunea în instanță se prescrie la "&amp;RIGHT("0"&amp;DAY(AK146),2)&amp;"."&amp;RIGHT("0"&amp;MONTH(AK146),2)&amp;"."&amp;YEAR(AK146)&amp;". ","")))</f>
        <v/>
      </c>
    </row>
    <row r="147" spans="2:38" x14ac:dyDescent="0.2">
      <c r="B147" s="17"/>
      <c r="C147" s="18"/>
      <c r="D147" s="19"/>
      <c r="E147" s="19"/>
      <c r="F147" s="19"/>
      <c r="G147" s="19"/>
      <c r="H147" s="19"/>
      <c r="I147" s="19"/>
      <c r="J147" s="19"/>
      <c r="K147" s="19"/>
      <c r="L147" s="18"/>
      <c r="M147" s="19"/>
      <c r="N147" s="19"/>
      <c r="O147" s="19"/>
      <c r="P147" s="19"/>
      <c r="Q147" s="19"/>
      <c r="R147" s="19"/>
      <c r="S147" s="19"/>
      <c r="T147" s="20"/>
      <c r="U147" s="21"/>
      <c r="V147" s="20"/>
      <c r="W147" s="19"/>
      <c r="X147" s="19"/>
      <c r="Y147" s="18"/>
      <c r="Z147" s="19"/>
      <c r="AA147" s="18"/>
      <c r="AB147" s="19"/>
      <c r="AC147" s="18"/>
      <c r="AD147" s="18"/>
      <c r="AE147" s="18"/>
      <c r="AF147" s="22" t="str">
        <f>IF(B147="","",SUMIF(Mărfuri!$B$5:$B$1004,B147,Mărfuri!$D$5:$D$1004))</f>
        <v/>
      </c>
      <c r="AG147" s="23" t="str">
        <f>IF(B147="","",SUMIF(Mărfuri!$B$5:$B$1004,B147,Mărfuri!$H$5:$H$1004))</f>
        <v/>
      </c>
      <c r="AH147" s="24" t="str">
        <f t="shared" si="8"/>
        <v/>
      </c>
      <c r="AI147" s="25" t="str">
        <f t="shared" si="9"/>
        <v/>
      </c>
      <c r="AJ147" s="25" t="str">
        <f t="shared" si="10"/>
        <v/>
      </c>
      <c r="AK147" s="25" t="str">
        <f t="shared" si="11"/>
        <v/>
      </c>
      <c r="AL147" s="26" t="str">
        <f>IF(B147="","",TRIM(IF(COUNTIF($B$5:$B$504,B147)&gt;1,"Număr CMR dublat. ","")&amp;IF(LEN(IF(C147="","data, ","")&amp;IF(D147="","locul întocmirii, ","")&amp;IF(OR(E147="",F147=""),"expeditorul, ","")&amp;IF(OR(H147="",I147=""),"destinatarul, ","")&amp;IF(OR(N147="",O147=""),"transportatorul, ","")&amp;IF(OR(K147="",NOT(ISNUMBER(L147))),"locul și data încărcării, ","")&amp;IF(M147="","locul de livrare, ","")&amp;IF(N(AF147)=0,"numărul de colete, ","")&amp;IF(COUNTIFS(Mărfuri!$B$5:$B$1004,B147,Mărfuri!$H$5:$H$1004,"")&gt;0,"greutatea unor loturi, ",""))&gt;0,"Lipsesc date obligatorii (art. 6): "&amp;LEFT(IF(C147="","data, ","")&amp;IF(D147="","locul întocmirii, ","")&amp;IF(OR(E147="",F147=""),"expeditorul, ","")&amp;IF(OR(H147="",I147=""),"destinatarul, ","")&amp;IF(OR(N147="",O147=""),"transportatorul, ","")&amp;IF(OR(K147="",NOT(ISNUMBER(L147))),"locul și data încărcării, ","")&amp;IF(M147="","locul de livrare, ","")&amp;IF(N(AF147)=0,"numărul de colete, ","")&amp;IF(COUNTIFS(Mărfuri!$B$5:$B$1004,B147,Mărfuri!$H$5:$H$1004,"")&gt;0,"greutatea unor loturi, ",""),LEN(IF(C147="","data, ","")&amp;IF(D147="","locul întocmirii, ","")&amp;IF(OR(E147="",F147=""),"expeditorul, ","")&amp;IF(OR(H147="",I147=""),"destinatarul, ","")&amp;IF(OR(N147="",O147=""),"transportatorul, ","")&amp;IF(OR(K147="",NOT(ISNUMBER(L147))),"locul și data încărcării, ","")&amp;IF(M147="","locul de livrare, ","")&amp;IF(N(AF147)=0,"numărul de colete, ","")&amp;IF(COUNTIFS(Mărfuri!$B$5:$B$1004,B147,Mărfuri!$H$5:$H$1004,"")&gt;0,"greutatea unor loturi, ",""))-2)&amp;". ","")&amp;IF(Z147&lt;&gt;"","Transportatorul a făcut rezerve la încărcare (art. 8): ele te obligă doar dacă le-ai acceptat expres. ","")&amp;IF(AND(ISNUMBER(AC147),ISNUMBER(AI147)),IF(NOT(ISNUMBER(AD147)),IF(Azi&gt;AI147,"Rezerva scrisă pentru avarii neaparente nu a fost trimisă în termen ("&amp;RIGHT("0"&amp;DAY(AI147),2)&amp;"."&amp;RIGHT("0"&amp;MONTH(AI147),2)&amp;"."&amp;YEAR(AI147)&amp;"). ","Trimite rezerva scrisă pentru avarii neaparente până la "&amp;RIGHT("0"&amp;DAY(AI147),2)&amp;"."&amp;RIGHT("0"&amp;MONTH(AI147),2)&amp;"."&amp;YEAR(AI147)&amp;". "),IF(AD147&gt;AI147,"Rezerva scrisă a fost trimisă după termenul de 7 zile ("&amp;RIGHT("0"&amp;DAY(AI147),2)&amp;"."&amp;RIGHT("0"&amp;MONTH(AI147),2)&amp;"."&amp;YEAR(AI147)&amp;"): se prezumă că marfa a fost primită în starea din CMR. ","")),"")&amp;IF(ISNUMBER(AJ147),IF(NOT(ISNUMBER(AE147)),IF(Azi&gt;AJ147,"Termenul de 21 de zile pentru reclamația de întârziere a expirat. ","Livrare cu întârziere: trimite reclamația scrisă până la "&amp;RIGHT("0"&amp;DAY(AJ147),2)&amp;"."&amp;RIGHT("0"&amp;MONTH(AJ147),2)&amp;"."&amp;YEAR(AJ147)&amp;". "),IF(AE147&gt;AJ147,"Reclamația pentru întârziere a fost trimisă după termen. ","")),"")&amp;IF(AND(AH147="În tranzit – întârziat"),"Termenul de livrare a trecut și marfa nu a ajuns. ","")&amp;IF(AND(ISNUMBER(AK147),OR(AB147&lt;&gt;"",ISNUMBER(AC147),ISNUMBER(AJ147)),Azi&gt;N(AK147)-60,Azi&lt;=N(AK147)),"Acțiunea în instanță se prescrie la "&amp;RIGHT("0"&amp;DAY(AK147),2)&amp;"."&amp;RIGHT("0"&amp;MONTH(AK147),2)&amp;"."&amp;YEAR(AK147)&amp;". ","")))</f>
        <v/>
      </c>
    </row>
    <row r="148" spans="2:38" x14ac:dyDescent="0.2">
      <c r="B148" s="17"/>
      <c r="C148" s="18"/>
      <c r="D148" s="19"/>
      <c r="E148" s="19"/>
      <c r="F148" s="19"/>
      <c r="G148" s="19"/>
      <c r="H148" s="19"/>
      <c r="I148" s="19"/>
      <c r="J148" s="19"/>
      <c r="K148" s="19"/>
      <c r="L148" s="18"/>
      <c r="M148" s="19"/>
      <c r="N148" s="19"/>
      <c r="O148" s="19"/>
      <c r="P148" s="19"/>
      <c r="Q148" s="19"/>
      <c r="R148" s="19"/>
      <c r="S148" s="19"/>
      <c r="T148" s="20"/>
      <c r="U148" s="21"/>
      <c r="V148" s="20"/>
      <c r="W148" s="19"/>
      <c r="X148" s="19"/>
      <c r="Y148" s="18"/>
      <c r="Z148" s="19"/>
      <c r="AA148" s="18"/>
      <c r="AB148" s="19"/>
      <c r="AC148" s="18"/>
      <c r="AD148" s="18"/>
      <c r="AE148" s="18"/>
      <c r="AF148" s="22" t="str">
        <f>IF(B148="","",SUMIF(Mărfuri!$B$5:$B$1004,B148,Mărfuri!$D$5:$D$1004))</f>
        <v/>
      </c>
      <c r="AG148" s="23" t="str">
        <f>IF(B148="","",SUMIF(Mărfuri!$B$5:$B$1004,B148,Mărfuri!$H$5:$H$1004))</f>
        <v/>
      </c>
      <c r="AH148" s="24" t="str">
        <f t="shared" si="8"/>
        <v/>
      </c>
      <c r="AI148" s="25" t="str">
        <f t="shared" si="9"/>
        <v/>
      </c>
      <c r="AJ148" s="25" t="str">
        <f t="shared" si="10"/>
        <v/>
      </c>
      <c r="AK148" s="25" t="str">
        <f t="shared" si="11"/>
        <v/>
      </c>
      <c r="AL148" s="26" t="str">
        <f>IF(B148="","",TRIM(IF(COUNTIF($B$5:$B$504,B148)&gt;1,"Număr CMR dublat. ","")&amp;IF(LEN(IF(C148="","data, ","")&amp;IF(D148="","locul întocmirii, ","")&amp;IF(OR(E148="",F148=""),"expeditorul, ","")&amp;IF(OR(H148="",I148=""),"destinatarul, ","")&amp;IF(OR(N148="",O148=""),"transportatorul, ","")&amp;IF(OR(K148="",NOT(ISNUMBER(L148))),"locul și data încărcării, ","")&amp;IF(M148="","locul de livrare, ","")&amp;IF(N(AF148)=0,"numărul de colete, ","")&amp;IF(COUNTIFS(Mărfuri!$B$5:$B$1004,B148,Mărfuri!$H$5:$H$1004,"")&gt;0,"greutatea unor loturi, ",""))&gt;0,"Lipsesc date obligatorii (art. 6): "&amp;LEFT(IF(C148="","data, ","")&amp;IF(D148="","locul întocmirii, ","")&amp;IF(OR(E148="",F148=""),"expeditorul, ","")&amp;IF(OR(H148="",I148=""),"destinatarul, ","")&amp;IF(OR(N148="",O148=""),"transportatorul, ","")&amp;IF(OR(K148="",NOT(ISNUMBER(L148))),"locul și data încărcării, ","")&amp;IF(M148="","locul de livrare, ","")&amp;IF(N(AF148)=0,"numărul de colete, ","")&amp;IF(COUNTIFS(Mărfuri!$B$5:$B$1004,B148,Mărfuri!$H$5:$H$1004,"")&gt;0,"greutatea unor loturi, ",""),LEN(IF(C148="","data, ","")&amp;IF(D148="","locul întocmirii, ","")&amp;IF(OR(E148="",F148=""),"expeditorul, ","")&amp;IF(OR(H148="",I148=""),"destinatarul, ","")&amp;IF(OR(N148="",O148=""),"transportatorul, ","")&amp;IF(OR(K148="",NOT(ISNUMBER(L148))),"locul și data încărcării, ","")&amp;IF(M148="","locul de livrare, ","")&amp;IF(N(AF148)=0,"numărul de colete, ","")&amp;IF(COUNTIFS(Mărfuri!$B$5:$B$1004,B148,Mărfuri!$H$5:$H$1004,"")&gt;0,"greutatea unor loturi, ",""))-2)&amp;". ","")&amp;IF(Z148&lt;&gt;"","Transportatorul a făcut rezerve la încărcare (art. 8): ele te obligă doar dacă le-ai acceptat expres. ","")&amp;IF(AND(ISNUMBER(AC148),ISNUMBER(AI148)),IF(NOT(ISNUMBER(AD148)),IF(Azi&gt;AI148,"Rezerva scrisă pentru avarii neaparente nu a fost trimisă în termen ("&amp;RIGHT("0"&amp;DAY(AI148),2)&amp;"."&amp;RIGHT("0"&amp;MONTH(AI148),2)&amp;"."&amp;YEAR(AI148)&amp;"). ","Trimite rezerva scrisă pentru avarii neaparente până la "&amp;RIGHT("0"&amp;DAY(AI148),2)&amp;"."&amp;RIGHT("0"&amp;MONTH(AI148),2)&amp;"."&amp;YEAR(AI148)&amp;". "),IF(AD148&gt;AI148,"Rezerva scrisă a fost trimisă după termenul de 7 zile ("&amp;RIGHT("0"&amp;DAY(AI148),2)&amp;"."&amp;RIGHT("0"&amp;MONTH(AI148),2)&amp;"."&amp;YEAR(AI148)&amp;"): se prezumă că marfa a fost primită în starea din CMR. ","")),"")&amp;IF(ISNUMBER(AJ148),IF(NOT(ISNUMBER(AE148)),IF(Azi&gt;AJ148,"Termenul de 21 de zile pentru reclamația de întârziere a expirat. ","Livrare cu întârziere: trimite reclamația scrisă până la "&amp;RIGHT("0"&amp;DAY(AJ148),2)&amp;"."&amp;RIGHT("0"&amp;MONTH(AJ148),2)&amp;"."&amp;YEAR(AJ148)&amp;". "),IF(AE148&gt;AJ148,"Reclamația pentru întârziere a fost trimisă după termen. ","")),"")&amp;IF(AND(AH148="În tranzit – întârziat"),"Termenul de livrare a trecut și marfa nu a ajuns. ","")&amp;IF(AND(ISNUMBER(AK148),OR(AB148&lt;&gt;"",ISNUMBER(AC148),ISNUMBER(AJ148)),Azi&gt;N(AK148)-60,Azi&lt;=N(AK148)),"Acțiunea în instanță se prescrie la "&amp;RIGHT("0"&amp;DAY(AK148),2)&amp;"."&amp;RIGHT("0"&amp;MONTH(AK148),2)&amp;"."&amp;YEAR(AK148)&amp;". ","")))</f>
        <v/>
      </c>
    </row>
    <row r="149" spans="2:38" x14ac:dyDescent="0.2">
      <c r="B149" s="17"/>
      <c r="C149" s="18"/>
      <c r="D149" s="19"/>
      <c r="E149" s="19"/>
      <c r="F149" s="19"/>
      <c r="G149" s="19"/>
      <c r="H149" s="19"/>
      <c r="I149" s="19"/>
      <c r="J149" s="19"/>
      <c r="K149" s="19"/>
      <c r="L149" s="18"/>
      <c r="M149" s="19"/>
      <c r="N149" s="19"/>
      <c r="O149" s="19"/>
      <c r="P149" s="19"/>
      <c r="Q149" s="19"/>
      <c r="R149" s="19"/>
      <c r="S149" s="19"/>
      <c r="T149" s="20"/>
      <c r="U149" s="21"/>
      <c r="V149" s="20"/>
      <c r="W149" s="19"/>
      <c r="X149" s="19"/>
      <c r="Y149" s="18"/>
      <c r="Z149" s="19"/>
      <c r="AA149" s="18"/>
      <c r="AB149" s="19"/>
      <c r="AC149" s="18"/>
      <c r="AD149" s="18"/>
      <c r="AE149" s="18"/>
      <c r="AF149" s="22" t="str">
        <f>IF(B149="","",SUMIF(Mărfuri!$B$5:$B$1004,B149,Mărfuri!$D$5:$D$1004))</f>
        <v/>
      </c>
      <c r="AG149" s="23" t="str">
        <f>IF(B149="","",SUMIF(Mărfuri!$B$5:$B$1004,B149,Mărfuri!$H$5:$H$1004))</f>
        <v/>
      </c>
      <c r="AH149" s="24" t="str">
        <f t="shared" si="8"/>
        <v/>
      </c>
      <c r="AI149" s="25" t="str">
        <f t="shared" si="9"/>
        <v/>
      </c>
      <c r="AJ149" s="25" t="str">
        <f t="shared" si="10"/>
        <v/>
      </c>
      <c r="AK149" s="25" t="str">
        <f t="shared" si="11"/>
        <v/>
      </c>
      <c r="AL149" s="26" t="str">
        <f>IF(B149="","",TRIM(IF(COUNTIF($B$5:$B$504,B149)&gt;1,"Număr CMR dublat. ","")&amp;IF(LEN(IF(C149="","data, ","")&amp;IF(D149="","locul întocmirii, ","")&amp;IF(OR(E149="",F149=""),"expeditorul, ","")&amp;IF(OR(H149="",I149=""),"destinatarul, ","")&amp;IF(OR(N149="",O149=""),"transportatorul, ","")&amp;IF(OR(K149="",NOT(ISNUMBER(L149))),"locul și data încărcării, ","")&amp;IF(M149="","locul de livrare, ","")&amp;IF(N(AF149)=0,"numărul de colete, ","")&amp;IF(COUNTIFS(Mărfuri!$B$5:$B$1004,B149,Mărfuri!$H$5:$H$1004,"")&gt;0,"greutatea unor loturi, ",""))&gt;0,"Lipsesc date obligatorii (art. 6): "&amp;LEFT(IF(C149="","data, ","")&amp;IF(D149="","locul întocmirii, ","")&amp;IF(OR(E149="",F149=""),"expeditorul, ","")&amp;IF(OR(H149="",I149=""),"destinatarul, ","")&amp;IF(OR(N149="",O149=""),"transportatorul, ","")&amp;IF(OR(K149="",NOT(ISNUMBER(L149))),"locul și data încărcării, ","")&amp;IF(M149="","locul de livrare, ","")&amp;IF(N(AF149)=0,"numărul de colete, ","")&amp;IF(COUNTIFS(Mărfuri!$B$5:$B$1004,B149,Mărfuri!$H$5:$H$1004,"")&gt;0,"greutatea unor loturi, ",""),LEN(IF(C149="","data, ","")&amp;IF(D149="","locul întocmirii, ","")&amp;IF(OR(E149="",F149=""),"expeditorul, ","")&amp;IF(OR(H149="",I149=""),"destinatarul, ","")&amp;IF(OR(N149="",O149=""),"transportatorul, ","")&amp;IF(OR(K149="",NOT(ISNUMBER(L149))),"locul și data încărcării, ","")&amp;IF(M149="","locul de livrare, ","")&amp;IF(N(AF149)=0,"numărul de colete, ","")&amp;IF(COUNTIFS(Mărfuri!$B$5:$B$1004,B149,Mărfuri!$H$5:$H$1004,"")&gt;0,"greutatea unor loturi, ",""))-2)&amp;". ","")&amp;IF(Z149&lt;&gt;"","Transportatorul a făcut rezerve la încărcare (art. 8): ele te obligă doar dacă le-ai acceptat expres. ","")&amp;IF(AND(ISNUMBER(AC149),ISNUMBER(AI149)),IF(NOT(ISNUMBER(AD149)),IF(Azi&gt;AI149,"Rezerva scrisă pentru avarii neaparente nu a fost trimisă în termen ("&amp;RIGHT("0"&amp;DAY(AI149),2)&amp;"."&amp;RIGHT("0"&amp;MONTH(AI149),2)&amp;"."&amp;YEAR(AI149)&amp;"). ","Trimite rezerva scrisă pentru avarii neaparente până la "&amp;RIGHT("0"&amp;DAY(AI149),2)&amp;"."&amp;RIGHT("0"&amp;MONTH(AI149),2)&amp;"."&amp;YEAR(AI149)&amp;". "),IF(AD149&gt;AI149,"Rezerva scrisă a fost trimisă după termenul de 7 zile ("&amp;RIGHT("0"&amp;DAY(AI149),2)&amp;"."&amp;RIGHT("0"&amp;MONTH(AI149),2)&amp;"."&amp;YEAR(AI149)&amp;"): se prezumă că marfa a fost primită în starea din CMR. ","")),"")&amp;IF(ISNUMBER(AJ149),IF(NOT(ISNUMBER(AE149)),IF(Azi&gt;AJ149,"Termenul de 21 de zile pentru reclamația de întârziere a expirat. ","Livrare cu întârziere: trimite reclamația scrisă până la "&amp;RIGHT("0"&amp;DAY(AJ149),2)&amp;"."&amp;RIGHT("0"&amp;MONTH(AJ149),2)&amp;"."&amp;YEAR(AJ149)&amp;". "),IF(AE149&gt;AJ149,"Reclamația pentru întârziere a fost trimisă după termen. ","")),"")&amp;IF(AND(AH149="În tranzit – întârziat"),"Termenul de livrare a trecut și marfa nu a ajuns. ","")&amp;IF(AND(ISNUMBER(AK149),OR(AB149&lt;&gt;"",ISNUMBER(AC149),ISNUMBER(AJ149)),Azi&gt;N(AK149)-60,Azi&lt;=N(AK149)),"Acțiunea în instanță se prescrie la "&amp;RIGHT("0"&amp;DAY(AK149),2)&amp;"."&amp;RIGHT("0"&amp;MONTH(AK149),2)&amp;"."&amp;YEAR(AK149)&amp;". ","")))</f>
        <v/>
      </c>
    </row>
    <row r="150" spans="2:38" x14ac:dyDescent="0.2">
      <c r="B150" s="17"/>
      <c r="C150" s="18"/>
      <c r="D150" s="19"/>
      <c r="E150" s="19"/>
      <c r="F150" s="19"/>
      <c r="G150" s="19"/>
      <c r="H150" s="19"/>
      <c r="I150" s="19"/>
      <c r="J150" s="19"/>
      <c r="K150" s="19"/>
      <c r="L150" s="18"/>
      <c r="M150" s="19"/>
      <c r="N150" s="19"/>
      <c r="O150" s="19"/>
      <c r="P150" s="19"/>
      <c r="Q150" s="19"/>
      <c r="R150" s="19"/>
      <c r="S150" s="19"/>
      <c r="T150" s="20"/>
      <c r="U150" s="21"/>
      <c r="V150" s="20"/>
      <c r="W150" s="19"/>
      <c r="X150" s="19"/>
      <c r="Y150" s="18"/>
      <c r="Z150" s="19"/>
      <c r="AA150" s="18"/>
      <c r="AB150" s="19"/>
      <c r="AC150" s="18"/>
      <c r="AD150" s="18"/>
      <c r="AE150" s="18"/>
      <c r="AF150" s="22" t="str">
        <f>IF(B150="","",SUMIF(Mărfuri!$B$5:$B$1004,B150,Mărfuri!$D$5:$D$1004))</f>
        <v/>
      </c>
      <c r="AG150" s="23" t="str">
        <f>IF(B150="","",SUMIF(Mărfuri!$B$5:$B$1004,B150,Mărfuri!$H$5:$H$1004))</f>
        <v/>
      </c>
      <c r="AH150" s="24" t="str">
        <f t="shared" si="8"/>
        <v/>
      </c>
      <c r="AI150" s="25" t="str">
        <f t="shared" si="9"/>
        <v/>
      </c>
      <c r="AJ150" s="25" t="str">
        <f t="shared" si="10"/>
        <v/>
      </c>
      <c r="AK150" s="25" t="str">
        <f t="shared" si="11"/>
        <v/>
      </c>
      <c r="AL150" s="26" t="str">
        <f>IF(B150="","",TRIM(IF(COUNTIF($B$5:$B$504,B150)&gt;1,"Număr CMR dublat. ","")&amp;IF(LEN(IF(C150="","data, ","")&amp;IF(D150="","locul întocmirii, ","")&amp;IF(OR(E150="",F150=""),"expeditorul, ","")&amp;IF(OR(H150="",I150=""),"destinatarul, ","")&amp;IF(OR(N150="",O150=""),"transportatorul, ","")&amp;IF(OR(K150="",NOT(ISNUMBER(L150))),"locul și data încărcării, ","")&amp;IF(M150="","locul de livrare, ","")&amp;IF(N(AF150)=0,"numărul de colete, ","")&amp;IF(COUNTIFS(Mărfuri!$B$5:$B$1004,B150,Mărfuri!$H$5:$H$1004,"")&gt;0,"greutatea unor loturi, ",""))&gt;0,"Lipsesc date obligatorii (art. 6): "&amp;LEFT(IF(C150="","data, ","")&amp;IF(D150="","locul întocmirii, ","")&amp;IF(OR(E150="",F150=""),"expeditorul, ","")&amp;IF(OR(H150="",I150=""),"destinatarul, ","")&amp;IF(OR(N150="",O150=""),"transportatorul, ","")&amp;IF(OR(K150="",NOT(ISNUMBER(L150))),"locul și data încărcării, ","")&amp;IF(M150="","locul de livrare, ","")&amp;IF(N(AF150)=0,"numărul de colete, ","")&amp;IF(COUNTIFS(Mărfuri!$B$5:$B$1004,B150,Mărfuri!$H$5:$H$1004,"")&gt;0,"greutatea unor loturi, ",""),LEN(IF(C150="","data, ","")&amp;IF(D150="","locul întocmirii, ","")&amp;IF(OR(E150="",F150=""),"expeditorul, ","")&amp;IF(OR(H150="",I150=""),"destinatarul, ","")&amp;IF(OR(N150="",O150=""),"transportatorul, ","")&amp;IF(OR(K150="",NOT(ISNUMBER(L150))),"locul și data încărcării, ","")&amp;IF(M150="","locul de livrare, ","")&amp;IF(N(AF150)=0,"numărul de colete, ","")&amp;IF(COUNTIFS(Mărfuri!$B$5:$B$1004,B150,Mărfuri!$H$5:$H$1004,"")&gt;0,"greutatea unor loturi, ",""))-2)&amp;". ","")&amp;IF(Z150&lt;&gt;"","Transportatorul a făcut rezerve la încărcare (art. 8): ele te obligă doar dacă le-ai acceptat expres. ","")&amp;IF(AND(ISNUMBER(AC150),ISNUMBER(AI150)),IF(NOT(ISNUMBER(AD150)),IF(Azi&gt;AI150,"Rezerva scrisă pentru avarii neaparente nu a fost trimisă în termen ("&amp;RIGHT("0"&amp;DAY(AI150),2)&amp;"."&amp;RIGHT("0"&amp;MONTH(AI150),2)&amp;"."&amp;YEAR(AI150)&amp;"). ","Trimite rezerva scrisă pentru avarii neaparente până la "&amp;RIGHT("0"&amp;DAY(AI150),2)&amp;"."&amp;RIGHT("0"&amp;MONTH(AI150),2)&amp;"."&amp;YEAR(AI150)&amp;". "),IF(AD150&gt;AI150,"Rezerva scrisă a fost trimisă după termenul de 7 zile ("&amp;RIGHT("0"&amp;DAY(AI150),2)&amp;"."&amp;RIGHT("0"&amp;MONTH(AI150),2)&amp;"."&amp;YEAR(AI150)&amp;"): se prezumă că marfa a fost primită în starea din CMR. ","")),"")&amp;IF(ISNUMBER(AJ150),IF(NOT(ISNUMBER(AE150)),IF(Azi&gt;AJ150,"Termenul de 21 de zile pentru reclamația de întârziere a expirat. ","Livrare cu întârziere: trimite reclamația scrisă până la "&amp;RIGHT("0"&amp;DAY(AJ150),2)&amp;"."&amp;RIGHT("0"&amp;MONTH(AJ150),2)&amp;"."&amp;YEAR(AJ150)&amp;". "),IF(AE150&gt;AJ150,"Reclamația pentru întârziere a fost trimisă după termen. ","")),"")&amp;IF(AND(AH150="În tranzit – întârziat"),"Termenul de livrare a trecut și marfa nu a ajuns. ","")&amp;IF(AND(ISNUMBER(AK150),OR(AB150&lt;&gt;"",ISNUMBER(AC150),ISNUMBER(AJ150)),Azi&gt;N(AK150)-60,Azi&lt;=N(AK150)),"Acțiunea în instanță se prescrie la "&amp;RIGHT("0"&amp;DAY(AK150),2)&amp;"."&amp;RIGHT("0"&amp;MONTH(AK150),2)&amp;"."&amp;YEAR(AK150)&amp;". ","")))</f>
        <v/>
      </c>
    </row>
    <row r="151" spans="2:38" x14ac:dyDescent="0.2">
      <c r="B151" s="17"/>
      <c r="C151" s="18"/>
      <c r="D151" s="19"/>
      <c r="E151" s="19"/>
      <c r="F151" s="19"/>
      <c r="G151" s="19"/>
      <c r="H151" s="19"/>
      <c r="I151" s="19"/>
      <c r="J151" s="19"/>
      <c r="K151" s="19"/>
      <c r="L151" s="18"/>
      <c r="M151" s="19"/>
      <c r="N151" s="19"/>
      <c r="O151" s="19"/>
      <c r="P151" s="19"/>
      <c r="Q151" s="19"/>
      <c r="R151" s="19"/>
      <c r="S151" s="19"/>
      <c r="T151" s="20"/>
      <c r="U151" s="21"/>
      <c r="V151" s="20"/>
      <c r="W151" s="19"/>
      <c r="X151" s="19"/>
      <c r="Y151" s="18"/>
      <c r="Z151" s="19"/>
      <c r="AA151" s="18"/>
      <c r="AB151" s="19"/>
      <c r="AC151" s="18"/>
      <c r="AD151" s="18"/>
      <c r="AE151" s="18"/>
      <c r="AF151" s="22" t="str">
        <f>IF(B151="","",SUMIF(Mărfuri!$B$5:$B$1004,B151,Mărfuri!$D$5:$D$1004))</f>
        <v/>
      </c>
      <c r="AG151" s="23" t="str">
        <f>IF(B151="","",SUMIF(Mărfuri!$B$5:$B$1004,B151,Mărfuri!$H$5:$H$1004))</f>
        <v/>
      </c>
      <c r="AH151" s="24" t="str">
        <f t="shared" si="8"/>
        <v/>
      </c>
      <c r="AI151" s="25" t="str">
        <f t="shared" si="9"/>
        <v/>
      </c>
      <c r="AJ151" s="25" t="str">
        <f t="shared" si="10"/>
        <v/>
      </c>
      <c r="AK151" s="25" t="str">
        <f t="shared" si="11"/>
        <v/>
      </c>
      <c r="AL151" s="26" t="str">
        <f>IF(B151="","",TRIM(IF(COUNTIF($B$5:$B$504,B151)&gt;1,"Număr CMR dublat. ","")&amp;IF(LEN(IF(C151="","data, ","")&amp;IF(D151="","locul întocmirii, ","")&amp;IF(OR(E151="",F151=""),"expeditorul, ","")&amp;IF(OR(H151="",I151=""),"destinatarul, ","")&amp;IF(OR(N151="",O151=""),"transportatorul, ","")&amp;IF(OR(K151="",NOT(ISNUMBER(L151))),"locul și data încărcării, ","")&amp;IF(M151="","locul de livrare, ","")&amp;IF(N(AF151)=0,"numărul de colete, ","")&amp;IF(COUNTIFS(Mărfuri!$B$5:$B$1004,B151,Mărfuri!$H$5:$H$1004,"")&gt;0,"greutatea unor loturi, ",""))&gt;0,"Lipsesc date obligatorii (art. 6): "&amp;LEFT(IF(C151="","data, ","")&amp;IF(D151="","locul întocmirii, ","")&amp;IF(OR(E151="",F151=""),"expeditorul, ","")&amp;IF(OR(H151="",I151=""),"destinatarul, ","")&amp;IF(OR(N151="",O151=""),"transportatorul, ","")&amp;IF(OR(K151="",NOT(ISNUMBER(L151))),"locul și data încărcării, ","")&amp;IF(M151="","locul de livrare, ","")&amp;IF(N(AF151)=0,"numărul de colete, ","")&amp;IF(COUNTIFS(Mărfuri!$B$5:$B$1004,B151,Mărfuri!$H$5:$H$1004,"")&gt;0,"greutatea unor loturi, ",""),LEN(IF(C151="","data, ","")&amp;IF(D151="","locul întocmirii, ","")&amp;IF(OR(E151="",F151=""),"expeditorul, ","")&amp;IF(OR(H151="",I151=""),"destinatarul, ","")&amp;IF(OR(N151="",O151=""),"transportatorul, ","")&amp;IF(OR(K151="",NOT(ISNUMBER(L151))),"locul și data încărcării, ","")&amp;IF(M151="","locul de livrare, ","")&amp;IF(N(AF151)=0,"numărul de colete, ","")&amp;IF(COUNTIFS(Mărfuri!$B$5:$B$1004,B151,Mărfuri!$H$5:$H$1004,"")&gt;0,"greutatea unor loturi, ",""))-2)&amp;". ","")&amp;IF(Z151&lt;&gt;"","Transportatorul a făcut rezerve la încărcare (art. 8): ele te obligă doar dacă le-ai acceptat expres. ","")&amp;IF(AND(ISNUMBER(AC151),ISNUMBER(AI151)),IF(NOT(ISNUMBER(AD151)),IF(Azi&gt;AI151,"Rezerva scrisă pentru avarii neaparente nu a fost trimisă în termen ("&amp;RIGHT("0"&amp;DAY(AI151),2)&amp;"."&amp;RIGHT("0"&amp;MONTH(AI151),2)&amp;"."&amp;YEAR(AI151)&amp;"). ","Trimite rezerva scrisă pentru avarii neaparente până la "&amp;RIGHT("0"&amp;DAY(AI151),2)&amp;"."&amp;RIGHT("0"&amp;MONTH(AI151),2)&amp;"."&amp;YEAR(AI151)&amp;". "),IF(AD151&gt;AI151,"Rezerva scrisă a fost trimisă după termenul de 7 zile ("&amp;RIGHT("0"&amp;DAY(AI151),2)&amp;"."&amp;RIGHT("0"&amp;MONTH(AI151),2)&amp;"."&amp;YEAR(AI151)&amp;"): se prezumă că marfa a fost primită în starea din CMR. ","")),"")&amp;IF(ISNUMBER(AJ151),IF(NOT(ISNUMBER(AE151)),IF(Azi&gt;AJ151,"Termenul de 21 de zile pentru reclamația de întârziere a expirat. ","Livrare cu întârziere: trimite reclamația scrisă până la "&amp;RIGHT("0"&amp;DAY(AJ151),2)&amp;"."&amp;RIGHT("0"&amp;MONTH(AJ151),2)&amp;"."&amp;YEAR(AJ151)&amp;". "),IF(AE151&gt;AJ151,"Reclamația pentru întârziere a fost trimisă după termen. ","")),"")&amp;IF(AND(AH151="În tranzit – întârziat"),"Termenul de livrare a trecut și marfa nu a ajuns. ","")&amp;IF(AND(ISNUMBER(AK151),OR(AB151&lt;&gt;"",ISNUMBER(AC151),ISNUMBER(AJ151)),Azi&gt;N(AK151)-60,Azi&lt;=N(AK151)),"Acțiunea în instanță se prescrie la "&amp;RIGHT("0"&amp;DAY(AK151),2)&amp;"."&amp;RIGHT("0"&amp;MONTH(AK151),2)&amp;"."&amp;YEAR(AK151)&amp;". ","")))</f>
        <v/>
      </c>
    </row>
    <row r="152" spans="2:38" x14ac:dyDescent="0.2">
      <c r="B152" s="17"/>
      <c r="C152" s="18"/>
      <c r="D152" s="19"/>
      <c r="E152" s="19"/>
      <c r="F152" s="19"/>
      <c r="G152" s="19"/>
      <c r="H152" s="19"/>
      <c r="I152" s="19"/>
      <c r="J152" s="19"/>
      <c r="K152" s="19"/>
      <c r="L152" s="18"/>
      <c r="M152" s="19"/>
      <c r="N152" s="19"/>
      <c r="O152" s="19"/>
      <c r="P152" s="19"/>
      <c r="Q152" s="19"/>
      <c r="R152" s="19"/>
      <c r="S152" s="19"/>
      <c r="T152" s="20"/>
      <c r="U152" s="21"/>
      <c r="V152" s="20"/>
      <c r="W152" s="19"/>
      <c r="X152" s="19"/>
      <c r="Y152" s="18"/>
      <c r="Z152" s="19"/>
      <c r="AA152" s="18"/>
      <c r="AB152" s="19"/>
      <c r="AC152" s="18"/>
      <c r="AD152" s="18"/>
      <c r="AE152" s="18"/>
      <c r="AF152" s="22" t="str">
        <f>IF(B152="","",SUMIF(Mărfuri!$B$5:$B$1004,B152,Mărfuri!$D$5:$D$1004))</f>
        <v/>
      </c>
      <c r="AG152" s="23" t="str">
        <f>IF(B152="","",SUMIF(Mărfuri!$B$5:$B$1004,B152,Mărfuri!$H$5:$H$1004))</f>
        <v/>
      </c>
      <c r="AH152" s="24" t="str">
        <f t="shared" si="8"/>
        <v/>
      </c>
      <c r="AI152" s="25" t="str">
        <f t="shared" si="9"/>
        <v/>
      </c>
      <c r="AJ152" s="25" t="str">
        <f t="shared" si="10"/>
        <v/>
      </c>
      <c r="AK152" s="25" t="str">
        <f t="shared" si="11"/>
        <v/>
      </c>
      <c r="AL152" s="26" t="str">
        <f>IF(B152="","",TRIM(IF(COUNTIF($B$5:$B$504,B152)&gt;1,"Număr CMR dublat. ","")&amp;IF(LEN(IF(C152="","data, ","")&amp;IF(D152="","locul întocmirii, ","")&amp;IF(OR(E152="",F152=""),"expeditorul, ","")&amp;IF(OR(H152="",I152=""),"destinatarul, ","")&amp;IF(OR(N152="",O152=""),"transportatorul, ","")&amp;IF(OR(K152="",NOT(ISNUMBER(L152))),"locul și data încărcării, ","")&amp;IF(M152="","locul de livrare, ","")&amp;IF(N(AF152)=0,"numărul de colete, ","")&amp;IF(COUNTIFS(Mărfuri!$B$5:$B$1004,B152,Mărfuri!$H$5:$H$1004,"")&gt;0,"greutatea unor loturi, ",""))&gt;0,"Lipsesc date obligatorii (art. 6): "&amp;LEFT(IF(C152="","data, ","")&amp;IF(D152="","locul întocmirii, ","")&amp;IF(OR(E152="",F152=""),"expeditorul, ","")&amp;IF(OR(H152="",I152=""),"destinatarul, ","")&amp;IF(OR(N152="",O152=""),"transportatorul, ","")&amp;IF(OR(K152="",NOT(ISNUMBER(L152))),"locul și data încărcării, ","")&amp;IF(M152="","locul de livrare, ","")&amp;IF(N(AF152)=0,"numărul de colete, ","")&amp;IF(COUNTIFS(Mărfuri!$B$5:$B$1004,B152,Mărfuri!$H$5:$H$1004,"")&gt;0,"greutatea unor loturi, ",""),LEN(IF(C152="","data, ","")&amp;IF(D152="","locul întocmirii, ","")&amp;IF(OR(E152="",F152=""),"expeditorul, ","")&amp;IF(OR(H152="",I152=""),"destinatarul, ","")&amp;IF(OR(N152="",O152=""),"transportatorul, ","")&amp;IF(OR(K152="",NOT(ISNUMBER(L152))),"locul și data încărcării, ","")&amp;IF(M152="","locul de livrare, ","")&amp;IF(N(AF152)=0,"numărul de colete, ","")&amp;IF(COUNTIFS(Mărfuri!$B$5:$B$1004,B152,Mărfuri!$H$5:$H$1004,"")&gt;0,"greutatea unor loturi, ",""))-2)&amp;". ","")&amp;IF(Z152&lt;&gt;"","Transportatorul a făcut rezerve la încărcare (art. 8): ele te obligă doar dacă le-ai acceptat expres. ","")&amp;IF(AND(ISNUMBER(AC152),ISNUMBER(AI152)),IF(NOT(ISNUMBER(AD152)),IF(Azi&gt;AI152,"Rezerva scrisă pentru avarii neaparente nu a fost trimisă în termen ("&amp;RIGHT("0"&amp;DAY(AI152),2)&amp;"."&amp;RIGHT("0"&amp;MONTH(AI152),2)&amp;"."&amp;YEAR(AI152)&amp;"). ","Trimite rezerva scrisă pentru avarii neaparente până la "&amp;RIGHT("0"&amp;DAY(AI152),2)&amp;"."&amp;RIGHT("0"&amp;MONTH(AI152),2)&amp;"."&amp;YEAR(AI152)&amp;". "),IF(AD152&gt;AI152,"Rezerva scrisă a fost trimisă după termenul de 7 zile ("&amp;RIGHT("0"&amp;DAY(AI152),2)&amp;"."&amp;RIGHT("0"&amp;MONTH(AI152),2)&amp;"."&amp;YEAR(AI152)&amp;"): se prezumă că marfa a fost primită în starea din CMR. ","")),"")&amp;IF(ISNUMBER(AJ152),IF(NOT(ISNUMBER(AE152)),IF(Azi&gt;AJ152,"Termenul de 21 de zile pentru reclamația de întârziere a expirat. ","Livrare cu întârziere: trimite reclamația scrisă până la "&amp;RIGHT("0"&amp;DAY(AJ152),2)&amp;"."&amp;RIGHT("0"&amp;MONTH(AJ152),2)&amp;"."&amp;YEAR(AJ152)&amp;". "),IF(AE152&gt;AJ152,"Reclamația pentru întârziere a fost trimisă după termen. ","")),"")&amp;IF(AND(AH152="În tranzit – întârziat"),"Termenul de livrare a trecut și marfa nu a ajuns. ","")&amp;IF(AND(ISNUMBER(AK152),OR(AB152&lt;&gt;"",ISNUMBER(AC152),ISNUMBER(AJ152)),Azi&gt;N(AK152)-60,Azi&lt;=N(AK152)),"Acțiunea în instanță se prescrie la "&amp;RIGHT("0"&amp;DAY(AK152),2)&amp;"."&amp;RIGHT("0"&amp;MONTH(AK152),2)&amp;"."&amp;YEAR(AK152)&amp;". ","")))</f>
        <v/>
      </c>
    </row>
    <row r="153" spans="2:38" x14ac:dyDescent="0.2">
      <c r="B153" s="17"/>
      <c r="C153" s="18"/>
      <c r="D153" s="19"/>
      <c r="E153" s="19"/>
      <c r="F153" s="19"/>
      <c r="G153" s="19"/>
      <c r="H153" s="19"/>
      <c r="I153" s="19"/>
      <c r="J153" s="19"/>
      <c r="K153" s="19"/>
      <c r="L153" s="18"/>
      <c r="M153" s="19"/>
      <c r="N153" s="19"/>
      <c r="O153" s="19"/>
      <c r="P153" s="19"/>
      <c r="Q153" s="19"/>
      <c r="R153" s="19"/>
      <c r="S153" s="19"/>
      <c r="T153" s="20"/>
      <c r="U153" s="21"/>
      <c r="V153" s="20"/>
      <c r="W153" s="19"/>
      <c r="X153" s="19"/>
      <c r="Y153" s="18"/>
      <c r="Z153" s="19"/>
      <c r="AA153" s="18"/>
      <c r="AB153" s="19"/>
      <c r="AC153" s="18"/>
      <c r="AD153" s="18"/>
      <c r="AE153" s="18"/>
      <c r="AF153" s="22" t="str">
        <f>IF(B153="","",SUMIF(Mărfuri!$B$5:$B$1004,B153,Mărfuri!$D$5:$D$1004))</f>
        <v/>
      </c>
      <c r="AG153" s="23" t="str">
        <f>IF(B153="","",SUMIF(Mărfuri!$B$5:$B$1004,B153,Mărfuri!$H$5:$H$1004))</f>
        <v/>
      </c>
      <c r="AH153" s="24" t="str">
        <f t="shared" si="8"/>
        <v/>
      </c>
      <c r="AI153" s="25" t="str">
        <f t="shared" si="9"/>
        <v/>
      </c>
      <c r="AJ153" s="25" t="str">
        <f t="shared" si="10"/>
        <v/>
      </c>
      <c r="AK153" s="25" t="str">
        <f t="shared" si="11"/>
        <v/>
      </c>
      <c r="AL153" s="26" t="str">
        <f>IF(B153="","",TRIM(IF(COUNTIF($B$5:$B$504,B153)&gt;1,"Număr CMR dublat. ","")&amp;IF(LEN(IF(C153="","data, ","")&amp;IF(D153="","locul întocmirii, ","")&amp;IF(OR(E153="",F153=""),"expeditorul, ","")&amp;IF(OR(H153="",I153=""),"destinatarul, ","")&amp;IF(OR(N153="",O153=""),"transportatorul, ","")&amp;IF(OR(K153="",NOT(ISNUMBER(L153))),"locul și data încărcării, ","")&amp;IF(M153="","locul de livrare, ","")&amp;IF(N(AF153)=0,"numărul de colete, ","")&amp;IF(COUNTIFS(Mărfuri!$B$5:$B$1004,B153,Mărfuri!$H$5:$H$1004,"")&gt;0,"greutatea unor loturi, ",""))&gt;0,"Lipsesc date obligatorii (art. 6): "&amp;LEFT(IF(C153="","data, ","")&amp;IF(D153="","locul întocmirii, ","")&amp;IF(OR(E153="",F153=""),"expeditorul, ","")&amp;IF(OR(H153="",I153=""),"destinatarul, ","")&amp;IF(OR(N153="",O153=""),"transportatorul, ","")&amp;IF(OR(K153="",NOT(ISNUMBER(L153))),"locul și data încărcării, ","")&amp;IF(M153="","locul de livrare, ","")&amp;IF(N(AF153)=0,"numărul de colete, ","")&amp;IF(COUNTIFS(Mărfuri!$B$5:$B$1004,B153,Mărfuri!$H$5:$H$1004,"")&gt;0,"greutatea unor loturi, ",""),LEN(IF(C153="","data, ","")&amp;IF(D153="","locul întocmirii, ","")&amp;IF(OR(E153="",F153=""),"expeditorul, ","")&amp;IF(OR(H153="",I153=""),"destinatarul, ","")&amp;IF(OR(N153="",O153=""),"transportatorul, ","")&amp;IF(OR(K153="",NOT(ISNUMBER(L153))),"locul și data încărcării, ","")&amp;IF(M153="","locul de livrare, ","")&amp;IF(N(AF153)=0,"numărul de colete, ","")&amp;IF(COUNTIFS(Mărfuri!$B$5:$B$1004,B153,Mărfuri!$H$5:$H$1004,"")&gt;0,"greutatea unor loturi, ",""))-2)&amp;". ","")&amp;IF(Z153&lt;&gt;"","Transportatorul a făcut rezerve la încărcare (art. 8): ele te obligă doar dacă le-ai acceptat expres. ","")&amp;IF(AND(ISNUMBER(AC153),ISNUMBER(AI153)),IF(NOT(ISNUMBER(AD153)),IF(Azi&gt;AI153,"Rezerva scrisă pentru avarii neaparente nu a fost trimisă în termen ("&amp;RIGHT("0"&amp;DAY(AI153),2)&amp;"."&amp;RIGHT("0"&amp;MONTH(AI153),2)&amp;"."&amp;YEAR(AI153)&amp;"). ","Trimite rezerva scrisă pentru avarii neaparente până la "&amp;RIGHT("0"&amp;DAY(AI153),2)&amp;"."&amp;RIGHT("0"&amp;MONTH(AI153),2)&amp;"."&amp;YEAR(AI153)&amp;". "),IF(AD153&gt;AI153,"Rezerva scrisă a fost trimisă după termenul de 7 zile ("&amp;RIGHT("0"&amp;DAY(AI153),2)&amp;"."&amp;RIGHT("0"&amp;MONTH(AI153),2)&amp;"."&amp;YEAR(AI153)&amp;"): se prezumă că marfa a fost primită în starea din CMR. ","")),"")&amp;IF(ISNUMBER(AJ153),IF(NOT(ISNUMBER(AE153)),IF(Azi&gt;AJ153,"Termenul de 21 de zile pentru reclamația de întârziere a expirat. ","Livrare cu întârziere: trimite reclamația scrisă până la "&amp;RIGHT("0"&amp;DAY(AJ153),2)&amp;"."&amp;RIGHT("0"&amp;MONTH(AJ153),2)&amp;"."&amp;YEAR(AJ153)&amp;". "),IF(AE153&gt;AJ153,"Reclamația pentru întârziere a fost trimisă după termen. ","")),"")&amp;IF(AND(AH153="În tranzit – întârziat"),"Termenul de livrare a trecut și marfa nu a ajuns. ","")&amp;IF(AND(ISNUMBER(AK153),OR(AB153&lt;&gt;"",ISNUMBER(AC153),ISNUMBER(AJ153)),Azi&gt;N(AK153)-60,Azi&lt;=N(AK153)),"Acțiunea în instanță se prescrie la "&amp;RIGHT("0"&amp;DAY(AK153),2)&amp;"."&amp;RIGHT("0"&amp;MONTH(AK153),2)&amp;"."&amp;YEAR(AK153)&amp;". ","")))</f>
        <v/>
      </c>
    </row>
    <row r="154" spans="2:38" x14ac:dyDescent="0.2">
      <c r="B154" s="17"/>
      <c r="C154" s="18"/>
      <c r="D154" s="19"/>
      <c r="E154" s="19"/>
      <c r="F154" s="19"/>
      <c r="G154" s="19"/>
      <c r="H154" s="19"/>
      <c r="I154" s="19"/>
      <c r="J154" s="19"/>
      <c r="K154" s="19"/>
      <c r="L154" s="18"/>
      <c r="M154" s="19"/>
      <c r="N154" s="19"/>
      <c r="O154" s="19"/>
      <c r="P154" s="19"/>
      <c r="Q154" s="19"/>
      <c r="R154" s="19"/>
      <c r="S154" s="19"/>
      <c r="T154" s="20"/>
      <c r="U154" s="21"/>
      <c r="V154" s="20"/>
      <c r="W154" s="19"/>
      <c r="X154" s="19"/>
      <c r="Y154" s="18"/>
      <c r="Z154" s="19"/>
      <c r="AA154" s="18"/>
      <c r="AB154" s="19"/>
      <c r="AC154" s="18"/>
      <c r="AD154" s="18"/>
      <c r="AE154" s="18"/>
      <c r="AF154" s="22" t="str">
        <f>IF(B154="","",SUMIF(Mărfuri!$B$5:$B$1004,B154,Mărfuri!$D$5:$D$1004))</f>
        <v/>
      </c>
      <c r="AG154" s="23" t="str">
        <f>IF(B154="","",SUMIF(Mărfuri!$B$5:$B$1004,B154,Mărfuri!$H$5:$H$1004))</f>
        <v/>
      </c>
      <c r="AH154" s="24" t="str">
        <f t="shared" si="8"/>
        <v/>
      </c>
      <c r="AI154" s="25" t="str">
        <f t="shared" si="9"/>
        <v/>
      </c>
      <c r="AJ154" s="25" t="str">
        <f t="shared" si="10"/>
        <v/>
      </c>
      <c r="AK154" s="25" t="str">
        <f t="shared" si="11"/>
        <v/>
      </c>
      <c r="AL154" s="26" t="str">
        <f>IF(B154="","",TRIM(IF(COUNTIF($B$5:$B$504,B154)&gt;1,"Număr CMR dublat. ","")&amp;IF(LEN(IF(C154="","data, ","")&amp;IF(D154="","locul întocmirii, ","")&amp;IF(OR(E154="",F154=""),"expeditorul, ","")&amp;IF(OR(H154="",I154=""),"destinatarul, ","")&amp;IF(OR(N154="",O154=""),"transportatorul, ","")&amp;IF(OR(K154="",NOT(ISNUMBER(L154))),"locul și data încărcării, ","")&amp;IF(M154="","locul de livrare, ","")&amp;IF(N(AF154)=0,"numărul de colete, ","")&amp;IF(COUNTIFS(Mărfuri!$B$5:$B$1004,B154,Mărfuri!$H$5:$H$1004,"")&gt;0,"greutatea unor loturi, ",""))&gt;0,"Lipsesc date obligatorii (art. 6): "&amp;LEFT(IF(C154="","data, ","")&amp;IF(D154="","locul întocmirii, ","")&amp;IF(OR(E154="",F154=""),"expeditorul, ","")&amp;IF(OR(H154="",I154=""),"destinatarul, ","")&amp;IF(OR(N154="",O154=""),"transportatorul, ","")&amp;IF(OR(K154="",NOT(ISNUMBER(L154))),"locul și data încărcării, ","")&amp;IF(M154="","locul de livrare, ","")&amp;IF(N(AF154)=0,"numărul de colete, ","")&amp;IF(COUNTIFS(Mărfuri!$B$5:$B$1004,B154,Mărfuri!$H$5:$H$1004,"")&gt;0,"greutatea unor loturi, ",""),LEN(IF(C154="","data, ","")&amp;IF(D154="","locul întocmirii, ","")&amp;IF(OR(E154="",F154=""),"expeditorul, ","")&amp;IF(OR(H154="",I154=""),"destinatarul, ","")&amp;IF(OR(N154="",O154=""),"transportatorul, ","")&amp;IF(OR(K154="",NOT(ISNUMBER(L154))),"locul și data încărcării, ","")&amp;IF(M154="","locul de livrare, ","")&amp;IF(N(AF154)=0,"numărul de colete, ","")&amp;IF(COUNTIFS(Mărfuri!$B$5:$B$1004,B154,Mărfuri!$H$5:$H$1004,"")&gt;0,"greutatea unor loturi, ",""))-2)&amp;". ","")&amp;IF(Z154&lt;&gt;"","Transportatorul a făcut rezerve la încărcare (art. 8): ele te obligă doar dacă le-ai acceptat expres. ","")&amp;IF(AND(ISNUMBER(AC154),ISNUMBER(AI154)),IF(NOT(ISNUMBER(AD154)),IF(Azi&gt;AI154,"Rezerva scrisă pentru avarii neaparente nu a fost trimisă în termen ("&amp;RIGHT("0"&amp;DAY(AI154),2)&amp;"."&amp;RIGHT("0"&amp;MONTH(AI154),2)&amp;"."&amp;YEAR(AI154)&amp;"). ","Trimite rezerva scrisă pentru avarii neaparente până la "&amp;RIGHT("0"&amp;DAY(AI154),2)&amp;"."&amp;RIGHT("0"&amp;MONTH(AI154),2)&amp;"."&amp;YEAR(AI154)&amp;". "),IF(AD154&gt;AI154,"Rezerva scrisă a fost trimisă după termenul de 7 zile ("&amp;RIGHT("0"&amp;DAY(AI154),2)&amp;"."&amp;RIGHT("0"&amp;MONTH(AI154),2)&amp;"."&amp;YEAR(AI154)&amp;"): se prezumă că marfa a fost primită în starea din CMR. ","")),"")&amp;IF(ISNUMBER(AJ154),IF(NOT(ISNUMBER(AE154)),IF(Azi&gt;AJ154,"Termenul de 21 de zile pentru reclamația de întârziere a expirat. ","Livrare cu întârziere: trimite reclamația scrisă până la "&amp;RIGHT("0"&amp;DAY(AJ154),2)&amp;"."&amp;RIGHT("0"&amp;MONTH(AJ154),2)&amp;"."&amp;YEAR(AJ154)&amp;". "),IF(AE154&gt;AJ154,"Reclamația pentru întârziere a fost trimisă după termen. ","")),"")&amp;IF(AND(AH154="În tranzit – întârziat"),"Termenul de livrare a trecut și marfa nu a ajuns. ","")&amp;IF(AND(ISNUMBER(AK154),OR(AB154&lt;&gt;"",ISNUMBER(AC154),ISNUMBER(AJ154)),Azi&gt;N(AK154)-60,Azi&lt;=N(AK154)),"Acțiunea în instanță se prescrie la "&amp;RIGHT("0"&amp;DAY(AK154),2)&amp;"."&amp;RIGHT("0"&amp;MONTH(AK154),2)&amp;"."&amp;YEAR(AK154)&amp;". ","")))</f>
        <v/>
      </c>
    </row>
    <row r="155" spans="2:38" x14ac:dyDescent="0.2">
      <c r="B155" s="17"/>
      <c r="C155" s="18"/>
      <c r="D155" s="19"/>
      <c r="E155" s="19"/>
      <c r="F155" s="19"/>
      <c r="G155" s="19"/>
      <c r="H155" s="19"/>
      <c r="I155" s="19"/>
      <c r="J155" s="19"/>
      <c r="K155" s="19"/>
      <c r="L155" s="18"/>
      <c r="M155" s="19"/>
      <c r="N155" s="19"/>
      <c r="O155" s="19"/>
      <c r="P155" s="19"/>
      <c r="Q155" s="19"/>
      <c r="R155" s="19"/>
      <c r="S155" s="19"/>
      <c r="T155" s="20"/>
      <c r="U155" s="21"/>
      <c r="V155" s="20"/>
      <c r="W155" s="19"/>
      <c r="X155" s="19"/>
      <c r="Y155" s="18"/>
      <c r="Z155" s="19"/>
      <c r="AA155" s="18"/>
      <c r="AB155" s="19"/>
      <c r="AC155" s="18"/>
      <c r="AD155" s="18"/>
      <c r="AE155" s="18"/>
      <c r="AF155" s="22" t="str">
        <f>IF(B155="","",SUMIF(Mărfuri!$B$5:$B$1004,B155,Mărfuri!$D$5:$D$1004))</f>
        <v/>
      </c>
      <c r="AG155" s="23" t="str">
        <f>IF(B155="","",SUMIF(Mărfuri!$B$5:$B$1004,B155,Mărfuri!$H$5:$H$1004))</f>
        <v/>
      </c>
      <c r="AH155" s="24" t="str">
        <f t="shared" si="8"/>
        <v/>
      </c>
      <c r="AI155" s="25" t="str">
        <f t="shared" si="9"/>
        <v/>
      </c>
      <c r="AJ155" s="25" t="str">
        <f t="shared" si="10"/>
        <v/>
      </c>
      <c r="AK155" s="25" t="str">
        <f t="shared" si="11"/>
        <v/>
      </c>
      <c r="AL155" s="26" t="str">
        <f>IF(B155="","",TRIM(IF(COUNTIF($B$5:$B$504,B155)&gt;1,"Număr CMR dublat. ","")&amp;IF(LEN(IF(C155="","data, ","")&amp;IF(D155="","locul întocmirii, ","")&amp;IF(OR(E155="",F155=""),"expeditorul, ","")&amp;IF(OR(H155="",I155=""),"destinatarul, ","")&amp;IF(OR(N155="",O155=""),"transportatorul, ","")&amp;IF(OR(K155="",NOT(ISNUMBER(L155))),"locul și data încărcării, ","")&amp;IF(M155="","locul de livrare, ","")&amp;IF(N(AF155)=0,"numărul de colete, ","")&amp;IF(COUNTIFS(Mărfuri!$B$5:$B$1004,B155,Mărfuri!$H$5:$H$1004,"")&gt;0,"greutatea unor loturi, ",""))&gt;0,"Lipsesc date obligatorii (art. 6): "&amp;LEFT(IF(C155="","data, ","")&amp;IF(D155="","locul întocmirii, ","")&amp;IF(OR(E155="",F155=""),"expeditorul, ","")&amp;IF(OR(H155="",I155=""),"destinatarul, ","")&amp;IF(OR(N155="",O155=""),"transportatorul, ","")&amp;IF(OR(K155="",NOT(ISNUMBER(L155))),"locul și data încărcării, ","")&amp;IF(M155="","locul de livrare, ","")&amp;IF(N(AF155)=0,"numărul de colete, ","")&amp;IF(COUNTIFS(Mărfuri!$B$5:$B$1004,B155,Mărfuri!$H$5:$H$1004,"")&gt;0,"greutatea unor loturi, ",""),LEN(IF(C155="","data, ","")&amp;IF(D155="","locul întocmirii, ","")&amp;IF(OR(E155="",F155=""),"expeditorul, ","")&amp;IF(OR(H155="",I155=""),"destinatarul, ","")&amp;IF(OR(N155="",O155=""),"transportatorul, ","")&amp;IF(OR(K155="",NOT(ISNUMBER(L155))),"locul și data încărcării, ","")&amp;IF(M155="","locul de livrare, ","")&amp;IF(N(AF155)=0,"numărul de colete, ","")&amp;IF(COUNTIFS(Mărfuri!$B$5:$B$1004,B155,Mărfuri!$H$5:$H$1004,"")&gt;0,"greutatea unor loturi, ",""))-2)&amp;". ","")&amp;IF(Z155&lt;&gt;"","Transportatorul a făcut rezerve la încărcare (art. 8): ele te obligă doar dacă le-ai acceptat expres. ","")&amp;IF(AND(ISNUMBER(AC155),ISNUMBER(AI155)),IF(NOT(ISNUMBER(AD155)),IF(Azi&gt;AI155,"Rezerva scrisă pentru avarii neaparente nu a fost trimisă în termen ("&amp;RIGHT("0"&amp;DAY(AI155),2)&amp;"."&amp;RIGHT("0"&amp;MONTH(AI155),2)&amp;"."&amp;YEAR(AI155)&amp;"). ","Trimite rezerva scrisă pentru avarii neaparente până la "&amp;RIGHT("0"&amp;DAY(AI155),2)&amp;"."&amp;RIGHT("0"&amp;MONTH(AI155),2)&amp;"."&amp;YEAR(AI155)&amp;". "),IF(AD155&gt;AI155,"Rezerva scrisă a fost trimisă după termenul de 7 zile ("&amp;RIGHT("0"&amp;DAY(AI155),2)&amp;"."&amp;RIGHT("0"&amp;MONTH(AI155),2)&amp;"."&amp;YEAR(AI155)&amp;"): se prezumă că marfa a fost primită în starea din CMR. ","")),"")&amp;IF(ISNUMBER(AJ155),IF(NOT(ISNUMBER(AE155)),IF(Azi&gt;AJ155,"Termenul de 21 de zile pentru reclamația de întârziere a expirat. ","Livrare cu întârziere: trimite reclamația scrisă până la "&amp;RIGHT("0"&amp;DAY(AJ155),2)&amp;"."&amp;RIGHT("0"&amp;MONTH(AJ155),2)&amp;"."&amp;YEAR(AJ155)&amp;". "),IF(AE155&gt;AJ155,"Reclamația pentru întârziere a fost trimisă după termen. ","")),"")&amp;IF(AND(AH155="În tranzit – întârziat"),"Termenul de livrare a trecut și marfa nu a ajuns. ","")&amp;IF(AND(ISNUMBER(AK155),OR(AB155&lt;&gt;"",ISNUMBER(AC155),ISNUMBER(AJ155)),Azi&gt;N(AK155)-60,Azi&lt;=N(AK155)),"Acțiunea în instanță se prescrie la "&amp;RIGHT("0"&amp;DAY(AK155),2)&amp;"."&amp;RIGHT("0"&amp;MONTH(AK155),2)&amp;"."&amp;YEAR(AK155)&amp;". ","")))</f>
        <v/>
      </c>
    </row>
    <row r="156" spans="2:38" x14ac:dyDescent="0.2">
      <c r="B156" s="17"/>
      <c r="C156" s="18"/>
      <c r="D156" s="19"/>
      <c r="E156" s="19"/>
      <c r="F156" s="19"/>
      <c r="G156" s="19"/>
      <c r="H156" s="19"/>
      <c r="I156" s="19"/>
      <c r="J156" s="19"/>
      <c r="K156" s="19"/>
      <c r="L156" s="18"/>
      <c r="M156" s="19"/>
      <c r="N156" s="19"/>
      <c r="O156" s="19"/>
      <c r="P156" s="19"/>
      <c r="Q156" s="19"/>
      <c r="R156" s="19"/>
      <c r="S156" s="19"/>
      <c r="T156" s="20"/>
      <c r="U156" s="21"/>
      <c r="V156" s="20"/>
      <c r="W156" s="19"/>
      <c r="X156" s="19"/>
      <c r="Y156" s="18"/>
      <c r="Z156" s="19"/>
      <c r="AA156" s="18"/>
      <c r="AB156" s="19"/>
      <c r="AC156" s="18"/>
      <c r="AD156" s="18"/>
      <c r="AE156" s="18"/>
      <c r="AF156" s="22" t="str">
        <f>IF(B156="","",SUMIF(Mărfuri!$B$5:$B$1004,B156,Mărfuri!$D$5:$D$1004))</f>
        <v/>
      </c>
      <c r="AG156" s="23" t="str">
        <f>IF(B156="","",SUMIF(Mărfuri!$B$5:$B$1004,B156,Mărfuri!$H$5:$H$1004))</f>
        <v/>
      </c>
      <c r="AH156" s="24" t="str">
        <f t="shared" si="8"/>
        <v/>
      </c>
      <c r="AI156" s="25" t="str">
        <f t="shared" si="9"/>
        <v/>
      </c>
      <c r="AJ156" s="25" t="str">
        <f t="shared" si="10"/>
        <v/>
      </c>
      <c r="AK156" s="25" t="str">
        <f t="shared" si="11"/>
        <v/>
      </c>
      <c r="AL156" s="26" t="str">
        <f>IF(B156="","",TRIM(IF(COUNTIF($B$5:$B$504,B156)&gt;1,"Număr CMR dublat. ","")&amp;IF(LEN(IF(C156="","data, ","")&amp;IF(D156="","locul întocmirii, ","")&amp;IF(OR(E156="",F156=""),"expeditorul, ","")&amp;IF(OR(H156="",I156=""),"destinatarul, ","")&amp;IF(OR(N156="",O156=""),"transportatorul, ","")&amp;IF(OR(K156="",NOT(ISNUMBER(L156))),"locul și data încărcării, ","")&amp;IF(M156="","locul de livrare, ","")&amp;IF(N(AF156)=0,"numărul de colete, ","")&amp;IF(COUNTIFS(Mărfuri!$B$5:$B$1004,B156,Mărfuri!$H$5:$H$1004,"")&gt;0,"greutatea unor loturi, ",""))&gt;0,"Lipsesc date obligatorii (art. 6): "&amp;LEFT(IF(C156="","data, ","")&amp;IF(D156="","locul întocmirii, ","")&amp;IF(OR(E156="",F156=""),"expeditorul, ","")&amp;IF(OR(H156="",I156=""),"destinatarul, ","")&amp;IF(OR(N156="",O156=""),"transportatorul, ","")&amp;IF(OR(K156="",NOT(ISNUMBER(L156))),"locul și data încărcării, ","")&amp;IF(M156="","locul de livrare, ","")&amp;IF(N(AF156)=0,"numărul de colete, ","")&amp;IF(COUNTIFS(Mărfuri!$B$5:$B$1004,B156,Mărfuri!$H$5:$H$1004,"")&gt;0,"greutatea unor loturi, ",""),LEN(IF(C156="","data, ","")&amp;IF(D156="","locul întocmirii, ","")&amp;IF(OR(E156="",F156=""),"expeditorul, ","")&amp;IF(OR(H156="",I156=""),"destinatarul, ","")&amp;IF(OR(N156="",O156=""),"transportatorul, ","")&amp;IF(OR(K156="",NOT(ISNUMBER(L156))),"locul și data încărcării, ","")&amp;IF(M156="","locul de livrare, ","")&amp;IF(N(AF156)=0,"numărul de colete, ","")&amp;IF(COUNTIFS(Mărfuri!$B$5:$B$1004,B156,Mărfuri!$H$5:$H$1004,"")&gt;0,"greutatea unor loturi, ",""))-2)&amp;". ","")&amp;IF(Z156&lt;&gt;"","Transportatorul a făcut rezerve la încărcare (art. 8): ele te obligă doar dacă le-ai acceptat expres. ","")&amp;IF(AND(ISNUMBER(AC156),ISNUMBER(AI156)),IF(NOT(ISNUMBER(AD156)),IF(Azi&gt;AI156,"Rezerva scrisă pentru avarii neaparente nu a fost trimisă în termen ("&amp;RIGHT("0"&amp;DAY(AI156),2)&amp;"."&amp;RIGHT("0"&amp;MONTH(AI156),2)&amp;"."&amp;YEAR(AI156)&amp;"). ","Trimite rezerva scrisă pentru avarii neaparente până la "&amp;RIGHT("0"&amp;DAY(AI156),2)&amp;"."&amp;RIGHT("0"&amp;MONTH(AI156),2)&amp;"."&amp;YEAR(AI156)&amp;". "),IF(AD156&gt;AI156,"Rezerva scrisă a fost trimisă după termenul de 7 zile ("&amp;RIGHT("0"&amp;DAY(AI156),2)&amp;"."&amp;RIGHT("0"&amp;MONTH(AI156),2)&amp;"."&amp;YEAR(AI156)&amp;"): se prezumă că marfa a fost primită în starea din CMR. ","")),"")&amp;IF(ISNUMBER(AJ156),IF(NOT(ISNUMBER(AE156)),IF(Azi&gt;AJ156,"Termenul de 21 de zile pentru reclamația de întârziere a expirat. ","Livrare cu întârziere: trimite reclamația scrisă până la "&amp;RIGHT("0"&amp;DAY(AJ156),2)&amp;"."&amp;RIGHT("0"&amp;MONTH(AJ156),2)&amp;"."&amp;YEAR(AJ156)&amp;". "),IF(AE156&gt;AJ156,"Reclamația pentru întârziere a fost trimisă după termen. ","")),"")&amp;IF(AND(AH156="În tranzit – întârziat"),"Termenul de livrare a trecut și marfa nu a ajuns. ","")&amp;IF(AND(ISNUMBER(AK156),OR(AB156&lt;&gt;"",ISNUMBER(AC156),ISNUMBER(AJ156)),Azi&gt;N(AK156)-60,Azi&lt;=N(AK156)),"Acțiunea în instanță se prescrie la "&amp;RIGHT("0"&amp;DAY(AK156),2)&amp;"."&amp;RIGHT("0"&amp;MONTH(AK156),2)&amp;"."&amp;YEAR(AK156)&amp;". ","")))</f>
        <v/>
      </c>
    </row>
    <row r="157" spans="2:38" x14ac:dyDescent="0.2">
      <c r="B157" s="17"/>
      <c r="C157" s="18"/>
      <c r="D157" s="19"/>
      <c r="E157" s="19"/>
      <c r="F157" s="19"/>
      <c r="G157" s="19"/>
      <c r="H157" s="19"/>
      <c r="I157" s="19"/>
      <c r="J157" s="19"/>
      <c r="K157" s="19"/>
      <c r="L157" s="18"/>
      <c r="M157" s="19"/>
      <c r="N157" s="19"/>
      <c r="O157" s="19"/>
      <c r="P157" s="19"/>
      <c r="Q157" s="19"/>
      <c r="R157" s="19"/>
      <c r="S157" s="19"/>
      <c r="T157" s="20"/>
      <c r="U157" s="21"/>
      <c r="V157" s="20"/>
      <c r="W157" s="19"/>
      <c r="X157" s="19"/>
      <c r="Y157" s="18"/>
      <c r="Z157" s="19"/>
      <c r="AA157" s="18"/>
      <c r="AB157" s="19"/>
      <c r="AC157" s="18"/>
      <c r="AD157" s="18"/>
      <c r="AE157" s="18"/>
      <c r="AF157" s="22" t="str">
        <f>IF(B157="","",SUMIF(Mărfuri!$B$5:$B$1004,B157,Mărfuri!$D$5:$D$1004))</f>
        <v/>
      </c>
      <c r="AG157" s="23" t="str">
        <f>IF(B157="","",SUMIF(Mărfuri!$B$5:$B$1004,B157,Mărfuri!$H$5:$H$1004))</f>
        <v/>
      </c>
      <c r="AH157" s="24" t="str">
        <f t="shared" si="8"/>
        <v/>
      </c>
      <c r="AI157" s="25" t="str">
        <f t="shared" si="9"/>
        <v/>
      </c>
      <c r="AJ157" s="25" t="str">
        <f t="shared" si="10"/>
        <v/>
      </c>
      <c r="AK157" s="25" t="str">
        <f t="shared" si="11"/>
        <v/>
      </c>
      <c r="AL157" s="26" t="str">
        <f>IF(B157="","",TRIM(IF(COUNTIF($B$5:$B$504,B157)&gt;1,"Număr CMR dublat. ","")&amp;IF(LEN(IF(C157="","data, ","")&amp;IF(D157="","locul întocmirii, ","")&amp;IF(OR(E157="",F157=""),"expeditorul, ","")&amp;IF(OR(H157="",I157=""),"destinatarul, ","")&amp;IF(OR(N157="",O157=""),"transportatorul, ","")&amp;IF(OR(K157="",NOT(ISNUMBER(L157))),"locul și data încărcării, ","")&amp;IF(M157="","locul de livrare, ","")&amp;IF(N(AF157)=0,"numărul de colete, ","")&amp;IF(COUNTIFS(Mărfuri!$B$5:$B$1004,B157,Mărfuri!$H$5:$H$1004,"")&gt;0,"greutatea unor loturi, ",""))&gt;0,"Lipsesc date obligatorii (art. 6): "&amp;LEFT(IF(C157="","data, ","")&amp;IF(D157="","locul întocmirii, ","")&amp;IF(OR(E157="",F157=""),"expeditorul, ","")&amp;IF(OR(H157="",I157=""),"destinatarul, ","")&amp;IF(OR(N157="",O157=""),"transportatorul, ","")&amp;IF(OR(K157="",NOT(ISNUMBER(L157))),"locul și data încărcării, ","")&amp;IF(M157="","locul de livrare, ","")&amp;IF(N(AF157)=0,"numărul de colete, ","")&amp;IF(COUNTIFS(Mărfuri!$B$5:$B$1004,B157,Mărfuri!$H$5:$H$1004,"")&gt;0,"greutatea unor loturi, ",""),LEN(IF(C157="","data, ","")&amp;IF(D157="","locul întocmirii, ","")&amp;IF(OR(E157="",F157=""),"expeditorul, ","")&amp;IF(OR(H157="",I157=""),"destinatarul, ","")&amp;IF(OR(N157="",O157=""),"transportatorul, ","")&amp;IF(OR(K157="",NOT(ISNUMBER(L157))),"locul și data încărcării, ","")&amp;IF(M157="","locul de livrare, ","")&amp;IF(N(AF157)=0,"numărul de colete, ","")&amp;IF(COUNTIFS(Mărfuri!$B$5:$B$1004,B157,Mărfuri!$H$5:$H$1004,"")&gt;0,"greutatea unor loturi, ",""))-2)&amp;". ","")&amp;IF(Z157&lt;&gt;"","Transportatorul a făcut rezerve la încărcare (art. 8): ele te obligă doar dacă le-ai acceptat expres. ","")&amp;IF(AND(ISNUMBER(AC157),ISNUMBER(AI157)),IF(NOT(ISNUMBER(AD157)),IF(Azi&gt;AI157,"Rezerva scrisă pentru avarii neaparente nu a fost trimisă în termen ("&amp;RIGHT("0"&amp;DAY(AI157),2)&amp;"."&amp;RIGHT("0"&amp;MONTH(AI157),2)&amp;"."&amp;YEAR(AI157)&amp;"). ","Trimite rezerva scrisă pentru avarii neaparente până la "&amp;RIGHT("0"&amp;DAY(AI157),2)&amp;"."&amp;RIGHT("0"&amp;MONTH(AI157),2)&amp;"."&amp;YEAR(AI157)&amp;". "),IF(AD157&gt;AI157,"Rezerva scrisă a fost trimisă după termenul de 7 zile ("&amp;RIGHT("0"&amp;DAY(AI157),2)&amp;"."&amp;RIGHT("0"&amp;MONTH(AI157),2)&amp;"."&amp;YEAR(AI157)&amp;"): se prezumă că marfa a fost primită în starea din CMR. ","")),"")&amp;IF(ISNUMBER(AJ157),IF(NOT(ISNUMBER(AE157)),IF(Azi&gt;AJ157,"Termenul de 21 de zile pentru reclamația de întârziere a expirat. ","Livrare cu întârziere: trimite reclamația scrisă până la "&amp;RIGHT("0"&amp;DAY(AJ157),2)&amp;"."&amp;RIGHT("0"&amp;MONTH(AJ157),2)&amp;"."&amp;YEAR(AJ157)&amp;". "),IF(AE157&gt;AJ157,"Reclamația pentru întârziere a fost trimisă după termen. ","")),"")&amp;IF(AND(AH157="În tranzit – întârziat"),"Termenul de livrare a trecut și marfa nu a ajuns. ","")&amp;IF(AND(ISNUMBER(AK157),OR(AB157&lt;&gt;"",ISNUMBER(AC157),ISNUMBER(AJ157)),Azi&gt;N(AK157)-60,Azi&lt;=N(AK157)),"Acțiunea în instanță se prescrie la "&amp;RIGHT("0"&amp;DAY(AK157),2)&amp;"."&amp;RIGHT("0"&amp;MONTH(AK157),2)&amp;"."&amp;YEAR(AK157)&amp;". ","")))</f>
        <v/>
      </c>
    </row>
    <row r="158" spans="2:38" x14ac:dyDescent="0.2">
      <c r="B158" s="17"/>
      <c r="C158" s="18"/>
      <c r="D158" s="19"/>
      <c r="E158" s="19"/>
      <c r="F158" s="19"/>
      <c r="G158" s="19"/>
      <c r="H158" s="19"/>
      <c r="I158" s="19"/>
      <c r="J158" s="19"/>
      <c r="K158" s="19"/>
      <c r="L158" s="18"/>
      <c r="M158" s="19"/>
      <c r="N158" s="19"/>
      <c r="O158" s="19"/>
      <c r="P158" s="19"/>
      <c r="Q158" s="19"/>
      <c r="R158" s="19"/>
      <c r="S158" s="19"/>
      <c r="T158" s="20"/>
      <c r="U158" s="21"/>
      <c r="V158" s="20"/>
      <c r="W158" s="19"/>
      <c r="X158" s="19"/>
      <c r="Y158" s="18"/>
      <c r="Z158" s="19"/>
      <c r="AA158" s="18"/>
      <c r="AB158" s="19"/>
      <c r="AC158" s="18"/>
      <c r="AD158" s="18"/>
      <c r="AE158" s="18"/>
      <c r="AF158" s="22" t="str">
        <f>IF(B158="","",SUMIF(Mărfuri!$B$5:$B$1004,B158,Mărfuri!$D$5:$D$1004))</f>
        <v/>
      </c>
      <c r="AG158" s="23" t="str">
        <f>IF(B158="","",SUMIF(Mărfuri!$B$5:$B$1004,B158,Mărfuri!$H$5:$H$1004))</f>
        <v/>
      </c>
      <c r="AH158" s="24" t="str">
        <f t="shared" si="8"/>
        <v/>
      </c>
      <c r="AI158" s="25" t="str">
        <f t="shared" si="9"/>
        <v/>
      </c>
      <c r="AJ158" s="25" t="str">
        <f t="shared" si="10"/>
        <v/>
      </c>
      <c r="AK158" s="25" t="str">
        <f t="shared" si="11"/>
        <v/>
      </c>
      <c r="AL158" s="26" t="str">
        <f>IF(B158="","",TRIM(IF(COUNTIF($B$5:$B$504,B158)&gt;1,"Număr CMR dublat. ","")&amp;IF(LEN(IF(C158="","data, ","")&amp;IF(D158="","locul întocmirii, ","")&amp;IF(OR(E158="",F158=""),"expeditorul, ","")&amp;IF(OR(H158="",I158=""),"destinatarul, ","")&amp;IF(OR(N158="",O158=""),"transportatorul, ","")&amp;IF(OR(K158="",NOT(ISNUMBER(L158))),"locul și data încărcării, ","")&amp;IF(M158="","locul de livrare, ","")&amp;IF(N(AF158)=0,"numărul de colete, ","")&amp;IF(COUNTIFS(Mărfuri!$B$5:$B$1004,B158,Mărfuri!$H$5:$H$1004,"")&gt;0,"greutatea unor loturi, ",""))&gt;0,"Lipsesc date obligatorii (art. 6): "&amp;LEFT(IF(C158="","data, ","")&amp;IF(D158="","locul întocmirii, ","")&amp;IF(OR(E158="",F158=""),"expeditorul, ","")&amp;IF(OR(H158="",I158=""),"destinatarul, ","")&amp;IF(OR(N158="",O158=""),"transportatorul, ","")&amp;IF(OR(K158="",NOT(ISNUMBER(L158))),"locul și data încărcării, ","")&amp;IF(M158="","locul de livrare, ","")&amp;IF(N(AF158)=0,"numărul de colete, ","")&amp;IF(COUNTIFS(Mărfuri!$B$5:$B$1004,B158,Mărfuri!$H$5:$H$1004,"")&gt;0,"greutatea unor loturi, ",""),LEN(IF(C158="","data, ","")&amp;IF(D158="","locul întocmirii, ","")&amp;IF(OR(E158="",F158=""),"expeditorul, ","")&amp;IF(OR(H158="",I158=""),"destinatarul, ","")&amp;IF(OR(N158="",O158=""),"transportatorul, ","")&amp;IF(OR(K158="",NOT(ISNUMBER(L158))),"locul și data încărcării, ","")&amp;IF(M158="","locul de livrare, ","")&amp;IF(N(AF158)=0,"numărul de colete, ","")&amp;IF(COUNTIFS(Mărfuri!$B$5:$B$1004,B158,Mărfuri!$H$5:$H$1004,"")&gt;0,"greutatea unor loturi, ",""))-2)&amp;". ","")&amp;IF(Z158&lt;&gt;"","Transportatorul a făcut rezerve la încărcare (art. 8): ele te obligă doar dacă le-ai acceptat expres. ","")&amp;IF(AND(ISNUMBER(AC158),ISNUMBER(AI158)),IF(NOT(ISNUMBER(AD158)),IF(Azi&gt;AI158,"Rezerva scrisă pentru avarii neaparente nu a fost trimisă în termen ("&amp;RIGHT("0"&amp;DAY(AI158),2)&amp;"."&amp;RIGHT("0"&amp;MONTH(AI158),2)&amp;"."&amp;YEAR(AI158)&amp;"). ","Trimite rezerva scrisă pentru avarii neaparente până la "&amp;RIGHT("0"&amp;DAY(AI158),2)&amp;"."&amp;RIGHT("0"&amp;MONTH(AI158),2)&amp;"."&amp;YEAR(AI158)&amp;". "),IF(AD158&gt;AI158,"Rezerva scrisă a fost trimisă după termenul de 7 zile ("&amp;RIGHT("0"&amp;DAY(AI158),2)&amp;"."&amp;RIGHT("0"&amp;MONTH(AI158),2)&amp;"."&amp;YEAR(AI158)&amp;"): se prezumă că marfa a fost primită în starea din CMR. ","")),"")&amp;IF(ISNUMBER(AJ158),IF(NOT(ISNUMBER(AE158)),IF(Azi&gt;AJ158,"Termenul de 21 de zile pentru reclamația de întârziere a expirat. ","Livrare cu întârziere: trimite reclamația scrisă până la "&amp;RIGHT("0"&amp;DAY(AJ158),2)&amp;"."&amp;RIGHT("0"&amp;MONTH(AJ158),2)&amp;"."&amp;YEAR(AJ158)&amp;". "),IF(AE158&gt;AJ158,"Reclamația pentru întârziere a fost trimisă după termen. ","")),"")&amp;IF(AND(AH158="În tranzit – întârziat"),"Termenul de livrare a trecut și marfa nu a ajuns. ","")&amp;IF(AND(ISNUMBER(AK158),OR(AB158&lt;&gt;"",ISNUMBER(AC158),ISNUMBER(AJ158)),Azi&gt;N(AK158)-60,Azi&lt;=N(AK158)),"Acțiunea în instanță se prescrie la "&amp;RIGHT("0"&amp;DAY(AK158),2)&amp;"."&amp;RIGHT("0"&amp;MONTH(AK158),2)&amp;"."&amp;YEAR(AK158)&amp;". ","")))</f>
        <v/>
      </c>
    </row>
    <row r="159" spans="2:38" x14ac:dyDescent="0.2">
      <c r="B159" s="17"/>
      <c r="C159" s="18"/>
      <c r="D159" s="19"/>
      <c r="E159" s="19"/>
      <c r="F159" s="19"/>
      <c r="G159" s="19"/>
      <c r="H159" s="19"/>
      <c r="I159" s="19"/>
      <c r="J159" s="19"/>
      <c r="K159" s="19"/>
      <c r="L159" s="18"/>
      <c r="M159" s="19"/>
      <c r="N159" s="19"/>
      <c r="O159" s="19"/>
      <c r="P159" s="19"/>
      <c r="Q159" s="19"/>
      <c r="R159" s="19"/>
      <c r="S159" s="19"/>
      <c r="T159" s="20"/>
      <c r="U159" s="21"/>
      <c r="V159" s="20"/>
      <c r="W159" s="19"/>
      <c r="X159" s="19"/>
      <c r="Y159" s="18"/>
      <c r="Z159" s="19"/>
      <c r="AA159" s="18"/>
      <c r="AB159" s="19"/>
      <c r="AC159" s="18"/>
      <c r="AD159" s="18"/>
      <c r="AE159" s="18"/>
      <c r="AF159" s="22" t="str">
        <f>IF(B159="","",SUMIF(Mărfuri!$B$5:$B$1004,B159,Mărfuri!$D$5:$D$1004))</f>
        <v/>
      </c>
      <c r="AG159" s="23" t="str">
        <f>IF(B159="","",SUMIF(Mărfuri!$B$5:$B$1004,B159,Mărfuri!$H$5:$H$1004))</f>
        <v/>
      </c>
      <c r="AH159" s="24" t="str">
        <f t="shared" si="8"/>
        <v/>
      </c>
      <c r="AI159" s="25" t="str">
        <f t="shared" si="9"/>
        <v/>
      </c>
      <c r="AJ159" s="25" t="str">
        <f t="shared" si="10"/>
        <v/>
      </c>
      <c r="AK159" s="25" t="str">
        <f t="shared" si="11"/>
        <v/>
      </c>
      <c r="AL159" s="26" t="str">
        <f>IF(B159="","",TRIM(IF(COUNTIF($B$5:$B$504,B159)&gt;1,"Număr CMR dublat. ","")&amp;IF(LEN(IF(C159="","data, ","")&amp;IF(D159="","locul întocmirii, ","")&amp;IF(OR(E159="",F159=""),"expeditorul, ","")&amp;IF(OR(H159="",I159=""),"destinatarul, ","")&amp;IF(OR(N159="",O159=""),"transportatorul, ","")&amp;IF(OR(K159="",NOT(ISNUMBER(L159))),"locul și data încărcării, ","")&amp;IF(M159="","locul de livrare, ","")&amp;IF(N(AF159)=0,"numărul de colete, ","")&amp;IF(COUNTIFS(Mărfuri!$B$5:$B$1004,B159,Mărfuri!$H$5:$H$1004,"")&gt;0,"greutatea unor loturi, ",""))&gt;0,"Lipsesc date obligatorii (art. 6): "&amp;LEFT(IF(C159="","data, ","")&amp;IF(D159="","locul întocmirii, ","")&amp;IF(OR(E159="",F159=""),"expeditorul, ","")&amp;IF(OR(H159="",I159=""),"destinatarul, ","")&amp;IF(OR(N159="",O159=""),"transportatorul, ","")&amp;IF(OR(K159="",NOT(ISNUMBER(L159))),"locul și data încărcării, ","")&amp;IF(M159="","locul de livrare, ","")&amp;IF(N(AF159)=0,"numărul de colete, ","")&amp;IF(COUNTIFS(Mărfuri!$B$5:$B$1004,B159,Mărfuri!$H$5:$H$1004,"")&gt;0,"greutatea unor loturi, ",""),LEN(IF(C159="","data, ","")&amp;IF(D159="","locul întocmirii, ","")&amp;IF(OR(E159="",F159=""),"expeditorul, ","")&amp;IF(OR(H159="",I159=""),"destinatarul, ","")&amp;IF(OR(N159="",O159=""),"transportatorul, ","")&amp;IF(OR(K159="",NOT(ISNUMBER(L159))),"locul și data încărcării, ","")&amp;IF(M159="","locul de livrare, ","")&amp;IF(N(AF159)=0,"numărul de colete, ","")&amp;IF(COUNTIFS(Mărfuri!$B$5:$B$1004,B159,Mărfuri!$H$5:$H$1004,"")&gt;0,"greutatea unor loturi, ",""))-2)&amp;". ","")&amp;IF(Z159&lt;&gt;"","Transportatorul a făcut rezerve la încărcare (art. 8): ele te obligă doar dacă le-ai acceptat expres. ","")&amp;IF(AND(ISNUMBER(AC159),ISNUMBER(AI159)),IF(NOT(ISNUMBER(AD159)),IF(Azi&gt;AI159,"Rezerva scrisă pentru avarii neaparente nu a fost trimisă în termen ("&amp;RIGHT("0"&amp;DAY(AI159),2)&amp;"."&amp;RIGHT("0"&amp;MONTH(AI159),2)&amp;"."&amp;YEAR(AI159)&amp;"). ","Trimite rezerva scrisă pentru avarii neaparente până la "&amp;RIGHT("0"&amp;DAY(AI159),2)&amp;"."&amp;RIGHT("0"&amp;MONTH(AI159),2)&amp;"."&amp;YEAR(AI159)&amp;". "),IF(AD159&gt;AI159,"Rezerva scrisă a fost trimisă după termenul de 7 zile ("&amp;RIGHT("0"&amp;DAY(AI159),2)&amp;"."&amp;RIGHT("0"&amp;MONTH(AI159),2)&amp;"."&amp;YEAR(AI159)&amp;"): se prezumă că marfa a fost primită în starea din CMR. ","")),"")&amp;IF(ISNUMBER(AJ159),IF(NOT(ISNUMBER(AE159)),IF(Azi&gt;AJ159,"Termenul de 21 de zile pentru reclamația de întârziere a expirat. ","Livrare cu întârziere: trimite reclamația scrisă până la "&amp;RIGHT("0"&amp;DAY(AJ159),2)&amp;"."&amp;RIGHT("0"&amp;MONTH(AJ159),2)&amp;"."&amp;YEAR(AJ159)&amp;". "),IF(AE159&gt;AJ159,"Reclamația pentru întârziere a fost trimisă după termen. ","")),"")&amp;IF(AND(AH159="În tranzit – întârziat"),"Termenul de livrare a trecut și marfa nu a ajuns. ","")&amp;IF(AND(ISNUMBER(AK159),OR(AB159&lt;&gt;"",ISNUMBER(AC159),ISNUMBER(AJ159)),Azi&gt;N(AK159)-60,Azi&lt;=N(AK159)),"Acțiunea în instanță se prescrie la "&amp;RIGHT("0"&amp;DAY(AK159),2)&amp;"."&amp;RIGHT("0"&amp;MONTH(AK159),2)&amp;"."&amp;YEAR(AK159)&amp;". ","")))</f>
        <v/>
      </c>
    </row>
    <row r="160" spans="2:38" x14ac:dyDescent="0.2">
      <c r="B160" s="17"/>
      <c r="C160" s="18"/>
      <c r="D160" s="19"/>
      <c r="E160" s="19"/>
      <c r="F160" s="19"/>
      <c r="G160" s="19"/>
      <c r="H160" s="19"/>
      <c r="I160" s="19"/>
      <c r="J160" s="19"/>
      <c r="K160" s="19"/>
      <c r="L160" s="18"/>
      <c r="M160" s="19"/>
      <c r="N160" s="19"/>
      <c r="O160" s="19"/>
      <c r="P160" s="19"/>
      <c r="Q160" s="19"/>
      <c r="R160" s="19"/>
      <c r="S160" s="19"/>
      <c r="T160" s="20"/>
      <c r="U160" s="21"/>
      <c r="V160" s="20"/>
      <c r="W160" s="19"/>
      <c r="X160" s="19"/>
      <c r="Y160" s="18"/>
      <c r="Z160" s="19"/>
      <c r="AA160" s="18"/>
      <c r="AB160" s="19"/>
      <c r="AC160" s="18"/>
      <c r="AD160" s="18"/>
      <c r="AE160" s="18"/>
      <c r="AF160" s="22" t="str">
        <f>IF(B160="","",SUMIF(Mărfuri!$B$5:$B$1004,B160,Mărfuri!$D$5:$D$1004))</f>
        <v/>
      </c>
      <c r="AG160" s="23" t="str">
        <f>IF(B160="","",SUMIF(Mărfuri!$B$5:$B$1004,B160,Mărfuri!$H$5:$H$1004))</f>
        <v/>
      </c>
      <c r="AH160" s="24" t="str">
        <f t="shared" si="8"/>
        <v/>
      </c>
      <c r="AI160" s="25" t="str">
        <f t="shared" si="9"/>
        <v/>
      </c>
      <c r="AJ160" s="25" t="str">
        <f t="shared" si="10"/>
        <v/>
      </c>
      <c r="AK160" s="25" t="str">
        <f t="shared" si="11"/>
        <v/>
      </c>
      <c r="AL160" s="26" t="str">
        <f>IF(B160="","",TRIM(IF(COUNTIF($B$5:$B$504,B160)&gt;1,"Număr CMR dublat. ","")&amp;IF(LEN(IF(C160="","data, ","")&amp;IF(D160="","locul întocmirii, ","")&amp;IF(OR(E160="",F160=""),"expeditorul, ","")&amp;IF(OR(H160="",I160=""),"destinatarul, ","")&amp;IF(OR(N160="",O160=""),"transportatorul, ","")&amp;IF(OR(K160="",NOT(ISNUMBER(L160))),"locul și data încărcării, ","")&amp;IF(M160="","locul de livrare, ","")&amp;IF(N(AF160)=0,"numărul de colete, ","")&amp;IF(COUNTIFS(Mărfuri!$B$5:$B$1004,B160,Mărfuri!$H$5:$H$1004,"")&gt;0,"greutatea unor loturi, ",""))&gt;0,"Lipsesc date obligatorii (art. 6): "&amp;LEFT(IF(C160="","data, ","")&amp;IF(D160="","locul întocmirii, ","")&amp;IF(OR(E160="",F160=""),"expeditorul, ","")&amp;IF(OR(H160="",I160=""),"destinatarul, ","")&amp;IF(OR(N160="",O160=""),"transportatorul, ","")&amp;IF(OR(K160="",NOT(ISNUMBER(L160))),"locul și data încărcării, ","")&amp;IF(M160="","locul de livrare, ","")&amp;IF(N(AF160)=0,"numărul de colete, ","")&amp;IF(COUNTIFS(Mărfuri!$B$5:$B$1004,B160,Mărfuri!$H$5:$H$1004,"")&gt;0,"greutatea unor loturi, ",""),LEN(IF(C160="","data, ","")&amp;IF(D160="","locul întocmirii, ","")&amp;IF(OR(E160="",F160=""),"expeditorul, ","")&amp;IF(OR(H160="",I160=""),"destinatarul, ","")&amp;IF(OR(N160="",O160=""),"transportatorul, ","")&amp;IF(OR(K160="",NOT(ISNUMBER(L160))),"locul și data încărcării, ","")&amp;IF(M160="","locul de livrare, ","")&amp;IF(N(AF160)=0,"numărul de colete, ","")&amp;IF(COUNTIFS(Mărfuri!$B$5:$B$1004,B160,Mărfuri!$H$5:$H$1004,"")&gt;0,"greutatea unor loturi, ",""))-2)&amp;". ","")&amp;IF(Z160&lt;&gt;"","Transportatorul a făcut rezerve la încărcare (art. 8): ele te obligă doar dacă le-ai acceptat expres. ","")&amp;IF(AND(ISNUMBER(AC160),ISNUMBER(AI160)),IF(NOT(ISNUMBER(AD160)),IF(Azi&gt;AI160,"Rezerva scrisă pentru avarii neaparente nu a fost trimisă în termen ("&amp;RIGHT("0"&amp;DAY(AI160),2)&amp;"."&amp;RIGHT("0"&amp;MONTH(AI160),2)&amp;"."&amp;YEAR(AI160)&amp;"). ","Trimite rezerva scrisă pentru avarii neaparente până la "&amp;RIGHT("0"&amp;DAY(AI160),2)&amp;"."&amp;RIGHT("0"&amp;MONTH(AI160),2)&amp;"."&amp;YEAR(AI160)&amp;". "),IF(AD160&gt;AI160,"Rezerva scrisă a fost trimisă după termenul de 7 zile ("&amp;RIGHT("0"&amp;DAY(AI160),2)&amp;"."&amp;RIGHT("0"&amp;MONTH(AI160),2)&amp;"."&amp;YEAR(AI160)&amp;"): se prezumă că marfa a fost primită în starea din CMR. ","")),"")&amp;IF(ISNUMBER(AJ160),IF(NOT(ISNUMBER(AE160)),IF(Azi&gt;AJ160,"Termenul de 21 de zile pentru reclamația de întârziere a expirat. ","Livrare cu întârziere: trimite reclamația scrisă până la "&amp;RIGHT("0"&amp;DAY(AJ160),2)&amp;"."&amp;RIGHT("0"&amp;MONTH(AJ160),2)&amp;"."&amp;YEAR(AJ160)&amp;". "),IF(AE160&gt;AJ160,"Reclamația pentru întârziere a fost trimisă după termen. ","")),"")&amp;IF(AND(AH160="În tranzit – întârziat"),"Termenul de livrare a trecut și marfa nu a ajuns. ","")&amp;IF(AND(ISNUMBER(AK160),OR(AB160&lt;&gt;"",ISNUMBER(AC160),ISNUMBER(AJ160)),Azi&gt;N(AK160)-60,Azi&lt;=N(AK160)),"Acțiunea în instanță se prescrie la "&amp;RIGHT("0"&amp;DAY(AK160),2)&amp;"."&amp;RIGHT("0"&amp;MONTH(AK160),2)&amp;"."&amp;YEAR(AK160)&amp;". ","")))</f>
        <v/>
      </c>
    </row>
    <row r="161" spans="2:38" x14ac:dyDescent="0.2">
      <c r="B161" s="17"/>
      <c r="C161" s="18"/>
      <c r="D161" s="19"/>
      <c r="E161" s="19"/>
      <c r="F161" s="19"/>
      <c r="G161" s="19"/>
      <c r="H161" s="19"/>
      <c r="I161" s="19"/>
      <c r="J161" s="19"/>
      <c r="K161" s="19"/>
      <c r="L161" s="18"/>
      <c r="M161" s="19"/>
      <c r="N161" s="19"/>
      <c r="O161" s="19"/>
      <c r="P161" s="19"/>
      <c r="Q161" s="19"/>
      <c r="R161" s="19"/>
      <c r="S161" s="19"/>
      <c r="T161" s="20"/>
      <c r="U161" s="21"/>
      <c r="V161" s="20"/>
      <c r="W161" s="19"/>
      <c r="X161" s="19"/>
      <c r="Y161" s="18"/>
      <c r="Z161" s="19"/>
      <c r="AA161" s="18"/>
      <c r="AB161" s="19"/>
      <c r="AC161" s="18"/>
      <c r="AD161" s="18"/>
      <c r="AE161" s="18"/>
      <c r="AF161" s="22" t="str">
        <f>IF(B161="","",SUMIF(Mărfuri!$B$5:$B$1004,B161,Mărfuri!$D$5:$D$1004))</f>
        <v/>
      </c>
      <c r="AG161" s="23" t="str">
        <f>IF(B161="","",SUMIF(Mărfuri!$B$5:$B$1004,B161,Mărfuri!$H$5:$H$1004))</f>
        <v/>
      </c>
      <c r="AH161" s="24" t="str">
        <f t="shared" si="8"/>
        <v/>
      </c>
      <c r="AI161" s="25" t="str">
        <f t="shared" si="9"/>
        <v/>
      </c>
      <c r="AJ161" s="25" t="str">
        <f t="shared" si="10"/>
        <v/>
      </c>
      <c r="AK161" s="25" t="str">
        <f t="shared" si="11"/>
        <v/>
      </c>
      <c r="AL161" s="26" t="str">
        <f>IF(B161="","",TRIM(IF(COUNTIF($B$5:$B$504,B161)&gt;1,"Număr CMR dublat. ","")&amp;IF(LEN(IF(C161="","data, ","")&amp;IF(D161="","locul întocmirii, ","")&amp;IF(OR(E161="",F161=""),"expeditorul, ","")&amp;IF(OR(H161="",I161=""),"destinatarul, ","")&amp;IF(OR(N161="",O161=""),"transportatorul, ","")&amp;IF(OR(K161="",NOT(ISNUMBER(L161))),"locul și data încărcării, ","")&amp;IF(M161="","locul de livrare, ","")&amp;IF(N(AF161)=0,"numărul de colete, ","")&amp;IF(COUNTIFS(Mărfuri!$B$5:$B$1004,B161,Mărfuri!$H$5:$H$1004,"")&gt;0,"greutatea unor loturi, ",""))&gt;0,"Lipsesc date obligatorii (art. 6): "&amp;LEFT(IF(C161="","data, ","")&amp;IF(D161="","locul întocmirii, ","")&amp;IF(OR(E161="",F161=""),"expeditorul, ","")&amp;IF(OR(H161="",I161=""),"destinatarul, ","")&amp;IF(OR(N161="",O161=""),"transportatorul, ","")&amp;IF(OR(K161="",NOT(ISNUMBER(L161))),"locul și data încărcării, ","")&amp;IF(M161="","locul de livrare, ","")&amp;IF(N(AF161)=0,"numărul de colete, ","")&amp;IF(COUNTIFS(Mărfuri!$B$5:$B$1004,B161,Mărfuri!$H$5:$H$1004,"")&gt;0,"greutatea unor loturi, ",""),LEN(IF(C161="","data, ","")&amp;IF(D161="","locul întocmirii, ","")&amp;IF(OR(E161="",F161=""),"expeditorul, ","")&amp;IF(OR(H161="",I161=""),"destinatarul, ","")&amp;IF(OR(N161="",O161=""),"transportatorul, ","")&amp;IF(OR(K161="",NOT(ISNUMBER(L161))),"locul și data încărcării, ","")&amp;IF(M161="","locul de livrare, ","")&amp;IF(N(AF161)=0,"numărul de colete, ","")&amp;IF(COUNTIFS(Mărfuri!$B$5:$B$1004,B161,Mărfuri!$H$5:$H$1004,"")&gt;0,"greutatea unor loturi, ",""))-2)&amp;". ","")&amp;IF(Z161&lt;&gt;"","Transportatorul a făcut rezerve la încărcare (art. 8): ele te obligă doar dacă le-ai acceptat expres. ","")&amp;IF(AND(ISNUMBER(AC161),ISNUMBER(AI161)),IF(NOT(ISNUMBER(AD161)),IF(Azi&gt;AI161,"Rezerva scrisă pentru avarii neaparente nu a fost trimisă în termen ("&amp;RIGHT("0"&amp;DAY(AI161),2)&amp;"."&amp;RIGHT("0"&amp;MONTH(AI161),2)&amp;"."&amp;YEAR(AI161)&amp;"). ","Trimite rezerva scrisă pentru avarii neaparente până la "&amp;RIGHT("0"&amp;DAY(AI161),2)&amp;"."&amp;RIGHT("0"&amp;MONTH(AI161),2)&amp;"."&amp;YEAR(AI161)&amp;". "),IF(AD161&gt;AI161,"Rezerva scrisă a fost trimisă după termenul de 7 zile ("&amp;RIGHT("0"&amp;DAY(AI161),2)&amp;"."&amp;RIGHT("0"&amp;MONTH(AI161),2)&amp;"."&amp;YEAR(AI161)&amp;"): se prezumă că marfa a fost primită în starea din CMR. ","")),"")&amp;IF(ISNUMBER(AJ161),IF(NOT(ISNUMBER(AE161)),IF(Azi&gt;AJ161,"Termenul de 21 de zile pentru reclamația de întârziere a expirat. ","Livrare cu întârziere: trimite reclamația scrisă până la "&amp;RIGHT("0"&amp;DAY(AJ161),2)&amp;"."&amp;RIGHT("0"&amp;MONTH(AJ161),2)&amp;"."&amp;YEAR(AJ161)&amp;". "),IF(AE161&gt;AJ161,"Reclamația pentru întârziere a fost trimisă după termen. ","")),"")&amp;IF(AND(AH161="În tranzit – întârziat"),"Termenul de livrare a trecut și marfa nu a ajuns. ","")&amp;IF(AND(ISNUMBER(AK161),OR(AB161&lt;&gt;"",ISNUMBER(AC161),ISNUMBER(AJ161)),Azi&gt;N(AK161)-60,Azi&lt;=N(AK161)),"Acțiunea în instanță se prescrie la "&amp;RIGHT("0"&amp;DAY(AK161),2)&amp;"."&amp;RIGHT("0"&amp;MONTH(AK161),2)&amp;"."&amp;YEAR(AK161)&amp;". ","")))</f>
        <v/>
      </c>
    </row>
    <row r="162" spans="2:38" x14ac:dyDescent="0.2">
      <c r="B162" s="17"/>
      <c r="C162" s="18"/>
      <c r="D162" s="19"/>
      <c r="E162" s="19"/>
      <c r="F162" s="19"/>
      <c r="G162" s="19"/>
      <c r="H162" s="19"/>
      <c r="I162" s="19"/>
      <c r="J162" s="19"/>
      <c r="K162" s="19"/>
      <c r="L162" s="18"/>
      <c r="M162" s="19"/>
      <c r="N162" s="19"/>
      <c r="O162" s="19"/>
      <c r="P162" s="19"/>
      <c r="Q162" s="19"/>
      <c r="R162" s="19"/>
      <c r="S162" s="19"/>
      <c r="T162" s="20"/>
      <c r="U162" s="21"/>
      <c r="V162" s="20"/>
      <c r="W162" s="19"/>
      <c r="X162" s="19"/>
      <c r="Y162" s="18"/>
      <c r="Z162" s="19"/>
      <c r="AA162" s="18"/>
      <c r="AB162" s="19"/>
      <c r="AC162" s="18"/>
      <c r="AD162" s="18"/>
      <c r="AE162" s="18"/>
      <c r="AF162" s="22" t="str">
        <f>IF(B162="","",SUMIF(Mărfuri!$B$5:$B$1004,B162,Mărfuri!$D$5:$D$1004))</f>
        <v/>
      </c>
      <c r="AG162" s="23" t="str">
        <f>IF(B162="","",SUMIF(Mărfuri!$B$5:$B$1004,B162,Mărfuri!$H$5:$H$1004))</f>
        <v/>
      </c>
      <c r="AH162" s="24" t="str">
        <f t="shared" si="8"/>
        <v/>
      </c>
      <c r="AI162" s="25" t="str">
        <f t="shared" si="9"/>
        <v/>
      </c>
      <c r="AJ162" s="25" t="str">
        <f t="shared" si="10"/>
        <v/>
      </c>
      <c r="AK162" s="25" t="str">
        <f t="shared" si="11"/>
        <v/>
      </c>
      <c r="AL162" s="26" t="str">
        <f>IF(B162="","",TRIM(IF(COUNTIF($B$5:$B$504,B162)&gt;1,"Număr CMR dublat. ","")&amp;IF(LEN(IF(C162="","data, ","")&amp;IF(D162="","locul întocmirii, ","")&amp;IF(OR(E162="",F162=""),"expeditorul, ","")&amp;IF(OR(H162="",I162=""),"destinatarul, ","")&amp;IF(OR(N162="",O162=""),"transportatorul, ","")&amp;IF(OR(K162="",NOT(ISNUMBER(L162))),"locul și data încărcării, ","")&amp;IF(M162="","locul de livrare, ","")&amp;IF(N(AF162)=0,"numărul de colete, ","")&amp;IF(COUNTIFS(Mărfuri!$B$5:$B$1004,B162,Mărfuri!$H$5:$H$1004,"")&gt;0,"greutatea unor loturi, ",""))&gt;0,"Lipsesc date obligatorii (art. 6): "&amp;LEFT(IF(C162="","data, ","")&amp;IF(D162="","locul întocmirii, ","")&amp;IF(OR(E162="",F162=""),"expeditorul, ","")&amp;IF(OR(H162="",I162=""),"destinatarul, ","")&amp;IF(OR(N162="",O162=""),"transportatorul, ","")&amp;IF(OR(K162="",NOT(ISNUMBER(L162))),"locul și data încărcării, ","")&amp;IF(M162="","locul de livrare, ","")&amp;IF(N(AF162)=0,"numărul de colete, ","")&amp;IF(COUNTIFS(Mărfuri!$B$5:$B$1004,B162,Mărfuri!$H$5:$H$1004,"")&gt;0,"greutatea unor loturi, ",""),LEN(IF(C162="","data, ","")&amp;IF(D162="","locul întocmirii, ","")&amp;IF(OR(E162="",F162=""),"expeditorul, ","")&amp;IF(OR(H162="",I162=""),"destinatarul, ","")&amp;IF(OR(N162="",O162=""),"transportatorul, ","")&amp;IF(OR(K162="",NOT(ISNUMBER(L162))),"locul și data încărcării, ","")&amp;IF(M162="","locul de livrare, ","")&amp;IF(N(AF162)=0,"numărul de colete, ","")&amp;IF(COUNTIFS(Mărfuri!$B$5:$B$1004,B162,Mărfuri!$H$5:$H$1004,"")&gt;0,"greutatea unor loturi, ",""))-2)&amp;". ","")&amp;IF(Z162&lt;&gt;"","Transportatorul a făcut rezerve la încărcare (art. 8): ele te obligă doar dacă le-ai acceptat expres. ","")&amp;IF(AND(ISNUMBER(AC162),ISNUMBER(AI162)),IF(NOT(ISNUMBER(AD162)),IF(Azi&gt;AI162,"Rezerva scrisă pentru avarii neaparente nu a fost trimisă în termen ("&amp;RIGHT("0"&amp;DAY(AI162),2)&amp;"."&amp;RIGHT("0"&amp;MONTH(AI162),2)&amp;"."&amp;YEAR(AI162)&amp;"). ","Trimite rezerva scrisă pentru avarii neaparente până la "&amp;RIGHT("0"&amp;DAY(AI162),2)&amp;"."&amp;RIGHT("0"&amp;MONTH(AI162),2)&amp;"."&amp;YEAR(AI162)&amp;". "),IF(AD162&gt;AI162,"Rezerva scrisă a fost trimisă după termenul de 7 zile ("&amp;RIGHT("0"&amp;DAY(AI162),2)&amp;"."&amp;RIGHT("0"&amp;MONTH(AI162),2)&amp;"."&amp;YEAR(AI162)&amp;"): se prezumă că marfa a fost primită în starea din CMR. ","")),"")&amp;IF(ISNUMBER(AJ162),IF(NOT(ISNUMBER(AE162)),IF(Azi&gt;AJ162,"Termenul de 21 de zile pentru reclamația de întârziere a expirat. ","Livrare cu întârziere: trimite reclamația scrisă până la "&amp;RIGHT("0"&amp;DAY(AJ162),2)&amp;"."&amp;RIGHT("0"&amp;MONTH(AJ162),2)&amp;"."&amp;YEAR(AJ162)&amp;". "),IF(AE162&gt;AJ162,"Reclamația pentru întârziere a fost trimisă după termen. ","")),"")&amp;IF(AND(AH162="În tranzit – întârziat"),"Termenul de livrare a trecut și marfa nu a ajuns. ","")&amp;IF(AND(ISNUMBER(AK162),OR(AB162&lt;&gt;"",ISNUMBER(AC162),ISNUMBER(AJ162)),Azi&gt;N(AK162)-60,Azi&lt;=N(AK162)),"Acțiunea în instanță se prescrie la "&amp;RIGHT("0"&amp;DAY(AK162),2)&amp;"."&amp;RIGHT("0"&amp;MONTH(AK162),2)&amp;"."&amp;YEAR(AK162)&amp;". ","")))</f>
        <v/>
      </c>
    </row>
    <row r="163" spans="2:38" x14ac:dyDescent="0.2">
      <c r="B163" s="17"/>
      <c r="C163" s="18"/>
      <c r="D163" s="19"/>
      <c r="E163" s="19"/>
      <c r="F163" s="19"/>
      <c r="G163" s="19"/>
      <c r="H163" s="19"/>
      <c r="I163" s="19"/>
      <c r="J163" s="19"/>
      <c r="K163" s="19"/>
      <c r="L163" s="18"/>
      <c r="M163" s="19"/>
      <c r="N163" s="19"/>
      <c r="O163" s="19"/>
      <c r="P163" s="19"/>
      <c r="Q163" s="19"/>
      <c r="R163" s="19"/>
      <c r="S163" s="19"/>
      <c r="T163" s="20"/>
      <c r="U163" s="21"/>
      <c r="V163" s="20"/>
      <c r="W163" s="19"/>
      <c r="X163" s="19"/>
      <c r="Y163" s="18"/>
      <c r="Z163" s="19"/>
      <c r="AA163" s="18"/>
      <c r="AB163" s="19"/>
      <c r="AC163" s="18"/>
      <c r="AD163" s="18"/>
      <c r="AE163" s="18"/>
      <c r="AF163" s="22" t="str">
        <f>IF(B163="","",SUMIF(Mărfuri!$B$5:$B$1004,B163,Mărfuri!$D$5:$D$1004))</f>
        <v/>
      </c>
      <c r="AG163" s="23" t="str">
        <f>IF(B163="","",SUMIF(Mărfuri!$B$5:$B$1004,B163,Mărfuri!$H$5:$H$1004))</f>
        <v/>
      </c>
      <c r="AH163" s="24" t="str">
        <f t="shared" si="8"/>
        <v/>
      </c>
      <c r="AI163" s="25" t="str">
        <f t="shared" si="9"/>
        <v/>
      </c>
      <c r="AJ163" s="25" t="str">
        <f t="shared" si="10"/>
        <v/>
      </c>
      <c r="AK163" s="25" t="str">
        <f t="shared" si="11"/>
        <v/>
      </c>
      <c r="AL163" s="26" t="str">
        <f>IF(B163="","",TRIM(IF(COUNTIF($B$5:$B$504,B163)&gt;1,"Număr CMR dublat. ","")&amp;IF(LEN(IF(C163="","data, ","")&amp;IF(D163="","locul întocmirii, ","")&amp;IF(OR(E163="",F163=""),"expeditorul, ","")&amp;IF(OR(H163="",I163=""),"destinatarul, ","")&amp;IF(OR(N163="",O163=""),"transportatorul, ","")&amp;IF(OR(K163="",NOT(ISNUMBER(L163))),"locul și data încărcării, ","")&amp;IF(M163="","locul de livrare, ","")&amp;IF(N(AF163)=0,"numărul de colete, ","")&amp;IF(COUNTIFS(Mărfuri!$B$5:$B$1004,B163,Mărfuri!$H$5:$H$1004,"")&gt;0,"greutatea unor loturi, ",""))&gt;0,"Lipsesc date obligatorii (art. 6): "&amp;LEFT(IF(C163="","data, ","")&amp;IF(D163="","locul întocmirii, ","")&amp;IF(OR(E163="",F163=""),"expeditorul, ","")&amp;IF(OR(H163="",I163=""),"destinatarul, ","")&amp;IF(OR(N163="",O163=""),"transportatorul, ","")&amp;IF(OR(K163="",NOT(ISNUMBER(L163))),"locul și data încărcării, ","")&amp;IF(M163="","locul de livrare, ","")&amp;IF(N(AF163)=0,"numărul de colete, ","")&amp;IF(COUNTIFS(Mărfuri!$B$5:$B$1004,B163,Mărfuri!$H$5:$H$1004,"")&gt;0,"greutatea unor loturi, ",""),LEN(IF(C163="","data, ","")&amp;IF(D163="","locul întocmirii, ","")&amp;IF(OR(E163="",F163=""),"expeditorul, ","")&amp;IF(OR(H163="",I163=""),"destinatarul, ","")&amp;IF(OR(N163="",O163=""),"transportatorul, ","")&amp;IF(OR(K163="",NOT(ISNUMBER(L163))),"locul și data încărcării, ","")&amp;IF(M163="","locul de livrare, ","")&amp;IF(N(AF163)=0,"numărul de colete, ","")&amp;IF(COUNTIFS(Mărfuri!$B$5:$B$1004,B163,Mărfuri!$H$5:$H$1004,"")&gt;0,"greutatea unor loturi, ",""))-2)&amp;". ","")&amp;IF(Z163&lt;&gt;"","Transportatorul a făcut rezerve la încărcare (art. 8): ele te obligă doar dacă le-ai acceptat expres. ","")&amp;IF(AND(ISNUMBER(AC163),ISNUMBER(AI163)),IF(NOT(ISNUMBER(AD163)),IF(Azi&gt;AI163,"Rezerva scrisă pentru avarii neaparente nu a fost trimisă în termen ("&amp;RIGHT("0"&amp;DAY(AI163),2)&amp;"."&amp;RIGHT("0"&amp;MONTH(AI163),2)&amp;"."&amp;YEAR(AI163)&amp;"). ","Trimite rezerva scrisă pentru avarii neaparente până la "&amp;RIGHT("0"&amp;DAY(AI163),2)&amp;"."&amp;RIGHT("0"&amp;MONTH(AI163),2)&amp;"."&amp;YEAR(AI163)&amp;". "),IF(AD163&gt;AI163,"Rezerva scrisă a fost trimisă după termenul de 7 zile ("&amp;RIGHT("0"&amp;DAY(AI163),2)&amp;"."&amp;RIGHT("0"&amp;MONTH(AI163),2)&amp;"."&amp;YEAR(AI163)&amp;"): se prezumă că marfa a fost primită în starea din CMR. ","")),"")&amp;IF(ISNUMBER(AJ163),IF(NOT(ISNUMBER(AE163)),IF(Azi&gt;AJ163,"Termenul de 21 de zile pentru reclamația de întârziere a expirat. ","Livrare cu întârziere: trimite reclamația scrisă până la "&amp;RIGHT("0"&amp;DAY(AJ163),2)&amp;"."&amp;RIGHT("0"&amp;MONTH(AJ163),2)&amp;"."&amp;YEAR(AJ163)&amp;". "),IF(AE163&gt;AJ163,"Reclamația pentru întârziere a fost trimisă după termen. ","")),"")&amp;IF(AND(AH163="În tranzit – întârziat"),"Termenul de livrare a trecut și marfa nu a ajuns. ","")&amp;IF(AND(ISNUMBER(AK163),OR(AB163&lt;&gt;"",ISNUMBER(AC163),ISNUMBER(AJ163)),Azi&gt;N(AK163)-60,Azi&lt;=N(AK163)),"Acțiunea în instanță se prescrie la "&amp;RIGHT("0"&amp;DAY(AK163),2)&amp;"."&amp;RIGHT("0"&amp;MONTH(AK163),2)&amp;"."&amp;YEAR(AK163)&amp;". ","")))</f>
        <v/>
      </c>
    </row>
    <row r="164" spans="2:38" x14ac:dyDescent="0.2">
      <c r="B164" s="17"/>
      <c r="C164" s="18"/>
      <c r="D164" s="19"/>
      <c r="E164" s="19"/>
      <c r="F164" s="19"/>
      <c r="G164" s="19"/>
      <c r="H164" s="19"/>
      <c r="I164" s="19"/>
      <c r="J164" s="19"/>
      <c r="K164" s="19"/>
      <c r="L164" s="18"/>
      <c r="M164" s="19"/>
      <c r="N164" s="19"/>
      <c r="O164" s="19"/>
      <c r="P164" s="19"/>
      <c r="Q164" s="19"/>
      <c r="R164" s="19"/>
      <c r="S164" s="19"/>
      <c r="T164" s="20"/>
      <c r="U164" s="21"/>
      <c r="V164" s="20"/>
      <c r="W164" s="19"/>
      <c r="X164" s="19"/>
      <c r="Y164" s="18"/>
      <c r="Z164" s="19"/>
      <c r="AA164" s="18"/>
      <c r="AB164" s="19"/>
      <c r="AC164" s="18"/>
      <c r="AD164" s="18"/>
      <c r="AE164" s="18"/>
      <c r="AF164" s="22" t="str">
        <f>IF(B164="","",SUMIF(Mărfuri!$B$5:$B$1004,B164,Mărfuri!$D$5:$D$1004))</f>
        <v/>
      </c>
      <c r="AG164" s="23" t="str">
        <f>IF(B164="","",SUMIF(Mărfuri!$B$5:$B$1004,B164,Mărfuri!$H$5:$H$1004))</f>
        <v/>
      </c>
      <c r="AH164" s="24" t="str">
        <f t="shared" si="8"/>
        <v/>
      </c>
      <c r="AI164" s="25" t="str">
        <f t="shared" si="9"/>
        <v/>
      </c>
      <c r="AJ164" s="25" t="str">
        <f t="shared" si="10"/>
        <v/>
      </c>
      <c r="AK164" s="25" t="str">
        <f t="shared" si="11"/>
        <v/>
      </c>
      <c r="AL164" s="26" t="str">
        <f>IF(B164="","",TRIM(IF(COUNTIF($B$5:$B$504,B164)&gt;1,"Număr CMR dublat. ","")&amp;IF(LEN(IF(C164="","data, ","")&amp;IF(D164="","locul întocmirii, ","")&amp;IF(OR(E164="",F164=""),"expeditorul, ","")&amp;IF(OR(H164="",I164=""),"destinatarul, ","")&amp;IF(OR(N164="",O164=""),"transportatorul, ","")&amp;IF(OR(K164="",NOT(ISNUMBER(L164))),"locul și data încărcării, ","")&amp;IF(M164="","locul de livrare, ","")&amp;IF(N(AF164)=0,"numărul de colete, ","")&amp;IF(COUNTIFS(Mărfuri!$B$5:$B$1004,B164,Mărfuri!$H$5:$H$1004,"")&gt;0,"greutatea unor loturi, ",""))&gt;0,"Lipsesc date obligatorii (art. 6): "&amp;LEFT(IF(C164="","data, ","")&amp;IF(D164="","locul întocmirii, ","")&amp;IF(OR(E164="",F164=""),"expeditorul, ","")&amp;IF(OR(H164="",I164=""),"destinatarul, ","")&amp;IF(OR(N164="",O164=""),"transportatorul, ","")&amp;IF(OR(K164="",NOT(ISNUMBER(L164))),"locul și data încărcării, ","")&amp;IF(M164="","locul de livrare, ","")&amp;IF(N(AF164)=0,"numărul de colete, ","")&amp;IF(COUNTIFS(Mărfuri!$B$5:$B$1004,B164,Mărfuri!$H$5:$H$1004,"")&gt;0,"greutatea unor loturi, ",""),LEN(IF(C164="","data, ","")&amp;IF(D164="","locul întocmirii, ","")&amp;IF(OR(E164="",F164=""),"expeditorul, ","")&amp;IF(OR(H164="",I164=""),"destinatarul, ","")&amp;IF(OR(N164="",O164=""),"transportatorul, ","")&amp;IF(OR(K164="",NOT(ISNUMBER(L164))),"locul și data încărcării, ","")&amp;IF(M164="","locul de livrare, ","")&amp;IF(N(AF164)=0,"numărul de colete, ","")&amp;IF(COUNTIFS(Mărfuri!$B$5:$B$1004,B164,Mărfuri!$H$5:$H$1004,"")&gt;0,"greutatea unor loturi, ",""))-2)&amp;". ","")&amp;IF(Z164&lt;&gt;"","Transportatorul a făcut rezerve la încărcare (art. 8): ele te obligă doar dacă le-ai acceptat expres. ","")&amp;IF(AND(ISNUMBER(AC164),ISNUMBER(AI164)),IF(NOT(ISNUMBER(AD164)),IF(Azi&gt;AI164,"Rezerva scrisă pentru avarii neaparente nu a fost trimisă în termen ("&amp;RIGHT("0"&amp;DAY(AI164),2)&amp;"."&amp;RIGHT("0"&amp;MONTH(AI164),2)&amp;"."&amp;YEAR(AI164)&amp;"). ","Trimite rezerva scrisă pentru avarii neaparente până la "&amp;RIGHT("0"&amp;DAY(AI164),2)&amp;"."&amp;RIGHT("0"&amp;MONTH(AI164),2)&amp;"."&amp;YEAR(AI164)&amp;". "),IF(AD164&gt;AI164,"Rezerva scrisă a fost trimisă după termenul de 7 zile ("&amp;RIGHT("0"&amp;DAY(AI164),2)&amp;"."&amp;RIGHT("0"&amp;MONTH(AI164),2)&amp;"."&amp;YEAR(AI164)&amp;"): se prezumă că marfa a fost primită în starea din CMR. ","")),"")&amp;IF(ISNUMBER(AJ164),IF(NOT(ISNUMBER(AE164)),IF(Azi&gt;AJ164,"Termenul de 21 de zile pentru reclamația de întârziere a expirat. ","Livrare cu întârziere: trimite reclamația scrisă până la "&amp;RIGHT("0"&amp;DAY(AJ164),2)&amp;"."&amp;RIGHT("0"&amp;MONTH(AJ164),2)&amp;"."&amp;YEAR(AJ164)&amp;". "),IF(AE164&gt;AJ164,"Reclamația pentru întârziere a fost trimisă după termen. ","")),"")&amp;IF(AND(AH164="În tranzit – întârziat"),"Termenul de livrare a trecut și marfa nu a ajuns. ","")&amp;IF(AND(ISNUMBER(AK164),OR(AB164&lt;&gt;"",ISNUMBER(AC164),ISNUMBER(AJ164)),Azi&gt;N(AK164)-60,Azi&lt;=N(AK164)),"Acțiunea în instanță se prescrie la "&amp;RIGHT("0"&amp;DAY(AK164),2)&amp;"."&amp;RIGHT("0"&amp;MONTH(AK164),2)&amp;"."&amp;YEAR(AK164)&amp;". ","")))</f>
        <v/>
      </c>
    </row>
    <row r="165" spans="2:38" x14ac:dyDescent="0.2">
      <c r="B165" s="17"/>
      <c r="C165" s="18"/>
      <c r="D165" s="19"/>
      <c r="E165" s="19"/>
      <c r="F165" s="19"/>
      <c r="G165" s="19"/>
      <c r="H165" s="19"/>
      <c r="I165" s="19"/>
      <c r="J165" s="19"/>
      <c r="K165" s="19"/>
      <c r="L165" s="18"/>
      <c r="M165" s="19"/>
      <c r="N165" s="19"/>
      <c r="O165" s="19"/>
      <c r="P165" s="19"/>
      <c r="Q165" s="19"/>
      <c r="R165" s="19"/>
      <c r="S165" s="19"/>
      <c r="T165" s="20"/>
      <c r="U165" s="21"/>
      <c r="V165" s="20"/>
      <c r="W165" s="19"/>
      <c r="X165" s="19"/>
      <c r="Y165" s="18"/>
      <c r="Z165" s="19"/>
      <c r="AA165" s="18"/>
      <c r="AB165" s="19"/>
      <c r="AC165" s="18"/>
      <c r="AD165" s="18"/>
      <c r="AE165" s="18"/>
      <c r="AF165" s="22" t="str">
        <f>IF(B165="","",SUMIF(Mărfuri!$B$5:$B$1004,B165,Mărfuri!$D$5:$D$1004))</f>
        <v/>
      </c>
      <c r="AG165" s="23" t="str">
        <f>IF(B165="","",SUMIF(Mărfuri!$B$5:$B$1004,B165,Mărfuri!$H$5:$H$1004))</f>
        <v/>
      </c>
      <c r="AH165" s="24" t="str">
        <f t="shared" si="8"/>
        <v/>
      </c>
      <c r="AI165" s="25" t="str">
        <f t="shared" si="9"/>
        <v/>
      </c>
      <c r="AJ165" s="25" t="str">
        <f t="shared" si="10"/>
        <v/>
      </c>
      <c r="AK165" s="25" t="str">
        <f t="shared" si="11"/>
        <v/>
      </c>
      <c r="AL165" s="26" t="str">
        <f>IF(B165="","",TRIM(IF(COUNTIF($B$5:$B$504,B165)&gt;1,"Număr CMR dublat. ","")&amp;IF(LEN(IF(C165="","data, ","")&amp;IF(D165="","locul întocmirii, ","")&amp;IF(OR(E165="",F165=""),"expeditorul, ","")&amp;IF(OR(H165="",I165=""),"destinatarul, ","")&amp;IF(OR(N165="",O165=""),"transportatorul, ","")&amp;IF(OR(K165="",NOT(ISNUMBER(L165))),"locul și data încărcării, ","")&amp;IF(M165="","locul de livrare, ","")&amp;IF(N(AF165)=0,"numărul de colete, ","")&amp;IF(COUNTIFS(Mărfuri!$B$5:$B$1004,B165,Mărfuri!$H$5:$H$1004,"")&gt;0,"greutatea unor loturi, ",""))&gt;0,"Lipsesc date obligatorii (art. 6): "&amp;LEFT(IF(C165="","data, ","")&amp;IF(D165="","locul întocmirii, ","")&amp;IF(OR(E165="",F165=""),"expeditorul, ","")&amp;IF(OR(H165="",I165=""),"destinatarul, ","")&amp;IF(OR(N165="",O165=""),"transportatorul, ","")&amp;IF(OR(K165="",NOT(ISNUMBER(L165))),"locul și data încărcării, ","")&amp;IF(M165="","locul de livrare, ","")&amp;IF(N(AF165)=0,"numărul de colete, ","")&amp;IF(COUNTIFS(Mărfuri!$B$5:$B$1004,B165,Mărfuri!$H$5:$H$1004,"")&gt;0,"greutatea unor loturi, ",""),LEN(IF(C165="","data, ","")&amp;IF(D165="","locul întocmirii, ","")&amp;IF(OR(E165="",F165=""),"expeditorul, ","")&amp;IF(OR(H165="",I165=""),"destinatarul, ","")&amp;IF(OR(N165="",O165=""),"transportatorul, ","")&amp;IF(OR(K165="",NOT(ISNUMBER(L165))),"locul și data încărcării, ","")&amp;IF(M165="","locul de livrare, ","")&amp;IF(N(AF165)=0,"numărul de colete, ","")&amp;IF(COUNTIFS(Mărfuri!$B$5:$B$1004,B165,Mărfuri!$H$5:$H$1004,"")&gt;0,"greutatea unor loturi, ",""))-2)&amp;". ","")&amp;IF(Z165&lt;&gt;"","Transportatorul a făcut rezerve la încărcare (art. 8): ele te obligă doar dacă le-ai acceptat expres. ","")&amp;IF(AND(ISNUMBER(AC165),ISNUMBER(AI165)),IF(NOT(ISNUMBER(AD165)),IF(Azi&gt;AI165,"Rezerva scrisă pentru avarii neaparente nu a fost trimisă în termen ("&amp;RIGHT("0"&amp;DAY(AI165),2)&amp;"."&amp;RIGHT("0"&amp;MONTH(AI165),2)&amp;"."&amp;YEAR(AI165)&amp;"). ","Trimite rezerva scrisă pentru avarii neaparente până la "&amp;RIGHT("0"&amp;DAY(AI165),2)&amp;"."&amp;RIGHT("0"&amp;MONTH(AI165),2)&amp;"."&amp;YEAR(AI165)&amp;". "),IF(AD165&gt;AI165,"Rezerva scrisă a fost trimisă după termenul de 7 zile ("&amp;RIGHT("0"&amp;DAY(AI165),2)&amp;"."&amp;RIGHT("0"&amp;MONTH(AI165),2)&amp;"."&amp;YEAR(AI165)&amp;"): se prezumă că marfa a fost primită în starea din CMR. ","")),"")&amp;IF(ISNUMBER(AJ165),IF(NOT(ISNUMBER(AE165)),IF(Azi&gt;AJ165,"Termenul de 21 de zile pentru reclamația de întârziere a expirat. ","Livrare cu întârziere: trimite reclamația scrisă până la "&amp;RIGHT("0"&amp;DAY(AJ165),2)&amp;"."&amp;RIGHT("0"&amp;MONTH(AJ165),2)&amp;"."&amp;YEAR(AJ165)&amp;". "),IF(AE165&gt;AJ165,"Reclamația pentru întârziere a fost trimisă după termen. ","")),"")&amp;IF(AND(AH165="În tranzit – întârziat"),"Termenul de livrare a trecut și marfa nu a ajuns. ","")&amp;IF(AND(ISNUMBER(AK165),OR(AB165&lt;&gt;"",ISNUMBER(AC165),ISNUMBER(AJ165)),Azi&gt;N(AK165)-60,Azi&lt;=N(AK165)),"Acțiunea în instanță se prescrie la "&amp;RIGHT("0"&amp;DAY(AK165),2)&amp;"."&amp;RIGHT("0"&amp;MONTH(AK165),2)&amp;"."&amp;YEAR(AK165)&amp;". ","")))</f>
        <v/>
      </c>
    </row>
    <row r="166" spans="2:38" x14ac:dyDescent="0.2">
      <c r="B166" s="17"/>
      <c r="C166" s="18"/>
      <c r="D166" s="19"/>
      <c r="E166" s="19"/>
      <c r="F166" s="19"/>
      <c r="G166" s="19"/>
      <c r="H166" s="19"/>
      <c r="I166" s="19"/>
      <c r="J166" s="19"/>
      <c r="K166" s="19"/>
      <c r="L166" s="18"/>
      <c r="M166" s="19"/>
      <c r="N166" s="19"/>
      <c r="O166" s="19"/>
      <c r="P166" s="19"/>
      <c r="Q166" s="19"/>
      <c r="R166" s="19"/>
      <c r="S166" s="19"/>
      <c r="T166" s="20"/>
      <c r="U166" s="21"/>
      <c r="V166" s="20"/>
      <c r="W166" s="19"/>
      <c r="X166" s="19"/>
      <c r="Y166" s="18"/>
      <c r="Z166" s="19"/>
      <c r="AA166" s="18"/>
      <c r="AB166" s="19"/>
      <c r="AC166" s="18"/>
      <c r="AD166" s="18"/>
      <c r="AE166" s="18"/>
      <c r="AF166" s="22" t="str">
        <f>IF(B166="","",SUMIF(Mărfuri!$B$5:$B$1004,B166,Mărfuri!$D$5:$D$1004))</f>
        <v/>
      </c>
      <c r="AG166" s="23" t="str">
        <f>IF(B166="","",SUMIF(Mărfuri!$B$5:$B$1004,B166,Mărfuri!$H$5:$H$1004))</f>
        <v/>
      </c>
      <c r="AH166" s="24" t="str">
        <f t="shared" si="8"/>
        <v/>
      </c>
      <c r="AI166" s="25" t="str">
        <f t="shared" si="9"/>
        <v/>
      </c>
      <c r="AJ166" s="25" t="str">
        <f t="shared" si="10"/>
        <v/>
      </c>
      <c r="AK166" s="25" t="str">
        <f t="shared" si="11"/>
        <v/>
      </c>
      <c r="AL166" s="26" t="str">
        <f>IF(B166="","",TRIM(IF(COUNTIF($B$5:$B$504,B166)&gt;1,"Număr CMR dublat. ","")&amp;IF(LEN(IF(C166="","data, ","")&amp;IF(D166="","locul întocmirii, ","")&amp;IF(OR(E166="",F166=""),"expeditorul, ","")&amp;IF(OR(H166="",I166=""),"destinatarul, ","")&amp;IF(OR(N166="",O166=""),"transportatorul, ","")&amp;IF(OR(K166="",NOT(ISNUMBER(L166))),"locul și data încărcării, ","")&amp;IF(M166="","locul de livrare, ","")&amp;IF(N(AF166)=0,"numărul de colete, ","")&amp;IF(COUNTIFS(Mărfuri!$B$5:$B$1004,B166,Mărfuri!$H$5:$H$1004,"")&gt;0,"greutatea unor loturi, ",""))&gt;0,"Lipsesc date obligatorii (art. 6): "&amp;LEFT(IF(C166="","data, ","")&amp;IF(D166="","locul întocmirii, ","")&amp;IF(OR(E166="",F166=""),"expeditorul, ","")&amp;IF(OR(H166="",I166=""),"destinatarul, ","")&amp;IF(OR(N166="",O166=""),"transportatorul, ","")&amp;IF(OR(K166="",NOT(ISNUMBER(L166))),"locul și data încărcării, ","")&amp;IF(M166="","locul de livrare, ","")&amp;IF(N(AF166)=0,"numărul de colete, ","")&amp;IF(COUNTIFS(Mărfuri!$B$5:$B$1004,B166,Mărfuri!$H$5:$H$1004,"")&gt;0,"greutatea unor loturi, ",""),LEN(IF(C166="","data, ","")&amp;IF(D166="","locul întocmirii, ","")&amp;IF(OR(E166="",F166=""),"expeditorul, ","")&amp;IF(OR(H166="",I166=""),"destinatarul, ","")&amp;IF(OR(N166="",O166=""),"transportatorul, ","")&amp;IF(OR(K166="",NOT(ISNUMBER(L166))),"locul și data încărcării, ","")&amp;IF(M166="","locul de livrare, ","")&amp;IF(N(AF166)=0,"numărul de colete, ","")&amp;IF(COUNTIFS(Mărfuri!$B$5:$B$1004,B166,Mărfuri!$H$5:$H$1004,"")&gt;0,"greutatea unor loturi, ",""))-2)&amp;". ","")&amp;IF(Z166&lt;&gt;"","Transportatorul a făcut rezerve la încărcare (art. 8): ele te obligă doar dacă le-ai acceptat expres. ","")&amp;IF(AND(ISNUMBER(AC166),ISNUMBER(AI166)),IF(NOT(ISNUMBER(AD166)),IF(Azi&gt;AI166,"Rezerva scrisă pentru avarii neaparente nu a fost trimisă în termen ("&amp;RIGHT("0"&amp;DAY(AI166),2)&amp;"."&amp;RIGHT("0"&amp;MONTH(AI166),2)&amp;"."&amp;YEAR(AI166)&amp;"). ","Trimite rezerva scrisă pentru avarii neaparente până la "&amp;RIGHT("0"&amp;DAY(AI166),2)&amp;"."&amp;RIGHT("0"&amp;MONTH(AI166),2)&amp;"."&amp;YEAR(AI166)&amp;". "),IF(AD166&gt;AI166,"Rezerva scrisă a fost trimisă după termenul de 7 zile ("&amp;RIGHT("0"&amp;DAY(AI166),2)&amp;"."&amp;RIGHT("0"&amp;MONTH(AI166),2)&amp;"."&amp;YEAR(AI166)&amp;"): se prezumă că marfa a fost primită în starea din CMR. ","")),"")&amp;IF(ISNUMBER(AJ166),IF(NOT(ISNUMBER(AE166)),IF(Azi&gt;AJ166,"Termenul de 21 de zile pentru reclamația de întârziere a expirat. ","Livrare cu întârziere: trimite reclamația scrisă până la "&amp;RIGHT("0"&amp;DAY(AJ166),2)&amp;"."&amp;RIGHT("0"&amp;MONTH(AJ166),2)&amp;"."&amp;YEAR(AJ166)&amp;". "),IF(AE166&gt;AJ166,"Reclamația pentru întârziere a fost trimisă după termen. ","")),"")&amp;IF(AND(AH166="În tranzit – întârziat"),"Termenul de livrare a trecut și marfa nu a ajuns. ","")&amp;IF(AND(ISNUMBER(AK166),OR(AB166&lt;&gt;"",ISNUMBER(AC166),ISNUMBER(AJ166)),Azi&gt;N(AK166)-60,Azi&lt;=N(AK166)),"Acțiunea în instanță se prescrie la "&amp;RIGHT("0"&amp;DAY(AK166),2)&amp;"."&amp;RIGHT("0"&amp;MONTH(AK166),2)&amp;"."&amp;YEAR(AK166)&amp;". ","")))</f>
        <v/>
      </c>
    </row>
    <row r="167" spans="2:38" x14ac:dyDescent="0.2">
      <c r="B167" s="17"/>
      <c r="C167" s="18"/>
      <c r="D167" s="19"/>
      <c r="E167" s="19"/>
      <c r="F167" s="19"/>
      <c r="G167" s="19"/>
      <c r="H167" s="19"/>
      <c r="I167" s="19"/>
      <c r="J167" s="19"/>
      <c r="K167" s="19"/>
      <c r="L167" s="18"/>
      <c r="M167" s="19"/>
      <c r="N167" s="19"/>
      <c r="O167" s="19"/>
      <c r="P167" s="19"/>
      <c r="Q167" s="19"/>
      <c r="R167" s="19"/>
      <c r="S167" s="19"/>
      <c r="T167" s="20"/>
      <c r="U167" s="21"/>
      <c r="V167" s="20"/>
      <c r="W167" s="19"/>
      <c r="X167" s="19"/>
      <c r="Y167" s="18"/>
      <c r="Z167" s="19"/>
      <c r="AA167" s="18"/>
      <c r="AB167" s="19"/>
      <c r="AC167" s="18"/>
      <c r="AD167" s="18"/>
      <c r="AE167" s="18"/>
      <c r="AF167" s="22" t="str">
        <f>IF(B167="","",SUMIF(Mărfuri!$B$5:$B$1004,B167,Mărfuri!$D$5:$D$1004))</f>
        <v/>
      </c>
      <c r="AG167" s="23" t="str">
        <f>IF(B167="","",SUMIF(Mărfuri!$B$5:$B$1004,B167,Mărfuri!$H$5:$H$1004))</f>
        <v/>
      </c>
      <c r="AH167" s="24" t="str">
        <f t="shared" si="8"/>
        <v/>
      </c>
      <c r="AI167" s="25" t="str">
        <f t="shared" si="9"/>
        <v/>
      </c>
      <c r="AJ167" s="25" t="str">
        <f t="shared" si="10"/>
        <v/>
      </c>
      <c r="AK167" s="25" t="str">
        <f t="shared" si="11"/>
        <v/>
      </c>
      <c r="AL167" s="26" t="str">
        <f>IF(B167="","",TRIM(IF(COUNTIF($B$5:$B$504,B167)&gt;1,"Număr CMR dublat. ","")&amp;IF(LEN(IF(C167="","data, ","")&amp;IF(D167="","locul întocmirii, ","")&amp;IF(OR(E167="",F167=""),"expeditorul, ","")&amp;IF(OR(H167="",I167=""),"destinatarul, ","")&amp;IF(OR(N167="",O167=""),"transportatorul, ","")&amp;IF(OR(K167="",NOT(ISNUMBER(L167))),"locul și data încărcării, ","")&amp;IF(M167="","locul de livrare, ","")&amp;IF(N(AF167)=0,"numărul de colete, ","")&amp;IF(COUNTIFS(Mărfuri!$B$5:$B$1004,B167,Mărfuri!$H$5:$H$1004,"")&gt;0,"greutatea unor loturi, ",""))&gt;0,"Lipsesc date obligatorii (art. 6): "&amp;LEFT(IF(C167="","data, ","")&amp;IF(D167="","locul întocmirii, ","")&amp;IF(OR(E167="",F167=""),"expeditorul, ","")&amp;IF(OR(H167="",I167=""),"destinatarul, ","")&amp;IF(OR(N167="",O167=""),"transportatorul, ","")&amp;IF(OR(K167="",NOT(ISNUMBER(L167))),"locul și data încărcării, ","")&amp;IF(M167="","locul de livrare, ","")&amp;IF(N(AF167)=0,"numărul de colete, ","")&amp;IF(COUNTIFS(Mărfuri!$B$5:$B$1004,B167,Mărfuri!$H$5:$H$1004,"")&gt;0,"greutatea unor loturi, ",""),LEN(IF(C167="","data, ","")&amp;IF(D167="","locul întocmirii, ","")&amp;IF(OR(E167="",F167=""),"expeditorul, ","")&amp;IF(OR(H167="",I167=""),"destinatarul, ","")&amp;IF(OR(N167="",O167=""),"transportatorul, ","")&amp;IF(OR(K167="",NOT(ISNUMBER(L167))),"locul și data încărcării, ","")&amp;IF(M167="","locul de livrare, ","")&amp;IF(N(AF167)=0,"numărul de colete, ","")&amp;IF(COUNTIFS(Mărfuri!$B$5:$B$1004,B167,Mărfuri!$H$5:$H$1004,"")&gt;0,"greutatea unor loturi, ",""))-2)&amp;". ","")&amp;IF(Z167&lt;&gt;"","Transportatorul a făcut rezerve la încărcare (art. 8): ele te obligă doar dacă le-ai acceptat expres. ","")&amp;IF(AND(ISNUMBER(AC167),ISNUMBER(AI167)),IF(NOT(ISNUMBER(AD167)),IF(Azi&gt;AI167,"Rezerva scrisă pentru avarii neaparente nu a fost trimisă în termen ("&amp;RIGHT("0"&amp;DAY(AI167),2)&amp;"."&amp;RIGHT("0"&amp;MONTH(AI167),2)&amp;"."&amp;YEAR(AI167)&amp;"). ","Trimite rezerva scrisă pentru avarii neaparente până la "&amp;RIGHT("0"&amp;DAY(AI167),2)&amp;"."&amp;RIGHT("0"&amp;MONTH(AI167),2)&amp;"."&amp;YEAR(AI167)&amp;". "),IF(AD167&gt;AI167,"Rezerva scrisă a fost trimisă după termenul de 7 zile ("&amp;RIGHT("0"&amp;DAY(AI167),2)&amp;"."&amp;RIGHT("0"&amp;MONTH(AI167),2)&amp;"."&amp;YEAR(AI167)&amp;"): se prezumă că marfa a fost primită în starea din CMR. ","")),"")&amp;IF(ISNUMBER(AJ167),IF(NOT(ISNUMBER(AE167)),IF(Azi&gt;AJ167,"Termenul de 21 de zile pentru reclamația de întârziere a expirat. ","Livrare cu întârziere: trimite reclamația scrisă până la "&amp;RIGHT("0"&amp;DAY(AJ167),2)&amp;"."&amp;RIGHT("0"&amp;MONTH(AJ167),2)&amp;"."&amp;YEAR(AJ167)&amp;". "),IF(AE167&gt;AJ167,"Reclamația pentru întârziere a fost trimisă după termen. ","")),"")&amp;IF(AND(AH167="În tranzit – întârziat"),"Termenul de livrare a trecut și marfa nu a ajuns. ","")&amp;IF(AND(ISNUMBER(AK167),OR(AB167&lt;&gt;"",ISNUMBER(AC167),ISNUMBER(AJ167)),Azi&gt;N(AK167)-60,Azi&lt;=N(AK167)),"Acțiunea în instanță se prescrie la "&amp;RIGHT("0"&amp;DAY(AK167),2)&amp;"."&amp;RIGHT("0"&amp;MONTH(AK167),2)&amp;"."&amp;YEAR(AK167)&amp;". ","")))</f>
        <v/>
      </c>
    </row>
    <row r="168" spans="2:38" x14ac:dyDescent="0.2">
      <c r="B168" s="17"/>
      <c r="C168" s="18"/>
      <c r="D168" s="19"/>
      <c r="E168" s="19"/>
      <c r="F168" s="19"/>
      <c r="G168" s="19"/>
      <c r="H168" s="19"/>
      <c r="I168" s="19"/>
      <c r="J168" s="19"/>
      <c r="K168" s="19"/>
      <c r="L168" s="18"/>
      <c r="M168" s="19"/>
      <c r="N168" s="19"/>
      <c r="O168" s="19"/>
      <c r="P168" s="19"/>
      <c r="Q168" s="19"/>
      <c r="R168" s="19"/>
      <c r="S168" s="19"/>
      <c r="T168" s="20"/>
      <c r="U168" s="21"/>
      <c r="V168" s="20"/>
      <c r="W168" s="19"/>
      <c r="X168" s="19"/>
      <c r="Y168" s="18"/>
      <c r="Z168" s="19"/>
      <c r="AA168" s="18"/>
      <c r="AB168" s="19"/>
      <c r="AC168" s="18"/>
      <c r="AD168" s="18"/>
      <c r="AE168" s="18"/>
      <c r="AF168" s="22" t="str">
        <f>IF(B168="","",SUMIF(Mărfuri!$B$5:$B$1004,B168,Mărfuri!$D$5:$D$1004))</f>
        <v/>
      </c>
      <c r="AG168" s="23" t="str">
        <f>IF(B168="","",SUMIF(Mărfuri!$B$5:$B$1004,B168,Mărfuri!$H$5:$H$1004))</f>
        <v/>
      </c>
      <c r="AH168" s="24" t="str">
        <f t="shared" si="8"/>
        <v/>
      </c>
      <c r="AI168" s="25" t="str">
        <f t="shared" si="9"/>
        <v/>
      </c>
      <c r="AJ168" s="25" t="str">
        <f t="shared" si="10"/>
        <v/>
      </c>
      <c r="AK168" s="25" t="str">
        <f t="shared" si="11"/>
        <v/>
      </c>
      <c r="AL168" s="26" t="str">
        <f>IF(B168="","",TRIM(IF(COUNTIF($B$5:$B$504,B168)&gt;1,"Număr CMR dublat. ","")&amp;IF(LEN(IF(C168="","data, ","")&amp;IF(D168="","locul întocmirii, ","")&amp;IF(OR(E168="",F168=""),"expeditorul, ","")&amp;IF(OR(H168="",I168=""),"destinatarul, ","")&amp;IF(OR(N168="",O168=""),"transportatorul, ","")&amp;IF(OR(K168="",NOT(ISNUMBER(L168))),"locul și data încărcării, ","")&amp;IF(M168="","locul de livrare, ","")&amp;IF(N(AF168)=0,"numărul de colete, ","")&amp;IF(COUNTIFS(Mărfuri!$B$5:$B$1004,B168,Mărfuri!$H$5:$H$1004,"")&gt;0,"greutatea unor loturi, ",""))&gt;0,"Lipsesc date obligatorii (art. 6): "&amp;LEFT(IF(C168="","data, ","")&amp;IF(D168="","locul întocmirii, ","")&amp;IF(OR(E168="",F168=""),"expeditorul, ","")&amp;IF(OR(H168="",I168=""),"destinatarul, ","")&amp;IF(OR(N168="",O168=""),"transportatorul, ","")&amp;IF(OR(K168="",NOT(ISNUMBER(L168))),"locul și data încărcării, ","")&amp;IF(M168="","locul de livrare, ","")&amp;IF(N(AF168)=0,"numărul de colete, ","")&amp;IF(COUNTIFS(Mărfuri!$B$5:$B$1004,B168,Mărfuri!$H$5:$H$1004,"")&gt;0,"greutatea unor loturi, ",""),LEN(IF(C168="","data, ","")&amp;IF(D168="","locul întocmirii, ","")&amp;IF(OR(E168="",F168=""),"expeditorul, ","")&amp;IF(OR(H168="",I168=""),"destinatarul, ","")&amp;IF(OR(N168="",O168=""),"transportatorul, ","")&amp;IF(OR(K168="",NOT(ISNUMBER(L168))),"locul și data încărcării, ","")&amp;IF(M168="","locul de livrare, ","")&amp;IF(N(AF168)=0,"numărul de colete, ","")&amp;IF(COUNTIFS(Mărfuri!$B$5:$B$1004,B168,Mărfuri!$H$5:$H$1004,"")&gt;0,"greutatea unor loturi, ",""))-2)&amp;". ","")&amp;IF(Z168&lt;&gt;"","Transportatorul a făcut rezerve la încărcare (art. 8): ele te obligă doar dacă le-ai acceptat expres. ","")&amp;IF(AND(ISNUMBER(AC168),ISNUMBER(AI168)),IF(NOT(ISNUMBER(AD168)),IF(Azi&gt;AI168,"Rezerva scrisă pentru avarii neaparente nu a fost trimisă în termen ("&amp;RIGHT("0"&amp;DAY(AI168),2)&amp;"."&amp;RIGHT("0"&amp;MONTH(AI168),2)&amp;"."&amp;YEAR(AI168)&amp;"). ","Trimite rezerva scrisă pentru avarii neaparente până la "&amp;RIGHT("0"&amp;DAY(AI168),2)&amp;"."&amp;RIGHT("0"&amp;MONTH(AI168),2)&amp;"."&amp;YEAR(AI168)&amp;". "),IF(AD168&gt;AI168,"Rezerva scrisă a fost trimisă după termenul de 7 zile ("&amp;RIGHT("0"&amp;DAY(AI168),2)&amp;"."&amp;RIGHT("0"&amp;MONTH(AI168),2)&amp;"."&amp;YEAR(AI168)&amp;"): se prezumă că marfa a fost primită în starea din CMR. ","")),"")&amp;IF(ISNUMBER(AJ168),IF(NOT(ISNUMBER(AE168)),IF(Azi&gt;AJ168,"Termenul de 21 de zile pentru reclamația de întârziere a expirat. ","Livrare cu întârziere: trimite reclamația scrisă până la "&amp;RIGHT("0"&amp;DAY(AJ168),2)&amp;"."&amp;RIGHT("0"&amp;MONTH(AJ168),2)&amp;"."&amp;YEAR(AJ168)&amp;". "),IF(AE168&gt;AJ168,"Reclamația pentru întârziere a fost trimisă după termen. ","")),"")&amp;IF(AND(AH168="În tranzit – întârziat"),"Termenul de livrare a trecut și marfa nu a ajuns. ","")&amp;IF(AND(ISNUMBER(AK168),OR(AB168&lt;&gt;"",ISNUMBER(AC168),ISNUMBER(AJ168)),Azi&gt;N(AK168)-60,Azi&lt;=N(AK168)),"Acțiunea în instanță se prescrie la "&amp;RIGHT("0"&amp;DAY(AK168),2)&amp;"."&amp;RIGHT("0"&amp;MONTH(AK168),2)&amp;"."&amp;YEAR(AK168)&amp;". ","")))</f>
        <v/>
      </c>
    </row>
    <row r="169" spans="2:38" x14ac:dyDescent="0.2">
      <c r="B169" s="17"/>
      <c r="C169" s="18"/>
      <c r="D169" s="19"/>
      <c r="E169" s="19"/>
      <c r="F169" s="19"/>
      <c r="G169" s="19"/>
      <c r="H169" s="19"/>
      <c r="I169" s="19"/>
      <c r="J169" s="19"/>
      <c r="K169" s="19"/>
      <c r="L169" s="18"/>
      <c r="M169" s="19"/>
      <c r="N169" s="19"/>
      <c r="O169" s="19"/>
      <c r="P169" s="19"/>
      <c r="Q169" s="19"/>
      <c r="R169" s="19"/>
      <c r="S169" s="19"/>
      <c r="T169" s="20"/>
      <c r="U169" s="21"/>
      <c r="V169" s="20"/>
      <c r="W169" s="19"/>
      <c r="X169" s="19"/>
      <c r="Y169" s="18"/>
      <c r="Z169" s="19"/>
      <c r="AA169" s="18"/>
      <c r="AB169" s="19"/>
      <c r="AC169" s="18"/>
      <c r="AD169" s="18"/>
      <c r="AE169" s="18"/>
      <c r="AF169" s="22" t="str">
        <f>IF(B169="","",SUMIF(Mărfuri!$B$5:$B$1004,B169,Mărfuri!$D$5:$D$1004))</f>
        <v/>
      </c>
      <c r="AG169" s="23" t="str">
        <f>IF(B169="","",SUMIF(Mărfuri!$B$5:$B$1004,B169,Mărfuri!$H$5:$H$1004))</f>
        <v/>
      </c>
      <c r="AH169" s="24" t="str">
        <f t="shared" si="8"/>
        <v/>
      </c>
      <c r="AI169" s="25" t="str">
        <f t="shared" si="9"/>
        <v/>
      </c>
      <c r="AJ169" s="25" t="str">
        <f t="shared" si="10"/>
        <v/>
      </c>
      <c r="AK169" s="25" t="str">
        <f t="shared" si="11"/>
        <v/>
      </c>
      <c r="AL169" s="26" t="str">
        <f>IF(B169="","",TRIM(IF(COUNTIF($B$5:$B$504,B169)&gt;1,"Număr CMR dublat. ","")&amp;IF(LEN(IF(C169="","data, ","")&amp;IF(D169="","locul întocmirii, ","")&amp;IF(OR(E169="",F169=""),"expeditorul, ","")&amp;IF(OR(H169="",I169=""),"destinatarul, ","")&amp;IF(OR(N169="",O169=""),"transportatorul, ","")&amp;IF(OR(K169="",NOT(ISNUMBER(L169))),"locul și data încărcării, ","")&amp;IF(M169="","locul de livrare, ","")&amp;IF(N(AF169)=0,"numărul de colete, ","")&amp;IF(COUNTIFS(Mărfuri!$B$5:$B$1004,B169,Mărfuri!$H$5:$H$1004,"")&gt;0,"greutatea unor loturi, ",""))&gt;0,"Lipsesc date obligatorii (art. 6): "&amp;LEFT(IF(C169="","data, ","")&amp;IF(D169="","locul întocmirii, ","")&amp;IF(OR(E169="",F169=""),"expeditorul, ","")&amp;IF(OR(H169="",I169=""),"destinatarul, ","")&amp;IF(OR(N169="",O169=""),"transportatorul, ","")&amp;IF(OR(K169="",NOT(ISNUMBER(L169))),"locul și data încărcării, ","")&amp;IF(M169="","locul de livrare, ","")&amp;IF(N(AF169)=0,"numărul de colete, ","")&amp;IF(COUNTIFS(Mărfuri!$B$5:$B$1004,B169,Mărfuri!$H$5:$H$1004,"")&gt;0,"greutatea unor loturi, ",""),LEN(IF(C169="","data, ","")&amp;IF(D169="","locul întocmirii, ","")&amp;IF(OR(E169="",F169=""),"expeditorul, ","")&amp;IF(OR(H169="",I169=""),"destinatarul, ","")&amp;IF(OR(N169="",O169=""),"transportatorul, ","")&amp;IF(OR(K169="",NOT(ISNUMBER(L169))),"locul și data încărcării, ","")&amp;IF(M169="","locul de livrare, ","")&amp;IF(N(AF169)=0,"numărul de colete, ","")&amp;IF(COUNTIFS(Mărfuri!$B$5:$B$1004,B169,Mărfuri!$H$5:$H$1004,"")&gt;0,"greutatea unor loturi, ",""))-2)&amp;". ","")&amp;IF(Z169&lt;&gt;"","Transportatorul a făcut rezerve la încărcare (art. 8): ele te obligă doar dacă le-ai acceptat expres. ","")&amp;IF(AND(ISNUMBER(AC169),ISNUMBER(AI169)),IF(NOT(ISNUMBER(AD169)),IF(Azi&gt;AI169,"Rezerva scrisă pentru avarii neaparente nu a fost trimisă în termen ("&amp;RIGHT("0"&amp;DAY(AI169),2)&amp;"."&amp;RIGHT("0"&amp;MONTH(AI169),2)&amp;"."&amp;YEAR(AI169)&amp;"). ","Trimite rezerva scrisă pentru avarii neaparente până la "&amp;RIGHT("0"&amp;DAY(AI169),2)&amp;"."&amp;RIGHT("0"&amp;MONTH(AI169),2)&amp;"."&amp;YEAR(AI169)&amp;". "),IF(AD169&gt;AI169,"Rezerva scrisă a fost trimisă după termenul de 7 zile ("&amp;RIGHT("0"&amp;DAY(AI169),2)&amp;"."&amp;RIGHT("0"&amp;MONTH(AI169),2)&amp;"."&amp;YEAR(AI169)&amp;"): se prezumă că marfa a fost primită în starea din CMR. ","")),"")&amp;IF(ISNUMBER(AJ169),IF(NOT(ISNUMBER(AE169)),IF(Azi&gt;AJ169,"Termenul de 21 de zile pentru reclamația de întârziere a expirat. ","Livrare cu întârziere: trimite reclamația scrisă până la "&amp;RIGHT("0"&amp;DAY(AJ169),2)&amp;"."&amp;RIGHT("0"&amp;MONTH(AJ169),2)&amp;"."&amp;YEAR(AJ169)&amp;". "),IF(AE169&gt;AJ169,"Reclamația pentru întârziere a fost trimisă după termen. ","")),"")&amp;IF(AND(AH169="În tranzit – întârziat"),"Termenul de livrare a trecut și marfa nu a ajuns. ","")&amp;IF(AND(ISNUMBER(AK169),OR(AB169&lt;&gt;"",ISNUMBER(AC169),ISNUMBER(AJ169)),Azi&gt;N(AK169)-60,Azi&lt;=N(AK169)),"Acțiunea în instanță se prescrie la "&amp;RIGHT("0"&amp;DAY(AK169),2)&amp;"."&amp;RIGHT("0"&amp;MONTH(AK169),2)&amp;"."&amp;YEAR(AK169)&amp;". ","")))</f>
        <v/>
      </c>
    </row>
    <row r="170" spans="2:38" x14ac:dyDescent="0.2">
      <c r="B170" s="17"/>
      <c r="C170" s="18"/>
      <c r="D170" s="19"/>
      <c r="E170" s="19"/>
      <c r="F170" s="19"/>
      <c r="G170" s="19"/>
      <c r="H170" s="19"/>
      <c r="I170" s="19"/>
      <c r="J170" s="19"/>
      <c r="K170" s="19"/>
      <c r="L170" s="18"/>
      <c r="M170" s="19"/>
      <c r="N170" s="19"/>
      <c r="O170" s="19"/>
      <c r="P170" s="19"/>
      <c r="Q170" s="19"/>
      <c r="R170" s="19"/>
      <c r="S170" s="19"/>
      <c r="T170" s="20"/>
      <c r="U170" s="21"/>
      <c r="V170" s="20"/>
      <c r="W170" s="19"/>
      <c r="X170" s="19"/>
      <c r="Y170" s="18"/>
      <c r="Z170" s="19"/>
      <c r="AA170" s="18"/>
      <c r="AB170" s="19"/>
      <c r="AC170" s="18"/>
      <c r="AD170" s="18"/>
      <c r="AE170" s="18"/>
      <c r="AF170" s="22" t="str">
        <f>IF(B170="","",SUMIF(Mărfuri!$B$5:$B$1004,B170,Mărfuri!$D$5:$D$1004))</f>
        <v/>
      </c>
      <c r="AG170" s="23" t="str">
        <f>IF(B170="","",SUMIF(Mărfuri!$B$5:$B$1004,B170,Mărfuri!$H$5:$H$1004))</f>
        <v/>
      </c>
      <c r="AH170" s="24" t="str">
        <f t="shared" si="8"/>
        <v/>
      </c>
      <c r="AI170" s="25" t="str">
        <f t="shared" si="9"/>
        <v/>
      </c>
      <c r="AJ170" s="25" t="str">
        <f t="shared" si="10"/>
        <v/>
      </c>
      <c r="AK170" s="25" t="str">
        <f t="shared" si="11"/>
        <v/>
      </c>
      <c r="AL170" s="26" t="str">
        <f>IF(B170="","",TRIM(IF(COUNTIF($B$5:$B$504,B170)&gt;1,"Număr CMR dublat. ","")&amp;IF(LEN(IF(C170="","data, ","")&amp;IF(D170="","locul întocmirii, ","")&amp;IF(OR(E170="",F170=""),"expeditorul, ","")&amp;IF(OR(H170="",I170=""),"destinatarul, ","")&amp;IF(OR(N170="",O170=""),"transportatorul, ","")&amp;IF(OR(K170="",NOT(ISNUMBER(L170))),"locul și data încărcării, ","")&amp;IF(M170="","locul de livrare, ","")&amp;IF(N(AF170)=0,"numărul de colete, ","")&amp;IF(COUNTIFS(Mărfuri!$B$5:$B$1004,B170,Mărfuri!$H$5:$H$1004,"")&gt;0,"greutatea unor loturi, ",""))&gt;0,"Lipsesc date obligatorii (art. 6): "&amp;LEFT(IF(C170="","data, ","")&amp;IF(D170="","locul întocmirii, ","")&amp;IF(OR(E170="",F170=""),"expeditorul, ","")&amp;IF(OR(H170="",I170=""),"destinatarul, ","")&amp;IF(OR(N170="",O170=""),"transportatorul, ","")&amp;IF(OR(K170="",NOT(ISNUMBER(L170))),"locul și data încărcării, ","")&amp;IF(M170="","locul de livrare, ","")&amp;IF(N(AF170)=0,"numărul de colete, ","")&amp;IF(COUNTIFS(Mărfuri!$B$5:$B$1004,B170,Mărfuri!$H$5:$H$1004,"")&gt;0,"greutatea unor loturi, ",""),LEN(IF(C170="","data, ","")&amp;IF(D170="","locul întocmirii, ","")&amp;IF(OR(E170="",F170=""),"expeditorul, ","")&amp;IF(OR(H170="",I170=""),"destinatarul, ","")&amp;IF(OR(N170="",O170=""),"transportatorul, ","")&amp;IF(OR(K170="",NOT(ISNUMBER(L170))),"locul și data încărcării, ","")&amp;IF(M170="","locul de livrare, ","")&amp;IF(N(AF170)=0,"numărul de colete, ","")&amp;IF(COUNTIFS(Mărfuri!$B$5:$B$1004,B170,Mărfuri!$H$5:$H$1004,"")&gt;0,"greutatea unor loturi, ",""))-2)&amp;". ","")&amp;IF(Z170&lt;&gt;"","Transportatorul a făcut rezerve la încărcare (art. 8): ele te obligă doar dacă le-ai acceptat expres. ","")&amp;IF(AND(ISNUMBER(AC170),ISNUMBER(AI170)),IF(NOT(ISNUMBER(AD170)),IF(Azi&gt;AI170,"Rezerva scrisă pentru avarii neaparente nu a fost trimisă în termen ("&amp;RIGHT("0"&amp;DAY(AI170),2)&amp;"."&amp;RIGHT("0"&amp;MONTH(AI170),2)&amp;"."&amp;YEAR(AI170)&amp;"). ","Trimite rezerva scrisă pentru avarii neaparente până la "&amp;RIGHT("0"&amp;DAY(AI170),2)&amp;"."&amp;RIGHT("0"&amp;MONTH(AI170),2)&amp;"."&amp;YEAR(AI170)&amp;". "),IF(AD170&gt;AI170,"Rezerva scrisă a fost trimisă după termenul de 7 zile ("&amp;RIGHT("0"&amp;DAY(AI170),2)&amp;"."&amp;RIGHT("0"&amp;MONTH(AI170),2)&amp;"."&amp;YEAR(AI170)&amp;"): se prezumă că marfa a fost primită în starea din CMR. ","")),"")&amp;IF(ISNUMBER(AJ170),IF(NOT(ISNUMBER(AE170)),IF(Azi&gt;AJ170,"Termenul de 21 de zile pentru reclamația de întârziere a expirat. ","Livrare cu întârziere: trimite reclamația scrisă până la "&amp;RIGHT("0"&amp;DAY(AJ170),2)&amp;"."&amp;RIGHT("0"&amp;MONTH(AJ170),2)&amp;"."&amp;YEAR(AJ170)&amp;". "),IF(AE170&gt;AJ170,"Reclamația pentru întârziere a fost trimisă după termen. ","")),"")&amp;IF(AND(AH170="În tranzit – întârziat"),"Termenul de livrare a trecut și marfa nu a ajuns. ","")&amp;IF(AND(ISNUMBER(AK170),OR(AB170&lt;&gt;"",ISNUMBER(AC170),ISNUMBER(AJ170)),Azi&gt;N(AK170)-60,Azi&lt;=N(AK170)),"Acțiunea în instanță se prescrie la "&amp;RIGHT("0"&amp;DAY(AK170),2)&amp;"."&amp;RIGHT("0"&amp;MONTH(AK170),2)&amp;"."&amp;YEAR(AK170)&amp;". ","")))</f>
        <v/>
      </c>
    </row>
    <row r="171" spans="2:38" x14ac:dyDescent="0.2">
      <c r="B171" s="17"/>
      <c r="C171" s="18"/>
      <c r="D171" s="19"/>
      <c r="E171" s="19"/>
      <c r="F171" s="19"/>
      <c r="G171" s="19"/>
      <c r="H171" s="19"/>
      <c r="I171" s="19"/>
      <c r="J171" s="19"/>
      <c r="K171" s="19"/>
      <c r="L171" s="18"/>
      <c r="M171" s="19"/>
      <c r="N171" s="19"/>
      <c r="O171" s="19"/>
      <c r="P171" s="19"/>
      <c r="Q171" s="19"/>
      <c r="R171" s="19"/>
      <c r="S171" s="19"/>
      <c r="T171" s="20"/>
      <c r="U171" s="21"/>
      <c r="V171" s="20"/>
      <c r="W171" s="19"/>
      <c r="X171" s="19"/>
      <c r="Y171" s="18"/>
      <c r="Z171" s="19"/>
      <c r="AA171" s="18"/>
      <c r="AB171" s="19"/>
      <c r="AC171" s="18"/>
      <c r="AD171" s="18"/>
      <c r="AE171" s="18"/>
      <c r="AF171" s="22" t="str">
        <f>IF(B171="","",SUMIF(Mărfuri!$B$5:$B$1004,B171,Mărfuri!$D$5:$D$1004))</f>
        <v/>
      </c>
      <c r="AG171" s="23" t="str">
        <f>IF(B171="","",SUMIF(Mărfuri!$B$5:$B$1004,B171,Mărfuri!$H$5:$H$1004))</f>
        <v/>
      </c>
      <c r="AH171" s="24" t="str">
        <f t="shared" si="8"/>
        <v/>
      </c>
      <c r="AI171" s="25" t="str">
        <f t="shared" si="9"/>
        <v/>
      </c>
      <c r="AJ171" s="25" t="str">
        <f t="shared" si="10"/>
        <v/>
      </c>
      <c r="AK171" s="25" t="str">
        <f t="shared" si="11"/>
        <v/>
      </c>
      <c r="AL171" s="26" t="str">
        <f>IF(B171="","",TRIM(IF(COUNTIF($B$5:$B$504,B171)&gt;1,"Număr CMR dublat. ","")&amp;IF(LEN(IF(C171="","data, ","")&amp;IF(D171="","locul întocmirii, ","")&amp;IF(OR(E171="",F171=""),"expeditorul, ","")&amp;IF(OR(H171="",I171=""),"destinatarul, ","")&amp;IF(OR(N171="",O171=""),"transportatorul, ","")&amp;IF(OR(K171="",NOT(ISNUMBER(L171))),"locul și data încărcării, ","")&amp;IF(M171="","locul de livrare, ","")&amp;IF(N(AF171)=0,"numărul de colete, ","")&amp;IF(COUNTIFS(Mărfuri!$B$5:$B$1004,B171,Mărfuri!$H$5:$H$1004,"")&gt;0,"greutatea unor loturi, ",""))&gt;0,"Lipsesc date obligatorii (art. 6): "&amp;LEFT(IF(C171="","data, ","")&amp;IF(D171="","locul întocmirii, ","")&amp;IF(OR(E171="",F171=""),"expeditorul, ","")&amp;IF(OR(H171="",I171=""),"destinatarul, ","")&amp;IF(OR(N171="",O171=""),"transportatorul, ","")&amp;IF(OR(K171="",NOT(ISNUMBER(L171))),"locul și data încărcării, ","")&amp;IF(M171="","locul de livrare, ","")&amp;IF(N(AF171)=0,"numărul de colete, ","")&amp;IF(COUNTIFS(Mărfuri!$B$5:$B$1004,B171,Mărfuri!$H$5:$H$1004,"")&gt;0,"greutatea unor loturi, ",""),LEN(IF(C171="","data, ","")&amp;IF(D171="","locul întocmirii, ","")&amp;IF(OR(E171="",F171=""),"expeditorul, ","")&amp;IF(OR(H171="",I171=""),"destinatarul, ","")&amp;IF(OR(N171="",O171=""),"transportatorul, ","")&amp;IF(OR(K171="",NOT(ISNUMBER(L171))),"locul și data încărcării, ","")&amp;IF(M171="","locul de livrare, ","")&amp;IF(N(AF171)=0,"numărul de colete, ","")&amp;IF(COUNTIFS(Mărfuri!$B$5:$B$1004,B171,Mărfuri!$H$5:$H$1004,"")&gt;0,"greutatea unor loturi, ",""))-2)&amp;". ","")&amp;IF(Z171&lt;&gt;"","Transportatorul a făcut rezerve la încărcare (art. 8): ele te obligă doar dacă le-ai acceptat expres. ","")&amp;IF(AND(ISNUMBER(AC171),ISNUMBER(AI171)),IF(NOT(ISNUMBER(AD171)),IF(Azi&gt;AI171,"Rezerva scrisă pentru avarii neaparente nu a fost trimisă în termen ("&amp;RIGHT("0"&amp;DAY(AI171),2)&amp;"."&amp;RIGHT("0"&amp;MONTH(AI171),2)&amp;"."&amp;YEAR(AI171)&amp;"). ","Trimite rezerva scrisă pentru avarii neaparente până la "&amp;RIGHT("0"&amp;DAY(AI171),2)&amp;"."&amp;RIGHT("0"&amp;MONTH(AI171),2)&amp;"."&amp;YEAR(AI171)&amp;". "),IF(AD171&gt;AI171,"Rezerva scrisă a fost trimisă după termenul de 7 zile ("&amp;RIGHT("0"&amp;DAY(AI171),2)&amp;"."&amp;RIGHT("0"&amp;MONTH(AI171),2)&amp;"."&amp;YEAR(AI171)&amp;"): se prezumă că marfa a fost primită în starea din CMR. ","")),"")&amp;IF(ISNUMBER(AJ171),IF(NOT(ISNUMBER(AE171)),IF(Azi&gt;AJ171,"Termenul de 21 de zile pentru reclamația de întârziere a expirat. ","Livrare cu întârziere: trimite reclamația scrisă până la "&amp;RIGHT("0"&amp;DAY(AJ171),2)&amp;"."&amp;RIGHT("0"&amp;MONTH(AJ171),2)&amp;"."&amp;YEAR(AJ171)&amp;". "),IF(AE171&gt;AJ171,"Reclamația pentru întârziere a fost trimisă după termen. ","")),"")&amp;IF(AND(AH171="În tranzit – întârziat"),"Termenul de livrare a trecut și marfa nu a ajuns. ","")&amp;IF(AND(ISNUMBER(AK171),OR(AB171&lt;&gt;"",ISNUMBER(AC171),ISNUMBER(AJ171)),Azi&gt;N(AK171)-60,Azi&lt;=N(AK171)),"Acțiunea în instanță se prescrie la "&amp;RIGHT("0"&amp;DAY(AK171),2)&amp;"."&amp;RIGHT("0"&amp;MONTH(AK171),2)&amp;"."&amp;YEAR(AK171)&amp;". ","")))</f>
        <v/>
      </c>
    </row>
    <row r="172" spans="2:38" x14ac:dyDescent="0.2">
      <c r="B172" s="17"/>
      <c r="C172" s="18"/>
      <c r="D172" s="19"/>
      <c r="E172" s="19"/>
      <c r="F172" s="19"/>
      <c r="G172" s="19"/>
      <c r="H172" s="19"/>
      <c r="I172" s="19"/>
      <c r="J172" s="19"/>
      <c r="K172" s="19"/>
      <c r="L172" s="18"/>
      <c r="M172" s="19"/>
      <c r="N172" s="19"/>
      <c r="O172" s="19"/>
      <c r="P172" s="19"/>
      <c r="Q172" s="19"/>
      <c r="R172" s="19"/>
      <c r="S172" s="19"/>
      <c r="T172" s="20"/>
      <c r="U172" s="21"/>
      <c r="V172" s="20"/>
      <c r="W172" s="19"/>
      <c r="X172" s="19"/>
      <c r="Y172" s="18"/>
      <c r="Z172" s="19"/>
      <c r="AA172" s="18"/>
      <c r="AB172" s="19"/>
      <c r="AC172" s="18"/>
      <c r="AD172" s="18"/>
      <c r="AE172" s="18"/>
      <c r="AF172" s="22" t="str">
        <f>IF(B172="","",SUMIF(Mărfuri!$B$5:$B$1004,B172,Mărfuri!$D$5:$D$1004))</f>
        <v/>
      </c>
      <c r="AG172" s="23" t="str">
        <f>IF(B172="","",SUMIF(Mărfuri!$B$5:$B$1004,B172,Mărfuri!$H$5:$H$1004))</f>
        <v/>
      </c>
      <c r="AH172" s="24" t="str">
        <f t="shared" si="8"/>
        <v/>
      </c>
      <c r="AI172" s="25" t="str">
        <f t="shared" si="9"/>
        <v/>
      </c>
      <c r="AJ172" s="25" t="str">
        <f t="shared" si="10"/>
        <v/>
      </c>
      <c r="AK172" s="25" t="str">
        <f t="shared" si="11"/>
        <v/>
      </c>
      <c r="AL172" s="26" t="str">
        <f>IF(B172="","",TRIM(IF(COUNTIF($B$5:$B$504,B172)&gt;1,"Număr CMR dublat. ","")&amp;IF(LEN(IF(C172="","data, ","")&amp;IF(D172="","locul întocmirii, ","")&amp;IF(OR(E172="",F172=""),"expeditorul, ","")&amp;IF(OR(H172="",I172=""),"destinatarul, ","")&amp;IF(OR(N172="",O172=""),"transportatorul, ","")&amp;IF(OR(K172="",NOT(ISNUMBER(L172))),"locul și data încărcării, ","")&amp;IF(M172="","locul de livrare, ","")&amp;IF(N(AF172)=0,"numărul de colete, ","")&amp;IF(COUNTIFS(Mărfuri!$B$5:$B$1004,B172,Mărfuri!$H$5:$H$1004,"")&gt;0,"greutatea unor loturi, ",""))&gt;0,"Lipsesc date obligatorii (art. 6): "&amp;LEFT(IF(C172="","data, ","")&amp;IF(D172="","locul întocmirii, ","")&amp;IF(OR(E172="",F172=""),"expeditorul, ","")&amp;IF(OR(H172="",I172=""),"destinatarul, ","")&amp;IF(OR(N172="",O172=""),"transportatorul, ","")&amp;IF(OR(K172="",NOT(ISNUMBER(L172))),"locul și data încărcării, ","")&amp;IF(M172="","locul de livrare, ","")&amp;IF(N(AF172)=0,"numărul de colete, ","")&amp;IF(COUNTIFS(Mărfuri!$B$5:$B$1004,B172,Mărfuri!$H$5:$H$1004,"")&gt;0,"greutatea unor loturi, ",""),LEN(IF(C172="","data, ","")&amp;IF(D172="","locul întocmirii, ","")&amp;IF(OR(E172="",F172=""),"expeditorul, ","")&amp;IF(OR(H172="",I172=""),"destinatarul, ","")&amp;IF(OR(N172="",O172=""),"transportatorul, ","")&amp;IF(OR(K172="",NOT(ISNUMBER(L172))),"locul și data încărcării, ","")&amp;IF(M172="","locul de livrare, ","")&amp;IF(N(AF172)=0,"numărul de colete, ","")&amp;IF(COUNTIFS(Mărfuri!$B$5:$B$1004,B172,Mărfuri!$H$5:$H$1004,"")&gt;0,"greutatea unor loturi, ",""))-2)&amp;". ","")&amp;IF(Z172&lt;&gt;"","Transportatorul a făcut rezerve la încărcare (art. 8): ele te obligă doar dacă le-ai acceptat expres. ","")&amp;IF(AND(ISNUMBER(AC172),ISNUMBER(AI172)),IF(NOT(ISNUMBER(AD172)),IF(Azi&gt;AI172,"Rezerva scrisă pentru avarii neaparente nu a fost trimisă în termen ("&amp;RIGHT("0"&amp;DAY(AI172),2)&amp;"."&amp;RIGHT("0"&amp;MONTH(AI172),2)&amp;"."&amp;YEAR(AI172)&amp;"). ","Trimite rezerva scrisă pentru avarii neaparente până la "&amp;RIGHT("0"&amp;DAY(AI172),2)&amp;"."&amp;RIGHT("0"&amp;MONTH(AI172),2)&amp;"."&amp;YEAR(AI172)&amp;". "),IF(AD172&gt;AI172,"Rezerva scrisă a fost trimisă după termenul de 7 zile ("&amp;RIGHT("0"&amp;DAY(AI172),2)&amp;"."&amp;RIGHT("0"&amp;MONTH(AI172),2)&amp;"."&amp;YEAR(AI172)&amp;"): se prezumă că marfa a fost primită în starea din CMR. ","")),"")&amp;IF(ISNUMBER(AJ172),IF(NOT(ISNUMBER(AE172)),IF(Azi&gt;AJ172,"Termenul de 21 de zile pentru reclamația de întârziere a expirat. ","Livrare cu întârziere: trimite reclamația scrisă până la "&amp;RIGHT("0"&amp;DAY(AJ172),2)&amp;"."&amp;RIGHT("0"&amp;MONTH(AJ172),2)&amp;"."&amp;YEAR(AJ172)&amp;". "),IF(AE172&gt;AJ172,"Reclamația pentru întârziere a fost trimisă după termen. ","")),"")&amp;IF(AND(AH172="În tranzit – întârziat"),"Termenul de livrare a trecut și marfa nu a ajuns. ","")&amp;IF(AND(ISNUMBER(AK172),OR(AB172&lt;&gt;"",ISNUMBER(AC172),ISNUMBER(AJ172)),Azi&gt;N(AK172)-60,Azi&lt;=N(AK172)),"Acțiunea în instanță se prescrie la "&amp;RIGHT("0"&amp;DAY(AK172),2)&amp;"."&amp;RIGHT("0"&amp;MONTH(AK172),2)&amp;"."&amp;YEAR(AK172)&amp;". ","")))</f>
        <v/>
      </c>
    </row>
    <row r="173" spans="2:38" x14ac:dyDescent="0.2">
      <c r="B173" s="17"/>
      <c r="C173" s="18"/>
      <c r="D173" s="19"/>
      <c r="E173" s="19"/>
      <c r="F173" s="19"/>
      <c r="G173" s="19"/>
      <c r="H173" s="19"/>
      <c r="I173" s="19"/>
      <c r="J173" s="19"/>
      <c r="K173" s="19"/>
      <c r="L173" s="18"/>
      <c r="M173" s="19"/>
      <c r="N173" s="19"/>
      <c r="O173" s="19"/>
      <c r="P173" s="19"/>
      <c r="Q173" s="19"/>
      <c r="R173" s="19"/>
      <c r="S173" s="19"/>
      <c r="T173" s="20"/>
      <c r="U173" s="21"/>
      <c r="V173" s="20"/>
      <c r="W173" s="19"/>
      <c r="X173" s="19"/>
      <c r="Y173" s="18"/>
      <c r="Z173" s="19"/>
      <c r="AA173" s="18"/>
      <c r="AB173" s="19"/>
      <c r="AC173" s="18"/>
      <c r="AD173" s="18"/>
      <c r="AE173" s="18"/>
      <c r="AF173" s="22" t="str">
        <f>IF(B173="","",SUMIF(Mărfuri!$B$5:$B$1004,B173,Mărfuri!$D$5:$D$1004))</f>
        <v/>
      </c>
      <c r="AG173" s="23" t="str">
        <f>IF(B173="","",SUMIF(Mărfuri!$B$5:$B$1004,B173,Mărfuri!$H$5:$H$1004))</f>
        <v/>
      </c>
      <c r="AH173" s="24" t="str">
        <f t="shared" si="8"/>
        <v/>
      </c>
      <c r="AI173" s="25" t="str">
        <f t="shared" si="9"/>
        <v/>
      </c>
      <c r="AJ173" s="25" t="str">
        <f t="shared" si="10"/>
        <v/>
      </c>
      <c r="AK173" s="25" t="str">
        <f t="shared" si="11"/>
        <v/>
      </c>
      <c r="AL173" s="26" t="str">
        <f>IF(B173="","",TRIM(IF(COUNTIF($B$5:$B$504,B173)&gt;1,"Număr CMR dublat. ","")&amp;IF(LEN(IF(C173="","data, ","")&amp;IF(D173="","locul întocmirii, ","")&amp;IF(OR(E173="",F173=""),"expeditorul, ","")&amp;IF(OR(H173="",I173=""),"destinatarul, ","")&amp;IF(OR(N173="",O173=""),"transportatorul, ","")&amp;IF(OR(K173="",NOT(ISNUMBER(L173))),"locul și data încărcării, ","")&amp;IF(M173="","locul de livrare, ","")&amp;IF(N(AF173)=0,"numărul de colete, ","")&amp;IF(COUNTIFS(Mărfuri!$B$5:$B$1004,B173,Mărfuri!$H$5:$H$1004,"")&gt;0,"greutatea unor loturi, ",""))&gt;0,"Lipsesc date obligatorii (art. 6): "&amp;LEFT(IF(C173="","data, ","")&amp;IF(D173="","locul întocmirii, ","")&amp;IF(OR(E173="",F173=""),"expeditorul, ","")&amp;IF(OR(H173="",I173=""),"destinatarul, ","")&amp;IF(OR(N173="",O173=""),"transportatorul, ","")&amp;IF(OR(K173="",NOT(ISNUMBER(L173))),"locul și data încărcării, ","")&amp;IF(M173="","locul de livrare, ","")&amp;IF(N(AF173)=0,"numărul de colete, ","")&amp;IF(COUNTIFS(Mărfuri!$B$5:$B$1004,B173,Mărfuri!$H$5:$H$1004,"")&gt;0,"greutatea unor loturi, ",""),LEN(IF(C173="","data, ","")&amp;IF(D173="","locul întocmirii, ","")&amp;IF(OR(E173="",F173=""),"expeditorul, ","")&amp;IF(OR(H173="",I173=""),"destinatarul, ","")&amp;IF(OR(N173="",O173=""),"transportatorul, ","")&amp;IF(OR(K173="",NOT(ISNUMBER(L173))),"locul și data încărcării, ","")&amp;IF(M173="","locul de livrare, ","")&amp;IF(N(AF173)=0,"numărul de colete, ","")&amp;IF(COUNTIFS(Mărfuri!$B$5:$B$1004,B173,Mărfuri!$H$5:$H$1004,"")&gt;0,"greutatea unor loturi, ",""))-2)&amp;". ","")&amp;IF(Z173&lt;&gt;"","Transportatorul a făcut rezerve la încărcare (art. 8): ele te obligă doar dacă le-ai acceptat expres. ","")&amp;IF(AND(ISNUMBER(AC173),ISNUMBER(AI173)),IF(NOT(ISNUMBER(AD173)),IF(Azi&gt;AI173,"Rezerva scrisă pentru avarii neaparente nu a fost trimisă în termen ("&amp;RIGHT("0"&amp;DAY(AI173),2)&amp;"."&amp;RIGHT("0"&amp;MONTH(AI173),2)&amp;"."&amp;YEAR(AI173)&amp;"). ","Trimite rezerva scrisă pentru avarii neaparente până la "&amp;RIGHT("0"&amp;DAY(AI173),2)&amp;"."&amp;RIGHT("0"&amp;MONTH(AI173),2)&amp;"."&amp;YEAR(AI173)&amp;". "),IF(AD173&gt;AI173,"Rezerva scrisă a fost trimisă după termenul de 7 zile ("&amp;RIGHT("0"&amp;DAY(AI173),2)&amp;"."&amp;RIGHT("0"&amp;MONTH(AI173),2)&amp;"."&amp;YEAR(AI173)&amp;"): se prezumă că marfa a fost primită în starea din CMR. ","")),"")&amp;IF(ISNUMBER(AJ173),IF(NOT(ISNUMBER(AE173)),IF(Azi&gt;AJ173,"Termenul de 21 de zile pentru reclamația de întârziere a expirat. ","Livrare cu întârziere: trimite reclamația scrisă până la "&amp;RIGHT("0"&amp;DAY(AJ173),2)&amp;"."&amp;RIGHT("0"&amp;MONTH(AJ173),2)&amp;"."&amp;YEAR(AJ173)&amp;". "),IF(AE173&gt;AJ173,"Reclamația pentru întârziere a fost trimisă după termen. ","")),"")&amp;IF(AND(AH173="În tranzit – întârziat"),"Termenul de livrare a trecut și marfa nu a ajuns. ","")&amp;IF(AND(ISNUMBER(AK173),OR(AB173&lt;&gt;"",ISNUMBER(AC173),ISNUMBER(AJ173)),Azi&gt;N(AK173)-60,Azi&lt;=N(AK173)),"Acțiunea în instanță se prescrie la "&amp;RIGHT("0"&amp;DAY(AK173),2)&amp;"."&amp;RIGHT("0"&amp;MONTH(AK173),2)&amp;"."&amp;YEAR(AK173)&amp;". ","")))</f>
        <v/>
      </c>
    </row>
    <row r="174" spans="2:38" x14ac:dyDescent="0.2">
      <c r="B174" s="17"/>
      <c r="C174" s="18"/>
      <c r="D174" s="19"/>
      <c r="E174" s="19"/>
      <c r="F174" s="19"/>
      <c r="G174" s="19"/>
      <c r="H174" s="19"/>
      <c r="I174" s="19"/>
      <c r="J174" s="19"/>
      <c r="K174" s="19"/>
      <c r="L174" s="18"/>
      <c r="M174" s="19"/>
      <c r="N174" s="19"/>
      <c r="O174" s="19"/>
      <c r="P174" s="19"/>
      <c r="Q174" s="19"/>
      <c r="R174" s="19"/>
      <c r="S174" s="19"/>
      <c r="T174" s="20"/>
      <c r="U174" s="21"/>
      <c r="V174" s="20"/>
      <c r="W174" s="19"/>
      <c r="X174" s="19"/>
      <c r="Y174" s="18"/>
      <c r="Z174" s="19"/>
      <c r="AA174" s="18"/>
      <c r="AB174" s="19"/>
      <c r="AC174" s="18"/>
      <c r="AD174" s="18"/>
      <c r="AE174" s="18"/>
      <c r="AF174" s="22" t="str">
        <f>IF(B174="","",SUMIF(Mărfuri!$B$5:$B$1004,B174,Mărfuri!$D$5:$D$1004))</f>
        <v/>
      </c>
      <c r="AG174" s="23" t="str">
        <f>IF(B174="","",SUMIF(Mărfuri!$B$5:$B$1004,B174,Mărfuri!$H$5:$H$1004))</f>
        <v/>
      </c>
      <c r="AH174" s="24" t="str">
        <f t="shared" si="8"/>
        <v/>
      </c>
      <c r="AI174" s="25" t="str">
        <f t="shared" si="9"/>
        <v/>
      </c>
      <c r="AJ174" s="25" t="str">
        <f t="shared" si="10"/>
        <v/>
      </c>
      <c r="AK174" s="25" t="str">
        <f t="shared" si="11"/>
        <v/>
      </c>
      <c r="AL174" s="26" t="str">
        <f>IF(B174="","",TRIM(IF(COUNTIF($B$5:$B$504,B174)&gt;1,"Număr CMR dublat. ","")&amp;IF(LEN(IF(C174="","data, ","")&amp;IF(D174="","locul întocmirii, ","")&amp;IF(OR(E174="",F174=""),"expeditorul, ","")&amp;IF(OR(H174="",I174=""),"destinatarul, ","")&amp;IF(OR(N174="",O174=""),"transportatorul, ","")&amp;IF(OR(K174="",NOT(ISNUMBER(L174))),"locul și data încărcării, ","")&amp;IF(M174="","locul de livrare, ","")&amp;IF(N(AF174)=0,"numărul de colete, ","")&amp;IF(COUNTIFS(Mărfuri!$B$5:$B$1004,B174,Mărfuri!$H$5:$H$1004,"")&gt;0,"greutatea unor loturi, ",""))&gt;0,"Lipsesc date obligatorii (art. 6): "&amp;LEFT(IF(C174="","data, ","")&amp;IF(D174="","locul întocmirii, ","")&amp;IF(OR(E174="",F174=""),"expeditorul, ","")&amp;IF(OR(H174="",I174=""),"destinatarul, ","")&amp;IF(OR(N174="",O174=""),"transportatorul, ","")&amp;IF(OR(K174="",NOT(ISNUMBER(L174))),"locul și data încărcării, ","")&amp;IF(M174="","locul de livrare, ","")&amp;IF(N(AF174)=0,"numărul de colete, ","")&amp;IF(COUNTIFS(Mărfuri!$B$5:$B$1004,B174,Mărfuri!$H$5:$H$1004,"")&gt;0,"greutatea unor loturi, ",""),LEN(IF(C174="","data, ","")&amp;IF(D174="","locul întocmirii, ","")&amp;IF(OR(E174="",F174=""),"expeditorul, ","")&amp;IF(OR(H174="",I174=""),"destinatarul, ","")&amp;IF(OR(N174="",O174=""),"transportatorul, ","")&amp;IF(OR(K174="",NOT(ISNUMBER(L174))),"locul și data încărcării, ","")&amp;IF(M174="","locul de livrare, ","")&amp;IF(N(AF174)=0,"numărul de colete, ","")&amp;IF(COUNTIFS(Mărfuri!$B$5:$B$1004,B174,Mărfuri!$H$5:$H$1004,"")&gt;0,"greutatea unor loturi, ",""))-2)&amp;". ","")&amp;IF(Z174&lt;&gt;"","Transportatorul a făcut rezerve la încărcare (art. 8): ele te obligă doar dacă le-ai acceptat expres. ","")&amp;IF(AND(ISNUMBER(AC174),ISNUMBER(AI174)),IF(NOT(ISNUMBER(AD174)),IF(Azi&gt;AI174,"Rezerva scrisă pentru avarii neaparente nu a fost trimisă în termen ("&amp;RIGHT("0"&amp;DAY(AI174),2)&amp;"."&amp;RIGHT("0"&amp;MONTH(AI174),2)&amp;"."&amp;YEAR(AI174)&amp;"). ","Trimite rezerva scrisă pentru avarii neaparente până la "&amp;RIGHT("0"&amp;DAY(AI174),2)&amp;"."&amp;RIGHT("0"&amp;MONTH(AI174),2)&amp;"."&amp;YEAR(AI174)&amp;". "),IF(AD174&gt;AI174,"Rezerva scrisă a fost trimisă după termenul de 7 zile ("&amp;RIGHT("0"&amp;DAY(AI174),2)&amp;"."&amp;RIGHT("0"&amp;MONTH(AI174),2)&amp;"."&amp;YEAR(AI174)&amp;"): se prezumă că marfa a fost primită în starea din CMR. ","")),"")&amp;IF(ISNUMBER(AJ174),IF(NOT(ISNUMBER(AE174)),IF(Azi&gt;AJ174,"Termenul de 21 de zile pentru reclamația de întârziere a expirat. ","Livrare cu întârziere: trimite reclamația scrisă până la "&amp;RIGHT("0"&amp;DAY(AJ174),2)&amp;"."&amp;RIGHT("0"&amp;MONTH(AJ174),2)&amp;"."&amp;YEAR(AJ174)&amp;". "),IF(AE174&gt;AJ174,"Reclamația pentru întârziere a fost trimisă după termen. ","")),"")&amp;IF(AND(AH174="În tranzit – întârziat"),"Termenul de livrare a trecut și marfa nu a ajuns. ","")&amp;IF(AND(ISNUMBER(AK174),OR(AB174&lt;&gt;"",ISNUMBER(AC174),ISNUMBER(AJ174)),Azi&gt;N(AK174)-60,Azi&lt;=N(AK174)),"Acțiunea în instanță se prescrie la "&amp;RIGHT("0"&amp;DAY(AK174),2)&amp;"."&amp;RIGHT("0"&amp;MONTH(AK174),2)&amp;"."&amp;YEAR(AK174)&amp;". ","")))</f>
        <v/>
      </c>
    </row>
    <row r="175" spans="2:38" x14ac:dyDescent="0.2">
      <c r="B175" s="17"/>
      <c r="C175" s="18"/>
      <c r="D175" s="19"/>
      <c r="E175" s="19"/>
      <c r="F175" s="19"/>
      <c r="G175" s="19"/>
      <c r="H175" s="19"/>
      <c r="I175" s="19"/>
      <c r="J175" s="19"/>
      <c r="K175" s="19"/>
      <c r="L175" s="18"/>
      <c r="M175" s="19"/>
      <c r="N175" s="19"/>
      <c r="O175" s="19"/>
      <c r="P175" s="19"/>
      <c r="Q175" s="19"/>
      <c r="R175" s="19"/>
      <c r="S175" s="19"/>
      <c r="T175" s="20"/>
      <c r="U175" s="21"/>
      <c r="V175" s="20"/>
      <c r="W175" s="19"/>
      <c r="X175" s="19"/>
      <c r="Y175" s="18"/>
      <c r="Z175" s="19"/>
      <c r="AA175" s="18"/>
      <c r="AB175" s="19"/>
      <c r="AC175" s="18"/>
      <c r="AD175" s="18"/>
      <c r="AE175" s="18"/>
      <c r="AF175" s="22" t="str">
        <f>IF(B175="","",SUMIF(Mărfuri!$B$5:$B$1004,B175,Mărfuri!$D$5:$D$1004))</f>
        <v/>
      </c>
      <c r="AG175" s="23" t="str">
        <f>IF(B175="","",SUMIF(Mărfuri!$B$5:$B$1004,B175,Mărfuri!$H$5:$H$1004))</f>
        <v/>
      </c>
      <c r="AH175" s="24" t="str">
        <f t="shared" si="8"/>
        <v/>
      </c>
      <c r="AI175" s="25" t="str">
        <f t="shared" si="9"/>
        <v/>
      </c>
      <c r="AJ175" s="25" t="str">
        <f t="shared" si="10"/>
        <v/>
      </c>
      <c r="AK175" s="25" t="str">
        <f t="shared" si="11"/>
        <v/>
      </c>
      <c r="AL175" s="26" t="str">
        <f>IF(B175="","",TRIM(IF(COUNTIF($B$5:$B$504,B175)&gt;1,"Număr CMR dublat. ","")&amp;IF(LEN(IF(C175="","data, ","")&amp;IF(D175="","locul întocmirii, ","")&amp;IF(OR(E175="",F175=""),"expeditorul, ","")&amp;IF(OR(H175="",I175=""),"destinatarul, ","")&amp;IF(OR(N175="",O175=""),"transportatorul, ","")&amp;IF(OR(K175="",NOT(ISNUMBER(L175))),"locul și data încărcării, ","")&amp;IF(M175="","locul de livrare, ","")&amp;IF(N(AF175)=0,"numărul de colete, ","")&amp;IF(COUNTIFS(Mărfuri!$B$5:$B$1004,B175,Mărfuri!$H$5:$H$1004,"")&gt;0,"greutatea unor loturi, ",""))&gt;0,"Lipsesc date obligatorii (art. 6): "&amp;LEFT(IF(C175="","data, ","")&amp;IF(D175="","locul întocmirii, ","")&amp;IF(OR(E175="",F175=""),"expeditorul, ","")&amp;IF(OR(H175="",I175=""),"destinatarul, ","")&amp;IF(OR(N175="",O175=""),"transportatorul, ","")&amp;IF(OR(K175="",NOT(ISNUMBER(L175))),"locul și data încărcării, ","")&amp;IF(M175="","locul de livrare, ","")&amp;IF(N(AF175)=0,"numărul de colete, ","")&amp;IF(COUNTIFS(Mărfuri!$B$5:$B$1004,B175,Mărfuri!$H$5:$H$1004,"")&gt;0,"greutatea unor loturi, ",""),LEN(IF(C175="","data, ","")&amp;IF(D175="","locul întocmirii, ","")&amp;IF(OR(E175="",F175=""),"expeditorul, ","")&amp;IF(OR(H175="",I175=""),"destinatarul, ","")&amp;IF(OR(N175="",O175=""),"transportatorul, ","")&amp;IF(OR(K175="",NOT(ISNUMBER(L175))),"locul și data încărcării, ","")&amp;IF(M175="","locul de livrare, ","")&amp;IF(N(AF175)=0,"numărul de colete, ","")&amp;IF(COUNTIFS(Mărfuri!$B$5:$B$1004,B175,Mărfuri!$H$5:$H$1004,"")&gt;0,"greutatea unor loturi, ",""))-2)&amp;". ","")&amp;IF(Z175&lt;&gt;"","Transportatorul a făcut rezerve la încărcare (art. 8): ele te obligă doar dacă le-ai acceptat expres. ","")&amp;IF(AND(ISNUMBER(AC175),ISNUMBER(AI175)),IF(NOT(ISNUMBER(AD175)),IF(Azi&gt;AI175,"Rezerva scrisă pentru avarii neaparente nu a fost trimisă în termen ("&amp;RIGHT("0"&amp;DAY(AI175),2)&amp;"."&amp;RIGHT("0"&amp;MONTH(AI175),2)&amp;"."&amp;YEAR(AI175)&amp;"). ","Trimite rezerva scrisă pentru avarii neaparente până la "&amp;RIGHT("0"&amp;DAY(AI175),2)&amp;"."&amp;RIGHT("0"&amp;MONTH(AI175),2)&amp;"."&amp;YEAR(AI175)&amp;". "),IF(AD175&gt;AI175,"Rezerva scrisă a fost trimisă după termenul de 7 zile ("&amp;RIGHT("0"&amp;DAY(AI175),2)&amp;"."&amp;RIGHT("0"&amp;MONTH(AI175),2)&amp;"."&amp;YEAR(AI175)&amp;"): se prezumă că marfa a fost primită în starea din CMR. ","")),"")&amp;IF(ISNUMBER(AJ175),IF(NOT(ISNUMBER(AE175)),IF(Azi&gt;AJ175,"Termenul de 21 de zile pentru reclamația de întârziere a expirat. ","Livrare cu întârziere: trimite reclamația scrisă până la "&amp;RIGHT("0"&amp;DAY(AJ175),2)&amp;"."&amp;RIGHT("0"&amp;MONTH(AJ175),2)&amp;"."&amp;YEAR(AJ175)&amp;". "),IF(AE175&gt;AJ175,"Reclamația pentru întârziere a fost trimisă după termen. ","")),"")&amp;IF(AND(AH175="În tranzit – întârziat"),"Termenul de livrare a trecut și marfa nu a ajuns. ","")&amp;IF(AND(ISNUMBER(AK175),OR(AB175&lt;&gt;"",ISNUMBER(AC175),ISNUMBER(AJ175)),Azi&gt;N(AK175)-60,Azi&lt;=N(AK175)),"Acțiunea în instanță se prescrie la "&amp;RIGHT("0"&amp;DAY(AK175),2)&amp;"."&amp;RIGHT("0"&amp;MONTH(AK175),2)&amp;"."&amp;YEAR(AK175)&amp;". ","")))</f>
        <v/>
      </c>
    </row>
    <row r="176" spans="2:38" x14ac:dyDescent="0.2">
      <c r="B176" s="17"/>
      <c r="C176" s="18"/>
      <c r="D176" s="19"/>
      <c r="E176" s="19"/>
      <c r="F176" s="19"/>
      <c r="G176" s="19"/>
      <c r="H176" s="19"/>
      <c r="I176" s="19"/>
      <c r="J176" s="19"/>
      <c r="K176" s="19"/>
      <c r="L176" s="18"/>
      <c r="M176" s="19"/>
      <c r="N176" s="19"/>
      <c r="O176" s="19"/>
      <c r="P176" s="19"/>
      <c r="Q176" s="19"/>
      <c r="R176" s="19"/>
      <c r="S176" s="19"/>
      <c r="T176" s="20"/>
      <c r="U176" s="21"/>
      <c r="V176" s="20"/>
      <c r="W176" s="19"/>
      <c r="X176" s="19"/>
      <c r="Y176" s="18"/>
      <c r="Z176" s="19"/>
      <c r="AA176" s="18"/>
      <c r="AB176" s="19"/>
      <c r="AC176" s="18"/>
      <c r="AD176" s="18"/>
      <c r="AE176" s="18"/>
      <c r="AF176" s="22" t="str">
        <f>IF(B176="","",SUMIF(Mărfuri!$B$5:$B$1004,B176,Mărfuri!$D$5:$D$1004))</f>
        <v/>
      </c>
      <c r="AG176" s="23" t="str">
        <f>IF(B176="","",SUMIF(Mărfuri!$B$5:$B$1004,B176,Mărfuri!$H$5:$H$1004))</f>
        <v/>
      </c>
      <c r="AH176" s="24" t="str">
        <f t="shared" si="8"/>
        <v/>
      </c>
      <c r="AI176" s="25" t="str">
        <f t="shared" si="9"/>
        <v/>
      </c>
      <c r="AJ176" s="25" t="str">
        <f t="shared" si="10"/>
        <v/>
      </c>
      <c r="AK176" s="25" t="str">
        <f t="shared" si="11"/>
        <v/>
      </c>
      <c r="AL176" s="26" t="str">
        <f>IF(B176="","",TRIM(IF(COUNTIF($B$5:$B$504,B176)&gt;1,"Număr CMR dublat. ","")&amp;IF(LEN(IF(C176="","data, ","")&amp;IF(D176="","locul întocmirii, ","")&amp;IF(OR(E176="",F176=""),"expeditorul, ","")&amp;IF(OR(H176="",I176=""),"destinatarul, ","")&amp;IF(OR(N176="",O176=""),"transportatorul, ","")&amp;IF(OR(K176="",NOT(ISNUMBER(L176))),"locul și data încărcării, ","")&amp;IF(M176="","locul de livrare, ","")&amp;IF(N(AF176)=0,"numărul de colete, ","")&amp;IF(COUNTIFS(Mărfuri!$B$5:$B$1004,B176,Mărfuri!$H$5:$H$1004,"")&gt;0,"greutatea unor loturi, ",""))&gt;0,"Lipsesc date obligatorii (art. 6): "&amp;LEFT(IF(C176="","data, ","")&amp;IF(D176="","locul întocmirii, ","")&amp;IF(OR(E176="",F176=""),"expeditorul, ","")&amp;IF(OR(H176="",I176=""),"destinatarul, ","")&amp;IF(OR(N176="",O176=""),"transportatorul, ","")&amp;IF(OR(K176="",NOT(ISNUMBER(L176))),"locul și data încărcării, ","")&amp;IF(M176="","locul de livrare, ","")&amp;IF(N(AF176)=0,"numărul de colete, ","")&amp;IF(COUNTIFS(Mărfuri!$B$5:$B$1004,B176,Mărfuri!$H$5:$H$1004,"")&gt;0,"greutatea unor loturi, ",""),LEN(IF(C176="","data, ","")&amp;IF(D176="","locul întocmirii, ","")&amp;IF(OR(E176="",F176=""),"expeditorul, ","")&amp;IF(OR(H176="",I176=""),"destinatarul, ","")&amp;IF(OR(N176="",O176=""),"transportatorul, ","")&amp;IF(OR(K176="",NOT(ISNUMBER(L176))),"locul și data încărcării, ","")&amp;IF(M176="","locul de livrare, ","")&amp;IF(N(AF176)=0,"numărul de colete, ","")&amp;IF(COUNTIFS(Mărfuri!$B$5:$B$1004,B176,Mărfuri!$H$5:$H$1004,"")&gt;0,"greutatea unor loturi, ",""))-2)&amp;". ","")&amp;IF(Z176&lt;&gt;"","Transportatorul a făcut rezerve la încărcare (art. 8): ele te obligă doar dacă le-ai acceptat expres. ","")&amp;IF(AND(ISNUMBER(AC176),ISNUMBER(AI176)),IF(NOT(ISNUMBER(AD176)),IF(Azi&gt;AI176,"Rezerva scrisă pentru avarii neaparente nu a fost trimisă în termen ("&amp;RIGHT("0"&amp;DAY(AI176),2)&amp;"."&amp;RIGHT("0"&amp;MONTH(AI176),2)&amp;"."&amp;YEAR(AI176)&amp;"). ","Trimite rezerva scrisă pentru avarii neaparente până la "&amp;RIGHT("0"&amp;DAY(AI176),2)&amp;"."&amp;RIGHT("0"&amp;MONTH(AI176),2)&amp;"."&amp;YEAR(AI176)&amp;". "),IF(AD176&gt;AI176,"Rezerva scrisă a fost trimisă după termenul de 7 zile ("&amp;RIGHT("0"&amp;DAY(AI176),2)&amp;"."&amp;RIGHT("0"&amp;MONTH(AI176),2)&amp;"."&amp;YEAR(AI176)&amp;"): se prezumă că marfa a fost primită în starea din CMR. ","")),"")&amp;IF(ISNUMBER(AJ176),IF(NOT(ISNUMBER(AE176)),IF(Azi&gt;AJ176,"Termenul de 21 de zile pentru reclamația de întârziere a expirat. ","Livrare cu întârziere: trimite reclamația scrisă până la "&amp;RIGHT("0"&amp;DAY(AJ176),2)&amp;"."&amp;RIGHT("0"&amp;MONTH(AJ176),2)&amp;"."&amp;YEAR(AJ176)&amp;". "),IF(AE176&gt;AJ176,"Reclamația pentru întârziere a fost trimisă după termen. ","")),"")&amp;IF(AND(AH176="În tranzit – întârziat"),"Termenul de livrare a trecut și marfa nu a ajuns. ","")&amp;IF(AND(ISNUMBER(AK176),OR(AB176&lt;&gt;"",ISNUMBER(AC176),ISNUMBER(AJ176)),Azi&gt;N(AK176)-60,Azi&lt;=N(AK176)),"Acțiunea în instanță se prescrie la "&amp;RIGHT("0"&amp;DAY(AK176),2)&amp;"."&amp;RIGHT("0"&amp;MONTH(AK176),2)&amp;"."&amp;YEAR(AK176)&amp;". ","")))</f>
        <v/>
      </c>
    </row>
    <row r="177" spans="2:38" x14ac:dyDescent="0.2">
      <c r="B177" s="17"/>
      <c r="C177" s="18"/>
      <c r="D177" s="19"/>
      <c r="E177" s="19"/>
      <c r="F177" s="19"/>
      <c r="G177" s="19"/>
      <c r="H177" s="19"/>
      <c r="I177" s="19"/>
      <c r="J177" s="19"/>
      <c r="K177" s="19"/>
      <c r="L177" s="18"/>
      <c r="M177" s="19"/>
      <c r="N177" s="19"/>
      <c r="O177" s="19"/>
      <c r="P177" s="19"/>
      <c r="Q177" s="19"/>
      <c r="R177" s="19"/>
      <c r="S177" s="19"/>
      <c r="T177" s="20"/>
      <c r="U177" s="21"/>
      <c r="V177" s="20"/>
      <c r="W177" s="19"/>
      <c r="X177" s="19"/>
      <c r="Y177" s="18"/>
      <c r="Z177" s="19"/>
      <c r="AA177" s="18"/>
      <c r="AB177" s="19"/>
      <c r="AC177" s="18"/>
      <c r="AD177" s="18"/>
      <c r="AE177" s="18"/>
      <c r="AF177" s="22" t="str">
        <f>IF(B177="","",SUMIF(Mărfuri!$B$5:$B$1004,B177,Mărfuri!$D$5:$D$1004))</f>
        <v/>
      </c>
      <c r="AG177" s="23" t="str">
        <f>IF(B177="","",SUMIF(Mărfuri!$B$5:$B$1004,B177,Mărfuri!$H$5:$H$1004))</f>
        <v/>
      </c>
      <c r="AH177" s="24" t="str">
        <f t="shared" si="8"/>
        <v/>
      </c>
      <c r="AI177" s="25" t="str">
        <f t="shared" si="9"/>
        <v/>
      </c>
      <c r="AJ177" s="25" t="str">
        <f t="shared" si="10"/>
        <v/>
      </c>
      <c r="AK177" s="25" t="str">
        <f t="shared" si="11"/>
        <v/>
      </c>
      <c r="AL177" s="26" t="str">
        <f>IF(B177="","",TRIM(IF(COUNTIF($B$5:$B$504,B177)&gt;1,"Număr CMR dublat. ","")&amp;IF(LEN(IF(C177="","data, ","")&amp;IF(D177="","locul întocmirii, ","")&amp;IF(OR(E177="",F177=""),"expeditorul, ","")&amp;IF(OR(H177="",I177=""),"destinatarul, ","")&amp;IF(OR(N177="",O177=""),"transportatorul, ","")&amp;IF(OR(K177="",NOT(ISNUMBER(L177))),"locul și data încărcării, ","")&amp;IF(M177="","locul de livrare, ","")&amp;IF(N(AF177)=0,"numărul de colete, ","")&amp;IF(COUNTIFS(Mărfuri!$B$5:$B$1004,B177,Mărfuri!$H$5:$H$1004,"")&gt;0,"greutatea unor loturi, ",""))&gt;0,"Lipsesc date obligatorii (art. 6): "&amp;LEFT(IF(C177="","data, ","")&amp;IF(D177="","locul întocmirii, ","")&amp;IF(OR(E177="",F177=""),"expeditorul, ","")&amp;IF(OR(H177="",I177=""),"destinatarul, ","")&amp;IF(OR(N177="",O177=""),"transportatorul, ","")&amp;IF(OR(K177="",NOT(ISNUMBER(L177))),"locul și data încărcării, ","")&amp;IF(M177="","locul de livrare, ","")&amp;IF(N(AF177)=0,"numărul de colete, ","")&amp;IF(COUNTIFS(Mărfuri!$B$5:$B$1004,B177,Mărfuri!$H$5:$H$1004,"")&gt;0,"greutatea unor loturi, ",""),LEN(IF(C177="","data, ","")&amp;IF(D177="","locul întocmirii, ","")&amp;IF(OR(E177="",F177=""),"expeditorul, ","")&amp;IF(OR(H177="",I177=""),"destinatarul, ","")&amp;IF(OR(N177="",O177=""),"transportatorul, ","")&amp;IF(OR(K177="",NOT(ISNUMBER(L177))),"locul și data încărcării, ","")&amp;IF(M177="","locul de livrare, ","")&amp;IF(N(AF177)=0,"numărul de colete, ","")&amp;IF(COUNTIFS(Mărfuri!$B$5:$B$1004,B177,Mărfuri!$H$5:$H$1004,"")&gt;0,"greutatea unor loturi, ",""))-2)&amp;". ","")&amp;IF(Z177&lt;&gt;"","Transportatorul a făcut rezerve la încărcare (art. 8): ele te obligă doar dacă le-ai acceptat expres. ","")&amp;IF(AND(ISNUMBER(AC177),ISNUMBER(AI177)),IF(NOT(ISNUMBER(AD177)),IF(Azi&gt;AI177,"Rezerva scrisă pentru avarii neaparente nu a fost trimisă în termen ("&amp;RIGHT("0"&amp;DAY(AI177),2)&amp;"."&amp;RIGHT("0"&amp;MONTH(AI177),2)&amp;"."&amp;YEAR(AI177)&amp;"). ","Trimite rezerva scrisă pentru avarii neaparente până la "&amp;RIGHT("0"&amp;DAY(AI177),2)&amp;"."&amp;RIGHT("0"&amp;MONTH(AI177),2)&amp;"."&amp;YEAR(AI177)&amp;". "),IF(AD177&gt;AI177,"Rezerva scrisă a fost trimisă după termenul de 7 zile ("&amp;RIGHT("0"&amp;DAY(AI177),2)&amp;"."&amp;RIGHT("0"&amp;MONTH(AI177),2)&amp;"."&amp;YEAR(AI177)&amp;"): se prezumă că marfa a fost primită în starea din CMR. ","")),"")&amp;IF(ISNUMBER(AJ177),IF(NOT(ISNUMBER(AE177)),IF(Azi&gt;AJ177,"Termenul de 21 de zile pentru reclamația de întârziere a expirat. ","Livrare cu întârziere: trimite reclamația scrisă până la "&amp;RIGHT("0"&amp;DAY(AJ177),2)&amp;"."&amp;RIGHT("0"&amp;MONTH(AJ177),2)&amp;"."&amp;YEAR(AJ177)&amp;". "),IF(AE177&gt;AJ177,"Reclamația pentru întârziere a fost trimisă după termen. ","")),"")&amp;IF(AND(AH177="În tranzit – întârziat"),"Termenul de livrare a trecut și marfa nu a ajuns. ","")&amp;IF(AND(ISNUMBER(AK177),OR(AB177&lt;&gt;"",ISNUMBER(AC177),ISNUMBER(AJ177)),Azi&gt;N(AK177)-60,Azi&lt;=N(AK177)),"Acțiunea în instanță se prescrie la "&amp;RIGHT("0"&amp;DAY(AK177),2)&amp;"."&amp;RIGHT("0"&amp;MONTH(AK177),2)&amp;"."&amp;YEAR(AK177)&amp;". ","")))</f>
        <v/>
      </c>
    </row>
    <row r="178" spans="2:38" x14ac:dyDescent="0.2">
      <c r="B178" s="17"/>
      <c r="C178" s="18"/>
      <c r="D178" s="19"/>
      <c r="E178" s="19"/>
      <c r="F178" s="19"/>
      <c r="G178" s="19"/>
      <c r="H178" s="19"/>
      <c r="I178" s="19"/>
      <c r="J178" s="19"/>
      <c r="K178" s="19"/>
      <c r="L178" s="18"/>
      <c r="M178" s="19"/>
      <c r="N178" s="19"/>
      <c r="O178" s="19"/>
      <c r="P178" s="19"/>
      <c r="Q178" s="19"/>
      <c r="R178" s="19"/>
      <c r="S178" s="19"/>
      <c r="T178" s="20"/>
      <c r="U178" s="21"/>
      <c r="V178" s="20"/>
      <c r="W178" s="19"/>
      <c r="X178" s="19"/>
      <c r="Y178" s="18"/>
      <c r="Z178" s="19"/>
      <c r="AA178" s="18"/>
      <c r="AB178" s="19"/>
      <c r="AC178" s="18"/>
      <c r="AD178" s="18"/>
      <c r="AE178" s="18"/>
      <c r="AF178" s="22" t="str">
        <f>IF(B178="","",SUMIF(Mărfuri!$B$5:$B$1004,B178,Mărfuri!$D$5:$D$1004))</f>
        <v/>
      </c>
      <c r="AG178" s="23" t="str">
        <f>IF(B178="","",SUMIF(Mărfuri!$B$5:$B$1004,B178,Mărfuri!$H$5:$H$1004))</f>
        <v/>
      </c>
      <c r="AH178" s="24" t="str">
        <f t="shared" si="8"/>
        <v/>
      </c>
      <c r="AI178" s="25" t="str">
        <f t="shared" si="9"/>
        <v/>
      </c>
      <c r="AJ178" s="25" t="str">
        <f t="shared" si="10"/>
        <v/>
      </c>
      <c r="AK178" s="25" t="str">
        <f t="shared" si="11"/>
        <v/>
      </c>
      <c r="AL178" s="26" t="str">
        <f>IF(B178="","",TRIM(IF(COUNTIF($B$5:$B$504,B178)&gt;1,"Număr CMR dublat. ","")&amp;IF(LEN(IF(C178="","data, ","")&amp;IF(D178="","locul întocmirii, ","")&amp;IF(OR(E178="",F178=""),"expeditorul, ","")&amp;IF(OR(H178="",I178=""),"destinatarul, ","")&amp;IF(OR(N178="",O178=""),"transportatorul, ","")&amp;IF(OR(K178="",NOT(ISNUMBER(L178))),"locul și data încărcării, ","")&amp;IF(M178="","locul de livrare, ","")&amp;IF(N(AF178)=0,"numărul de colete, ","")&amp;IF(COUNTIFS(Mărfuri!$B$5:$B$1004,B178,Mărfuri!$H$5:$H$1004,"")&gt;0,"greutatea unor loturi, ",""))&gt;0,"Lipsesc date obligatorii (art. 6): "&amp;LEFT(IF(C178="","data, ","")&amp;IF(D178="","locul întocmirii, ","")&amp;IF(OR(E178="",F178=""),"expeditorul, ","")&amp;IF(OR(H178="",I178=""),"destinatarul, ","")&amp;IF(OR(N178="",O178=""),"transportatorul, ","")&amp;IF(OR(K178="",NOT(ISNUMBER(L178))),"locul și data încărcării, ","")&amp;IF(M178="","locul de livrare, ","")&amp;IF(N(AF178)=0,"numărul de colete, ","")&amp;IF(COUNTIFS(Mărfuri!$B$5:$B$1004,B178,Mărfuri!$H$5:$H$1004,"")&gt;0,"greutatea unor loturi, ",""),LEN(IF(C178="","data, ","")&amp;IF(D178="","locul întocmirii, ","")&amp;IF(OR(E178="",F178=""),"expeditorul, ","")&amp;IF(OR(H178="",I178=""),"destinatarul, ","")&amp;IF(OR(N178="",O178=""),"transportatorul, ","")&amp;IF(OR(K178="",NOT(ISNUMBER(L178))),"locul și data încărcării, ","")&amp;IF(M178="","locul de livrare, ","")&amp;IF(N(AF178)=0,"numărul de colete, ","")&amp;IF(COUNTIFS(Mărfuri!$B$5:$B$1004,B178,Mărfuri!$H$5:$H$1004,"")&gt;0,"greutatea unor loturi, ",""))-2)&amp;". ","")&amp;IF(Z178&lt;&gt;"","Transportatorul a făcut rezerve la încărcare (art. 8): ele te obligă doar dacă le-ai acceptat expres. ","")&amp;IF(AND(ISNUMBER(AC178),ISNUMBER(AI178)),IF(NOT(ISNUMBER(AD178)),IF(Azi&gt;AI178,"Rezerva scrisă pentru avarii neaparente nu a fost trimisă în termen ("&amp;RIGHT("0"&amp;DAY(AI178),2)&amp;"."&amp;RIGHT("0"&amp;MONTH(AI178),2)&amp;"."&amp;YEAR(AI178)&amp;"). ","Trimite rezerva scrisă pentru avarii neaparente până la "&amp;RIGHT("0"&amp;DAY(AI178),2)&amp;"."&amp;RIGHT("0"&amp;MONTH(AI178),2)&amp;"."&amp;YEAR(AI178)&amp;". "),IF(AD178&gt;AI178,"Rezerva scrisă a fost trimisă după termenul de 7 zile ("&amp;RIGHT("0"&amp;DAY(AI178),2)&amp;"."&amp;RIGHT("0"&amp;MONTH(AI178),2)&amp;"."&amp;YEAR(AI178)&amp;"): se prezumă că marfa a fost primită în starea din CMR. ","")),"")&amp;IF(ISNUMBER(AJ178),IF(NOT(ISNUMBER(AE178)),IF(Azi&gt;AJ178,"Termenul de 21 de zile pentru reclamația de întârziere a expirat. ","Livrare cu întârziere: trimite reclamația scrisă până la "&amp;RIGHT("0"&amp;DAY(AJ178),2)&amp;"."&amp;RIGHT("0"&amp;MONTH(AJ178),2)&amp;"."&amp;YEAR(AJ178)&amp;". "),IF(AE178&gt;AJ178,"Reclamația pentru întârziere a fost trimisă după termen. ","")),"")&amp;IF(AND(AH178="În tranzit – întârziat"),"Termenul de livrare a trecut și marfa nu a ajuns. ","")&amp;IF(AND(ISNUMBER(AK178),OR(AB178&lt;&gt;"",ISNUMBER(AC178),ISNUMBER(AJ178)),Azi&gt;N(AK178)-60,Azi&lt;=N(AK178)),"Acțiunea în instanță se prescrie la "&amp;RIGHT("0"&amp;DAY(AK178),2)&amp;"."&amp;RIGHT("0"&amp;MONTH(AK178),2)&amp;"."&amp;YEAR(AK178)&amp;". ","")))</f>
        <v/>
      </c>
    </row>
    <row r="179" spans="2:38" x14ac:dyDescent="0.2">
      <c r="B179" s="17"/>
      <c r="C179" s="18"/>
      <c r="D179" s="19"/>
      <c r="E179" s="19"/>
      <c r="F179" s="19"/>
      <c r="G179" s="19"/>
      <c r="H179" s="19"/>
      <c r="I179" s="19"/>
      <c r="J179" s="19"/>
      <c r="K179" s="19"/>
      <c r="L179" s="18"/>
      <c r="M179" s="19"/>
      <c r="N179" s="19"/>
      <c r="O179" s="19"/>
      <c r="P179" s="19"/>
      <c r="Q179" s="19"/>
      <c r="R179" s="19"/>
      <c r="S179" s="19"/>
      <c r="T179" s="20"/>
      <c r="U179" s="21"/>
      <c r="V179" s="20"/>
      <c r="W179" s="19"/>
      <c r="X179" s="19"/>
      <c r="Y179" s="18"/>
      <c r="Z179" s="19"/>
      <c r="AA179" s="18"/>
      <c r="AB179" s="19"/>
      <c r="AC179" s="18"/>
      <c r="AD179" s="18"/>
      <c r="AE179" s="18"/>
      <c r="AF179" s="22" t="str">
        <f>IF(B179="","",SUMIF(Mărfuri!$B$5:$B$1004,B179,Mărfuri!$D$5:$D$1004))</f>
        <v/>
      </c>
      <c r="AG179" s="23" t="str">
        <f>IF(B179="","",SUMIF(Mărfuri!$B$5:$B$1004,B179,Mărfuri!$H$5:$H$1004))</f>
        <v/>
      </c>
      <c r="AH179" s="24" t="str">
        <f t="shared" si="8"/>
        <v/>
      </c>
      <c r="AI179" s="25" t="str">
        <f t="shared" si="9"/>
        <v/>
      </c>
      <c r="AJ179" s="25" t="str">
        <f t="shared" si="10"/>
        <v/>
      </c>
      <c r="AK179" s="25" t="str">
        <f t="shared" si="11"/>
        <v/>
      </c>
      <c r="AL179" s="26" t="str">
        <f>IF(B179="","",TRIM(IF(COUNTIF($B$5:$B$504,B179)&gt;1,"Număr CMR dublat. ","")&amp;IF(LEN(IF(C179="","data, ","")&amp;IF(D179="","locul întocmirii, ","")&amp;IF(OR(E179="",F179=""),"expeditorul, ","")&amp;IF(OR(H179="",I179=""),"destinatarul, ","")&amp;IF(OR(N179="",O179=""),"transportatorul, ","")&amp;IF(OR(K179="",NOT(ISNUMBER(L179))),"locul și data încărcării, ","")&amp;IF(M179="","locul de livrare, ","")&amp;IF(N(AF179)=0,"numărul de colete, ","")&amp;IF(COUNTIFS(Mărfuri!$B$5:$B$1004,B179,Mărfuri!$H$5:$H$1004,"")&gt;0,"greutatea unor loturi, ",""))&gt;0,"Lipsesc date obligatorii (art. 6): "&amp;LEFT(IF(C179="","data, ","")&amp;IF(D179="","locul întocmirii, ","")&amp;IF(OR(E179="",F179=""),"expeditorul, ","")&amp;IF(OR(H179="",I179=""),"destinatarul, ","")&amp;IF(OR(N179="",O179=""),"transportatorul, ","")&amp;IF(OR(K179="",NOT(ISNUMBER(L179))),"locul și data încărcării, ","")&amp;IF(M179="","locul de livrare, ","")&amp;IF(N(AF179)=0,"numărul de colete, ","")&amp;IF(COUNTIFS(Mărfuri!$B$5:$B$1004,B179,Mărfuri!$H$5:$H$1004,"")&gt;0,"greutatea unor loturi, ",""),LEN(IF(C179="","data, ","")&amp;IF(D179="","locul întocmirii, ","")&amp;IF(OR(E179="",F179=""),"expeditorul, ","")&amp;IF(OR(H179="",I179=""),"destinatarul, ","")&amp;IF(OR(N179="",O179=""),"transportatorul, ","")&amp;IF(OR(K179="",NOT(ISNUMBER(L179))),"locul și data încărcării, ","")&amp;IF(M179="","locul de livrare, ","")&amp;IF(N(AF179)=0,"numărul de colete, ","")&amp;IF(COUNTIFS(Mărfuri!$B$5:$B$1004,B179,Mărfuri!$H$5:$H$1004,"")&gt;0,"greutatea unor loturi, ",""))-2)&amp;". ","")&amp;IF(Z179&lt;&gt;"","Transportatorul a făcut rezerve la încărcare (art. 8): ele te obligă doar dacă le-ai acceptat expres. ","")&amp;IF(AND(ISNUMBER(AC179),ISNUMBER(AI179)),IF(NOT(ISNUMBER(AD179)),IF(Azi&gt;AI179,"Rezerva scrisă pentru avarii neaparente nu a fost trimisă în termen ("&amp;RIGHT("0"&amp;DAY(AI179),2)&amp;"."&amp;RIGHT("0"&amp;MONTH(AI179),2)&amp;"."&amp;YEAR(AI179)&amp;"). ","Trimite rezerva scrisă pentru avarii neaparente până la "&amp;RIGHT("0"&amp;DAY(AI179),2)&amp;"."&amp;RIGHT("0"&amp;MONTH(AI179),2)&amp;"."&amp;YEAR(AI179)&amp;". "),IF(AD179&gt;AI179,"Rezerva scrisă a fost trimisă după termenul de 7 zile ("&amp;RIGHT("0"&amp;DAY(AI179),2)&amp;"."&amp;RIGHT("0"&amp;MONTH(AI179),2)&amp;"."&amp;YEAR(AI179)&amp;"): se prezumă că marfa a fost primită în starea din CMR. ","")),"")&amp;IF(ISNUMBER(AJ179),IF(NOT(ISNUMBER(AE179)),IF(Azi&gt;AJ179,"Termenul de 21 de zile pentru reclamația de întârziere a expirat. ","Livrare cu întârziere: trimite reclamația scrisă până la "&amp;RIGHT("0"&amp;DAY(AJ179),2)&amp;"."&amp;RIGHT("0"&amp;MONTH(AJ179),2)&amp;"."&amp;YEAR(AJ179)&amp;". "),IF(AE179&gt;AJ179,"Reclamația pentru întârziere a fost trimisă după termen. ","")),"")&amp;IF(AND(AH179="În tranzit – întârziat"),"Termenul de livrare a trecut și marfa nu a ajuns. ","")&amp;IF(AND(ISNUMBER(AK179),OR(AB179&lt;&gt;"",ISNUMBER(AC179),ISNUMBER(AJ179)),Azi&gt;N(AK179)-60,Azi&lt;=N(AK179)),"Acțiunea în instanță se prescrie la "&amp;RIGHT("0"&amp;DAY(AK179),2)&amp;"."&amp;RIGHT("0"&amp;MONTH(AK179),2)&amp;"."&amp;YEAR(AK179)&amp;". ","")))</f>
        <v/>
      </c>
    </row>
    <row r="180" spans="2:38" x14ac:dyDescent="0.2">
      <c r="B180" s="17"/>
      <c r="C180" s="18"/>
      <c r="D180" s="19"/>
      <c r="E180" s="19"/>
      <c r="F180" s="19"/>
      <c r="G180" s="19"/>
      <c r="H180" s="19"/>
      <c r="I180" s="19"/>
      <c r="J180" s="19"/>
      <c r="K180" s="19"/>
      <c r="L180" s="18"/>
      <c r="M180" s="19"/>
      <c r="N180" s="19"/>
      <c r="O180" s="19"/>
      <c r="P180" s="19"/>
      <c r="Q180" s="19"/>
      <c r="R180" s="19"/>
      <c r="S180" s="19"/>
      <c r="T180" s="20"/>
      <c r="U180" s="21"/>
      <c r="V180" s="20"/>
      <c r="W180" s="19"/>
      <c r="X180" s="19"/>
      <c r="Y180" s="18"/>
      <c r="Z180" s="19"/>
      <c r="AA180" s="18"/>
      <c r="AB180" s="19"/>
      <c r="AC180" s="18"/>
      <c r="AD180" s="18"/>
      <c r="AE180" s="18"/>
      <c r="AF180" s="22" t="str">
        <f>IF(B180="","",SUMIF(Mărfuri!$B$5:$B$1004,B180,Mărfuri!$D$5:$D$1004))</f>
        <v/>
      </c>
      <c r="AG180" s="23" t="str">
        <f>IF(B180="","",SUMIF(Mărfuri!$B$5:$B$1004,B180,Mărfuri!$H$5:$H$1004))</f>
        <v/>
      </c>
      <c r="AH180" s="24" t="str">
        <f t="shared" si="8"/>
        <v/>
      </c>
      <c r="AI180" s="25" t="str">
        <f t="shared" si="9"/>
        <v/>
      </c>
      <c r="AJ180" s="25" t="str">
        <f t="shared" si="10"/>
        <v/>
      </c>
      <c r="AK180" s="25" t="str">
        <f t="shared" si="11"/>
        <v/>
      </c>
      <c r="AL180" s="26" t="str">
        <f>IF(B180="","",TRIM(IF(COUNTIF($B$5:$B$504,B180)&gt;1,"Număr CMR dublat. ","")&amp;IF(LEN(IF(C180="","data, ","")&amp;IF(D180="","locul întocmirii, ","")&amp;IF(OR(E180="",F180=""),"expeditorul, ","")&amp;IF(OR(H180="",I180=""),"destinatarul, ","")&amp;IF(OR(N180="",O180=""),"transportatorul, ","")&amp;IF(OR(K180="",NOT(ISNUMBER(L180))),"locul și data încărcării, ","")&amp;IF(M180="","locul de livrare, ","")&amp;IF(N(AF180)=0,"numărul de colete, ","")&amp;IF(COUNTIFS(Mărfuri!$B$5:$B$1004,B180,Mărfuri!$H$5:$H$1004,"")&gt;0,"greutatea unor loturi, ",""))&gt;0,"Lipsesc date obligatorii (art. 6): "&amp;LEFT(IF(C180="","data, ","")&amp;IF(D180="","locul întocmirii, ","")&amp;IF(OR(E180="",F180=""),"expeditorul, ","")&amp;IF(OR(H180="",I180=""),"destinatarul, ","")&amp;IF(OR(N180="",O180=""),"transportatorul, ","")&amp;IF(OR(K180="",NOT(ISNUMBER(L180))),"locul și data încărcării, ","")&amp;IF(M180="","locul de livrare, ","")&amp;IF(N(AF180)=0,"numărul de colete, ","")&amp;IF(COUNTIFS(Mărfuri!$B$5:$B$1004,B180,Mărfuri!$H$5:$H$1004,"")&gt;0,"greutatea unor loturi, ",""),LEN(IF(C180="","data, ","")&amp;IF(D180="","locul întocmirii, ","")&amp;IF(OR(E180="",F180=""),"expeditorul, ","")&amp;IF(OR(H180="",I180=""),"destinatarul, ","")&amp;IF(OR(N180="",O180=""),"transportatorul, ","")&amp;IF(OR(K180="",NOT(ISNUMBER(L180))),"locul și data încărcării, ","")&amp;IF(M180="","locul de livrare, ","")&amp;IF(N(AF180)=0,"numărul de colete, ","")&amp;IF(COUNTIFS(Mărfuri!$B$5:$B$1004,B180,Mărfuri!$H$5:$H$1004,"")&gt;0,"greutatea unor loturi, ",""))-2)&amp;". ","")&amp;IF(Z180&lt;&gt;"","Transportatorul a făcut rezerve la încărcare (art. 8): ele te obligă doar dacă le-ai acceptat expres. ","")&amp;IF(AND(ISNUMBER(AC180),ISNUMBER(AI180)),IF(NOT(ISNUMBER(AD180)),IF(Azi&gt;AI180,"Rezerva scrisă pentru avarii neaparente nu a fost trimisă în termen ("&amp;RIGHT("0"&amp;DAY(AI180),2)&amp;"."&amp;RIGHT("0"&amp;MONTH(AI180),2)&amp;"."&amp;YEAR(AI180)&amp;"). ","Trimite rezerva scrisă pentru avarii neaparente până la "&amp;RIGHT("0"&amp;DAY(AI180),2)&amp;"."&amp;RIGHT("0"&amp;MONTH(AI180),2)&amp;"."&amp;YEAR(AI180)&amp;". "),IF(AD180&gt;AI180,"Rezerva scrisă a fost trimisă după termenul de 7 zile ("&amp;RIGHT("0"&amp;DAY(AI180),2)&amp;"."&amp;RIGHT("0"&amp;MONTH(AI180),2)&amp;"."&amp;YEAR(AI180)&amp;"): se prezumă că marfa a fost primită în starea din CMR. ","")),"")&amp;IF(ISNUMBER(AJ180),IF(NOT(ISNUMBER(AE180)),IF(Azi&gt;AJ180,"Termenul de 21 de zile pentru reclamația de întârziere a expirat. ","Livrare cu întârziere: trimite reclamația scrisă până la "&amp;RIGHT("0"&amp;DAY(AJ180),2)&amp;"."&amp;RIGHT("0"&amp;MONTH(AJ180),2)&amp;"."&amp;YEAR(AJ180)&amp;". "),IF(AE180&gt;AJ180,"Reclamația pentru întârziere a fost trimisă după termen. ","")),"")&amp;IF(AND(AH180="În tranzit – întârziat"),"Termenul de livrare a trecut și marfa nu a ajuns. ","")&amp;IF(AND(ISNUMBER(AK180),OR(AB180&lt;&gt;"",ISNUMBER(AC180),ISNUMBER(AJ180)),Azi&gt;N(AK180)-60,Azi&lt;=N(AK180)),"Acțiunea în instanță se prescrie la "&amp;RIGHT("0"&amp;DAY(AK180),2)&amp;"."&amp;RIGHT("0"&amp;MONTH(AK180),2)&amp;"."&amp;YEAR(AK180)&amp;". ","")))</f>
        <v/>
      </c>
    </row>
    <row r="181" spans="2:38" x14ac:dyDescent="0.2">
      <c r="B181" s="17"/>
      <c r="C181" s="18"/>
      <c r="D181" s="19"/>
      <c r="E181" s="19"/>
      <c r="F181" s="19"/>
      <c r="G181" s="19"/>
      <c r="H181" s="19"/>
      <c r="I181" s="19"/>
      <c r="J181" s="19"/>
      <c r="K181" s="19"/>
      <c r="L181" s="18"/>
      <c r="M181" s="19"/>
      <c r="N181" s="19"/>
      <c r="O181" s="19"/>
      <c r="P181" s="19"/>
      <c r="Q181" s="19"/>
      <c r="R181" s="19"/>
      <c r="S181" s="19"/>
      <c r="T181" s="20"/>
      <c r="U181" s="21"/>
      <c r="V181" s="20"/>
      <c r="W181" s="19"/>
      <c r="X181" s="19"/>
      <c r="Y181" s="18"/>
      <c r="Z181" s="19"/>
      <c r="AA181" s="18"/>
      <c r="AB181" s="19"/>
      <c r="AC181" s="18"/>
      <c r="AD181" s="18"/>
      <c r="AE181" s="18"/>
      <c r="AF181" s="22" t="str">
        <f>IF(B181="","",SUMIF(Mărfuri!$B$5:$B$1004,B181,Mărfuri!$D$5:$D$1004))</f>
        <v/>
      </c>
      <c r="AG181" s="23" t="str">
        <f>IF(B181="","",SUMIF(Mărfuri!$B$5:$B$1004,B181,Mărfuri!$H$5:$H$1004))</f>
        <v/>
      </c>
      <c r="AH181" s="24" t="str">
        <f t="shared" si="8"/>
        <v/>
      </c>
      <c r="AI181" s="25" t="str">
        <f t="shared" si="9"/>
        <v/>
      </c>
      <c r="AJ181" s="25" t="str">
        <f t="shared" si="10"/>
        <v/>
      </c>
      <c r="AK181" s="25" t="str">
        <f t="shared" si="11"/>
        <v/>
      </c>
      <c r="AL181" s="26" t="str">
        <f>IF(B181="","",TRIM(IF(COUNTIF($B$5:$B$504,B181)&gt;1,"Număr CMR dublat. ","")&amp;IF(LEN(IF(C181="","data, ","")&amp;IF(D181="","locul întocmirii, ","")&amp;IF(OR(E181="",F181=""),"expeditorul, ","")&amp;IF(OR(H181="",I181=""),"destinatarul, ","")&amp;IF(OR(N181="",O181=""),"transportatorul, ","")&amp;IF(OR(K181="",NOT(ISNUMBER(L181))),"locul și data încărcării, ","")&amp;IF(M181="","locul de livrare, ","")&amp;IF(N(AF181)=0,"numărul de colete, ","")&amp;IF(COUNTIFS(Mărfuri!$B$5:$B$1004,B181,Mărfuri!$H$5:$H$1004,"")&gt;0,"greutatea unor loturi, ",""))&gt;0,"Lipsesc date obligatorii (art. 6): "&amp;LEFT(IF(C181="","data, ","")&amp;IF(D181="","locul întocmirii, ","")&amp;IF(OR(E181="",F181=""),"expeditorul, ","")&amp;IF(OR(H181="",I181=""),"destinatarul, ","")&amp;IF(OR(N181="",O181=""),"transportatorul, ","")&amp;IF(OR(K181="",NOT(ISNUMBER(L181))),"locul și data încărcării, ","")&amp;IF(M181="","locul de livrare, ","")&amp;IF(N(AF181)=0,"numărul de colete, ","")&amp;IF(COUNTIFS(Mărfuri!$B$5:$B$1004,B181,Mărfuri!$H$5:$H$1004,"")&gt;0,"greutatea unor loturi, ",""),LEN(IF(C181="","data, ","")&amp;IF(D181="","locul întocmirii, ","")&amp;IF(OR(E181="",F181=""),"expeditorul, ","")&amp;IF(OR(H181="",I181=""),"destinatarul, ","")&amp;IF(OR(N181="",O181=""),"transportatorul, ","")&amp;IF(OR(K181="",NOT(ISNUMBER(L181))),"locul și data încărcării, ","")&amp;IF(M181="","locul de livrare, ","")&amp;IF(N(AF181)=0,"numărul de colete, ","")&amp;IF(COUNTIFS(Mărfuri!$B$5:$B$1004,B181,Mărfuri!$H$5:$H$1004,"")&gt;0,"greutatea unor loturi, ",""))-2)&amp;". ","")&amp;IF(Z181&lt;&gt;"","Transportatorul a făcut rezerve la încărcare (art. 8): ele te obligă doar dacă le-ai acceptat expres. ","")&amp;IF(AND(ISNUMBER(AC181),ISNUMBER(AI181)),IF(NOT(ISNUMBER(AD181)),IF(Azi&gt;AI181,"Rezerva scrisă pentru avarii neaparente nu a fost trimisă în termen ("&amp;RIGHT("0"&amp;DAY(AI181),2)&amp;"."&amp;RIGHT("0"&amp;MONTH(AI181),2)&amp;"."&amp;YEAR(AI181)&amp;"). ","Trimite rezerva scrisă pentru avarii neaparente până la "&amp;RIGHT("0"&amp;DAY(AI181),2)&amp;"."&amp;RIGHT("0"&amp;MONTH(AI181),2)&amp;"."&amp;YEAR(AI181)&amp;". "),IF(AD181&gt;AI181,"Rezerva scrisă a fost trimisă după termenul de 7 zile ("&amp;RIGHT("0"&amp;DAY(AI181),2)&amp;"."&amp;RIGHT("0"&amp;MONTH(AI181),2)&amp;"."&amp;YEAR(AI181)&amp;"): se prezumă că marfa a fost primită în starea din CMR. ","")),"")&amp;IF(ISNUMBER(AJ181),IF(NOT(ISNUMBER(AE181)),IF(Azi&gt;AJ181,"Termenul de 21 de zile pentru reclamația de întârziere a expirat. ","Livrare cu întârziere: trimite reclamația scrisă până la "&amp;RIGHT("0"&amp;DAY(AJ181),2)&amp;"."&amp;RIGHT("0"&amp;MONTH(AJ181),2)&amp;"."&amp;YEAR(AJ181)&amp;". "),IF(AE181&gt;AJ181,"Reclamația pentru întârziere a fost trimisă după termen. ","")),"")&amp;IF(AND(AH181="În tranzit – întârziat"),"Termenul de livrare a trecut și marfa nu a ajuns. ","")&amp;IF(AND(ISNUMBER(AK181),OR(AB181&lt;&gt;"",ISNUMBER(AC181),ISNUMBER(AJ181)),Azi&gt;N(AK181)-60,Azi&lt;=N(AK181)),"Acțiunea în instanță se prescrie la "&amp;RIGHT("0"&amp;DAY(AK181),2)&amp;"."&amp;RIGHT("0"&amp;MONTH(AK181),2)&amp;"."&amp;YEAR(AK181)&amp;". ","")))</f>
        <v/>
      </c>
    </row>
    <row r="182" spans="2:38" x14ac:dyDescent="0.2">
      <c r="B182" s="17"/>
      <c r="C182" s="18"/>
      <c r="D182" s="19"/>
      <c r="E182" s="19"/>
      <c r="F182" s="19"/>
      <c r="G182" s="19"/>
      <c r="H182" s="19"/>
      <c r="I182" s="19"/>
      <c r="J182" s="19"/>
      <c r="K182" s="19"/>
      <c r="L182" s="18"/>
      <c r="M182" s="19"/>
      <c r="N182" s="19"/>
      <c r="O182" s="19"/>
      <c r="P182" s="19"/>
      <c r="Q182" s="19"/>
      <c r="R182" s="19"/>
      <c r="S182" s="19"/>
      <c r="T182" s="20"/>
      <c r="U182" s="21"/>
      <c r="V182" s="20"/>
      <c r="W182" s="19"/>
      <c r="X182" s="19"/>
      <c r="Y182" s="18"/>
      <c r="Z182" s="19"/>
      <c r="AA182" s="18"/>
      <c r="AB182" s="19"/>
      <c r="AC182" s="18"/>
      <c r="AD182" s="18"/>
      <c r="AE182" s="18"/>
      <c r="AF182" s="22" t="str">
        <f>IF(B182="","",SUMIF(Mărfuri!$B$5:$B$1004,B182,Mărfuri!$D$5:$D$1004))</f>
        <v/>
      </c>
      <c r="AG182" s="23" t="str">
        <f>IF(B182="","",SUMIF(Mărfuri!$B$5:$B$1004,B182,Mărfuri!$H$5:$H$1004))</f>
        <v/>
      </c>
      <c r="AH182" s="24" t="str">
        <f t="shared" si="8"/>
        <v/>
      </c>
      <c r="AI182" s="25" t="str">
        <f t="shared" si="9"/>
        <v/>
      </c>
      <c r="AJ182" s="25" t="str">
        <f t="shared" si="10"/>
        <v/>
      </c>
      <c r="AK182" s="25" t="str">
        <f t="shared" si="11"/>
        <v/>
      </c>
      <c r="AL182" s="26" t="str">
        <f>IF(B182="","",TRIM(IF(COUNTIF($B$5:$B$504,B182)&gt;1,"Număr CMR dublat. ","")&amp;IF(LEN(IF(C182="","data, ","")&amp;IF(D182="","locul întocmirii, ","")&amp;IF(OR(E182="",F182=""),"expeditorul, ","")&amp;IF(OR(H182="",I182=""),"destinatarul, ","")&amp;IF(OR(N182="",O182=""),"transportatorul, ","")&amp;IF(OR(K182="",NOT(ISNUMBER(L182))),"locul și data încărcării, ","")&amp;IF(M182="","locul de livrare, ","")&amp;IF(N(AF182)=0,"numărul de colete, ","")&amp;IF(COUNTIFS(Mărfuri!$B$5:$B$1004,B182,Mărfuri!$H$5:$H$1004,"")&gt;0,"greutatea unor loturi, ",""))&gt;0,"Lipsesc date obligatorii (art. 6): "&amp;LEFT(IF(C182="","data, ","")&amp;IF(D182="","locul întocmirii, ","")&amp;IF(OR(E182="",F182=""),"expeditorul, ","")&amp;IF(OR(H182="",I182=""),"destinatarul, ","")&amp;IF(OR(N182="",O182=""),"transportatorul, ","")&amp;IF(OR(K182="",NOT(ISNUMBER(L182))),"locul și data încărcării, ","")&amp;IF(M182="","locul de livrare, ","")&amp;IF(N(AF182)=0,"numărul de colete, ","")&amp;IF(COUNTIFS(Mărfuri!$B$5:$B$1004,B182,Mărfuri!$H$5:$H$1004,"")&gt;0,"greutatea unor loturi, ",""),LEN(IF(C182="","data, ","")&amp;IF(D182="","locul întocmirii, ","")&amp;IF(OR(E182="",F182=""),"expeditorul, ","")&amp;IF(OR(H182="",I182=""),"destinatarul, ","")&amp;IF(OR(N182="",O182=""),"transportatorul, ","")&amp;IF(OR(K182="",NOT(ISNUMBER(L182))),"locul și data încărcării, ","")&amp;IF(M182="","locul de livrare, ","")&amp;IF(N(AF182)=0,"numărul de colete, ","")&amp;IF(COUNTIFS(Mărfuri!$B$5:$B$1004,B182,Mărfuri!$H$5:$H$1004,"")&gt;0,"greutatea unor loturi, ",""))-2)&amp;". ","")&amp;IF(Z182&lt;&gt;"","Transportatorul a făcut rezerve la încărcare (art. 8): ele te obligă doar dacă le-ai acceptat expres. ","")&amp;IF(AND(ISNUMBER(AC182),ISNUMBER(AI182)),IF(NOT(ISNUMBER(AD182)),IF(Azi&gt;AI182,"Rezerva scrisă pentru avarii neaparente nu a fost trimisă în termen ("&amp;RIGHT("0"&amp;DAY(AI182),2)&amp;"."&amp;RIGHT("0"&amp;MONTH(AI182),2)&amp;"."&amp;YEAR(AI182)&amp;"). ","Trimite rezerva scrisă pentru avarii neaparente până la "&amp;RIGHT("0"&amp;DAY(AI182),2)&amp;"."&amp;RIGHT("0"&amp;MONTH(AI182),2)&amp;"."&amp;YEAR(AI182)&amp;". "),IF(AD182&gt;AI182,"Rezerva scrisă a fost trimisă după termenul de 7 zile ("&amp;RIGHT("0"&amp;DAY(AI182),2)&amp;"."&amp;RIGHT("0"&amp;MONTH(AI182),2)&amp;"."&amp;YEAR(AI182)&amp;"): se prezumă că marfa a fost primită în starea din CMR. ","")),"")&amp;IF(ISNUMBER(AJ182),IF(NOT(ISNUMBER(AE182)),IF(Azi&gt;AJ182,"Termenul de 21 de zile pentru reclamația de întârziere a expirat. ","Livrare cu întârziere: trimite reclamația scrisă până la "&amp;RIGHT("0"&amp;DAY(AJ182),2)&amp;"."&amp;RIGHT("0"&amp;MONTH(AJ182),2)&amp;"."&amp;YEAR(AJ182)&amp;". "),IF(AE182&gt;AJ182,"Reclamația pentru întârziere a fost trimisă după termen. ","")),"")&amp;IF(AND(AH182="În tranzit – întârziat"),"Termenul de livrare a trecut și marfa nu a ajuns. ","")&amp;IF(AND(ISNUMBER(AK182),OR(AB182&lt;&gt;"",ISNUMBER(AC182),ISNUMBER(AJ182)),Azi&gt;N(AK182)-60,Azi&lt;=N(AK182)),"Acțiunea în instanță se prescrie la "&amp;RIGHT("0"&amp;DAY(AK182),2)&amp;"."&amp;RIGHT("0"&amp;MONTH(AK182),2)&amp;"."&amp;YEAR(AK182)&amp;". ","")))</f>
        <v/>
      </c>
    </row>
    <row r="183" spans="2:38" x14ac:dyDescent="0.2">
      <c r="B183" s="17"/>
      <c r="C183" s="18"/>
      <c r="D183" s="19"/>
      <c r="E183" s="19"/>
      <c r="F183" s="19"/>
      <c r="G183" s="19"/>
      <c r="H183" s="19"/>
      <c r="I183" s="19"/>
      <c r="J183" s="19"/>
      <c r="K183" s="19"/>
      <c r="L183" s="18"/>
      <c r="M183" s="19"/>
      <c r="N183" s="19"/>
      <c r="O183" s="19"/>
      <c r="P183" s="19"/>
      <c r="Q183" s="19"/>
      <c r="R183" s="19"/>
      <c r="S183" s="19"/>
      <c r="T183" s="20"/>
      <c r="U183" s="21"/>
      <c r="V183" s="20"/>
      <c r="W183" s="19"/>
      <c r="X183" s="19"/>
      <c r="Y183" s="18"/>
      <c r="Z183" s="19"/>
      <c r="AA183" s="18"/>
      <c r="AB183" s="19"/>
      <c r="AC183" s="18"/>
      <c r="AD183" s="18"/>
      <c r="AE183" s="18"/>
      <c r="AF183" s="22" t="str">
        <f>IF(B183="","",SUMIF(Mărfuri!$B$5:$B$1004,B183,Mărfuri!$D$5:$D$1004))</f>
        <v/>
      </c>
      <c r="AG183" s="23" t="str">
        <f>IF(B183="","",SUMIF(Mărfuri!$B$5:$B$1004,B183,Mărfuri!$H$5:$H$1004))</f>
        <v/>
      </c>
      <c r="AH183" s="24" t="str">
        <f t="shared" si="8"/>
        <v/>
      </c>
      <c r="AI183" s="25" t="str">
        <f t="shared" si="9"/>
        <v/>
      </c>
      <c r="AJ183" s="25" t="str">
        <f t="shared" si="10"/>
        <v/>
      </c>
      <c r="AK183" s="25" t="str">
        <f t="shared" si="11"/>
        <v/>
      </c>
      <c r="AL183" s="26" t="str">
        <f>IF(B183="","",TRIM(IF(COUNTIF($B$5:$B$504,B183)&gt;1,"Număr CMR dublat. ","")&amp;IF(LEN(IF(C183="","data, ","")&amp;IF(D183="","locul întocmirii, ","")&amp;IF(OR(E183="",F183=""),"expeditorul, ","")&amp;IF(OR(H183="",I183=""),"destinatarul, ","")&amp;IF(OR(N183="",O183=""),"transportatorul, ","")&amp;IF(OR(K183="",NOT(ISNUMBER(L183))),"locul și data încărcării, ","")&amp;IF(M183="","locul de livrare, ","")&amp;IF(N(AF183)=0,"numărul de colete, ","")&amp;IF(COUNTIFS(Mărfuri!$B$5:$B$1004,B183,Mărfuri!$H$5:$H$1004,"")&gt;0,"greutatea unor loturi, ",""))&gt;0,"Lipsesc date obligatorii (art. 6): "&amp;LEFT(IF(C183="","data, ","")&amp;IF(D183="","locul întocmirii, ","")&amp;IF(OR(E183="",F183=""),"expeditorul, ","")&amp;IF(OR(H183="",I183=""),"destinatarul, ","")&amp;IF(OR(N183="",O183=""),"transportatorul, ","")&amp;IF(OR(K183="",NOT(ISNUMBER(L183))),"locul și data încărcării, ","")&amp;IF(M183="","locul de livrare, ","")&amp;IF(N(AF183)=0,"numărul de colete, ","")&amp;IF(COUNTIFS(Mărfuri!$B$5:$B$1004,B183,Mărfuri!$H$5:$H$1004,"")&gt;0,"greutatea unor loturi, ",""),LEN(IF(C183="","data, ","")&amp;IF(D183="","locul întocmirii, ","")&amp;IF(OR(E183="",F183=""),"expeditorul, ","")&amp;IF(OR(H183="",I183=""),"destinatarul, ","")&amp;IF(OR(N183="",O183=""),"transportatorul, ","")&amp;IF(OR(K183="",NOT(ISNUMBER(L183))),"locul și data încărcării, ","")&amp;IF(M183="","locul de livrare, ","")&amp;IF(N(AF183)=0,"numărul de colete, ","")&amp;IF(COUNTIFS(Mărfuri!$B$5:$B$1004,B183,Mărfuri!$H$5:$H$1004,"")&gt;0,"greutatea unor loturi, ",""))-2)&amp;". ","")&amp;IF(Z183&lt;&gt;"","Transportatorul a făcut rezerve la încărcare (art. 8): ele te obligă doar dacă le-ai acceptat expres. ","")&amp;IF(AND(ISNUMBER(AC183),ISNUMBER(AI183)),IF(NOT(ISNUMBER(AD183)),IF(Azi&gt;AI183,"Rezerva scrisă pentru avarii neaparente nu a fost trimisă în termen ("&amp;RIGHT("0"&amp;DAY(AI183),2)&amp;"."&amp;RIGHT("0"&amp;MONTH(AI183),2)&amp;"."&amp;YEAR(AI183)&amp;"). ","Trimite rezerva scrisă pentru avarii neaparente până la "&amp;RIGHT("0"&amp;DAY(AI183),2)&amp;"."&amp;RIGHT("0"&amp;MONTH(AI183),2)&amp;"."&amp;YEAR(AI183)&amp;". "),IF(AD183&gt;AI183,"Rezerva scrisă a fost trimisă după termenul de 7 zile ("&amp;RIGHT("0"&amp;DAY(AI183),2)&amp;"."&amp;RIGHT("0"&amp;MONTH(AI183),2)&amp;"."&amp;YEAR(AI183)&amp;"): se prezumă că marfa a fost primită în starea din CMR. ","")),"")&amp;IF(ISNUMBER(AJ183),IF(NOT(ISNUMBER(AE183)),IF(Azi&gt;AJ183,"Termenul de 21 de zile pentru reclamația de întârziere a expirat. ","Livrare cu întârziere: trimite reclamația scrisă până la "&amp;RIGHT("0"&amp;DAY(AJ183),2)&amp;"."&amp;RIGHT("0"&amp;MONTH(AJ183),2)&amp;"."&amp;YEAR(AJ183)&amp;". "),IF(AE183&gt;AJ183,"Reclamația pentru întârziere a fost trimisă după termen. ","")),"")&amp;IF(AND(AH183="În tranzit – întârziat"),"Termenul de livrare a trecut și marfa nu a ajuns. ","")&amp;IF(AND(ISNUMBER(AK183),OR(AB183&lt;&gt;"",ISNUMBER(AC183),ISNUMBER(AJ183)),Azi&gt;N(AK183)-60,Azi&lt;=N(AK183)),"Acțiunea în instanță se prescrie la "&amp;RIGHT("0"&amp;DAY(AK183),2)&amp;"."&amp;RIGHT("0"&amp;MONTH(AK183),2)&amp;"."&amp;YEAR(AK183)&amp;". ","")))</f>
        <v/>
      </c>
    </row>
    <row r="184" spans="2:38" x14ac:dyDescent="0.2">
      <c r="B184" s="17"/>
      <c r="C184" s="18"/>
      <c r="D184" s="19"/>
      <c r="E184" s="19"/>
      <c r="F184" s="19"/>
      <c r="G184" s="19"/>
      <c r="H184" s="19"/>
      <c r="I184" s="19"/>
      <c r="J184" s="19"/>
      <c r="K184" s="19"/>
      <c r="L184" s="18"/>
      <c r="M184" s="19"/>
      <c r="N184" s="19"/>
      <c r="O184" s="19"/>
      <c r="P184" s="19"/>
      <c r="Q184" s="19"/>
      <c r="R184" s="19"/>
      <c r="S184" s="19"/>
      <c r="T184" s="20"/>
      <c r="U184" s="21"/>
      <c r="V184" s="20"/>
      <c r="W184" s="19"/>
      <c r="X184" s="19"/>
      <c r="Y184" s="18"/>
      <c r="Z184" s="19"/>
      <c r="AA184" s="18"/>
      <c r="AB184" s="19"/>
      <c r="AC184" s="18"/>
      <c r="AD184" s="18"/>
      <c r="AE184" s="18"/>
      <c r="AF184" s="22" t="str">
        <f>IF(B184="","",SUMIF(Mărfuri!$B$5:$B$1004,B184,Mărfuri!$D$5:$D$1004))</f>
        <v/>
      </c>
      <c r="AG184" s="23" t="str">
        <f>IF(B184="","",SUMIF(Mărfuri!$B$5:$B$1004,B184,Mărfuri!$H$5:$H$1004))</f>
        <v/>
      </c>
      <c r="AH184" s="24" t="str">
        <f t="shared" si="8"/>
        <v/>
      </c>
      <c r="AI184" s="25" t="str">
        <f t="shared" si="9"/>
        <v/>
      </c>
      <c r="AJ184" s="25" t="str">
        <f t="shared" si="10"/>
        <v/>
      </c>
      <c r="AK184" s="25" t="str">
        <f t="shared" si="11"/>
        <v/>
      </c>
      <c r="AL184" s="26" t="str">
        <f>IF(B184="","",TRIM(IF(COUNTIF($B$5:$B$504,B184)&gt;1,"Număr CMR dublat. ","")&amp;IF(LEN(IF(C184="","data, ","")&amp;IF(D184="","locul întocmirii, ","")&amp;IF(OR(E184="",F184=""),"expeditorul, ","")&amp;IF(OR(H184="",I184=""),"destinatarul, ","")&amp;IF(OR(N184="",O184=""),"transportatorul, ","")&amp;IF(OR(K184="",NOT(ISNUMBER(L184))),"locul și data încărcării, ","")&amp;IF(M184="","locul de livrare, ","")&amp;IF(N(AF184)=0,"numărul de colete, ","")&amp;IF(COUNTIFS(Mărfuri!$B$5:$B$1004,B184,Mărfuri!$H$5:$H$1004,"")&gt;0,"greutatea unor loturi, ",""))&gt;0,"Lipsesc date obligatorii (art. 6): "&amp;LEFT(IF(C184="","data, ","")&amp;IF(D184="","locul întocmirii, ","")&amp;IF(OR(E184="",F184=""),"expeditorul, ","")&amp;IF(OR(H184="",I184=""),"destinatarul, ","")&amp;IF(OR(N184="",O184=""),"transportatorul, ","")&amp;IF(OR(K184="",NOT(ISNUMBER(L184))),"locul și data încărcării, ","")&amp;IF(M184="","locul de livrare, ","")&amp;IF(N(AF184)=0,"numărul de colete, ","")&amp;IF(COUNTIFS(Mărfuri!$B$5:$B$1004,B184,Mărfuri!$H$5:$H$1004,"")&gt;0,"greutatea unor loturi, ",""),LEN(IF(C184="","data, ","")&amp;IF(D184="","locul întocmirii, ","")&amp;IF(OR(E184="",F184=""),"expeditorul, ","")&amp;IF(OR(H184="",I184=""),"destinatarul, ","")&amp;IF(OR(N184="",O184=""),"transportatorul, ","")&amp;IF(OR(K184="",NOT(ISNUMBER(L184))),"locul și data încărcării, ","")&amp;IF(M184="","locul de livrare, ","")&amp;IF(N(AF184)=0,"numărul de colete, ","")&amp;IF(COUNTIFS(Mărfuri!$B$5:$B$1004,B184,Mărfuri!$H$5:$H$1004,"")&gt;0,"greutatea unor loturi, ",""))-2)&amp;". ","")&amp;IF(Z184&lt;&gt;"","Transportatorul a făcut rezerve la încărcare (art. 8): ele te obligă doar dacă le-ai acceptat expres. ","")&amp;IF(AND(ISNUMBER(AC184),ISNUMBER(AI184)),IF(NOT(ISNUMBER(AD184)),IF(Azi&gt;AI184,"Rezerva scrisă pentru avarii neaparente nu a fost trimisă în termen ("&amp;RIGHT("0"&amp;DAY(AI184),2)&amp;"."&amp;RIGHT("0"&amp;MONTH(AI184),2)&amp;"."&amp;YEAR(AI184)&amp;"). ","Trimite rezerva scrisă pentru avarii neaparente până la "&amp;RIGHT("0"&amp;DAY(AI184),2)&amp;"."&amp;RIGHT("0"&amp;MONTH(AI184),2)&amp;"."&amp;YEAR(AI184)&amp;". "),IF(AD184&gt;AI184,"Rezerva scrisă a fost trimisă după termenul de 7 zile ("&amp;RIGHT("0"&amp;DAY(AI184),2)&amp;"."&amp;RIGHT("0"&amp;MONTH(AI184),2)&amp;"."&amp;YEAR(AI184)&amp;"): se prezumă că marfa a fost primită în starea din CMR. ","")),"")&amp;IF(ISNUMBER(AJ184),IF(NOT(ISNUMBER(AE184)),IF(Azi&gt;AJ184,"Termenul de 21 de zile pentru reclamația de întârziere a expirat. ","Livrare cu întârziere: trimite reclamația scrisă până la "&amp;RIGHT("0"&amp;DAY(AJ184),2)&amp;"."&amp;RIGHT("0"&amp;MONTH(AJ184),2)&amp;"."&amp;YEAR(AJ184)&amp;". "),IF(AE184&gt;AJ184,"Reclamația pentru întârziere a fost trimisă după termen. ","")),"")&amp;IF(AND(AH184="În tranzit – întârziat"),"Termenul de livrare a trecut și marfa nu a ajuns. ","")&amp;IF(AND(ISNUMBER(AK184),OR(AB184&lt;&gt;"",ISNUMBER(AC184),ISNUMBER(AJ184)),Azi&gt;N(AK184)-60,Azi&lt;=N(AK184)),"Acțiunea în instanță se prescrie la "&amp;RIGHT("0"&amp;DAY(AK184),2)&amp;"."&amp;RIGHT("0"&amp;MONTH(AK184),2)&amp;"."&amp;YEAR(AK184)&amp;". ","")))</f>
        <v/>
      </c>
    </row>
    <row r="185" spans="2:38" x14ac:dyDescent="0.2">
      <c r="B185" s="17"/>
      <c r="C185" s="18"/>
      <c r="D185" s="19"/>
      <c r="E185" s="19"/>
      <c r="F185" s="19"/>
      <c r="G185" s="19"/>
      <c r="H185" s="19"/>
      <c r="I185" s="19"/>
      <c r="J185" s="19"/>
      <c r="K185" s="19"/>
      <c r="L185" s="18"/>
      <c r="M185" s="19"/>
      <c r="N185" s="19"/>
      <c r="O185" s="19"/>
      <c r="P185" s="19"/>
      <c r="Q185" s="19"/>
      <c r="R185" s="19"/>
      <c r="S185" s="19"/>
      <c r="T185" s="20"/>
      <c r="U185" s="21"/>
      <c r="V185" s="20"/>
      <c r="W185" s="19"/>
      <c r="X185" s="19"/>
      <c r="Y185" s="18"/>
      <c r="Z185" s="19"/>
      <c r="AA185" s="18"/>
      <c r="AB185" s="19"/>
      <c r="AC185" s="18"/>
      <c r="AD185" s="18"/>
      <c r="AE185" s="18"/>
      <c r="AF185" s="22" t="str">
        <f>IF(B185="","",SUMIF(Mărfuri!$B$5:$B$1004,B185,Mărfuri!$D$5:$D$1004))</f>
        <v/>
      </c>
      <c r="AG185" s="23" t="str">
        <f>IF(B185="","",SUMIF(Mărfuri!$B$5:$B$1004,B185,Mărfuri!$H$5:$H$1004))</f>
        <v/>
      </c>
      <c r="AH185" s="24" t="str">
        <f t="shared" si="8"/>
        <v/>
      </c>
      <c r="AI185" s="25" t="str">
        <f t="shared" si="9"/>
        <v/>
      </c>
      <c r="AJ185" s="25" t="str">
        <f t="shared" si="10"/>
        <v/>
      </c>
      <c r="AK185" s="25" t="str">
        <f t="shared" si="11"/>
        <v/>
      </c>
      <c r="AL185" s="26" t="str">
        <f>IF(B185="","",TRIM(IF(COUNTIF($B$5:$B$504,B185)&gt;1,"Număr CMR dublat. ","")&amp;IF(LEN(IF(C185="","data, ","")&amp;IF(D185="","locul întocmirii, ","")&amp;IF(OR(E185="",F185=""),"expeditorul, ","")&amp;IF(OR(H185="",I185=""),"destinatarul, ","")&amp;IF(OR(N185="",O185=""),"transportatorul, ","")&amp;IF(OR(K185="",NOT(ISNUMBER(L185))),"locul și data încărcării, ","")&amp;IF(M185="","locul de livrare, ","")&amp;IF(N(AF185)=0,"numărul de colete, ","")&amp;IF(COUNTIFS(Mărfuri!$B$5:$B$1004,B185,Mărfuri!$H$5:$H$1004,"")&gt;0,"greutatea unor loturi, ",""))&gt;0,"Lipsesc date obligatorii (art. 6): "&amp;LEFT(IF(C185="","data, ","")&amp;IF(D185="","locul întocmirii, ","")&amp;IF(OR(E185="",F185=""),"expeditorul, ","")&amp;IF(OR(H185="",I185=""),"destinatarul, ","")&amp;IF(OR(N185="",O185=""),"transportatorul, ","")&amp;IF(OR(K185="",NOT(ISNUMBER(L185))),"locul și data încărcării, ","")&amp;IF(M185="","locul de livrare, ","")&amp;IF(N(AF185)=0,"numărul de colete, ","")&amp;IF(COUNTIFS(Mărfuri!$B$5:$B$1004,B185,Mărfuri!$H$5:$H$1004,"")&gt;0,"greutatea unor loturi, ",""),LEN(IF(C185="","data, ","")&amp;IF(D185="","locul întocmirii, ","")&amp;IF(OR(E185="",F185=""),"expeditorul, ","")&amp;IF(OR(H185="",I185=""),"destinatarul, ","")&amp;IF(OR(N185="",O185=""),"transportatorul, ","")&amp;IF(OR(K185="",NOT(ISNUMBER(L185))),"locul și data încărcării, ","")&amp;IF(M185="","locul de livrare, ","")&amp;IF(N(AF185)=0,"numărul de colete, ","")&amp;IF(COUNTIFS(Mărfuri!$B$5:$B$1004,B185,Mărfuri!$H$5:$H$1004,"")&gt;0,"greutatea unor loturi, ",""))-2)&amp;". ","")&amp;IF(Z185&lt;&gt;"","Transportatorul a făcut rezerve la încărcare (art. 8): ele te obligă doar dacă le-ai acceptat expres. ","")&amp;IF(AND(ISNUMBER(AC185),ISNUMBER(AI185)),IF(NOT(ISNUMBER(AD185)),IF(Azi&gt;AI185,"Rezerva scrisă pentru avarii neaparente nu a fost trimisă în termen ("&amp;RIGHT("0"&amp;DAY(AI185),2)&amp;"."&amp;RIGHT("0"&amp;MONTH(AI185),2)&amp;"."&amp;YEAR(AI185)&amp;"). ","Trimite rezerva scrisă pentru avarii neaparente până la "&amp;RIGHT("0"&amp;DAY(AI185),2)&amp;"."&amp;RIGHT("0"&amp;MONTH(AI185),2)&amp;"."&amp;YEAR(AI185)&amp;". "),IF(AD185&gt;AI185,"Rezerva scrisă a fost trimisă după termenul de 7 zile ("&amp;RIGHT("0"&amp;DAY(AI185),2)&amp;"."&amp;RIGHT("0"&amp;MONTH(AI185),2)&amp;"."&amp;YEAR(AI185)&amp;"): se prezumă că marfa a fost primită în starea din CMR. ","")),"")&amp;IF(ISNUMBER(AJ185),IF(NOT(ISNUMBER(AE185)),IF(Azi&gt;AJ185,"Termenul de 21 de zile pentru reclamația de întârziere a expirat. ","Livrare cu întârziere: trimite reclamația scrisă până la "&amp;RIGHT("0"&amp;DAY(AJ185),2)&amp;"."&amp;RIGHT("0"&amp;MONTH(AJ185),2)&amp;"."&amp;YEAR(AJ185)&amp;". "),IF(AE185&gt;AJ185,"Reclamația pentru întârziere a fost trimisă după termen. ","")),"")&amp;IF(AND(AH185="În tranzit – întârziat"),"Termenul de livrare a trecut și marfa nu a ajuns. ","")&amp;IF(AND(ISNUMBER(AK185),OR(AB185&lt;&gt;"",ISNUMBER(AC185),ISNUMBER(AJ185)),Azi&gt;N(AK185)-60,Azi&lt;=N(AK185)),"Acțiunea în instanță se prescrie la "&amp;RIGHT("0"&amp;DAY(AK185),2)&amp;"."&amp;RIGHT("0"&amp;MONTH(AK185),2)&amp;"."&amp;YEAR(AK185)&amp;". ","")))</f>
        <v/>
      </c>
    </row>
    <row r="186" spans="2:38" x14ac:dyDescent="0.2">
      <c r="B186" s="17"/>
      <c r="C186" s="18"/>
      <c r="D186" s="19"/>
      <c r="E186" s="19"/>
      <c r="F186" s="19"/>
      <c r="G186" s="19"/>
      <c r="H186" s="19"/>
      <c r="I186" s="19"/>
      <c r="J186" s="19"/>
      <c r="K186" s="19"/>
      <c r="L186" s="18"/>
      <c r="M186" s="19"/>
      <c r="N186" s="19"/>
      <c r="O186" s="19"/>
      <c r="P186" s="19"/>
      <c r="Q186" s="19"/>
      <c r="R186" s="19"/>
      <c r="S186" s="19"/>
      <c r="T186" s="20"/>
      <c r="U186" s="21"/>
      <c r="V186" s="20"/>
      <c r="W186" s="19"/>
      <c r="X186" s="19"/>
      <c r="Y186" s="18"/>
      <c r="Z186" s="19"/>
      <c r="AA186" s="18"/>
      <c r="AB186" s="19"/>
      <c r="AC186" s="18"/>
      <c r="AD186" s="18"/>
      <c r="AE186" s="18"/>
      <c r="AF186" s="22" t="str">
        <f>IF(B186="","",SUMIF(Mărfuri!$B$5:$B$1004,B186,Mărfuri!$D$5:$D$1004))</f>
        <v/>
      </c>
      <c r="AG186" s="23" t="str">
        <f>IF(B186="","",SUMIF(Mărfuri!$B$5:$B$1004,B186,Mărfuri!$H$5:$H$1004))</f>
        <v/>
      </c>
      <c r="AH186" s="24" t="str">
        <f t="shared" si="8"/>
        <v/>
      </c>
      <c r="AI186" s="25" t="str">
        <f t="shared" si="9"/>
        <v/>
      </c>
      <c r="AJ186" s="25" t="str">
        <f t="shared" si="10"/>
        <v/>
      </c>
      <c r="AK186" s="25" t="str">
        <f t="shared" si="11"/>
        <v/>
      </c>
      <c r="AL186" s="26" t="str">
        <f>IF(B186="","",TRIM(IF(COUNTIF($B$5:$B$504,B186)&gt;1,"Număr CMR dublat. ","")&amp;IF(LEN(IF(C186="","data, ","")&amp;IF(D186="","locul întocmirii, ","")&amp;IF(OR(E186="",F186=""),"expeditorul, ","")&amp;IF(OR(H186="",I186=""),"destinatarul, ","")&amp;IF(OR(N186="",O186=""),"transportatorul, ","")&amp;IF(OR(K186="",NOT(ISNUMBER(L186))),"locul și data încărcării, ","")&amp;IF(M186="","locul de livrare, ","")&amp;IF(N(AF186)=0,"numărul de colete, ","")&amp;IF(COUNTIFS(Mărfuri!$B$5:$B$1004,B186,Mărfuri!$H$5:$H$1004,"")&gt;0,"greutatea unor loturi, ",""))&gt;0,"Lipsesc date obligatorii (art. 6): "&amp;LEFT(IF(C186="","data, ","")&amp;IF(D186="","locul întocmirii, ","")&amp;IF(OR(E186="",F186=""),"expeditorul, ","")&amp;IF(OR(H186="",I186=""),"destinatarul, ","")&amp;IF(OR(N186="",O186=""),"transportatorul, ","")&amp;IF(OR(K186="",NOT(ISNUMBER(L186))),"locul și data încărcării, ","")&amp;IF(M186="","locul de livrare, ","")&amp;IF(N(AF186)=0,"numărul de colete, ","")&amp;IF(COUNTIFS(Mărfuri!$B$5:$B$1004,B186,Mărfuri!$H$5:$H$1004,"")&gt;0,"greutatea unor loturi, ",""),LEN(IF(C186="","data, ","")&amp;IF(D186="","locul întocmirii, ","")&amp;IF(OR(E186="",F186=""),"expeditorul, ","")&amp;IF(OR(H186="",I186=""),"destinatarul, ","")&amp;IF(OR(N186="",O186=""),"transportatorul, ","")&amp;IF(OR(K186="",NOT(ISNUMBER(L186))),"locul și data încărcării, ","")&amp;IF(M186="","locul de livrare, ","")&amp;IF(N(AF186)=0,"numărul de colete, ","")&amp;IF(COUNTIFS(Mărfuri!$B$5:$B$1004,B186,Mărfuri!$H$5:$H$1004,"")&gt;0,"greutatea unor loturi, ",""))-2)&amp;". ","")&amp;IF(Z186&lt;&gt;"","Transportatorul a făcut rezerve la încărcare (art. 8): ele te obligă doar dacă le-ai acceptat expres. ","")&amp;IF(AND(ISNUMBER(AC186),ISNUMBER(AI186)),IF(NOT(ISNUMBER(AD186)),IF(Azi&gt;AI186,"Rezerva scrisă pentru avarii neaparente nu a fost trimisă în termen ("&amp;RIGHT("0"&amp;DAY(AI186),2)&amp;"."&amp;RIGHT("0"&amp;MONTH(AI186),2)&amp;"."&amp;YEAR(AI186)&amp;"). ","Trimite rezerva scrisă pentru avarii neaparente până la "&amp;RIGHT("0"&amp;DAY(AI186),2)&amp;"."&amp;RIGHT("0"&amp;MONTH(AI186),2)&amp;"."&amp;YEAR(AI186)&amp;". "),IF(AD186&gt;AI186,"Rezerva scrisă a fost trimisă după termenul de 7 zile ("&amp;RIGHT("0"&amp;DAY(AI186),2)&amp;"."&amp;RIGHT("0"&amp;MONTH(AI186),2)&amp;"."&amp;YEAR(AI186)&amp;"): se prezumă că marfa a fost primită în starea din CMR. ","")),"")&amp;IF(ISNUMBER(AJ186),IF(NOT(ISNUMBER(AE186)),IF(Azi&gt;AJ186,"Termenul de 21 de zile pentru reclamația de întârziere a expirat. ","Livrare cu întârziere: trimite reclamația scrisă până la "&amp;RIGHT("0"&amp;DAY(AJ186),2)&amp;"."&amp;RIGHT("0"&amp;MONTH(AJ186),2)&amp;"."&amp;YEAR(AJ186)&amp;". "),IF(AE186&gt;AJ186,"Reclamația pentru întârziere a fost trimisă după termen. ","")),"")&amp;IF(AND(AH186="În tranzit – întârziat"),"Termenul de livrare a trecut și marfa nu a ajuns. ","")&amp;IF(AND(ISNUMBER(AK186),OR(AB186&lt;&gt;"",ISNUMBER(AC186),ISNUMBER(AJ186)),Azi&gt;N(AK186)-60,Azi&lt;=N(AK186)),"Acțiunea în instanță se prescrie la "&amp;RIGHT("0"&amp;DAY(AK186),2)&amp;"."&amp;RIGHT("0"&amp;MONTH(AK186),2)&amp;"."&amp;YEAR(AK186)&amp;". ","")))</f>
        <v/>
      </c>
    </row>
    <row r="187" spans="2:38" x14ac:dyDescent="0.2">
      <c r="B187" s="17"/>
      <c r="C187" s="18"/>
      <c r="D187" s="19"/>
      <c r="E187" s="19"/>
      <c r="F187" s="19"/>
      <c r="G187" s="19"/>
      <c r="H187" s="19"/>
      <c r="I187" s="19"/>
      <c r="J187" s="19"/>
      <c r="K187" s="19"/>
      <c r="L187" s="18"/>
      <c r="M187" s="19"/>
      <c r="N187" s="19"/>
      <c r="O187" s="19"/>
      <c r="P187" s="19"/>
      <c r="Q187" s="19"/>
      <c r="R187" s="19"/>
      <c r="S187" s="19"/>
      <c r="T187" s="20"/>
      <c r="U187" s="21"/>
      <c r="V187" s="20"/>
      <c r="W187" s="19"/>
      <c r="X187" s="19"/>
      <c r="Y187" s="18"/>
      <c r="Z187" s="19"/>
      <c r="AA187" s="18"/>
      <c r="AB187" s="19"/>
      <c r="AC187" s="18"/>
      <c r="AD187" s="18"/>
      <c r="AE187" s="18"/>
      <c r="AF187" s="22" t="str">
        <f>IF(B187="","",SUMIF(Mărfuri!$B$5:$B$1004,B187,Mărfuri!$D$5:$D$1004))</f>
        <v/>
      </c>
      <c r="AG187" s="23" t="str">
        <f>IF(B187="","",SUMIF(Mărfuri!$B$5:$B$1004,B187,Mărfuri!$H$5:$H$1004))</f>
        <v/>
      </c>
      <c r="AH187" s="24" t="str">
        <f t="shared" si="8"/>
        <v/>
      </c>
      <c r="AI187" s="25" t="str">
        <f t="shared" si="9"/>
        <v/>
      </c>
      <c r="AJ187" s="25" t="str">
        <f t="shared" si="10"/>
        <v/>
      </c>
      <c r="AK187" s="25" t="str">
        <f t="shared" si="11"/>
        <v/>
      </c>
      <c r="AL187" s="26" t="str">
        <f>IF(B187="","",TRIM(IF(COUNTIF($B$5:$B$504,B187)&gt;1,"Număr CMR dublat. ","")&amp;IF(LEN(IF(C187="","data, ","")&amp;IF(D187="","locul întocmirii, ","")&amp;IF(OR(E187="",F187=""),"expeditorul, ","")&amp;IF(OR(H187="",I187=""),"destinatarul, ","")&amp;IF(OR(N187="",O187=""),"transportatorul, ","")&amp;IF(OR(K187="",NOT(ISNUMBER(L187))),"locul și data încărcării, ","")&amp;IF(M187="","locul de livrare, ","")&amp;IF(N(AF187)=0,"numărul de colete, ","")&amp;IF(COUNTIFS(Mărfuri!$B$5:$B$1004,B187,Mărfuri!$H$5:$H$1004,"")&gt;0,"greutatea unor loturi, ",""))&gt;0,"Lipsesc date obligatorii (art. 6): "&amp;LEFT(IF(C187="","data, ","")&amp;IF(D187="","locul întocmirii, ","")&amp;IF(OR(E187="",F187=""),"expeditorul, ","")&amp;IF(OR(H187="",I187=""),"destinatarul, ","")&amp;IF(OR(N187="",O187=""),"transportatorul, ","")&amp;IF(OR(K187="",NOT(ISNUMBER(L187))),"locul și data încărcării, ","")&amp;IF(M187="","locul de livrare, ","")&amp;IF(N(AF187)=0,"numărul de colete, ","")&amp;IF(COUNTIFS(Mărfuri!$B$5:$B$1004,B187,Mărfuri!$H$5:$H$1004,"")&gt;0,"greutatea unor loturi, ",""),LEN(IF(C187="","data, ","")&amp;IF(D187="","locul întocmirii, ","")&amp;IF(OR(E187="",F187=""),"expeditorul, ","")&amp;IF(OR(H187="",I187=""),"destinatarul, ","")&amp;IF(OR(N187="",O187=""),"transportatorul, ","")&amp;IF(OR(K187="",NOT(ISNUMBER(L187))),"locul și data încărcării, ","")&amp;IF(M187="","locul de livrare, ","")&amp;IF(N(AF187)=0,"numărul de colete, ","")&amp;IF(COUNTIFS(Mărfuri!$B$5:$B$1004,B187,Mărfuri!$H$5:$H$1004,"")&gt;0,"greutatea unor loturi, ",""))-2)&amp;". ","")&amp;IF(Z187&lt;&gt;"","Transportatorul a făcut rezerve la încărcare (art. 8): ele te obligă doar dacă le-ai acceptat expres. ","")&amp;IF(AND(ISNUMBER(AC187),ISNUMBER(AI187)),IF(NOT(ISNUMBER(AD187)),IF(Azi&gt;AI187,"Rezerva scrisă pentru avarii neaparente nu a fost trimisă în termen ("&amp;RIGHT("0"&amp;DAY(AI187),2)&amp;"."&amp;RIGHT("0"&amp;MONTH(AI187),2)&amp;"."&amp;YEAR(AI187)&amp;"). ","Trimite rezerva scrisă pentru avarii neaparente până la "&amp;RIGHT("0"&amp;DAY(AI187),2)&amp;"."&amp;RIGHT("0"&amp;MONTH(AI187),2)&amp;"."&amp;YEAR(AI187)&amp;". "),IF(AD187&gt;AI187,"Rezerva scrisă a fost trimisă după termenul de 7 zile ("&amp;RIGHT("0"&amp;DAY(AI187),2)&amp;"."&amp;RIGHT("0"&amp;MONTH(AI187),2)&amp;"."&amp;YEAR(AI187)&amp;"): se prezumă că marfa a fost primită în starea din CMR. ","")),"")&amp;IF(ISNUMBER(AJ187),IF(NOT(ISNUMBER(AE187)),IF(Azi&gt;AJ187,"Termenul de 21 de zile pentru reclamația de întârziere a expirat. ","Livrare cu întârziere: trimite reclamația scrisă până la "&amp;RIGHT("0"&amp;DAY(AJ187),2)&amp;"."&amp;RIGHT("0"&amp;MONTH(AJ187),2)&amp;"."&amp;YEAR(AJ187)&amp;". "),IF(AE187&gt;AJ187,"Reclamația pentru întârziere a fost trimisă după termen. ","")),"")&amp;IF(AND(AH187="În tranzit – întârziat"),"Termenul de livrare a trecut și marfa nu a ajuns. ","")&amp;IF(AND(ISNUMBER(AK187),OR(AB187&lt;&gt;"",ISNUMBER(AC187),ISNUMBER(AJ187)),Azi&gt;N(AK187)-60,Azi&lt;=N(AK187)),"Acțiunea în instanță se prescrie la "&amp;RIGHT("0"&amp;DAY(AK187),2)&amp;"."&amp;RIGHT("0"&amp;MONTH(AK187),2)&amp;"."&amp;YEAR(AK187)&amp;". ","")))</f>
        <v/>
      </c>
    </row>
    <row r="188" spans="2:38" x14ac:dyDescent="0.2">
      <c r="B188" s="17"/>
      <c r="C188" s="18"/>
      <c r="D188" s="19"/>
      <c r="E188" s="19"/>
      <c r="F188" s="19"/>
      <c r="G188" s="19"/>
      <c r="H188" s="19"/>
      <c r="I188" s="19"/>
      <c r="J188" s="19"/>
      <c r="K188" s="19"/>
      <c r="L188" s="18"/>
      <c r="M188" s="19"/>
      <c r="N188" s="19"/>
      <c r="O188" s="19"/>
      <c r="P188" s="19"/>
      <c r="Q188" s="19"/>
      <c r="R188" s="19"/>
      <c r="S188" s="19"/>
      <c r="T188" s="20"/>
      <c r="U188" s="21"/>
      <c r="V188" s="20"/>
      <c r="W188" s="19"/>
      <c r="X188" s="19"/>
      <c r="Y188" s="18"/>
      <c r="Z188" s="19"/>
      <c r="AA188" s="18"/>
      <c r="AB188" s="19"/>
      <c r="AC188" s="18"/>
      <c r="AD188" s="18"/>
      <c r="AE188" s="18"/>
      <c r="AF188" s="22" t="str">
        <f>IF(B188="","",SUMIF(Mărfuri!$B$5:$B$1004,B188,Mărfuri!$D$5:$D$1004))</f>
        <v/>
      </c>
      <c r="AG188" s="23" t="str">
        <f>IF(B188="","",SUMIF(Mărfuri!$B$5:$B$1004,B188,Mărfuri!$H$5:$H$1004))</f>
        <v/>
      </c>
      <c r="AH188" s="24" t="str">
        <f t="shared" si="8"/>
        <v/>
      </c>
      <c r="AI188" s="25" t="str">
        <f t="shared" si="9"/>
        <v/>
      </c>
      <c r="AJ188" s="25" t="str">
        <f t="shared" si="10"/>
        <v/>
      </c>
      <c r="AK188" s="25" t="str">
        <f t="shared" si="11"/>
        <v/>
      </c>
      <c r="AL188" s="26" t="str">
        <f>IF(B188="","",TRIM(IF(COUNTIF($B$5:$B$504,B188)&gt;1,"Număr CMR dublat. ","")&amp;IF(LEN(IF(C188="","data, ","")&amp;IF(D188="","locul întocmirii, ","")&amp;IF(OR(E188="",F188=""),"expeditorul, ","")&amp;IF(OR(H188="",I188=""),"destinatarul, ","")&amp;IF(OR(N188="",O188=""),"transportatorul, ","")&amp;IF(OR(K188="",NOT(ISNUMBER(L188))),"locul și data încărcării, ","")&amp;IF(M188="","locul de livrare, ","")&amp;IF(N(AF188)=0,"numărul de colete, ","")&amp;IF(COUNTIFS(Mărfuri!$B$5:$B$1004,B188,Mărfuri!$H$5:$H$1004,"")&gt;0,"greutatea unor loturi, ",""))&gt;0,"Lipsesc date obligatorii (art. 6): "&amp;LEFT(IF(C188="","data, ","")&amp;IF(D188="","locul întocmirii, ","")&amp;IF(OR(E188="",F188=""),"expeditorul, ","")&amp;IF(OR(H188="",I188=""),"destinatarul, ","")&amp;IF(OR(N188="",O188=""),"transportatorul, ","")&amp;IF(OR(K188="",NOT(ISNUMBER(L188))),"locul și data încărcării, ","")&amp;IF(M188="","locul de livrare, ","")&amp;IF(N(AF188)=0,"numărul de colete, ","")&amp;IF(COUNTIFS(Mărfuri!$B$5:$B$1004,B188,Mărfuri!$H$5:$H$1004,"")&gt;0,"greutatea unor loturi, ",""),LEN(IF(C188="","data, ","")&amp;IF(D188="","locul întocmirii, ","")&amp;IF(OR(E188="",F188=""),"expeditorul, ","")&amp;IF(OR(H188="",I188=""),"destinatarul, ","")&amp;IF(OR(N188="",O188=""),"transportatorul, ","")&amp;IF(OR(K188="",NOT(ISNUMBER(L188))),"locul și data încărcării, ","")&amp;IF(M188="","locul de livrare, ","")&amp;IF(N(AF188)=0,"numărul de colete, ","")&amp;IF(COUNTIFS(Mărfuri!$B$5:$B$1004,B188,Mărfuri!$H$5:$H$1004,"")&gt;0,"greutatea unor loturi, ",""))-2)&amp;". ","")&amp;IF(Z188&lt;&gt;"","Transportatorul a făcut rezerve la încărcare (art. 8): ele te obligă doar dacă le-ai acceptat expres. ","")&amp;IF(AND(ISNUMBER(AC188),ISNUMBER(AI188)),IF(NOT(ISNUMBER(AD188)),IF(Azi&gt;AI188,"Rezerva scrisă pentru avarii neaparente nu a fost trimisă în termen ("&amp;RIGHT("0"&amp;DAY(AI188),2)&amp;"."&amp;RIGHT("0"&amp;MONTH(AI188),2)&amp;"."&amp;YEAR(AI188)&amp;"). ","Trimite rezerva scrisă pentru avarii neaparente până la "&amp;RIGHT("0"&amp;DAY(AI188),2)&amp;"."&amp;RIGHT("0"&amp;MONTH(AI188),2)&amp;"."&amp;YEAR(AI188)&amp;". "),IF(AD188&gt;AI188,"Rezerva scrisă a fost trimisă după termenul de 7 zile ("&amp;RIGHT("0"&amp;DAY(AI188),2)&amp;"."&amp;RIGHT("0"&amp;MONTH(AI188),2)&amp;"."&amp;YEAR(AI188)&amp;"): se prezumă că marfa a fost primită în starea din CMR. ","")),"")&amp;IF(ISNUMBER(AJ188),IF(NOT(ISNUMBER(AE188)),IF(Azi&gt;AJ188,"Termenul de 21 de zile pentru reclamația de întârziere a expirat. ","Livrare cu întârziere: trimite reclamația scrisă până la "&amp;RIGHT("0"&amp;DAY(AJ188),2)&amp;"."&amp;RIGHT("0"&amp;MONTH(AJ188),2)&amp;"."&amp;YEAR(AJ188)&amp;". "),IF(AE188&gt;AJ188,"Reclamația pentru întârziere a fost trimisă după termen. ","")),"")&amp;IF(AND(AH188="În tranzit – întârziat"),"Termenul de livrare a trecut și marfa nu a ajuns. ","")&amp;IF(AND(ISNUMBER(AK188),OR(AB188&lt;&gt;"",ISNUMBER(AC188),ISNUMBER(AJ188)),Azi&gt;N(AK188)-60,Azi&lt;=N(AK188)),"Acțiunea în instanță se prescrie la "&amp;RIGHT("0"&amp;DAY(AK188),2)&amp;"."&amp;RIGHT("0"&amp;MONTH(AK188),2)&amp;"."&amp;YEAR(AK188)&amp;". ","")))</f>
        <v/>
      </c>
    </row>
    <row r="189" spans="2:38" x14ac:dyDescent="0.2">
      <c r="B189" s="17"/>
      <c r="C189" s="18"/>
      <c r="D189" s="19"/>
      <c r="E189" s="19"/>
      <c r="F189" s="19"/>
      <c r="G189" s="19"/>
      <c r="H189" s="19"/>
      <c r="I189" s="19"/>
      <c r="J189" s="19"/>
      <c r="K189" s="19"/>
      <c r="L189" s="18"/>
      <c r="M189" s="19"/>
      <c r="N189" s="19"/>
      <c r="O189" s="19"/>
      <c r="P189" s="19"/>
      <c r="Q189" s="19"/>
      <c r="R189" s="19"/>
      <c r="S189" s="19"/>
      <c r="T189" s="20"/>
      <c r="U189" s="21"/>
      <c r="V189" s="20"/>
      <c r="W189" s="19"/>
      <c r="X189" s="19"/>
      <c r="Y189" s="18"/>
      <c r="Z189" s="19"/>
      <c r="AA189" s="18"/>
      <c r="AB189" s="19"/>
      <c r="AC189" s="18"/>
      <c r="AD189" s="18"/>
      <c r="AE189" s="18"/>
      <c r="AF189" s="22" t="str">
        <f>IF(B189="","",SUMIF(Mărfuri!$B$5:$B$1004,B189,Mărfuri!$D$5:$D$1004))</f>
        <v/>
      </c>
      <c r="AG189" s="23" t="str">
        <f>IF(B189="","",SUMIF(Mărfuri!$B$5:$B$1004,B189,Mărfuri!$H$5:$H$1004))</f>
        <v/>
      </c>
      <c r="AH189" s="24" t="str">
        <f t="shared" si="8"/>
        <v/>
      </c>
      <c r="AI189" s="25" t="str">
        <f t="shared" si="9"/>
        <v/>
      </c>
      <c r="AJ189" s="25" t="str">
        <f t="shared" si="10"/>
        <v/>
      </c>
      <c r="AK189" s="25" t="str">
        <f t="shared" si="11"/>
        <v/>
      </c>
      <c r="AL189" s="26" t="str">
        <f>IF(B189="","",TRIM(IF(COUNTIF($B$5:$B$504,B189)&gt;1,"Număr CMR dublat. ","")&amp;IF(LEN(IF(C189="","data, ","")&amp;IF(D189="","locul întocmirii, ","")&amp;IF(OR(E189="",F189=""),"expeditorul, ","")&amp;IF(OR(H189="",I189=""),"destinatarul, ","")&amp;IF(OR(N189="",O189=""),"transportatorul, ","")&amp;IF(OR(K189="",NOT(ISNUMBER(L189))),"locul și data încărcării, ","")&amp;IF(M189="","locul de livrare, ","")&amp;IF(N(AF189)=0,"numărul de colete, ","")&amp;IF(COUNTIFS(Mărfuri!$B$5:$B$1004,B189,Mărfuri!$H$5:$H$1004,"")&gt;0,"greutatea unor loturi, ",""))&gt;0,"Lipsesc date obligatorii (art. 6): "&amp;LEFT(IF(C189="","data, ","")&amp;IF(D189="","locul întocmirii, ","")&amp;IF(OR(E189="",F189=""),"expeditorul, ","")&amp;IF(OR(H189="",I189=""),"destinatarul, ","")&amp;IF(OR(N189="",O189=""),"transportatorul, ","")&amp;IF(OR(K189="",NOT(ISNUMBER(L189))),"locul și data încărcării, ","")&amp;IF(M189="","locul de livrare, ","")&amp;IF(N(AF189)=0,"numărul de colete, ","")&amp;IF(COUNTIFS(Mărfuri!$B$5:$B$1004,B189,Mărfuri!$H$5:$H$1004,"")&gt;0,"greutatea unor loturi, ",""),LEN(IF(C189="","data, ","")&amp;IF(D189="","locul întocmirii, ","")&amp;IF(OR(E189="",F189=""),"expeditorul, ","")&amp;IF(OR(H189="",I189=""),"destinatarul, ","")&amp;IF(OR(N189="",O189=""),"transportatorul, ","")&amp;IF(OR(K189="",NOT(ISNUMBER(L189))),"locul și data încărcării, ","")&amp;IF(M189="","locul de livrare, ","")&amp;IF(N(AF189)=0,"numărul de colete, ","")&amp;IF(COUNTIFS(Mărfuri!$B$5:$B$1004,B189,Mărfuri!$H$5:$H$1004,"")&gt;0,"greutatea unor loturi, ",""))-2)&amp;". ","")&amp;IF(Z189&lt;&gt;"","Transportatorul a făcut rezerve la încărcare (art. 8): ele te obligă doar dacă le-ai acceptat expres. ","")&amp;IF(AND(ISNUMBER(AC189),ISNUMBER(AI189)),IF(NOT(ISNUMBER(AD189)),IF(Azi&gt;AI189,"Rezerva scrisă pentru avarii neaparente nu a fost trimisă în termen ("&amp;RIGHT("0"&amp;DAY(AI189),2)&amp;"."&amp;RIGHT("0"&amp;MONTH(AI189),2)&amp;"."&amp;YEAR(AI189)&amp;"). ","Trimite rezerva scrisă pentru avarii neaparente până la "&amp;RIGHT("0"&amp;DAY(AI189),2)&amp;"."&amp;RIGHT("0"&amp;MONTH(AI189),2)&amp;"."&amp;YEAR(AI189)&amp;". "),IF(AD189&gt;AI189,"Rezerva scrisă a fost trimisă după termenul de 7 zile ("&amp;RIGHT("0"&amp;DAY(AI189),2)&amp;"."&amp;RIGHT("0"&amp;MONTH(AI189),2)&amp;"."&amp;YEAR(AI189)&amp;"): se prezumă că marfa a fost primită în starea din CMR. ","")),"")&amp;IF(ISNUMBER(AJ189),IF(NOT(ISNUMBER(AE189)),IF(Azi&gt;AJ189,"Termenul de 21 de zile pentru reclamația de întârziere a expirat. ","Livrare cu întârziere: trimite reclamația scrisă până la "&amp;RIGHT("0"&amp;DAY(AJ189),2)&amp;"."&amp;RIGHT("0"&amp;MONTH(AJ189),2)&amp;"."&amp;YEAR(AJ189)&amp;". "),IF(AE189&gt;AJ189,"Reclamația pentru întârziere a fost trimisă după termen. ","")),"")&amp;IF(AND(AH189="În tranzit – întârziat"),"Termenul de livrare a trecut și marfa nu a ajuns. ","")&amp;IF(AND(ISNUMBER(AK189),OR(AB189&lt;&gt;"",ISNUMBER(AC189),ISNUMBER(AJ189)),Azi&gt;N(AK189)-60,Azi&lt;=N(AK189)),"Acțiunea în instanță se prescrie la "&amp;RIGHT("0"&amp;DAY(AK189),2)&amp;"."&amp;RIGHT("0"&amp;MONTH(AK189),2)&amp;"."&amp;YEAR(AK189)&amp;". ","")))</f>
        <v/>
      </c>
    </row>
    <row r="190" spans="2:38" x14ac:dyDescent="0.2">
      <c r="B190" s="17"/>
      <c r="C190" s="18"/>
      <c r="D190" s="19"/>
      <c r="E190" s="19"/>
      <c r="F190" s="19"/>
      <c r="G190" s="19"/>
      <c r="H190" s="19"/>
      <c r="I190" s="19"/>
      <c r="J190" s="19"/>
      <c r="K190" s="19"/>
      <c r="L190" s="18"/>
      <c r="M190" s="19"/>
      <c r="N190" s="19"/>
      <c r="O190" s="19"/>
      <c r="P190" s="19"/>
      <c r="Q190" s="19"/>
      <c r="R190" s="19"/>
      <c r="S190" s="19"/>
      <c r="T190" s="20"/>
      <c r="U190" s="21"/>
      <c r="V190" s="20"/>
      <c r="W190" s="19"/>
      <c r="X190" s="19"/>
      <c r="Y190" s="18"/>
      <c r="Z190" s="19"/>
      <c r="AA190" s="18"/>
      <c r="AB190" s="19"/>
      <c r="AC190" s="18"/>
      <c r="AD190" s="18"/>
      <c r="AE190" s="18"/>
      <c r="AF190" s="22" t="str">
        <f>IF(B190="","",SUMIF(Mărfuri!$B$5:$B$1004,B190,Mărfuri!$D$5:$D$1004))</f>
        <v/>
      </c>
      <c r="AG190" s="23" t="str">
        <f>IF(B190="","",SUMIF(Mărfuri!$B$5:$B$1004,B190,Mărfuri!$H$5:$H$1004))</f>
        <v/>
      </c>
      <c r="AH190" s="24" t="str">
        <f t="shared" si="8"/>
        <v/>
      </c>
      <c r="AI190" s="25" t="str">
        <f t="shared" si="9"/>
        <v/>
      </c>
      <c r="AJ190" s="25" t="str">
        <f t="shared" si="10"/>
        <v/>
      </c>
      <c r="AK190" s="25" t="str">
        <f t="shared" si="11"/>
        <v/>
      </c>
      <c r="AL190" s="26" t="str">
        <f>IF(B190="","",TRIM(IF(COUNTIF($B$5:$B$504,B190)&gt;1,"Număr CMR dublat. ","")&amp;IF(LEN(IF(C190="","data, ","")&amp;IF(D190="","locul întocmirii, ","")&amp;IF(OR(E190="",F190=""),"expeditorul, ","")&amp;IF(OR(H190="",I190=""),"destinatarul, ","")&amp;IF(OR(N190="",O190=""),"transportatorul, ","")&amp;IF(OR(K190="",NOT(ISNUMBER(L190))),"locul și data încărcării, ","")&amp;IF(M190="","locul de livrare, ","")&amp;IF(N(AF190)=0,"numărul de colete, ","")&amp;IF(COUNTIFS(Mărfuri!$B$5:$B$1004,B190,Mărfuri!$H$5:$H$1004,"")&gt;0,"greutatea unor loturi, ",""))&gt;0,"Lipsesc date obligatorii (art. 6): "&amp;LEFT(IF(C190="","data, ","")&amp;IF(D190="","locul întocmirii, ","")&amp;IF(OR(E190="",F190=""),"expeditorul, ","")&amp;IF(OR(H190="",I190=""),"destinatarul, ","")&amp;IF(OR(N190="",O190=""),"transportatorul, ","")&amp;IF(OR(K190="",NOT(ISNUMBER(L190))),"locul și data încărcării, ","")&amp;IF(M190="","locul de livrare, ","")&amp;IF(N(AF190)=0,"numărul de colete, ","")&amp;IF(COUNTIFS(Mărfuri!$B$5:$B$1004,B190,Mărfuri!$H$5:$H$1004,"")&gt;0,"greutatea unor loturi, ",""),LEN(IF(C190="","data, ","")&amp;IF(D190="","locul întocmirii, ","")&amp;IF(OR(E190="",F190=""),"expeditorul, ","")&amp;IF(OR(H190="",I190=""),"destinatarul, ","")&amp;IF(OR(N190="",O190=""),"transportatorul, ","")&amp;IF(OR(K190="",NOT(ISNUMBER(L190))),"locul și data încărcării, ","")&amp;IF(M190="","locul de livrare, ","")&amp;IF(N(AF190)=0,"numărul de colete, ","")&amp;IF(COUNTIFS(Mărfuri!$B$5:$B$1004,B190,Mărfuri!$H$5:$H$1004,"")&gt;0,"greutatea unor loturi, ",""))-2)&amp;". ","")&amp;IF(Z190&lt;&gt;"","Transportatorul a făcut rezerve la încărcare (art. 8): ele te obligă doar dacă le-ai acceptat expres. ","")&amp;IF(AND(ISNUMBER(AC190),ISNUMBER(AI190)),IF(NOT(ISNUMBER(AD190)),IF(Azi&gt;AI190,"Rezerva scrisă pentru avarii neaparente nu a fost trimisă în termen ("&amp;RIGHT("0"&amp;DAY(AI190),2)&amp;"."&amp;RIGHT("0"&amp;MONTH(AI190),2)&amp;"."&amp;YEAR(AI190)&amp;"). ","Trimite rezerva scrisă pentru avarii neaparente până la "&amp;RIGHT("0"&amp;DAY(AI190),2)&amp;"."&amp;RIGHT("0"&amp;MONTH(AI190),2)&amp;"."&amp;YEAR(AI190)&amp;". "),IF(AD190&gt;AI190,"Rezerva scrisă a fost trimisă după termenul de 7 zile ("&amp;RIGHT("0"&amp;DAY(AI190),2)&amp;"."&amp;RIGHT("0"&amp;MONTH(AI190),2)&amp;"."&amp;YEAR(AI190)&amp;"): se prezumă că marfa a fost primită în starea din CMR. ","")),"")&amp;IF(ISNUMBER(AJ190),IF(NOT(ISNUMBER(AE190)),IF(Azi&gt;AJ190,"Termenul de 21 de zile pentru reclamația de întârziere a expirat. ","Livrare cu întârziere: trimite reclamația scrisă până la "&amp;RIGHT("0"&amp;DAY(AJ190),2)&amp;"."&amp;RIGHT("0"&amp;MONTH(AJ190),2)&amp;"."&amp;YEAR(AJ190)&amp;". "),IF(AE190&gt;AJ190,"Reclamația pentru întârziere a fost trimisă după termen. ","")),"")&amp;IF(AND(AH190="În tranzit – întârziat"),"Termenul de livrare a trecut și marfa nu a ajuns. ","")&amp;IF(AND(ISNUMBER(AK190),OR(AB190&lt;&gt;"",ISNUMBER(AC190),ISNUMBER(AJ190)),Azi&gt;N(AK190)-60,Azi&lt;=N(AK190)),"Acțiunea în instanță se prescrie la "&amp;RIGHT("0"&amp;DAY(AK190),2)&amp;"."&amp;RIGHT("0"&amp;MONTH(AK190),2)&amp;"."&amp;YEAR(AK190)&amp;". ","")))</f>
        <v/>
      </c>
    </row>
    <row r="191" spans="2:38" x14ac:dyDescent="0.2">
      <c r="B191" s="17"/>
      <c r="C191" s="18"/>
      <c r="D191" s="19"/>
      <c r="E191" s="19"/>
      <c r="F191" s="19"/>
      <c r="G191" s="19"/>
      <c r="H191" s="19"/>
      <c r="I191" s="19"/>
      <c r="J191" s="19"/>
      <c r="K191" s="19"/>
      <c r="L191" s="18"/>
      <c r="M191" s="19"/>
      <c r="N191" s="19"/>
      <c r="O191" s="19"/>
      <c r="P191" s="19"/>
      <c r="Q191" s="19"/>
      <c r="R191" s="19"/>
      <c r="S191" s="19"/>
      <c r="T191" s="20"/>
      <c r="U191" s="21"/>
      <c r="V191" s="20"/>
      <c r="W191" s="19"/>
      <c r="X191" s="19"/>
      <c r="Y191" s="18"/>
      <c r="Z191" s="19"/>
      <c r="AA191" s="18"/>
      <c r="AB191" s="19"/>
      <c r="AC191" s="18"/>
      <c r="AD191" s="18"/>
      <c r="AE191" s="18"/>
      <c r="AF191" s="22" t="str">
        <f>IF(B191="","",SUMIF(Mărfuri!$B$5:$B$1004,B191,Mărfuri!$D$5:$D$1004))</f>
        <v/>
      </c>
      <c r="AG191" s="23" t="str">
        <f>IF(B191="","",SUMIF(Mărfuri!$B$5:$B$1004,B191,Mărfuri!$H$5:$H$1004))</f>
        <v/>
      </c>
      <c r="AH191" s="24" t="str">
        <f t="shared" si="8"/>
        <v/>
      </c>
      <c r="AI191" s="25" t="str">
        <f t="shared" si="9"/>
        <v/>
      </c>
      <c r="AJ191" s="25" t="str">
        <f t="shared" si="10"/>
        <v/>
      </c>
      <c r="AK191" s="25" t="str">
        <f t="shared" si="11"/>
        <v/>
      </c>
      <c r="AL191" s="26" t="str">
        <f>IF(B191="","",TRIM(IF(COUNTIF($B$5:$B$504,B191)&gt;1,"Număr CMR dublat. ","")&amp;IF(LEN(IF(C191="","data, ","")&amp;IF(D191="","locul întocmirii, ","")&amp;IF(OR(E191="",F191=""),"expeditorul, ","")&amp;IF(OR(H191="",I191=""),"destinatarul, ","")&amp;IF(OR(N191="",O191=""),"transportatorul, ","")&amp;IF(OR(K191="",NOT(ISNUMBER(L191))),"locul și data încărcării, ","")&amp;IF(M191="","locul de livrare, ","")&amp;IF(N(AF191)=0,"numărul de colete, ","")&amp;IF(COUNTIFS(Mărfuri!$B$5:$B$1004,B191,Mărfuri!$H$5:$H$1004,"")&gt;0,"greutatea unor loturi, ",""))&gt;0,"Lipsesc date obligatorii (art. 6): "&amp;LEFT(IF(C191="","data, ","")&amp;IF(D191="","locul întocmirii, ","")&amp;IF(OR(E191="",F191=""),"expeditorul, ","")&amp;IF(OR(H191="",I191=""),"destinatarul, ","")&amp;IF(OR(N191="",O191=""),"transportatorul, ","")&amp;IF(OR(K191="",NOT(ISNUMBER(L191))),"locul și data încărcării, ","")&amp;IF(M191="","locul de livrare, ","")&amp;IF(N(AF191)=0,"numărul de colete, ","")&amp;IF(COUNTIFS(Mărfuri!$B$5:$B$1004,B191,Mărfuri!$H$5:$H$1004,"")&gt;0,"greutatea unor loturi, ",""),LEN(IF(C191="","data, ","")&amp;IF(D191="","locul întocmirii, ","")&amp;IF(OR(E191="",F191=""),"expeditorul, ","")&amp;IF(OR(H191="",I191=""),"destinatarul, ","")&amp;IF(OR(N191="",O191=""),"transportatorul, ","")&amp;IF(OR(K191="",NOT(ISNUMBER(L191))),"locul și data încărcării, ","")&amp;IF(M191="","locul de livrare, ","")&amp;IF(N(AF191)=0,"numărul de colete, ","")&amp;IF(COUNTIFS(Mărfuri!$B$5:$B$1004,B191,Mărfuri!$H$5:$H$1004,"")&gt;0,"greutatea unor loturi, ",""))-2)&amp;". ","")&amp;IF(Z191&lt;&gt;"","Transportatorul a făcut rezerve la încărcare (art. 8): ele te obligă doar dacă le-ai acceptat expres. ","")&amp;IF(AND(ISNUMBER(AC191),ISNUMBER(AI191)),IF(NOT(ISNUMBER(AD191)),IF(Azi&gt;AI191,"Rezerva scrisă pentru avarii neaparente nu a fost trimisă în termen ("&amp;RIGHT("0"&amp;DAY(AI191),2)&amp;"."&amp;RIGHT("0"&amp;MONTH(AI191),2)&amp;"."&amp;YEAR(AI191)&amp;"). ","Trimite rezerva scrisă pentru avarii neaparente până la "&amp;RIGHT("0"&amp;DAY(AI191),2)&amp;"."&amp;RIGHT("0"&amp;MONTH(AI191),2)&amp;"."&amp;YEAR(AI191)&amp;". "),IF(AD191&gt;AI191,"Rezerva scrisă a fost trimisă după termenul de 7 zile ("&amp;RIGHT("0"&amp;DAY(AI191),2)&amp;"."&amp;RIGHT("0"&amp;MONTH(AI191),2)&amp;"."&amp;YEAR(AI191)&amp;"): se prezumă că marfa a fost primită în starea din CMR. ","")),"")&amp;IF(ISNUMBER(AJ191),IF(NOT(ISNUMBER(AE191)),IF(Azi&gt;AJ191,"Termenul de 21 de zile pentru reclamația de întârziere a expirat. ","Livrare cu întârziere: trimite reclamația scrisă până la "&amp;RIGHT("0"&amp;DAY(AJ191),2)&amp;"."&amp;RIGHT("0"&amp;MONTH(AJ191),2)&amp;"."&amp;YEAR(AJ191)&amp;". "),IF(AE191&gt;AJ191,"Reclamația pentru întârziere a fost trimisă după termen. ","")),"")&amp;IF(AND(AH191="În tranzit – întârziat"),"Termenul de livrare a trecut și marfa nu a ajuns. ","")&amp;IF(AND(ISNUMBER(AK191),OR(AB191&lt;&gt;"",ISNUMBER(AC191),ISNUMBER(AJ191)),Azi&gt;N(AK191)-60,Azi&lt;=N(AK191)),"Acțiunea în instanță se prescrie la "&amp;RIGHT("0"&amp;DAY(AK191),2)&amp;"."&amp;RIGHT("0"&amp;MONTH(AK191),2)&amp;"."&amp;YEAR(AK191)&amp;". ","")))</f>
        <v/>
      </c>
    </row>
    <row r="192" spans="2:38" x14ac:dyDescent="0.2">
      <c r="B192" s="17"/>
      <c r="C192" s="18"/>
      <c r="D192" s="19"/>
      <c r="E192" s="19"/>
      <c r="F192" s="19"/>
      <c r="G192" s="19"/>
      <c r="H192" s="19"/>
      <c r="I192" s="19"/>
      <c r="J192" s="19"/>
      <c r="K192" s="19"/>
      <c r="L192" s="18"/>
      <c r="M192" s="19"/>
      <c r="N192" s="19"/>
      <c r="O192" s="19"/>
      <c r="P192" s="19"/>
      <c r="Q192" s="19"/>
      <c r="R192" s="19"/>
      <c r="S192" s="19"/>
      <c r="T192" s="20"/>
      <c r="U192" s="21"/>
      <c r="V192" s="20"/>
      <c r="W192" s="19"/>
      <c r="X192" s="19"/>
      <c r="Y192" s="18"/>
      <c r="Z192" s="19"/>
      <c r="AA192" s="18"/>
      <c r="AB192" s="19"/>
      <c r="AC192" s="18"/>
      <c r="AD192" s="18"/>
      <c r="AE192" s="18"/>
      <c r="AF192" s="22" t="str">
        <f>IF(B192="","",SUMIF(Mărfuri!$B$5:$B$1004,B192,Mărfuri!$D$5:$D$1004))</f>
        <v/>
      </c>
      <c r="AG192" s="23" t="str">
        <f>IF(B192="","",SUMIF(Mărfuri!$B$5:$B$1004,B192,Mărfuri!$H$5:$H$1004))</f>
        <v/>
      </c>
      <c r="AH192" s="24" t="str">
        <f t="shared" si="8"/>
        <v/>
      </c>
      <c r="AI192" s="25" t="str">
        <f t="shared" si="9"/>
        <v/>
      </c>
      <c r="AJ192" s="25" t="str">
        <f t="shared" si="10"/>
        <v/>
      </c>
      <c r="AK192" s="25" t="str">
        <f t="shared" si="11"/>
        <v/>
      </c>
      <c r="AL192" s="26" t="str">
        <f>IF(B192="","",TRIM(IF(COUNTIF($B$5:$B$504,B192)&gt;1,"Număr CMR dublat. ","")&amp;IF(LEN(IF(C192="","data, ","")&amp;IF(D192="","locul întocmirii, ","")&amp;IF(OR(E192="",F192=""),"expeditorul, ","")&amp;IF(OR(H192="",I192=""),"destinatarul, ","")&amp;IF(OR(N192="",O192=""),"transportatorul, ","")&amp;IF(OR(K192="",NOT(ISNUMBER(L192))),"locul și data încărcării, ","")&amp;IF(M192="","locul de livrare, ","")&amp;IF(N(AF192)=0,"numărul de colete, ","")&amp;IF(COUNTIFS(Mărfuri!$B$5:$B$1004,B192,Mărfuri!$H$5:$H$1004,"")&gt;0,"greutatea unor loturi, ",""))&gt;0,"Lipsesc date obligatorii (art. 6): "&amp;LEFT(IF(C192="","data, ","")&amp;IF(D192="","locul întocmirii, ","")&amp;IF(OR(E192="",F192=""),"expeditorul, ","")&amp;IF(OR(H192="",I192=""),"destinatarul, ","")&amp;IF(OR(N192="",O192=""),"transportatorul, ","")&amp;IF(OR(K192="",NOT(ISNUMBER(L192))),"locul și data încărcării, ","")&amp;IF(M192="","locul de livrare, ","")&amp;IF(N(AF192)=0,"numărul de colete, ","")&amp;IF(COUNTIFS(Mărfuri!$B$5:$B$1004,B192,Mărfuri!$H$5:$H$1004,"")&gt;0,"greutatea unor loturi, ",""),LEN(IF(C192="","data, ","")&amp;IF(D192="","locul întocmirii, ","")&amp;IF(OR(E192="",F192=""),"expeditorul, ","")&amp;IF(OR(H192="",I192=""),"destinatarul, ","")&amp;IF(OR(N192="",O192=""),"transportatorul, ","")&amp;IF(OR(K192="",NOT(ISNUMBER(L192))),"locul și data încărcării, ","")&amp;IF(M192="","locul de livrare, ","")&amp;IF(N(AF192)=0,"numărul de colete, ","")&amp;IF(COUNTIFS(Mărfuri!$B$5:$B$1004,B192,Mărfuri!$H$5:$H$1004,"")&gt;0,"greutatea unor loturi, ",""))-2)&amp;". ","")&amp;IF(Z192&lt;&gt;"","Transportatorul a făcut rezerve la încărcare (art. 8): ele te obligă doar dacă le-ai acceptat expres. ","")&amp;IF(AND(ISNUMBER(AC192),ISNUMBER(AI192)),IF(NOT(ISNUMBER(AD192)),IF(Azi&gt;AI192,"Rezerva scrisă pentru avarii neaparente nu a fost trimisă în termen ("&amp;RIGHT("0"&amp;DAY(AI192),2)&amp;"."&amp;RIGHT("0"&amp;MONTH(AI192),2)&amp;"."&amp;YEAR(AI192)&amp;"). ","Trimite rezerva scrisă pentru avarii neaparente până la "&amp;RIGHT("0"&amp;DAY(AI192),2)&amp;"."&amp;RIGHT("0"&amp;MONTH(AI192),2)&amp;"."&amp;YEAR(AI192)&amp;". "),IF(AD192&gt;AI192,"Rezerva scrisă a fost trimisă după termenul de 7 zile ("&amp;RIGHT("0"&amp;DAY(AI192),2)&amp;"."&amp;RIGHT("0"&amp;MONTH(AI192),2)&amp;"."&amp;YEAR(AI192)&amp;"): se prezumă că marfa a fost primită în starea din CMR. ","")),"")&amp;IF(ISNUMBER(AJ192),IF(NOT(ISNUMBER(AE192)),IF(Azi&gt;AJ192,"Termenul de 21 de zile pentru reclamația de întârziere a expirat. ","Livrare cu întârziere: trimite reclamația scrisă până la "&amp;RIGHT("0"&amp;DAY(AJ192),2)&amp;"."&amp;RIGHT("0"&amp;MONTH(AJ192),2)&amp;"."&amp;YEAR(AJ192)&amp;". "),IF(AE192&gt;AJ192,"Reclamația pentru întârziere a fost trimisă după termen. ","")),"")&amp;IF(AND(AH192="În tranzit – întârziat"),"Termenul de livrare a trecut și marfa nu a ajuns. ","")&amp;IF(AND(ISNUMBER(AK192),OR(AB192&lt;&gt;"",ISNUMBER(AC192),ISNUMBER(AJ192)),Azi&gt;N(AK192)-60,Azi&lt;=N(AK192)),"Acțiunea în instanță se prescrie la "&amp;RIGHT("0"&amp;DAY(AK192),2)&amp;"."&amp;RIGHT("0"&amp;MONTH(AK192),2)&amp;"."&amp;YEAR(AK192)&amp;". ","")))</f>
        <v/>
      </c>
    </row>
    <row r="193" spans="2:38" x14ac:dyDescent="0.2">
      <c r="B193" s="17"/>
      <c r="C193" s="18"/>
      <c r="D193" s="19"/>
      <c r="E193" s="19"/>
      <c r="F193" s="19"/>
      <c r="G193" s="19"/>
      <c r="H193" s="19"/>
      <c r="I193" s="19"/>
      <c r="J193" s="19"/>
      <c r="K193" s="19"/>
      <c r="L193" s="18"/>
      <c r="M193" s="19"/>
      <c r="N193" s="19"/>
      <c r="O193" s="19"/>
      <c r="P193" s="19"/>
      <c r="Q193" s="19"/>
      <c r="R193" s="19"/>
      <c r="S193" s="19"/>
      <c r="T193" s="20"/>
      <c r="U193" s="21"/>
      <c r="V193" s="20"/>
      <c r="W193" s="19"/>
      <c r="X193" s="19"/>
      <c r="Y193" s="18"/>
      <c r="Z193" s="19"/>
      <c r="AA193" s="18"/>
      <c r="AB193" s="19"/>
      <c r="AC193" s="18"/>
      <c r="AD193" s="18"/>
      <c r="AE193" s="18"/>
      <c r="AF193" s="22" t="str">
        <f>IF(B193="","",SUMIF(Mărfuri!$B$5:$B$1004,B193,Mărfuri!$D$5:$D$1004))</f>
        <v/>
      </c>
      <c r="AG193" s="23" t="str">
        <f>IF(B193="","",SUMIF(Mărfuri!$B$5:$B$1004,B193,Mărfuri!$H$5:$H$1004))</f>
        <v/>
      </c>
      <c r="AH193" s="24" t="str">
        <f t="shared" si="8"/>
        <v/>
      </c>
      <c r="AI193" s="25" t="str">
        <f t="shared" si="9"/>
        <v/>
      </c>
      <c r="AJ193" s="25" t="str">
        <f t="shared" si="10"/>
        <v/>
      </c>
      <c r="AK193" s="25" t="str">
        <f t="shared" si="11"/>
        <v/>
      </c>
      <c r="AL193" s="26" t="str">
        <f>IF(B193="","",TRIM(IF(COUNTIF($B$5:$B$504,B193)&gt;1,"Număr CMR dublat. ","")&amp;IF(LEN(IF(C193="","data, ","")&amp;IF(D193="","locul întocmirii, ","")&amp;IF(OR(E193="",F193=""),"expeditorul, ","")&amp;IF(OR(H193="",I193=""),"destinatarul, ","")&amp;IF(OR(N193="",O193=""),"transportatorul, ","")&amp;IF(OR(K193="",NOT(ISNUMBER(L193))),"locul și data încărcării, ","")&amp;IF(M193="","locul de livrare, ","")&amp;IF(N(AF193)=0,"numărul de colete, ","")&amp;IF(COUNTIFS(Mărfuri!$B$5:$B$1004,B193,Mărfuri!$H$5:$H$1004,"")&gt;0,"greutatea unor loturi, ",""))&gt;0,"Lipsesc date obligatorii (art. 6): "&amp;LEFT(IF(C193="","data, ","")&amp;IF(D193="","locul întocmirii, ","")&amp;IF(OR(E193="",F193=""),"expeditorul, ","")&amp;IF(OR(H193="",I193=""),"destinatarul, ","")&amp;IF(OR(N193="",O193=""),"transportatorul, ","")&amp;IF(OR(K193="",NOT(ISNUMBER(L193))),"locul și data încărcării, ","")&amp;IF(M193="","locul de livrare, ","")&amp;IF(N(AF193)=0,"numărul de colete, ","")&amp;IF(COUNTIFS(Mărfuri!$B$5:$B$1004,B193,Mărfuri!$H$5:$H$1004,"")&gt;0,"greutatea unor loturi, ",""),LEN(IF(C193="","data, ","")&amp;IF(D193="","locul întocmirii, ","")&amp;IF(OR(E193="",F193=""),"expeditorul, ","")&amp;IF(OR(H193="",I193=""),"destinatarul, ","")&amp;IF(OR(N193="",O193=""),"transportatorul, ","")&amp;IF(OR(K193="",NOT(ISNUMBER(L193))),"locul și data încărcării, ","")&amp;IF(M193="","locul de livrare, ","")&amp;IF(N(AF193)=0,"numărul de colete, ","")&amp;IF(COUNTIFS(Mărfuri!$B$5:$B$1004,B193,Mărfuri!$H$5:$H$1004,"")&gt;0,"greutatea unor loturi, ",""))-2)&amp;". ","")&amp;IF(Z193&lt;&gt;"","Transportatorul a făcut rezerve la încărcare (art. 8): ele te obligă doar dacă le-ai acceptat expres. ","")&amp;IF(AND(ISNUMBER(AC193),ISNUMBER(AI193)),IF(NOT(ISNUMBER(AD193)),IF(Azi&gt;AI193,"Rezerva scrisă pentru avarii neaparente nu a fost trimisă în termen ("&amp;RIGHT("0"&amp;DAY(AI193),2)&amp;"."&amp;RIGHT("0"&amp;MONTH(AI193),2)&amp;"."&amp;YEAR(AI193)&amp;"). ","Trimite rezerva scrisă pentru avarii neaparente până la "&amp;RIGHT("0"&amp;DAY(AI193),2)&amp;"."&amp;RIGHT("0"&amp;MONTH(AI193),2)&amp;"."&amp;YEAR(AI193)&amp;". "),IF(AD193&gt;AI193,"Rezerva scrisă a fost trimisă după termenul de 7 zile ("&amp;RIGHT("0"&amp;DAY(AI193),2)&amp;"."&amp;RIGHT("0"&amp;MONTH(AI193),2)&amp;"."&amp;YEAR(AI193)&amp;"): se prezumă că marfa a fost primită în starea din CMR. ","")),"")&amp;IF(ISNUMBER(AJ193),IF(NOT(ISNUMBER(AE193)),IF(Azi&gt;AJ193,"Termenul de 21 de zile pentru reclamația de întârziere a expirat. ","Livrare cu întârziere: trimite reclamația scrisă până la "&amp;RIGHT("0"&amp;DAY(AJ193),2)&amp;"."&amp;RIGHT("0"&amp;MONTH(AJ193),2)&amp;"."&amp;YEAR(AJ193)&amp;". "),IF(AE193&gt;AJ193,"Reclamația pentru întârziere a fost trimisă după termen. ","")),"")&amp;IF(AND(AH193="În tranzit – întârziat"),"Termenul de livrare a trecut și marfa nu a ajuns. ","")&amp;IF(AND(ISNUMBER(AK193),OR(AB193&lt;&gt;"",ISNUMBER(AC193),ISNUMBER(AJ193)),Azi&gt;N(AK193)-60,Azi&lt;=N(AK193)),"Acțiunea în instanță se prescrie la "&amp;RIGHT("0"&amp;DAY(AK193),2)&amp;"."&amp;RIGHT("0"&amp;MONTH(AK193),2)&amp;"."&amp;YEAR(AK193)&amp;". ","")))</f>
        <v/>
      </c>
    </row>
    <row r="194" spans="2:38" x14ac:dyDescent="0.2">
      <c r="B194" s="17"/>
      <c r="C194" s="18"/>
      <c r="D194" s="19"/>
      <c r="E194" s="19"/>
      <c r="F194" s="19"/>
      <c r="G194" s="19"/>
      <c r="H194" s="19"/>
      <c r="I194" s="19"/>
      <c r="J194" s="19"/>
      <c r="K194" s="19"/>
      <c r="L194" s="18"/>
      <c r="M194" s="19"/>
      <c r="N194" s="19"/>
      <c r="O194" s="19"/>
      <c r="P194" s="19"/>
      <c r="Q194" s="19"/>
      <c r="R194" s="19"/>
      <c r="S194" s="19"/>
      <c r="T194" s="20"/>
      <c r="U194" s="21"/>
      <c r="V194" s="20"/>
      <c r="W194" s="19"/>
      <c r="X194" s="19"/>
      <c r="Y194" s="18"/>
      <c r="Z194" s="19"/>
      <c r="AA194" s="18"/>
      <c r="AB194" s="19"/>
      <c r="AC194" s="18"/>
      <c r="AD194" s="18"/>
      <c r="AE194" s="18"/>
      <c r="AF194" s="22" t="str">
        <f>IF(B194="","",SUMIF(Mărfuri!$B$5:$B$1004,B194,Mărfuri!$D$5:$D$1004))</f>
        <v/>
      </c>
      <c r="AG194" s="23" t="str">
        <f>IF(B194="","",SUMIF(Mărfuri!$B$5:$B$1004,B194,Mărfuri!$H$5:$H$1004))</f>
        <v/>
      </c>
      <c r="AH194" s="24" t="str">
        <f t="shared" si="8"/>
        <v/>
      </c>
      <c r="AI194" s="25" t="str">
        <f t="shared" si="9"/>
        <v/>
      </c>
      <c r="AJ194" s="25" t="str">
        <f t="shared" si="10"/>
        <v/>
      </c>
      <c r="AK194" s="25" t="str">
        <f t="shared" si="11"/>
        <v/>
      </c>
      <c r="AL194" s="26" t="str">
        <f>IF(B194="","",TRIM(IF(COUNTIF($B$5:$B$504,B194)&gt;1,"Număr CMR dublat. ","")&amp;IF(LEN(IF(C194="","data, ","")&amp;IF(D194="","locul întocmirii, ","")&amp;IF(OR(E194="",F194=""),"expeditorul, ","")&amp;IF(OR(H194="",I194=""),"destinatarul, ","")&amp;IF(OR(N194="",O194=""),"transportatorul, ","")&amp;IF(OR(K194="",NOT(ISNUMBER(L194))),"locul și data încărcării, ","")&amp;IF(M194="","locul de livrare, ","")&amp;IF(N(AF194)=0,"numărul de colete, ","")&amp;IF(COUNTIFS(Mărfuri!$B$5:$B$1004,B194,Mărfuri!$H$5:$H$1004,"")&gt;0,"greutatea unor loturi, ",""))&gt;0,"Lipsesc date obligatorii (art. 6): "&amp;LEFT(IF(C194="","data, ","")&amp;IF(D194="","locul întocmirii, ","")&amp;IF(OR(E194="",F194=""),"expeditorul, ","")&amp;IF(OR(H194="",I194=""),"destinatarul, ","")&amp;IF(OR(N194="",O194=""),"transportatorul, ","")&amp;IF(OR(K194="",NOT(ISNUMBER(L194))),"locul și data încărcării, ","")&amp;IF(M194="","locul de livrare, ","")&amp;IF(N(AF194)=0,"numărul de colete, ","")&amp;IF(COUNTIFS(Mărfuri!$B$5:$B$1004,B194,Mărfuri!$H$5:$H$1004,"")&gt;0,"greutatea unor loturi, ",""),LEN(IF(C194="","data, ","")&amp;IF(D194="","locul întocmirii, ","")&amp;IF(OR(E194="",F194=""),"expeditorul, ","")&amp;IF(OR(H194="",I194=""),"destinatarul, ","")&amp;IF(OR(N194="",O194=""),"transportatorul, ","")&amp;IF(OR(K194="",NOT(ISNUMBER(L194))),"locul și data încărcării, ","")&amp;IF(M194="","locul de livrare, ","")&amp;IF(N(AF194)=0,"numărul de colete, ","")&amp;IF(COUNTIFS(Mărfuri!$B$5:$B$1004,B194,Mărfuri!$H$5:$H$1004,"")&gt;0,"greutatea unor loturi, ",""))-2)&amp;". ","")&amp;IF(Z194&lt;&gt;"","Transportatorul a făcut rezerve la încărcare (art. 8): ele te obligă doar dacă le-ai acceptat expres. ","")&amp;IF(AND(ISNUMBER(AC194),ISNUMBER(AI194)),IF(NOT(ISNUMBER(AD194)),IF(Azi&gt;AI194,"Rezerva scrisă pentru avarii neaparente nu a fost trimisă în termen ("&amp;RIGHT("0"&amp;DAY(AI194),2)&amp;"."&amp;RIGHT("0"&amp;MONTH(AI194),2)&amp;"."&amp;YEAR(AI194)&amp;"). ","Trimite rezerva scrisă pentru avarii neaparente până la "&amp;RIGHT("0"&amp;DAY(AI194),2)&amp;"."&amp;RIGHT("0"&amp;MONTH(AI194),2)&amp;"."&amp;YEAR(AI194)&amp;". "),IF(AD194&gt;AI194,"Rezerva scrisă a fost trimisă după termenul de 7 zile ("&amp;RIGHT("0"&amp;DAY(AI194),2)&amp;"."&amp;RIGHT("0"&amp;MONTH(AI194),2)&amp;"."&amp;YEAR(AI194)&amp;"): se prezumă că marfa a fost primită în starea din CMR. ","")),"")&amp;IF(ISNUMBER(AJ194),IF(NOT(ISNUMBER(AE194)),IF(Azi&gt;AJ194,"Termenul de 21 de zile pentru reclamația de întârziere a expirat. ","Livrare cu întârziere: trimite reclamația scrisă până la "&amp;RIGHT("0"&amp;DAY(AJ194),2)&amp;"."&amp;RIGHT("0"&amp;MONTH(AJ194),2)&amp;"."&amp;YEAR(AJ194)&amp;". "),IF(AE194&gt;AJ194,"Reclamația pentru întârziere a fost trimisă după termen. ","")),"")&amp;IF(AND(AH194="În tranzit – întârziat"),"Termenul de livrare a trecut și marfa nu a ajuns. ","")&amp;IF(AND(ISNUMBER(AK194),OR(AB194&lt;&gt;"",ISNUMBER(AC194),ISNUMBER(AJ194)),Azi&gt;N(AK194)-60,Azi&lt;=N(AK194)),"Acțiunea în instanță se prescrie la "&amp;RIGHT("0"&amp;DAY(AK194),2)&amp;"."&amp;RIGHT("0"&amp;MONTH(AK194),2)&amp;"."&amp;YEAR(AK194)&amp;". ","")))</f>
        <v/>
      </c>
    </row>
    <row r="195" spans="2:38" x14ac:dyDescent="0.2">
      <c r="B195" s="17"/>
      <c r="C195" s="18"/>
      <c r="D195" s="19"/>
      <c r="E195" s="19"/>
      <c r="F195" s="19"/>
      <c r="G195" s="19"/>
      <c r="H195" s="19"/>
      <c r="I195" s="19"/>
      <c r="J195" s="19"/>
      <c r="K195" s="19"/>
      <c r="L195" s="18"/>
      <c r="M195" s="19"/>
      <c r="N195" s="19"/>
      <c r="O195" s="19"/>
      <c r="P195" s="19"/>
      <c r="Q195" s="19"/>
      <c r="R195" s="19"/>
      <c r="S195" s="19"/>
      <c r="T195" s="20"/>
      <c r="U195" s="21"/>
      <c r="V195" s="20"/>
      <c r="W195" s="19"/>
      <c r="X195" s="19"/>
      <c r="Y195" s="18"/>
      <c r="Z195" s="19"/>
      <c r="AA195" s="18"/>
      <c r="AB195" s="19"/>
      <c r="AC195" s="18"/>
      <c r="AD195" s="18"/>
      <c r="AE195" s="18"/>
      <c r="AF195" s="22" t="str">
        <f>IF(B195="","",SUMIF(Mărfuri!$B$5:$B$1004,B195,Mărfuri!$D$5:$D$1004))</f>
        <v/>
      </c>
      <c r="AG195" s="23" t="str">
        <f>IF(B195="","",SUMIF(Mărfuri!$B$5:$B$1004,B195,Mărfuri!$H$5:$H$1004))</f>
        <v/>
      </c>
      <c r="AH195" s="24" t="str">
        <f t="shared" si="8"/>
        <v/>
      </c>
      <c r="AI195" s="25" t="str">
        <f t="shared" si="9"/>
        <v/>
      </c>
      <c r="AJ195" s="25" t="str">
        <f t="shared" si="10"/>
        <v/>
      </c>
      <c r="AK195" s="25" t="str">
        <f t="shared" si="11"/>
        <v/>
      </c>
      <c r="AL195" s="26" t="str">
        <f>IF(B195="","",TRIM(IF(COUNTIF($B$5:$B$504,B195)&gt;1,"Număr CMR dublat. ","")&amp;IF(LEN(IF(C195="","data, ","")&amp;IF(D195="","locul întocmirii, ","")&amp;IF(OR(E195="",F195=""),"expeditorul, ","")&amp;IF(OR(H195="",I195=""),"destinatarul, ","")&amp;IF(OR(N195="",O195=""),"transportatorul, ","")&amp;IF(OR(K195="",NOT(ISNUMBER(L195))),"locul și data încărcării, ","")&amp;IF(M195="","locul de livrare, ","")&amp;IF(N(AF195)=0,"numărul de colete, ","")&amp;IF(COUNTIFS(Mărfuri!$B$5:$B$1004,B195,Mărfuri!$H$5:$H$1004,"")&gt;0,"greutatea unor loturi, ",""))&gt;0,"Lipsesc date obligatorii (art. 6): "&amp;LEFT(IF(C195="","data, ","")&amp;IF(D195="","locul întocmirii, ","")&amp;IF(OR(E195="",F195=""),"expeditorul, ","")&amp;IF(OR(H195="",I195=""),"destinatarul, ","")&amp;IF(OR(N195="",O195=""),"transportatorul, ","")&amp;IF(OR(K195="",NOT(ISNUMBER(L195))),"locul și data încărcării, ","")&amp;IF(M195="","locul de livrare, ","")&amp;IF(N(AF195)=0,"numărul de colete, ","")&amp;IF(COUNTIFS(Mărfuri!$B$5:$B$1004,B195,Mărfuri!$H$5:$H$1004,"")&gt;0,"greutatea unor loturi, ",""),LEN(IF(C195="","data, ","")&amp;IF(D195="","locul întocmirii, ","")&amp;IF(OR(E195="",F195=""),"expeditorul, ","")&amp;IF(OR(H195="",I195=""),"destinatarul, ","")&amp;IF(OR(N195="",O195=""),"transportatorul, ","")&amp;IF(OR(K195="",NOT(ISNUMBER(L195))),"locul și data încărcării, ","")&amp;IF(M195="","locul de livrare, ","")&amp;IF(N(AF195)=0,"numărul de colete, ","")&amp;IF(COUNTIFS(Mărfuri!$B$5:$B$1004,B195,Mărfuri!$H$5:$H$1004,"")&gt;0,"greutatea unor loturi, ",""))-2)&amp;". ","")&amp;IF(Z195&lt;&gt;"","Transportatorul a făcut rezerve la încărcare (art. 8): ele te obligă doar dacă le-ai acceptat expres. ","")&amp;IF(AND(ISNUMBER(AC195),ISNUMBER(AI195)),IF(NOT(ISNUMBER(AD195)),IF(Azi&gt;AI195,"Rezerva scrisă pentru avarii neaparente nu a fost trimisă în termen ("&amp;RIGHT("0"&amp;DAY(AI195),2)&amp;"."&amp;RIGHT("0"&amp;MONTH(AI195),2)&amp;"."&amp;YEAR(AI195)&amp;"). ","Trimite rezerva scrisă pentru avarii neaparente până la "&amp;RIGHT("0"&amp;DAY(AI195),2)&amp;"."&amp;RIGHT("0"&amp;MONTH(AI195),2)&amp;"."&amp;YEAR(AI195)&amp;". "),IF(AD195&gt;AI195,"Rezerva scrisă a fost trimisă după termenul de 7 zile ("&amp;RIGHT("0"&amp;DAY(AI195),2)&amp;"."&amp;RIGHT("0"&amp;MONTH(AI195),2)&amp;"."&amp;YEAR(AI195)&amp;"): se prezumă că marfa a fost primită în starea din CMR. ","")),"")&amp;IF(ISNUMBER(AJ195),IF(NOT(ISNUMBER(AE195)),IF(Azi&gt;AJ195,"Termenul de 21 de zile pentru reclamația de întârziere a expirat. ","Livrare cu întârziere: trimite reclamația scrisă până la "&amp;RIGHT("0"&amp;DAY(AJ195),2)&amp;"."&amp;RIGHT("0"&amp;MONTH(AJ195),2)&amp;"."&amp;YEAR(AJ195)&amp;". "),IF(AE195&gt;AJ195,"Reclamația pentru întârziere a fost trimisă după termen. ","")),"")&amp;IF(AND(AH195="În tranzit – întârziat"),"Termenul de livrare a trecut și marfa nu a ajuns. ","")&amp;IF(AND(ISNUMBER(AK195),OR(AB195&lt;&gt;"",ISNUMBER(AC195),ISNUMBER(AJ195)),Azi&gt;N(AK195)-60,Azi&lt;=N(AK195)),"Acțiunea în instanță se prescrie la "&amp;RIGHT("0"&amp;DAY(AK195),2)&amp;"."&amp;RIGHT("0"&amp;MONTH(AK195),2)&amp;"."&amp;YEAR(AK195)&amp;". ","")))</f>
        <v/>
      </c>
    </row>
    <row r="196" spans="2:38" x14ac:dyDescent="0.2">
      <c r="B196" s="17"/>
      <c r="C196" s="18"/>
      <c r="D196" s="19"/>
      <c r="E196" s="19"/>
      <c r="F196" s="19"/>
      <c r="G196" s="19"/>
      <c r="H196" s="19"/>
      <c r="I196" s="19"/>
      <c r="J196" s="19"/>
      <c r="K196" s="19"/>
      <c r="L196" s="18"/>
      <c r="M196" s="19"/>
      <c r="N196" s="19"/>
      <c r="O196" s="19"/>
      <c r="P196" s="19"/>
      <c r="Q196" s="19"/>
      <c r="R196" s="19"/>
      <c r="S196" s="19"/>
      <c r="T196" s="20"/>
      <c r="U196" s="21"/>
      <c r="V196" s="20"/>
      <c r="W196" s="19"/>
      <c r="X196" s="19"/>
      <c r="Y196" s="18"/>
      <c r="Z196" s="19"/>
      <c r="AA196" s="18"/>
      <c r="AB196" s="19"/>
      <c r="AC196" s="18"/>
      <c r="AD196" s="18"/>
      <c r="AE196" s="18"/>
      <c r="AF196" s="22" t="str">
        <f>IF(B196="","",SUMIF(Mărfuri!$B$5:$B$1004,B196,Mărfuri!$D$5:$D$1004))</f>
        <v/>
      </c>
      <c r="AG196" s="23" t="str">
        <f>IF(B196="","",SUMIF(Mărfuri!$B$5:$B$1004,B196,Mărfuri!$H$5:$H$1004))</f>
        <v/>
      </c>
      <c r="AH196" s="24" t="str">
        <f t="shared" si="8"/>
        <v/>
      </c>
      <c r="AI196" s="25" t="str">
        <f t="shared" si="9"/>
        <v/>
      </c>
      <c r="AJ196" s="25" t="str">
        <f t="shared" si="10"/>
        <v/>
      </c>
      <c r="AK196" s="25" t="str">
        <f t="shared" si="11"/>
        <v/>
      </c>
      <c r="AL196" s="26" t="str">
        <f>IF(B196="","",TRIM(IF(COUNTIF($B$5:$B$504,B196)&gt;1,"Număr CMR dublat. ","")&amp;IF(LEN(IF(C196="","data, ","")&amp;IF(D196="","locul întocmirii, ","")&amp;IF(OR(E196="",F196=""),"expeditorul, ","")&amp;IF(OR(H196="",I196=""),"destinatarul, ","")&amp;IF(OR(N196="",O196=""),"transportatorul, ","")&amp;IF(OR(K196="",NOT(ISNUMBER(L196))),"locul și data încărcării, ","")&amp;IF(M196="","locul de livrare, ","")&amp;IF(N(AF196)=0,"numărul de colete, ","")&amp;IF(COUNTIFS(Mărfuri!$B$5:$B$1004,B196,Mărfuri!$H$5:$H$1004,"")&gt;0,"greutatea unor loturi, ",""))&gt;0,"Lipsesc date obligatorii (art. 6): "&amp;LEFT(IF(C196="","data, ","")&amp;IF(D196="","locul întocmirii, ","")&amp;IF(OR(E196="",F196=""),"expeditorul, ","")&amp;IF(OR(H196="",I196=""),"destinatarul, ","")&amp;IF(OR(N196="",O196=""),"transportatorul, ","")&amp;IF(OR(K196="",NOT(ISNUMBER(L196))),"locul și data încărcării, ","")&amp;IF(M196="","locul de livrare, ","")&amp;IF(N(AF196)=0,"numărul de colete, ","")&amp;IF(COUNTIFS(Mărfuri!$B$5:$B$1004,B196,Mărfuri!$H$5:$H$1004,"")&gt;0,"greutatea unor loturi, ",""),LEN(IF(C196="","data, ","")&amp;IF(D196="","locul întocmirii, ","")&amp;IF(OR(E196="",F196=""),"expeditorul, ","")&amp;IF(OR(H196="",I196=""),"destinatarul, ","")&amp;IF(OR(N196="",O196=""),"transportatorul, ","")&amp;IF(OR(K196="",NOT(ISNUMBER(L196))),"locul și data încărcării, ","")&amp;IF(M196="","locul de livrare, ","")&amp;IF(N(AF196)=0,"numărul de colete, ","")&amp;IF(COUNTIFS(Mărfuri!$B$5:$B$1004,B196,Mărfuri!$H$5:$H$1004,"")&gt;0,"greutatea unor loturi, ",""))-2)&amp;". ","")&amp;IF(Z196&lt;&gt;"","Transportatorul a făcut rezerve la încărcare (art. 8): ele te obligă doar dacă le-ai acceptat expres. ","")&amp;IF(AND(ISNUMBER(AC196),ISNUMBER(AI196)),IF(NOT(ISNUMBER(AD196)),IF(Azi&gt;AI196,"Rezerva scrisă pentru avarii neaparente nu a fost trimisă în termen ("&amp;RIGHT("0"&amp;DAY(AI196),2)&amp;"."&amp;RIGHT("0"&amp;MONTH(AI196),2)&amp;"."&amp;YEAR(AI196)&amp;"). ","Trimite rezerva scrisă pentru avarii neaparente până la "&amp;RIGHT("0"&amp;DAY(AI196),2)&amp;"."&amp;RIGHT("0"&amp;MONTH(AI196),2)&amp;"."&amp;YEAR(AI196)&amp;". "),IF(AD196&gt;AI196,"Rezerva scrisă a fost trimisă după termenul de 7 zile ("&amp;RIGHT("0"&amp;DAY(AI196),2)&amp;"."&amp;RIGHT("0"&amp;MONTH(AI196),2)&amp;"."&amp;YEAR(AI196)&amp;"): se prezumă că marfa a fost primită în starea din CMR. ","")),"")&amp;IF(ISNUMBER(AJ196),IF(NOT(ISNUMBER(AE196)),IF(Azi&gt;AJ196,"Termenul de 21 de zile pentru reclamația de întârziere a expirat. ","Livrare cu întârziere: trimite reclamația scrisă până la "&amp;RIGHT("0"&amp;DAY(AJ196),2)&amp;"."&amp;RIGHT("0"&amp;MONTH(AJ196),2)&amp;"."&amp;YEAR(AJ196)&amp;". "),IF(AE196&gt;AJ196,"Reclamația pentru întârziere a fost trimisă după termen. ","")),"")&amp;IF(AND(AH196="În tranzit – întârziat"),"Termenul de livrare a trecut și marfa nu a ajuns. ","")&amp;IF(AND(ISNUMBER(AK196),OR(AB196&lt;&gt;"",ISNUMBER(AC196),ISNUMBER(AJ196)),Azi&gt;N(AK196)-60,Azi&lt;=N(AK196)),"Acțiunea în instanță se prescrie la "&amp;RIGHT("0"&amp;DAY(AK196),2)&amp;"."&amp;RIGHT("0"&amp;MONTH(AK196),2)&amp;"."&amp;YEAR(AK196)&amp;". ","")))</f>
        <v/>
      </c>
    </row>
    <row r="197" spans="2:38" x14ac:dyDescent="0.2">
      <c r="B197" s="17"/>
      <c r="C197" s="18"/>
      <c r="D197" s="19"/>
      <c r="E197" s="19"/>
      <c r="F197" s="19"/>
      <c r="G197" s="19"/>
      <c r="H197" s="19"/>
      <c r="I197" s="19"/>
      <c r="J197" s="19"/>
      <c r="K197" s="19"/>
      <c r="L197" s="18"/>
      <c r="M197" s="19"/>
      <c r="N197" s="19"/>
      <c r="O197" s="19"/>
      <c r="P197" s="19"/>
      <c r="Q197" s="19"/>
      <c r="R197" s="19"/>
      <c r="S197" s="19"/>
      <c r="T197" s="20"/>
      <c r="U197" s="21"/>
      <c r="V197" s="20"/>
      <c r="W197" s="19"/>
      <c r="X197" s="19"/>
      <c r="Y197" s="18"/>
      <c r="Z197" s="19"/>
      <c r="AA197" s="18"/>
      <c r="AB197" s="19"/>
      <c r="AC197" s="18"/>
      <c r="AD197" s="18"/>
      <c r="AE197" s="18"/>
      <c r="AF197" s="22" t="str">
        <f>IF(B197="","",SUMIF(Mărfuri!$B$5:$B$1004,B197,Mărfuri!$D$5:$D$1004))</f>
        <v/>
      </c>
      <c r="AG197" s="23" t="str">
        <f>IF(B197="","",SUMIF(Mărfuri!$B$5:$B$1004,B197,Mărfuri!$H$5:$H$1004))</f>
        <v/>
      </c>
      <c r="AH197" s="24" t="str">
        <f t="shared" ref="AH197:AH260" si="12">IF(B197="","",IF(NOT(ISNUMBER(AA197)),IF(AND(ISNUMBER(Y197),Azi&gt;Y197),"În tranzit – întârziat","În tranzit"),IF(OR(AB197&lt;&gt;"",ISNUMBER(AC197)),"Livrat cu rezerve",IF(AND(ISNUMBER(Y197),AA197&gt;Y197),"Livrat cu întârziere","Livrat fără rezerve"))))</f>
        <v/>
      </c>
      <c r="AI197" s="25" t="str">
        <f t="shared" ref="AI197:AI260" si="13">IF(OR(B197="",NOT(ISNUMBER(AA197))),"",WORKDAY.INTL(AA197,7,"0000001",Sarb))</f>
        <v/>
      </c>
      <c r="AJ197" s="25" t="str">
        <f t="shared" ref="AJ197:AJ260" si="14">IF(OR(B197="",NOT(ISNUMBER(AA197)),NOT(ISNUMBER(Y197))),"",IF(AA197&gt;Y197,AA197+21,""))</f>
        <v/>
      </c>
      <c r="AK197" s="25" t="str">
        <f t="shared" ref="AK197:AK260" si="15">IF(OR(B197="",NOT(ISNUMBER(AA197))),"",EDATE(AA197,12))</f>
        <v/>
      </c>
      <c r="AL197" s="26" t="str">
        <f>IF(B197="","",TRIM(IF(COUNTIF($B$5:$B$504,B197)&gt;1,"Număr CMR dublat. ","")&amp;IF(LEN(IF(C197="","data, ","")&amp;IF(D197="","locul întocmirii, ","")&amp;IF(OR(E197="",F197=""),"expeditorul, ","")&amp;IF(OR(H197="",I197=""),"destinatarul, ","")&amp;IF(OR(N197="",O197=""),"transportatorul, ","")&amp;IF(OR(K197="",NOT(ISNUMBER(L197))),"locul și data încărcării, ","")&amp;IF(M197="","locul de livrare, ","")&amp;IF(N(AF197)=0,"numărul de colete, ","")&amp;IF(COUNTIFS(Mărfuri!$B$5:$B$1004,B197,Mărfuri!$H$5:$H$1004,"")&gt;0,"greutatea unor loturi, ",""))&gt;0,"Lipsesc date obligatorii (art. 6): "&amp;LEFT(IF(C197="","data, ","")&amp;IF(D197="","locul întocmirii, ","")&amp;IF(OR(E197="",F197=""),"expeditorul, ","")&amp;IF(OR(H197="",I197=""),"destinatarul, ","")&amp;IF(OR(N197="",O197=""),"transportatorul, ","")&amp;IF(OR(K197="",NOT(ISNUMBER(L197))),"locul și data încărcării, ","")&amp;IF(M197="","locul de livrare, ","")&amp;IF(N(AF197)=0,"numărul de colete, ","")&amp;IF(COUNTIFS(Mărfuri!$B$5:$B$1004,B197,Mărfuri!$H$5:$H$1004,"")&gt;0,"greutatea unor loturi, ",""),LEN(IF(C197="","data, ","")&amp;IF(D197="","locul întocmirii, ","")&amp;IF(OR(E197="",F197=""),"expeditorul, ","")&amp;IF(OR(H197="",I197=""),"destinatarul, ","")&amp;IF(OR(N197="",O197=""),"transportatorul, ","")&amp;IF(OR(K197="",NOT(ISNUMBER(L197))),"locul și data încărcării, ","")&amp;IF(M197="","locul de livrare, ","")&amp;IF(N(AF197)=0,"numărul de colete, ","")&amp;IF(COUNTIFS(Mărfuri!$B$5:$B$1004,B197,Mărfuri!$H$5:$H$1004,"")&gt;0,"greutatea unor loturi, ",""))-2)&amp;". ","")&amp;IF(Z197&lt;&gt;"","Transportatorul a făcut rezerve la încărcare (art. 8): ele te obligă doar dacă le-ai acceptat expres. ","")&amp;IF(AND(ISNUMBER(AC197),ISNUMBER(AI197)),IF(NOT(ISNUMBER(AD197)),IF(Azi&gt;AI197,"Rezerva scrisă pentru avarii neaparente nu a fost trimisă în termen ("&amp;RIGHT("0"&amp;DAY(AI197),2)&amp;"."&amp;RIGHT("0"&amp;MONTH(AI197),2)&amp;"."&amp;YEAR(AI197)&amp;"). ","Trimite rezerva scrisă pentru avarii neaparente până la "&amp;RIGHT("0"&amp;DAY(AI197),2)&amp;"."&amp;RIGHT("0"&amp;MONTH(AI197),2)&amp;"."&amp;YEAR(AI197)&amp;". "),IF(AD197&gt;AI197,"Rezerva scrisă a fost trimisă după termenul de 7 zile ("&amp;RIGHT("0"&amp;DAY(AI197),2)&amp;"."&amp;RIGHT("0"&amp;MONTH(AI197),2)&amp;"."&amp;YEAR(AI197)&amp;"): se prezumă că marfa a fost primită în starea din CMR. ","")),"")&amp;IF(ISNUMBER(AJ197),IF(NOT(ISNUMBER(AE197)),IF(Azi&gt;AJ197,"Termenul de 21 de zile pentru reclamația de întârziere a expirat. ","Livrare cu întârziere: trimite reclamația scrisă până la "&amp;RIGHT("0"&amp;DAY(AJ197),2)&amp;"."&amp;RIGHT("0"&amp;MONTH(AJ197),2)&amp;"."&amp;YEAR(AJ197)&amp;". "),IF(AE197&gt;AJ197,"Reclamația pentru întârziere a fost trimisă după termen. ","")),"")&amp;IF(AND(AH197="În tranzit – întârziat"),"Termenul de livrare a trecut și marfa nu a ajuns. ","")&amp;IF(AND(ISNUMBER(AK197),OR(AB197&lt;&gt;"",ISNUMBER(AC197),ISNUMBER(AJ197)),Azi&gt;N(AK197)-60,Azi&lt;=N(AK197)),"Acțiunea în instanță se prescrie la "&amp;RIGHT("0"&amp;DAY(AK197),2)&amp;"."&amp;RIGHT("0"&amp;MONTH(AK197),2)&amp;"."&amp;YEAR(AK197)&amp;". ","")))</f>
        <v/>
      </c>
    </row>
    <row r="198" spans="2:38" x14ac:dyDescent="0.2">
      <c r="B198" s="17"/>
      <c r="C198" s="18"/>
      <c r="D198" s="19"/>
      <c r="E198" s="19"/>
      <c r="F198" s="19"/>
      <c r="G198" s="19"/>
      <c r="H198" s="19"/>
      <c r="I198" s="19"/>
      <c r="J198" s="19"/>
      <c r="K198" s="19"/>
      <c r="L198" s="18"/>
      <c r="M198" s="19"/>
      <c r="N198" s="19"/>
      <c r="O198" s="19"/>
      <c r="P198" s="19"/>
      <c r="Q198" s="19"/>
      <c r="R198" s="19"/>
      <c r="S198" s="19"/>
      <c r="T198" s="20"/>
      <c r="U198" s="21"/>
      <c r="V198" s="20"/>
      <c r="W198" s="19"/>
      <c r="X198" s="19"/>
      <c r="Y198" s="18"/>
      <c r="Z198" s="19"/>
      <c r="AA198" s="18"/>
      <c r="AB198" s="19"/>
      <c r="AC198" s="18"/>
      <c r="AD198" s="18"/>
      <c r="AE198" s="18"/>
      <c r="AF198" s="22" t="str">
        <f>IF(B198="","",SUMIF(Mărfuri!$B$5:$B$1004,B198,Mărfuri!$D$5:$D$1004))</f>
        <v/>
      </c>
      <c r="AG198" s="23" t="str">
        <f>IF(B198="","",SUMIF(Mărfuri!$B$5:$B$1004,B198,Mărfuri!$H$5:$H$1004))</f>
        <v/>
      </c>
      <c r="AH198" s="24" t="str">
        <f t="shared" si="12"/>
        <v/>
      </c>
      <c r="AI198" s="25" t="str">
        <f t="shared" si="13"/>
        <v/>
      </c>
      <c r="AJ198" s="25" t="str">
        <f t="shared" si="14"/>
        <v/>
      </c>
      <c r="AK198" s="25" t="str">
        <f t="shared" si="15"/>
        <v/>
      </c>
      <c r="AL198" s="26" t="str">
        <f>IF(B198="","",TRIM(IF(COUNTIF($B$5:$B$504,B198)&gt;1,"Număr CMR dublat. ","")&amp;IF(LEN(IF(C198="","data, ","")&amp;IF(D198="","locul întocmirii, ","")&amp;IF(OR(E198="",F198=""),"expeditorul, ","")&amp;IF(OR(H198="",I198=""),"destinatarul, ","")&amp;IF(OR(N198="",O198=""),"transportatorul, ","")&amp;IF(OR(K198="",NOT(ISNUMBER(L198))),"locul și data încărcării, ","")&amp;IF(M198="","locul de livrare, ","")&amp;IF(N(AF198)=0,"numărul de colete, ","")&amp;IF(COUNTIFS(Mărfuri!$B$5:$B$1004,B198,Mărfuri!$H$5:$H$1004,"")&gt;0,"greutatea unor loturi, ",""))&gt;0,"Lipsesc date obligatorii (art. 6): "&amp;LEFT(IF(C198="","data, ","")&amp;IF(D198="","locul întocmirii, ","")&amp;IF(OR(E198="",F198=""),"expeditorul, ","")&amp;IF(OR(H198="",I198=""),"destinatarul, ","")&amp;IF(OR(N198="",O198=""),"transportatorul, ","")&amp;IF(OR(K198="",NOT(ISNUMBER(L198))),"locul și data încărcării, ","")&amp;IF(M198="","locul de livrare, ","")&amp;IF(N(AF198)=0,"numărul de colete, ","")&amp;IF(COUNTIFS(Mărfuri!$B$5:$B$1004,B198,Mărfuri!$H$5:$H$1004,"")&gt;0,"greutatea unor loturi, ",""),LEN(IF(C198="","data, ","")&amp;IF(D198="","locul întocmirii, ","")&amp;IF(OR(E198="",F198=""),"expeditorul, ","")&amp;IF(OR(H198="",I198=""),"destinatarul, ","")&amp;IF(OR(N198="",O198=""),"transportatorul, ","")&amp;IF(OR(K198="",NOT(ISNUMBER(L198))),"locul și data încărcării, ","")&amp;IF(M198="","locul de livrare, ","")&amp;IF(N(AF198)=0,"numărul de colete, ","")&amp;IF(COUNTIFS(Mărfuri!$B$5:$B$1004,B198,Mărfuri!$H$5:$H$1004,"")&gt;0,"greutatea unor loturi, ",""))-2)&amp;". ","")&amp;IF(Z198&lt;&gt;"","Transportatorul a făcut rezerve la încărcare (art. 8): ele te obligă doar dacă le-ai acceptat expres. ","")&amp;IF(AND(ISNUMBER(AC198),ISNUMBER(AI198)),IF(NOT(ISNUMBER(AD198)),IF(Azi&gt;AI198,"Rezerva scrisă pentru avarii neaparente nu a fost trimisă în termen ("&amp;RIGHT("0"&amp;DAY(AI198),2)&amp;"."&amp;RIGHT("0"&amp;MONTH(AI198),2)&amp;"."&amp;YEAR(AI198)&amp;"). ","Trimite rezerva scrisă pentru avarii neaparente până la "&amp;RIGHT("0"&amp;DAY(AI198),2)&amp;"."&amp;RIGHT("0"&amp;MONTH(AI198),2)&amp;"."&amp;YEAR(AI198)&amp;". "),IF(AD198&gt;AI198,"Rezerva scrisă a fost trimisă după termenul de 7 zile ("&amp;RIGHT("0"&amp;DAY(AI198),2)&amp;"."&amp;RIGHT("0"&amp;MONTH(AI198),2)&amp;"."&amp;YEAR(AI198)&amp;"): se prezumă că marfa a fost primită în starea din CMR. ","")),"")&amp;IF(ISNUMBER(AJ198),IF(NOT(ISNUMBER(AE198)),IF(Azi&gt;AJ198,"Termenul de 21 de zile pentru reclamația de întârziere a expirat. ","Livrare cu întârziere: trimite reclamația scrisă până la "&amp;RIGHT("0"&amp;DAY(AJ198),2)&amp;"."&amp;RIGHT("0"&amp;MONTH(AJ198),2)&amp;"."&amp;YEAR(AJ198)&amp;". "),IF(AE198&gt;AJ198,"Reclamația pentru întârziere a fost trimisă după termen. ","")),"")&amp;IF(AND(AH198="În tranzit – întârziat"),"Termenul de livrare a trecut și marfa nu a ajuns. ","")&amp;IF(AND(ISNUMBER(AK198),OR(AB198&lt;&gt;"",ISNUMBER(AC198),ISNUMBER(AJ198)),Azi&gt;N(AK198)-60,Azi&lt;=N(AK198)),"Acțiunea în instanță se prescrie la "&amp;RIGHT("0"&amp;DAY(AK198),2)&amp;"."&amp;RIGHT("0"&amp;MONTH(AK198),2)&amp;"."&amp;YEAR(AK198)&amp;". ","")))</f>
        <v/>
      </c>
    </row>
    <row r="199" spans="2:38" x14ac:dyDescent="0.2">
      <c r="B199" s="17"/>
      <c r="C199" s="18"/>
      <c r="D199" s="19"/>
      <c r="E199" s="19"/>
      <c r="F199" s="19"/>
      <c r="G199" s="19"/>
      <c r="H199" s="19"/>
      <c r="I199" s="19"/>
      <c r="J199" s="19"/>
      <c r="K199" s="19"/>
      <c r="L199" s="18"/>
      <c r="M199" s="19"/>
      <c r="N199" s="19"/>
      <c r="O199" s="19"/>
      <c r="P199" s="19"/>
      <c r="Q199" s="19"/>
      <c r="R199" s="19"/>
      <c r="S199" s="19"/>
      <c r="T199" s="20"/>
      <c r="U199" s="21"/>
      <c r="V199" s="20"/>
      <c r="W199" s="19"/>
      <c r="X199" s="19"/>
      <c r="Y199" s="18"/>
      <c r="Z199" s="19"/>
      <c r="AA199" s="18"/>
      <c r="AB199" s="19"/>
      <c r="AC199" s="18"/>
      <c r="AD199" s="18"/>
      <c r="AE199" s="18"/>
      <c r="AF199" s="22" t="str">
        <f>IF(B199="","",SUMIF(Mărfuri!$B$5:$B$1004,B199,Mărfuri!$D$5:$D$1004))</f>
        <v/>
      </c>
      <c r="AG199" s="23" t="str">
        <f>IF(B199="","",SUMIF(Mărfuri!$B$5:$B$1004,B199,Mărfuri!$H$5:$H$1004))</f>
        <v/>
      </c>
      <c r="AH199" s="24" t="str">
        <f t="shared" si="12"/>
        <v/>
      </c>
      <c r="AI199" s="25" t="str">
        <f t="shared" si="13"/>
        <v/>
      </c>
      <c r="AJ199" s="25" t="str">
        <f t="shared" si="14"/>
        <v/>
      </c>
      <c r="AK199" s="25" t="str">
        <f t="shared" si="15"/>
        <v/>
      </c>
      <c r="AL199" s="26" t="str">
        <f>IF(B199="","",TRIM(IF(COUNTIF($B$5:$B$504,B199)&gt;1,"Număr CMR dublat. ","")&amp;IF(LEN(IF(C199="","data, ","")&amp;IF(D199="","locul întocmirii, ","")&amp;IF(OR(E199="",F199=""),"expeditorul, ","")&amp;IF(OR(H199="",I199=""),"destinatarul, ","")&amp;IF(OR(N199="",O199=""),"transportatorul, ","")&amp;IF(OR(K199="",NOT(ISNUMBER(L199))),"locul și data încărcării, ","")&amp;IF(M199="","locul de livrare, ","")&amp;IF(N(AF199)=0,"numărul de colete, ","")&amp;IF(COUNTIFS(Mărfuri!$B$5:$B$1004,B199,Mărfuri!$H$5:$H$1004,"")&gt;0,"greutatea unor loturi, ",""))&gt;0,"Lipsesc date obligatorii (art. 6): "&amp;LEFT(IF(C199="","data, ","")&amp;IF(D199="","locul întocmirii, ","")&amp;IF(OR(E199="",F199=""),"expeditorul, ","")&amp;IF(OR(H199="",I199=""),"destinatarul, ","")&amp;IF(OR(N199="",O199=""),"transportatorul, ","")&amp;IF(OR(K199="",NOT(ISNUMBER(L199))),"locul și data încărcării, ","")&amp;IF(M199="","locul de livrare, ","")&amp;IF(N(AF199)=0,"numărul de colete, ","")&amp;IF(COUNTIFS(Mărfuri!$B$5:$B$1004,B199,Mărfuri!$H$5:$H$1004,"")&gt;0,"greutatea unor loturi, ",""),LEN(IF(C199="","data, ","")&amp;IF(D199="","locul întocmirii, ","")&amp;IF(OR(E199="",F199=""),"expeditorul, ","")&amp;IF(OR(H199="",I199=""),"destinatarul, ","")&amp;IF(OR(N199="",O199=""),"transportatorul, ","")&amp;IF(OR(K199="",NOT(ISNUMBER(L199))),"locul și data încărcării, ","")&amp;IF(M199="","locul de livrare, ","")&amp;IF(N(AF199)=0,"numărul de colete, ","")&amp;IF(COUNTIFS(Mărfuri!$B$5:$B$1004,B199,Mărfuri!$H$5:$H$1004,"")&gt;0,"greutatea unor loturi, ",""))-2)&amp;". ","")&amp;IF(Z199&lt;&gt;"","Transportatorul a făcut rezerve la încărcare (art. 8): ele te obligă doar dacă le-ai acceptat expres. ","")&amp;IF(AND(ISNUMBER(AC199),ISNUMBER(AI199)),IF(NOT(ISNUMBER(AD199)),IF(Azi&gt;AI199,"Rezerva scrisă pentru avarii neaparente nu a fost trimisă în termen ("&amp;RIGHT("0"&amp;DAY(AI199),2)&amp;"."&amp;RIGHT("0"&amp;MONTH(AI199),2)&amp;"."&amp;YEAR(AI199)&amp;"). ","Trimite rezerva scrisă pentru avarii neaparente până la "&amp;RIGHT("0"&amp;DAY(AI199),2)&amp;"."&amp;RIGHT("0"&amp;MONTH(AI199),2)&amp;"."&amp;YEAR(AI199)&amp;". "),IF(AD199&gt;AI199,"Rezerva scrisă a fost trimisă după termenul de 7 zile ("&amp;RIGHT("0"&amp;DAY(AI199),2)&amp;"."&amp;RIGHT("0"&amp;MONTH(AI199),2)&amp;"."&amp;YEAR(AI199)&amp;"): se prezumă că marfa a fost primită în starea din CMR. ","")),"")&amp;IF(ISNUMBER(AJ199),IF(NOT(ISNUMBER(AE199)),IF(Azi&gt;AJ199,"Termenul de 21 de zile pentru reclamația de întârziere a expirat. ","Livrare cu întârziere: trimite reclamația scrisă până la "&amp;RIGHT("0"&amp;DAY(AJ199),2)&amp;"."&amp;RIGHT("0"&amp;MONTH(AJ199),2)&amp;"."&amp;YEAR(AJ199)&amp;". "),IF(AE199&gt;AJ199,"Reclamația pentru întârziere a fost trimisă după termen. ","")),"")&amp;IF(AND(AH199="În tranzit – întârziat"),"Termenul de livrare a trecut și marfa nu a ajuns. ","")&amp;IF(AND(ISNUMBER(AK199),OR(AB199&lt;&gt;"",ISNUMBER(AC199),ISNUMBER(AJ199)),Azi&gt;N(AK199)-60,Azi&lt;=N(AK199)),"Acțiunea în instanță se prescrie la "&amp;RIGHT("0"&amp;DAY(AK199),2)&amp;"."&amp;RIGHT("0"&amp;MONTH(AK199),2)&amp;"."&amp;YEAR(AK199)&amp;". ","")))</f>
        <v/>
      </c>
    </row>
    <row r="200" spans="2:38" x14ac:dyDescent="0.2">
      <c r="B200" s="17"/>
      <c r="C200" s="18"/>
      <c r="D200" s="19"/>
      <c r="E200" s="19"/>
      <c r="F200" s="19"/>
      <c r="G200" s="19"/>
      <c r="H200" s="19"/>
      <c r="I200" s="19"/>
      <c r="J200" s="19"/>
      <c r="K200" s="19"/>
      <c r="L200" s="18"/>
      <c r="M200" s="19"/>
      <c r="N200" s="19"/>
      <c r="O200" s="19"/>
      <c r="P200" s="19"/>
      <c r="Q200" s="19"/>
      <c r="R200" s="19"/>
      <c r="S200" s="19"/>
      <c r="T200" s="20"/>
      <c r="U200" s="21"/>
      <c r="V200" s="20"/>
      <c r="W200" s="19"/>
      <c r="X200" s="19"/>
      <c r="Y200" s="18"/>
      <c r="Z200" s="19"/>
      <c r="AA200" s="18"/>
      <c r="AB200" s="19"/>
      <c r="AC200" s="18"/>
      <c r="AD200" s="18"/>
      <c r="AE200" s="18"/>
      <c r="AF200" s="22" t="str">
        <f>IF(B200="","",SUMIF(Mărfuri!$B$5:$B$1004,B200,Mărfuri!$D$5:$D$1004))</f>
        <v/>
      </c>
      <c r="AG200" s="23" t="str">
        <f>IF(B200="","",SUMIF(Mărfuri!$B$5:$B$1004,B200,Mărfuri!$H$5:$H$1004))</f>
        <v/>
      </c>
      <c r="AH200" s="24" t="str">
        <f t="shared" si="12"/>
        <v/>
      </c>
      <c r="AI200" s="25" t="str">
        <f t="shared" si="13"/>
        <v/>
      </c>
      <c r="AJ200" s="25" t="str">
        <f t="shared" si="14"/>
        <v/>
      </c>
      <c r="AK200" s="25" t="str">
        <f t="shared" si="15"/>
        <v/>
      </c>
      <c r="AL200" s="26" t="str">
        <f>IF(B200="","",TRIM(IF(COUNTIF($B$5:$B$504,B200)&gt;1,"Număr CMR dublat. ","")&amp;IF(LEN(IF(C200="","data, ","")&amp;IF(D200="","locul întocmirii, ","")&amp;IF(OR(E200="",F200=""),"expeditorul, ","")&amp;IF(OR(H200="",I200=""),"destinatarul, ","")&amp;IF(OR(N200="",O200=""),"transportatorul, ","")&amp;IF(OR(K200="",NOT(ISNUMBER(L200))),"locul și data încărcării, ","")&amp;IF(M200="","locul de livrare, ","")&amp;IF(N(AF200)=0,"numărul de colete, ","")&amp;IF(COUNTIFS(Mărfuri!$B$5:$B$1004,B200,Mărfuri!$H$5:$H$1004,"")&gt;0,"greutatea unor loturi, ",""))&gt;0,"Lipsesc date obligatorii (art. 6): "&amp;LEFT(IF(C200="","data, ","")&amp;IF(D200="","locul întocmirii, ","")&amp;IF(OR(E200="",F200=""),"expeditorul, ","")&amp;IF(OR(H200="",I200=""),"destinatarul, ","")&amp;IF(OR(N200="",O200=""),"transportatorul, ","")&amp;IF(OR(K200="",NOT(ISNUMBER(L200))),"locul și data încărcării, ","")&amp;IF(M200="","locul de livrare, ","")&amp;IF(N(AF200)=0,"numărul de colete, ","")&amp;IF(COUNTIFS(Mărfuri!$B$5:$B$1004,B200,Mărfuri!$H$5:$H$1004,"")&gt;0,"greutatea unor loturi, ",""),LEN(IF(C200="","data, ","")&amp;IF(D200="","locul întocmirii, ","")&amp;IF(OR(E200="",F200=""),"expeditorul, ","")&amp;IF(OR(H200="",I200=""),"destinatarul, ","")&amp;IF(OR(N200="",O200=""),"transportatorul, ","")&amp;IF(OR(K200="",NOT(ISNUMBER(L200))),"locul și data încărcării, ","")&amp;IF(M200="","locul de livrare, ","")&amp;IF(N(AF200)=0,"numărul de colete, ","")&amp;IF(COUNTIFS(Mărfuri!$B$5:$B$1004,B200,Mărfuri!$H$5:$H$1004,"")&gt;0,"greutatea unor loturi, ",""))-2)&amp;". ","")&amp;IF(Z200&lt;&gt;"","Transportatorul a făcut rezerve la încărcare (art. 8): ele te obligă doar dacă le-ai acceptat expres. ","")&amp;IF(AND(ISNUMBER(AC200),ISNUMBER(AI200)),IF(NOT(ISNUMBER(AD200)),IF(Azi&gt;AI200,"Rezerva scrisă pentru avarii neaparente nu a fost trimisă în termen ("&amp;RIGHT("0"&amp;DAY(AI200),2)&amp;"."&amp;RIGHT("0"&amp;MONTH(AI200),2)&amp;"."&amp;YEAR(AI200)&amp;"). ","Trimite rezerva scrisă pentru avarii neaparente până la "&amp;RIGHT("0"&amp;DAY(AI200),2)&amp;"."&amp;RIGHT("0"&amp;MONTH(AI200),2)&amp;"."&amp;YEAR(AI200)&amp;". "),IF(AD200&gt;AI200,"Rezerva scrisă a fost trimisă după termenul de 7 zile ("&amp;RIGHT("0"&amp;DAY(AI200),2)&amp;"."&amp;RIGHT("0"&amp;MONTH(AI200),2)&amp;"."&amp;YEAR(AI200)&amp;"): se prezumă că marfa a fost primită în starea din CMR. ","")),"")&amp;IF(ISNUMBER(AJ200),IF(NOT(ISNUMBER(AE200)),IF(Azi&gt;AJ200,"Termenul de 21 de zile pentru reclamația de întârziere a expirat. ","Livrare cu întârziere: trimite reclamația scrisă până la "&amp;RIGHT("0"&amp;DAY(AJ200),2)&amp;"."&amp;RIGHT("0"&amp;MONTH(AJ200),2)&amp;"."&amp;YEAR(AJ200)&amp;". "),IF(AE200&gt;AJ200,"Reclamația pentru întârziere a fost trimisă după termen. ","")),"")&amp;IF(AND(AH200="În tranzit – întârziat"),"Termenul de livrare a trecut și marfa nu a ajuns. ","")&amp;IF(AND(ISNUMBER(AK200),OR(AB200&lt;&gt;"",ISNUMBER(AC200),ISNUMBER(AJ200)),Azi&gt;N(AK200)-60,Azi&lt;=N(AK200)),"Acțiunea în instanță se prescrie la "&amp;RIGHT("0"&amp;DAY(AK200),2)&amp;"."&amp;RIGHT("0"&amp;MONTH(AK200),2)&amp;"."&amp;YEAR(AK200)&amp;". ","")))</f>
        <v/>
      </c>
    </row>
    <row r="201" spans="2:38" x14ac:dyDescent="0.2">
      <c r="B201" s="17"/>
      <c r="C201" s="18"/>
      <c r="D201" s="19"/>
      <c r="E201" s="19"/>
      <c r="F201" s="19"/>
      <c r="G201" s="19"/>
      <c r="H201" s="19"/>
      <c r="I201" s="19"/>
      <c r="J201" s="19"/>
      <c r="K201" s="19"/>
      <c r="L201" s="18"/>
      <c r="M201" s="19"/>
      <c r="N201" s="19"/>
      <c r="O201" s="19"/>
      <c r="P201" s="19"/>
      <c r="Q201" s="19"/>
      <c r="R201" s="19"/>
      <c r="S201" s="19"/>
      <c r="T201" s="20"/>
      <c r="U201" s="21"/>
      <c r="V201" s="20"/>
      <c r="W201" s="19"/>
      <c r="X201" s="19"/>
      <c r="Y201" s="18"/>
      <c r="Z201" s="19"/>
      <c r="AA201" s="18"/>
      <c r="AB201" s="19"/>
      <c r="AC201" s="18"/>
      <c r="AD201" s="18"/>
      <c r="AE201" s="18"/>
      <c r="AF201" s="22" t="str">
        <f>IF(B201="","",SUMIF(Mărfuri!$B$5:$B$1004,B201,Mărfuri!$D$5:$D$1004))</f>
        <v/>
      </c>
      <c r="AG201" s="23" t="str">
        <f>IF(B201="","",SUMIF(Mărfuri!$B$5:$B$1004,B201,Mărfuri!$H$5:$H$1004))</f>
        <v/>
      </c>
      <c r="AH201" s="24" t="str">
        <f t="shared" si="12"/>
        <v/>
      </c>
      <c r="AI201" s="25" t="str">
        <f t="shared" si="13"/>
        <v/>
      </c>
      <c r="AJ201" s="25" t="str">
        <f t="shared" si="14"/>
        <v/>
      </c>
      <c r="AK201" s="25" t="str">
        <f t="shared" si="15"/>
        <v/>
      </c>
      <c r="AL201" s="26" t="str">
        <f>IF(B201="","",TRIM(IF(COUNTIF($B$5:$B$504,B201)&gt;1,"Număr CMR dublat. ","")&amp;IF(LEN(IF(C201="","data, ","")&amp;IF(D201="","locul întocmirii, ","")&amp;IF(OR(E201="",F201=""),"expeditorul, ","")&amp;IF(OR(H201="",I201=""),"destinatarul, ","")&amp;IF(OR(N201="",O201=""),"transportatorul, ","")&amp;IF(OR(K201="",NOT(ISNUMBER(L201))),"locul și data încărcării, ","")&amp;IF(M201="","locul de livrare, ","")&amp;IF(N(AF201)=0,"numărul de colete, ","")&amp;IF(COUNTIFS(Mărfuri!$B$5:$B$1004,B201,Mărfuri!$H$5:$H$1004,"")&gt;0,"greutatea unor loturi, ",""))&gt;0,"Lipsesc date obligatorii (art. 6): "&amp;LEFT(IF(C201="","data, ","")&amp;IF(D201="","locul întocmirii, ","")&amp;IF(OR(E201="",F201=""),"expeditorul, ","")&amp;IF(OR(H201="",I201=""),"destinatarul, ","")&amp;IF(OR(N201="",O201=""),"transportatorul, ","")&amp;IF(OR(K201="",NOT(ISNUMBER(L201))),"locul și data încărcării, ","")&amp;IF(M201="","locul de livrare, ","")&amp;IF(N(AF201)=0,"numărul de colete, ","")&amp;IF(COUNTIFS(Mărfuri!$B$5:$B$1004,B201,Mărfuri!$H$5:$H$1004,"")&gt;0,"greutatea unor loturi, ",""),LEN(IF(C201="","data, ","")&amp;IF(D201="","locul întocmirii, ","")&amp;IF(OR(E201="",F201=""),"expeditorul, ","")&amp;IF(OR(H201="",I201=""),"destinatarul, ","")&amp;IF(OR(N201="",O201=""),"transportatorul, ","")&amp;IF(OR(K201="",NOT(ISNUMBER(L201))),"locul și data încărcării, ","")&amp;IF(M201="","locul de livrare, ","")&amp;IF(N(AF201)=0,"numărul de colete, ","")&amp;IF(COUNTIFS(Mărfuri!$B$5:$B$1004,B201,Mărfuri!$H$5:$H$1004,"")&gt;0,"greutatea unor loturi, ",""))-2)&amp;". ","")&amp;IF(Z201&lt;&gt;"","Transportatorul a făcut rezerve la încărcare (art. 8): ele te obligă doar dacă le-ai acceptat expres. ","")&amp;IF(AND(ISNUMBER(AC201),ISNUMBER(AI201)),IF(NOT(ISNUMBER(AD201)),IF(Azi&gt;AI201,"Rezerva scrisă pentru avarii neaparente nu a fost trimisă în termen ("&amp;RIGHT("0"&amp;DAY(AI201),2)&amp;"."&amp;RIGHT("0"&amp;MONTH(AI201),2)&amp;"."&amp;YEAR(AI201)&amp;"). ","Trimite rezerva scrisă pentru avarii neaparente până la "&amp;RIGHT("0"&amp;DAY(AI201),2)&amp;"."&amp;RIGHT("0"&amp;MONTH(AI201),2)&amp;"."&amp;YEAR(AI201)&amp;". "),IF(AD201&gt;AI201,"Rezerva scrisă a fost trimisă după termenul de 7 zile ("&amp;RIGHT("0"&amp;DAY(AI201),2)&amp;"."&amp;RIGHT("0"&amp;MONTH(AI201),2)&amp;"."&amp;YEAR(AI201)&amp;"): se prezumă că marfa a fost primită în starea din CMR. ","")),"")&amp;IF(ISNUMBER(AJ201),IF(NOT(ISNUMBER(AE201)),IF(Azi&gt;AJ201,"Termenul de 21 de zile pentru reclamația de întârziere a expirat. ","Livrare cu întârziere: trimite reclamația scrisă până la "&amp;RIGHT("0"&amp;DAY(AJ201),2)&amp;"."&amp;RIGHT("0"&amp;MONTH(AJ201),2)&amp;"."&amp;YEAR(AJ201)&amp;". "),IF(AE201&gt;AJ201,"Reclamația pentru întârziere a fost trimisă după termen. ","")),"")&amp;IF(AND(AH201="În tranzit – întârziat"),"Termenul de livrare a trecut și marfa nu a ajuns. ","")&amp;IF(AND(ISNUMBER(AK201),OR(AB201&lt;&gt;"",ISNUMBER(AC201),ISNUMBER(AJ201)),Azi&gt;N(AK201)-60,Azi&lt;=N(AK201)),"Acțiunea în instanță se prescrie la "&amp;RIGHT("0"&amp;DAY(AK201),2)&amp;"."&amp;RIGHT("0"&amp;MONTH(AK201),2)&amp;"."&amp;YEAR(AK201)&amp;". ","")))</f>
        <v/>
      </c>
    </row>
    <row r="202" spans="2:38" x14ac:dyDescent="0.2">
      <c r="B202" s="17"/>
      <c r="C202" s="18"/>
      <c r="D202" s="19"/>
      <c r="E202" s="19"/>
      <c r="F202" s="19"/>
      <c r="G202" s="19"/>
      <c r="H202" s="19"/>
      <c r="I202" s="19"/>
      <c r="J202" s="19"/>
      <c r="K202" s="19"/>
      <c r="L202" s="18"/>
      <c r="M202" s="19"/>
      <c r="N202" s="19"/>
      <c r="O202" s="19"/>
      <c r="P202" s="19"/>
      <c r="Q202" s="19"/>
      <c r="R202" s="19"/>
      <c r="S202" s="19"/>
      <c r="T202" s="20"/>
      <c r="U202" s="21"/>
      <c r="V202" s="20"/>
      <c r="W202" s="19"/>
      <c r="X202" s="19"/>
      <c r="Y202" s="18"/>
      <c r="Z202" s="19"/>
      <c r="AA202" s="18"/>
      <c r="AB202" s="19"/>
      <c r="AC202" s="18"/>
      <c r="AD202" s="18"/>
      <c r="AE202" s="18"/>
      <c r="AF202" s="22" t="str">
        <f>IF(B202="","",SUMIF(Mărfuri!$B$5:$B$1004,B202,Mărfuri!$D$5:$D$1004))</f>
        <v/>
      </c>
      <c r="AG202" s="23" t="str">
        <f>IF(B202="","",SUMIF(Mărfuri!$B$5:$B$1004,B202,Mărfuri!$H$5:$H$1004))</f>
        <v/>
      </c>
      <c r="AH202" s="24" t="str">
        <f t="shared" si="12"/>
        <v/>
      </c>
      <c r="AI202" s="25" t="str">
        <f t="shared" si="13"/>
        <v/>
      </c>
      <c r="AJ202" s="25" t="str">
        <f t="shared" si="14"/>
        <v/>
      </c>
      <c r="AK202" s="25" t="str">
        <f t="shared" si="15"/>
        <v/>
      </c>
      <c r="AL202" s="26" t="str">
        <f>IF(B202="","",TRIM(IF(COUNTIF($B$5:$B$504,B202)&gt;1,"Număr CMR dublat. ","")&amp;IF(LEN(IF(C202="","data, ","")&amp;IF(D202="","locul întocmirii, ","")&amp;IF(OR(E202="",F202=""),"expeditorul, ","")&amp;IF(OR(H202="",I202=""),"destinatarul, ","")&amp;IF(OR(N202="",O202=""),"transportatorul, ","")&amp;IF(OR(K202="",NOT(ISNUMBER(L202))),"locul și data încărcării, ","")&amp;IF(M202="","locul de livrare, ","")&amp;IF(N(AF202)=0,"numărul de colete, ","")&amp;IF(COUNTIFS(Mărfuri!$B$5:$B$1004,B202,Mărfuri!$H$5:$H$1004,"")&gt;0,"greutatea unor loturi, ",""))&gt;0,"Lipsesc date obligatorii (art. 6): "&amp;LEFT(IF(C202="","data, ","")&amp;IF(D202="","locul întocmirii, ","")&amp;IF(OR(E202="",F202=""),"expeditorul, ","")&amp;IF(OR(H202="",I202=""),"destinatarul, ","")&amp;IF(OR(N202="",O202=""),"transportatorul, ","")&amp;IF(OR(K202="",NOT(ISNUMBER(L202))),"locul și data încărcării, ","")&amp;IF(M202="","locul de livrare, ","")&amp;IF(N(AF202)=0,"numărul de colete, ","")&amp;IF(COUNTIFS(Mărfuri!$B$5:$B$1004,B202,Mărfuri!$H$5:$H$1004,"")&gt;0,"greutatea unor loturi, ",""),LEN(IF(C202="","data, ","")&amp;IF(D202="","locul întocmirii, ","")&amp;IF(OR(E202="",F202=""),"expeditorul, ","")&amp;IF(OR(H202="",I202=""),"destinatarul, ","")&amp;IF(OR(N202="",O202=""),"transportatorul, ","")&amp;IF(OR(K202="",NOT(ISNUMBER(L202))),"locul și data încărcării, ","")&amp;IF(M202="","locul de livrare, ","")&amp;IF(N(AF202)=0,"numărul de colete, ","")&amp;IF(COUNTIFS(Mărfuri!$B$5:$B$1004,B202,Mărfuri!$H$5:$H$1004,"")&gt;0,"greutatea unor loturi, ",""))-2)&amp;". ","")&amp;IF(Z202&lt;&gt;"","Transportatorul a făcut rezerve la încărcare (art. 8): ele te obligă doar dacă le-ai acceptat expres. ","")&amp;IF(AND(ISNUMBER(AC202),ISNUMBER(AI202)),IF(NOT(ISNUMBER(AD202)),IF(Azi&gt;AI202,"Rezerva scrisă pentru avarii neaparente nu a fost trimisă în termen ("&amp;RIGHT("0"&amp;DAY(AI202),2)&amp;"."&amp;RIGHT("0"&amp;MONTH(AI202),2)&amp;"."&amp;YEAR(AI202)&amp;"). ","Trimite rezerva scrisă pentru avarii neaparente până la "&amp;RIGHT("0"&amp;DAY(AI202),2)&amp;"."&amp;RIGHT("0"&amp;MONTH(AI202),2)&amp;"."&amp;YEAR(AI202)&amp;". "),IF(AD202&gt;AI202,"Rezerva scrisă a fost trimisă după termenul de 7 zile ("&amp;RIGHT("0"&amp;DAY(AI202),2)&amp;"."&amp;RIGHT("0"&amp;MONTH(AI202),2)&amp;"."&amp;YEAR(AI202)&amp;"): se prezumă că marfa a fost primită în starea din CMR. ","")),"")&amp;IF(ISNUMBER(AJ202),IF(NOT(ISNUMBER(AE202)),IF(Azi&gt;AJ202,"Termenul de 21 de zile pentru reclamația de întârziere a expirat. ","Livrare cu întârziere: trimite reclamația scrisă până la "&amp;RIGHT("0"&amp;DAY(AJ202),2)&amp;"."&amp;RIGHT("0"&amp;MONTH(AJ202),2)&amp;"."&amp;YEAR(AJ202)&amp;". "),IF(AE202&gt;AJ202,"Reclamația pentru întârziere a fost trimisă după termen. ","")),"")&amp;IF(AND(AH202="În tranzit – întârziat"),"Termenul de livrare a trecut și marfa nu a ajuns. ","")&amp;IF(AND(ISNUMBER(AK202),OR(AB202&lt;&gt;"",ISNUMBER(AC202),ISNUMBER(AJ202)),Azi&gt;N(AK202)-60,Azi&lt;=N(AK202)),"Acțiunea în instanță se prescrie la "&amp;RIGHT("0"&amp;DAY(AK202),2)&amp;"."&amp;RIGHT("0"&amp;MONTH(AK202),2)&amp;"."&amp;YEAR(AK202)&amp;". ","")))</f>
        <v/>
      </c>
    </row>
    <row r="203" spans="2:38" x14ac:dyDescent="0.2">
      <c r="B203" s="17"/>
      <c r="C203" s="18"/>
      <c r="D203" s="19"/>
      <c r="E203" s="19"/>
      <c r="F203" s="19"/>
      <c r="G203" s="19"/>
      <c r="H203" s="19"/>
      <c r="I203" s="19"/>
      <c r="J203" s="19"/>
      <c r="K203" s="19"/>
      <c r="L203" s="18"/>
      <c r="M203" s="19"/>
      <c r="N203" s="19"/>
      <c r="O203" s="19"/>
      <c r="P203" s="19"/>
      <c r="Q203" s="19"/>
      <c r="R203" s="19"/>
      <c r="S203" s="19"/>
      <c r="T203" s="20"/>
      <c r="U203" s="21"/>
      <c r="V203" s="20"/>
      <c r="W203" s="19"/>
      <c r="X203" s="19"/>
      <c r="Y203" s="18"/>
      <c r="Z203" s="19"/>
      <c r="AA203" s="18"/>
      <c r="AB203" s="19"/>
      <c r="AC203" s="18"/>
      <c r="AD203" s="18"/>
      <c r="AE203" s="18"/>
      <c r="AF203" s="22" t="str">
        <f>IF(B203="","",SUMIF(Mărfuri!$B$5:$B$1004,B203,Mărfuri!$D$5:$D$1004))</f>
        <v/>
      </c>
      <c r="AG203" s="23" t="str">
        <f>IF(B203="","",SUMIF(Mărfuri!$B$5:$B$1004,B203,Mărfuri!$H$5:$H$1004))</f>
        <v/>
      </c>
      <c r="AH203" s="24" t="str">
        <f t="shared" si="12"/>
        <v/>
      </c>
      <c r="AI203" s="25" t="str">
        <f t="shared" si="13"/>
        <v/>
      </c>
      <c r="AJ203" s="25" t="str">
        <f t="shared" si="14"/>
        <v/>
      </c>
      <c r="AK203" s="25" t="str">
        <f t="shared" si="15"/>
        <v/>
      </c>
      <c r="AL203" s="26" t="str">
        <f>IF(B203="","",TRIM(IF(COUNTIF($B$5:$B$504,B203)&gt;1,"Număr CMR dublat. ","")&amp;IF(LEN(IF(C203="","data, ","")&amp;IF(D203="","locul întocmirii, ","")&amp;IF(OR(E203="",F203=""),"expeditorul, ","")&amp;IF(OR(H203="",I203=""),"destinatarul, ","")&amp;IF(OR(N203="",O203=""),"transportatorul, ","")&amp;IF(OR(K203="",NOT(ISNUMBER(L203))),"locul și data încărcării, ","")&amp;IF(M203="","locul de livrare, ","")&amp;IF(N(AF203)=0,"numărul de colete, ","")&amp;IF(COUNTIFS(Mărfuri!$B$5:$B$1004,B203,Mărfuri!$H$5:$H$1004,"")&gt;0,"greutatea unor loturi, ",""))&gt;0,"Lipsesc date obligatorii (art. 6): "&amp;LEFT(IF(C203="","data, ","")&amp;IF(D203="","locul întocmirii, ","")&amp;IF(OR(E203="",F203=""),"expeditorul, ","")&amp;IF(OR(H203="",I203=""),"destinatarul, ","")&amp;IF(OR(N203="",O203=""),"transportatorul, ","")&amp;IF(OR(K203="",NOT(ISNUMBER(L203))),"locul și data încărcării, ","")&amp;IF(M203="","locul de livrare, ","")&amp;IF(N(AF203)=0,"numărul de colete, ","")&amp;IF(COUNTIFS(Mărfuri!$B$5:$B$1004,B203,Mărfuri!$H$5:$H$1004,"")&gt;0,"greutatea unor loturi, ",""),LEN(IF(C203="","data, ","")&amp;IF(D203="","locul întocmirii, ","")&amp;IF(OR(E203="",F203=""),"expeditorul, ","")&amp;IF(OR(H203="",I203=""),"destinatarul, ","")&amp;IF(OR(N203="",O203=""),"transportatorul, ","")&amp;IF(OR(K203="",NOT(ISNUMBER(L203))),"locul și data încărcării, ","")&amp;IF(M203="","locul de livrare, ","")&amp;IF(N(AF203)=0,"numărul de colete, ","")&amp;IF(COUNTIFS(Mărfuri!$B$5:$B$1004,B203,Mărfuri!$H$5:$H$1004,"")&gt;0,"greutatea unor loturi, ",""))-2)&amp;". ","")&amp;IF(Z203&lt;&gt;"","Transportatorul a făcut rezerve la încărcare (art. 8): ele te obligă doar dacă le-ai acceptat expres. ","")&amp;IF(AND(ISNUMBER(AC203),ISNUMBER(AI203)),IF(NOT(ISNUMBER(AD203)),IF(Azi&gt;AI203,"Rezerva scrisă pentru avarii neaparente nu a fost trimisă în termen ("&amp;RIGHT("0"&amp;DAY(AI203),2)&amp;"."&amp;RIGHT("0"&amp;MONTH(AI203),2)&amp;"."&amp;YEAR(AI203)&amp;"). ","Trimite rezerva scrisă pentru avarii neaparente până la "&amp;RIGHT("0"&amp;DAY(AI203),2)&amp;"."&amp;RIGHT("0"&amp;MONTH(AI203),2)&amp;"."&amp;YEAR(AI203)&amp;". "),IF(AD203&gt;AI203,"Rezerva scrisă a fost trimisă după termenul de 7 zile ("&amp;RIGHT("0"&amp;DAY(AI203),2)&amp;"."&amp;RIGHT("0"&amp;MONTH(AI203),2)&amp;"."&amp;YEAR(AI203)&amp;"): se prezumă că marfa a fost primită în starea din CMR. ","")),"")&amp;IF(ISNUMBER(AJ203),IF(NOT(ISNUMBER(AE203)),IF(Azi&gt;AJ203,"Termenul de 21 de zile pentru reclamația de întârziere a expirat. ","Livrare cu întârziere: trimite reclamația scrisă până la "&amp;RIGHT("0"&amp;DAY(AJ203),2)&amp;"."&amp;RIGHT("0"&amp;MONTH(AJ203),2)&amp;"."&amp;YEAR(AJ203)&amp;". "),IF(AE203&gt;AJ203,"Reclamația pentru întârziere a fost trimisă după termen. ","")),"")&amp;IF(AND(AH203="În tranzit – întârziat"),"Termenul de livrare a trecut și marfa nu a ajuns. ","")&amp;IF(AND(ISNUMBER(AK203),OR(AB203&lt;&gt;"",ISNUMBER(AC203),ISNUMBER(AJ203)),Azi&gt;N(AK203)-60,Azi&lt;=N(AK203)),"Acțiunea în instanță se prescrie la "&amp;RIGHT("0"&amp;DAY(AK203),2)&amp;"."&amp;RIGHT("0"&amp;MONTH(AK203),2)&amp;"."&amp;YEAR(AK203)&amp;". ","")))</f>
        <v/>
      </c>
    </row>
    <row r="204" spans="2:38" x14ac:dyDescent="0.2">
      <c r="B204" s="17"/>
      <c r="C204" s="18"/>
      <c r="D204" s="19"/>
      <c r="E204" s="19"/>
      <c r="F204" s="19"/>
      <c r="G204" s="19"/>
      <c r="H204" s="19"/>
      <c r="I204" s="19"/>
      <c r="J204" s="19"/>
      <c r="K204" s="19"/>
      <c r="L204" s="18"/>
      <c r="M204" s="19"/>
      <c r="N204" s="19"/>
      <c r="O204" s="19"/>
      <c r="P204" s="19"/>
      <c r="Q204" s="19"/>
      <c r="R204" s="19"/>
      <c r="S204" s="19"/>
      <c r="T204" s="20"/>
      <c r="U204" s="21"/>
      <c r="V204" s="20"/>
      <c r="W204" s="19"/>
      <c r="X204" s="19"/>
      <c r="Y204" s="18"/>
      <c r="Z204" s="19"/>
      <c r="AA204" s="18"/>
      <c r="AB204" s="19"/>
      <c r="AC204" s="18"/>
      <c r="AD204" s="18"/>
      <c r="AE204" s="18"/>
      <c r="AF204" s="22" t="str">
        <f>IF(B204="","",SUMIF(Mărfuri!$B$5:$B$1004,B204,Mărfuri!$D$5:$D$1004))</f>
        <v/>
      </c>
      <c r="AG204" s="23" t="str">
        <f>IF(B204="","",SUMIF(Mărfuri!$B$5:$B$1004,B204,Mărfuri!$H$5:$H$1004))</f>
        <v/>
      </c>
      <c r="AH204" s="24" t="str">
        <f t="shared" si="12"/>
        <v/>
      </c>
      <c r="AI204" s="25" t="str">
        <f t="shared" si="13"/>
        <v/>
      </c>
      <c r="AJ204" s="25" t="str">
        <f t="shared" si="14"/>
        <v/>
      </c>
      <c r="AK204" s="25" t="str">
        <f t="shared" si="15"/>
        <v/>
      </c>
      <c r="AL204" s="26" t="str">
        <f>IF(B204="","",TRIM(IF(COUNTIF($B$5:$B$504,B204)&gt;1,"Număr CMR dublat. ","")&amp;IF(LEN(IF(C204="","data, ","")&amp;IF(D204="","locul întocmirii, ","")&amp;IF(OR(E204="",F204=""),"expeditorul, ","")&amp;IF(OR(H204="",I204=""),"destinatarul, ","")&amp;IF(OR(N204="",O204=""),"transportatorul, ","")&amp;IF(OR(K204="",NOT(ISNUMBER(L204))),"locul și data încărcării, ","")&amp;IF(M204="","locul de livrare, ","")&amp;IF(N(AF204)=0,"numărul de colete, ","")&amp;IF(COUNTIFS(Mărfuri!$B$5:$B$1004,B204,Mărfuri!$H$5:$H$1004,"")&gt;0,"greutatea unor loturi, ",""))&gt;0,"Lipsesc date obligatorii (art. 6): "&amp;LEFT(IF(C204="","data, ","")&amp;IF(D204="","locul întocmirii, ","")&amp;IF(OR(E204="",F204=""),"expeditorul, ","")&amp;IF(OR(H204="",I204=""),"destinatarul, ","")&amp;IF(OR(N204="",O204=""),"transportatorul, ","")&amp;IF(OR(K204="",NOT(ISNUMBER(L204))),"locul și data încărcării, ","")&amp;IF(M204="","locul de livrare, ","")&amp;IF(N(AF204)=0,"numărul de colete, ","")&amp;IF(COUNTIFS(Mărfuri!$B$5:$B$1004,B204,Mărfuri!$H$5:$H$1004,"")&gt;0,"greutatea unor loturi, ",""),LEN(IF(C204="","data, ","")&amp;IF(D204="","locul întocmirii, ","")&amp;IF(OR(E204="",F204=""),"expeditorul, ","")&amp;IF(OR(H204="",I204=""),"destinatarul, ","")&amp;IF(OR(N204="",O204=""),"transportatorul, ","")&amp;IF(OR(K204="",NOT(ISNUMBER(L204))),"locul și data încărcării, ","")&amp;IF(M204="","locul de livrare, ","")&amp;IF(N(AF204)=0,"numărul de colete, ","")&amp;IF(COUNTIFS(Mărfuri!$B$5:$B$1004,B204,Mărfuri!$H$5:$H$1004,"")&gt;0,"greutatea unor loturi, ",""))-2)&amp;". ","")&amp;IF(Z204&lt;&gt;"","Transportatorul a făcut rezerve la încărcare (art. 8): ele te obligă doar dacă le-ai acceptat expres. ","")&amp;IF(AND(ISNUMBER(AC204),ISNUMBER(AI204)),IF(NOT(ISNUMBER(AD204)),IF(Azi&gt;AI204,"Rezerva scrisă pentru avarii neaparente nu a fost trimisă în termen ("&amp;RIGHT("0"&amp;DAY(AI204),2)&amp;"."&amp;RIGHT("0"&amp;MONTH(AI204),2)&amp;"."&amp;YEAR(AI204)&amp;"). ","Trimite rezerva scrisă pentru avarii neaparente până la "&amp;RIGHT("0"&amp;DAY(AI204),2)&amp;"."&amp;RIGHT("0"&amp;MONTH(AI204),2)&amp;"."&amp;YEAR(AI204)&amp;". "),IF(AD204&gt;AI204,"Rezerva scrisă a fost trimisă după termenul de 7 zile ("&amp;RIGHT("0"&amp;DAY(AI204),2)&amp;"."&amp;RIGHT("0"&amp;MONTH(AI204),2)&amp;"."&amp;YEAR(AI204)&amp;"): se prezumă că marfa a fost primită în starea din CMR. ","")),"")&amp;IF(ISNUMBER(AJ204),IF(NOT(ISNUMBER(AE204)),IF(Azi&gt;AJ204,"Termenul de 21 de zile pentru reclamația de întârziere a expirat. ","Livrare cu întârziere: trimite reclamația scrisă până la "&amp;RIGHT("0"&amp;DAY(AJ204),2)&amp;"."&amp;RIGHT("0"&amp;MONTH(AJ204),2)&amp;"."&amp;YEAR(AJ204)&amp;". "),IF(AE204&gt;AJ204,"Reclamația pentru întârziere a fost trimisă după termen. ","")),"")&amp;IF(AND(AH204="În tranzit – întârziat"),"Termenul de livrare a trecut și marfa nu a ajuns. ","")&amp;IF(AND(ISNUMBER(AK204),OR(AB204&lt;&gt;"",ISNUMBER(AC204),ISNUMBER(AJ204)),Azi&gt;N(AK204)-60,Azi&lt;=N(AK204)),"Acțiunea în instanță se prescrie la "&amp;RIGHT("0"&amp;DAY(AK204),2)&amp;"."&amp;RIGHT("0"&amp;MONTH(AK204),2)&amp;"."&amp;YEAR(AK204)&amp;". ","")))</f>
        <v/>
      </c>
    </row>
    <row r="205" spans="2:38" x14ac:dyDescent="0.2">
      <c r="B205" s="17"/>
      <c r="C205" s="18"/>
      <c r="D205" s="19"/>
      <c r="E205" s="19"/>
      <c r="F205" s="19"/>
      <c r="G205" s="19"/>
      <c r="H205" s="19"/>
      <c r="I205" s="19"/>
      <c r="J205" s="19"/>
      <c r="K205" s="19"/>
      <c r="L205" s="18"/>
      <c r="M205" s="19"/>
      <c r="N205" s="19"/>
      <c r="O205" s="19"/>
      <c r="P205" s="19"/>
      <c r="Q205" s="19"/>
      <c r="R205" s="19"/>
      <c r="S205" s="19"/>
      <c r="T205" s="20"/>
      <c r="U205" s="21"/>
      <c r="V205" s="20"/>
      <c r="W205" s="19"/>
      <c r="X205" s="19"/>
      <c r="Y205" s="18"/>
      <c r="Z205" s="19"/>
      <c r="AA205" s="18"/>
      <c r="AB205" s="19"/>
      <c r="AC205" s="18"/>
      <c r="AD205" s="18"/>
      <c r="AE205" s="18"/>
      <c r="AF205" s="22" t="str">
        <f>IF(B205="","",SUMIF(Mărfuri!$B$5:$B$1004,B205,Mărfuri!$D$5:$D$1004))</f>
        <v/>
      </c>
      <c r="AG205" s="23" t="str">
        <f>IF(B205="","",SUMIF(Mărfuri!$B$5:$B$1004,B205,Mărfuri!$H$5:$H$1004))</f>
        <v/>
      </c>
      <c r="AH205" s="24" t="str">
        <f t="shared" si="12"/>
        <v/>
      </c>
      <c r="AI205" s="25" t="str">
        <f t="shared" si="13"/>
        <v/>
      </c>
      <c r="AJ205" s="25" t="str">
        <f t="shared" si="14"/>
        <v/>
      </c>
      <c r="AK205" s="25" t="str">
        <f t="shared" si="15"/>
        <v/>
      </c>
      <c r="AL205" s="26" t="str">
        <f>IF(B205="","",TRIM(IF(COUNTIF($B$5:$B$504,B205)&gt;1,"Număr CMR dublat. ","")&amp;IF(LEN(IF(C205="","data, ","")&amp;IF(D205="","locul întocmirii, ","")&amp;IF(OR(E205="",F205=""),"expeditorul, ","")&amp;IF(OR(H205="",I205=""),"destinatarul, ","")&amp;IF(OR(N205="",O205=""),"transportatorul, ","")&amp;IF(OR(K205="",NOT(ISNUMBER(L205))),"locul și data încărcării, ","")&amp;IF(M205="","locul de livrare, ","")&amp;IF(N(AF205)=0,"numărul de colete, ","")&amp;IF(COUNTIFS(Mărfuri!$B$5:$B$1004,B205,Mărfuri!$H$5:$H$1004,"")&gt;0,"greutatea unor loturi, ",""))&gt;0,"Lipsesc date obligatorii (art. 6): "&amp;LEFT(IF(C205="","data, ","")&amp;IF(D205="","locul întocmirii, ","")&amp;IF(OR(E205="",F205=""),"expeditorul, ","")&amp;IF(OR(H205="",I205=""),"destinatarul, ","")&amp;IF(OR(N205="",O205=""),"transportatorul, ","")&amp;IF(OR(K205="",NOT(ISNUMBER(L205))),"locul și data încărcării, ","")&amp;IF(M205="","locul de livrare, ","")&amp;IF(N(AF205)=0,"numărul de colete, ","")&amp;IF(COUNTIFS(Mărfuri!$B$5:$B$1004,B205,Mărfuri!$H$5:$H$1004,"")&gt;0,"greutatea unor loturi, ",""),LEN(IF(C205="","data, ","")&amp;IF(D205="","locul întocmirii, ","")&amp;IF(OR(E205="",F205=""),"expeditorul, ","")&amp;IF(OR(H205="",I205=""),"destinatarul, ","")&amp;IF(OR(N205="",O205=""),"transportatorul, ","")&amp;IF(OR(K205="",NOT(ISNUMBER(L205))),"locul și data încărcării, ","")&amp;IF(M205="","locul de livrare, ","")&amp;IF(N(AF205)=0,"numărul de colete, ","")&amp;IF(COUNTIFS(Mărfuri!$B$5:$B$1004,B205,Mărfuri!$H$5:$H$1004,"")&gt;0,"greutatea unor loturi, ",""))-2)&amp;". ","")&amp;IF(Z205&lt;&gt;"","Transportatorul a făcut rezerve la încărcare (art. 8): ele te obligă doar dacă le-ai acceptat expres. ","")&amp;IF(AND(ISNUMBER(AC205),ISNUMBER(AI205)),IF(NOT(ISNUMBER(AD205)),IF(Azi&gt;AI205,"Rezerva scrisă pentru avarii neaparente nu a fost trimisă în termen ("&amp;RIGHT("0"&amp;DAY(AI205),2)&amp;"."&amp;RIGHT("0"&amp;MONTH(AI205),2)&amp;"."&amp;YEAR(AI205)&amp;"). ","Trimite rezerva scrisă pentru avarii neaparente până la "&amp;RIGHT("0"&amp;DAY(AI205),2)&amp;"."&amp;RIGHT("0"&amp;MONTH(AI205),2)&amp;"."&amp;YEAR(AI205)&amp;". "),IF(AD205&gt;AI205,"Rezerva scrisă a fost trimisă după termenul de 7 zile ("&amp;RIGHT("0"&amp;DAY(AI205),2)&amp;"."&amp;RIGHT("0"&amp;MONTH(AI205),2)&amp;"."&amp;YEAR(AI205)&amp;"): se prezumă că marfa a fost primită în starea din CMR. ","")),"")&amp;IF(ISNUMBER(AJ205),IF(NOT(ISNUMBER(AE205)),IF(Azi&gt;AJ205,"Termenul de 21 de zile pentru reclamația de întârziere a expirat. ","Livrare cu întârziere: trimite reclamația scrisă până la "&amp;RIGHT("0"&amp;DAY(AJ205),2)&amp;"."&amp;RIGHT("0"&amp;MONTH(AJ205),2)&amp;"."&amp;YEAR(AJ205)&amp;". "),IF(AE205&gt;AJ205,"Reclamația pentru întârziere a fost trimisă după termen. ","")),"")&amp;IF(AND(AH205="În tranzit – întârziat"),"Termenul de livrare a trecut și marfa nu a ajuns. ","")&amp;IF(AND(ISNUMBER(AK205),OR(AB205&lt;&gt;"",ISNUMBER(AC205),ISNUMBER(AJ205)),Azi&gt;N(AK205)-60,Azi&lt;=N(AK205)),"Acțiunea în instanță se prescrie la "&amp;RIGHT("0"&amp;DAY(AK205),2)&amp;"."&amp;RIGHT("0"&amp;MONTH(AK205),2)&amp;"."&amp;YEAR(AK205)&amp;". ","")))</f>
        <v/>
      </c>
    </row>
    <row r="206" spans="2:38" x14ac:dyDescent="0.2">
      <c r="B206" s="17"/>
      <c r="C206" s="18"/>
      <c r="D206" s="19"/>
      <c r="E206" s="19"/>
      <c r="F206" s="19"/>
      <c r="G206" s="19"/>
      <c r="H206" s="19"/>
      <c r="I206" s="19"/>
      <c r="J206" s="19"/>
      <c r="K206" s="19"/>
      <c r="L206" s="18"/>
      <c r="M206" s="19"/>
      <c r="N206" s="19"/>
      <c r="O206" s="19"/>
      <c r="P206" s="19"/>
      <c r="Q206" s="19"/>
      <c r="R206" s="19"/>
      <c r="S206" s="19"/>
      <c r="T206" s="20"/>
      <c r="U206" s="21"/>
      <c r="V206" s="20"/>
      <c r="W206" s="19"/>
      <c r="X206" s="19"/>
      <c r="Y206" s="18"/>
      <c r="Z206" s="19"/>
      <c r="AA206" s="18"/>
      <c r="AB206" s="19"/>
      <c r="AC206" s="18"/>
      <c r="AD206" s="18"/>
      <c r="AE206" s="18"/>
      <c r="AF206" s="22" t="str">
        <f>IF(B206="","",SUMIF(Mărfuri!$B$5:$B$1004,B206,Mărfuri!$D$5:$D$1004))</f>
        <v/>
      </c>
      <c r="AG206" s="23" t="str">
        <f>IF(B206="","",SUMIF(Mărfuri!$B$5:$B$1004,B206,Mărfuri!$H$5:$H$1004))</f>
        <v/>
      </c>
      <c r="AH206" s="24" t="str">
        <f t="shared" si="12"/>
        <v/>
      </c>
      <c r="AI206" s="25" t="str">
        <f t="shared" si="13"/>
        <v/>
      </c>
      <c r="AJ206" s="25" t="str">
        <f t="shared" si="14"/>
        <v/>
      </c>
      <c r="AK206" s="25" t="str">
        <f t="shared" si="15"/>
        <v/>
      </c>
      <c r="AL206" s="26" t="str">
        <f>IF(B206="","",TRIM(IF(COUNTIF($B$5:$B$504,B206)&gt;1,"Număr CMR dublat. ","")&amp;IF(LEN(IF(C206="","data, ","")&amp;IF(D206="","locul întocmirii, ","")&amp;IF(OR(E206="",F206=""),"expeditorul, ","")&amp;IF(OR(H206="",I206=""),"destinatarul, ","")&amp;IF(OR(N206="",O206=""),"transportatorul, ","")&amp;IF(OR(K206="",NOT(ISNUMBER(L206))),"locul și data încărcării, ","")&amp;IF(M206="","locul de livrare, ","")&amp;IF(N(AF206)=0,"numărul de colete, ","")&amp;IF(COUNTIFS(Mărfuri!$B$5:$B$1004,B206,Mărfuri!$H$5:$H$1004,"")&gt;0,"greutatea unor loturi, ",""))&gt;0,"Lipsesc date obligatorii (art. 6): "&amp;LEFT(IF(C206="","data, ","")&amp;IF(D206="","locul întocmirii, ","")&amp;IF(OR(E206="",F206=""),"expeditorul, ","")&amp;IF(OR(H206="",I206=""),"destinatarul, ","")&amp;IF(OR(N206="",O206=""),"transportatorul, ","")&amp;IF(OR(K206="",NOT(ISNUMBER(L206))),"locul și data încărcării, ","")&amp;IF(M206="","locul de livrare, ","")&amp;IF(N(AF206)=0,"numărul de colete, ","")&amp;IF(COUNTIFS(Mărfuri!$B$5:$B$1004,B206,Mărfuri!$H$5:$H$1004,"")&gt;0,"greutatea unor loturi, ",""),LEN(IF(C206="","data, ","")&amp;IF(D206="","locul întocmirii, ","")&amp;IF(OR(E206="",F206=""),"expeditorul, ","")&amp;IF(OR(H206="",I206=""),"destinatarul, ","")&amp;IF(OR(N206="",O206=""),"transportatorul, ","")&amp;IF(OR(K206="",NOT(ISNUMBER(L206))),"locul și data încărcării, ","")&amp;IF(M206="","locul de livrare, ","")&amp;IF(N(AF206)=0,"numărul de colete, ","")&amp;IF(COUNTIFS(Mărfuri!$B$5:$B$1004,B206,Mărfuri!$H$5:$H$1004,"")&gt;0,"greutatea unor loturi, ",""))-2)&amp;". ","")&amp;IF(Z206&lt;&gt;"","Transportatorul a făcut rezerve la încărcare (art. 8): ele te obligă doar dacă le-ai acceptat expres. ","")&amp;IF(AND(ISNUMBER(AC206),ISNUMBER(AI206)),IF(NOT(ISNUMBER(AD206)),IF(Azi&gt;AI206,"Rezerva scrisă pentru avarii neaparente nu a fost trimisă în termen ("&amp;RIGHT("0"&amp;DAY(AI206),2)&amp;"."&amp;RIGHT("0"&amp;MONTH(AI206),2)&amp;"."&amp;YEAR(AI206)&amp;"). ","Trimite rezerva scrisă pentru avarii neaparente până la "&amp;RIGHT("0"&amp;DAY(AI206),2)&amp;"."&amp;RIGHT("0"&amp;MONTH(AI206),2)&amp;"."&amp;YEAR(AI206)&amp;". "),IF(AD206&gt;AI206,"Rezerva scrisă a fost trimisă după termenul de 7 zile ("&amp;RIGHT("0"&amp;DAY(AI206),2)&amp;"."&amp;RIGHT("0"&amp;MONTH(AI206),2)&amp;"."&amp;YEAR(AI206)&amp;"): se prezumă că marfa a fost primită în starea din CMR. ","")),"")&amp;IF(ISNUMBER(AJ206),IF(NOT(ISNUMBER(AE206)),IF(Azi&gt;AJ206,"Termenul de 21 de zile pentru reclamația de întârziere a expirat. ","Livrare cu întârziere: trimite reclamația scrisă până la "&amp;RIGHT("0"&amp;DAY(AJ206),2)&amp;"."&amp;RIGHT("0"&amp;MONTH(AJ206),2)&amp;"."&amp;YEAR(AJ206)&amp;". "),IF(AE206&gt;AJ206,"Reclamația pentru întârziere a fost trimisă după termen. ","")),"")&amp;IF(AND(AH206="În tranzit – întârziat"),"Termenul de livrare a trecut și marfa nu a ajuns. ","")&amp;IF(AND(ISNUMBER(AK206),OR(AB206&lt;&gt;"",ISNUMBER(AC206),ISNUMBER(AJ206)),Azi&gt;N(AK206)-60,Azi&lt;=N(AK206)),"Acțiunea în instanță se prescrie la "&amp;RIGHT("0"&amp;DAY(AK206),2)&amp;"."&amp;RIGHT("0"&amp;MONTH(AK206),2)&amp;"."&amp;YEAR(AK206)&amp;". ","")))</f>
        <v/>
      </c>
    </row>
    <row r="207" spans="2:38" x14ac:dyDescent="0.2">
      <c r="B207" s="17"/>
      <c r="C207" s="18"/>
      <c r="D207" s="19"/>
      <c r="E207" s="19"/>
      <c r="F207" s="19"/>
      <c r="G207" s="19"/>
      <c r="H207" s="19"/>
      <c r="I207" s="19"/>
      <c r="J207" s="19"/>
      <c r="K207" s="19"/>
      <c r="L207" s="18"/>
      <c r="M207" s="19"/>
      <c r="N207" s="19"/>
      <c r="O207" s="19"/>
      <c r="P207" s="19"/>
      <c r="Q207" s="19"/>
      <c r="R207" s="19"/>
      <c r="S207" s="19"/>
      <c r="T207" s="20"/>
      <c r="U207" s="21"/>
      <c r="V207" s="20"/>
      <c r="W207" s="19"/>
      <c r="X207" s="19"/>
      <c r="Y207" s="18"/>
      <c r="Z207" s="19"/>
      <c r="AA207" s="18"/>
      <c r="AB207" s="19"/>
      <c r="AC207" s="18"/>
      <c r="AD207" s="18"/>
      <c r="AE207" s="18"/>
      <c r="AF207" s="22" t="str">
        <f>IF(B207="","",SUMIF(Mărfuri!$B$5:$B$1004,B207,Mărfuri!$D$5:$D$1004))</f>
        <v/>
      </c>
      <c r="AG207" s="23" t="str">
        <f>IF(B207="","",SUMIF(Mărfuri!$B$5:$B$1004,B207,Mărfuri!$H$5:$H$1004))</f>
        <v/>
      </c>
      <c r="AH207" s="24" t="str">
        <f t="shared" si="12"/>
        <v/>
      </c>
      <c r="AI207" s="25" t="str">
        <f t="shared" si="13"/>
        <v/>
      </c>
      <c r="AJ207" s="25" t="str">
        <f t="shared" si="14"/>
        <v/>
      </c>
      <c r="AK207" s="25" t="str">
        <f t="shared" si="15"/>
        <v/>
      </c>
      <c r="AL207" s="26" t="str">
        <f>IF(B207="","",TRIM(IF(COUNTIF($B$5:$B$504,B207)&gt;1,"Număr CMR dublat. ","")&amp;IF(LEN(IF(C207="","data, ","")&amp;IF(D207="","locul întocmirii, ","")&amp;IF(OR(E207="",F207=""),"expeditorul, ","")&amp;IF(OR(H207="",I207=""),"destinatarul, ","")&amp;IF(OR(N207="",O207=""),"transportatorul, ","")&amp;IF(OR(K207="",NOT(ISNUMBER(L207))),"locul și data încărcării, ","")&amp;IF(M207="","locul de livrare, ","")&amp;IF(N(AF207)=0,"numărul de colete, ","")&amp;IF(COUNTIFS(Mărfuri!$B$5:$B$1004,B207,Mărfuri!$H$5:$H$1004,"")&gt;0,"greutatea unor loturi, ",""))&gt;0,"Lipsesc date obligatorii (art. 6): "&amp;LEFT(IF(C207="","data, ","")&amp;IF(D207="","locul întocmirii, ","")&amp;IF(OR(E207="",F207=""),"expeditorul, ","")&amp;IF(OR(H207="",I207=""),"destinatarul, ","")&amp;IF(OR(N207="",O207=""),"transportatorul, ","")&amp;IF(OR(K207="",NOT(ISNUMBER(L207))),"locul și data încărcării, ","")&amp;IF(M207="","locul de livrare, ","")&amp;IF(N(AF207)=0,"numărul de colete, ","")&amp;IF(COUNTIFS(Mărfuri!$B$5:$B$1004,B207,Mărfuri!$H$5:$H$1004,"")&gt;0,"greutatea unor loturi, ",""),LEN(IF(C207="","data, ","")&amp;IF(D207="","locul întocmirii, ","")&amp;IF(OR(E207="",F207=""),"expeditorul, ","")&amp;IF(OR(H207="",I207=""),"destinatarul, ","")&amp;IF(OR(N207="",O207=""),"transportatorul, ","")&amp;IF(OR(K207="",NOT(ISNUMBER(L207))),"locul și data încărcării, ","")&amp;IF(M207="","locul de livrare, ","")&amp;IF(N(AF207)=0,"numărul de colete, ","")&amp;IF(COUNTIFS(Mărfuri!$B$5:$B$1004,B207,Mărfuri!$H$5:$H$1004,"")&gt;0,"greutatea unor loturi, ",""))-2)&amp;". ","")&amp;IF(Z207&lt;&gt;"","Transportatorul a făcut rezerve la încărcare (art. 8): ele te obligă doar dacă le-ai acceptat expres. ","")&amp;IF(AND(ISNUMBER(AC207),ISNUMBER(AI207)),IF(NOT(ISNUMBER(AD207)),IF(Azi&gt;AI207,"Rezerva scrisă pentru avarii neaparente nu a fost trimisă în termen ("&amp;RIGHT("0"&amp;DAY(AI207),2)&amp;"."&amp;RIGHT("0"&amp;MONTH(AI207),2)&amp;"."&amp;YEAR(AI207)&amp;"). ","Trimite rezerva scrisă pentru avarii neaparente până la "&amp;RIGHT("0"&amp;DAY(AI207),2)&amp;"."&amp;RIGHT("0"&amp;MONTH(AI207),2)&amp;"."&amp;YEAR(AI207)&amp;". "),IF(AD207&gt;AI207,"Rezerva scrisă a fost trimisă după termenul de 7 zile ("&amp;RIGHT("0"&amp;DAY(AI207),2)&amp;"."&amp;RIGHT("0"&amp;MONTH(AI207),2)&amp;"."&amp;YEAR(AI207)&amp;"): se prezumă că marfa a fost primită în starea din CMR. ","")),"")&amp;IF(ISNUMBER(AJ207),IF(NOT(ISNUMBER(AE207)),IF(Azi&gt;AJ207,"Termenul de 21 de zile pentru reclamația de întârziere a expirat. ","Livrare cu întârziere: trimite reclamația scrisă până la "&amp;RIGHT("0"&amp;DAY(AJ207),2)&amp;"."&amp;RIGHT("0"&amp;MONTH(AJ207),2)&amp;"."&amp;YEAR(AJ207)&amp;". "),IF(AE207&gt;AJ207,"Reclamația pentru întârziere a fost trimisă după termen. ","")),"")&amp;IF(AND(AH207="În tranzit – întârziat"),"Termenul de livrare a trecut și marfa nu a ajuns. ","")&amp;IF(AND(ISNUMBER(AK207),OR(AB207&lt;&gt;"",ISNUMBER(AC207),ISNUMBER(AJ207)),Azi&gt;N(AK207)-60,Azi&lt;=N(AK207)),"Acțiunea în instanță se prescrie la "&amp;RIGHT("0"&amp;DAY(AK207),2)&amp;"."&amp;RIGHT("0"&amp;MONTH(AK207),2)&amp;"."&amp;YEAR(AK207)&amp;". ","")))</f>
        <v/>
      </c>
    </row>
    <row r="208" spans="2:38" x14ac:dyDescent="0.2">
      <c r="B208" s="17"/>
      <c r="C208" s="18"/>
      <c r="D208" s="19"/>
      <c r="E208" s="19"/>
      <c r="F208" s="19"/>
      <c r="G208" s="19"/>
      <c r="H208" s="19"/>
      <c r="I208" s="19"/>
      <c r="J208" s="19"/>
      <c r="K208" s="19"/>
      <c r="L208" s="18"/>
      <c r="M208" s="19"/>
      <c r="N208" s="19"/>
      <c r="O208" s="19"/>
      <c r="P208" s="19"/>
      <c r="Q208" s="19"/>
      <c r="R208" s="19"/>
      <c r="S208" s="19"/>
      <c r="T208" s="20"/>
      <c r="U208" s="21"/>
      <c r="V208" s="20"/>
      <c r="W208" s="19"/>
      <c r="X208" s="19"/>
      <c r="Y208" s="18"/>
      <c r="Z208" s="19"/>
      <c r="AA208" s="18"/>
      <c r="AB208" s="19"/>
      <c r="AC208" s="18"/>
      <c r="AD208" s="18"/>
      <c r="AE208" s="18"/>
      <c r="AF208" s="22" t="str">
        <f>IF(B208="","",SUMIF(Mărfuri!$B$5:$B$1004,B208,Mărfuri!$D$5:$D$1004))</f>
        <v/>
      </c>
      <c r="AG208" s="23" t="str">
        <f>IF(B208="","",SUMIF(Mărfuri!$B$5:$B$1004,B208,Mărfuri!$H$5:$H$1004))</f>
        <v/>
      </c>
      <c r="AH208" s="24" t="str">
        <f t="shared" si="12"/>
        <v/>
      </c>
      <c r="AI208" s="25" t="str">
        <f t="shared" si="13"/>
        <v/>
      </c>
      <c r="AJ208" s="25" t="str">
        <f t="shared" si="14"/>
        <v/>
      </c>
      <c r="AK208" s="25" t="str">
        <f t="shared" si="15"/>
        <v/>
      </c>
      <c r="AL208" s="26" t="str">
        <f>IF(B208="","",TRIM(IF(COUNTIF($B$5:$B$504,B208)&gt;1,"Număr CMR dublat. ","")&amp;IF(LEN(IF(C208="","data, ","")&amp;IF(D208="","locul întocmirii, ","")&amp;IF(OR(E208="",F208=""),"expeditorul, ","")&amp;IF(OR(H208="",I208=""),"destinatarul, ","")&amp;IF(OR(N208="",O208=""),"transportatorul, ","")&amp;IF(OR(K208="",NOT(ISNUMBER(L208))),"locul și data încărcării, ","")&amp;IF(M208="","locul de livrare, ","")&amp;IF(N(AF208)=0,"numărul de colete, ","")&amp;IF(COUNTIFS(Mărfuri!$B$5:$B$1004,B208,Mărfuri!$H$5:$H$1004,"")&gt;0,"greutatea unor loturi, ",""))&gt;0,"Lipsesc date obligatorii (art. 6): "&amp;LEFT(IF(C208="","data, ","")&amp;IF(D208="","locul întocmirii, ","")&amp;IF(OR(E208="",F208=""),"expeditorul, ","")&amp;IF(OR(H208="",I208=""),"destinatarul, ","")&amp;IF(OR(N208="",O208=""),"transportatorul, ","")&amp;IF(OR(K208="",NOT(ISNUMBER(L208))),"locul și data încărcării, ","")&amp;IF(M208="","locul de livrare, ","")&amp;IF(N(AF208)=0,"numărul de colete, ","")&amp;IF(COUNTIFS(Mărfuri!$B$5:$B$1004,B208,Mărfuri!$H$5:$H$1004,"")&gt;0,"greutatea unor loturi, ",""),LEN(IF(C208="","data, ","")&amp;IF(D208="","locul întocmirii, ","")&amp;IF(OR(E208="",F208=""),"expeditorul, ","")&amp;IF(OR(H208="",I208=""),"destinatarul, ","")&amp;IF(OR(N208="",O208=""),"transportatorul, ","")&amp;IF(OR(K208="",NOT(ISNUMBER(L208))),"locul și data încărcării, ","")&amp;IF(M208="","locul de livrare, ","")&amp;IF(N(AF208)=0,"numărul de colete, ","")&amp;IF(COUNTIFS(Mărfuri!$B$5:$B$1004,B208,Mărfuri!$H$5:$H$1004,"")&gt;0,"greutatea unor loturi, ",""))-2)&amp;". ","")&amp;IF(Z208&lt;&gt;"","Transportatorul a făcut rezerve la încărcare (art. 8): ele te obligă doar dacă le-ai acceptat expres. ","")&amp;IF(AND(ISNUMBER(AC208),ISNUMBER(AI208)),IF(NOT(ISNUMBER(AD208)),IF(Azi&gt;AI208,"Rezerva scrisă pentru avarii neaparente nu a fost trimisă în termen ("&amp;RIGHT("0"&amp;DAY(AI208),2)&amp;"."&amp;RIGHT("0"&amp;MONTH(AI208),2)&amp;"."&amp;YEAR(AI208)&amp;"). ","Trimite rezerva scrisă pentru avarii neaparente până la "&amp;RIGHT("0"&amp;DAY(AI208),2)&amp;"."&amp;RIGHT("0"&amp;MONTH(AI208),2)&amp;"."&amp;YEAR(AI208)&amp;". "),IF(AD208&gt;AI208,"Rezerva scrisă a fost trimisă după termenul de 7 zile ("&amp;RIGHT("0"&amp;DAY(AI208),2)&amp;"."&amp;RIGHT("0"&amp;MONTH(AI208),2)&amp;"."&amp;YEAR(AI208)&amp;"): se prezumă că marfa a fost primită în starea din CMR. ","")),"")&amp;IF(ISNUMBER(AJ208),IF(NOT(ISNUMBER(AE208)),IF(Azi&gt;AJ208,"Termenul de 21 de zile pentru reclamația de întârziere a expirat. ","Livrare cu întârziere: trimite reclamația scrisă până la "&amp;RIGHT("0"&amp;DAY(AJ208),2)&amp;"."&amp;RIGHT("0"&amp;MONTH(AJ208),2)&amp;"."&amp;YEAR(AJ208)&amp;". "),IF(AE208&gt;AJ208,"Reclamația pentru întârziere a fost trimisă după termen. ","")),"")&amp;IF(AND(AH208="În tranzit – întârziat"),"Termenul de livrare a trecut și marfa nu a ajuns. ","")&amp;IF(AND(ISNUMBER(AK208),OR(AB208&lt;&gt;"",ISNUMBER(AC208),ISNUMBER(AJ208)),Azi&gt;N(AK208)-60,Azi&lt;=N(AK208)),"Acțiunea în instanță se prescrie la "&amp;RIGHT("0"&amp;DAY(AK208),2)&amp;"."&amp;RIGHT("0"&amp;MONTH(AK208),2)&amp;"."&amp;YEAR(AK208)&amp;". ","")))</f>
        <v/>
      </c>
    </row>
    <row r="209" spans="2:38" x14ac:dyDescent="0.2">
      <c r="B209" s="17"/>
      <c r="C209" s="18"/>
      <c r="D209" s="19"/>
      <c r="E209" s="19"/>
      <c r="F209" s="19"/>
      <c r="G209" s="19"/>
      <c r="H209" s="19"/>
      <c r="I209" s="19"/>
      <c r="J209" s="19"/>
      <c r="K209" s="19"/>
      <c r="L209" s="18"/>
      <c r="M209" s="19"/>
      <c r="N209" s="19"/>
      <c r="O209" s="19"/>
      <c r="P209" s="19"/>
      <c r="Q209" s="19"/>
      <c r="R209" s="19"/>
      <c r="S209" s="19"/>
      <c r="T209" s="20"/>
      <c r="U209" s="21"/>
      <c r="V209" s="20"/>
      <c r="W209" s="19"/>
      <c r="X209" s="19"/>
      <c r="Y209" s="18"/>
      <c r="Z209" s="19"/>
      <c r="AA209" s="18"/>
      <c r="AB209" s="19"/>
      <c r="AC209" s="18"/>
      <c r="AD209" s="18"/>
      <c r="AE209" s="18"/>
      <c r="AF209" s="22" t="str">
        <f>IF(B209="","",SUMIF(Mărfuri!$B$5:$B$1004,B209,Mărfuri!$D$5:$D$1004))</f>
        <v/>
      </c>
      <c r="AG209" s="23" t="str">
        <f>IF(B209="","",SUMIF(Mărfuri!$B$5:$B$1004,B209,Mărfuri!$H$5:$H$1004))</f>
        <v/>
      </c>
      <c r="AH209" s="24" t="str">
        <f t="shared" si="12"/>
        <v/>
      </c>
      <c r="AI209" s="25" t="str">
        <f t="shared" si="13"/>
        <v/>
      </c>
      <c r="AJ209" s="25" t="str">
        <f t="shared" si="14"/>
        <v/>
      </c>
      <c r="AK209" s="25" t="str">
        <f t="shared" si="15"/>
        <v/>
      </c>
      <c r="AL209" s="26" t="str">
        <f>IF(B209="","",TRIM(IF(COUNTIF($B$5:$B$504,B209)&gt;1,"Număr CMR dublat. ","")&amp;IF(LEN(IF(C209="","data, ","")&amp;IF(D209="","locul întocmirii, ","")&amp;IF(OR(E209="",F209=""),"expeditorul, ","")&amp;IF(OR(H209="",I209=""),"destinatarul, ","")&amp;IF(OR(N209="",O209=""),"transportatorul, ","")&amp;IF(OR(K209="",NOT(ISNUMBER(L209))),"locul și data încărcării, ","")&amp;IF(M209="","locul de livrare, ","")&amp;IF(N(AF209)=0,"numărul de colete, ","")&amp;IF(COUNTIFS(Mărfuri!$B$5:$B$1004,B209,Mărfuri!$H$5:$H$1004,"")&gt;0,"greutatea unor loturi, ",""))&gt;0,"Lipsesc date obligatorii (art. 6): "&amp;LEFT(IF(C209="","data, ","")&amp;IF(D209="","locul întocmirii, ","")&amp;IF(OR(E209="",F209=""),"expeditorul, ","")&amp;IF(OR(H209="",I209=""),"destinatarul, ","")&amp;IF(OR(N209="",O209=""),"transportatorul, ","")&amp;IF(OR(K209="",NOT(ISNUMBER(L209))),"locul și data încărcării, ","")&amp;IF(M209="","locul de livrare, ","")&amp;IF(N(AF209)=0,"numărul de colete, ","")&amp;IF(COUNTIFS(Mărfuri!$B$5:$B$1004,B209,Mărfuri!$H$5:$H$1004,"")&gt;0,"greutatea unor loturi, ",""),LEN(IF(C209="","data, ","")&amp;IF(D209="","locul întocmirii, ","")&amp;IF(OR(E209="",F209=""),"expeditorul, ","")&amp;IF(OR(H209="",I209=""),"destinatarul, ","")&amp;IF(OR(N209="",O209=""),"transportatorul, ","")&amp;IF(OR(K209="",NOT(ISNUMBER(L209))),"locul și data încărcării, ","")&amp;IF(M209="","locul de livrare, ","")&amp;IF(N(AF209)=0,"numărul de colete, ","")&amp;IF(COUNTIFS(Mărfuri!$B$5:$B$1004,B209,Mărfuri!$H$5:$H$1004,"")&gt;0,"greutatea unor loturi, ",""))-2)&amp;". ","")&amp;IF(Z209&lt;&gt;"","Transportatorul a făcut rezerve la încărcare (art. 8): ele te obligă doar dacă le-ai acceptat expres. ","")&amp;IF(AND(ISNUMBER(AC209),ISNUMBER(AI209)),IF(NOT(ISNUMBER(AD209)),IF(Azi&gt;AI209,"Rezerva scrisă pentru avarii neaparente nu a fost trimisă în termen ("&amp;RIGHT("0"&amp;DAY(AI209),2)&amp;"."&amp;RIGHT("0"&amp;MONTH(AI209),2)&amp;"."&amp;YEAR(AI209)&amp;"). ","Trimite rezerva scrisă pentru avarii neaparente până la "&amp;RIGHT("0"&amp;DAY(AI209),2)&amp;"."&amp;RIGHT("0"&amp;MONTH(AI209),2)&amp;"."&amp;YEAR(AI209)&amp;". "),IF(AD209&gt;AI209,"Rezerva scrisă a fost trimisă după termenul de 7 zile ("&amp;RIGHT("0"&amp;DAY(AI209),2)&amp;"."&amp;RIGHT("0"&amp;MONTH(AI209),2)&amp;"."&amp;YEAR(AI209)&amp;"): se prezumă că marfa a fost primită în starea din CMR. ","")),"")&amp;IF(ISNUMBER(AJ209),IF(NOT(ISNUMBER(AE209)),IF(Azi&gt;AJ209,"Termenul de 21 de zile pentru reclamația de întârziere a expirat. ","Livrare cu întârziere: trimite reclamația scrisă până la "&amp;RIGHT("0"&amp;DAY(AJ209),2)&amp;"."&amp;RIGHT("0"&amp;MONTH(AJ209),2)&amp;"."&amp;YEAR(AJ209)&amp;". "),IF(AE209&gt;AJ209,"Reclamația pentru întârziere a fost trimisă după termen. ","")),"")&amp;IF(AND(AH209="În tranzit – întârziat"),"Termenul de livrare a trecut și marfa nu a ajuns. ","")&amp;IF(AND(ISNUMBER(AK209),OR(AB209&lt;&gt;"",ISNUMBER(AC209),ISNUMBER(AJ209)),Azi&gt;N(AK209)-60,Azi&lt;=N(AK209)),"Acțiunea în instanță se prescrie la "&amp;RIGHT("0"&amp;DAY(AK209),2)&amp;"."&amp;RIGHT("0"&amp;MONTH(AK209),2)&amp;"."&amp;YEAR(AK209)&amp;". ","")))</f>
        <v/>
      </c>
    </row>
    <row r="210" spans="2:38" x14ac:dyDescent="0.2">
      <c r="B210" s="17"/>
      <c r="C210" s="18"/>
      <c r="D210" s="19"/>
      <c r="E210" s="19"/>
      <c r="F210" s="19"/>
      <c r="G210" s="19"/>
      <c r="H210" s="19"/>
      <c r="I210" s="19"/>
      <c r="J210" s="19"/>
      <c r="K210" s="19"/>
      <c r="L210" s="18"/>
      <c r="M210" s="19"/>
      <c r="N210" s="19"/>
      <c r="O210" s="19"/>
      <c r="P210" s="19"/>
      <c r="Q210" s="19"/>
      <c r="R210" s="19"/>
      <c r="S210" s="19"/>
      <c r="T210" s="20"/>
      <c r="U210" s="21"/>
      <c r="V210" s="20"/>
      <c r="W210" s="19"/>
      <c r="X210" s="19"/>
      <c r="Y210" s="18"/>
      <c r="Z210" s="19"/>
      <c r="AA210" s="18"/>
      <c r="AB210" s="19"/>
      <c r="AC210" s="18"/>
      <c r="AD210" s="18"/>
      <c r="AE210" s="18"/>
      <c r="AF210" s="22" t="str">
        <f>IF(B210="","",SUMIF(Mărfuri!$B$5:$B$1004,B210,Mărfuri!$D$5:$D$1004))</f>
        <v/>
      </c>
      <c r="AG210" s="23" t="str">
        <f>IF(B210="","",SUMIF(Mărfuri!$B$5:$B$1004,B210,Mărfuri!$H$5:$H$1004))</f>
        <v/>
      </c>
      <c r="AH210" s="24" t="str">
        <f t="shared" si="12"/>
        <v/>
      </c>
      <c r="AI210" s="25" t="str">
        <f t="shared" si="13"/>
        <v/>
      </c>
      <c r="AJ210" s="25" t="str">
        <f t="shared" si="14"/>
        <v/>
      </c>
      <c r="AK210" s="25" t="str">
        <f t="shared" si="15"/>
        <v/>
      </c>
      <c r="AL210" s="26" t="str">
        <f>IF(B210="","",TRIM(IF(COUNTIF($B$5:$B$504,B210)&gt;1,"Număr CMR dublat. ","")&amp;IF(LEN(IF(C210="","data, ","")&amp;IF(D210="","locul întocmirii, ","")&amp;IF(OR(E210="",F210=""),"expeditorul, ","")&amp;IF(OR(H210="",I210=""),"destinatarul, ","")&amp;IF(OR(N210="",O210=""),"transportatorul, ","")&amp;IF(OR(K210="",NOT(ISNUMBER(L210))),"locul și data încărcării, ","")&amp;IF(M210="","locul de livrare, ","")&amp;IF(N(AF210)=0,"numărul de colete, ","")&amp;IF(COUNTIFS(Mărfuri!$B$5:$B$1004,B210,Mărfuri!$H$5:$H$1004,"")&gt;0,"greutatea unor loturi, ",""))&gt;0,"Lipsesc date obligatorii (art. 6): "&amp;LEFT(IF(C210="","data, ","")&amp;IF(D210="","locul întocmirii, ","")&amp;IF(OR(E210="",F210=""),"expeditorul, ","")&amp;IF(OR(H210="",I210=""),"destinatarul, ","")&amp;IF(OR(N210="",O210=""),"transportatorul, ","")&amp;IF(OR(K210="",NOT(ISNUMBER(L210))),"locul și data încărcării, ","")&amp;IF(M210="","locul de livrare, ","")&amp;IF(N(AF210)=0,"numărul de colete, ","")&amp;IF(COUNTIFS(Mărfuri!$B$5:$B$1004,B210,Mărfuri!$H$5:$H$1004,"")&gt;0,"greutatea unor loturi, ",""),LEN(IF(C210="","data, ","")&amp;IF(D210="","locul întocmirii, ","")&amp;IF(OR(E210="",F210=""),"expeditorul, ","")&amp;IF(OR(H210="",I210=""),"destinatarul, ","")&amp;IF(OR(N210="",O210=""),"transportatorul, ","")&amp;IF(OR(K210="",NOT(ISNUMBER(L210))),"locul și data încărcării, ","")&amp;IF(M210="","locul de livrare, ","")&amp;IF(N(AF210)=0,"numărul de colete, ","")&amp;IF(COUNTIFS(Mărfuri!$B$5:$B$1004,B210,Mărfuri!$H$5:$H$1004,"")&gt;0,"greutatea unor loturi, ",""))-2)&amp;". ","")&amp;IF(Z210&lt;&gt;"","Transportatorul a făcut rezerve la încărcare (art. 8): ele te obligă doar dacă le-ai acceptat expres. ","")&amp;IF(AND(ISNUMBER(AC210),ISNUMBER(AI210)),IF(NOT(ISNUMBER(AD210)),IF(Azi&gt;AI210,"Rezerva scrisă pentru avarii neaparente nu a fost trimisă în termen ("&amp;RIGHT("0"&amp;DAY(AI210),2)&amp;"."&amp;RIGHT("0"&amp;MONTH(AI210),2)&amp;"."&amp;YEAR(AI210)&amp;"). ","Trimite rezerva scrisă pentru avarii neaparente până la "&amp;RIGHT("0"&amp;DAY(AI210),2)&amp;"."&amp;RIGHT("0"&amp;MONTH(AI210),2)&amp;"."&amp;YEAR(AI210)&amp;". "),IF(AD210&gt;AI210,"Rezerva scrisă a fost trimisă după termenul de 7 zile ("&amp;RIGHT("0"&amp;DAY(AI210),2)&amp;"."&amp;RIGHT("0"&amp;MONTH(AI210),2)&amp;"."&amp;YEAR(AI210)&amp;"): se prezumă că marfa a fost primită în starea din CMR. ","")),"")&amp;IF(ISNUMBER(AJ210),IF(NOT(ISNUMBER(AE210)),IF(Azi&gt;AJ210,"Termenul de 21 de zile pentru reclamația de întârziere a expirat. ","Livrare cu întârziere: trimite reclamația scrisă până la "&amp;RIGHT("0"&amp;DAY(AJ210),2)&amp;"."&amp;RIGHT("0"&amp;MONTH(AJ210),2)&amp;"."&amp;YEAR(AJ210)&amp;". "),IF(AE210&gt;AJ210,"Reclamația pentru întârziere a fost trimisă după termen. ","")),"")&amp;IF(AND(AH210="În tranzit – întârziat"),"Termenul de livrare a trecut și marfa nu a ajuns. ","")&amp;IF(AND(ISNUMBER(AK210),OR(AB210&lt;&gt;"",ISNUMBER(AC210),ISNUMBER(AJ210)),Azi&gt;N(AK210)-60,Azi&lt;=N(AK210)),"Acțiunea în instanță se prescrie la "&amp;RIGHT("0"&amp;DAY(AK210),2)&amp;"."&amp;RIGHT("0"&amp;MONTH(AK210),2)&amp;"."&amp;YEAR(AK210)&amp;". ","")))</f>
        <v/>
      </c>
    </row>
    <row r="211" spans="2:38" x14ac:dyDescent="0.2">
      <c r="B211" s="17"/>
      <c r="C211" s="18"/>
      <c r="D211" s="19"/>
      <c r="E211" s="19"/>
      <c r="F211" s="19"/>
      <c r="G211" s="19"/>
      <c r="H211" s="19"/>
      <c r="I211" s="19"/>
      <c r="J211" s="19"/>
      <c r="K211" s="19"/>
      <c r="L211" s="18"/>
      <c r="M211" s="19"/>
      <c r="N211" s="19"/>
      <c r="O211" s="19"/>
      <c r="P211" s="19"/>
      <c r="Q211" s="19"/>
      <c r="R211" s="19"/>
      <c r="S211" s="19"/>
      <c r="T211" s="20"/>
      <c r="U211" s="21"/>
      <c r="V211" s="20"/>
      <c r="W211" s="19"/>
      <c r="X211" s="19"/>
      <c r="Y211" s="18"/>
      <c r="Z211" s="19"/>
      <c r="AA211" s="18"/>
      <c r="AB211" s="19"/>
      <c r="AC211" s="18"/>
      <c r="AD211" s="18"/>
      <c r="AE211" s="18"/>
      <c r="AF211" s="22" t="str">
        <f>IF(B211="","",SUMIF(Mărfuri!$B$5:$B$1004,B211,Mărfuri!$D$5:$D$1004))</f>
        <v/>
      </c>
      <c r="AG211" s="23" t="str">
        <f>IF(B211="","",SUMIF(Mărfuri!$B$5:$B$1004,B211,Mărfuri!$H$5:$H$1004))</f>
        <v/>
      </c>
      <c r="AH211" s="24" t="str">
        <f t="shared" si="12"/>
        <v/>
      </c>
      <c r="AI211" s="25" t="str">
        <f t="shared" si="13"/>
        <v/>
      </c>
      <c r="AJ211" s="25" t="str">
        <f t="shared" si="14"/>
        <v/>
      </c>
      <c r="AK211" s="25" t="str">
        <f t="shared" si="15"/>
        <v/>
      </c>
      <c r="AL211" s="26" t="str">
        <f>IF(B211="","",TRIM(IF(COUNTIF($B$5:$B$504,B211)&gt;1,"Număr CMR dublat. ","")&amp;IF(LEN(IF(C211="","data, ","")&amp;IF(D211="","locul întocmirii, ","")&amp;IF(OR(E211="",F211=""),"expeditorul, ","")&amp;IF(OR(H211="",I211=""),"destinatarul, ","")&amp;IF(OR(N211="",O211=""),"transportatorul, ","")&amp;IF(OR(K211="",NOT(ISNUMBER(L211))),"locul și data încărcării, ","")&amp;IF(M211="","locul de livrare, ","")&amp;IF(N(AF211)=0,"numărul de colete, ","")&amp;IF(COUNTIFS(Mărfuri!$B$5:$B$1004,B211,Mărfuri!$H$5:$H$1004,"")&gt;0,"greutatea unor loturi, ",""))&gt;0,"Lipsesc date obligatorii (art. 6): "&amp;LEFT(IF(C211="","data, ","")&amp;IF(D211="","locul întocmirii, ","")&amp;IF(OR(E211="",F211=""),"expeditorul, ","")&amp;IF(OR(H211="",I211=""),"destinatarul, ","")&amp;IF(OR(N211="",O211=""),"transportatorul, ","")&amp;IF(OR(K211="",NOT(ISNUMBER(L211))),"locul și data încărcării, ","")&amp;IF(M211="","locul de livrare, ","")&amp;IF(N(AF211)=0,"numărul de colete, ","")&amp;IF(COUNTIFS(Mărfuri!$B$5:$B$1004,B211,Mărfuri!$H$5:$H$1004,"")&gt;0,"greutatea unor loturi, ",""),LEN(IF(C211="","data, ","")&amp;IF(D211="","locul întocmirii, ","")&amp;IF(OR(E211="",F211=""),"expeditorul, ","")&amp;IF(OR(H211="",I211=""),"destinatarul, ","")&amp;IF(OR(N211="",O211=""),"transportatorul, ","")&amp;IF(OR(K211="",NOT(ISNUMBER(L211))),"locul și data încărcării, ","")&amp;IF(M211="","locul de livrare, ","")&amp;IF(N(AF211)=0,"numărul de colete, ","")&amp;IF(COUNTIFS(Mărfuri!$B$5:$B$1004,B211,Mărfuri!$H$5:$H$1004,"")&gt;0,"greutatea unor loturi, ",""))-2)&amp;". ","")&amp;IF(Z211&lt;&gt;"","Transportatorul a făcut rezerve la încărcare (art. 8): ele te obligă doar dacă le-ai acceptat expres. ","")&amp;IF(AND(ISNUMBER(AC211),ISNUMBER(AI211)),IF(NOT(ISNUMBER(AD211)),IF(Azi&gt;AI211,"Rezerva scrisă pentru avarii neaparente nu a fost trimisă în termen ("&amp;RIGHT("0"&amp;DAY(AI211),2)&amp;"."&amp;RIGHT("0"&amp;MONTH(AI211),2)&amp;"."&amp;YEAR(AI211)&amp;"). ","Trimite rezerva scrisă pentru avarii neaparente până la "&amp;RIGHT("0"&amp;DAY(AI211),2)&amp;"."&amp;RIGHT("0"&amp;MONTH(AI211),2)&amp;"."&amp;YEAR(AI211)&amp;". "),IF(AD211&gt;AI211,"Rezerva scrisă a fost trimisă după termenul de 7 zile ("&amp;RIGHT("0"&amp;DAY(AI211),2)&amp;"."&amp;RIGHT("0"&amp;MONTH(AI211),2)&amp;"."&amp;YEAR(AI211)&amp;"): se prezumă că marfa a fost primită în starea din CMR. ","")),"")&amp;IF(ISNUMBER(AJ211),IF(NOT(ISNUMBER(AE211)),IF(Azi&gt;AJ211,"Termenul de 21 de zile pentru reclamația de întârziere a expirat. ","Livrare cu întârziere: trimite reclamația scrisă până la "&amp;RIGHT("0"&amp;DAY(AJ211),2)&amp;"."&amp;RIGHT("0"&amp;MONTH(AJ211),2)&amp;"."&amp;YEAR(AJ211)&amp;". "),IF(AE211&gt;AJ211,"Reclamația pentru întârziere a fost trimisă după termen. ","")),"")&amp;IF(AND(AH211="În tranzit – întârziat"),"Termenul de livrare a trecut și marfa nu a ajuns. ","")&amp;IF(AND(ISNUMBER(AK211),OR(AB211&lt;&gt;"",ISNUMBER(AC211),ISNUMBER(AJ211)),Azi&gt;N(AK211)-60,Azi&lt;=N(AK211)),"Acțiunea în instanță se prescrie la "&amp;RIGHT("0"&amp;DAY(AK211),2)&amp;"."&amp;RIGHT("0"&amp;MONTH(AK211),2)&amp;"."&amp;YEAR(AK211)&amp;". ","")))</f>
        <v/>
      </c>
    </row>
    <row r="212" spans="2:38" x14ac:dyDescent="0.2">
      <c r="B212" s="17"/>
      <c r="C212" s="18"/>
      <c r="D212" s="19"/>
      <c r="E212" s="19"/>
      <c r="F212" s="19"/>
      <c r="G212" s="19"/>
      <c r="H212" s="19"/>
      <c r="I212" s="19"/>
      <c r="J212" s="19"/>
      <c r="K212" s="19"/>
      <c r="L212" s="18"/>
      <c r="M212" s="19"/>
      <c r="N212" s="19"/>
      <c r="O212" s="19"/>
      <c r="P212" s="19"/>
      <c r="Q212" s="19"/>
      <c r="R212" s="19"/>
      <c r="S212" s="19"/>
      <c r="T212" s="20"/>
      <c r="U212" s="21"/>
      <c r="V212" s="20"/>
      <c r="W212" s="19"/>
      <c r="X212" s="19"/>
      <c r="Y212" s="18"/>
      <c r="Z212" s="19"/>
      <c r="AA212" s="18"/>
      <c r="AB212" s="19"/>
      <c r="AC212" s="18"/>
      <c r="AD212" s="18"/>
      <c r="AE212" s="18"/>
      <c r="AF212" s="22" t="str">
        <f>IF(B212="","",SUMIF(Mărfuri!$B$5:$B$1004,B212,Mărfuri!$D$5:$D$1004))</f>
        <v/>
      </c>
      <c r="AG212" s="23" t="str">
        <f>IF(B212="","",SUMIF(Mărfuri!$B$5:$B$1004,B212,Mărfuri!$H$5:$H$1004))</f>
        <v/>
      </c>
      <c r="AH212" s="24" t="str">
        <f t="shared" si="12"/>
        <v/>
      </c>
      <c r="AI212" s="25" t="str">
        <f t="shared" si="13"/>
        <v/>
      </c>
      <c r="AJ212" s="25" t="str">
        <f t="shared" si="14"/>
        <v/>
      </c>
      <c r="AK212" s="25" t="str">
        <f t="shared" si="15"/>
        <v/>
      </c>
      <c r="AL212" s="26" t="str">
        <f>IF(B212="","",TRIM(IF(COUNTIF($B$5:$B$504,B212)&gt;1,"Număr CMR dublat. ","")&amp;IF(LEN(IF(C212="","data, ","")&amp;IF(D212="","locul întocmirii, ","")&amp;IF(OR(E212="",F212=""),"expeditorul, ","")&amp;IF(OR(H212="",I212=""),"destinatarul, ","")&amp;IF(OR(N212="",O212=""),"transportatorul, ","")&amp;IF(OR(K212="",NOT(ISNUMBER(L212))),"locul și data încărcării, ","")&amp;IF(M212="","locul de livrare, ","")&amp;IF(N(AF212)=0,"numărul de colete, ","")&amp;IF(COUNTIFS(Mărfuri!$B$5:$B$1004,B212,Mărfuri!$H$5:$H$1004,"")&gt;0,"greutatea unor loturi, ",""))&gt;0,"Lipsesc date obligatorii (art. 6): "&amp;LEFT(IF(C212="","data, ","")&amp;IF(D212="","locul întocmirii, ","")&amp;IF(OR(E212="",F212=""),"expeditorul, ","")&amp;IF(OR(H212="",I212=""),"destinatarul, ","")&amp;IF(OR(N212="",O212=""),"transportatorul, ","")&amp;IF(OR(K212="",NOT(ISNUMBER(L212))),"locul și data încărcării, ","")&amp;IF(M212="","locul de livrare, ","")&amp;IF(N(AF212)=0,"numărul de colete, ","")&amp;IF(COUNTIFS(Mărfuri!$B$5:$B$1004,B212,Mărfuri!$H$5:$H$1004,"")&gt;0,"greutatea unor loturi, ",""),LEN(IF(C212="","data, ","")&amp;IF(D212="","locul întocmirii, ","")&amp;IF(OR(E212="",F212=""),"expeditorul, ","")&amp;IF(OR(H212="",I212=""),"destinatarul, ","")&amp;IF(OR(N212="",O212=""),"transportatorul, ","")&amp;IF(OR(K212="",NOT(ISNUMBER(L212))),"locul și data încărcării, ","")&amp;IF(M212="","locul de livrare, ","")&amp;IF(N(AF212)=0,"numărul de colete, ","")&amp;IF(COUNTIFS(Mărfuri!$B$5:$B$1004,B212,Mărfuri!$H$5:$H$1004,"")&gt;0,"greutatea unor loturi, ",""))-2)&amp;". ","")&amp;IF(Z212&lt;&gt;"","Transportatorul a făcut rezerve la încărcare (art. 8): ele te obligă doar dacă le-ai acceptat expres. ","")&amp;IF(AND(ISNUMBER(AC212),ISNUMBER(AI212)),IF(NOT(ISNUMBER(AD212)),IF(Azi&gt;AI212,"Rezerva scrisă pentru avarii neaparente nu a fost trimisă în termen ("&amp;RIGHT("0"&amp;DAY(AI212),2)&amp;"."&amp;RIGHT("0"&amp;MONTH(AI212),2)&amp;"."&amp;YEAR(AI212)&amp;"). ","Trimite rezerva scrisă pentru avarii neaparente până la "&amp;RIGHT("0"&amp;DAY(AI212),2)&amp;"."&amp;RIGHT("0"&amp;MONTH(AI212),2)&amp;"."&amp;YEAR(AI212)&amp;". "),IF(AD212&gt;AI212,"Rezerva scrisă a fost trimisă după termenul de 7 zile ("&amp;RIGHT("0"&amp;DAY(AI212),2)&amp;"."&amp;RIGHT("0"&amp;MONTH(AI212),2)&amp;"."&amp;YEAR(AI212)&amp;"): se prezumă că marfa a fost primită în starea din CMR. ","")),"")&amp;IF(ISNUMBER(AJ212),IF(NOT(ISNUMBER(AE212)),IF(Azi&gt;AJ212,"Termenul de 21 de zile pentru reclamația de întârziere a expirat. ","Livrare cu întârziere: trimite reclamația scrisă până la "&amp;RIGHT("0"&amp;DAY(AJ212),2)&amp;"."&amp;RIGHT("0"&amp;MONTH(AJ212),2)&amp;"."&amp;YEAR(AJ212)&amp;". "),IF(AE212&gt;AJ212,"Reclamația pentru întârziere a fost trimisă după termen. ","")),"")&amp;IF(AND(AH212="În tranzit – întârziat"),"Termenul de livrare a trecut și marfa nu a ajuns. ","")&amp;IF(AND(ISNUMBER(AK212),OR(AB212&lt;&gt;"",ISNUMBER(AC212),ISNUMBER(AJ212)),Azi&gt;N(AK212)-60,Azi&lt;=N(AK212)),"Acțiunea în instanță se prescrie la "&amp;RIGHT("0"&amp;DAY(AK212),2)&amp;"."&amp;RIGHT("0"&amp;MONTH(AK212),2)&amp;"."&amp;YEAR(AK212)&amp;". ","")))</f>
        <v/>
      </c>
    </row>
    <row r="213" spans="2:38" x14ac:dyDescent="0.2">
      <c r="B213" s="17"/>
      <c r="C213" s="18"/>
      <c r="D213" s="19"/>
      <c r="E213" s="19"/>
      <c r="F213" s="19"/>
      <c r="G213" s="19"/>
      <c r="H213" s="19"/>
      <c r="I213" s="19"/>
      <c r="J213" s="19"/>
      <c r="K213" s="19"/>
      <c r="L213" s="18"/>
      <c r="M213" s="19"/>
      <c r="N213" s="19"/>
      <c r="O213" s="19"/>
      <c r="P213" s="19"/>
      <c r="Q213" s="19"/>
      <c r="R213" s="19"/>
      <c r="S213" s="19"/>
      <c r="T213" s="20"/>
      <c r="U213" s="21"/>
      <c r="V213" s="20"/>
      <c r="W213" s="19"/>
      <c r="X213" s="19"/>
      <c r="Y213" s="18"/>
      <c r="Z213" s="19"/>
      <c r="AA213" s="18"/>
      <c r="AB213" s="19"/>
      <c r="AC213" s="18"/>
      <c r="AD213" s="18"/>
      <c r="AE213" s="18"/>
      <c r="AF213" s="22" t="str">
        <f>IF(B213="","",SUMIF(Mărfuri!$B$5:$B$1004,B213,Mărfuri!$D$5:$D$1004))</f>
        <v/>
      </c>
      <c r="AG213" s="23" t="str">
        <f>IF(B213="","",SUMIF(Mărfuri!$B$5:$B$1004,B213,Mărfuri!$H$5:$H$1004))</f>
        <v/>
      </c>
      <c r="AH213" s="24" t="str">
        <f t="shared" si="12"/>
        <v/>
      </c>
      <c r="AI213" s="25" t="str">
        <f t="shared" si="13"/>
        <v/>
      </c>
      <c r="AJ213" s="25" t="str">
        <f t="shared" si="14"/>
        <v/>
      </c>
      <c r="AK213" s="25" t="str">
        <f t="shared" si="15"/>
        <v/>
      </c>
      <c r="AL213" s="26" t="str">
        <f>IF(B213="","",TRIM(IF(COUNTIF($B$5:$B$504,B213)&gt;1,"Număr CMR dublat. ","")&amp;IF(LEN(IF(C213="","data, ","")&amp;IF(D213="","locul întocmirii, ","")&amp;IF(OR(E213="",F213=""),"expeditorul, ","")&amp;IF(OR(H213="",I213=""),"destinatarul, ","")&amp;IF(OR(N213="",O213=""),"transportatorul, ","")&amp;IF(OR(K213="",NOT(ISNUMBER(L213))),"locul și data încărcării, ","")&amp;IF(M213="","locul de livrare, ","")&amp;IF(N(AF213)=0,"numărul de colete, ","")&amp;IF(COUNTIFS(Mărfuri!$B$5:$B$1004,B213,Mărfuri!$H$5:$H$1004,"")&gt;0,"greutatea unor loturi, ",""))&gt;0,"Lipsesc date obligatorii (art. 6): "&amp;LEFT(IF(C213="","data, ","")&amp;IF(D213="","locul întocmirii, ","")&amp;IF(OR(E213="",F213=""),"expeditorul, ","")&amp;IF(OR(H213="",I213=""),"destinatarul, ","")&amp;IF(OR(N213="",O213=""),"transportatorul, ","")&amp;IF(OR(K213="",NOT(ISNUMBER(L213))),"locul și data încărcării, ","")&amp;IF(M213="","locul de livrare, ","")&amp;IF(N(AF213)=0,"numărul de colete, ","")&amp;IF(COUNTIFS(Mărfuri!$B$5:$B$1004,B213,Mărfuri!$H$5:$H$1004,"")&gt;0,"greutatea unor loturi, ",""),LEN(IF(C213="","data, ","")&amp;IF(D213="","locul întocmirii, ","")&amp;IF(OR(E213="",F213=""),"expeditorul, ","")&amp;IF(OR(H213="",I213=""),"destinatarul, ","")&amp;IF(OR(N213="",O213=""),"transportatorul, ","")&amp;IF(OR(K213="",NOT(ISNUMBER(L213))),"locul și data încărcării, ","")&amp;IF(M213="","locul de livrare, ","")&amp;IF(N(AF213)=0,"numărul de colete, ","")&amp;IF(COUNTIFS(Mărfuri!$B$5:$B$1004,B213,Mărfuri!$H$5:$H$1004,"")&gt;0,"greutatea unor loturi, ",""))-2)&amp;". ","")&amp;IF(Z213&lt;&gt;"","Transportatorul a făcut rezerve la încărcare (art. 8): ele te obligă doar dacă le-ai acceptat expres. ","")&amp;IF(AND(ISNUMBER(AC213),ISNUMBER(AI213)),IF(NOT(ISNUMBER(AD213)),IF(Azi&gt;AI213,"Rezerva scrisă pentru avarii neaparente nu a fost trimisă în termen ("&amp;RIGHT("0"&amp;DAY(AI213),2)&amp;"."&amp;RIGHT("0"&amp;MONTH(AI213),2)&amp;"."&amp;YEAR(AI213)&amp;"). ","Trimite rezerva scrisă pentru avarii neaparente până la "&amp;RIGHT("0"&amp;DAY(AI213),2)&amp;"."&amp;RIGHT("0"&amp;MONTH(AI213),2)&amp;"."&amp;YEAR(AI213)&amp;". "),IF(AD213&gt;AI213,"Rezerva scrisă a fost trimisă după termenul de 7 zile ("&amp;RIGHT("0"&amp;DAY(AI213),2)&amp;"."&amp;RIGHT("0"&amp;MONTH(AI213),2)&amp;"."&amp;YEAR(AI213)&amp;"): se prezumă că marfa a fost primită în starea din CMR. ","")),"")&amp;IF(ISNUMBER(AJ213),IF(NOT(ISNUMBER(AE213)),IF(Azi&gt;AJ213,"Termenul de 21 de zile pentru reclamația de întârziere a expirat. ","Livrare cu întârziere: trimite reclamația scrisă până la "&amp;RIGHT("0"&amp;DAY(AJ213),2)&amp;"."&amp;RIGHT("0"&amp;MONTH(AJ213),2)&amp;"."&amp;YEAR(AJ213)&amp;". "),IF(AE213&gt;AJ213,"Reclamația pentru întârziere a fost trimisă după termen. ","")),"")&amp;IF(AND(AH213="În tranzit – întârziat"),"Termenul de livrare a trecut și marfa nu a ajuns. ","")&amp;IF(AND(ISNUMBER(AK213),OR(AB213&lt;&gt;"",ISNUMBER(AC213),ISNUMBER(AJ213)),Azi&gt;N(AK213)-60,Azi&lt;=N(AK213)),"Acțiunea în instanță se prescrie la "&amp;RIGHT("0"&amp;DAY(AK213),2)&amp;"."&amp;RIGHT("0"&amp;MONTH(AK213),2)&amp;"."&amp;YEAR(AK213)&amp;". ","")))</f>
        <v/>
      </c>
    </row>
    <row r="214" spans="2:38" x14ac:dyDescent="0.2">
      <c r="B214" s="17"/>
      <c r="C214" s="18"/>
      <c r="D214" s="19"/>
      <c r="E214" s="19"/>
      <c r="F214" s="19"/>
      <c r="G214" s="19"/>
      <c r="H214" s="19"/>
      <c r="I214" s="19"/>
      <c r="J214" s="19"/>
      <c r="K214" s="19"/>
      <c r="L214" s="18"/>
      <c r="M214" s="19"/>
      <c r="N214" s="19"/>
      <c r="O214" s="19"/>
      <c r="P214" s="19"/>
      <c r="Q214" s="19"/>
      <c r="R214" s="19"/>
      <c r="S214" s="19"/>
      <c r="T214" s="20"/>
      <c r="U214" s="21"/>
      <c r="V214" s="20"/>
      <c r="W214" s="19"/>
      <c r="X214" s="19"/>
      <c r="Y214" s="18"/>
      <c r="Z214" s="19"/>
      <c r="AA214" s="18"/>
      <c r="AB214" s="19"/>
      <c r="AC214" s="18"/>
      <c r="AD214" s="18"/>
      <c r="AE214" s="18"/>
      <c r="AF214" s="22" t="str">
        <f>IF(B214="","",SUMIF(Mărfuri!$B$5:$B$1004,B214,Mărfuri!$D$5:$D$1004))</f>
        <v/>
      </c>
      <c r="AG214" s="23" t="str">
        <f>IF(B214="","",SUMIF(Mărfuri!$B$5:$B$1004,B214,Mărfuri!$H$5:$H$1004))</f>
        <v/>
      </c>
      <c r="AH214" s="24" t="str">
        <f t="shared" si="12"/>
        <v/>
      </c>
      <c r="AI214" s="25" t="str">
        <f t="shared" si="13"/>
        <v/>
      </c>
      <c r="AJ214" s="25" t="str">
        <f t="shared" si="14"/>
        <v/>
      </c>
      <c r="AK214" s="25" t="str">
        <f t="shared" si="15"/>
        <v/>
      </c>
      <c r="AL214" s="26" t="str">
        <f>IF(B214="","",TRIM(IF(COUNTIF($B$5:$B$504,B214)&gt;1,"Număr CMR dublat. ","")&amp;IF(LEN(IF(C214="","data, ","")&amp;IF(D214="","locul întocmirii, ","")&amp;IF(OR(E214="",F214=""),"expeditorul, ","")&amp;IF(OR(H214="",I214=""),"destinatarul, ","")&amp;IF(OR(N214="",O214=""),"transportatorul, ","")&amp;IF(OR(K214="",NOT(ISNUMBER(L214))),"locul și data încărcării, ","")&amp;IF(M214="","locul de livrare, ","")&amp;IF(N(AF214)=0,"numărul de colete, ","")&amp;IF(COUNTIFS(Mărfuri!$B$5:$B$1004,B214,Mărfuri!$H$5:$H$1004,"")&gt;0,"greutatea unor loturi, ",""))&gt;0,"Lipsesc date obligatorii (art. 6): "&amp;LEFT(IF(C214="","data, ","")&amp;IF(D214="","locul întocmirii, ","")&amp;IF(OR(E214="",F214=""),"expeditorul, ","")&amp;IF(OR(H214="",I214=""),"destinatarul, ","")&amp;IF(OR(N214="",O214=""),"transportatorul, ","")&amp;IF(OR(K214="",NOT(ISNUMBER(L214))),"locul și data încărcării, ","")&amp;IF(M214="","locul de livrare, ","")&amp;IF(N(AF214)=0,"numărul de colete, ","")&amp;IF(COUNTIFS(Mărfuri!$B$5:$B$1004,B214,Mărfuri!$H$5:$H$1004,"")&gt;0,"greutatea unor loturi, ",""),LEN(IF(C214="","data, ","")&amp;IF(D214="","locul întocmirii, ","")&amp;IF(OR(E214="",F214=""),"expeditorul, ","")&amp;IF(OR(H214="",I214=""),"destinatarul, ","")&amp;IF(OR(N214="",O214=""),"transportatorul, ","")&amp;IF(OR(K214="",NOT(ISNUMBER(L214))),"locul și data încărcării, ","")&amp;IF(M214="","locul de livrare, ","")&amp;IF(N(AF214)=0,"numărul de colete, ","")&amp;IF(COUNTIFS(Mărfuri!$B$5:$B$1004,B214,Mărfuri!$H$5:$H$1004,"")&gt;0,"greutatea unor loturi, ",""))-2)&amp;". ","")&amp;IF(Z214&lt;&gt;"","Transportatorul a făcut rezerve la încărcare (art. 8): ele te obligă doar dacă le-ai acceptat expres. ","")&amp;IF(AND(ISNUMBER(AC214),ISNUMBER(AI214)),IF(NOT(ISNUMBER(AD214)),IF(Azi&gt;AI214,"Rezerva scrisă pentru avarii neaparente nu a fost trimisă în termen ("&amp;RIGHT("0"&amp;DAY(AI214),2)&amp;"."&amp;RIGHT("0"&amp;MONTH(AI214),2)&amp;"."&amp;YEAR(AI214)&amp;"). ","Trimite rezerva scrisă pentru avarii neaparente până la "&amp;RIGHT("0"&amp;DAY(AI214),2)&amp;"."&amp;RIGHT("0"&amp;MONTH(AI214),2)&amp;"."&amp;YEAR(AI214)&amp;". "),IF(AD214&gt;AI214,"Rezerva scrisă a fost trimisă după termenul de 7 zile ("&amp;RIGHT("0"&amp;DAY(AI214),2)&amp;"."&amp;RIGHT("0"&amp;MONTH(AI214),2)&amp;"."&amp;YEAR(AI214)&amp;"): se prezumă că marfa a fost primită în starea din CMR. ","")),"")&amp;IF(ISNUMBER(AJ214),IF(NOT(ISNUMBER(AE214)),IF(Azi&gt;AJ214,"Termenul de 21 de zile pentru reclamația de întârziere a expirat. ","Livrare cu întârziere: trimite reclamația scrisă până la "&amp;RIGHT("0"&amp;DAY(AJ214),2)&amp;"."&amp;RIGHT("0"&amp;MONTH(AJ214),2)&amp;"."&amp;YEAR(AJ214)&amp;". "),IF(AE214&gt;AJ214,"Reclamația pentru întârziere a fost trimisă după termen. ","")),"")&amp;IF(AND(AH214="În tranzit – întârziat"),"Termenul de livrare a trecut și marfa nu a ajuns. ","")&amp;IF(AND(ISNUMBER(AK214),OR(AB214&lt;&gt;"",ISNUMBER(AC214),ISNUMBER(AJ214)),Azi&gt;N(AK214)-60,Azi&lt;=N(AK214)),"Acțiunea în instanță se prescrie la "&amp;RIGHT("0"&amp;DAY(AK214),2)&amp;"."&amp;RIGHT("0"&amp;MONTH(AK214),2)&amp;"."&amp;YEAR(AK214)&amp;". ","")))</f>
        <v/>
      </c>
    </row>
    <row r="215" spans="2:38" x14ac:dyDescent="0.2">
      <c r="B215" s="17"/>
      <c r="C215" s="18"/>
      <c r="D215" s="19"/>
      <c r="E215" s="19"/>
      <c r="F215" s="19"/>
      <c r="G215" s="19"/>
      <c r="H215" s="19"/>
      <c r="I215" s="19"/>
      <c r="J215" s="19"/>
      <c r="K215" s="19"/>
      <c r="L215" s="18"/>
      <c r="M215" s="19"/>
      <c r="N215" s="19"/>
      <c r="O215" s="19"/>
      <c r="P215" s="19"/>
      <c r="Q215" s="19"/>
      <c r="R215" s="19"/>
      <c r="S215" s="19"/>
      <c r="T215" s="20"/>
      <c r="U215" s="21"/>
      <c r="V215" s="20"/>
      <c r="W215" s="19"/>
      <c r="X215" s="19"/>
      <c r="Y215" s="18"/>
      <c r="Z215" s="19"/>
      <c r="AA215" s="18"/>
      <c r="AB215" s="19"/>
      <c r="AC215" s="18"/>
      <c r="AD215" s="18"/>
      <c r="AE215" s="18"/>
      <c r="AF215" s="22" t="str">
        <f>IF(B215="","",SUMIF(Mărfuri!$B$5:$B$1004,B215,Mărfuri!$D$5:$D$1004))</f>
        <v/>
      </c>
      <c r="AG215" s="23" t="str">
        <f>IF(B215="","",SUMIF(Mărfuri!$B$5:$B$1004,B215,Mărfuri!$H$5:$H$1004))</f>
        <v/>
      </c>
      <c r="AH215" s="24" t="str">
        <f t="shared" si="12"/>
        <v/>
      </c>
      <c r="AI215" s="25" t="str">
        <f t="shared" si="13"/>
        <v/>
      </c>
      <c r="AJ215" s="25" t="str">
        <f t="shared" si="14"/>
        <v/>
      </c>
      <c r="AK215" s="25" t="str">
        <f t="shared" si="15"/>
        <v/>
      </c>
      <c r="AL215" s="26" t="str">
        <f>IF(B215="","",TRIM(IF(COUNTIF($B$5:$B$504,B215)&gt;1,"Număr CMR dublat. ","")&amp;IF(LEN(IF(C215="","data, ","")&amp;IF(D215="","locul întocmirii, ","")&amp;IF(OR(E215="",F215=""),"expeditorul, ","")&amp;IF(OR(H215="",I215=""),"destinatarul, ","")&amp;IF(OR(N215="",O215=""),"transportatorul, ","")&amp;IF(OR(K215="",NOT(ISNUMBER(L215))),"locul și data încărcării, ","")&amp;IF(M215="","locul de livrare, ","")&amp;IF(N(AF215)=0,"numărul de colete, ","")&amp;IF(COUNTIFS(Mărfuri!$B$5:$B$1004,B215,Mărfuri!$H$5:$H$1004,"")&gt;0,"greutatea unor loturi, ",""))&gt;0,"Lipsesc date obligatorii (art. 6): "&amp;LEFT(IF(C215="","data, ","")&amp;IF(D215="","locul întocmirii, ","")&amp;IF(OR(E215="",F215=""),"expeditorul, ","")&amp;IF(OR(H215="",I215=""),"destinatarul, ","")&amp;IF(OR(N215="",O215=""),"transportatorul, ","")&amp;IF(OR(K215="",NOT(ISNUMBER(L215))),"locul și data încărcării, ","")&amp;IF(M215="","locul de livrare, ","")&amp;IF(N(AF215)=0,"numărul de colete, ","")&amp;IF(COUNTIFS(Mărfuri!$B$5:$B$1004,B215,Mărfuri!$H$5:$H$1004,"")&gt;0,"greutatea unor loturi, ",""),LEN(IF(C215="","data, ","")&amp;IF(D215="","locul întocmirii, ","")&amp;IF(OR(E215="",F215=""),"expeditorul, ","")&amp;IF(OR(H215="",I215=""),"destinatarul, ","")&amp;IF(OR(N215="",O215=""),"transportatorul, ","")&amp;IF(OR(K215="",NOT(ISNUMBER(L215))),"locul și data încărcării, ","")&amp;IF(M215="","locul de livrare, ","")&amp;IF(N(AF215)=0,"numărul de colete, ","")&amp;IF(COUNTIFS(Mărfuri!$B$5:$B$1004,B215,Mărfuri!$H$5:$H$1004,"")&gt;0,"greutatea unor loturi, ",""))-2)&amp;". ","")&amp;IF(Z215&lt;&gt;"","Transportatorul a făcut rezerve la încărcare (art. 8): ele te obligă doar dacă le-ai acceptat expres. ","")&amp;IF(AND(ISNUMBER(AC215),ISNUMBER(AI215)),IF(NOT(ISNUMBER(AD215)),IF(Azi&gt;AI215,"Rezerva scrisă pentru avarii neaparente nu a fost trimisă în termen ("&amp;RIGHT("0"&amp;DAY(AI215),2)&amp;"."&amp;RIGHT("0"&amp;MONTH(AI215),2)&amp;"."&amp;YEAR(AI215)&amp;"). ","Trimite rezerva scrisă pentru avarii neaparente până la "&amp;RIGHT("0"&amp;DAY(AI215),2)&amp;"."&amp;RIGHT("0"&amp;MONTH(AI215),2)&amp;"."&amp;YEAR(AI215)&amp;". "),IF(AD215&gt;AI215,"Rezerva scrisă a fost trimisă după termenul de 7 zile ("&amp;RIGHT("0"&amp;DAY(AI215),2)&amp;"."&amp;RIGHT("0"&amp;MONTH(AI215),2)&amp;"."&amp;YEAR(AI215)&amp;"): se prezumă că marfa a fost primită în starea din CMR. ","")),"")&amp;IF(ISNUMBER(AJ215),IF(NOT(ISNUMBER(AE215)),IF(Azi&gt;AJ215,"Termenul de 21 de zile pentru reclamația de întârziere a expirat. ","Livrare cu întârziere: trimite reclamația scrisă până la "&amp;RIGHT("0"&amp;DAY(AJ215),2)&amp;"."&amp;RIGHT("0"&amp;MONTH(AJ215),2)&amp;"."&amp;YEAR(AJ215)&amp;". "),IF(AE215&gt;AJ215,"Reclamația pentru întârziere a fost trimisă după termen. ","")),"")&amp;IF(AND(AH215="În tranzit – întârziat"),"Termenul de livrare a trecut și marfa nu a ajuns. ","")&amp;IF(AND(ISNUMBER(AK215),OR(AB215&lt;&gt;"",ISNUMBER(AC215),ISNUMBER(AJ215)),Azi&gt;N(AK215)-60,Azi&lt;=N(AK215)),"Acțiunea în instanță se prescrie la "&amp;RIGHT("0"&amp;DAY(AK215),2)&amp;"."&amp;RIGHT("0"&amp;MONTH(AK215),2)&amp;"."&amp;YEAR(AK215)&amp;". ","")))</f>
        <v/>
      </c>
    </row>
    <row r="216" spans="2:38" x14ac:dyDescent="0.2">
      <c r="B216" s="17"/>
      <c r="C216" s="18"/>
      <c r="D216" s="19"/>
      <c r="E216" s="19"/>
      <c r="F216" s="19"/>
      <c r="G216" s="19"/>
      <c r="H216" s="19"/>
      <c r="I216" s="19"/>
      <c r="J216" s="19"/>
      <c r="K216" s="19"/>
      <c r="L216" s="18"/>
      <c r="M216" s="19"/>
      <c r="N216" s="19"/>
      <c r="O216" s="19"/>
      <c r="P216" s="19"/>
      <c r="Q216" s="19"/>
      <c r="R216" s="19"/>
      <c r="S216" s="19"/>
      <c r="T216" s="20"/>
      <c r="U216" s="21"/>
      <c r="V216" s="20"/>
      <c r="W216" s="19"/>
      <c r="X216" s="19"/>
      <c r="Y216" s="18"/>
      <c r="Z216" s="19"/>
      <c r="AA216" s="18"/>
      <c r="AB216" s="19"/>
      <c r="AC216" s="18"/>
      <c r="AD216" s="18"/>
      <c r="AE216" s="18"/>
      <c r="AF216" s="22" t="str">
        <f>IF(B216="","",SUMIF(Mărfuri!$B$5:$B$1004,B216,Mărfuri!$D$5:$D$1004))</f>
        <v/>
      </c>
      <c r="AG216" s="23" t="str">
        <f>IF(B216="","",SUMIF(Mărfuri!$B$5:$B$1004,B216,Mărfuri!$H$5:$H$1004))</f>
        <v/>
      </c>
      <c r="AH216" s="24" t="str">
        <f t="shared" si="12"/>
        <v/>
      </c>
      <c r="AI216" s="25" t="str">
        <f t="shared" si="13"/>
        <v/>
      </c>
      <c r="AJ216" s="25" t="str">
        <f t="shared" si="14"/>
        <v/>
      </c>
      <c r="AK216" s="25" t="str">
        <f t="shared" si="15"/>
        <v/>
      </c>
      <c r="AL216" s="26" t="str">
        <f>IF(B216="","",TRIM(IF(COUNTIF($B$5:$B$504,B216)&gt;1,"Număr CMR dublat. ","")&amp;IF(LEN(IF(C216="","data, ","")&amp;IF(D216="","locul întocmirii, ","")&amp;IF(OR(E216="",F216=""),"expeditorul, ","")&amp;IF(OR(H216="",I216=""),"destinatarul, ","")&amp;IF(OR(N216="",O216=""),"transportatorul, ","")&amp;IF(OR(K216="",NOT(ISNUMBER(L216))),"locul și data încărcării, ","")&amp;IF(M216="","locul de livrare, ","")&amp;IF(N(AF216)=0,"numărul de colete, ","")&amp;IF(COUNTIFS(Mărfuri!$B$5:$B$1004,B216,Mărfuri!$H$5:$H$1004,"")&gt;0,"greutatea unor loturi, ",""))&gt;0,"Lipsesc date obligatorii (art. 6): "&amp;LEFT(IF(C216="","data, ","")&amp;IF(D216="","locul întocmirii, ","")&amp;IF(OR(E216="",F216=""),"expeditorul, ","")&amp;IF(OR(H216="",I216=""),"destinatarul, ","")&amp;IF(OR(N216="",O216=""),"transportatorul, ","")&amp;IF(OR(K216="",NOT(ISNUMBER(L216))),"locul și data încărcării, ","")&amp;IF(M216="","locul de livrare, ","")&amp;IF(N(AF216)=0,"numărul de colete, ","")&amp;IF(COUNTIFS(Mărfuri!$B$5:$B$1004,B216,Mărfuri!$H$5:$H$1004,"")&gt;0,"greutatea unor loturi, ",""),LEN(IF(C216="","data, ","")&amp;IF(D216="","locul întocmirii, ","")&amp;IF(OR(E216="",F216=""),"expeditorul, ","")&amp;IF(OR(H216="",I216=""),"destinatarul, ","")&amp;IF(OR(N216="",O216=""),"transportatorul, ","")&amp;IF(OR(K216="",NOT(ISNUMBER(L216))),"locul și data încărcării, ","")&amp;IF(M216="","locul de livrare, ","")&amp;IF(N(AF216)=0,"numărul de colete, ","")&amp;IF(COUNTIFS(Mărfuri!$B$5:$B$1004,B216,Mărfuri!$H$5:$H$1004,"")&gt;0,"greutatea unor loturi, ",""))-2)&amp;". ","")&amp;IF(Z216&lt;&gt;"","Transportatorul a făcut rezerve la încărcare (art. 8): ele te obligă doar dacă le-ai acceptat expres. ","")&amp;IF(AND(ISNUMBER(AC216),ISNUMBER(AI216)),IF(NOT(ISNUMBER(AD216)),IF(Azi&gt;AI216,"Rezerva scrisă pentru avarii neaparente nu a fost trimisă în termen ("&amp;RIGHT("0"&amp;DAY(AI216),2)&amp;"."&amp;RIGHT("0"&amp;MONTH(AI216),2)&amp;"."&amp;YEAR(AI216)&amp;"). ","Trimite rezerva scrisă pentru avarii neaparente până la "&amp;RIGHT("0"&amp;DAY(AI216),2)&amp;"."&amp;RIGHT("0"&amp;MONTH(AI216),2)&amp;"."&amp;YEAR(AI216)&amp;". "),IF(AD216&gt;AI216,"Rezerva scrisă a fost trimisă după termenul de 7 zile ("&amp;RIGHT("0"&amp;DAY(AI216),2)&amp;"."&amp;RIGHT("0"&amp;MONTH(AI216),2)&amp;"."&amp;YEAR(AI216)&amp;"): se prezumă că marfa a fost primită în starea din CMR. ","")),"")&amp;IF(ISNUMBER(AJ216),IF(NOT(ISNUMBER(AE216)),IF(Azi&gt;AJ216,"Termenul de 21 de zile pentru reclamația de întârziere a expirat. ","Livrare cu întârziere: trimite reclamația scrisă până la "&amp;RIGHT("0"&amp;DAY(AJ216),2)&amp;"."&amp;RIGHT("0"&amp;MONTH(AJ216),2)&amp;"."&amp;YEAR(AJ216)&amp;". "),IF(AE216&gt;AJ216,"Reclamația pentru întârziere a fost trimisă după termen. ","")),"")&amp;IF(AND(AH216="În tranzit – întârziat"),"Termenul de livrare a trecut și marfa nu a ajuns. ","")&amp;IF(AND(ISNUMBER(AK216),OR(AB216&lt;&gt;"",ISNUMBER(AC216),ISNUMBER(AJ216)),Azi&gt;N(AK216)-60,Azi&lt;=N(AK216)),"Acțiunea în instanță se prescrie la "&amp;RIGHT("0"&amp;DAY(AK216),2)&amp;"."&amp;RIGHT("0"&amp;MONTH(AK216),2)&amp;"."&amp;YEAR(AK216)&amp;". ","")))</f>
        <v/>
      </c>
    </row>
    <row r="217" spans="2:38" x14ac:dyDescent="0.2">
      <c r="B217" s="17"/>
      <c r="C217" s="18"/>
      <c r="D217" s="19"/>
      <c r="E217" s="19"/>
      <c r="F217" s="19"/>
      <c r="G217" s="19"/>
      <c r="H217" s="19"/>
      <c r="I217" s="19"/>
      <c r="J217" s="19"/>
      <c r="K217" s="19"/>
      <c r="L217" s="18"/>
      <c r="M217" s="19"/>
      <c r="N217" s="19"/>
      <c r="O217" s="19"/>
      <c r="P217" s="19"/>
      <c r="Q217" s="19"/>
      <c r="R217" s="19"/>
      <c r="S217" s="19"/>
      <c r="T217" s="20"/>
      <c r="U217" s="21"/>
      <c r="V217" s="20"/>
      <c r="W217" s="19"/>
      <c r="X217" s="19"/>
      <c r="Y217" s="18"/>
      <c r="Z217" s="19"/>
      <c r="AA217" s="18"/>
      <c r="AB217" s="19"/>
      <c r="AC217" s="18"/>
      <c r="AD217" s="18"/>
      <c r="AE217" s="18"/>
      <c r="AF217" s="22" t="str">
        <f>IF(B217="","",SUMIF(Mărfuri!$B$5:$B$1004,B217,Mărfuri!$D$5:$D$1004))</f>
        <v/>
      </c>
      <c r="AG217" s="23" t="str">
        <f>IF(B217="","",SUMIF(Mărfuri!$B$5:$B$1004,B217,Mărfuri!$H$5:$H$1004))</f>
        <v/>
      </c>
      <c r="AH217" s="24" t="str">
        <f t="shared" si="12"/>
        <v/>
      </c>
      <c r="AI217" s="25" t="str">
        <f t="shared" si="13"/>
        <v/>
      </c>
      <c r="AJ217" s="25" t="str">
        <f t="shared" si="14"/>
        <v/>
      </c>
      <c r="AK217" s="25" t="str">
        <f t="shared" si="15"/>
        <v/>
      </c>
      <c r="AL217" s="26" t="str">
        <f>IF(B217="","",TRIM(IF(COUNTIF($B$5:$B$504,B217)&gt;1,"Număr CMR dublat. ","")&amp;IF(LEN(IF(C217="","data, ","")&amp;IF(D217="","locul întocmirii, ","")&amp;IF(OR(E217="",F217=""),"expeditorul, ","")&amp;IF(OR(H217="",I217=""),"destinatarul, ","")&amp;IF(OR(N217="",O217=""),"transportatorul, ","")&amp;IF(OR(K217="",NOT(ISNUMBER(L217))),"locul și data încărcării, ","")&amp;IF(M217="","locul de livrare, ","")&amp;IF(N(AF217)=0,"numărul de colete, ","")&amp;IF(COUNTIFS(Mărfuri!$B$5:$B$1004,B217,Mărfuri!$H$5:$H$1004,"")&gt;0,"greutatea unor loturi, ",""))&gt;0,"Lipsesc date obligatorii (art. 6): "&amp;LEFT(IF(C217="","data, ","")&amp;IF(D217="","locul întocmirii, ","")&amp;IF(OR(E217="",F217=""),"expeditorul, ","")&amp;IF(OR(H217="",I217=""),"destinatarul, ","")&amp;IF(OR(N217="",O217=""),"transportatorul, ","")&amp;IF(OR(K217="",NOT(ISNUMBER(L217))),"locul și data încărcării, ","")&amp;IF(M217="","locul de livrare, ","")&amp;IF(N(AF217)=0,"numărul de colete, ","")&amp;IF(COUNTIFS(Mărfuri!$B$5:$B$1004,B217,Mărfuri!$H$5:$H$1004,"")&gt;0,"greutatea unor loturi, ",""),LEN(IF(C217="","data, ","")&amp;IF(D217="","locul întocmirii, ","")&amp;IF(OR(E217="",F217=""),"expeditorul, ","")&amp;IF(OR(H217="",I217=""),"destinatarul, ","")&amp;IF(OR(N217="",O217=""),"transportatorul, ","")&amp;IF(OR(K217="",NOT(ISNUMBER(L217))),"locul și data încărcării, ","")&amp;IF(M217="","locul de livrare, ","")&amp;IF(N(AF217)=0,"numărul de colete, ","")&amp;IF(COUNTIFS(Mărfuri!$B$5:$B$1004,B217,Mărfuri!$H$5:$H$1004,"")&gt;0,"greutatea unor loturi, ",""))-2)&amp;". ","")&amp;IF(Z217&lt;&gt;"","Transportatorul a făcut rezerve la încărcare (art. 8): ele te obligă doar dacă le-ai acceptat expres. ","")&amp;IF(AND(ISNUMBER(AC217),ISNUMBER(AI217)),IF(NOT(ISNUMBER(AD217)),IF(Azi&gt;AI217,"Rezerva scrisă pentru avarii neaparente nu a fost trimisă în termen ("&amp;RIGHT("0"&amp;DAY(AI217),2)&amp;"."&amp;RIGHT("0"&amp;MONTH(AI217),2)&amp;"."&amp;YEAR(AI217)&amp;"). ","Trimite rezerva scrisă pentru avarii neaparente până la "&amp;RIGHT("0"&amp;DAY(AI217),2)&amp;"."&amp;RIGHT("0"&amp;MONTH(AI217),2)&amp;"."&amp;YEAR(AI217)&amp;". "),IF(AD217&gt;AI217,"Rezerva scrisă a fost trimisă după termenul de 7 zile ("&amp;RIGHT("0"&amp;DAY(AI217),2)&amp;"."&amp;RIGHT("0"&amp;MONTH(AI217),2)&amp;"."&amp;YEAR(AI217)&amp;"): se prezumă că marfa a fost primită în starea din CMR. ","")),"")&amp;IF(ISNUMBER(AJ217),IF(NOT(ISNUMBER(AE217)),IF(Azi&gt;AJ217,"Termenul de 21 de zile pentru reclamația de întârziere a expirat. ","Livrare cu întârziere: trimite reclamația scrisă până la "&amp;RIGHT("0"&amp;DAY(AJ217),2)&amp;"."&amp;RIGHT("0"&amp;MONTH(AJ217),2)&amp;"."&amp;YEAR(AJ217)&amp;". "),IF(AE217&gt;AJ217,"Reclamația pentru întârziere a fost trimisă după termen. ","")),"")&amp;IF(AND(AH217="În tranzit – întârziat"),"Termenul de livrare a trecut și marfa nu a ajuns. ","")&amp;IF(AND(ISNUMBER(AK217),OR(AB217&lt;&gt;"",ISNUMBER(AC217),ISNUMBER(AJ217)),Azi&gt;N(AK217)-60,Azi&lt;=N(AK217)),"Acțiunea în instanță se prescrie la "&amp;RIGHT("0"&amp;DAY(AK217),2)&amp;"."&amp;RIGHT("0"&amp;MONTH(AK217),2)&amp;"."&amp;YEAR(AK217)&amp;". ","")))</f>
        <v/>
      </c>
    </row>
    <row r="218" spans="2:38" x14ac:dyDescent="0.2">
      <c r="B218" s="17"/>
      <c r="C218" s="18"/>
      <c r="D218" s="19"/>
      <c r="E218" s="19"/>
      <c r="F218" s="19"/>
      <c r="G218" s="19"/>
      <c r="H218" s="19"/>
      <c r="I218" s="19"/>
      <c r="J218" s="19"/>
      <c r="K218" s="19"/>
      <c r="L218" s="18"/>
      <c r="M218" s="19"/>
      <c r="N218" s="19"/>
      <c r="O218" s="19"/>
      <c r="P218" s="19"/>
      <c r="Q218" s="19"/>
      <c r="R218" s="19"/>
      <c r="S218" s="19"/>
      <c r="T218" s="20"/>
      <c r="U218" s="21"/>
      <c r="V218" s="20"/>
      <c r="W218" s="19"/>
      <c r="X218" s="19"/>
      <c r="Y218" s="18"/>
      <c r="Z218" s="19"/>
      <c r="AA218" s="18"/>
      <c r="AB218" s="19"/>
      <c r="AC218" s="18"/>
      <c r="AD218" s="18"/>
      <c r="AE218" s="18"/>
      <c r="AF218" s="22" t="str">
        <f>IF(B218="","",SUMIF(Mărfuri!$B$5:$B$1004,B218,Mărfuri!$D$5:$D$1004))</f>
        <v/>
      </c>
      <c r="AG218" s="23" t="str">
        <f>IF(B218="","",SUMIF(Mărfuri!$B$5:$B$1004,B218,Mărfuri!$H$5:$H$1004))</f>
        <v/>
      </c>
      <c r="AH218" s="24" t="str">
        <f t="shared" si="12"/>
        <v/>
      </c>
      <c r="AI218" s="25" t="str">
        <f t="shared" si="13"/>
        <v/>
      </c>
      <c r="AJ218" s="25" t="str">
        <f t="shared" si="14"/>
        <v/>
      </c>
      <c r="AK218" s="25" t="str">
        <f t="shared" si="15"/>
        <v/>
      </c>
      <c r="AL218" s="26" t="str">
        <f>IF(B218="","",TRIM(IF(COUNTIF($B$5:$B$504,B218)&gt;1,"Număr CMR dublat. ","")&amp;IF(LEN(IF(C218="","data, ","")&amp;IF(D218="","locul întocmirii, ","")&amp;IF(OR(E218="",F218=""),"expeditorul, ","")&amp;IF(OR(H218="",I218=""),"destinatarul, ","")&amp;IF(OR(N218="",O218=""),"transportatorul, ","")&amp;IF(OR(K218="",NOT(ISNUMBER(L218))),"locul și data încărcării, ","")&amp;IF(M218="","locul de livrare, ","")&amp;IF(N(AF218)=0,"numărul de colete, ","")&amp;IF(COUNTIFS(Mărfuri!$B$5:$B$1004,B218,Mărfuri!$H$5:$H$1004,"")&gt;0,"greutatea unor loturi, ",""))&gt;0,"Lipsesc date obligatorii (art. 6): "&amp;LEFT(IF(C218="","data, ","")&amp;IF(D218="","locul întocmirii, ","")&amp;IF(OR(E218="",F218=""),"expeditorul, ","")&amp;IF(OR(H218="",I218=""),"destinatarul, ","")&amp;IF(OR(N218="",O218=""),"transportatorul, ","")&amp;IF(OR(K218="",NOT(ISNUMBER(L218))),"locul și data încărcării, ","")&amp;IF(M218="","locul de livrare, ","")&amp;IF(N(AF218)=0,"numărul de colete, ","")&amp;IF(COUNTIFS(Mărfuri!$B$5:$B$1004,B218,Mărfuri!$H$5:$H$1004,"")&gt;0,"greutatea unor loturi, ",""),LEN(IF(C218="","data, ","")&amp;IF(D218="","locul întocmirii, ","")&amp;IF(OR(E218="",F218=""),"expeditorul, ","")&amp;IF(OR(H218="",I218=""),"destinatarul, ","")&amp;IF(OR(N218="",O218=""),"transportatorul, ","")&amp;IF(OR(K218="",NOT(ISNUMBER(L218))),"locul și data încărcării, ","")&amp;IF(M218="","locul de livrare, ","")&amp;IF(N(AF218)=0,"numărul de colete, ","")&amp;IF(COUNTIFS(Mărfuri!$B$5:$B$1004,B218,Mărfuri!$H$5:$H$1004,"")&gt;0,"greutatea unor loturi, ",""))-2)&amp;". ","")&amp;IF(Z218&lt;&gt;"","Transportatorul a făcut rezerve la încărcare (art. 8): ele te obligă doar dacă le-ai acceptat expres. ","")&amp;IF(AND(ISNUMBER(AC218),ISNUMBER(AI218)),IF(NOT(ISNUMBER(AD218)),IF(Azi&gt;AI218,"Rezerva scrisă pentru avarii neaparente nu a fost trimisă în termen ("&amp;RIGHT("0"&amp;DAY(AI218),2)&amp;"."&amp;RIGHT("0"&amp;MONTH(AI218),2)&amp;"."&amp;YEAR(AI218)&amp;"). ","Trimite rezerva scrisă pentru avarii neaparente până la "&amp;RIGHT("0"&amp;DAY(AI218),2)&amp;"."&amp;RIGHT("0"&amp;MONTH(AI218),2)&amp;"."&amp;YEAR(AI218)&amp;". "),IF(AD218&gt;AI218,"Rezerva scrisă a fost trimisă după termenul de 7 zile ("&amp;RIGHT("0"&amp;DAY(AI218),2)&amp;"."&amp;RIGHT("0"&amp;MONTH(AI218),2)&amp;"."&amp;YEAR(AI218)&amp;"): se prezumă că marfa a fost primită în starea din CMR. ","")),"")&amp;IF(ISNUMBER(AJ218),IF(NOT(ISNUMBER(AE218)),IF(Azi&gt;AJ218,"Termenul de 21 de zile pentru reclamația de întârziere a expirat. ","Livrare cu întârziere: trimite reclamația scrisă până la "&amp;RIGHT("0"&amp;DAY(AJ218),2)&amp;"."&amp;RIGHT("0"&amp;MONTH(AJ218),2)&amp;"."&amp;YEAR(AJ218)&amp;". "),IF(AE218&gt;AJ218,"Reclamația pentru întârziere a fost trimisă după termen. ","")),"")&amp;IF(AND(AH218="În tranzit – întârziat"),"Termenul de livrare a trecut și marfa nu a ajuns. ","")&amp;IF(AND(ISNUMBER(AK218),OR(AB218&lt;&gt;"",ISNUMBER(AC218),ISNUMBER(AJ218)),Azi&gt;N(AK218)-60,Azi&lt;=N(AK218)),"Acțiunea în instanță se prescrie la "&amp;RIGHT("0"&amp;DAY(AK218),2)&amp;"."&amp;RIGHT("0"&amp;MONTH(AK218),2)&amp;"."&amp;YEAR(AK218)&amp;". ","")))</f>
        <v/>
      </c>
    </row>
    <row r="219" spans="2:38" x14ac:dyDescent="0.2">
      <c r="B219" s="17"/>
      <c r="C219" s="18"/>
      <c r="D219" s="19"/>
      <c r="E219" s="19"/>
      <c r="F219" s="19"/>
      <c r="G219" s="19"/>
      <c r="H219" s="19"/>
      <c r="I219" s="19"/>
      <c r="J219" s="19"/>
      <c r="K219" s="19"/>
      <c r="L219" s="18"/>
      <c r="M219" s="19"/>
      <c r="N219" s="19"/>
      <c r="O219" s="19"/>
      <c r="P219" s="19"/>
      <c r="Q219" s="19"/>
      <c r="R219" s="19"/>
      <c r="S219" s="19"/>
      <c r="T219" s="20"/>
      <c r="U219" s="21"/>
      <c r="V219" s="20"/>
      <c r="W219" s="19"/>
      <c r="X219" s="19"/>
      <c r="Y219" s="18"/>
      <c r="Z219" s="19"/>
      <c r="AA219" s="18"/>
      <c r="AB219" s="19"/>
      <c r="AC219" s="18"/>
      <c r="AD219" s="18"/>
      <c r="AE219" s="18"/>
      <c r="AF219" s="22" t="str">
        <f>IF(B219="","",SUMIF(Mărfuri!$B$5:$B$1004,B219,Mărfuri!$D$5:$D$1004))</f>
        <v/>
      </c>
      <c r="AG219" s="23" t="str">
        <f>IF(B219="","",SUMIF(Mărfuri!$B$5:$B$1004,B219,Mărfuri!$H$5:$H$1004))</f>
        <v/>
      </c>
      <c r="AH219" s="24" t="str">
        <f t="shared" si="12"/>
        <v/>
      </c>
      <c r="AI219" s="25" t="str">
        <f t="shared" si="13"/>
        <v/>
      </c>
      <c r="AJ219" s="25" t="str">
        <f t="shared" si="14"/>
        <v/>
      </c>
      <c r="AK219" s="25" t="str">
        <f t="shared" si="15"/>
        <v/>
      </c>
      <c r="AL219" s="26" t="str">
        <f>IF(B219="","",TRIM(IF(COUNTIF($B$5:$B$504,B219)&gt;1,"Număr CMR dublat. ","")&amp;IF(LEN(IF(C219="","data, ","")&amp;IF(D219="","locul întocmirii, ","")&amp;IF(OR(E219="",F219=""),"expeditorul, ","")&amp;IF(OR(H219="",I219=""),"destinatarul, ","")&amp;IF(OR(N219="",O219=""),"transportatorul, ","")&amp;IF(OR(K219="",NOT(ISNUMBER(L219))),"locul și data încărcării, ","")&amp;IF(M219="","locul de livrare, ","")&amp;IF(N(AF219)=0,"numărul de colete, ","")&amp;IF(COUNTIFS(Mărfuri!$B$5:$B$1004,B219,Mărfuri!$H$5:$H$1004,"")&gt;0,"greutatea unor loturi, ",""))&gt;0,"Lipsesc date obligatorii (art. 6): "&amp;LEFT(IF(C219="","data, ","")&amp;IF(D219="","locul întocmirii, ","")&amp;IF(OR(E219="",F219=""),"expeditorul, ","")&amp;IF(OR(H219="",I219=""),"destinatarul, ","")&amp;IF(OR(N219="",O219=""),"transportatorul, ","")&amp;IF(OR(K219="",NOT(ISNUMBER(L219))),"locul și data încărcării, ","")&amp;IF(M219="","locul de livrare, ","")&amp;IF(N(AF219)=0,"numărul de colete, ","")&amp;IF(COUNTIFS(Mărfuri!$B$5:$B$1004,B219,Mărfuri!$H$5:$H$1004,"")&gt;0,"greutatea unor loturi, ",""),LEN(IF(C219="","data, ","")&amp;IF(D219="","locul întocmirii, ","")&amp;IF(OR(E219="",F219=""),"expeditorul, ","")&amp;IF(OR(H219="",I219=""),"destinatarul, ","")&amp;IF(OR(N219="",O219=""),"transportatorul, ","")&amp;IF(OR(K219="",NOT(ISNUMBER(L219))),"locul și data încărcării, ","")&amp;IF(M219="","locul de livrare, ","")&amp;IF(N(AF219)=0,"numărul de colete, ","")&amp;IF(COUNTIFS(Mărfuri!$B$5:$B$1004,B219,Mărfuri!$H$5:$H$1004,"")&gt;0,"greutatea unor loturi, ",""))-2)&amp;". ","")&amp;IF(Z219&lt;&gt;"","Transportatorul a făcut rezerve la încărcare (art. 8): ele te obligă doar dacă le-ai acceptat expres. ","")&amp;IF(AND(ISNUMBER(AC219),ISNUMBER(AI219)),IF(NOT(ISNUMBER(AD219)),IF(Azi&gt;AI219,"Rezerva scrisă pentru avarii neaparente nu a fost trimisă în termen ("&amp;RIGHT("0"&amp;DAY(AI219),2)&amp;"."&amp;RIGHT("0"&amp;MONTH(AI219),2)&amp;"."&amp;YEAR(AI219)&amp;"). ","Trimite rezerva scrisă pentru avarii neaparente până la "&amp;RIGHT("0"&amp;DAY(AI219),2)&amp;"."&amp;RIGHT("0"&amp;MONTH(AI219),2)&amp;"."&amp;YEAR(AI219)&amp;". "),IF(AD219&gt;AI219,"Rezerva scrisă a fost trimisă după termenul de 7 zile ("&amp;RIGHT("0"&amp;DAY(AI219),2)&amp;"."&amp;RIGHT("0"&amp;MONTH(AI219),2)&amp;"."&amp;YEAR(AI219)&amp;"): se prezumă că marfa a fost primită în starea din CMR. ","")),"")&amp;IF(ISNUMBER(AJ219),IF(NOT(ISNUMBER(AE219)),IF(Azi&gt;AJ219,"Termenul de 21 de zile pentru reclamația de întârziere a expirat. ","Livrare cu întârziere: trimite reclamația scrisă până la "&amp;RIGHT("0"&amp;DAY(AJ219),2)&amp;"."&amp;RIGHT("0"&amp;MONTH(AJ219),2)&amp;"."&amp;YEAR(AJ219)&amp;". "),IF(AE219&gt;AJ219,"Reclamația pentru întârziere a fost trimisă după termen. ","")),"")&amp;IF(AND(AH219="În tranzit – întârziat"),"Termenul de livrare a trecut și marfa nu a ajuns. ","")&amp;IF(AND(ISNUMBER(AK219),OR(AB219&lt;&gt;"",ISNUMBER(AC219),ISNUMBER(AJ219)),Azi&gt;N(AK219)-60,Azi&lt;=N(AK219)),"Acțiunea în instanță se prescrie la "&amp;RIGHT("0"&amp;DAY(AK219),2)&amp;"."&amp;RIGHT("0"&amp;MONTH(AK219),2)&amp;"."&amp;YEAR(AK219)&amp;". ","")))</f>
        <v/>
      </c>
    </row>
    <row r="220" spans="2:38" x14ac:dyDescent="0.2">
      <c r="B220" s="17"/>
      <c r="C220" s="18"/>
      <c r="D220" s="19"/>
      <c r="E220" s="19"/>
      <c r="F220" s="19"/>
      <c r="G220" s="19"/>
      <c r="H220" s="19"/>
      <c r="I220" s="19"/>
      <c r="J220" s="19"/>
      <c r="K220" s="19"/>
      <c r="L220" s="18"/>
      <c r="M220" s="19"/>
      <c r="N220" s="19"/>
      <c r="O220" s="19"/>
      <c r="P220" s="19"/>
      <c r="Q220" s="19"/>
      <c r="R220" s="19"/>
      <c r="S220" s="19"/>
      <c r="T220" s="20"/>
      <c r="U220" s="21"/>
      <c r="V220" s="20"/>
      <c r="W220" s="19"/>
      <c r="X220" s="19"/>
      <c r="Y220" s="18"/>
      <c r="Z220" s="19"/>
      <c r="AA220" s="18"/>
      <c r="AB220" s="19"/>
      <c r="AC220" s="18"/>
      <c r="AD220" s="18"/>
      <c r="AE220" s="18"/>
      <c r="AF220" s="22" t="str">
        <f>IF(B220="","",SUMIF(Mărfuri!$B$5:$B$1004,B220,Mărfuri!$D$5:$D$1004))</f>
        <v/>
      </c>
      <c r="AG220" s="23" t="str">
        <f>IF(B220="","",SUMIF(Mărfuri!$B$5:$B$1004,B220,Mărfuri!$H$5:$H$1004))</f>
        <v/>
      </c>
      <c r="AH220" s="24" t="str">
        <f t="shared" si="12"/>
        <v/>
      </c>
      <c r="AI220" s="25" t="str">
        <f t="shared" si="13"/>
        <v/>
      </c>
      <c r="AJ220" s="25" t="str">
        <f t="shared" si="14"/>
        <v/>
      </c>
      <c r="AK220" s="25" t="str">
        <f t="shared" si="15"/>
        <v/>
      </c>
      <c r="AL220" s="26" t="str">
        <f>IF(B220="","",TRIM(IF(COUNTIF($B$5:$B$504,B220)&gt;1,"Număr CMR dublat. ","")&amp;IF(LEN(IF(C220="","data, ","")&amp;IF(D220="","locul întocmirii, ","")&amp;IF(OR(E220="",F220=""),"expeditorul, ","")&amp;IF(OR(H220="",I220=""),"destinatarul, ","")&amp;IF(OR(N220="",O220=""),"transportatorul, ","")&amp;IF(OR(K220="",NOT(ISNUMBER(L220))),"locul și data încărcării, ","")&amp;IF(M220="","locul de livrare, ","")&amp;IF(N(AF220)=0,"numărul de colete, ","")&amp;IF(COUNTIFS(Mărfuri!$B$5:$B$1004,B220,Mărfuri!$H$5:$H$1004,"")&gt;0,"greutatea unor loturi, ",""))&gt;0,"Lipsesc date obligatorii (art. 6): "&amp;LEFT(IF(C220="","data, ","")&amp;IF(D220="","locul întocmirii, ","")&amp;IF(OR(E220="",F220=""),"expeditorul, ","")&amp;IF(OR(H220="",I220=""),"destinatarul, ","")&amp;IF(OR(N220="",O220=""),"transportatorul, ","")&amp;IF(OR(K220="",NOT(ISNUMBER(L220))),"locul și data încărcării, ","")&amp;IF(M220="","locul de livrare, ","")&amp;IF(N(AF220)=0,"numărul de colete, ","")&amp;IF(COUNTIFS(Mărfuri!$B$5:$B$1004,B220,Mărfuri!$H$5:$H$1004,"")&gt;0,"greutatea unor loturi, ",""),LEN(IF(C220="","data, ","")&amp;IF(D220="","locul întocmirii, ","")&amp;IF(OR(E220="",F220=""),"expeditorul, ","")&amp;IF(OR(H220="",I220=""),"destinatarul, ","")&amp;IF(OR(N220="",O220=""),"transportatorul, ","")&amp;IF(OR(K220="",NOT(ISNUMBER(L220))),"locul și data încărcării, ","")&amp;IF(M220="","locul de livrare, ","")&amp;IF(N(AF220)=0,"numărul de colete, ","")&amp;IF(COUNTIFS(Mărfuri!$B$5:$B$1004,B220,Mărfuri!$H$5:$H$1004,"")&gt;0,"greutatea unor loturi, ",""))-2)&amp;". ","")&amp;IF(Z220&lt;&gt;"","Transportatorul a făcut rezerve la încărcare (art. 8): ele te obligă doar dacă le-ai acceptat expres. ","")&amp;IF(AND(ISNUMBER(AC220),ISNUMBER(AI220)),IF(NOT(ISNUMBER(AD220)),IF(Azi&gt;AI220,"Rezerva scrisă pentru avarii neaparente nu a fost trimisă în termen ("&amp;RIGHT("0"&amp;DAY(AI220),2)&amp;"."&amp;RIGHT("0"&amp;MONTH(AI220),2)&amp;"."&amp;YEAR(AI220)&amp;"). ","Trimite rezerva scrisă pentru avarii neaparente până la "&amp;RIGHT("0"&amp;DAY(AI220),2)&amp;"."&amp;RIGHT("0"&amp;MONTH(AI220),2)&amp;"."&amp;YEAR(AI220)&amp;". "),IF(AD220&gt;AI220,"Rezerva scrisă a fost trimisă după termenul de 7 zile ("&amp;RIGHT("0"&amp;DAY(AI220),2)&amp;"."&amp;RIGHT("0"&amp;MONTH(AI220),2)&amp;"."&amp;YEAR(AI220)&amp;"): se prezumă că marfa a fost primită în starea din CMR. ","")),"")&amp;IF(ISNUMBER(AJ220),IF(NOT(ISNUMBER(AE220)),IF(Azi&gt;AJ220,"Termenul de 21 de zile pentru reclamația de întârziere a expirat. ","Livrare cu întârziere: trimite reclamația scrisă până la "&amp;RIGHT("0"&amp;DAY(AJ220),2)&amp;"."&amp;RIGHT("0"&amp;MONTH(AJ220),2)&amp;"."&amp;YEAR(AJ220)&amp;". "),IF(AE220&gt;AJ220,"Reclamația pentru întârziere a fost trimisă după termen. ","")),"")&amp;IF(AND(AH220="În tranzit – întârziat"),"Termenul de livrare a trecut și marfa nu a ajuns. ","")&amp;IF(AND(ISNUMBER(AK220),OR(AB220&lt;&gt;"",ISNUMBER(AC220),ISNUMBER(AJ220)),Azi&gt;N(AK220)-60,Azi&lt;=N(AK220)),"Acțiunea în instanță se prescrie la "&amp;RIGHT("0"&amp;DAY(AK220),2)&amp;"."&amp;RIGHT("0"&amp;MONTH(AK220),2)&amp;"."&amp;YEAR(AK220)&amp;". ","")))</f>
        <v/>
      </c>
    </row>
    <row r="221" spans="2:38" x14ac:dyDescent="0.2">
      <c r="B221" s="17"/>
      <c r="C221" s="18"/>
      <c r="D221" s="19"/>
      <c r="E221" s="19"/>
      <c r="F221" s="19"/>
      <c r="G221" s="19"/>
      <c r="H221" s="19"/>
      <c r="I221" s="19"/>
      <c r="J221" s="19"/>
      <c r="K221" s="19"/>
      <c r="L221" s="18"/>
      <c r="M221" s="19"/>
      <c r="N221" s="19"/>
      <c r="O221" s="19"/>
      <c r="P221" s="19"/>
      <c r="Q221" s="19"/>
      <c r="R221" s="19"/>
      <c r="S221" s="19"/>
      <c r="T221" s="20"/>
      <c r="U221" s="21"/>
      <c r="V221" s="20"/>
      <c r="W221" s="19"/>
      <c r="X221" s="19"/>
      <c r="Y221" s="18"/>
      <c r="Z221" s="19"/>
      <c r="AA221" s="18"/>
      <c r="AB221" s="19"/>
      <c r="AC221" s="18"/>
      <c r="AD221" s="18"/>
      <c r="AE221" s="18"/>
      <c r="AF221" s="22" t="str">
        <f>IF(B221="","",SUMIF(Mărfuri!$B$5:$B$1004,B221,Mărfuri!$D$5:$D$1004))</f>
        <v/>
      </c>
      <c r="AG221" s="23" t="str">
        <f>IF(B221="","",SUMIF(Mărfuri!$B$5:$B$1004,B221,Mărfuri!$H$5:$H$1004))</f>
        <v/>
      </c>
      <c r="AH221" s="24" t="str">
        <f t="shared" si="12"/>
        <v/>
      </c>
      <c r="AI221" s="25" t="str">
        <f t="shared" si="13"/>
        <v/>
      </c>
      <c r="AJ221" s="25" t="str">
        <f t="shared" si="14"/>
        <v/>
      </c>
      <c r="AK221" s="25" t="str">
        <f t="shared" si="15"/>
        <v/>
      </c>
      <c r="AL221" s="26" t="str">
        <f>IF(B221="","",TRIM(IF(COUNTIF($B$5:$B$504,B221)&gt;1,"Număr CMR dublat. ","")&amp;IF(LEN(IF(C221="","data, ","")&amp;IF(D221="","locul întocmirii, ","")&amp;IF(OR(E221="",F221=""),"expeditorul, ","")&amp;IF(OR(H221="",I221=""),"destinatarul, ","")&amp;IF(OR(N221="",O221=""),"transportatorul, ","")&amp;IF(OR(K221="",NOT(ISNUMBER(L221))),"locul și data încărcării, ","")&amp;IF(M221="","locul de livrare, ","")&amp;IF(N(AF221)=0,"numărul de colete, ","")&amp;IF(COUNTIFS(Mărfuri!$B$5:$B$1004,B221,Mărfuri!$H$5:$H$1004,"")&gt;0,"greutatea unor loturi, ",""))&gt;0,"Lipsesc date obligatorii (art. 6): "&amp;LEFT(IF(C221="","data, ","")&amp;IF(D221="","locul întocmirii, ","")&amp;IF(OR(E221="",F221=""),"expeditorul, ","")&amp;IF(OR(H221="",I221=""),"destinatarul, ","")&amp;IF(OR(N221="",O221=""),"transportatorul, ","")&amp;IF(OR(K221="",NOT(ISNUMBER(L221))),"locul și data încărcării, ","")&amp;IF(M221="","locul de livrare, ","")&amp;IF(N(AF221)=0,"numărul de colete, ","")&amp;IF(COUNTIFS(Mărfuri!$B$5:$B$1004,B221,Mărfuri!$H$5:$H$1004,"")&gt;0,"greutatea unor loturi, ",""),LEN(IF(C221="","data, ","")&amp;IF(D221="","locul întocmirii, ","")&amp;IF(OR(E221="",F221=""),"expeditorul, ","")&amp;IF(OR(H221="",I221=""),"destinatarul, ","")&amp;IF(OR(N221="",O221=""),"transportatorul, ","")&amp;IF(OR(K221="",NOT(ISNUMBER(L221))),"locul și data încărcării, ","")&amp;IF(M221="","locul de livrare, ","")&amp;IF(N(AF221)=0,"numărul de colete, ","")&amp;IF(COUNTIFS(Mărfuri!$B$5:$B$1004,B221,Mărfuri!$H$5:$H$1004,"")&gt;0,"greutatea unor loturi, ",""))-2)&amp;". ","")&amp;IF(Z221&lt;&gt;"","Transportatorul a făcut rezerve la încărcare (art. 8): ele te obligă doar dacă le-ai acceptat expres. ","")&amp;IF(AND(ISNUMBER(AC221),ISNUMBER(AI221)),IF(NOT(ISNUMBER(AD221)),IF(Azi&gt;AI221,"Rezerva scrisă pentru avarii neaparente nu a fost trimisă în termen ("&amp;RIGHT("0"&amp;DAY(AI221),2)&amp;"."&amp;RIGHT("0"&amp;MONTH(AI221),2)&amp;"."&amp;YEAR(AI221)&amp;"). ","Trimite rezerva scrisă pentru avarii neaparente până la "&amp;RIGHT("0"&amp;DAY(AI221),2)&amp;"."&amp;RIGHT("0"&amp;MONTH(AI221),2)&amp;"."&amp;YEAR(AI221)&amp;". "),IF(AD221&gt;AI221,"Rezerva scrisă a fost trimisă după termenul de 7 zile ("&amp;RIGHT("0"&amp;DAY(AI221),2)&amp;"."&amp;RIGHT("0"&amp;MONTH(AI221),2)&amp;"."&amp;YEAR(AI221)&amp;"): se prezumă că marfa a fost primită în starea din CMR. ","")),"")&amp;IF(ISNUMBER(AJ221),IF(NOT(ISNUMBER(AE221)),IF(Azi&gt;AJ221,"Termenul de 21 de zile pentru reclamația de întârziere a expirat. ","Livrare cu întârziere: trimite reclamația scrisă până la "&amp;RIGHT("0"&amp;DAY(AJ221),2)&amp;"."&amp;RIGHT("0"&amp;MONTH(AJ221),2)&amp;"."&amp;YEAR(AJ221)&amp;". "),IF(AE221&gt;AJ221,"Reclamația pentru întârziere a fost trimisă după termen. ","")),"")&amp;IF(AND(AH221="În tranzit – întârziat"),"Termenul de livrare a trecut și marfa nu a ajuns. ","")&amp;IF(AND(ISNUMBER(AK221),OR(AB221&lt;&gt;"",ISNUMBER(AC221),ISNUMBER(AJ221)),Azi&gt;N(AK221)-60,Azi&lt;=N(AK221)),"Acțiunea în instanță se prescrie la "&amp;RIGHT("0"&amp;DAY(AK221),2)&amp;"."&amp;RIGHT("0"&amp;MONTH(AK221),2)&amp;"."&amp;YEAR(AK221)&amp;". ","")))</f>
        <v/>
      </c>
    </row>
    <row r="222" spans="2:38" x14ac:dyDescent="0.2">
      <c r="B222" s="17"/>
      <c r="C222" s="18"/>
      <c r="D222" s="19"/>
      <c r="E222" s="19"/>
      <c r="F222" s="19"/>
      <c r="G222" s="19"/>
      <c r="H222" s="19"/>
      <c r="I222" s="19"/>
      <c r="J222" s="19"/>
      <c r="K222" s="19"/>
      <c r="L222" s="18"/>
      <c r="M222" s="19"/>
      <c r="N222" s="19"/>
      <c r="O222" s="19"/>
      <c r="P222" s="19"/>
      <c r="Q222" s="19"/>
      <c r="R222" s="19"/>
      <c r="S222" s="19"/>
      <c r="T222" s="20"/>
      <c r="U222" s="21"/>
      <c r="V222" s="20"/>
      <c r="W222" s="19"/>
      <c r="X222" s="19"/>
      <c r="Y222" s="18"/>
      <c r="Z222" s="19"/>
      <c r="AA222" s="18"/>
      <c r="AB222" s="19"/>
      <c r="AC222" s="18"/>
      <c r="AD222" s="18"/>
      <c r="AE222" s="18"/>
      <c r="AF222" s="22" t="str">
        <f>IF(B222="","",SUMIF(Mărfuri!$B$5:$B$1004,B222,Mărfuri!$D$5:$D$1004))</f>
        <v/>
      </c>
      <c r="AG222" s="23" t="str">
        <f>IF(B222="","",SUMIF(Mărfuri!$B$5:$B$1004,B222,Mărfuri!$H$5:$H$1004))</f>
        <v/>
      </c>
      <c r="AH222" s="24" t="str">
        <f t="shared" si="12"/>
        <v/>
      </c>
      <c r="AI222" s="25" t="str">
        <f t="shared" si="13"/>
        <v/>
      </c>
      <c r="AJ222" s="25" t="str">
        <f t="shared" si="14"/>
        <v/>
      </c>
      <c r="AK222" s="25" t="str">
        <f t="shared" si="15"/>
        <v/>
      </c>
      <c r="AL222" s="26" t="str">
        <f>IF(B222="","",TRIM(IF(COUNTIF($B$5:$B$504,B222)&gt;1,"Număr CMR dublat. ","")&amp;IF(LEN(IF(C222="","data, ","")&amp;IF(D222="","locul întocmirii, ","")&amp;IF(OR(E222="",F222=""),"expeditorul, ","")&amp;IF(OR(H222="",I222=""),"destinatarul, ","")&amp;IF(OR(N222="",O222=""),"transportatorul, ","")&amp;IF(OR(K222="",NOT(ISNUMBER(L222))),"locul și data încărcării, ","")&amp;IF(M222="","locul de livrare, ","")&amp;IF(N(AF222)=0,"numărul de colete, ","")&amp;IF(COUNTIFS(Mărfuri!$B$5:$B$1004,B222,Mărfuri!$H$5:$H$1004,"")&gt;0,"greutatea unor loturi, ",""))&gt;0,"Lipsesc date obligatorii (art. 6): "&amp;LEFT(IF(C222="","data, ","")&amp;IF(D222="","locul întocmirii, ","")&amp;IF(OR(E222="",F222=""),"expeditorul, ","")&amp;IF(OR(H222="",I222=""),"destinatarul, ","")&amp;IF(OR(N222="",O222=""),"transportatorul, ","")&amp;IF(OR(K222="",NOT(ISNUMBER(L222))),"locul și data încărcării, ","")&amp;IF(M222="","locul de livrare, ","")&amp;IF(N(AF222)=0,"numărul de colete, ","")&amp;IF(COUNTIFS(Mărfuri!$B$5:$B$1004,B222,Mărfuri!$H$5:$H$1004,"")&gt;0,"greutatea unor loturi, ",""),LEN(IF(C222="","data, ","")&amp;IF(D222="","locul întocmirii, ","")&amp;IF(OR(E222="",F222=""),"expeditorul, ","")&amp;IF(OR(H222="",I222=""),"destinatarul, ","")&amp;IF(OR(N222="",O222=""),"transportatorul, ","")&amp;IF(OR(K222="",NOT(ISNUMBER(L222))),"locul și data încărcării, ","")&amp;IF(M222="","locul de livrare, ","")&amp;IF(N(AF222)=0,"numărul de colete, ","")&amp;IF(COUNTIFS(Mărfuri!$B$5:$B$1004,B222,Mărfuri!$H$5:$H$1004,"")&gt;0,"greutatea unor loturi, ",""))-2)&amp;". ","")&amp;IF(Z222&lt;&gt;"","Transportatorul a făcut rezerve la încărcare (art. 8): ele te obligă doar dacă le-ai acceptat expres. ","")&amp;IF(AND(ISNUMBER(AC222),ISNUMBER(AI222)),IF(NOT(ISNUMBER(AD222)),IF(Azi&gt;AI222,"Rezerva scrisă pentru avarii neaparente nu a fost trimisă în termen ("&amp;RIGHT("0"&amp;DAY(AI222),2)&amp;"."&amp;RIGHT("0"&amp;MONTH(AI222),2)&amp;"."&amp;YEAR(AI222)&amp;"). ","Trimite rezerva scrisă pentru avarii neaparente până la "&amp;RIGHT("0"&amp;DAY(AI222),2)&amp;"."&amp;RIGHT("0"&amp;MONTH(AI222),2)&amp;"."&amp;YEAR(AI222)&amp;". "),IF(AD222&gt;AI222,"Rezerva scrisă a fost trimisă după termenul de 7 zile ("&amp;RIGHT("0"&amp;DAY(AI222),2)&amp;"."&amp;RIGHT("0"&amp;MONTH(AI222),2)&amp;"."&amp;YEAR(AI222)&amp;"): se prezumă că marfa a fost primită în starea din CMR. ","")),"")&amp;IF(ISNUMBER(AJ222),IF(NOT(ISNUMBER(AE222)),IF(Azi&gt;AJ222,"Termenul de 21 de zile pentru reclamația de întârziere a expirat. ","Livrare cu întârziere: trimite reclamația scrisă până la "&amp;RIGHT("0"&amp;DAY(AJ222),2)&amp;"."&amp;RIGHT("0"&amp;MONTH(AJ222),2)&amp;"."&amp;YEAR(AJ222)&amp;". "),IF(AE222&gt;AJ222,"Reclamația pentru întârziere a fost trimisă după termen. ","")),"")&amp;IF(AND(AH222="În tranzit – întârziat"),"Termenul de livrare a trecut și marfa nu a ajuns. ","")&amp;IF(AND(ISNUMBER(AK222),OR(AB222&lt;&gt;"",ISNUMBER(AC222),ISNUMBER(AJ222)),Azi&gt;N(AK222)-60,Azi&lt;=N(AK222)),"Acțiunea în instanță se prescrie la "&amp;RIGHT("0"&amp;DAY(AK222),2)&amp;"."&amp;RIGHT("0"&amp;MONTH(AK222),2)&amp;"."&amp;YEAR(AK222)&amp;". ","")))</f>
        <v/>
      </c>
    </row>
    <row r="223" spans="2:38" x14ac:dyDescent="0.2">
      <c r="B223" s="17"/>
      <c r="C223" s="18"/>
      <c r="D223" s="19"/>
      <c r="E223" s="19"/>
      <c r="F223" s="19"/>
      <c r="G223" s="19"/>
      <c r="H223" s="19"/>
      <c r="I223" s="19"/>
      <c r="J223" s="19"/>
      <c r="K223" s="19"/>
      <c r="L223" s="18"/>
      <c r="M223" s="19"/>
      <c r="N223" s="19"/>
      <c r="O223" s="19"/>
      <c r="P223" s="19"/>
      <c r="Q223" s="19"/>
      <c r="R223" s="19"/>
      <c r="S223" s="19"/>
      <c r="T223" s="20"/>
      <c r="U223" s="21"/>
      <c r="V223" s="20"/>
      <c r="W223" s="19"/>
      <c r="X223" s="19"/>
      <c r="Y223" s="18"/>
      <c r="Z223" s="19"/>
      <c r="AA223" s="18"/>
      <c r="AB223" s="19"/>
      <c r="AC223" s="18"/>
      <c r="AD223" s="18"/>
      <c r="AE223" s="18"/>
      <c r="AF223" s="22" t="str">
        <f>IF(B223="","",SUMIF(Mărfuri!$B$5:$B$1004,B223,Mărfuri!$D$5:$D$1004))</f>
        <v/>
      </c>
      <c r="AG223" s="23" t="str">
        <f>IF(B223="","",SUMIF(Mărfuri!$B$5:$B$1004,B223,Mărfuri!$H$5:$H$1004))</f>
        <v/>
      </c>
      <c r="AH223" s="24" t="str">
        <f t="shared" si="12"/>
        <v/>
      </c>
      <c r="AI223" s="25" t="str">
        <f t="shared" si="13"/>
        <v/>
      </c>
      <c r="AJ223" s="25" t="str">
        <f t="shared" si="14"/>
        <v/>
      </c>
      <c r="AK223" s="25" t="str">
        <f t="shared" si="15"/>
        <v/>
      </c>
      <c r="AL223" s="26" t="str">
        <f>IF(B223="","",TRIM(IF(COUNTIF($B$5:$B$504,B223)&gt;1,"Număr CMR dublat. ","")&amp;IF(LEN(IF(C223="","data, ","")&amp;IF(D223="","locul întocmirii, ","")&amp;IF(OR(E223="",F223=""),"expeditorul, ","")&amp;IF(OR(H223="",I223=""),"destinatarul, ","")&amp;IF(OR(N223="",O223=""),"transportatorul, ","")&amp;IF(OR(K223="",NOT(ISNUMBER(L223))),"locul și data încărcării, ","")&amp;IF(M223="","locul de livrare, ","")&amp;IF(N(AF223)=0,"numărul de colete, ","")&amp;IF(COUNTIFS(Mărfuri!$B$5:$B$1004,B223,Mărfuri!$H$5:$H$1004,"")&gt;0,"greutatea unor loturi, ",""))&gt;0,"Lipsesc date obligatorii (art. 6): "&amp;LEFT(IF(C223="","data, ","")&amp;IF(D223="","locul întocmirii, ","")&amp;IF(OR(E223="",F223=""),"expeditorul, ","")&amp;IF(OR(H223="",I223=""),"destinatarul, ","")&amp;IF(OR(N223="",O223=""),"transportatorul, ","")&amp;IF(OR(K223="",NOT(ISNUMBER(L223))),"locul și data încărcării, ","")&amp;IF(M223="","locul de livrare, ","")&amp;IF(N(AF223)=0,"numărul de colete, ","")&amp;IF(COUNTIFS(Mărfuri!$B$5:$B$1004,B223,Mărfuri!$H$5:$H$1004,"")&gt;0,"greutatea unor loturi, ",""),LEN(IF(C223="","data, ","")&amp;IF(D223="","locul întocmirii, ","")&amp;IF(OR(E223="",F223=""),"expeditorul, ","")&amp;IF(OR(H223="",I223=""),"destinatarul, ","")&amp;IF(OR(N223="",O223=""),"transportatorul, ","")&amp;IF(OR(K223="",NOT(ISNUMBER(L223))),"locul și data încărcării, ","")&amp;IF(M223="","locul de livrare, ","")&amp;IF(N(AF223)=0,"numărul de colete, ","")&amp;IF(COUNTIFS(Mărfuri!$B$5:$B$1004,B223,Mărfuri!$H$5:$H$1004,"")&gt;0,"greutatea unor loturi, ",""))-2)&amp;". ","")&amp;IF(Z223&lt;&gt;"","Transportatorul a făcut rezerve la încărcare (art. 8): ele te obligă doar dacă le-ai acceptat expres. ","")&amp;IF(AND(ISNUMBER(AC223),ISNUMBER(AI223)),IF(NOT(ISNUMBER(AD223)),IF(Azi&gt;AI223,"Rezerva scrisă pentru avarii neaparente nu a fost trimisă în termen ("&amp;RIGHT("0"&amp;DAY(AI223),2)&amp;"."&amp;RIGHT("0"&amp;MONTH(AI223),2)&amp;"."&amp;YEAR(AI223)&amp;"). ","Trimite rezerva scrisă pentru avarii neaparente până la "&amp;RIGHT("0"&amp;DAY(AI223),2)&amp;"."&amp;RIGHT("0"&amp;MONTH(AI223),2)&amp;"."&amp;YEAR(AI223)&amp;". "),IF(AD223&gt;AI223,"Rezerva scrisă a fost trimisă după termenul de 7 zile ("&amp;RIGHT("0"&amp;DAY(AI223),2)&amp;"."&amp;RIGHT("0"&amp;MONTH(AI223),2)&amp;"."&amp;YEAR(AI223)&amp;"): se prezumă că marfa a fost primită în starea din CMR. ","")),"")&amp;IF(ISNUMBER(AJ223),IF(NOT(ISNUMBER(AE223)),IF(Azi&gt;AJ223,"Termenul de 21 de zile pentru reclamația de întârziere a expirat. ","Livrare cu întârziere: trimite reclamația scrisă până la "&amp;RIGHT("0"&amp;DAY(AJ223),2)&amp;"."&amp;RIGHT("0"&amp;MONTH(AJ223),2)&amp;"."&amp;YEAR(AJ223)&amp;". "),IF(AE223&gt;AJ223,"Reclamația pentru întârziere a fost trimisă după termen. ","")),"")&amp;IF(AND(AH223="În tranzit – întârziat"),"Termenul de livrare a trecut și marfa nu a ajuns. ","")&amp;IF(AND(ISNUMBER(AK223),OR(AB223&lt;&gt;"",ISNUMBER(AC223),ISNUMBER(AJ223)),Azi&gt;N(AK223)-60,Azi&lt;=N(AK223)),"Acțiunea în instanță se prescrie la "&amp;RIGHT("0"&amp;DAY(AK223),2)&amp;"."&amp;RIGHT("0"&amp;MONTH(AK223),2)&amp;"."&amp;YEAR(AK223)&amp;". ","")))</f>
        <v/>
      </c>
    </row>
    <row r="224" spans="2:38" x14ac:dyDescent="0.2">
      <c r="B224" s="17"/>
      <c r="C224" s="18"/>
      <c r="D224" s="19"/>
      <c r="E224" s="19"/>
      <c r="F224" s="19"/>
      <c r="G224" s="19"/>
      <c r="H224" s="19"/>
      <c r="I224" s="19"/>
      <c r="J224" s="19"/>
      <c r="K224" s="19"/>
      <c r="L224" s="18"/>
      <c r="M224" s="19"/>
      <c r="N224" s="19"/>
      <c r="O224" s="19"/>
      <c r="P224" s="19"/>
      <c r="Q224" s="19"/>
      <c r="R224" s="19"/>
      <c r="S224" s="19"/>
      <c r="T224" s="20"/>
      <c r="U224" s="21"/>
      <c r="V224" s="20"/>
      <c r="W224" s="19"/>
      <c r="X224" s="19"/>
      <c r="Y224" s="18"/>
      <c r="Z224" s="19"/>
      <c r="AA224" s="18"/>
      <c r="AB224" s="19"/>
      <c r="AC224" s="18"/>
      <c r="AD224" s="18"/>
      <c r="AE224" s="18"/>
      <c r="AF224" s="22" t="str">
        <f>IF(B224="","",SUMIF(Mărfuri!$B$5:$B$1004,B224,Mărfuri!$D$5:$D$1004))</f>
        <v/>
      </c>
      <c r="AG224" s="23" t="str">
        <f>IF(B224="","",SUMIF(Mărfuri!$B$5:$B$1004,B224,Mărfuri!$H$5:$H$1004))</f>
        <v/>
      </c>
      <c r="AH224" s="24" t="str">
        <f t="shared" si="12"/>
        <v/>
      </c>
      <c r="AI224" s="25" t="str">
        <f t="shared" si="13"/>
        <v/>
      </c>
      <c r="AJ224" s="25" t="str">
        <f t="shared" si="14"/>
        <v/>
      </c>
      <c r="AK224" s="25" t="str">
        <f t="shared" si="15"/>
        <v/>
      </c>
      <c r="AL224" s="26" t="str">
        <f>IF(B224="","",TRIM(IF(COUNTIF($B$5:$B$504,B224)&gt;1,"Număr CMR dublat. ","")&amp;IF(LEN(IF(C224="","data, ","")&amp;IF(D224="","locul întocmirii, ","")&amp;IF(OR(E224="",F224=""),"expeditorul, ","")&amp;IF(OR(H224="",I224=""),"destinatarul, ","")&amp;IF(OR(N224="",O224=""),"transportatorul, ","")&amp;IF(OR(K224="",NOT(ISNUMBER(L224))),"locul și data încărcării, ","")&amp;IF(M224="","locul de livrare, ","")&amp;IF(N(AF224)=0,"numărul de colete, ","")&amp;IF(COUNTIFS(Mărfuri!$B$5:$B$1004,B224,Mărfuri!$H$5:$H$1004,"")&gt;0,"greutatea unor loturi, ",""))&gt;0,"Lipsesc date obligatorii (art. 6): "&amp;LEFT(IF(C224="","data, ","")&amp;IF(D224="","locul întocmirii, ","")&amp;IF(OR(E224="",F224=""),"expeditorul, ","")&amp;IF(OR(H224="",I224=""),"destinatarul, ","")&amp;IF(OR(N224="",O224=""),"transportatorul, ","")&amp;IF(OR(K224="",NOT(ISNUMBER(L224))),"locul și data încărcării, ","")&amp;IF(M224="","locul de livrare, ","")&amp;IF(N(AF224)=0,"numărul de colete, ","")&amp;IF(COUNTIFS(Mărfuri!$B$5:$B$1004,B224,Mărfuri!$H$5:$H$1004,"")&gt;0,"greutatea unor loturi, ",""),LEN(IF(C224="","data, ","")&amp;IF(D224="","locul întocmirii, ","")&amp;IF(OR(E224="",F224=""),"expeditorul, ","")&amp;IF(OR(H224="",I224=""),"destinatarul, ","")&amp;IF(OR(N224="",O224=""),"transportatorul, ","")&amp;IF(OR(K224="",NOT(ISNUMBER(L224))),"locul și data încărcării, ","")&amp;IF(M224="","locul de livrare, ","")&amp;IF(N(AF224)=0,"numărul de colete, ","")&amp;IF(COUNTIFS(Mărfuri!$B$5:$B$1004,B224,Mărfuri!$H$5:$H$1004,"")&gt;0,"greutatea unor loturi, ",""))-2)&amp;". ","")&amp;IF(Z224&lt;&gt;"","Transportatorul a făcut rezerve la încărcare (art. 8): ele te obligă doar dacă le-ai acceptat expres. ","")&amp;IF(AND(ISNUMBER(AC224),ISNUMBER(AI224)),IF(NOT(ISNUMBER(AD224)),IF(Azi&gt;AI224,"Rezerva scrisă pentru avarii neaparente nu a fost trimisă în termen ("&amp;RIGHT("0"&amp;DAY(AI224),2)&amp;"."&amp;RIGHT("0"&amp;MONTH(AI224),2)&amp;"."&amp;YEAR(AI224)&amp;"). ","Trimite rezerva scrisă pentru avarii neaparente până la "&amp;RIGHT("0"&amp;DAY(AI224),2)&amp;"."&amp;RIGHT("0"&amp;MONTH(AI224),2)&amp;"."&amp;YEAR(AI224)&amp;". "),IF(AD224&gt;AI224,"Rezerva scrisă a fost trimisă după termenul de 7 zile ("&amp;RIGHT("0"&amp;DAY(AI224),2)&amp;"."&amp;RIGHT("0"&amp;MONTH(AI224),2)&amp;"."&amp;YEAR(AI224)&amp;"): se prezumă că marfa a fost primită în starea din CMR. ","")),"")&amp;IF(ISNUMBER(AJ224),IF(NOT(ISNUMBER(AE224)),IF(Azi&gt;AJ224,"Termenul de 21 de zile pentru reclamația de întârziere a expirat. ","Livrare cu întârziere: trimite reclamația scrisă până la "&amp;RIGHT("0"&amp;DAY(AJ224),2)&amp;"."&amp;RIGHT("0"&amp;MONTH(AJ224),2)&amp;"."&amp;YEAR(AJ224)&amp;". "),IF(AE224&gt;AJ224,"Reclamația pentru întârziere a fost trimisă după termen. ","")),"")&amp;IF(AND(AH224="În tranzit – întârziat"),"Termenul de livrare a trecut și marfa nu a ajuns. ","")&amp;IF(AND(ISNUMBER(AK224),OR(AB224&lt;&gt;"",ISNUMBER(AC224),ISNUMBER(AJ224)),Azi&gt;N(AK224)-60,Azi&lt;=N(AK224)),"Acțiunea în instanță se prescrie la "&amp;RIGHT("0"&amp;DAY(AK224),2)&amp;"."&amp;RIGHT("0"&amp;MONTH(AK224),2)&amp;"."&amp;YEAR(AK224)&amp;". ","")))</f>
        <v/>
      </c>
    </row>
    <row r="225" spans="2:38" x14ac:dyDescent="0.2">
      <c r="B225" s="17"/>
      <c r="C225" s="18"/>
      <c r="D225" s="19"/>
      <c r="E225" s="19"/>
      <c r="F225" s="19"/>
      <c r="G225" s="19"/>
      <c r="H225" s="19"/>
      <c r="I225" s="19"/>
      <c r="J225" s="19"/>
      <c r="K225" s="19"/>
      <c r="L225" s="18"/>
      <c r="M225" s="19"/>
      <c r="N225" s="19"/>
      <c r="O225" s="19"/>
      <c r="P225" s="19"/>
      <c r="Q225" s="19"/>
      <c r="R225" s="19"/>
      <c r="S225" s="19"/>
      <c r="T225" s="20"/>
      <c r="U225" s="21"/>
      <c r="V225" s="20"/>
      <c r="W225" s="19"/>
      <c r="X225" s="19"/>
      <c r="Y225" s="18"/>
      <c r="Z225" s="19"/>
      <c r="AA225" s="18"/>
      <c r="AB225" s="19"/>
      <c r="AC225" s="18"/>
      <c r="AD225" s="18"/>
      <c r="AE225" s="18"/>
      <c r="AF225" s="22" t="str">
        <f>IF(B225="","",SUMIF(Mărfuri!$B$5:$B$1004,B225,Mărfuri!$D$5:$D$1004))</f>
        <v/>
      </c>
      <c r="AG225" s="23" t="str">
        <f>IF(B225="","",SUMIF(Mărfuri!$B$5:$B$1004,B225,Mărfuri!$H$5:$H$1004))</f>
        <v/>
      </c>
      <c r="AH225" s="24" t="str">
        <f t="shared" si="12"/>
        <v/>
      </c>
      <c r="AI225" s="25" t="str">
        <f t="shared" si="13"/>
        <v/>
      </c>
      <c r="AJ225" s="25" t="str">
        <f t="shared" si="14"/>
        <v/>
      </c>
      <c r="AK225" s="25" t="str">
        <f t="shared" si="15"/>
        <v/>
      </c>
      <c r="AL225" s="26" t="str">
        <f>IF(B225="","",TRIM(IF(COUNTIF($B$5:$B$504,B225)&gt;1,"Număr CMR dublat. ","")&amp;IF(LEN(IF(C225="","data, ","")&amp;IF(D225="","locul întocmirii, ","")&amp;IF(OR(E225="",F225=""),"expeditorul, ","")&amp;IF(OR(H225="",I225=""),"destinatarul, ","")&amp;IF(OR(N225="",O225=""),"transportatorul, ","")&amp;IF(OR(K225="",NOT(ISNUMBER(L225))),"locul și data încărcării, ","")&amp;IF(M225="","locul de livrare, ","")&amp;IF(N(AF225)=0,"numărul de colete, ","")&amp;IF(COUNTIFS(Mărfuri!$B$5:$B$1004,B225,Mărfuri!$H$5:$H$1004,"")&gt;0,"greutatea unor loturi, ",""))&gt;0,"Lipsesc date obligatorii (art. 6): "&amp;LEFT(IF(C225="","data, ","")&amp;IF(D225="","locul întocmirii, ","")&amp;IF(OR(E225="",F225=""),"expeditorul, ","")&amp;IF(OR(H225="",I225=""),"destinatarul, ","")&amp;IF(OR(N225="",O225=""),"transportatorul, ","")&amp;IF(OR(K225="",NOT(ISNUMBER(L225))),"locul și data încărcării, ","")&amp;IF(M225="","locul de livrare, ","")&amp;IF(N(AF225)=0,"numărul de colete, ","")&amp;IF(COUNTIFS(Mărfuri!$B$5:$B$1004,B225,Mărfuri!$H$5:$H$1004,"")&gt;0,"greutatea unor loturi, ",""),LEN(IF(C225="","data, ","")&amp;IF(D225="","locul întocmirii, ","")&amp;IF(OR(E225="",F225=""),"expeditorul, ","")&amp;IF(OR(H225="",I225=""),"destinatarul, ","")&amp;IF(OR(N225="",O225=""),"transportatorul, ","")&amp;IF(OR(K225="",NOT(ISNUMBER(L225))),"locul și data încărcării, ","")&amp;IF(M225="","locul de livrare, ","")&amp;IF(N(AF225)=0,"numărul de colete, ","")&amp;IF(COUNTIFS(Mărfuri!$B$5:$B$1004,B225,Mărfuri!$H$5:$H$1004,"")&gt;0,"greutatea unor loturi, ",""))-2)&amp;". ","")&amp;IF(Z225&lt;&gt;"","Transportatorul a făcut rezerve la încărcare (art. 8): ele te obligă doar dacă le-ai acceptat expres. ","")&amp;IF(AND(ISNUMBER(AC225),ISNUMBER(AI225)),IF(NOT(ISNUMBER(AD225)),IF(Azi&gt;AI225,"Rezerva scrisă pentru avarii neaparente nu a fost trimisă în termen ("&amp;RIGHT("0"&amp;DAY(AI225),2)&amp;"."&amp;RIGHT("0"&amp;MONTH(AI225),2)&amp;"."&amp;YEAR(AI225)&amp;"). ","Trimite rezerva scrisă pentru avarii neaparente până la "&amp;RIGHT("0"&amp;DAY(AI225),2)&amp;"."&amp;RIGHT("0"&amp;MONTH(AI225),2)&amp;"."&amp;YEAR(AI225)&amp;". "),IF(AD225&gt;AI225,"Rezerva scrisă a fost trimisă după termenul de 7 zile ("&amp;RIGHT("0"&amp;DAY(AI225),2)&amp;"."&amp;RIGHT("0"&amp;MONTH(AI225),2)&amp;"."&amp;YEAR(AI225)&amp;"): se prezumă că marfa a fost primită în starea din CMR. ","")),"")&amp;IF(ISNUMBER(AJ225),IF(NOT(ISNUMBER(AE225)),IF(Azi&gt;AJ225,"Termenul de 21 de zile pentru reclamația de întârziere a expirat. ","Livrare cu întârziere: trimite reclamația scrisă până la "&amp;RIGHT("0"&amp;DAY(AJ225),2)&amp;"."&amp;RIGHT("0"&amp;MONTH(AJ225),2)&amp;"."&amp;YEAR(AJ225)&amp;". "),IF(AE225&gt;AJ225,"Reclamația pentru întârziere a fost trimisă după termen. ","")),"")&amp;IF(AND(AH225="În tranzit – întârziat"),"Termenul de livrare a trecut și marfa nu a ajuns. ","")&amp;IF(AND(ISNUMBER(AK225),OR(AB225&lt;&gt;"",ISNUMBER(AC225),ISNUMBER(AJ225)),Azi&gt;N(AK225)-60,Azi&lt;=N(AK225)),"Acțiunea în instanță se prescrie la "&amp;RIGHT("0"&amp;DAY(AK225),2)&amp;"."&amp;RIGHT("0"&amp;MONTH(AK225),2)&amp;"."&amp;YEAR(AK225)&amp;". ","")))</f>
        <v/>
      </c>
    </row>
    <row r="226" spans="2:38" x14ac:dyDescent="0.2">
      <c r="B226" s="17"/>
      <c r="C226" s="18"/>
      <c r="D226" s="19"/>
      <c r="E226" s="19"/>
      <c r="F226" s="19"/>
      <c r="G226" s="19"/>
      <c r="H226" s="19"/>
      <c r="I226" s="19"/>
      <c r="J226" s="19"/>
      <c r="K226" s="19"/>
      <c r="L226" s="18"/>
      <c r="M226" s="19"/>
      <c r="N226" s="19"/>
      <c r="O226" s="19"/>
      <c r="P226" s="19"/>
      <c r="Q226" s="19"/>
      <c r="R226" s="19"/>
      <c r="S226" s="19"/>
      <c r="T226" s="20"/>
      <c r="U226" s="21"/>
      <c r="V226" s="20"/>
      <c r="W226" s="19"/>
      <c r="X226" s="19"/>
      <c r="Y226" s="18"/>
      <c r="Z226" s="19"/>
      <c r="AA226" s="18"/>
      <c r="AB226" s="19"/>
      <c r="AC226" s="18"/>
      <c r="AD226" s="18"/>
      <c r="AE226" s="18"/>
      <c r="AF226" s="22" t="str">
        <f>IF(B226="","",SUMIF(Mărfuri!$B$5:$B$1004,B226,Mărfuri!$D$5:$D$1004))</f>
        <v/>
      </c>
      <c r="AG226" s="23" t="str">
        <f>IF(B226="","",SUMIF(Mărfuri!$B$5:$B$1004,B226,Mărfuri!$H$5:$H$1004))</f>
        <v/>
      </c>
      <c r="AH226" s="24" t="str">
        <f t="shared" si="12"/>
        <v/>
      </c>
      <c r="AI226" s="25" t="str">
        <f t="shared" si="13"/>
        <v/>
      </c>
      <c r="AJ226" s="25" t="str">
        <f t="shared" si="14"/>
        <v/>
      </c>
      <c r="AK226" s="25" t="str">
        <f t="shared" si="15"/>
        <v/>
      </c>
      <c r="AL226" s="26" t="str">
        <f>IF(B226="","",TRIM(IF(COUNTIF($B$5:$B$504,B226)&gt;1,"Număr CMR dublat. ","")&amp;IF(LEN(IF(C226="","data, ","")&amp;IF(D226="","locul întocmirii, ","")&amp;IF(OR(E226="",F226=""),"expeditorul, ","")&amp;IF(OR(H226="",I226=""),"destinatarul, ","")&amp;IF(OR(N226="",O226=""),"transportatorul, ","")&amp;IF(OR(K226="",NOT(ISNUMBER(L226))),"locul și data încărcării, ","")&amp;IF(M226="","locul de livrare, ","")&amp;IF(N(AF226)=0,"numărul de colete, ","")&amp;IF(COUNTIFS(Mărfuri!$B$5:$B$1004,B226,Mărfuri!$H$5:$H$1004,"")&gt;0,"greutatea unor loturi, ",""))&gt;0,"Lipsesc date obligatorii (art. 6): "&amp;LEFT(IF(C226="","data, ","")&amp;IF(D226="","locul întocmirii, ","")&amp;IF(OR(E226="",F226=""),"expeditorul, ","")&amp;IF(OR(H226="",I226=""),"destinatarul, ","")&amp;IF(OR(N226="",O226=""),"transportatorul, ","")&amp;IF(OR(K226="",NOT(ISNUMBER(L226))),"locul și data încărcării, ","")&amp;IF(M226="","locul de livrare, ","")&amp;IF(N(AF226)=0,"numărul de colete, ","")&amp;IF(COUNTIFS(Mărfuri!$B$5:$B$1004,B226,Mărfuri!$H$5:$H$1004,"")&gt;0,"greutatea unor loturi, ",""),LEN(IF(C226="","data, ","")&amp;IF(D226="","locul întocmirii, ","")&amp;IF(OR(E226="",F226=""),"expeditorul, ","")&amp;IF(OR(H226="",I226=""),"destinatarul, ","")&amp;IF(OR(N226="",O226=""),"transportatorul, ","")&amp;IF(OR(K226="",NOT(ISNUMBER(L226))),"locul și data încărcării, ","")&amp;IF(M226="","locul de livrare, ","")&amp;IF(N(AF226)=0,"numărul de colete, ","")&amp;IF(COUNTIFS(Mărfuri!$B$5:$B$1004,B226,Mărfuri!$H$5:$H$1004,"")&gt;0,"greutatea unor loturi, ",""))-2)&amp;". ","")&amp;IF(Z226&lt;&gt;"","Transportatorul a făcut rezerve la încărcare (art. 8): ele te obligă doar dacă le-ai acceptat expres. ","")&amp;IF(AND(ISNUMBER(AC226),ISNUMBER(AI226)),IF(NOT(ISNUMBER(AD226)),IF(Azi&gt;AI226,"Rezerva scrisă pentru avarii neaparente nu a fost trimisă în termen ("&amp;RIGHT("0"&amp;DAY(AI226),2)&amp;"."&amp;RIGHT("0"&amp;MONTH(AI226),2)&amp;"."&amp;YEAR(AI226)&amp;"). ","Trimite rezerva scrisă pentru avarii neaparente până la "&amp;RIGHT("0"&amp;DAY(AI226),2)&amp;"."&amp;RIGHT("0"&amp;MONTH(AI226),2)&amp;"."&amp;YEAR(AI226)&amp;". "),IF(AD226&gt;AI226,"Rezerva scrisă a fost trimisă după termenul de 7 zile ("&amp;RIGHT("0"&amp;DAY(AI226),2)&amp;"."&amp;RIGHT("0"&amp;MONTH(AI226),2)&amp;"."&amp;YEAR(AI226)&amp;"): se prezumă că marfa a fost primită în starea din CMR. ","")),"")&amp;IF(ISNUMBER(AJ226),IF(NOT(ISNUMBER(AE226)),IF(Azi&gt;AJ226,"Termenul de 21 de zile pentru reclamația de întârziere a expirat. ","Livrare cu întârziere: trimite reclamația scrisă până la "&amp;RIGHT("0"&amp;DAY(AJ226),2)&amp;"."&amp;RIGHT("0"&amp;MONTH(AJ226),2)&amp;"."&amp;YEAR(AJ226)&amp;". "),IF(AE226&gt;AJ226,"Reclamația pentru întârziere a fost trimisă după termen. ","")),"")&amp;IF(AND(AH226="În tranzit – întârziat"),"Termenul de livrare a trecut și marfa nu a ajuns. ","")&amp;IF(AND(ISNUMBER(AK226),OR(AB226&lt;&gt;"",ISNUMBER(AC226),ISNUMBER(AJ226)),Azi&gt;N(AK226)-60,Azi&lt;=N(AK226)),"Acțiunea în instanță se prescrie la "&amp;RIGHT("0"&amp;DAY(AK226),2)&amp;"."&amp;RIGHT("0"&amp;MONTH(AK226),2)&amp;"."&amp;YEAR(AK226)&amp;". ","")))</f>
        <v/>
      </c>
    </row>
    <row r="227" spans="2:38" x14ac:dyDescent="0.2">
      <c r="B227" s="17"/>
      <c r="C227" s="18"/>
      <c r="D227" s="19"/>
      <c r="E227" s="19"/>
      <c r="F227" s="19"/>
      <c r="G227" s="19"/>
      <c r="H227" s="19"/>
      <c r="I227" s="19"/>
      <c r="J227" s="19"/>
      <c r="K227" s="19"/>
      <c r="L227" s="18"/>
      <c r="M227" s="19"/>
      <c r="N227" s="19"/>
      <c r="O227" s="19"/>
      <c r="P227" s="19"/>
      <c r="Q227" s="19"/>
      <c r="R227" s="19"/>
      <c r="S227" s="19"/>
      <c r="T227" s="20"/>
      <c r="U227" s="21"/>
      <c r="V227" s="20"/>
      <c r="W227" s="19"/>
      <c r="X227" s="19"/>
      <c r="Y227" s="18"/>
      <c r="Z227" s="19"/>
      <c r="AA227" s="18"/>
      <c r="AB227" s="19"/>
      <c r="AC227" s="18"/>
      <c r="AD227" s="18"/>
      <c r="AE227" s="18"/>
      <c r="AF227" s="22" t="str">
        <f>IF(B227="","",SUMIF(Mărfuri!$B$5:$B$1004,B227,Mărfuri!$D$5:$D$1004))</f>
        <v/>
      </c>
      <c r="AG227" s="23" t="str">
        <f>IF(B227="","",SUMIF(Mărfuri!$B$5:$B$1004,B227,Mărfuri!$H$5:$H$1004))</f>
        <v/>
      </c>
      <c r="AH227" s="24" t="str">
        <f t="shared" si="12"/>
        <v/>
      </c>
      <c r="AI227" s="25" t="str">
        <f t="shared" si="13"/>
        <v/>
      </c>
      <c r="AJ227" s="25" t="str">
        <f t="shared" si="14"/>
        <v/>
      </c>
      <c r="AK227" s="25" t="str">
        <f t="shared" si="15"/>
        <v/>
      </c>
      <c r="AL227" s="26" t="str">
        <f>IF(B227="","",TRIM(IF(COUNTIF($B$5:$B$504,B227)&gt;1,"Număr CMR dublat. ","")&amp;IF(LEN(IF(C227="","data, ","")&amp;IF(D227="","locul întocmirii, ","")&amp;IF(OR(E227="",F227=""),"expeditorul, ","")&amp;IF(OR(H227="",I227=""),"destinatarul, ","")&amp;IF(OR(N227="",O227=""),"transportatorul, ","")&amp;IF(OR(K227="",NOT(ISNUMBER(L227))),"locul și data încărcării, ","")&amp;IF(M227="","locul de livrare, ","")&amp;IF(N(AF227)=0,"numărul de colete, ","")&amp;IF(COUNTIFS(Mărfuri!$B$5:$B$1004,B227,Mărfuri!$H$5:$H$1004,"")&gt;0,"greutatea unor loturi, ",""))&gt;0,"Lipsesc date obligatorii (art. 6): "&amp;LEFT(IF(C227="","data, ","")&amp;IF(D227="","locul întocmirii, ","")&amp;IF(OR(E227="",F227=""),"expeditorul, ","")&amp;IF(OR(H227="",I227=""),"destinatarul, ","")&amp;IF(OR(N227="",O227=""),"transportatorul, ","")&amp;IF(OR(K227="",NOT(ISNUMBER(L227))),"locul și data încărcării, ","")&amp;IF(M227="","locul de livrare, ","")&amp;IF(N(AF227)=0,"numărul de colete, ","")&amp;IF(COUNTIFS(Mărfuri!$B$5:$B$1004,B227,Mărfuri!$H$5:$H$1004,"")&gt;0,"greutatea unor loturi, ",""),LEN(IF(C227="","data, ","")&amp;IF(D227="","locul întocmirii, ","")&amp;IF(OR(E227="",F227=""),"expeditorul, ","")&amp;IF(OR(H227="",I227=""),"destinatarul, ","")&amp;IF(OR(N227="",O227=""),"transportatorul, ","")&amp;IF(OR(K227="",NOT(ISNUMBER(L227))),"locul și data încărcării, ","")&amp;IF(M227="","locul de livrare, ","")&amp;IF(N(AF227)=0,"numărul de colete, ","")&amp;IF(COUNTIFS(Mărfuri!$B$5:$B$1004,B227,Mărfuri!$H$5:$H$1004,"")&gt;0,"greutatea unor loturi, ",""))-2)&amp;". ","")&amp;IF(Z227&lt;&gt;"","Transportatorul a făcut rezerve la încărcare (art. 8): ele te obligă doar dacă le-ai acceptat expres. ","")&amp;IF(AND(ISNUMBER(AC227),ISNUMBER(AI227)),IF(NOT(ISNUMBER(AD227)),IF(Azi&gt;AI227,"Rezerva scrisă pentru avarii neaparente nu a fost trimisă în termen ("&amp;RIGHT("0"&amp;DAY(AI227),2)&amp;"."&amp;RIGHT("0"&amp;MONTH(AI227),2)&amp;"."&amp;YEAR(AI227)&amp;"). ","Trimite rezerva scrisă pentru avarii neaparente până la "&amp;RIGHT("0"&amp;DAY(AI227),2)&amp;"."&amp;RIGHT("0"&amp;MONTH(AI227),2)&amp;"."&amp;YEAR(AI227)&amp;". "),IF(AD227&gt;AI227,"Rezerva scrisă a fost trimisă după termenul de 7 zile ("&amp;RIGHT("0"&amp;DAY(AI227),2)&amp;"."&amp;RIGHT("0"&amp;MONTH(AI227),2)&amp;"."&amp;YEAR(AI227)&amp;"): se prezumă că marfa a fost primită în starea din CMR. ","")),"")&amp;IF(ISNUMBER(AJ227),IF(NOT(ISNUMBER(AE227)),IF(Azi&gt;AJ227,"Termenul de 21 de zile pentru reclamația de întârziere a expirat. ","Livrare cu întârziere: trimite reclamația scrisă până la "&amp;RIGHT("0"&amp;DAY(AJ227),2)&amp;"."&amp;RIGHT("0"&amp;MONTH(AJ227),2)&amp;"."&amp;YEAR(AJ227)&amp;". "),IF(AE227&gt;AJ227,"Reclamația pentru întârziere a fost trimisă după termen. ","")),"")&amp;IF(AND(AH227="În tranzit – întârziat"),"Termenul de livrare a trecut și marfa nu a ajuns. ","")&amp;IF(AND(ISNUMBER(AK227),OR(AB227&lt;&gt;"",ISNUMBER(AC227),ISNUMBER(AJ227)),Azi&gt;N(AK227)-60,Azi&lt;=N(AK227)),"Acțiunea în instanță se prescrie la "&amp;RIGHT("0"&amp;DAY(AK227),2)&amp;"."&amp;RIGHT("0"&amp;MONTH(AK227),2)&amp;"."&amp;YEAR(AK227)&amp;". ","")))</f>
        <v/>
      </c>
    </row>
    <row r="228" spans="2:38" x14ac:dyDescent="0.2">
      <c r="B228" s="17"/>
      <c r="C228" s="18"/>
      <c r="D228" s="19"/>
      <c r="E228" s="19"/>
      <c r="F228" s="19"/>
      <c r="G228" s="19"/>
      <c r="H228" s="19"/>
      <c r="I228" s="19"/>
      <c r="J228" s="19"/>
      <c r="K228" s="19"/>
      <c r="L228" s="18"/>
      <c r="M228" s="19"/>
      <c r="N228" s="19"/>
      <c r="O228" s="19"/>
      <c r="P228" s="19"/>
      <c r="Q228" s="19"/>
      <c r="R228" s="19"/>
      <c r="S228" s="19"/>
      <c r="T228" s="20"/>
      <c r="U228" s="21"/>
      <c r="V228" s="20"/>
      <c r="W228" s="19"/>
      <c r="X228" s="19"/>
      <c r="Y228" s="18"/>
      <c r="Z228" s="19"/>
      <c r="AA228" s="18"/>
      <c r="AB228" s="19"/>
      <c r="AC228" s="18"/>
      <c r="AD228" s="18"/>
      <c r="AE228" s="18"/>
      <c r="AF228" s="22" t="str">
        <f>IF(B228="","",SUMIF(Mărfuri!$B$5:$B$1004,B228,Mărfuri!$D$5:$D$1004))</f>
        <v/>
      </c>
      <c r="AG228" s="23" t="str">
        <f>IF(B228="","",SUMIF(Mărfuri!$B$5:$B$1004,B228,Mărfuri!$H$5:$H$1004))</f>
        <v/>
      </c>
      <c r="AH228" s="24" t="str">
        <f t="shared" si="12"/>
        <v/>
      </c>
      <c r="AI228" s="25" t="str">
        <f t="shared" si="13"/>
        <v/>
      </c>
      <c r="AJ228" s="25" t="str">
        <f t="shared" si="14"/>
        <v/>
      </c>
      <c r="AK228" s="25" t="str">
        <f t="shared" si="15"/>
        <v/>
      </c>
      <c r="AL228" s="26" t="str">
        <f>IF(B228="","",TRIM(IF(COUNTIF($B$5:$B$504,B228)&gt;1,"Număr CMR dublat. ","")&amp;IF(LEN(IF(C228="","data, ","")&amp;IF(D228="","locul întocmirii, ","")&amp;IF(OR(E228="",F228=""),"expeditorul, ","")&amp;IF(OR(H228="",I228=""),"destinatarul, ","")&amp;IF(OR(N228="",O228=""),"transportatorul, ","")&amp;IF(OR(K228="",NOT(ISNUMBER(L228))),"locul și data încărcării, ","")&amp;IF(M228="","locul de livrare, ","")&amp;IF(N(AF228)=0,"numărul de colete, ","")&amp;IF(COUNTIFS(Mărfuri!$B$5:$B$1004,B228,Mărfuri!$H$5:$H$1004,"")&gt;0,"greutatea unor loturi, ",""))&gt;0,"Lipsesc date obligatorii (art. 6): "&amp;LEFT(IF(C228="","data, ","")&amp;IF(D228="","locul întocmirii, ","")&amp;IF(OR(E228="",F228=""),"expeditorul, ","")&amp;IF(OR(H228="",I228=""),"destinatarul, ","")&amp;IF(OR(N228="",O228=""),"transportatorul, ","")&amp;IF(OR(K228="",NOT(ISNUMBER(L228))),"locul și data încărcării, ","")&amp;IF(M228="","locul de livrare, ","")&amp;IF(N(AF228)=0,"numărul de colete, ","")&amp;IF(COUNTIFS(Mărfuri!$B$5:$B$1004,B228,Mărfuri!$H$5:$H$1004,"")&gt;0,"greutatea unor loturi, ",""),LEN(IF(C228="","data, ","")&amp;IF(D228="","locul întocmirii, ","")&amp;IF(OR(E228="",F228=""),"expeditorul, ","")&amp;IF(OR(H228="",I228=""),"destinatarul, ","")&amp;IF(OR(N228="",O228=""),"transportatorul, ","")&amp;IF(OR(K228="",NOT(ISNUMBER(L228))),"locul și data încărcării, ","")&amp;IF(M228="","locul de livrare, ","")&amp;IF(N(AF228)=0,"numărul de colete, ","")&amp;IF(COUNTIFS(Mărfuri!$B$5:$B$1004,B228,Mărfuri!$H$5:$H$1004,"")&gt;0,"greutatea unor loturi, ",""))-2)&amp;". ","")&amp;IF(Z228&lt;&gt;"","Transportatorul a făcut rezerve la încărcare (art. 8): ele te obligă doar dacă le-ai acceptat expres. ","")&amp;IF(AND(ISNUMBER(AC228),ISNUMBER(AI228)),IF(NOT(ISNUMBER(AD228)),IF(Azi&gt;AI228,"Rezerva scrisă pentru avarii neaparente nu a fost trimisă în termen ("&amp;RIGHT("0"&amp;DAY(AI228),2)&amp;"."&amp;RIGHT("0"&amp;MONTH(AI228),2)&amp;"."&amp;YEAR(AI228)&amp;"). ","Trimite rezerva scrisă pentru avarii neaparente până la "&amp;RIGHT("0"&amp;DAY(AI228),2)&amp;"."&amp;RIGHT("0"&amp;MONTH(AI228),2)&amp;"."&amp;YEAR(AI228)&amp;". "),IF(AD228&gt;AI228,"Rezerva scrisă a fost trimisă după termenul de 7 zile ("&amp;RIGHT("0"&amp;DAY(AI228),2)&amp;"."&amp;RIGHT("0"&amp;MONTH(AI228),2)&amp;"."&amp;YEAR(AI228)&amp;"): se prezumă că marfa a fost primită în starea din CMR. ","")),"")&amp;IF(ISNUMBER(AJ228),IF(NOT(ISNUMBER(AE228)),IF(Azi&gt;AJ228,"Termenul de 21 de zile pentru reclamația de întârziere a expirat. ","Livrare cu întârziere: trimite reclamația scrisă până la "&amp;RIGHT("0"&amp;DAY(AJ228),2)&amp;"."&amp;RIGHT("0"&amp;MONTH(AJ228),2)&amp;"."&amp;YEAR(AJ228)&amp;". "),IF(AE228&gt;AJ228,"Reclamația pentru întârziere a fost trimisă după termen. ","")),"")&amp;IF(AND(AH228="În tranzit – întârziat"),"Termenul de livrare a trecut și marfa nu a ajuns. ","")&amp;IF(AND(ISNUMBER(AK228),OR(AB228&lt;&gt;"",ISNUMBER(AC228),ISNUMBER(AJ228)),Azi&gt;N(AK228)-60,Azi&lt;=N(AK228)),"Acțiunea în instanță se prescrie la "&amp;RIGHT("0"&amp;DAY(AK228),2)&amp;"."&amp;RIGHT("0"&amp;MONTH(AK228),2)&amp;"."&amp;YEAR(AK228)&amp;". ","")))</f>
        <v/>
      </c>
    </row>
    <row r="229" spans="2:38" x14ac:dyDescent="0.2">
      <c r="B229" s="17"/>
      <c r="C229" s="18"/>
      <c r="D229" s="19"/>
      <c r="E229" s="19"/>
      <c r="F229" s="19"/>
      <c r="G229" s="19"/>
      <c r="H229" s="19"/>
      <c r="I229" s="19"/>
      <c r="J229" s="19"/>
      <c r="K229" s="19"/>
      <c r="L229" s="18"/>
      <c r="M229" s="19"/>
      <c r="N229" s="19"/>
      <c r="O229" s="19"/>
      <c r="P229" s="19"/>
      <c r="Q229" s="19"/>
      <c r="R229" s="19"/>
      <c r="S229" s="19"/>
      <c r="T229" s="20"/>
      <c r="U229" s="21"/>
      <c r="V229" s="20"/>
      <c r="W229" s="19"/>
      <c r="X229" s="19"/>
      <c r="Y229" s="18"/>
      <c r="Z229" s="19"/>
      <c r="AA229" s="18"/>
      <c r="AB229" s="19"/>
      <c r="AC229" s="18"/>
      <c r="AD229" s="18"/>
      <c r="AE229" s="18"/>
      <c r="AF229" s="22" t="str">
        <f>IF(B229="","",SUMIF(Mărfuri!$B$5:$B$1004,B229,Mărfuri!$D$5:$D$1004))</f>
        <v/>
      </c>
      <c r="AG229" s="23" t="str">
        <f>IF(B229="","",SUMIF(Mărfuri!$B$5:$B$1004,B229,Mărfuri!$H$5:$H$1004))</f>
        <v/>
      </c>
      <c r="AH229" s="24" t="str">
        <f t="shared" si="12"/>
        <v/>
      </c>
      <c r="AI229" s="25" t="str">
        <f t="shared" si="13"/>
        <v/>
      </c>
      <c r="AJ229" s="25" t="str">
        <f t="shared" si="14"/>
        <v/>
      </c>
      <c r="AK229" s="25" t="str">
        <f t="shared" si="15"/>
        <v/>
      </c>
      <c r="AL229" s="26" t="str">
        <f>IF(B229="","",TRIM(IF(COUNTIF($B$5:$B$504,B229)&gt;1,"Număr CMR dublat. ","")&amp;IF(LEN(IF(C229="","data, ","")&amp;IF(D229="","locul întocmirii, ","")&amp;IF(OR(E229="",F229=""),"expeditorul, ","")&amp;IF(OR(H229="",I229=""),"destinatarul, ","")&amp;IF(OR(N229="",O229=""),"transportatorul, ","")&amp;IF(OR(K229="",NOT(ISNUMBER(L229))),"locul și data încărcării, ","")&amp;IF(M229="","locul de livrare, ","")&amp;IF(N(AF229)=0,"numărul de colete, ","")&amp;IF(COUNTIFS(Mărfuri!$B$5:$B$1004,B229,Mărfuri!$H$5:$H$1004,"")&gt;0,"greutatea unor loturi, ",""))&gt;0,"Lipsesc date obligatorii (art. 6): "&amp;LEFT(IF(C229="","data, ","")&amp;IF(D229="","locul întocmirii, ","")&amp;IF(OR(E229="",F229=""),"expeditorul, ","")&amp;IF(OR(H229="",I229=""),"destinatarul, ","")&amp;IF(OR(N229="",O229=""),"transportatorul, ","")&amp;IF(OR(K229="",NOT(ISNUMBER(L229))),"locul și data încărcării, ","")&amp;IF(M229="","locul de livrare, ","")&amp;IF(N(AF229)=0,"numărul de colete, ","")&amp;IF(COUNTIFS(Mărfuri!$B$5:$B$1004,B229,Mărfuri!$H$5:$H$1004,"")&gt;0,"greutatea unor loturi, ",""),LEN(IF(C229="","data, ","")&amp;IF(D229="","locul întocmirii, ","")&amp;IF(OR(E229="",F229=""),"expeditorul, ","")&amp;IF(OR(H229="",I229=""),"destinatarul, ","")&amp;IF(OR(N229="",O229=""),"transportatorul, ","")&amp;IF(OR(K229="",NOT(ISNUMBER(L229))),"locul și data încărcării, ","")&amp;IF(M229="","locul de livrare, ","")&amp;IF(N(AF229)=0,"numărul de colete, ","")&amp;IF(COUNTIFS(Mărfuri!$B$5:$B$1004,B229,Mărfuri!$H$5:$H$1004,"")&gt;0,"greutatea unor loturi, ",""))-2)&amp;". ","")&amp;IF(Z229&lt;&gt;"","Transportatorul a făcut rezerve la încărcare (art. 8): ele te obligă doar dacă le-ai acceptat expres. ","")&amp;IF(AND(ISNUMBER(AC229),ISNUMBER(AI229)),IF(NOT(ISNUMBER(AD229)),IF(Azi&gt;AI229,"Rezerva scrisă pentru avarii neaparente nu a fost trimisă în termen ("&amp;RIGHT("0"&amp;DAY(AI229),2)&amp;"."&amp;RIGHT("0"&amp;MONTH(AI229),2)&amp;"."&amp;YEAR(AI229)&amp;"). ","Trimite rezerva scrisă pentru avarii neaparente până la "&amp;RIGHT("0"&amp;DAY(AI229),2)&amp;"."&amp;RIGHT("0"&amp;MONTH(AI229),2)&amp;"."&amp;YEAR(AI229)&amp;". "),IF(AD229&gt;AI229,"Rezerva scrisă a fost trimisă după termenul de 7 zile ("&amp;RIGHT("0"&amp;DAY(AI229),2)&amp;"."&amp;RIGHT("0"&amp;MONTH(AI229),2)&amp;"."&amp;YEAR(AI229)&amp;"): se prezumă că marfa a fost primită în starea din CMR. ","")),"")&amp;IF(ISNUMBER(AJ229),IF(NOT(ISNUMBER(AE229)),IF(Azi&gt;AJ229,"Termenul de 21 de zile pentru reclamația de întârziere a expirat. ","Livrare cu întârziere: trimite reclamația scrisă până la "&amp;RIGHT("0"&amp;DAY(AJ229),2)&amp;"."&amp;RIGHT("0"&amp;MONTH(AJ229),2)&amp;"."&amp;YEAR(AJ229)&amp;". "),IF(AE229&gt;AJ229,"Reclamația pentru întârziere a fost trimisă după termen. ","")),"")&amp;IF(AND(AH229="În tranzit – întârziat"),"Termenul de livrare a trecut și marfa nu a ajuns. ","")&amp;IF(AND(ISNUMBER(AK229),OR(AB229&lt;&gt;"",ISNUMBER(AC229),ISNUMBER(AJ229)),Azi&gt;N(AK229)-60,Azi&lt;=N(AK229)),"Acțiunea în instanță se prescrie la "&amp;RIGHT("0"&amp;DAY(AK229),2)&amp;"."&amp;RIGHT("0"&amp;MONTH(AK229),2)&amp;"."&amp;YEAR(AK229)&amp;". ","")))</f>
        <v/>
      </c>
    </row>
    <row r="230" spans="2:38" x14ac:dyDescent="0.2">
      <c r="B230" s="17"/>
      <c r="C230" s="18"/>
      <c r="D230" s="19"/>
      <c r="E230" s="19"/>
      <c r="F230" s="19"/>
      <c r="G230" s="19"/>
      <c r="H230" s="19"/>
      <c r="I230" s="19"/>
      <c r="J230" s="19"/>
      <c r="K230" s="19"/>
      <c r="L230" s="18"/>
      <c r="M230" s="19"/>
      <c r="N230" s="19"/>
      <c r="O230" s="19"/>
      <c r="P230" s="19"/>
      <c r="Q230" s="19"/>
      <c r="R230" s="19"/>
      <c r="S230" s="19"/>
      <c r="T230" s="20"/>
      <c r="U230" s="21"/>
      <c r="V230" s="20"/>
      <c r="W230" s="19"/>
      <c r="X230" s="19"/>
      <c r="Y230" s="18"/>
      <c r="Z230" s="19"/>
      <c r="AA230" s="18"/>
      <c r="AB230" s="19"/>
      <c r="AC230" s="18"/>
      <c r="AD230" s="18"/>
      <c r="AE230" s="18"/>
      <c r="AF230" s="22" t="str">
        <f>IF(B230="","",SUMIF(Mărfuri!$B$5:$B$1004,B230,Mărfuri!$D$5:$D$1004))</f>
        <v/>
      </c>
      <c r="AG230" s="23" t="str">
        <f>IF(B230="","",SUMIF(Mărfuri!$B$5:$B$1004,B230,Mărfuri!$H$5:$H$1004))</f>
        <v/>
      </c>
      <c r="AH230" s="24" t="str">
        <f t="shared" si="12"/>
        <v/>
      </c>
      <c r="AI230" s="25" t="str">
        <f t="shared" si="13"/>
        <v/>
      </c>
      <c r="AJ230" s="25" t="str">
        <f t="shared" si="14"/>
        <v/>
      </c>
      <c r="AK230" s="25" t="str">
        <f t="shared" si="15"/>
        <v/>
      </c>
      <c r="AL230" s="26" t="str">
        <f>IF(B230="","",TRIM(IF(COUNTIF($B$5:$B$504,B230)&gt;1,"Număr CMR dublat. ","")&amp;IF(LEN(IF(C230="","data, ","")&amp;IF(D230="","locul întocmirii, ","")&amp;IF(OR(E230="",F230=""),"expeditorul, ","")&amp;IF(OR(H230="",I230=""),"destinatarul, ","")&amp;IF(OR(N230="",O230=""),"transportatorul, ","")&amp;IF(OR(K230="",NOT(ISNUMBER(L230))),"locul și data încărcării, ","")&amp;IF(M230="","locul de livrare, ","")&amp;IF(N(AF230)=0,"numărul de colete, ","")&amp;IF(COUNTIFS(Mărfuri!$B$5:$B$1004,B230,Mărfuri!$H$5:$H$1004,"")&gt;0,"greutatea unor loturi, ",""))&gt;0,"Lipsesc date obligatorii (art. 6): "&amp;LEFT(IF(C230="","data, ","")&amp;IF(D230="","locul întocmirii, ","")&amp;IF(OR(E230="",F230=""),"expeditorul, ","")&amp;IF(OR(H230="",I230=""),"destinatarul, ","")&amp;IF(OR(N230="",O230=""),"transportatorul, ","")&amp;IF(OR(K230="",NOT(ISNUMBER(L230))),"locul și data încărcării, ","")&amp;IF(M230="","locul de livrare, ","")&amp;IF(N(AF230)=0,"numărul de colete, ","")&amp;IF(COUNTIFS(Mărfuri!$B$5:$B$1004,B230,Mărfuri!$H$5:$H$1004,"")&gt;0,"greutatea unor loturi, ",""),LEN(IF(C230="","data, ","")&amp;IF(D230="","locul întocmirii, ","")&amp;IF(OR(E230="",F230=""),"expeditorul, ","")&amp;IF(OR(H230="",I230=""),"destinatarul, ","")&amp;IF(OR(N230="",O230=""),"transportatorul, ","")&amp;IF(OR(K230="",NOT(ISNUMBER(L230))),"locul și data încărcării, ","")&amp;IF(M230="","locul de livrare, ","")&amp;IF(N(AF230)=0,"numărul de colete, ","")&amp;IF(COUNTIFS(Mărfuri!$B$5:$B$1004,B230,Mărfuri!$H$5:$H$1004,"")&gt;0,"greutatea unor loturi, ",""))-2)&amp;". ","")&amp;IF(Z230&lt;&gt;"","Transportatorul a făcut rezerve la încărcare (art. 8): ele te obligă doar dacă le-ai acceptat expres. ","")&amp;IF(AND(ISNUMBER(AC230),ISNUMBER(AI230)),IF(NOT(ISNUMBER(AD230)),IF(Azi&gt;AI230,"Rezerva scrisă pentru avarii neaparente nu a fost trimisă în termen ("&amp;RIGHT("0"&amp;DAY(AI230),2)&amp;"."&amp;RIGHT("0"&amp;MONTH(AI230),2)&amp;"."&amp;YEAR(AI230)&amp;"). ","Trimite rezerva scrisă pentru avarii neaparente până la "&amp;RIGHT("0"&amp;DAY(AI230),2)&amp;"."&amp;RIGHT("0"&amp;MONTH(AI230),2)&amp;"."&amp;YEAR(AI230)&amp;". "),IF(AD230&gt;AI230,"Rezerva scrisă a fost trimisă după termenul de 7 zile ("&amp;RIGHT("0"&amp;DAY(AI230),2)&amp;"."&amp;RIGHT("0"&amp;MONTH(AI230),2)&amp;"."&amp;YEAR(AI230)&amp;"): se prezumă că marfa a fost primită în starea din CMR. ","")),"")&amp;IF(ISNUMBER(AJ230),IF(NOT(ISNUMBER(AE230)),IF(Azi&gt;AJ230,"Termenul de 21 de zile pentru reclamația de întârziere a expirat. ","Livrare cu întârziere: trimite reclamația scrisă până la "&amp;RIGHT("0"&amp;DAY(AJ230),2)&amp;"."&amp;RIGHT("0"&amp;MONTH(AJ230),2)&amp;"."&amp;YEAR(AJ230)&amp;". "),IF(AE230&gt;AJ230,"Reclamația pentru întârziere a fost trimisă după termen. ","")),"")&amp;IF(AND(AH230="În tranzit – întârziat"),"Termenul de livrare a trecut și marfa nu a ajuns. ","")&amp;IF(AND(ISNUMBER(AK230),OR(AB230&lt;&gt;"",ISNUMBER(AC230),ISNUMBER(AJ230)),Azi&gt;N(AK230)-60,Azi&lt;=N(AK230)),"Acțiunea în instanță se prescrie la "&amp;RIGHT("0"&amp;DAY(AK230),2)&amp;"."&amp;RIGHT("0"&amp;MONTH(AK230),2)&amp;"."&amp;YEAR(AK230)&amp;". ","")))</f>
        <v/>
      </c>
    </row>
    <row r="231" spans="2:38" x14ac:dyDescent="0.2">
      <c r="B231" s="17"/>
      <c r="C231" s="18"/>
      <c r="D231" s="19"/>
      <c r="E231" s="19"/>
      <c r="F231" s="19"/>
      <c r="G231" s="19"/>
      <c r="H231" s="19"/>
      <c r="I231" s="19"/>
      <c r="J231" s="19"/>
      <c r="K231" s="19"/>
      <c r="L231" s="18"/>
      <c r="M231" s="19"/>
      <c r="N231" s="19"/>
      <c r="O231" s="19"/>
      <c r="P231" s="19"/>
      <c r="Q231" s="19"/>
      <c r="R231" s="19"/>
      <c r="S231" s="19"/>
      <c r="T231" s="20"/>
      <c r="U231" s="21"/>
      <c r="V231" s="20"/>
      <c r="W231" s="19"/>
      <c r="X231" s="19"/>
      <c r="Y231" s="18"/>
      <c r="Z231" s="19"/>
      <c r="AA231" s="18"/>
      <c r="AB231" s="19"/>
      <c r="AC231" s="18"/>
      <c r="AD231" s="18"/>
      <c r="AE231" s="18"/>
      <c r="AF231" s="22" t="str">
        <f>IF(B231="","",SUMIF(Mărfuri!$B$5:$B$1004,B231,Mărfuri!$D$5:$D$1004))</f>
        <v/>
      </c>
      <c r="AG231" s="23" t="str">
        <f>IF(B231="","",SUMIF(Mărfuri!$B$5:$B$1004,B231,Mărfuri!$H$5:$H$1004))</f>
        <v/>
      </c>
      <c r="AH231" s="24" t="str">
        <f t="shared" si="12"/>
        <v/>
      </c>
      <c r="AI231" s="25" t="str">
        <f t="shared" si="13"/>
        <v/>
      </c>
      <c r="AJ231" s="25" t="str">
        <f t="shared" si="14"/>
        <v/>
      </c>
      <c r="AK231" s="25" t="str">
        <f t="shared" si="15"/>
        <v/>
      </c>
      <c r="AL231" s="26" t="str">
        <f>IF(B231="","",TRIM(IF(COUNTIF($B$5:$B$504,B231)&gt;1,"Număr CMR dublat. ","")&amp;IF(LEN(IF(C231="","data, ","")&amp;IF(D231="","locul întocmirii, ","")&amp;IF(OR(E231="",F231=""),"expeditorul, ","")&amp;IF(OR(H231="",I231=""),"destinatarul, ","")&amp;IF(OR(N231="",O231=""),"transportatorul, ","")&amp;IF(OR(K231="",NOT(ISNUMBER(L231))),"locul și data încărcării, ","")&amp;IF(M231="","locul de livrare, ","")&amp;IF(N(AF231)=0,"numărul de colete, ","")&amp;IF(COUNTIFS(Mărfuri!$B$5:$B$1004,B231,Mărfuri!$H$5:$H$1004,"")&gt;0,"greutatea unor loturi, ",""))&gt;0,"Lipsesc date obligatorii (art. 6): "&amp;LEFT(IF(C231="","data, ","")&amp;IF(D231="","locul întocmirii, ","")&amp;IF(OR(E231="",F231=""),"expeditorul, ","")&amp;IF(OR(H231="",I231=""),"destinatarul, ","")&amp;IF(OR(N231="",O231=""),"transportatorul, ","")&amp;IF(OR(K231="",NOT(ISNUMBER(L231))),"locul și data încărcării, ","")&amp;IF(M231="","locul de livrare, ","")&amp;IF(N(AF231)=0,"numărul de colete, ","")&amp;IF(COUNTIFS(Mărfuri!$B$5:$B$1004,B231,Mărfuri!$H$5:$H$1004,"")&gt;0,"greutatea unor loturi, ",""),LEN(IF(C231="","data, ","")&amp;IF(D231="","locul întocmirii, ","")&amp;IF(OR(E231="",F231=""),"expeditorul, ","")&amp;IF(OR(H231="",I231=""),"destinatarul, ","")&amp;IF(OR(N231="",O231=""),"transportatorul, ","")&amp;IF(OR(K231="",NOT(ISNUMBER(L231))),"locul și data încărcării, ","")&amp;IF(M231="","locul de livrare, ","")&amp;IF(N(AF231)=0,"numărul de colete, ","")&amp;IF(COUNTIFS(Mărfuri!$B$5:$B$1004,B231,Mărfuri!$H$5:$H$1004,"")&gt;0,"greutatea unor loturi, ",""))-2)&amp;". ","")&amp;IF(Z231&lt;&gt;"","Transportatorul a făcut rezerve la încărcare (art. 8): ele te obligă doar dacă le-ai acceptat expres. ","")&amp;IF(AND(ISNUMBER(AC231),ISNUMBER(AI231)),IF(NOT(ISNUMBER(AD231)),IF(Azi&gt;AI231,"Rezerva scrisă pentru avarii neaparente nu a fost trimisă în termen ("&amp;RIGHT("0"&amp;DAY(AI231),2)&amp;"."&amp;RIGHT("0"&amp;MONTH(AI231),2)&amp;"."&amp;YEAR(AI231)&amp;"). ","Trimite rezerva scrisă pentru avarii neaparente până la "&amp;RIGHT("0"&amp;DAY(AI231),2)&amp;"."&amp;RIGHT("0"&amp;MONTH(AI231),2)&amp;"."&amp;YEAR(AI231)&amp;". "),IF(AD231&gt;AI231,"Rezerva scrisă a fost trimisă după termenul de 7 zile ("&amp;RIGHT("0"&amp;DAY(AI231),2)&amp;"."&amp;RIGHT("0"&amp;MONTH(AI231),2)&amp;"."&amp;YEAR(AI231)&amp;"): se prezumă că marfa a fost primită în starea din CMR. ","")),"")&amp;IF(ISNUMBER(AJ231),IF(NOT(ISNUMBER(AE231)),IF(Azi&gt;AJ231,"Termenul de 21 de zile pentru reclamația de întârziere a expirat. ","Livrare cu întârziere: trimite reclamația scrisă până la "&amp;RIGHT("0"&amp;DAY(AJ231),2)&amp;"."&amp;RIGHT("0"&amp;MONTH(AJ231),2)&amp;"."&amp;YEAR(AJ231)&amp;". "),IF(AE231&gt;AJ231,"Reclamația pentru întârziere a fost trimisă după termen. ","")),"")&amp;IF(AND(AH231="În tranzit – întârziat"),"Termenul de livrare a trecut și marfa nu a ajuns. ","")&amp;IF(AND(ISNUMBER(AK231),OR(AB231&lt;&gt;"",ISNUMBER(AC231),ISNUMBER(AJ231)),Azi&gt;N(AK231)-60,Azi&lt;=N(AK231)),"Acțiunea în instanță se prescrie la "&amp;RIGHT("0"&amp;DAY(AK231),2)&amp;"."&amp;RIGHT("0"&amp;MONTH(AK231),2)&amp;"."&amp;YEAR(AK231)&amp;". ","")))</f>
        <v/>
      </c>
    </row>
    <row r="232" spans="2:38" x14ac:dyDescent="0.2">
      <c r="B232" s="17"/>
      <c r="C232" s="18"/>
      <c r="D232" s="19"/>
      <c r="E232" s="19"/>
      <c r="F232" s="19"/>
      <c r="G232" s="19"/>
      <c r="H232" s="19"/>
      <c r="I232" s="19"/>
      <c r="J232" s="19"/>
      <c r="K232" s="19"/>
      <c r="L232" s="18"/>
      <c r="M232" s="19"/>
      <c r="N232" s="19"/>
      <c r="O232" s="19"/>
      <c r="P232" s="19"/>
      <c r="Q232" s="19"/>
      <c r="R232" s="19"/>
      <c r="S232" s="19"/>
      <c r="T232" s="20"/>
      <c r="U232" s="21"/>
      <c r="V232" s="20"/>
      <c r="W232" s="19"/>
      <c r="X232" s="19"/>
      <c r="Y232" s="18"/>
      <c r="Z232" s="19"/>
      <c r="AA232" s="18"/>
      <c r="AB232" s="19"/>
      <c r="AC232" s="18"/>
      <c r="AD232" s="18"/>
      <c r="AE232" s="18"/>
      <c r="AF232" s="22" t="str">
        <f>IF(B232="","",SUMIF(Mărfuri!$B$5:$B$1004,B232,Mărfuri!$D$5:$D$1004))</f>
        <v/>
      </c>
      <c r="AG232" s="23" t="str">
        <f>IF(B232="","",SUMIF(Mărfuri!$B$5:$B$1004,B232,Mărfuri!$H$5:$H$1004))</f>
        <v/>
      </c>
      <c r="AH232" s="24" t="str">
        <f t="shared" si="12"/>
        <v/>
      </c>
      <c r="AI232" s="25" t="str">
        <f t="shared" si="13"/>
        <v/>
      </c>
      <c r="AJ232" s="25" t="str">
        <f t="shared" si="14"/>
        <v/>
      </c>
      <c r="AK232" s="25" t="str">
        <f t="shared" si="15"/>
        <v/>
      </c>
      <c r="AL232" s="26" t="str">
        <f>IF(B232="","",TRIM(IF(COUNTIF($B$5:$B$504,B232)&gt;1,"Număr CMR dublat. ","")&amp;IF(LEN(IF(C232="","data, ","")&amp;IF(D232="","locul întocmirii, ","")&amp;IF(OR(E232="",F232=""),"expeditorul, ","")&amp;IF(OR(H232="",I232=""),"destinatarul, ","")&amp;IF(OR(N232="",O232=""),"transportatorul, ","")&amp;IF(OR(K232="",NOT(ISNUMBER(L232))),"locul și data încărcării, ","")&amp;IF(M232="","locul de livrare, ","")&amp;IF(N(AF232)=0,"numărul de colete, ","")&amp;IF(COUNTIFS(Mărfuri!$B$5:$B$1004,B232,Mărfuri!$H$5:$H$1004,"")&gt;0,"greutatea unor loturi, ",""))&gt;0,"Lipsesc date obligatorii (art. 6): "&amp;LEFT(IF(C232="","data, ","")&amp;IF(D232="","locul întocmirii, ","")&amp;IF(OR(E232="",F232=""),"expeditorul, ","")&amp;IF(OR(H232="",I232=""),"destinatarul, ","")&amp;IF(OR(N232="",O232=""),"transportatorul, ","")&amp;IF(OR(K232="",NOT(ISNUMBER(L232))),"locul și data încărcării, ","")&amp;IF(M232="","locul de livrare, ","")&amp;IF(N(AF232)=0,"numărul de colete, ","")&amp;IF(COUNTIFS(Mărfuri!$B$5:$B$1004,B232,Mărfuri!$H$5:$H$1004,"")&gt;0,"greutatea unor loturi, ",""),LEN(IF(C232="","data, ","")&amp;IF(D232="","locul întocmirii, ","")&amp;IF(OR(E232="",F232=""),"expeditorul, ","")&amp;IF(OR(H232="",I232=""),"destinatarul, ","")&amp;IF(OR(N232="",O232=""),"transportatorul, ","")&amp;IF(OR(K232="",NOT(ISNUMBER(L232))),"locul și data încărcării, ","")&amp;IF(M232="","locul de livrare, ","")&amp;IF(N(AF232)=0,"numărul de colete, ","")&amp;IF(COUNTIFS(Mărfuri!$B$5:$B$1004,B232,Mărfuri!$H$5:$H$1004,"")&gt;0,"greutatea unor loturi, ",""))-2)&amp;". ","")&amp;IF(Z232&lt;&gt;"","Transportatorul a făcut rezerve la încărcare (art. 8): ele te obligă doar dacă le-ai acceptat expres. ","")&amp;IF(AND(ISNUMBER(AC232),ISNUMBER(AI232)),IF(NOT(ISNUMBER(AD232)),IF(Azi&gt;AI232,"Rezerva scrisă pentru avarii neaparente nu a fost trimisă în termen ("&amp;RIGHT("0"&amp;DAY(AI232),2)&amp;"."&amp;RIGHT("0"&amp;MONTH(AI232),2)&amp;"."&amp;YEAR(AI232)&amp;"). ","Trimite rezerva scrisă pentru avarii neaparente până la "&amp;RIGHT("0"&amp;DAY(AI232),2)&amp;"."&amp;RIGHT("0"&amp;MONTH(AI232),2)&amp;"."&amp;YEAR(AI232)&amp;". "),IF(AD232&gt;AI232,"Rezerva scrisă a fost trimisă după termenul de 7 zile ("&amp;RIGHT("0"&amp;DAY(AI232),2)&amp;"."&amp;RIGHT("0"&amp;MONTH(AI232),2)&amp;"."&amp;YEAR(AI232)&amp;"): se prezumă că marfa a fost primită în starea din CMR. ","")),"")&amp;IF(ISNUMBER(AJ232),IF(NOT(ISNUMBER(AE232)),IF(Azi&gt;AJ232,"Termenul de 21 de zile pentru reclamația de întârziere a expirat. ","Livrare cu întârziere: trimite reclamația scrisă până la "&amp;RIGHT("0"&amp;DAY(AJ232),2)&amp;"."&amp;RIGHT("0"&amp;MONTH(AJ232),2)&amp;"."&amp;YEAR(AJ232)&amp;". "),IF(AE232&gt;AJ232,"Reclamația pentru întârziere a fost trimisă după termen. ","")),"")&amp;IF(AND(AH232="În tranzit – întârziat"),"Termenul de livrare a trecut și marfa nu a ajuns. ","")&amp;IF(AND(ISNUMBER(AK232),OR(AB232&lt;&gt;"",ISNUMBER(AC232),ISNUMBER(AJ232)),Azi&gt;N(AK232)-60,Azi&lt;=N(AK232)),"Acțiunea în instanță se prescrie la "&amp;RIGHT("0"&amp;DAY(AK232),2)&amp;"."&amp;RIGHT("0"&amp;MONTH(AK232),2)&amp;"."&amp;YEAR(AK232)&amp;". ","")))</f>
        <v/>
      </c>
    </row>
    <row r="233" spans="2:38" x14ac:dyDescent="0.2">
      <c r="B233" s="17"/>
      <c r="C233" s="18"/>
      <c r="D233" s="19"/>
      <c r="E233" s="19"/>
      <c r="F233" s="19"/>
      <c r="G233" s="19"/>
      <c r="H233" s="19"/>
      <c r="I233" s="19"/>
      <c r="J233" s="19"/>
      <c r="K233" s="19"/>
      <c r="L233" s="18"/>
      <c r="M233" s="19"/>
      <c r="N233" s="19"/>
      <c r="O233" s="19"/>
      <c r="P233" s="19"/>
      <c r="Q233" s="19"/>
      <c r="R233" s="19"/>
      <c r="S233" s="19"/>
      <c r="T233" s="20"/>
      <c r="U233" s="21"/>
      <c r="V233" s="20"/>
      <c r="W233" s="19"/>
      <c r="X233" s="19"/>
      <c r="Y233" s="18"/>
      <c r="Z233" s="19"/>
      <c r="AA233" s="18"/>
      <c r="AB233" s="19"/>
      <c r="AC233" s="18"/>
      <c r="AD233" s="18"/>
      <c r="AE233" s="18"/>
      <c r="AF233" s="22" t="str">
        <f>IF(B233="","",SUMIF(Mărfuri!$B$5:$B$1004,B233,Mărfuri!$D$5:$D$1004))</f>
        <v/>
      </c>
      <c r="AG233" s="23" t="str">
        <f>IF(B233="","",SUMIF(Mărfuri!$B$5:$B$1004,B233,Mărfuri!$H$5:$H$1004))</f>
        <v/>
      </c>
      <c r="AH233" s="24" t="str">
        <f t="shared" si="12"/>
        <v/>
      </c>
      <c r="AI233" s="25" t="str">
        <f t="shared" si="13"/>
        <v/>
      </c>
      <c r="AJ233" s="25" t="str">
        <f t="shared" si="14"/>
        <v/>
      </c>
      <c r="AK233" s="25" t="str">
        <f t="shared" si="15"/>
        <v/>
      </c>
      <c r="AL233" s="26" t="str">
        <f>IF(B233="","",TRIM(IF(COUNTIF($B$5:$B$504,B233)&gt;1,"Număr CMR dublat. ","")&amp;IF(LEN(IF(C233="","data, ","")&amp;IF(D233="","locul întocmirii, ","")&amp;IF(OR(E233="",F233=""),"expeditorul, ","")&amp;IF(OR(H233="",I233=""),"destinatarul, ","")&amp;IF(OR(N233="",O233=""),"transportatorul, ","")&amp;IF(OR(K233="",NOT(ISNUMBER(L233))),"locul și data încărcării, ","")&amp;IF(M233="","locul de livrare, ","")&amp;IF(N(AF233)=0,"numărul de colete, ","")&amp;IF(COUNTIFS(Mărfuri!$B$5:$B$1004,B233,Mărfuri!$H$5:$H$1004,"")&gt;0,"greutatea unor loturi, ",""))&gt;0,"Lipsesc date obligatorii (art. 6): "&amp;LEFT(IF(C233="","data, ","")&amp;IF(D233="","locul întocmirii, ","")&amp;IF(OR(E233="",F233=""),"expeditorul, ","")&amp;IF(OR(H233="",I233=""),"destinatarul, ","")&amp;IF(OR(N233="",O233=""),"transportatorul, ","")&amp;IF(OR(K233="",NOT(ISNUMBER(L233))),"locul și data încărcării, ","")&amp;IF(M233="","locul de livrare, ","")&amp;IF(N(AF233)=0,"numărul de colete, ","")&amp;IF(COUNTIFS(Mărfuri!$B$5:$B$1004,B233,Mărfuri!$H$5:$H$1004,"")&gt;0,"greutatea unor loturi, ",""),LEN(IF(C233="","data, ","")&amp;IF(D233="","locul întocmirii, ","")&amp;IF(OR(E233="",F233=""),"expeditorul, ","")&amp;IF(OR(H233="",I233=""),"destinatarul, ","")&amp;IF(OR(N233="",O233=""),"transportatorul, ","")&amp;IF(OR(K233="",NOT(ISNUMBER(L233))),"locul și data încărcării, ","")&amp;IF(M233="","locul de livrare, ","")&amp;IF(N(AF233)=0,"numărul de colete, ","")&amp;IF(COUNTIFS(Mărfuri!$B$5:$B$1004,B233,Mărfuri!$H$5:$H$1004,"")&gt;0,"greutatea unor loturi, ",""))-2)&amp;". ","")&amp;IF(Z233&lt;&gt;"","Transportatorul a făcut rezerve la încărcare (art. 8): ele te obligă doar dacă le-ai acceptat expres. ","")&amp;IF(AND(ISNUMBER(AC233),ISNUMBER(AI233)),IF(NOT(ISNUMBER(AD233)),IF(Azi&gt;AI233,"Rezerva scrisă pentru avarii neaparente nu a fost trimisă în termen ("&amp;RIGHT("0"&amp;DAY(AI233),2)&amp;"."&amp;RIGHT("0"&amp;MONTH(AI233),2)&amp;"."&amp;YEAR(AI233)&amp;"). ","Trimite rezerva scrisă pentru avarii neaparente până la "&amp;RIGHT("0"&amp;DAY(AI233),2)&amp;"."&amp;RIGHT("0"&amp;MONTH(AI233),2)&amp;"."&amp;YEAR(AI233)&amp;". "),IF(AD233&gt;AI233,"Rezerva scrisă a fost trimisă după termenul de 7 zile ("&amp;RIGHT("0"&amp;DAY(AI233),2)&amp;"."&amp;RIGHT("0"&amp;MONTH(AI233),2)&amp;"."&amp;YEAR(AI233)&amp;"): se prezumă că marfa a fost primită în starea din CMR. ","")),"")&amp;IF(ISNUMBER(AJ233),IF(NOT(ISNUMBER(AE233)),IF(Azi&gt;AJ233,"Termenul de 21 de zile pentru reclamația de întârziere a expirat. ","Livrare cu întârziere: trimite reclamația scrisă până la "&amp;RIGHT("0"&amp;DAY(AJ233),2)&amp;"."&amp;RIGHT("0"&amp;MONTH(AJ233),2)&amp;"."&amp;YEAR(AJ233)&amp;". "),IF(AE233&gt;AJ233,"Reclamația pentru întârziere a fost trimisă după termen. ","")),"")&amp;IF(AND(AH233="În tranzit – întârziat"),"Termenul de livrare a trecut și marfa nu a ajuns. ","")&amp;IF(AND(ISNUMBER(AK233),OR(AB233&lt;&gt;"",ISNUMBER(AC233),ISNUMBER(AJ233)),Azi&gt;N(AK233)-60,Azi&lt;=N(AK233)),"Acțiunea în instanță se prescrie la "&amp;RIGHT("0"&amp;DAY(AK233),2)&amp;"."&amp;RIGHT("0"&amp;MONTH(AK233),2)&amp;"."&amp;YEAR(AK233)&amp;". ","")))</f>
        <v/>
      </c>
    </row>
    <row r="234" spans="2:38" x14ac:dyDescent="0.2">
      <c r="B234" s="17"/>
      <c r="C234" s="18"/>
      <c r="D234" s="19"/>
      <c r="E234" s="19"/>
      <c r="F234" s="19"/>
      <c r="G234" s="19"/>
      <c r="H234" s="19"/>
      <c r="I234" s="19"/>
      <c r="J234" s="19"/>
      <c r="K234" s="19"/>
      <c r="L234" s="18"/>
      <c r="M234" s="19"/>
      <c r="N234" s="19"/>
      <c r="O234" s="19"/>
      <c r="P234" s="19"/>
      <c r="Q234" s="19"/>
      <c r="R234" s="19"/>
      <c r="S234" s="19"/>
      <c r="T234" s="20"/>
      <c r="U234" s="21"/>
      <c r="V234" s="20"/>
      <c r="W234" s="19"/>
      <c r="X234" s="19"/>
      <c r="Y234" s="18"/>
      <c r="Z234" s="19"/>
      <c r="AA234" s="18"/>
      <c r="AB234" s="19"/>
      <c r="AC234" s="18"/>
      <c r="AD234" s="18"/>
      <c r="AE234" s="18"/>
      <c r="AF234" s="22" t="str">
        <f>IF(B234="","",SUMIF(Mărfuri!$B$5:$B$1004,B234,Mărfuri!$D$5:$D$1004))</f>
        <v/>
      </c>
      <c r="AG234" s="23" t="str">
        <f>IF(B234="","",SUMIF(Mărfuri!$B$5:$B$1004,B234,Mărfuri!$H$5:$H$1004))</f>
        <v/>
      </c>
      <c r="AH234" s="24" t="str">
        <f t="shared" si="12"/>
        <v/>
      </c>
      <c r="AI234" s="25" t="str">
        <f t="shared" si="13"/>
        <v/>
      </c>
      <c r="AJ234" s="25" t="str">
        <f t="shared" si="14"/>
        <v/>
      </c>
      <c r="AK234" s="25" t="str">
        <f t="shared" si="15"/>
        <v/>
      </c>
      <c r="AL234" s="26" t="str">
        <f>IF(B234="","",TRIM(IF(COUNTIF($B$5:$B$504,B234)&gt;1,"Număr CMR dublat. ","")&amp;IF(LEN(IF(C234="","data, ","")&amp;IF(D234="","locul întocmirii, ","")&amp;IF(OR(E234="",F234=""),"expeditorul, ","")&amp;IF(OR(H234="",I234=""),"destinatarul, ","")&amp;IF(OR(N234="",O234=""),"transportatorul, ","")&amp;IF(OR(K234="",NOT(ISNUMBER(L234))),"locul și data încărcării, ","")&amp;IF(M234="","locul de livrare, ","")&amp;IF(N(AF234)=0,"numărul de colete, ","")&amp;IF(COUNTIFS(Mărfuri!$B$5:$B$1004,B234,Mărfuri!$H$5:$H$1004,"")&gt;0,"greutatea unor loturi, ",""))&gt;0,"Lipsesc date obligatorii (art. 6): "&amp;LEFT(IF(C234="","data, ","")&amp;IF(D234="","locul întocmirii, ","")&amp;IF(OR(E234="",F234=""),"expeditorul, ","")&amp;IF(OR(H234="",I234=""),"destinatarul, ","")&amp;IF(OR(N234="",O234=""),"transportatorul, ","")&amp;IF(OR(K234="",NOT(ISNUMBER(L234))),"locul și data încărcării, ","")&amp;IF(M234="","locul de livrare, ","")&amp;IF(N(AF234)=0,"numărul de colete, ","")&amp;IF(COUNTIFS(Mărfuri!$B$5:$B$1004,B234,Mărfuri!$H$5:$H$1004,"")&gt;0,"greutatea unor loturi, ",""),LEN(IF(C234="","data, ","")&amp;IF(D234="","locul întocmirii, ","")&amp;IF(OR(E234="",F234=""),"expeditorul, ","")&amp;IF(OR(H234="",I234=""),"destinatarul, ","")&amp;IF(OR(N234="",O234=""),"transportatorul, ","")&amp;IF(OR(K234="",NOT(ISNUMBER(L234))),"locul și data încărcării, ","")&amp;IF(M234="","locul de livrare, ","")&amp;IF(N(AF234)=0,"numărul de colete, ","")&amp;IF(COUNTIFS(Mărfuri!$B$5:$B$1004,B234,Mărfuri!$H$5:$H$1004,"")&gt;0,"greutatea unor loturi, ",""))-2)&amp;". ","")&amp;IF(Z234&lt;&gt;"","Transportatorul a făcut rezerve la încărcare (art. 8): ele te obligă doar dacă le-ai acceptat expres. ","")&amp;IF(AND(ISNUMBER(AC234),ISNUMBER(AI234)),IF(NOT(ISNUMBER(AD234)),IF(Azi&gt;AI234,"Rezerva scrisă pentru avarii neaparente nu a fost trimisă în termen ("&amp;RIGHT("0"&amp;DAY(AI234),2)&amp;"."&amp;RIGHT("0"&amp;MONTH(AI234),2)&amp;"."&amp;YEAR(AI234)&amp;"). ","Trimite rezerva scrisă pentru avarii neaparente până la "&amp;RIGHT("0"&amp;DAY(AI234),2)&amp;"."&amp;RIGHT("0"&amp;MONTH(AI234),2)&amp;"."&amp;YEAR(AI234)&amp;". "),IF(AD234&gt;AI234,"Rezerva scrisă a fost trimisă după termenul de 7 zile ("&amp;RIGHT("0"&amp;DAY(AI234),2)&amp;"."&amp;RIGHT("0"&amp;MONTH(AI234),2)&amp;"."&amp;YEAR(AI234)&amp;"): se prezumă că marfa a fost primită în starea din CMR. ","")),"")&amp;IF(ISNUMBER(AJ234),IF(NOT(ISNUMBER(AE234)),IF(Azi&gt;AJ234,"Termenul de 21 de zile pentru reclamația de întârziere a expirat. ","Livrare cu întârziere: trimite reclamația scrisă până la "&amp;RIGHT("0"&amp;DAY(AJ234),2)&amp;"."&amp;RIGHT("0"&amp;MONTH(AJ234),2)&amp;"."&amp;YEAR(AJ234)&amp;". "),IF(AE234&gt;AJ234,"Reclamația pentru întârziere a fost trimisă după termen. ","")),"")&amp;IF(AND(AH234="În tranzit – întârziat"),"Termenul de livrare a trecut și marfa nu a ajuns. ","")&amp;IF(AND(ISNUMBER(AK234),OR(AB234&lt;&gt;"",ISNUMBER(AC234),ISNUMBER(AJ234)),Azi&gt;N(AK234)-60,Azi&lt;=N(AK234)),"Acțiunea în instanță se prescrie la "&amp;RIGHT("0"&amp;DAY(AK234),2)&amp;"."&amp;RIGHT("0"&amp;MONTH(AK234),2)&amp;"."&amp;YEAR(AK234)&amp;". ","")))</f>
        <v/>
      </c>
    </row>
    <row r="235" spans="2:38" x14ac:dyDescent="0.2">
      <c r="B235" s="17"/>
      <c r="C235" s="18"/>
      <c r="D235" s="19"/>
      <c r="E235" s="19"/>
      <c r="F235" s="19"/>
      <c r="G235" s="19"/>
      <c r="H235" s="19"/>
      <c r="I235" s="19"/>
      <c r="J235" s="19"/>
      <c r="K235" s="19"/>
      <c r="L235" s="18"/>
      <c r="M235" s="19"/>
      <c r="N235" s="19"/>
      <c r="O235" s="19"/>
      <c r="P235" s="19"/>
      <c r="Q235" s="19"/>
      <c r="R235" s="19"/>
      <c r="S235" s="19"/>
      <c r="T235" s="20"/>
      <c r="U235" s="21"/>
      <c r="V235" s="20"/>
      <c r="W235" s="19"/>
      <c r="X235" s="19"/>
      <c r="Y235" s="18"/>
      <c r="Z235" s="19"/>
      <c r="AA235" s="18"/>
      <c r="AB235" s="19"/>
      <c r="AC235" s="18"/>
      <c r="AD235" s="18"/>
      <c r="AE235" s="18"/>
      <c r="AF235" s="22" t="str">
        <f>IF(B235="","",SUMIF(Mărfuri!$B$5:$B$1004,B235,Mărfuri!$D$5:$D$1004))</f>
        <v/>
      </c>
      <c r="AG235" s="23" t="str">
        <f>IF(B235="","",SUMIF(Mărfuri!$B$5:$B$1004,B235,Mărfuri!$H$5:$H$1004))</f>
        <v/>
      </c>
      <c r="AH235" s="24" t="str">
        <f t="shared" si="12"/>
        <v/>
      </c>
      <c r="AI235" s="25" t="str">
        <f t="shared" si="13"/>
        <v/>
      </c>
      <c r="AJ235" s="25" t="str">
        <f t="shared" si="14"/>
        <v/>
      </c>
      <c r="AK235" s="25" t="str">
        <f t="shared" si="15"/>
        <v/>
      </c>
      <c r="AL235" s="26" t="str">
        <f>IF(B235="","",TRIM(IF(COUNTIF($B$5:$B$504,B235)&gt;1,"Număr CMR dublat. ","")&amp;IF(LEN(IF(C235="","data, ","")&amp;IF(D235="","locul întocmirii, ","")&amp;IF(OR(E235="",F235=""),"expeditorul, ","")&amp;IF(OR(H235="",I235=""),"destinatarul, ","")&amp;IF(OR(N235="",O235=""),"transportatorul, ","")&amp;IF(OR(K235="",NOT(ISNUMBER(L235))),"locul și data încărcării, ","")&amp;IF(M235="","locul de livrare, ","")&amp;IF(N(AF235)=0,"numărul de colete, ","")&amp;IF(COUNTIFS(Mărfuri!$B$5:$B$1004,B235,Mărfuri!$H$5:$H$1004,"")&gt;0,"greutatea unor loturi, ",""))&gt;0,"Lipsesc date obligatorii (art. 6): "&amp;LEFT(IF(C235="","data, ","")&amp;IF(D235="","locul întocmirii, ","")&amp;IF(OR(E235="",F235=""),"expeditorul, ","")&amp;IF(OR(H235="",I235=""),"destinatarul, ","")&amp;IF(OR(N235="",O235=""),"transportatorul, ","")&amp;IF(OR(K235="",NOT(ISNUMBER(L235))),"locul și data încărcării, ","")&amp;IF(M235="","locul de livrare, ","")&amp;IF(N(AF235)=0,"numărul de colete, ","")&amp;IF(COUNTIFS(Mărfuri!$B$5:$B$1004,B235,Mărfuri!$H$5:$H$1004,"")&gt;0,"greutatea unor loturi, ",""),LEN(IF(C235="","data, ","")&amp;IF(D235="","locul întocmirii, ","")&amp;IF(OR(E235="",F235=""),"expeditorul, ","")&amp;IF(OR(H235="",I235=""),"destinatarul, ","")&amp;IF(OR(N235="",O235=""),"transportatorul, ","")&amp;IF(OR(K235="",NOT(ISNUMBER(L235))),"locul și data încărcării, ","")&amp;IF(M235="","locul de livrare, ","")&amp;IF(N(AF235)=0,"numărul de colete, ","")&amp;IF(COUNTIFS(Mărfuri!$B$5:$B$1004,B235,Mărfuri!$H$5:$H$1004,"")&gt;0,"greutatea unor loturi, ",""))-2)&amp;". ","")&amp;IF(Z235&lt;&gt;"","Transportatorul a făcut rezerve la încărcare (art. 8): ele te obligă doar dacă le-ai acceptat expres. ","")&amp;IF(AND(ISNUMBER(AC235),ISNUMBER(AI235)),IF(NOT(ISNUMBER(AD235)),IF(Azi&gt;AI235,"Rezerva scrisă pentru avarii neaparente nu a fost trimisă în termen ("&amp;RIGHT("0"&amp;DAY(AI235),2)&amp;"."&amp;RIGHT("0"&amp;MONTH(AI235),2)&amp;"."&amp;YEAR(AI235)&amp;"). ","Trimite rezerva scrisă pentru avarii neaparente până la "&amp;RIGHT("0"&amp;DAY(AI235),2)&amp;"."&amp;RIGHT("0"&amp;MONTH(AI235),2)&amp;"."&amp;YEAR(AI235)&amp;". "),IF(AD235&gt;AI235,"Rezerva scrisă a fost trimisă după termenul de 7 zile ("&amp;RIGHT("0"&amp;DAY(AI235),2)&amp;"."&amp;RIGHT("0"&amp;MONTH(AI235),2)&amp;"."&amp;YEAR(AI235)&amp;"): se prezumă că marfa a fost primită în starea din CMR. ","")),"")&amp;IF(ISNUMBER(AJ235),IF(NOT(ISNUMBER(AE235)),IF(Azi&gt;AJ235,"Termenul de 21 de zile pentru reclamația de întârziere a expirat. ","Livrare cu întârziere: trimite reclamația scrisă până la "&amp;RIGHT("0"&amp;DAY(AJ235),2)&amp;"."&amp;RIGHT("0"&amp;MONTH(AJ235),2)&amp;"."&amp;YEAR(AJ235)&amp;". "),IF(AE235&gt;AJ235,"Reclamația pentru întârziere a fost trimisă după termen. ","")),"")&amp;IF(AND(AH235="În tranzit – întârziat"),"Termenul de livrare a trecut și marfa nu a ajuns. ","")&amp;IF(AND(ISNUMBER(AK235),OR(AB235&lt;&gt;"",ISNUMBER(AC235),ISNUMBER(AJ235)),Azi&gt;N(AK235)-60,Azi&lt;=N(AK235)),"Acțiunea în instanță se prescrie la "&amp;RIGHT("0"&amp;DAY(AK235),2)&amp;"."&amp;RIGHT("0"&amp;MONTH(AK235),2)&amp;"."&amp;YEAR(AK235)&amp;". ","")))</f>
        <v/>
      </c>
    </row>
    <row r="236" spans="2:38" x14ac:dyDescent="0.2">
      <c r="B236" s="17"/>
      <c r="C236" s="18"/>
      <c r="D236" s="19"/>
      <c r="E236" s="19"/>
      <c r="F236" s="19"/>
      <c r="G236" s="19"/>
      <c r="H236" s="19"/>
      <c r="I236" s="19"/>
      <c r="J236" s="19"/>
      <c r="K236" s="19"/>
      <c r="L236" s="18"/>
      <c r="M236" s="19"/>
      <c r="N236" s="19"/>
      <c r="O236" s="19"/>
      <c r="P236" s="19"/>
      <c r="Q236" s="19"/>
      <c r="R236" s="19"/>
      <c r="S236" s="19"/>
      <c r="T236" s="20"/>
      <c r="U236" s="21"/>
      <c r="V236" s="20"/>
      <c r="W236" s="19"/>
      <c r="X236" s="19"/>
      <c r="Y236" s="18"/>
      <c r="Z236" s="19"/>
      <c r="AA236" s="18"/>
      <c r="AB236" s="19"/>
      <c r="AC236" s="18"/>
      <c r="AD236" s="18"/>
      <c r="AE236" s="18"/>
      <c r="AF236" s="22" t="str">
        <f>IF(B236="","",SUMIF(Mărfuri!$B$5:$B$1004,B236,Mărfuri!$D$5:$D$1004))</f>
        <v/>
      </c>
      <c r="AG236" s="23" t="str">
        <f>IF(B236="","",SUMIF(Mărfuri!$B$5:$B$1004,B236,Mărfuri!$H$5:$H$1004))</f>
        <v/>
      </c>
      <c r="AH236" s="24" t="str">
        <f t="shared" si="12"/>
        <v/>
      </c>
      <c r="AI236" s="25" t="str">
        <f t="shared" si="13"/>
        <v/>
      </c>
      <c r="AJ236" s="25" t="str">
        <f t="shared" si="14"/>
        <v/>
      </c>
      <c r="AK236" s="25" t="str">
        <f t="shared" si="15"/>
        <v/>
      </c>
      <c r="AL236" s="26" t="str">
        <f>IF(B236="","",TRIM(IF(COUNTIF($B$5:$B$504,B236)&gt;1,"Număr CMR dublat. ","")&amp;IF(LEN(IF(C236="","data, ","")&amp;IF(D236="","locul întocmirii, ","")&amp;IF(OR(E236="",F236=""),"expeditorul, ","")&amp;IF(OR(H236="",I236=""),"destinatarul, ","")&amp;IF(OR(N236="",O236=""),"transportatorul, ","")&amp;IF(OR(K236="",NOT(ISNUMBER(L236))),"locul și data încărcării, ","")&amp;IF(M236="","locul de livrare, ","")&amp;IF(N(AF236)=0,"numărul de colete, ","")&amp;IF(COUNTIFS(Mărfuri!$B$5:$B$1004,B236,Mărfuri!$H$5:$H$1004,"")&gt;0,"greutatea unor loturi, ",""))&gt;0,"Lipsesc date obligatorii (art. 6): "&amp;LEFT(IF(C236="","data, ","")&amp;IF(D236="","locul întocmirii, ","")&amp;IF(OR(E236="",F236=""),"expeditorul, ","")&amp;IF(OR(H236="",I236=""),"destinatarul, ","")&amp;IF(OR(N236="",O236=""),"transportatorul, ","")&amp;IF(OR(K236="",NOT(ISNUMBER(L236))),"locul și data încărcării, ","")&amp;IF(M236="","locul de livrare, ","")&amp;IF(N(AF236)=0,"numărul de colete, ","")&amp;IF(COUNTIFS(Mărfuri!$B$5:$B$1004,B236,Mărfuri!$H$5:$H$1004,"")&gt;0,"greutatea unor loturi, ",""),LEN(IF(C236="","data, ","")&amp;IF(D236="","locul întocmirii, ","")&amp;IF(OR(E236="",F236=""),"expeditorul, ","")&amp;IF(OR(H236="",I236=""),"destinatarul, ","")&amp;IF(OR(N236="",O236=""),"transportatorul, ","")&amp;IF(OR(K236="",NOT(ISNUMBER(L236))),"locul și data încărcării, ","")&amp;IF(M236="","locul de livrare, ","")&amp;IF(N(AF236)=0,"numărul de colete, ","")&amp;IF(COUNTIFS(Mărfuri!$B$5:$B$1004,B236,Mărfuri!$H$5:$H$1004,"")&gt;0,"greutatea unor loturi, ",""))-2)&amp;". ","")&amp;IF(Z236&lt;&gt;"","Transportatorul a făcut rezerve la încărcare (art. 8): ele te obligă doar dacă le-ai acceptat expres. ","")&amp;IF(AND(ISNUMBER(AC236),ISNUMBER(AI236)),IF(NOT(ISNUMBER(AD236)),IF(Azi&gt;AI236,"Rezerva scrisă pentru avarii neaparente nu a fost trimisă în termen ("&amp;RIGHT("0"&amp;DAY(AI236),2)&amp;"."&amp;RIGHT("0"&amp;MONTH(AI236),2)&amp;"."&amp;YEAR(AI236)&amp;"). ","Trimite rezerva scrisă pentru avarii neaparente până la "&amp;RIGHT("0"&amp;DAY(AI236),2)&amp;"."&amp;RIGHT("0"&amp;MONTH(AI236),2)&amp;"."&amp;YEAR(AI236)&amp;". "),IF(AD236&gt;AI236,"Rezerva scrisă a fost trimisă după termenul de 7 zile ("&amp;RIGHT("0"&amp;DAY(AI236),2)&amp;"."&amp;RIGHT("0"&amp;MONTH(AI236),2)&amp;"."&amp;YEAR(AI236)&amp;"): se prezumă că marfa a fost primită în starea din CMR. ","")),"")&amp;IF(ISNUMBER(AJ236),IF(NOT(ISNUMBER(AE236)),IF(Azi&gt;AJ236,"Termenul de 21 de zile pentru reclamația de întârziere a expirat. ","Livrare cu întârziere: trimite reclamația scrisă până la "&amp;RIGHT("0"&amp;DAY(AJ236),2)&amp;"."&amp;RIGHT("0"&amp;MONTH(AJ236),2)&amp;"."&amp;YEAR(AJ236)&amp;". "),IF(AE236&gt;AJ236,"Reclamația pentru întârziere a fost trimisă după termen. ","")),"")&amp;IF(AND(AH236="În tranzit – întârziat"),"Termenul de livrare a trecut și marfa nu a ajuns. ","")&amp;IF(AND(ISNUMBER(AK236),OR(AB236&lt;&gt;"",ISNUMBER(AC236),ISNUMBER(AJ236)),Azi&gt;N(AK236)-60,Azi&lt;=N(AK236)),"Acțiunea în instanță se prescrie la "&amp;RIGHT("0"&amp;DAY(AK236),2)&amp;"."&amp;RIGHT("0"&amp;MONTH(AK236),2)&amp;"."&amp;YEAR(AK236)&amp;". ","")))</f>
        <v/>
      </c>
    </row>
    <row r="237" spans="2:38" x14ac:dyDescent="0.2">
      <c r="B237" s="17"/>
      <c r="C237" s="18"/>
      <c r="D237" s="19"/>
      <c r="E237" s="19"/>
      <c r="F237" s="19"/>
      <c r="G237" s="19"/>
      <c r="H237" s="19"/>
      <c r="I237" s="19"/>
      <c r="J237" s="19"/>
      <c r="K237" s="19"/>
      <c r="L237" s="18"/>
      <c r="M237" s="19"/>
      <c r="N237" s="19"/>
      <c r="O237" s="19"/>
      <c r="P237" s="19"/>
      <c r="Q237" s="19"/>
      <c r="R237" s="19"/>
      <c r="S237" s="19"/>
      <c r="T237" s="20"/>
      <c r="U237" s="21"/>
      <c r="V237" s="20"/>
      <c r="W237" s="19"/>
      <c r="X237" s="19"/>
      <c r="Y237" s="18"/>
      <c r="Z237" s="19"/>
      <c r="AA237" s="18"/>
      <c r="AB237" s="19"/>
      <c r="AC237" s="18"/>
      <c r="AD237" s="18"/>
      <c r="AE237" s="18"/>
      <c r="AF237" s="22" t="str">
        <f>IF(B237="","",SUMIF(Mărfuri!$B$5:$B$1004,B237,Mărfuri!$D$5:$D$1004))</f>
        <v/>
      </c>
      <c r="AG237" s="23" t="str">
        <f>IF(B237="","",SUMIF(Mărfuri!$B$5:$B$1004,B237,Mărfuri!$H$5:$H$1004))</f>
        <v/>
      </c>
      <c r="AH237" s="24" t="str">
        <f t="shared" si="12"/>
        <v/>
      </c>
      <c r="AI237" s="25" t="str">
        <f t="shared" si="13"/>
        <v/>
      </c>
      <c r="AJ237" s="25" t="str">
        <f t="shared" si="14"/>
        <v/>
      </c>
      <c r="AK237" s="25" t="str">
        <f t="shared" si="15"/>
        <v/>
      </c>
      <c r="AL237" s="26" t="str">
        <f>IF(B237="","",TRIM(IF(COUNTIF($B$5:$B$504,B237)&gt;1,"Număr CMR dublat. ","")&amp;IF(LEN(IF(C237="","data, ","")&amp;IF(D237="","locul întocmirii, ","")&amp;IF(OR(E237="",F237=""),"expeditorul, ","")&amp;IF(OR(H237="",I237=""),"destinatarul, ","")&amp;IF(OR(N237="",O237=""),"transportatorul, ","")&amp;IF(OR(K237="",NOT(ISNUMBER(L237))),"locul și data încărcării, ","")&amp;IF(M237="","locul de livrare, ","")&amp;IF(N(AF237)=0,"numărul de colete, ","")&amp;IF(COUNTIFS(Mărfuri!$B$5:$B$1004,B237,Mărfuri!$H$5:$H$1004,"")&gt;0,"greutatea unor loturi, ",""))&gt;0,"Lipsesc date obligatorii (art. 6): "&amp;LEFT(IF(C237="","data, ","")&amp;IF(D237="","locul întocmirii, ","")&amp;IF(OR(E237="",F237=""),"expeditorul, ","")&amp;IF(OR(H237="",I237=""),"destinatarul, ","")&amp;IF(OR(N237="",O237=""),"transportatorul, ","")&amp;IF(OR(K237="",NOT(ISNUMBER(L237))),"locul și data încărcării, ","")&amp;IF(M237="","locul de livrare, ","")&amp;IF(N(AF237)=0,"numărul de colete, ","")&amp;IF(COUNTIFS(Mărfuri!$B$5:$B$1004,B237,Mărfuri!$H$5:$H$1004,"")&gt;0,"greutatea unor loturi, ",""),LEN(IF(C237="","data, ","")&amp;IF(D237="","locul întocmirii, ","")&amp;IF(OR(E237="",F237=""),"expeditorul, ","")&amp;IF(OR(H237="",I237=""),"destinatarul, ","")&amp;IF(OR(N237="",O237=""),"transportatorul, ","")&amp;IF(OR(K237="",NOT(ISNUMBER(L237))),"locul și data încărcării, ","")&amp;IF(M237="","locul de livrare, ","")&amp;IF(N(AF237)=0,"numărul de colete, ","")&amp;IF(COUNTIFS(Mărfuri!$B$5:$B$1004,B237,Mărfuri!$H$5:$H$1004,"")&gt;0,"greutatea unor loturi, ",""))-2)&amp;". ","")&amp;IF(Z237&lt;&gt;"","Transportatorul a făcut rezerve la încărcare (art. 8): ele te obligă doar dacă le-ai acceptat expres. ","")&amp;IF(AND(ISNUMBER(AC237),ISNUMBER(AI237)),IF(NOT(ISNUMBER(AD237)),IF(Azi&gt;AI237,"Rezerva scrisă pentru avarii neaparente nu a fost trimisă în termen ("&amp;RIGHT("0"&amp;DAY(AI237),2)&amp;"."&amp;RIGHT("0"&amp;MONTH(AI237),2)&amp;"."&amp;YEAR(AI237)&amp;"). ","Trimite rezerva scrisă pentru avarii neaparente până la "&amp;RIGHT("0"&amp;DAY(AI237),2)&amp;"."&amp;RIGHT("0"&amp;MONTH(AI237),2)&amp;"."&amp;YEAR(AI237)&amp;". "),IF(AD237&gt;AI237,"Rezerva scrisă a fost trimisă după termenul de 7 zile ("&amp;RIGHT("0"&amp;DAY(AI237),2)&amp;"."&amp;RIGHT("0"&amp;MONTH(AI237),2)&amp;"."&amp;YEAR(AI237)&amp;"): se prezumă că marfa a fost primită în starea din CMR. ","")),"")&amp;IF(ISNUMBER(AJ237),IF(NOT(ISNUMBER(AE237)),IF(Azi&gt;AJ237,"Termenul de 21 de zile pentru reclamația de întârziere a expirat. ","Livrare cu întârziere: trimite reclamația scrisă până la "&amp;RIGHT("0"&amp;DAY(AJ237),2)&amp;"."&amp;RIGHT("0"&amp;MONTH(AJ237),2)&amp;"."&amp;YEAR(AJ237)&amp;". "),IF(AE237&gt;AJ237,"Reclamația pentru întârziere a fost trimisă după termen. ","")),"")&amp;IF(AND(AH237="În tranzit – întârziat"),"Termenul de livrare a trecut și marfa nu a ajuns. ","")&amp;IF(AND(ISNUMBER(AK237),OR(AB237&lt;&gt;"",ISNUMBER(AC237),ISNUMBER(AJ237)),Azi&gt;N(AK237)-60,Azi&lt;=N(AK237)),"Acțiunea în instanță se prescrie la "&amp;RIGHT("0"&amp;DAY(AK237),2)&amp;"."&amp;RIGHT("0"&amp;MONTH(AK237),2)&amp;"."&amp;YEAR(AK237)&amp;". ","")))</f>
        <v/>
      </c>
    </row>
    <row r="238" spans="2:38" x14ac:dyDescent="0.2">
      <c r="B238" s="17"/>
      <c r="C238" s="18"/>
      <c r="D238" s="19"/>
      <c r="E238" s="19"/>
      <c r="F238" s="19"/>
      <c r="G238" s="19"/>
      <c r="H238" s="19"/>
      <c r="I238" s="19"/>
      <c r="J238" s="19"/>
      <c r="K238" s="19"/>
      <c r="L238" s="18"/>
      <c r="M238" s="19"/>
      <c r="N238" s="19"/>
      <c r="O238" s="19"/>
      <c r="P238" s="19"/>
      <c r="Q238" s="19"/>
      <c r="R238" s="19"/>
      <c r="S238" s="19"/>
      <c r="T238" s="20"/>
      <c r="U238" s="21"/>
      <c r="V238" s="20"/>
      <c r="W238" s="19"/>
      <c r="X238" s="19"/>
      <c r="Y238" s="18"/>
      <c r="Z238" s="19"/>
      <c r="AA238" s="18"/>
      <c r="AB238" s="19"/>
      <c r="AC238" s="18"/>
      <c r="AD238" s="18"/>
      <c r="AE238" s="18"/>
      <c r="AF238" s="22" t="str">
        <f>IF(B238="","",SUMIF(Mărfuri!$B$5:$B$1004,B238,Mărfuri!$D$5:$D$1004))</f>
        <v/>
      </c>
      <c r="AG238" s="23" t="str">
        <f>IF(B238="","",SUMIF(Mărfuri!$B$5:$B$1004,B238,Mărfuri!$H$5:$H$1004))</f>
        <v/>
      </c>
      <c r="AH238" s="24" t="str">
        <f t="shared" si="12"/>
        <v/>
      </c>
      <c r="AI238" s="25" t="str">
        <f t="shared" si="13"/>
        <v/>
      </c>
      <c r="AJ238" s="25" t="str">
        <f t="shared" si="14"/>
        <v/>
      </c>
      <c r="AK238" s="25" t="str">
        <f t="shared" si="15"/>
        <v/>
      </c>
      <c r="AL238" s="26" t="str">
        <f>IF(B238="","",TRIM(IF(COUNTIF($B$5:$B$504,B238)&gt;1,"Număr CMR dublat. ","")&amp;IF(LEN(IF(C238="","data, ","")&amp;IF(D238="","locul întocmirii, ","")&amp;IF(OR(E238="",F238=""),"expeditorul, ","")&amp;IF(OR(H238="",I238=""),"destinatarul, ","")&amp;IF(OR(N238="",O238=""),"transportatorul, ","")&amp;IF(OR(K238="",NOT(ISNUMBER(L238))),"locul și data încărcării, ","")&amp;IF(M238="","locul de livrare, ","")&amp;IF(N(AF238)=0,"numărul de colete, ","")&amp;IF(COUNTIFS(Mărfuri!$B$5:$B$1004,B238,Mărfuri!$H$5:$H$1004,"")&gt;0,"greutatea unor loturi, ",""))&gt;0,"Lipsesc date obligatorii (art. 6): "&amp;LEFT(IF(C238="","data, ","")&amp;IF(D238="","locul întocmirii, ","")&amp;IF(OR(E238="",F238=""),"expeditorul, ","")&amp;IF(OR(H238="",I238=""),"destinatarul, ","")&amp;IF(OR(N238="",O238=""),"transportatorul, ","")&amp;IF(OR(K238="",NOT(ISNUMBER(L238))),"locul și data încărcării, ","")&amp;IF(M238="","locul de livrare, ","")&amp;IF(N(AF238)=0,"numărul de colete, ","")&amp;IF(COUNTIFS(Mărfuri!$B$5:$B$1004,B238,Mărfuri!$H$5:$H$1004,"")&gt;0,"greutatea unor loturi, ",""),LEN(IF(C238="","data, ","")&amp;IF(D238="","locul întocmirii, ","")&amp;IF(OR(E238="",F238=""),"expeditorul, ","")&amp;IF(OR(H238="",I238=""),"destinatarul, ","")&amp;IF(OR(N238="",O238=""),"transportatorul, ","")&amp;IF(OR(K238="",NOT(ISNUMBER(L238))),"locul și data încărcării, ","")&amp;IF(M238="","locul de livrare, ","")&amp;IF(N(AF238)=0,"numărul de colete, ","")&amp;IF(COUNTIFS(Mărfuri!$B$5:$B$1004,B238,Mărfuri!$H$5:$H$1004,"")&gt;0,"greutatea unor loturi, ",""))-2)&amp;". ","")&amp;IF(Z238&lt;&gt;"","Transportatorul a făcut rezerve la încărcare (art. 8): ele te obligă doar dacă le-ai acceptat expres. ","")&amp;IF(AND(ISNUMBER(AC238),ISNUMBER(AI238)),IF(NOT(ISNUMBER(AD238)),IF(Azi&gt;AI238,"Rezerva scrisă pentru avarii neaparente nu a fost trimisă în termen ("&amp;RIGHT("0"&amp;DAY(AI238),2)&amp;"."&amp;RIGHT("0"&amp;MONTH(AI238),2)&amp;"."&amp;YEAR(AI238)&amp;"). ","Trimite rezerva scrisă pentru avarii neaparente până la "&amp;RIGHT("0"&amp;DAY(AI238),2)&amp;"."&amp;RIGHT("0"&amp;MONTH(AI238),2)&amp;"."&amp;YEAR(AI238)&amp;". "),IF(AD238&gt;AI238,"Rezerva scrisă a fost trimisă după termenul de 7 zile ("&amp;RIGHT("0"&amp;DAY(AI238),2)&amp;"."&amp;RIGHT("0"&amp;MONTH(AI238),2)&amp;"."&amp;YEAR(AI238)&amp;"): se prezumă că marfa a fost primită în starea din CMR. ","")),"")&amp;IF(ISNUMBER(AJ238),IF(NOT(ISNUMBER(AE238)),IF(Azi&gt;AJ238,"Termenul de 21 de zile pentru reclamația de întârziere a expirat. ","Livrare cu întârziere: trimite reclamația scrisă până la "&amp;RIGHT("0"&amp;DAY(AJ238),2)&amp;"."&amp;RIGHT("0"&amp;MONTH(AJ238),2)&amp;"."&amp;YEAR(AJ238)&amp;". "),IF(AE238&gt;AJ238,"Reclamația pentru întârziere a fost trimisă după termen. ","")),"")&amp;IF(AND(AH238="În tranzit – întârziat"),"Termenul de livrare a trecut și marfa nu a ajuns. ","")&amp;IF(AND(ISNUMBER(AK238),OR(AB238&lt;&gt;"",ISNUMBER(AC238),ISNUMBER(AJ238)),Azi&gt;N(AK238)-60,Azi&lt;=N(AK238)),"Acțiunea în instanță se prescrie la "&amp;RIGHT("0"&amp;DAY(AK238),2)&amp;"."&amp;RIGHT("0"&amp;MONTH(AK238),2)&amp;"."&amp;YEAR(AK238)&amp;". ","")))</f>
        <v/>
      </c>
    </row>
    <row r="239" spans="2:38" x14ac:dyDescent="0.2">
      <c r="B239" s="17"/>
      <c r="C239" s="18"/>
      <c r="D239" s="19"/>
      <c r="E239" s="19"/>
      <c r="F239" s="19"/>
      <c r="G239" s="19"/>
      <c r="H239" s="19"/>
      <c r="I239" s="19"/>
      <c r="J239" s="19"/>
      <c r="K239" s="19"/>
      <c r="L239" s="18"/>
      <c r="M239" s="19"/>
      <c r="N239" s="19"/>
      <c r="O239" s="19"/>
      <c r="P239" s="19"/>
      <c r="Q239" s="19"/>
      <c r="R239" s="19"/>
      <c r="S239" s="19"/>
      <c r="T239" s="20"/>
      <c r="U239" s="21"/>
      <c r="V239" s="20"/>
      <c r="W239" s="19"/>
      <c r="X239" s="19"/>
      <c r="Y239" s="18"/>
      <c r="Z239" s="19"/>
      <c r="AA239" s="18"/>
      <c r="AB239" s="19"/>
      <c r="AC239" s="18"/>
      <c r="AD239" s="18"/>
      <c r="AE239" s="18"/>
      <c r="AF239" s="22" t="str">
        <f>IF(B239="","",SUMIF(Mărfuri!$B$5:$B$1004,B239,Mărfuri!$D$5:$D$1004))</f>
        <v/>
      </c>
      <c r="AG239" s="23" t="str">
        <f>IF(B239="","",SUMIF(Mărfuri!$B$5:$B$1004,B239,Mărfuri!$H$5:$H$1004))</f>
        <v/>
      </c>
      <c r="AH239" s="24" t="str">
        <f t="shared" si="12"/>
        <v/>
      </c>
      <c r="AI239" s="25" t="str">
        <f t="shared" si="13"/>
        <v/>
      </c>
      <c r="AJ239" s="25" t="str">
        <f t="shared" si="14"/>
        <v/>
      </c>
      <c r="AK239" s="25" t="str">
        <f t="shared" si="15"/>
        <v/>
      </c>
      <c r="AL239" s="26" t="str">
        <f>IF(B239="","",TRIM(IF(COUNTIF($B$5:$B$504,B239)&gt;1,"Număr CMR dublat. ","")&amp;IF(LEN(IF(C239="","data, ","")&amp;IF(D239="","locul întocmirii, ","")&amp;IF(OR(E239="",F239=""),"expeditorul, ","")&amp;IF(OR(H239="",I239=""),"destinatarul, ","")&amp;IF(OR(N239="",O239=""),"transportatorul, ","")&amp;IF(OR(K239="",NOT(ISNUMBER(L239))),"locul și data încărcării, ","")&amp;IF(M239="","locul de livrare, ","")&amp;IF(N(AF239)=0,"numărul de colete, ","")&amp;IF(COUNTIFS(Mărfuri!$B$5:$B$1004,B239,Mărfuri!$H$5:$H$1004,"")&gt;0,"greutatea unor loturi, ",""))&gt;0,"Lipsesc date obligatorii (art. 6): "&amp;LEFT(IF(C239="","data, ","")&amp;IF(D239="","locul întocmirii, ","")&amp;IF(OR(E239="",F239=""),"expeditorul, ","")&amp;IF(OR(H239="",I239=""),"destinatarul, ","")&amp;IF(OR(N239="",O239=""),"transportatorul, ","")&amp;IF(OR(K239="",NOT(ISNUMBER(L239))),"locul și data încărcării, ","")&amp;IF(M239="","locul de livrare, ","")&amp;IF(N(AF239)=0,"numărul de colete, ","")&amp;IF(COUNTIFS(Mărfuri!$B$5:$B$1004,B239,Mărfuri!$H$5:$H$1004,"")&gt;0,"greutatea unor loturi, ",""),LEN(IF(C239="","data, ","")&amp;IF(D239="","locul întocmirii, ","")&amp;IF(OR(E239="",F239=""),"expeditorul, ","")&amp;IF(OR(H239="",I239=""),"destinatarul, ","")&amp;IF(OR(N239="",O239=""),"transportatorul, ","")&amp;IF(OR(K239="",NOT(ISNUMBER(L239))),"locul și data încărcării, ","")&amp;IF(M239="","locul de livrare, ","")&amp;IF(N(AF239)=0,"numărul de colete, ","")&amp;IF(COUNTIFS(Mărfuri!$B$5:$B$1004,B239,Mărfuri!$H$5:$H$1004,"")&gt;0,"greutatea unor loturi, ",""))-2)&amp;". ","")&amp;IF(Z239&lt;&gt;"","Transportatorul a făcut rezerve la încărcare (art. 8): ele te obligă doar dacă le-ai acceptat expres. ","")&amp;IF(AND(ISNUMBER(AC239),ISNUMBER(AI239)),IF(NOT(ISNUMBER(AD239)),IF(Azi&gt;AI239,"Rezerva scrisă pentru avarii neaparente nu a fost trimisă în termen ("&amp;RIGHT("0"&amp;DAY(AI239),2)&amp;"."&amp;RIGHT("0"&amp;MONTH(AI239),2)&amp;"."&amp;YEAR(AI239)&amp;"). ","Trimite rezerva scrisă pentru avarii neaparente până la "&amp;RIGHT("0"&amp;DAY(AI239),2)&amp;"."&amp;RIGHT("0"&amp;MONTH(AI239),2)&amp;"."&amp;YEAR(AI239)&amp;". "),IF(AD239&gt;AI239,"Rezerva scrisă a fost trimisă după termenul de 7 zile ("&amp;RIGHT("0"&amp;DAY(AI239),2)&amp;"."&amp;RIGHT("0"&amp;MONTH(AI239),2)&amp;"."&amp;YEAR(AI239)&amp;"): se prezumă că marfa a fost primită în starea din CMR. ","")),"")&amp;IF(ISNUMBER(AJ239),IF(NOT(ISNUMBER(AE239)),IF(Azi&gt;AJ239,"Termenul de 21 de zile pentru reclamația de întârziere a expirat. ","Livrare cu întârziere: trimite reclamația scrisă până la "&amp;RIGHT("0"&amp;DAY(AJ239),2)&amp;"."&amp;RIGHT("0"&amp;MONTH(AJ239),2)&amp;"."&amp;YEAR(AJ239)&amp;". "),IF(AE239&gt;AJ239,"Reclamația pentru întârziere a fost trimisă după termen. ","")),"")&amp;IF(AND(AH239="În tranzit – întârziat"),"Termenul de livrare a trecut și marfa nu a ajuns. ","")&amp;IF(AND(ISNUMBER(AK239),OR(AB239&lt;&gt;"",ISNUMBER(AC239),ISNUMBER(AJ239)),Azi&gt;N(AK239)-60,Azi&lt;=N(AK239)),"Acțiunea în instanță se prescrie la "&amp;RIGHT("0"&amp;DAY(AK239),2)&amp;"."&amp;RIGHT("0"&amp;MONTH(AK239),2)&amp;"."&amp;YEAR(AK239)&amp;". ","")))</f>
        <v/>
      </c>
    </row>
    <row r="240" spans="2:38" x14ac:dyDescent="0.2">
      <c r="B240" s="17"/>
      <c r="C240" s="18"/>
      <c r="D240" s="19"/>
      <c r="E240" s="19"/>
      <c r="F240" s="19"/>
      <c r="G240" s="19"/>
      <c r="H240" s="19"/>
      <c r="I240" s="19"/>
      <c r="J240" s="19"/>
      <c r="K240" s="19"/>
      <c r="L240" s="18"/>
      <c r="M240" s="19"/>
      <c r="N240" s="19"/>
      <c r="O240" s="19"/>
      <c r="P240" s="19"/>
      <c r="Q240" s="19"/>
      <c r="R240" s="19"/>
      <c r="S240" s="19"/>
      <c r="T240" s="20"/>
      <c r="U240" s="21"/>
      <c r="V240" s="20"/>
      <c r="W240" s="19"/>
      <c r="X240" s="19"/>
      <c r="Y240" s="18"/>
      <c r="Z240" s="19"/>
      <c r="AA240" s="18"/>
      <c r="AB240" s="19"/>
      <c r="AC240" s="18"/>
      <c r="AD240" s="18"/>
      <c r="AE240" s="18"/>
      <c r="AF240" s="22" t="str">
        <f>IF(B240="","",SUMIF(Mărfuri!$B$5:$B$1004,B240,Mărfuri!$D$5:$D$1004))</f>
        <v/>
      </c>
      <c r="AG240" s="23" t="str">
        <f>IF(B240="","",SUMIF(Mărfuri!$B$5:$B$1004,B240,Mărfuri!$H$5:$H$1004))</f>
        <v/>
      </c>
      <c r="AH240" s="24" t="str">
        <f t="shared" si="12"/>
        <v/>
      </c>
      <c r="AI240" s="25" t="str">
        <f t="shared" si="13"/>
        <v/>
      </c>
      <c r="AJ240" s="25" t="str">
        <f t="shared" si="14"/>
        <v/>
      </c>
      <c r="AK240" s="25" t="str">
        <f t="shared" si="15"/>
        <v/>
      </c>
      <c r="AL240" s="26" t="str">
        <f>IF(B240="","",TRIM(IF(COUNTIF($B$5:$B$504,B240)&gt;1,"Număr CMR dublat. ","")&amp;IF(LEN(IF(C240="","data, ","")&amp;IF(D240="","locul întocmirii, ","")&amp;IF(OR(E240="",F240=""),"expeditorul, ","")&amp;IF(OR(H240="",I240=""),"destinatarul, ","")&amp;IF(OR(N240="",O240=""),"transportatorul, ","")&amp;IF(OR(K240="",NOT(ISNUMBER(L240))),"locul și data încărcării, ","")&amp;IF(M240="","locul de livrare, ","")&amp;IF(N(AF240)=0,"numărul de colete, ","")&amp;IF(COUNTIFS(Mărfuri!$B$5:$B$1004,B240,Mărfuri!$H$5:$H$1004,"")&gt;0,"greutatea unor loturi, ",""))&gt;0,"Lipsesc date obligatorii (art. 6): "&amp;LEFT(IF(C240="","data, ","")&amp;IF(D240="","locul întocmirii, ","")&amp;IF(OR(E240="",F240=""),"expeditorul, ","")&amp;IF(OR(H240="",I240=""),"destinatarul, ","")&amp;IF(OR(N240="",O240=""),"transportatorul, ","")&amp;IF(OR(K240="",NOT(ISNUMBER(L240))),"locul și data încărcării, ","")&amp;IF(M240="","locul de livrare, ","")&amp;IF(N(AF240)=0,"numărul de colete, ","")&amp;IF(COUNTIFS(Mărfuri!$B$5:$B$1004,B240,Mărfuri!$H$5:$H$1004,"")&gt;0,"greutatea unor loturi, ",""),LEN(IF(C240="","data, ","")&amp;IF(D240="","locul întocmirii, ","")&amp;IF(OR(E240="",F240=""),"expeditorul, ","")&amp;IF(OR(H240="",I240=""),"destinatarul, ","")&amp;IF(OR(N240="",O240=""),"transportatorul, ","")&amp;IF(OR(K240="",NOT(ISNUMBER(L240))),"locul și data încărcării, ","")&amp;IF(M240="","locul de livrare, ","")&amp;IF(N(AF240)=0,"numărul de colete, ","")&amp;IF(COUNTIFS(Mărfuri!$B$5:$B$1004,B240,Mărfuri!$H$5:$H$1004,"")&gt;0,"greutatea unor loturi, ",""))-2)&amp;". ","")&amp;IF(Z240&lt;&gt;"","Transportatorul a făcut rezerve la încărcare (art. 8): ele te obligă doar dacă le-ai acceptat expres. ","")&amp;IF(AND(ISNUMBER(AC240),ISNUMBER(AI240)),IF(NOT(ISNUMBER(AD240)),IF(Azi&gt;AI240,"Rezerva scrisă pentru avarii neaparente nu a fost trimisă în termen ("&amp;RIGHT("0"&amp;DAY(AI240),2)&amp;"."&amp;RIGHT("0"&amp;MONTH(AI240),2)&amp;"."&amp;YEAR(AI240)&amp;"). ","Trimite rezerva scrisă pentru avarii neaparente până la "&amp;RIGHT("0"&amp;DAY(AI240),2)&amp;"."&amp;RIGHT("0"&amp;MONTH(AI240),2)&amp;"."&amp;YEAR(AI240)&amp;". "),IF(AD240&gt;AI240,"Rezerva scrisă a fost trimisă după termenul de 7 zile ("&amp;RIGHT("0"&amp;DAY(AI240),2)&amp;"."&amp;RIGHT("0"&amp;MONTH(AI240),2)&amp;"."&amp;YEAR(AI240)&amp;"): se prezumă că marfa a fost primită în starea din CMR. ","")),"")&amp;IF(ISNUMBER(AJ240),IF(NOT(ISNUMBER(AE240)),IF(Azi&gt;AJ240,"Termenul de 21 de zile pentru reclamația de întârziere a expirat. ","Livrare cu întârziere: trimite reclamația scrisă până la "&amp;RIGHT("0"&amp;DAY(AJ240),2)&amp;"."&amp;RIGHT("0"&amp;MONTH(AJ240),2)&amp;"."&amp;YEAR(AJ240)&amp;". "),IF(AE240&gt;AJ240,"Reclamația pentru întârziere a fost trimisă după termen. ","")),"")&amp;IF(AND(AH240="În tranzit – întârziat"),"Termenul de livrare a trecut și marfa nu a ajuns. ","")&amp;IF(AND(ISNUMBER(AK240),OR(AB240&lt;&gt;"",ISNUMBER(AC240),ISNUMBER(AJ240)),Azi&gt;N(AK240)-60,Azi&lt;=N(AK240)),"Acțiunea în instanță se prescrie la "&amp;RIGHT("0"&amp;DAY(AK240),2)&amp;"."&amp;RIGHT("0"&amp;MONTH(AK240),2)&amp;"."&amp;YEAR(AK240)&amp;". ","")))</f>
        <v/>
      </c>
    </row>
    <row r="241" spans="2:38" x14ac:dyDescent="0.2">
      <c r="B241" s="17"/>
      <c r="C241" s="18"/>
      <c r="D241" s="19"/>
      <c r="E241" s="19"/>
      <c r="F241" s="19"/>
      <c r="G241" s="19"/>
      <c r="H241" s="19"/>
      <c r="I241" s="19"/>
      <c r="J241" s="19"/>
      <c r="K241" s="19"/>
      <c r="L241" s="18"/>
      <c r="M241" s="19"/>
      <c r="N241" s="19"/>
      <c r="O241" s="19"/>
      <c r="P241" s="19"/>
      <c r="Q241" s="19"/>
      <c r="R241" s="19"/>
      <c r="S241" s="19"/>
      <c r="T241" s="20"/>
      <c r="U241" s="21"/>
      <c r="V241" s="20"/>
      <c r="W241" s="19"/>
      <c r="X241" s="19"/>
      <c r="Y241" s="18"/>
      <c r="Z241" s="19"/>
      <c r="AA241" s="18"/>
      <c r="AB241" s="19"/>
      <c r="AC241" s="18"/>
      <c r="AD241" s="18"/>
      <c r="AE241" s="18"/>
      <c r="AF241" s="22" t="str">
        <f>IF(B241="","",SUMIF(Mărfuri!$B$5:$B$1004,B241,Mărfuri!$D$5:$D$1004))</f>
        <v/>
      </c>
      <c r="AG241" s="23" t="str">
        <f>IF(B241="","",SUMIF(Mărfuri!$B$5:$B$1004,B241,Mărfuri!$H$5:$H$1004))</f>
        <v/>
      </c>
      <c r="AH241" s="24" t="str">
        <f t="shared" si="12"/>
        <v/>
      </c>
      <c r="AI241" s="25" t="str">
        <f t="shared" si="13"/>
        <v/>
      </c>
      <c r="AJ241" s="25" t="str">
        <f t="shared" si="14"/>
        <v/>
      </c>
      <c r="AK241" s="25" t="str">
        <f t="shared" si="15"/>
        <v/>
      </c>
      <c r="AL241" s="26" t="str">
        <f>IF(B241="","",TRIM(IF(COUNTIF($B$5:$B$504,B241)&gt;1,"Număr CMR dublat. ","")&amp;IF(LEN(IF(C241="","data, ","")&amp;IF(D241="","locul întocmirii, ","")&amp;IF(OR(E241="",F241=""),"expeditorul, ","")&amp;IF(OR(H241="",I241=""),"destinatarul, ","")&amp;IF(OR(N241="",O241=""),"transportatorul, ","")&amp;IF(OR(K241="",NOT(ISNUMBER(L241))),"locul și data încărcării, ","")&amp;IF(M241="","locul de livrare, ","")&amp;IF(N(AF241)=0,"numărul de colete, ","")&amp;IF(COUNTIFS(Mărfuri!$B$5:$B$1004,B241,Mărfuri!$H$5:$H$1004,"")&gt;0,"greutatea unor loturi, ",""))&gt;0,"Lipsesc date obligatorii (art. 6): "&amp;LEFT(IF(C241="","data, ","")&amp;IF(D241="","locul întocmirii, ","")&amp;IF(OR(E241="",F241=""),"expeditorul, ","")&amp;IF(OR(H241="",I241=""),"destinatarul, ","")&amp;IF(OR(N241="",O241=""),"transportatorul, ","")&amp;IF(OR(K241="",NOT(ISNUMBER(L241))),"locul și data încărcării, ","")&amp;IF(M241="","locul de livrare, ","")&amp;IF(N(AF241)=0,"numărul de colete, ","")&amp;IF(COUNTIFS(Mărfuri!$B$5:$B$1004,B241,Mărfuri!$H$5:$H$1004,"")&gt;0,"greutatea unor loturi, ",""),LEN(IF(C241="","data, ","")&amp;IF(D241="","locul întocmirii, ","")&amp;IF(OR(E241="",F241=""),"expeditorul, ","")&amp;IF(OR(H241="",I241=""),"destinatarul, ","")&amp;IF(OR(N241="",O241=""),"transportatorul, ","")&amp;IF(OR(K241="",NOT(ISNUMBER(L241))),"locul și data încărcării, ","")&amp;IF(M241="","locul de livrare, ","")&amp;IF(N(AF241)=0,"numărul de colete, ","")&amp;IF(COUNTIFS(Mărfuri!$B$5:$B$1004,B241,Mărfuri!$H$5:$H$1004,"")&gt;0,"greutatea unor loturi, ",""))-2)&amp;". ","")&amp;IF(Z241&lt;&gt;"","Transportatorul a făcut rezerve la încărcare (art. 8): ele te obligă doar dacă le-ai acceptat expres. ","")&amp;IF(AND(ISNUMBER(AC241),ISNUMBER(AI241)),IF(NOT(ISNUMBER(AD241)),IF(Azi&gt;AI241,"Rezerva scrisă pentru avarii neaparente nu a fost trimisă în termen ("&amp;RIGHT("0"&amp;DAY(AI241),2)&amp;"."&amp;RIGHT("0"&amp;MONTH(AI241),2)&amp;"."&amp;YEAR(AI241)&amp;"). ","Trimite rezerva scrisă pentru avarii neaparente până la "&amp;RIGHT("0"&amp;DAY(AI241),2)&amp;"."&amp;RIGHT("0"&amp;MONTH(AI241),2)&amp;"."&amp;YEAR(AI241)&amp;". "),IF(AD241&gt;AI241,"Rezerva scrisă a fost trimisă după termenul de 7 zile ("&amp;RIGHT("0"&amp;DAY(AI241),2)&amp;"."&amp;RIGHT("0"&amp;MONTH(AI241),2)&amp;"."&amp;YEAR(AI241)&amp;"): se prezumă că marfa a fost primită în starea din CMR. ","")),"")&amp;IF(ISNUMBER(AJ241),IF(NOT(ISNUMBER(AE241)),IF(Azi&gt;AJ241,"Termenul de 21 de zile pentru reclamația de întârziere a expirat. ","Livrare cu întârziere: trimite reclamația scrisă până la "&amp;RIGHT("0"&amp;DAY(AJ241),2)&amp;"."&amp;RIGHT("0"&amp;MONTH(AJ241),2)&amp;"."&amp;YEAR(AJ241)&amp;". "),IF(AE241&gt;AJ241,"Reclamația pentru întârziere a fost trimisă după termen. ","")),"")&amp;IF(AND(AH241="În tranzit – întârziat"),"Termenul de livrare a trecut și marfa nu a ajuns. ","")&amp;IF(AND(ISNUMBER(AK241),OR(AB241&lt;&gt;"",ISNUMBER(AC241),ISNUMBER(AJ241)),Azi&gt;N(AK241)-60,Azi&lt;=N(AK241)),"Acțiunea în instanță se prescrie la "&amp;RIGHT("0"&amp;DAY(AK241),2)&amp;"."&amp;RIGHT("0"&amp;MONTH(AK241),2)&amp;"."&amp;YEAR(AK241)&amp;". ","")))</f>
        <v/>
      </c>
    </row>
    <row r="242" spans="2:38" x14ac:dyDescent="0.2">
      <c r="B242" s="17"/>
      <c r="C242" s="18"/>
      <c r="D242" s="19"/>
      <c r="E242" s="19"/>
      <c r="F242" s="19"/>
      <c r="G242" s="19"/>
      <c r="H242" s="19"/>
      <c r="I242" s="19"/>
      <c r="J242" s="19"/>
      <c r="K242" s="19"/>
      <c r="L242" s="18"/>
      <c r="M242" s="19"/>
      <c r="N242" s="19"/>
      <c r="O242" s="19"/>
      <c r="P242" s="19"/>
      <c r="Q242" s="19"/>
      <c r="R242" s="19"/>
      <c r="S242" s="19"/>
      <c r="T242" s="20"/>
      <c r="U242" s="21"/>
      <c r="V242" s="20"/>
      <c r="W242" s="19"/>
      <c r="X242" s="19"/>
      <c r="Y242" s="18"/>
      <c r="Z242" s="19"/>
      <c r="AA242" s="18"/>
      <c r="AB242" s="19"/>
      <c r="AC242" s="18"/>
      <c r="AD242" s="18"/>
      <c r="AE242" s="18"/>
      <c r="AF242" s="22" t="str">
        <f>IF(B242="","",SUMIF(Mărfuri!$B$5:$B$1004,B242,Mărfuri!$D$5:$D$1004))</f>
        <v/>
      </c>
      <c r="AG242" s="23" t="str">
        <f>IF(B242="","",SUMIF(Mărfuri!$B$5:$B$1004,B242,Mărfuri!$H$5:$H$1004))</f>
        <v/>
      </c>
      <c r="AH242" s="24" t="str">
        <f t="shared" si="12"/>
        <v/>
      </c>
      <c r="AI242" s="25" t="str">
        <f t="shared" si="13"/>
        <v/>
      </c>
      <c r="AJ242" s="25" t="str">
        <f t="shared" si="14"/>
        <v/>
      </c>
      <c r="AK242" s="25" t="str">
        <f t="shared" si="15"/>
        <v/>
      </c>
      <c r="AL242" s="26" t="str">
        <f>IF(B242="","",TRIM(IF(COUNTIF($B$5:$B$504,B242)&gt;1,"Număr CMR dublat. ","")&amp;IF(LEN(IF(C242="","data, ","")&amp;IF(D242="","locul întocmirii, ","")&amp;IF(OR(E242="",F242=""),"expeditorul, ","")&amp;IF(OR(H242="",I242=""),"destinatarul, ","")&amp;IF(OR(N242="",O242=""),"transportatorul, ","")&amp;IF(OR(K242="",NOT(ISNUMBER(L242))),"locul și data încărcării, ","")&amp;IF(M242="","locul de livrare, ","")&amp;IF(N(AF242)=0,"numărul de colete, ","")&amp;IF(COUNTIFS(Mărfuri!$B$5:$B$1004,B242,Mărfuri!$H$5:$H$1004,"")&gt;0,"greutatea unor loturi, ",""))&gt;0,"Lipsesc date obligatorii (art. 6): "&amp;LEFT(IF(C242="","data, ","")&amp;IF(D242="","locul întocmirii, ","")&amp;IF(OR(E242="",F242=""),"expeditorul, ","")&amp;IF(OR(H242="",I242=""),"destinatarul, ","")&amp;IF(OR(N242="",O242=""),"transportatorul, ","")&amp;IF(OR(K242="",NOT(ISNUMBER(L242))),"locul și data încărcării, ","")&amp;IF(M242="","locul de livrare, ","")&amp;IF(N(AF242)=0,"numărul de colete, ","")&amp;IF(COUNTIFS(Mărfuri!$B$5:$B$1004,B242,Mărfuri!$H$5:$H$1004,"")&gt;0,"greutatea unor loturi, ",""),LEN(IF(C242="","data, ","")&amp;IF(D242="","locul întocmirii, ","")&amp;IF(OR(E242="",F242=""),"expeditorul, ","")&amp;IF(OR(H242="",I242=""),"destinatarul, ","")&amp;IF(OR(N242="",O242=""),"transportatorul, ","")&amp;IF(OR(K242="",NOT(ISNUMBER(L242))),"locul și data încărcării, ","")&amp;IF(M242="","locul de livrare, ","")&amp;IF(N(AF242)=0,"numărul de colete, ","")&amp;IF(COUNTIFS(Mărfuri!$B$5:$B$1004,B242,Mărfuri!$H$5:$H$1004,"")&gt;0,"greutatea unor loturi, ",""))-2)&amp;". ","")&amp;IF(Z242&lt;&gt;"","Transportatorul a făcut rezerve la încărcare (art. 8): ele te obligă doar dacă le-ai acceptat expres. ","")&amp;IF(AND(ISNUMBER(AC242),ISNUMBER(AI242)),IF(NOT(ISNUMBER(AD242)),IF(Azi&gt;AI242,"Rezerva scrisă pentru avarii neaparente nu a fost trimisă în termen ("&amp;RIGHT("0"&amp;DAY(AI242),2)&amp;"."&amp;RIGHT("0"&amp;MONTH(AI242),2)&amp;"."&amp;YEAR(AI242)&amp;"). ","Trimite rezerva scrisă pentru avarii neaparente până la "&amp;RIGHT("0"&amp;DAY(AI242),2)&amp;"."&amp;RIGHT("0"&amp;MONTH(AI242),2)&amp;"."&amp;YEAR(AI242)&amp;". "),IF(AD242&gt;AI242,"Rezerva scrisă a fost trimisă după termenul de 7 zile ("&amp;RIGHT("0"&amp;DAY(AI242),2)&amp;"."&amp;RIGHT("0"&amp;MONTH(AI242),2)&amp;"."&amp;YEAR(AI242)&amp;"): se prezumă că marfa a fost primită în starea din CMR. ","")),"")&amp;IF(ISNUMBER(AJ242),IF(NOT(ISNUMBER(AE242)),IF(Azi&gt;AJ242,"Termenul de 21 de zile pentru reclamația de întârziere a expirat. ","Livrare cu întârziere: trimite reclamația scrisă până la "&amp;RIGHT("0"&amp;DAY(AJ242),2)&amp;"."&amp;RIGHT("0"&amp;MONTH(AJ242),2)&amp;"."&amp;YEAR(AJ242)&amp;". "),IF(AE242&gt;AJ242,"Reclamația pentru întârziere a fost trimisă după termen. ","")),"")&amp;IF(AND(AH242="În tranzit – întârziat"),"Termenul de livrare a trecut și marfa nu a ajuns. ","")&amp;IF(AND(ISNUMBER(AK242),OR(AB242&lt;&gt;"",ISNUMBER(AC242),ISNUMBER(AJ242)),Azi&gt;N(AK242)-60,Azi&lt;=N(AK242)),"Acțiunea în instanță se prescrie la "&amp;RIGHT("0"&amp;DAY(AK242),2)&amp;"."&amp;RIGHT("0"&amp;MONTH(AK242),2)&amp;"."&amp;YEAR(AK242)&amp;". ","")))</f>
        <v/>
      </c>
    </row>
    <row r="243" spans="2:38" x14ac:dyDescent="0.2">
      <c r="B243" s="17"/>
      <c r="C243" s="18"/>
      <c r="D243" s="19"/>
      <c r="E243" s="19"/>
      <c r="F243" s="19"/>
      <c r="G243" s="19"/>
      <c r="H243" s="19"/>
      <c r="I243" s="19"/>
      <c r="J243" s="19"/>
      <c r="K243" s="19"/>
      <c r="L243" s="18"/>
      <c r="M243" s="19"/>
      <c r="N243" s="19"/>
      <c r="O243" s="19"/>
      <c r="P243" s="19"/>
      <c r="Q243" s="19"/>
      <c r="R243" s="19"/>
      <c r="S243" s="19"/>
      <c r="T243" s="20"/>
      <c r="U243" s="21"/>
      <c r="V243" s="20"/>
      <c r="W243" s="19"/>
      <c r="X243" s="19"/>
      <c r="Y243" s="18"/>
      <c r="Z243" s="19"/>
      <c r="AA243" s="18"/>
      <c r="AB243" s="19"/>
      <c r="AC243" s="18"/>
      <c r="AD243" s="18"/>
      <c r="AE243" s="18"/>
      <c r="AF243" s="22" t="str">
        <f>IF(B243="","",SUMIF(Mărfuri!$B$5:$B$1004,B243,Mărfuri!$D$5:$D$1004))</f>
        <v/>
      </c>
      <c r="AG243" s="23" t="str">
        <f>IF(B243="","",SUMIF(Mărfuri!$B$5:$B$1004,B243,Mărfuri!$H$5:$H$1004))</f>
        <v/>
      </c>
      <c r="AH243" s="24" t="str">
        <f t="shared" si="12"/>
        <v/>
      </c>
      <c r="AI243" s="25" t="str">
        <f t="shared" si="13"/>
        <v/>
      </c>
      <c r="AJ243" s="25" t="str">
        <f t="shared" si="14"/>
        <v/>
      </c>
      <c r="AK243" s="25" t="str">
        <f t="shared" si="15"/>
        <v/>
      </c>
      <c r="AL243" s="26" t="str">
        <f>IF(B243="","",TRIM(IF(COUNTIF($B$5:$B$504,B243)&gt;1,"Număr CMR dublat. ","")&amp;IF(LEN(IF(C243="","data, ","")&amp;IF(D243="","locul întocmirii, ","")&amp;IF(OR(E243="",F243=""),"expeditorul, ","")&amp;IF(OR(H243="",I243=""),"destinatarul, ","")&amp;IF(OR(N243="",O243=""),"transportatorul, ","")&amp;IF(OR(K243="",NOT(ISNUMBER(L243))),"locul și data încărcării, ","")&amp;IF(M243="","locul de livrare, ","")&amp;IF(N(AF243)=0,"numărul de colete, ","")&amp;IF(COUNTIFS(Mărfuri!$B$5:$B$1004,B243,Mărfuri!$H$5:$H$1004,"")&gt;0,"greutatea unor loturi, ",""))&gt;0,"Lipsesc date obligatorii (art. 6): "&amp;LEFT(IF(C243="","data, ","")&amp;IF(D243="","locul întocmirii, ","")&amp;IF(OR(E243="",F243=""),"expeditorul, ","")&amp;IF(OR(H243="",I243=""),"destinatarul, ","")&amp;IF(OR(N243="",O243=""),"transportatorul, ","")&amp;IF(OR(K243="",NOT(ISNUMBER(L243))),"locul și data încărcării, ","")&amp;IF(M243="","locul de livrare, ","")&amp;IF(N(AF243)=0,"numărul de colete, ","")&amp;IF(COUNTIFS(Mărfuri!$B$5:$B$1004,B243,Mărfuri!$H$5:$H$1004,"")&gt;0,"greutatea unor loturi, ",""),LEN(IF(C243="","data, ","")&amp;IF(D243="","locul întocmirii, ","")&amp;IF(OR(E243="",F243=""),"expeditorul, ","")&amp;IF(OR(H243="",I243=""),"destinatarul, ","")&amp;IF(OR(N243="",O243=""),"transportatorul, ","")&amp;IF(OR(K243="",NOT(ISNUMBER(L243))),"locul și data încărcării, ","")&amp;IF(M243="","locul de livrare, ","")&amp;IF(N(AF243)=0,"numărul de colete, ","")&amp;IF(COUNTIFS(Mărfuri!$B$5:$B$1004,B243,Mărfuri!$H$5:$H$1004,"")&gt;0,"greutatea unor loturi, ",""))-2)&amp;". ","")&amp;IF(Z243&lt;&gt;"","Transportatorul a făcut rezerve la încărcare (art. 8): ele te obligă doar dacă le-ai acceptat expres. ","")&amp;IF(AND(ISNUMBER(AC243),ISNUMBER(AI243)),IF(NOT(ISNUMBER(AD243)),IF(Azi&gt;AI243,"Rezerva scrisă pentru avarii neaparente nu a fost trimisă în termen ("&amp;RIGHT("0"&amp;DAY(AI243),2)&amp;"."&amp;RIGHT("0"&amp;MONTH(AI243),2)&amp;"."&amp;YEAR(AI243)&amp;"). ","Trimite rezerva scrisă pentru avarii neaparente până la "&amp;RIGHT("0"&amp;DAY(AI243),2)&amp;"."&amp;RIGHT("0"&amp;MONTH(AI243),2)&amp;"."&amp;YEAR(AI243)&amp;". "),IF(AD243&gt;AI243,"Rezerva scrisă a fost trimisă după termenul de 7 zile ("&amp;RIGHT("0"&amp;DAY(AI243),2)&amp;"."&amp;RIGHT("0"&amp;MONTH(AI243),2)&amp;"."&amp;YEAR(AI243)&amp;"): se prezumă că marfa a fost primită în starea din CMR. ","")),"")&amp;IF(ISNUMBER(AJ243),IF(NOT(ISNUMBER(AE243)),IF(Azi&gt;AJ243,"Termenul de 21 de zile pentru reclamația de întârziere a expirat. ","Livrare cu întârziere: trimite reclamația scrisă până la "&amp;RIGHT("0"&amp;DAY(AJ243),2)&amp;"."&amp;RIGHT("0"&amp;MONTH(AJ243),2)&amp;"."&amp;YEAR(AJ243)&amp;". "),IF(AE243&gt;AJ243,"Reclamația pentru întârziere a fost trimisă după termen. ","")),"")&amp;IF(AND(AH243="În tranzit – întârziat"),"Termenul de livrare a trecut și marfa nu a ajuns. ","")&amp;IF(AND(ISNUMBER(AK243),OR(AB243&lt;&gt;"",ISNUMBER(AC243),ISNUMBER(AJ243)),Azi&gt;N(AK243)-60,Azi&lt;=N(AK243)),"Acțiunea în instanță se prescrie la "&amp;RIGHT("0"&amp;DAY(AK243),2)&amp;"."&amp;RIGHT("0"&amp;MONTH(AK243),2)&amp;"."&amp;YEAR(AK243)&amp;". ","")))</f>
        <v/>
      </c>
    </row>
    <row r="244" spans="2:38" x14ac:dyDescent="0.2">
      <c r="B244" s="17"/>
      <c r="C244" s="18"/>
      <c r="D244" s="19"/>
      <c r="E244" s="19"/>
      <c r="F244" s="19"/>
      <c r="G244" s="19"/>
      <c r="H244" s="19"/>
      <c r="I244" s="19"/>
      <c r="J244" s="19"/>
      <c r="K244" s="19"/>
      <c r="L244" s="18"/>
      <c r="M244" s="19"/>
      <c r="N244" s="19"/>
      <c r="O244" s="19"/>
      <c r="P244" s="19"/>
      <c r="Q244" s="19"/>
      <c r="R244" s="19"/>
      <c r="S244" s="19"/>
      <c r="T244" s="20"/>
      <c r="U244" s="21"/>
      <c r="V244" s="20"/>
      <c r="W244" s="19"/>
      <c r="X244" s="19"/>
      <c r="Y244" s="18"/>
      <c r="Z244" s="19"/>
      <c r="AA244" s="18"/>
      <c r="AB244" s="19"/>
      <c r="AC244" s="18"/>
      <c r="AD244" s="18"/>
      <c r="AE244" s="18"/>
      <c r="AF244" s="22" t="str">
        <f>IF(B244="","",SUMIF(Mărfuri!$B$5:$B$1004,B244,Mărfuri!$D$5:$D$1004))</f>
        <v/>
      </c>
      <c r="AG244" s="23" t="str">
        <f>IF(B244="","",SUMIF(Mărfuri!$B$5:$B$1004,B244,Mărfuri!$H$5:$H$1004))</f>
        <v/>
      </c>
      <c r="AH244" s="24" t="str">
        <f t="shared" si="12"/>
        <v/>
      </c>
      <c r="AI244" s="25" t="str">
        <f t="shared" si="13"/>
        <v/>
      </c>
      <c r="AJ244" s="25" t="str">
        <f t="shared" si="14"/>
        <v/>
      </c>
      <c r="AK244" s="25" t="str">
        <f t="shared" si="15"/>
        <v/>
      </c>
      <c r="AL244" s="26" t="str">
        <f>IF(B244="","",TRIM(IF(COUNTIF($B$5:$B$504,B244)&gt;1,"Număr CMR dublat. ","")&amp;IF(LEN(IF(C244="","data, ","")&amp;IF(D244="","locul întocmirii, ","")&amp;IF(OR(E244="",F244=""),"expeditorul, ","")&amp;IF(OR(H244="",I244=""),"destinatarul, ","")&amp;IF(OR(N244="",O244=""),"transportatorul, ","")&amp;IF(OR(K244="",NOT(ISNUMBER(L244))),"locul și data încărcării, ","")&amp;IF(M244="","locul de livrare, ","")&amp;IF(N(AF244)=0,"numărul de colete, ","")&amp;IF(COUNTIFS(Mărfuri!$B$5:$B$1004,B244,Mărfuri!$H$5:$H$1004,"")&gt;0,"greutatea unor loturi, ",""))&gt;0,"Lipsesc date obligatorii (art. 6): "&amp;LEFT(IF(C244="","data, ","")&amp;IF(D244="","locul întocmirii, ","")&amp;IF(OR(E244="",F244=""),"expeditorul, ","")&amp;IF(OR(H244="",I244=""),"destinatarul, ","")&amp;IF(OR(N244="",O244=""),"transportatorul, ","")&amp;IF(OR(K244="",NOT(ISNUMBER(L244))),"locul și data încărcării, ","")&amp;IF(M244="","locul de livrare, ","")&amp;IF(N(AF244)=0,"numărul de colete, ","")&amp;IF(COUNTIFS(Mărfuri!$B$5:$B$1004,B244,Mărfuri!$H$5:$H$1004,"")&gt;0,"greutatea unor loturi, ",""),LEN(IF(C244="","data, ","")&amp;IF(D244="","locul întocmirii, ","")&amp;IF(OR(E244="",F244=""),"expeditorul, ","")&amp;IF(OR(H244="",I244=""),"destinatarul, ","")&amp;IF(OR(N244="",O244=""),"transportatorul, ","")&amp;IF(OR(K244="",NOT(ISNUMBER(L244))),"locul și data încărcării, ","")&amp;IF(M244="","locul de livrare, ","")&amp;IF(N(AF244)=0,"numărul de colete, ","")&amp;IF(COUNTIFS(Mărfuri!$B$5:$B$1004,B244,Mărfuri!$H$5:$H$1004,"")&gt;0,"greutatea unor loturi, ",""))-2)&amp;". ","")&amp;IF(Z244&lt;&gt;"","Transportatorul a făcut rezerve la încărcare (art. 8): ele te obligă doar dacă le-ai acceptat expres. ","")&amp;IF(AND(ISNUMBER(AC244),ISNUMBER(AI244)),IF(NOT(ISNUMBER(AD244)),IF(Azi&gt;AI244,"Rezerva scrisă pentru avarii neaparente nu a fost trimisă în termen ("&amp;RIGHT("0"&amp;DAY(AI244),2)&amp;"."&amp;RIGHT("0"&amp;MONTH(AI244),2)&amp;"."&amp;YEAR(AI244)&amp;"). ","Trimite rezerva scrisă pentru avarii neaparente până la "&amp;RIGHT("0"&amp;DAY(AI244),2)&amp;"."&amp;RIGHT("0"&amp;MONTH(AI244),2)&amp;"."&amp;YEAR(AI244)&amp;". "),IF(AD244&gt;AI244,"Rezerva scrisă a fost trimisă după termenul de 7 zile ("&amp;RIGHT("0"&amp;DAY(AI244),2)&amp;"."&amp;RIGHT("0"&amp;MONTH(AI244),2)&amp;"."&amp;YEAR(AI244)&amp;"): se prezumă că marfa a fost primită în starea din CMR. ","")),"")&amp;IF(ISNUMBER(AJ244),IF(NOT(ISNUMBER(AE244)),IF(Azi&gt;AJ244,"Termenul de 21 de zile pentru reclamația de întârziere a expirat. ","Livrare cu întârziere: trimite reclamația scrisă până la "&amp;RIGHT("0"&amp;DAY(AJ244),2)&amp;"."&amp;RIGHT("0"&amp;MONTH(AJ244),2)&amp;"."&amp;YEAR(AJ244)&amp;". "),IF(AE244&gt;AJ244,"Reclamația pentru întârziere a fost trimisă după termen. ","")),"")&amp;IF(AND(AH244="În tranzit – întârziat"),"Termenul de livrare a trecut și marfa nu a ajuns. ","")&amp;IF(AND(ISNUMBER(AK244),OR(AB244&lt;&gt;"",ISNUMBER(AC244),ISNUMBER(AJ244)),Azi&gt;N(AK244)-60,Azi&lt;=N(AK244)),"Acțiunea în instanță se prescrie la "&amp;RIGHT("0"&amp;DAY(AK244),2)&amp;"."&amp;RIGHT("0"&amp;MONTH(AK244),2)&amp;"."&amp;YEAR(AK244)&amp;". ","")))</f>
        <v/>
      </c>
    </row>
    <row r="245" spans="2:38" x14ac:dyDescent="0.2">
      <c r="B245" s="17"/>
      <c r="C245" s="18"/>
      <c r="D245" s="19"/>
      <c r="E245" s="19"/>
      <c r="F245" s="19"/>
      <c r="G245" s="19"/>
      <c r="H245" s="19"/>
      <c r="I245" s="19"/>
      <c r="J245" s="19"/>
      <c r="K245" s="19"/>
      <c r="L245" s="18"/>
      <c r="M245" s="19"/>
      <c r="N245" s="19"/>
      <c r="O245" s="19"/>
      <c r="P245" s="19"/>
      <c r="Q245" s="19"/>
      <c r="R245" s="19"/>
      <c r="S245" s="19"/>
      <c r="T245" s="20"/>
      <c r="U245" s="21"/>
      <c r="V245" s="20"/>
      <c r="W245" s="19"/>
      <c r="X245" s="19"/>
      <c r="Y245" s="18"/>
      <c r="Z245" s="19"/>
      <c r="AA245" s="18"/>
      <c r="AB245" s="19"/>
      <c r="AC245" s="18"/>
      <c r="AD245" s="18"/>
      <c r="AE245" s="18"/>
      <c r="AF245" s="22" t="str">
        <f>IF(B245="","",SUMIF(Mărfuri!$B$5:$B$1004,B245,Mărfuri!$D$5:$D$1004))</f>
        <v/>
      </c>
      <c r="AG245" s="23" t="str">
        <f>IF(B245="","",SUMIF(Mărfuri!$B$5:$B$1004,B245,Mărfuri!$H$5:$H$1004))</f>
        <v/>
      </c>
      <c r="AH245" s="24" t="str">
        <f t="shared" si="12"/>
        <v/>
      </c>
      <c r="AI245" s="25" t="str">
        <f t="shared" si="13"/>
        <v/>
      </c>
      <c r="AJ245" s="25" t="str">
        <f t="shared" si="14"/>
        <v/>
      </c>
      <c r="AK245" s="25" t="str">
        <f t="shared" si="15"/>
        <v/>
      </c>
      <c r="AL245" s="26" t="str">
        <f>IF(B245="","",TRIM(IF(COUNTIF($B$5:$B$504,B245)&gt;1,"Număr CMR dublat. ","")&amp;IF(LEN(IF(C245="","data, ","")&amp;IF(D245="","locul întocmirii, ","")&amp;IF(OR(E245="",F245=""),"expeditorul, ","")&amp;IF(OR(H245="",I245=""),"destinatarul, ","")&amp;IF(OR(N245="",O245=""),"transportatorul, ","")&amp;IF(OR(K245="",NOT(ISNUMBER(L245))),"locul și data încărcării, ","")&amp;IF(M245="","locul de livrare, ","")&amp;IF(N(AF245)=0,"numărul de colete, ","")&amp;IF(COUNTIFS(Mărfuri!$B$5:$B$1004,B245,Mărfuri!$H$5:$H$1004,"")&gt;0,"greutatea unor loturi, ",""))&gt;0,"Lipsesc date obligatorii (art. 6): "&amp;LEFT(IF(C245="","data, ","")&amp;IF(D245="","locul întocmirii, ","")&amp;IF(OR(E245="",F245=""),"expeditorul, ","")&amp;IF(OR(H245="",I245=""),"destinatarul, ","")&amp;IF(OR(N245="",O245=""),"transportatorul, ","")&amp;IF(OR(K245="",NOT(ISNUMBER(L245))),"locul și data încărcării, ","")&amp;IF(M245="","locul de livrare, ","")&amp;IF(N(AF245)=0,"numărul de colete, ","")&amp;IF(COUNTIFS(Mărfuri!$B$5:$B$1004,B245,Mărfuri!$H$5:$H$1004,"")&gt;0,"greutatea unor loturi, ",""),LEN(IF(C245="","data, ","")&amp;IF(D245="","locul întocmirii, ","")&amp;IF(OR(E245="",F245=""),"expeditorul, ","")&amp;IF(OR(H245="",I245=""),"destinatarul, ","")&amp;IF(OR(N245="",O245=""),"transportatorul, ","")&amp;IF(OR(K245="",NOT(ISNUMBER(L245))),"locul și data încărcării, ","")&amp;IF(M245="","locul de livrare, ","")&amp;IF(N(AF245)=0,"numărul de colete, ","")&amp;IF(COUNTIFS(Mărfuri!$B$5:$B$1004,B245,Mărfuri!$H$5:$H$1004,"")&gt;0,"greutatea unor loturi, ",""))-2)&amp;". ","")&amp;IF(Z245&lt;&gt;"","Transportatorul a făcut rezerve la încărcare (art. 8): ele te obligă doar dacă le-ai acceptat expres. ","")&amp;IF(AND(ISNUMBER(AC245),ISNUMBER(AI245)),IF(NOT(ISNUMBER(AD245)),IF(Azi&gt;AI245,"Rezerva scrisă pentru avarii neaparente nu a fost trimisă în termen ("&amp;RIGHT("0"&amp;DAY(AI245),2)&amp;"."&amp;RIGHT("0"&amp;MONTH(AI245),2)&amp;"."&amp;YEAR(AI245)&amp;"). ","Trimite rezerva scrisă pentru avarii neaparente până la "&amp;RIGHT("0"&amp;DAY(AI245),2)&amp;"."&amp;RIGHT("0"&amp;MONTH(AI245),2)&amp;"."&amp;YEAR(AI245)&amp;". "),IF(AD245&gt;AI245,"Rezerva scrisă a fost trimisă după termenul de 7 zile ("&amp;RIGHT("0"&amp;DAY(AI245),2)&amp;"."&amp;RIGHT("0"&amp;MONTH(AI245),2)&amp;"."&amp;YEAR(AI245)&amp;"): se prezumă că marfa a fost primită în starea din CMR. ","")),"")&amp;IF(ISNUMBER(AJ245),IF(NOT(ISNUMBER(AE245)),IF(Azi&gt;AJ245,"Termenul de 21 de zile pentru reclamația de întârziere a expirat. ","Livrare cu întârziere: trimite reclamația scrisă până la "&amp;RIGHT("0"&amp;DAY(AJ245),2)&amp;"."&amp;RIGHT("0"&amp;MONTH(AJ245),2)&amp;"."&amp;YEAR(AJ245)&amp;". "),IF(AE245&gt;AJ245,"Reclamația pentru întârziere a fost trimisă după termen. ","")),"")&amp;IF(AND(AH245="În tranzit – întârziat"),"Termenul de livrare a trecut și marfa nu a ajuns. ","")&amp;IF(AND(ISNUMBER(AK245),OR(AB245&lt;&gt;"",ISNUMBER(AC245),ISNUMBER(AJ245)),Azi&gt;N(AK245)-60,Azi&lt;=N(AK245)),"Acțiunea în instanță se prescrie la "&amp;RIGHT("0"&amp;DAY(AK245),2)&amp;"."&amp;RIGHT("0"&amp;MONTH(AK245),2)&amp;"."&amp;YEAR(AK245)&amp;". ","")))</f>
        <v/>
      </c>
    </row>
    <row r="246" spans="2:38" x14ac:dyDescent="0.2">
      <c r="B246" s="17"/>
      <c r="C246" s="18"/>
      <c r="D246" s="19"/>
      <c r="E246" s="19"/>
      <c r="F246" s="19"/>
      <c r="G246" s="19"/>
      <c r="H246" s="19"/>
      <c r="I246" s="19"/>
      <c r="J246" s="19"/>
      <c r="K246" s="19"/>
      <c r="L246" s="18"/>
      <c r="M246" s="19"/>
      <c r="N246" s="19"/>
      <c r="O246" s="19"/>
      <c r="P246" s="19"/>
      <c r="Q246" s="19"/>
      <c r="R246" s="19"/>
      <c r="S246" s="19"/>
      <c r="T246" s="20"/>
      <c r="U246" s="21"/>
      <c r="V246" s="20"/>
      <c r="W246" s="19"/>
      <c r="X246" s="19"/>
      <c r="Y246" s="18"/>
      <c r="Z246" s="19"/>
      <c r="AA246" s="18"/>
      <c r="AB246" s="19"/>
      <c r="AC246" s="18"/>
      <c r="AD246" s="18"/>
      <c r="AE246" s="18"/>
      <c r="AF246" s="22" t="str">
        <f>IF(B246="","",SUMIF(Mărfuri!$B$5:$B$1004,B246,Mărfuri!$D$5:$D$1004))</f>
        <v/>
      </c>
      <c r="AG246" s="23" t="str">
        <f>IF(B246="","",SUMIF(Mărfuri!$B$5:$B$1004,B246,Mărfuri!$H$5:$H$1004))</f>
        <v/>
      </c>
      <c r="AH246" s="24" t="str">
        <f t="shared" si="12"/>
        <v/>
      </c>
      <c r="AI246" s="25" t="str">
        <f t="shared" si="13"/>
        <v/>
      </c>
      <c r="AJ246" s="25" t="str">
        <f t="shared" si="14"/>
        <v/>
      </c>
      <c r="AK246" s="25" t="str">
        <f t="shared" si="15"/>
        <v/>
      </c>
      <c r="AL246" s="26" t="str">
        <f>IF(B246="","",TRIM(IF(COUNTIF($B$5:$B$504,B246)&gt;1,"Număr CMR dublat. ","")&amp;IF(LEN(IF(C246="","data, ","")&amp;IF(D246="","locul întocmirii, ","")&amp;IF(OR(E246="",F246=""),"expeditorul, ","")&amp;IF(OR(H246="",I246=""),"destinatarul, ","")&amp;IF(OR(N246="",O246=""),"transportatorul, ","")&amp;IF(OR(K246="",NOT(ISNUMBER(L246))),"locul și data încărcării, ","")&amp;IF(M246="","locul de livrare, ","")&amp;IF(N(AF246)=0,"numărul de colete, ","")&amp;IF(COUNTIFS(Mărfuri!$B$5:$B$1004,B246,Mărfuri!$H$5:$H$1004,"")&gt;0,"greutatea unor loturi, ",""))&gt;0,"Lipsesc date obligatorii (art. 6): "&amp;LEFT(IF(C246="","data, ","")&amp;IF(D246="","locul întocmirii, ","")&amp;IF(OR(E246="",F246=""),"expeditorul, ","")&amp;IF(OR(H246="",I246=""),"destinatarul, ","")&amp;IF(OR(N246="",O246=""),"transportatorul, ","")&amp;IF(OR(K246="",NOT(ISNUMBER(L246))),"locul și data încărcării, ","")&amp;IF(M246="","locul de livrare, ","")&amp;IF(N(AF246)=0,"numărul de colete, ","")&amp;IF(COUNTIFS(Mărfuri!$B$5:$B$1004,B246,Mărfuri!$H$5:$H$1004,"")&gt;0,"greutatea unor loturi, ",""),LEN(IF(C246="","data, ","")&amp;IF(D246="","locul întocmirii, ","")&amp;IF(OR(E246="",F246=""),"expeditorul, ","")&amp;IF(OR(H246="",I246=""),"destinatarul, ","")&amp;IF(OR(N246="",O246=""),"transportatorul, ","")&amp;IF(OR(K246="",NOT(ISNUMBER(L246))),"locul și data încărcării, ","")&amp;IF(M246="","locul de livrare, ","")&amp;IF(N(AF246)=0,"numărul de colete, ","")&amp;IF(COUNTIFS(Mărfuri!$B$5:$B$1004,B246,Mărfuri!$H$5:$H$1004,"")&gt;0,"greutatea unor loturi, ",""))-2)&amp;". ","")&amp;IF(Z246&lt;&gt;"","Transportatorul a făcut rezerve la încărcare (art. 8): ele te obligă doar dacă le-ai acceptat expres. ","")&amp;IF(AND(ISNUMBER(AC246),ISNUMBER(AI246)),IF(NOT(ISNUMBER(AD246)),IF(Azi&gt;AI246,"Rezerva scrisă pentru avarii neaparente nu a fost trimisă în termen ("&amp;RIGHT("0"&amp;DAY(AI246),2)&amp;"."&amp;RIGHT("0"&amp;MONTH(AI246),2)&amp;"."&amp;YEAR(AI246)&amp;"). ","Trimite rezerva scrisă pentru avarii neaparente până la "&amp;RIGHT("0"&amp;DAY(AI246),2)&amp;"."&amp;RIGHT("0"&amp;MONTH(AI246),2)&amp;"."&amp;YEAR(AI246)&amp;". "),IF(AD246&gt;AI246,"Rezerva scrisă a fost trimisă după termenul de 7 zile ("&amp;RIGHT("0"&amp;DAY(AI246),2)&amp;"."&amp;RIGHT("0"&amp;MONTH(AI246),2)&amp;"."&amp;YEAR(AI246)&amp;"): se prezumă că marfa a fost primită în starea din CMR. ","")),"")&amp;IF(ISNUMBER(AJ246),IF(NOT(ISNUMBER(AE246)),IF(Azi&gt;AJ246,"Termenul de 21 de zile pentru reclamația de întârziere a expirat. ","Livrare cu întârziere: trimite reclamația scrisă până la "&amp;RIGHT("0"&amp;DAY(AJ246),2)&amp;"."&amp;RIGHT("0"&amp;MONTH(AJ246),2)&amp;"."&amp;YEAR(AJ246)&amp;". "),IF(AE246&gt;AJ246,"Reclamația pentru întârziere a fost trimisă după termen. ","")),"")&amp;IF(AND(AH246="În tranzit – întârziat"),"Termenul de livrare a trecut și marfa nu a ajuns. ","")&amp;IF(AND(ISNUMBER(AK246),OR(AB246&lt;&gt;"",ISNUMBER(AC246),ISNUMBER(AJ246)),Azi&gt;N(AK246)-60,Azi&lt;=N(AK246)),"Acțiunea în instanță se prescrie la "&amp;RIGHT("0"&amp;DAY(AK246),2)&amp;"."&amp;RIGHT("0"&amp;MONTH(AK246),2)&amp;"."&amp;YEAR(AK246)&amp;". ","")))</f>
        <v/>
      </c>
    </row>
    <row r="247" spans="2:38" x14ac:dyDescent="0.2">
      <c r="B247" s="17"/>
      <c r="C247" s="18"/>
      <c r="D247" s="19"/>
      <c r="E247" s="19"/>
      <c r="F247" s="19"/>
      <c r="G247" s="19"/>
      <c r="H247" s="19"/>
      <c r="I247" s="19"/>
      <c r="J247" s="19"/>
      <c r="K247" s="19"/>
      <c r="L247" s="18"/>
      <c r="M247" s="19"/>
      <c r="N247" s="19"/>
      <c r="O247" s="19"/>
      <c r="P247" s="19"/>
      <c r="Q247" s="19"/>
      <c r="R247" s="19"/>
      <c r="S247" s="19"/>
      <c r="T247" s="20"/>
      <c r="U247" s="21"/>
      <c r="V247" s="20"/>
      <c r="W247" s="19"/>
      <c r="X247" s="19"/>
      <c r="Y247" s="18"/>
      <c r="Z247" s="19"/>
      <c r="AA247" s="18"/>
      <c r="AB247" s="19"/>
      <c r="AC247" s="18"/>
      <c r="AD247" s="18"/>
      <c r="AE247" s="18"/>
      <c r="AF247" s="22" t="str">
        <f>IF(B247="","",SUMIF(Mărfuri!$B$5:$B$1004,B247,Mărfuri!$D$5:$D$1004))</f>
        <v/>
      </c>
      <c r="AG247" s="23" t="str">
        <f>IF(B247="","",SUMIF(Mărfuri!$B$5:$B$1004,B247,Mărfuri!$H$5:$H$1004))</f>
        <v/>
      </c>
      <c r="AH247" s="24" t="str">
        <f t="shared" si="12"/>
        <v/>
      </c>
      <c r="AI247" s="25" t="str">
        <f t="shared" si="13"/>
        <v/>
      </c>
      <c r="AJ247" s="25" t="str">
        <f t="shared" si="14"/>
        <v/>
      </c>
      <c r="AK247" s="25" t="str">
        <f t="shared" si="15"/>
        <v/>
      </c>
      <c r="AL247" s="26" t="str">
        <f>IF(B247="","",TRIM(IF(COUNTIF($B$5:$B$504,B247)&gt;1,"Număr CMR dublat. ","")&amp;IF(LEN(IF(C247="","data, ","")&amp;IF(D247="","locul întocmirii, ","")&amp;IF(OR(E247="",F247=""),"expeditorul, ","")&amp;IF(OR(H247="",I247=""),"destinatarul, ","")&amp;IF(OR(N247="",O247=""),"transportatorul, ","")&amp;IF(OR(K247="",NOT(ISNUMBER(L247))),"locul și data încărcării, ","")&amp;IF(M247="","locul de livrare, ","")&amp;IF(N(AF247)=0,"numărul de colete, ","")&amp;IF(COUNTIFS(Mărfuri!$B$5:$B$1004,B247,Mărfuri!$H$5:$H$1004,"")&gt;0,"greutatea unor loturi, ",""))&gt;0,"Lipsesc date obligatorii (art. 6): "&amp;LEFT(IF(C247="","data, ","")&amp;IF(D247="","locul întocmirii, ","")&amp;IF(OR(E247="",F247=""),"expeditorul, ","")&amp;IF(OR(H247="",I247=""),"destinatarul, ","")&amp;IF(OR(N247="",O247=""),"transportatorul, ","")&amp;IF(OR(K247="",NOT(ISNUMBER(L247))),"locul și data încărcării, ","")&amp;IF(M247="","locul de livrare, ","")&amp;IF(N(AF247)=0,"numărul de colete, ","")&amp;IF(COUNTIFS(Mărfuri!$B$5:$B$1004,B247,Mărfuri!$H$5:$H$1004,"")&gt;0,"greutatea unor loturi, ",""),LEN(IF(C247="","data, ","")&amp;IF(D247="","locul întocmirii, ","")&amp;IF(OR(E247="",F247=""),"expeditorul, ","")&amp;IF(OR(H247="",I247=""),"destinatarul, ","")&amp;IF(OR(N247="",O247=""),"transportatorul, ","")&amp;IF(OR(K247="",NOT(ISNUMBER(L247))),"locul și data încărcării, ","")&amp;IF(M247="","locul de livrare, ","")&amp;IF(N(AF247)=0,"numărul de colete, ","")&amp;IF(COUNTIFS(Mărfuri!$B$5:$B$1004,B247,Mărfuri!$H$5:$H$1004,"")&gt;0,"greutatea unor loturi, ",""))-2)&amp;". ","")&amp;IF(Z247&lt;&gt;"","Transportatorul a făcut rezerve la încărcare (art. 8): ele te obligă doar dacă le-ai acceptat expres. ","")&amp;IF(AND(ISNUMBER(AC247),ISNUMBER(AI247)),IF(NOT(ISNUMBER(AD247)),IF(Azi&gt;AI247,"Rezerva scrisă pentru avarii neaparente nu a fost trimisă în termen ("&amp;RIGHT("0"&amp;DAY(AI247),2)&amp;"."&amp;RIGHT("0"&amp;MONTH(AI247),2)&amp;"."&amp;YEAR(AI247)&amp;"). ","Trimite rezerva scrisă pentru avarii neaparente până la "&amp;RIGHT("0"&amp;DAY(AI247),2)&amp;"."&amp;RIGHT("0"&amp;MONTH(AI247),2)&amp;"."&amp;YEAR(AI247)&amp;". "),IF(AD247&gt;AI247,"Rezerva scrisă a fost trimisă după termenul de 7 zile ("&amp;RIGHT("0"&amp;DAY(AI247),2)&amp;"."&amp;RIGHT("0"&amp;MONTH(AI247),2)&amp;"."&amp;YEAR(AI247)&amp;"): se prezumă că marfa a fost primită în starea din CMR. ","")),"")&amp;IF(ISNUMBER(AJ247),IF(NOT(ISNUMBER(AE247)),IF(Azi&gt;AJ247,"Termenul de 21 de zile pentru reclamația de întârziere a expirat. ","Livrare cu întârziere: trimite reclamația scrisă până la "&amp;RIGHT("0"&amp;DAY(AJ247),2)&amp;"."&amp;RIGHT("0"&amp;MONTH(AJ247),2)&amp;"."&amp;YEAR(AJ247)&amp;". "),IF(AE247&gt;AJ247,"Reclamația pentru întârziere a fost trimisă după termen. ","")),"")&amp;IF(AND(AH247="În tranzit – întârziat"),"Termenul de livrare a trecut și marfa nu a ajuns. ","")&amp;IF(AND(ISNUMBER(AK247),OR(AB247&lt;&gt;"",ISNUMBER(AC247),ISNUMBER(AJ247)),Azi&gt;N(AK247)-60,Azi&lt;=N(AK247)),"Acțiunea în instanță se prescrie la "&amp;RIGHT("0"&amp;DAY(AK247),2)&amp;"."&amp;RIGHT("0"&amp;MONTH(AK247),2)&amp;"."&amp;YEAR(AK247)&amp;". ","")))</f>
        <v/>
      </c>
    </row>
    <row r="248" spans="2:38" x14ac:dyDescent="0.2">
      <c r="B248" s="17"/>
      <c r="C248" s="18"/>
      <c r="D248" s="19"/>
      <c r="E248" s="19"/>
      <c r="F248" s="19"/>
      <c r="G248" s="19"/>
      <c r="H248" s="19"/>
      <c r="I248" s="19"/>
      <c r="J248" s="19"/>
      <c r="K248" s="19"/>
      <c r="L248" s="18"/>
      <c r="M248" s="19"/>
      <c r="N248" s="19"/>
      <c r="O248" s="19"/>
      <c r="P248" s="19"/>
      <c r="Q248" s="19"/>
      <c r="R248" s="19"/>
      <c r="S248" s="19"/>
      <c r="T248" s="20"/>
      <c r="U248" s="21"/>
      <c r="V248" s="20"/>
      <c r="W248" s="19"/>
      <c r="X248" s="19"/>
      <c r="Y248" s="18"/>
      <c r="Z248" s="19"/>
      <c r="AA248" s="18"/>
      <c r="AB248" s="19"/>
      <c r="AC248" s="18"/>
      <c r="AD248" s="18"/>
      <c r="AE248" s="18"/>
      <c r="AF248" s="22" t="str">
        <f>IF(B248="","",SUMIF(Mărfuri!$B$5:$B$1004,B248,Mărfuri!$D$5:$D$1004))</f>
        <v/>
      </c>
      <c r="AG248" s="23" t="str">
        <f>IF(B248="","",SUMIF(Mărfuri!$B$5:$B$1004,B248,Mărfuri!$H$5:$H$1004))</f>
        <v/>
      </c>
      <c r="AH248" s="24" t="str">
        <f t="shared" si="12"/>
        <v/>
      </c>
      <c r="AI248" s="25" t="str">
        <f t="shared" si="13"/>
        <v/>
      </c>
      <c r="AJ248" s="25" t="str">
        <f t="shared" si="14"/>
        <v/>
      </c>
      <c r="AK248" s="25" t="str">
        <f t="shared" si="15"/>
        <v/>
      </c>
      <c r="AL248" s="26" t="str">
        <f>IF(B248="","",TRIM(IF(COUNTIF($B$5:$B$504,B248)&gt;1,"Număr CMR dublat. ","")&amp;IF(LEN(IF(C248="","data, ","")&amp;IF(D248="","locul întocmirii, ","")&amp;IF(OR(E248="",F248=""),"expeditorul, ","")&amp;IF(OR(H248="",I248=""),"destinatarul, ","")&amp;IF(OR(N248="",O248=""),"transportatorul, ","")&amp;IF(OR(K248="",NOT(ISNUMBER(L248))),"locul și data încărcării, ","")&amp;IF(M248="","locul de livrare, ","")&amp;IF(N(AF248)=0,"numărul de colete, ","")&amp;IF(COUNTIFS(Mărfuri!$B$5:$B$1004,B248,Mărfuri!$H$5:$H$1004,"")&gt;0,"greutatea unor loturi, ",""))&gt;0,"Lipsesc date obligatorii (art. 6): "&amp;LEFT(IF(C248="","data, ","")&amp;IF(D248="","locul întocmirii, ","")&amp;IF(OR(E248="",F248=""),"expeditorul, ","")&amp;IF(OR(H248="",I248=""),"destinatarul, ","")&amp;IF(OR(N248="",O248=""),"transportatorul, ","")&amp;IF(OR(K248="",NOT(ISNUMBER(L248))),"locul și data încărcării, ","")&amp;IF(M248="","locul de livrare, ","")&amp;IF(N(AF248)=0,"numărul de colete, ","")&amp;IF(COUNTIFS(Mărfuri!$B$5:$B$1004,B248,Mărfuri!$H$5:$H$1004,"")&gt;0,"greutatea unor loturi, ",""),LEN(IF(C248="","data, ","")&amp;IF(D248="","locul întocmirii, ","")&amp;IF(OR(E248="",F248=""),"expeditorul, ","")&amp;IF(OR(H248="",I248=""),"destinatarul, ","")&amp;IF(OR(N248="",O248=""),"transportatorul, ","")&amp;IF(OR(K248="",NOT(ISNUMBER(L248))),"locul și data încărcării, ","")&amp;IF(M248="","locul de livrare, ","")&amp;IF(N(AF248)=0,"numărul de colete, ","")&amp;IF(COUNTIFS(Mărfuri!$B$5:$B$1004,B248,Mărfuri!$H$5:$H$1004,"")&gt;0,"greutatea unor loturi, ",""))-2)&amp;". ","")&amp;IF(Z248&lt;&gt;"","Transportatorul a făcut rezerve la încărcare (art. 8): ele te obligă doar dacă le-ai acceptat expres. ","")&amp;IF(AND(ISNUMBER(AC248),ISNUMBER(AI248)),IF(NOT(ISNUMBER(AD248)),IF(Azi&gt;AI248,"Rezerva scrisă pentru avarii neaparente nu a fost trimisă în termen ("&amp;RIGHT("0"&amp;DAY(AI248),2)&amp;"."&amp;RIGHT("0"&amp;MONTH(AI248),2)&amp;"."&amp;YEAR(AI248)&amp;"). ","Trimite rezerva scrisă pentru avarii neaparente până la "&amp;RIGHT("0"&amp;DAY(AI248),2)&amp;"."&amp;RIGHT("0"&amp;MONTH(AI248),2)&amp;"."&amp;YEAR(AI248)&amp;". "),IF(AD248&gt;AI248,"Rezerva scrisă a fost trimisă după termenul de 7 zile ("&amp;RIGHT("0"&amp;DAY(AI248),2)&amp;"."&amp;RIGHT("0"&amp;MONTH(AI248),2)&amp;"."&amp;YEAR(AI248)&amp;"): se prezumă că marfa a fost primită în starea din CMR. ","")),"")&amp;IF(ISNUMBER(AJ248),IF(NOT(ISNUMBER(AE248)),IF(Azi&gt;AJ248,"Termenul de 21 de zile pentru reclamația de întârziere a expirat. ","Livrare cu întârziere: trimite reclamația scrisă până la "&amp;RIGHT("0"&amp;DAY(AJ248),2)&amp;"."&amp;RIGHT("0"&amp;MONTH(AJ248),2)&amp;"."&amp;YEAR(AJ248)&amp;". "),IF(AE248&gt;AJ248,"Reclamația pentru întârziere a fost trimisă după termen. ","")),"")&amp;IF(AND(AH248="În tranzit – întârziat"),"Termenul de livrare a trecut și marfa nu a ajuns. ","")&amp;IF(AND(ISNUMBER(AK248),OR(AB248&lt;&gt;"",ISNUMBER(AC248),ISNUMBER(AJ248)),Azi&gt;N(AK248)-60,Azi&lt;=N(AK248)),"Acțiunea în instanță se prescrie la "&amp;RIGHT("0"&amp;DAY(AK248),2)&amp;"."&amp;RIGHT("0"&amp;MONTH(AK248),2)&amp;"."&amp;YEAR(AK248)&amp;". ","")))</f>
        <v/>
      </c>
    </row>
    <row r="249" spans="2:38" x14ac:dyDescent="0.2">
      <c r="B249" s="17"/>
      <c r="C249" s="18"/>
      <c r="D249" s="19"/>
      <c r="E249" s="19"/>
      <c r="F249" s="19"/>
      <c r="G249" s="19"/>
      <c r="H249" s="19"/>
      <c r="I249" s="19"/>
      <c r="J249" s="19"/>
      <c r="K249" s="19"/>
      <c r="L249" s="18"/>
      <c r="M249" s="19"/>
      <c r="N249" s="19"/>
      <c r="O249" s="19"/>
      <c r="P249" s="19"/>
      <c r="Q249" s="19"/>
      <c r="R249" s="19"/>
      <c r="S249" s="19"/>
      <c r="T249" s="20"/>
      <c r="U249" s="21"/>
      <c r="V249" s="20"/>
      <c r="W249" s="19"/>
      <c r="X249" s="19"/>
      <c r="Y249" s="18"/>
      <c r="Z249" s="19"/>
      <c r="AA249" s="18"/>
      <c r="AB249" s="19"/>
      <c r="AC249" s="18"/>
      <c r="AD249" s="18"/>
      <c r="AE249" s="18"/>
      <c r="AF249" s="22" t="str">
        <f>IF(B249="","",SUMIF(Mărfuri!$B$5:$B$1004,B249,Mărfuri!$D$5:$D$1004))</f>
        <v/>
      </c>
      <c r="AG249" s="23" t="str">
        <f>IF(B249="","",SUMIF(Mărfuri!$B$5:$B$1004,B249,Mărfuri!$H$5:$H$1004))</f>
        <v/>
      </c>
      <c r="AH249" s="24" t="str">
        <f t="shared" si="12"/>
        <v/>
      </c>
      <c r="AI249" s="25" t="str">
        <f t="shared" si="13"/>
        <v/>
      </c>
      <c r="AJ249" s="25" t="str">
        <f t="shared" si="14"/>
        <v/>
      </c>
      <c r="AK249" s="25" t="str">
        <f t="shared" si="15"/>
        <v/>
      </c>
      <c r="AL249" s="26" t="str">
        <f>IF(B249="","",TRIM(IF(COUNTIF($B$5:$B$504,B249)&gt;1,"Număr CMR dublat. ","")&amp;IF(LEN(IF(C249="","data, ","")&amp;IF(D249="","locul întocmirii, ","")&amp;IF(OR(E249="",F249=""),"expeditorul, ","")&amp;IF(OR(H249="",I249=""),"destinatarul, ","")&amp;IF(OR(N249="",O249=""),"transportatorul, ","")&amp;IF(OR(K249="",NOT(ISNUMBER(L249))),"locul și data încărcării, ","")&amp;IF(M249="","locul de livrare, ","")&amp;IF(N(AF249)=0,"numărul de colete, ","")&amp;IF(COUNTIFS(Mărfuri!$B$5:$B$1004,B249,Mărfuri!$H$5:$H$1004,"")&gt;0,"greutatea unor loturi, ",""))&gt;0,"Lipsesc date obligatorii (art. 6): "&amp;LEFT(IF(C249="","data, ","")&amp;IF(D249="","locul întocmirii, ","")&amp;IF(OR(E249="",F249=""),"expeditorul, ","")&amp;IF(OR(H249="",I249=""),"destinatarul, ","")&amp;IF(OR(N249="",O249=""),"transportatorul, ","")&amp;IF(OR(K249="",NOT(ISNUMBER(L249))),"locul și data încărcării, ","")&amp;IF(M249="","locul de livrare, ","")&amp;IF(N(AF249)=0,"numărul de colete, ","")&amp;IF(COUNTIFS(Mărfuri!$B$5:$B$1004,B249,Mărfuri!$H$5:$H$1004,"")&gt;0,"greutatea unor loturi, ",""),LEN(IF(C249="","data, ","")&amp;IF(D249="","locul întocmirii, ","")&amp;IF(OR(E249="",F249=""),"expeditorul, ","")&amp;IF(OR(H249="",I249=""),"destinatarul, ","")&amp;IF(OR(N249="",O249=""),"transportatorul, ","")&amp;IF(OR(K249="",NOT(ISNUMBER(L249))),"locul și data încărcării, ","")&amp;IF(M249="","locul de livrare, ","")&amp;IF(N(AF249)=0,"numărul de colete, ","")&amp;IF(COUNTIFS(Mărfuri!$B$5:$B$1004,B249,Mărfuri!$H$5:$H$1004,"")&gt;0,"greutatea unor loturi, ",""))-2)&amp;". ","")&amp;IF(Z249&lt;&gt;"","Transportatorul a făcut rezerve la încărcare (art. 8): ele te obligă doar dacă le-ai acceptat expres. ","")&amp;IF(AND(ISNUMBER(AC249),ISNUMBER(AI249)),IF(NOT(ISNUMBER(AD249)),IF(Azi&gt;AI249,"Rezerva scrisă pentru avarii neaparente nu a fost trimisă în termen ("&amp;RIGHT("0"&amp;DAY(AI249),2)&amp;"."&amp;RIGHT("0"&amp;MONTH(AI249),2)&amp;"."&amp;YEAR(AI249)&amp;"). ","Trimite rezerva scrisă pentru avarii neaparente până la "&amp;RIGHT("0"&amp;DAY(AI249),2)&amp;"."&amp;RIGHT("0"&amp;MONTH(AI249),2)&amp;"."&amp;YEAR(AI249)&amp;". "),IF(AD249&gt;AI249,"Rezerva scrisă a fost trimisă după termenul de 7 zile ("&amp;RIGHT("0"&amp;DAY(AI249),2)&amp;"."&amp;RIGHT("0"&amp;MONTH(AI249),2)&amp;"."&amp;YEAR(AI249)&amp;"): se prezumă că marfa a fost primită în starea din CMR. ","")),"")&amp;IF(ISNUMBER(AJ249),IF(NOT(ISNUMBER(AE249)),IF(Azi&gt;AJ249,"Termenul de 21 de zile pentru reclamația de întârziere a expirat. ","Livrare cu întârziere: trimite reclamația scrisă până la "&amp;RIGHT("0"&amp;DAY(AJ249),2)&amp;"."&amp;RIGHT("0"&amp;MONTH(AJ249),2)&amp;"."&amp;YEAR(AJ249)&amp;". "),IF(AE249&gt;AJ249,"Reclamația pentru întârziere a fost trimisă după termen. ","")),"")&amp;IF(AND(AH249="În tranzit – întârziat"),"Termenul de livrare a trecut și marfa nu a ajuns. ","")&amp;IF(AND(ISNUMBER(AK249),OR(AB249&lt;&gt;"",ISNUMBER(AC249),ISNUMBER(AJ249)),Azi&gt;N(AK249)-60,Azi&lt;=N(AK249)),"Acțiunea în instanță se prescrie la "&amp;RIGHT("0"&amp;DAY(AK249),2)&amp;"."&amp;RIGHT("0"&amp;MONTH(AK249),2)&amp;"."&amp;YEAR(AK249)&amp;". ","")))</f>
        <v/>
      </c>
    </row>
    <row r="250" spans="2:38" x14ac:dyDescent="0.2">
      <c r="B250" s="17"/>
      <c r="C250" s="18"/>
      <c r="D250" s="19"/>
      <c r="E250" s="19"/>
      <c r="F250" s="19"/>
      <c r="G250" s="19"/>
      <c r="H250" s="19"/>
      <c r="I250" s="19"/>
      <c r="J250" s="19"/>
      <c r="K250" s="19"/>
      <c r="L250" s="18"/>
      <c r="M250" s="19"/>
      <c r="N250" s="19"/>
      <c r="O250" s="19"/>
      <c r="P250" s="19"/>
      <c r="Q250" s="19"/>
      <c r="R250" s="19"/>
      <c r="S250" s="19"/>
      <c r="T250" s="20"/>
      <c r="U250" s="21"/>
      <c r="V250" s="20"/>
      <c r="W250" s="19"/>
      <c r="X250" s="19"/>
      <c r="Y250" s="18"/>
      <c r="Z250" s="19"/>
      <c r="AA250" s="18"/>
      <c r="AB250" s="19"/>
      <c r="AC250" s="18"/>
      <c r="AD250" s="18"/>
      <c r="AE250" s="18"/>
      <c r="AF250" s="22" t="str">
        <f>IF(B250="","",SUMIF(Mărfuri!$B$5:$B$1004,B250,Mărfuri!$D$5:$D$1004))</f>
        <v/>
      </c>
      <c r="AG250" s="23" t="str">
        <f>IF(B250="","",SUMIF(Mărfuri!$B$5:$B$1004,B250,Mărfuri!$H$5:$H$1004))</f>
        <v/>
      </c>
      <c r="AH250" s="24" t="str">
        <f t="shared" si="12"/>
        <v/>
      </c>
      <c r="AI250" s="25" t="str">
        <f t="shared" si="13"/>
        <v/>
      </c>
      <c r="AJ250" s="25" t="str">
        <f t="shared" si="14"/>
        <v/>
      </c>
      <c r="AK250" s="25" t="str">
        <f t="shared" si="15"/>
        <v/>
      </c>
      <c r="AL250" s="26" t="str">
        <f>IF(B250="","",TRIM(IF(COUNTIF($B$5:$B$504,B250)&gt;1,"Număr CMR dublat. ","")&amp;IF(LEN(IF(C250="","data, ","")&amp;IF(D250="","locul întocmirii, ","")&amp;IF(OR(E250="",F250=""),"expeditorul, ","")&amp;IF(OR(H250="",I250=""),"destinatarul, ","")&amp;IF(OR(N250="",O250=""),"transportatorul, ","")&amp;IF(OR(K250="",NOT(ISNUMBER(L250))),"locul și data încărcării, ","")&amp;IF(M250="","locul de livrare, ","")&amp;IF(N(AF250)=0,"numărul de colete, ","")&amp;IF(COUNTIFS(Mărfuri!$B$5:$B$1004,B250,Mărfuri!$H$5:$H$1004,"")&gt;0,"greutatea unor loturi, ",""))&gt;0,"Lipsesc date obligatorii (art. 6): "&amp;LEFT(IF(C250="","data, ","")&amp;IF(D250="","locul întocmirii, ","")&amp;IF(OR(E250="",F250=""),"expeditorul, ","")&amp;IF(OR(H250="",I250=""),"destinatarul, ","")&amp;IF(OR(N250="",O250=""),"transportatorul, ","")&amp;IF(OR(K250="",NOT(ISNUMBER(L250))),"locul și data încărcării, ","")&amp;IF(M250="","locul de livrare, ","")&amp;IF(N(AF250)=0,"numărul de colete, ","")&amp;IF(COUNTIFS(Mărfuri!$B$5:$B$1004,B250,Mărfuri!$H$5:$H$1004,"")&gt;0,"greutatea unor loturi, ",""),LEN(IF(C250="","data, ","")&amp;IF(D250="","locul întocmirii, ","")&amp;IF(OR(E250="",F250=""),"expeditorul, ","")&amp;IF(OR(H250="",I250=""),"destinatarul, ","")&amp;IF(OR(N250="",O250=""),"transportatorul, ","")&amp;IF(OR(K250="",NOT(ISNUMBER(L250))),"locul și data încărcării, ","")&amp;IF(M250="","locul de livrare, ","")&amp;IF(N(AF250)=0,"numărul de colete, ","")&amp;IF(COUNTIFS(Mărfuri!$B$5:$B$1004,B250,Mărfuri!$H$5:$H$1004,"")&gt;0,"greutatea unor loturi, ",""))-2)&amp;". ","")&amp;IF(Z250&lt;&gt;"","Transportatorul a făcut rezerve la încărcare (art. 8): ele te obligă doar dacă le-ai acceptat expres. ","")&amp;IF(AND(ISNUMBER(AC250),ISNUMBER(AI250)),IF(NOT(ISNUMBER(AD250)),IF(Azi&gt;AI250,"Rezerva scrisă pentru avarii neaparente nu a fost trimisă în termen ("&amp;RIGHT("0"&amp;DAY(AI250),2)&amp;"."&amp;RIGHT("0"&amp;MONTH(AI250),2)&amp;"."&amp;YEAR(AI250)&amp;"). ","Trimite rezerva scrisă pentru avarii neaparente până la "&amp;RIGHT("0"&amp;DAY(AI250),2)&amp;"."&amp;RIGHT("0"&amp;MONTH(AI250),2)&amp;"."&amp;YEAR(AI250)&amp;". "),IF(AD250&gt;AI250,"Rezerva scrisă a fost trimisă după termenul de 7 zile ("&amp;RIGHT("0"&amp;DAY(AI250),2)&amp;"."&amp;RIGHT("0"&amp;MONTH(AI250),2)&amp;"."&amp;YEAR(AI250)&amp;"): se prezumă că marfa a fost primită în starea din CMR. ","")),"")&amp;IF(ISNUMBER(AJ250),IF(NOT(ISNUMBER(AE250)),IF(Azi&gt;AJ250,"Termenul de 21 de zile pentru reclamația de întârziere a expirat. ","Livrare cu întârziere: trimite reclamația scrisă până la "&amp;RIGHT("0"&amp;DAY(AJ250),2)&amp;"."&amp;RIGHT("0"&amp;MONTH(AJ250),2)&amp;"."&amp;YEAR(AJ250)&amp;". "),IF(AE250&gt;AJ250,"Reclamația pentru întârziere a fost trimisă după termen. ","")),"")&amp;IF(AND(AH250="În tranzit – întârziat"),"Termenul de livrare a trecut și marfa nu a ajuns. ","")&amp;IF(AND(ISNUMBER(AK250),OR(AB250&lt;&gt;"",ISNUMBER(AC250),ISNUMBER(AJ250)),Azi&gt;N(AK250)-60,Azi&lt;=N(AK250)),"Acțiunea în instanță se prescrie la "&amp;RIGHT("0"&amp;DAY(AK250),2)&amp;"."&amp;RIGHT("0"&amp;MONTH(AK250),2)&amp;"."&amp;YEAR(AK250)&amp;". ","")))</f>
        <v/>
      </c>
    </row>
    <row r="251" spans="2:38" x14ac:dyDescent="0.2">
      <c r="B251" s="17"/>
      <c r="C251" s="18"/>
      <c r="D251" s="19"/>
      <c r="E251" s="19"/>
      <c r="F251" s="19"/>
      <c r="G251" s="19"/>
      <c r="H251" s="19"/>
      <c r="I251" s="19"/>
      <c r="J251" s="19"/>
      <c r="K251" s="19"/>
      <c r="L251" s="18"/>
      <c r="M251" s="19"/>
      <c r="N251" s="19"/>
      <c r="O251" s="19"/>
      <c r="P251" s="19"/>
      <c r="Q251" s="19"/>
      <c r="R251" s="19"/>
      <c r="S251" s="19"/>
      <c r="T251" s="20"/>
      <c r="U251" s="21"/>
      <c r="V251" s="20"/>
      <c r="W251" s="19"/>
      <c r="X251" s="19"/>
      <c r="Y251" s="18"/>
      <c r="Z251" s="19"/>
      <c r="AA251" s="18"/>
      <c r="AB251" s="19"/>
      <c r="AC251" s="18"/>
      <c r="AD251" s="18"/>
      <c r="AE251" s="18"/>
      <c r="AF251" s="22" t="str">
        <f>IF(B251="","",SUMIF(Mărfuri!$B$5:$B$1004,B251,Mărfuri!$D$5:$D$1004))</f>
        <v/>
      </c>
      <c r="AG251" s="23" t="str">
        <f>IF(B251="","",SUMIF(Mărfuri!$B$5:$B$1004,B251,Mărfuri!$H$5:$H$1004))</f>
        <v/>
      </c>
      <c r="AH251" s="24" t="str">
        <f t="shared" si="12"/>
        <v/>
      </c>
      <c r="AI251" s="25" t="str">
        <f t="shared" si="13"/>
        <v/>
      </c>
      <c r="AJ251" s="25" t="str">
        <f t="shared" si="14"/>
        <v/>
      </c>
      <c r="AK251" s="25" t="str">
        <f t="shared" si="15"/>
        <v/>
      </c>
      <c r="AL251" s="26" t="str">
        <f>IF(B251="","",TRIM(IF(COUNTIF($B$5:$B$504,B251)&gt;1,"Număr CMR dublat. ","")&amp;IF(LEN(IF(C251="","data, ","")&amp;IF(D251="","locul întocmirii, ","")&amp;IF(OR(E251="",F251=""),"expeditorul, ","")&amp;IF(OR(H251="",I251=""),"destinatarul, ","")&amp;IF(OR(N251="",O251=""),"transportatorul, ","")&amp;IF(OR(K251="",NOT(ISNUMBER(L251))),"locul și data încărcării, ","")&amp;IF(M251="","locul de livrare, ","")&amp;IF(N(AF251)=0,"numărul de colete, ","")&amp;IF(COUNTIFS(Mărfuri!$B$5:$B$1004,B251,Mărfuri!$H$5:$H$1004,"")&gt;0,"greutatea unor loturi, ",""))&gt;0,"Lipsesc date obligatorii (art. 6): "&amp;LEFT(IF(C251="","data, ","")&amp;IF(D251="","locul întocmirii, ","")&amp;IF(OR(E251="",F251=""),"expeditorul, ","")&amp;IF(OR(H251="",I251=""),"destinatarul, ","")&amp;IF(OR(N251="",O251=""),"transportatorul, ","")&amp;IF(OR(K251="",NOT(ISNUMBER(L251))),"locul și data încărcării, ","")&amp;IF(M251="","locul de livrare, ","")&amp;IF(N(AF251)=0,"numărul de colete, ","")&amp;IF(COUNTIFS(Mărfuri!$B$5:$B$1004,B251,Mărfuri!$H$5:$H$1004,"")&gt;0,"greutatea unor loturi, ",""),LEN(IF(C251="","data, ","")&amp;IF(D251="","locul întocmirii, ","")&amp;IF(OR(E251="",F251=""),"expeditorul, ","")&amp;IF(OR(H251="",I251=""),"destinatarul, ","")&amp;IF(OR(N251="",O251=""),"transportatorul, ","")&amp;IF(OR(K251="",NOT(ISNUMBER(L251))),"locul și data încărcării, ","")&amp;IF(M251="","locul de livrare, ","")&amp;IF(N(AF251)=0,"numărul de colete, ","")&amp;IF(COUNTIFS(Mărfuri!$B$5:$B$1004,B251,Mărfuri!$H$5:$H$1004,"")&gt;0,"greutatea unor loturi, ",""))-2)&amp;". ","")&amp;IF(Z251&lt;&gt;"","Transportatorul a făcut rezerve la încărcare (art. 8): ele te obligă doar dacă le-ai acceptat expres. ","")&amp;IF(AND(ISNUMBER(AC251),ISNUMBER(AI251)),IF(NOT(ISNUMBER(AD251)),IF(Azi&gt;AI251,"Rezerva scrisă pentru avarii neaparente nu a fost trimisă în termen ("&amp;RIGHT("0"&amp;DAY(AI251),2)&amp;"."&amp;RIGHT("0"&amp;MONTH(AI251),2)&amp;"."&amp;YEAR(AI251)&amp;"). ","Trimite rezerva scrisă pentru avarii neaparente până la "&amp;RIGHT("0"&amp;DAY(AI251),2)&amp;"."&amp;RIGHT("0"&amp;MONTH(AI251),2)&amp;"."&amp;YEAR(AI251)&amp;". "),IF(AD251&gt;AI251,"Rezerva scrisă a fost trimisă după termenul de 7 zile ("&amp;RIGHT("0"&amp;DAY(AI251),2)&amp;"."&amp;RIGHT("0"&amp;MONTH(AI251),2)&amp;"."&amp;YEAR(AI251)&amp;"): se prezumă că marfa a fost primită în starea din CMR. ","")),"")&amp;IF(ISNUMBER(AJ251),IF(NOT(ISNUMBER(AE251)),IF(Azi&gt;AJ251,"Termenul de 21 de zile pentru reclamația de întârziere a expirat. ","Livrare cu întârziere: trimite reclamația scrisă până la "&amp;RIGHT("0"&amp;DAY(AJ251),2)&amp;"."&amp;RIGHT("0"&amp;MONTH(AJ251),2)&amp;"."&amp;YEAR(AJ251)&amp;". "),IF(AE251&gt;AJ251,"Reclamația pentru întârziere a fost trimisă după termen. ","")),"")&amp;IF(AND(AH251="În tranzit – întârziat"),"Termenul de livrare a trecut și marfa nu a ajuns. ","")&amp;IF(AND(ISNUMBER(AK251),OR(AB251&lt;&gt;"",ISNUMBER(AC251),ISNUMBER(AJ251)),Azi&gt;N(AK251)-60,Azi&lt;=N(AK251)),"Acțiunea în instanță se prescrie la "&amp;RIGHT("0"&amp;DAY(AK251),2)&amp;"."&amp;RIGHT("0"&amp;MONTH(AK251),2)&amp;"."&amp;YEAR(AK251)&amp;". ","")))</f>
        <v/>
      </c>
    </row>
    <row r="252" spans="2:38" x14ac:dyDescent="0.2">
      <c r="B252" s="17"/>
      <c r="C252" s="18"/>
      <c r="D252" s="19"/>
      <c r="E252" s="19"/>
      <c r="F252" s="19"/>
      <c r="G252" s="19"/>
      <c r="H252" s="19"/>
      <c r="I252" s="19"/>
      <c r="J252" s="19"/>
      <c r="K252" s="19"/>
      <c r="L252" s="18"/>
      <c r="M252" s="19"/>
      <c r="N252" s="19"/>
      <c r="O252" s="19"/>
      <c r="P252" s="19"/>
      <c r="Q252" s="19"/>
      <c r="R252" s="19"/>
      <c r="S252" s="19"/>
      <c r="T252" s="20"/>
      <c r="U252" s="21"/>
      <c r="V252" s="20"/>
      <c r="W252" s="19"/>
      <c r="X252" s="19"/>
      <c r="Y252" s="18"/>
      <c r="Z252" s="19"/>
      <c r="AA252" s="18"/>
      <c r="AB252" s="19"/>
      <c r="AC252" s="18"/>
      <c r="AD252" s="18"/>
      <c r="AE252" s="18"/>
      <c r="AF252" s="22" t="str">
        <f>IF(B252="","",SUMIF(Mărfuri!$B$5:$B$1004,B252,Mărfuri!$D$5:$D$1004))</f>
        <v/>
      </c>
      <c r="AG252" s="23" t="str">
        <f>IF(B252="","",SUMIF(Mărfuri!$B$5:$B$1004,B252,Mărfuri!$H$5:$H$1004))</f>
        <v/>
      </c>
      <c r="AH252" s="24" t="str">
        <f t="shared" si="12"/>
        <v/>
      </c>
      <c r="AI252" s="25" t="str">
        <f t="shared" si="13"/>
        <v/>
      </c>
      <c r="AJ252" s="25" t="str">
        <f t="shared" si="14"/>
        <v/>
      </c>
      <c r="AK252" s="25" t="str">
        <f t="shared" si="15"/>
        <v/>
      </c>
      <c r="AL252" s="26" t="str">
        <f>IF(B252="","",TRIM(IF(COUNTIF($B$5:$B$504,B252)&gt;1,"Număr CMR dublat. ","")&amp;IF(LEN(IF(C252="","data, ","")&amp;IF(D252="","locul întocmirii, ","")&amp;IF(OR(E252="",F252=""),"expeditorul, ","")&amp;IF(OR(H252="",I252=""),"destinatarul, ","")&amp;IF(OR(N252="",O252=""),"transportatorul, ","")&amp;IF(OR(K252="",NOT(ISNUMBER(L252))),"locul și data încărcării, ","")&amp;IF(M252="","locul de livrare, ","")&amp;IF(N(AF252)=0,"numărul de colete, ","")&amp;IF(COUNTIFS(Mărfuri!$B$5:$B$1004,B252,Mărfuri!$H$5:$H$1004,"")&gt;0,"greutatea unor loturi, ",""))&gt;0,"Lipsesc date obligatorii (art. 6): "&amp;LEFT(IF(C252="","data, ","")&amp;IF(D252="","locul întocmirii, ","")&amp;IF(OR(E252="",F252=""),"expeditorul, ","")&amp;IF(OR(H252="",I252=""),"destinatarul, ","")&amp;IF(OR(N252="",O252=""),"transportatorul, ","")&amp;IF(OR(K252="",NOT(ISNUMBER(L252))),"locul și data încărcării, ","")&amp;IF(M252="","locul de livrare, ","")&amp;IF(N(AF252)=0,"numărul de colete, ","")&amp;IF(COUNTIFS(Mărfuri!$B$5:$B$1004,B252,Mărfuri!$H$5:$H$1004,"")&gt;0,"greutatea unor loturi, ",""),LEN(IF(C252="","data, ","")&amp;IF(D252="","locul întocmirii, ","")&amp;IF(OR(E252="",F252=""),"expeditorul, ","")&amp;IF(OR(H252="",I252=""),"destinatarul, ","")&amp;IF(OR(N252="",O252=""),"transportatorul, ","")&amp;IF(OR(K252="",NOT(ISNUMBER(L252))),"locul și data încărcării, ","")&amp;IF(M252="","locul de livrare, ","")&amp;IF(N(AF252)=0,"numărul de colete, ","")&amp;IF(COUNTIFS(Mărfuri!$B$5:$B$1004,B252,Mărfuri!$H$5:$H$1004,"")&gt;0,"greutatea unor loturi, ",""))-2)&amp;". ","")&amp;IF(Z252&lt;&gt;"","Transportatorul a făcut rezerve la încărcare (art. 8): ele te obligă doar dacă le-ai acceptat expres. ","")&amp;IF(AND(ISNUMBER(AC252),ISNUMBER(AI252)),IF(NOT(ISNUMBER(AD252)),IF(Azi&gt;AI252,"Rezerva scrisă pentru avarii neaparente nu a fost trimisă în termen ("&amp;RIGHT("0"&amp;DAY(AI252),2)&amp;"."&amp;RIGHT("0"&amp;MONTH(AI252),2)&amp;"."&amp;YEAR(AI252)&amp;"). ","Trimite rezerva scrisă pentru avarii neaparente până la "&amp;RIGHT("0"&amp;DAY(AI252),2)&amp;"."&amp;RIGHT("0"&amp;MONTH(AI252),2)&amp;"."&amp;YEAR(AI252)&amp;". "),IF(AD252&gt;AI252,"Rezerva scrisă a fost trimisă după termenul de 7 zile ("&amp;RIGHT("0"&amp;DAY(AI252),2)&amp;"."&amp;RIGHT("0"&amp;MONTH(AI252),2)&amp;"."&amp;YEAR(AI252)&amp;"): se prezumă că marfa a fost primită în starea din CMR. ","")),"")&amp;IF(ISNUMBER(AJ252),IF(NOT(ISNUMBER(AE252)),IF(Azi&gt;AJ252,"Termenul de 21 de zile pentru reclamația de întârziere a expirat. ","Livrare cu întârziere: trimite reclamația scrisă până la "&amp;RIGHT("0"&amp;DAY(AJ252),2)&amp;"."&amp;RIGHT("0"&amp;MONTH(AJ252),2)&amp;"."&amp;YEAR(AJ252)&amp;". "),IF(AE252&gt;AJ252,"Reclamația pentru întârziere a fost trimisă după termen. ","")),"")&amp;IF(AND(AH252="În tranzit – întârziat"),"Termenul de livrare a trecut și marfa nu a ajuns. ","")&amp;IF(AND(ISNUMBER(AK252),OR(AB252&lt;&gt;"",ISNUMBER(AC252),ISNUMBER(AJ252)),Azi&gt;N(AK252)-60,Azi&lt;=N(AK252)),"Acțiunea în instanță se prescrie la "&amp;RIGHT("0"&amp;DAY(AK252),2)&amp;"."&amp;RIGHT("0"&amp;MONTH(AK252),2)&amp;"."&amp;YEAR(AK252)&amp;". ","")))</f>
        <v/>
      </c>
    </row>
    <row r="253" spans="2:38" x14ac:dyDescent="0.2">
      <c r="B253" s="17"/>
      <c r="C253" s="18"/>
      <c r="D253" s="19"/>
      <c r="E253" s="19"/>
      <c r="F253" s="19"/>
      <c r="G253" s="19"/>
      <c r="H253" s="19"/>
      <c r="I253" s="19"/>
      <c r="J253" s="19"/>
      <c r="K253" s="19"/>
      <c r="L253" s="18"/>
      <c r="M253" s="19"/>
      <c r="N253" s="19"/>
      <c r="O253" s="19"/>
      <c r="P253" s="19"/>
      <c r="Q253" s="19"/>
      <c r="R253" s="19"/>
      <c r="S253" s="19"/>
      <c r="T253" s="20"/>
      <c r="U253" s="21"/>
      <c r="V253" s="20"/>
      <c r="W253" s="19"/>
      <c r="X253" s="19"/>
      <c r="Y253" s="18"/>
      <c r="Z253" s="19"/>
      <c r="AA253" s="18"/>
      <c r="AB253" s="19"/>
      <c r="AC253" s="18"/>
      <c r="AD253" s="18"/>
      <c r="AE253" s="18"/>
      <c r="AF253" s="22" t="str">
        <f>IF(B253="","",SUMIF(Mărfuri!$B$5:$B$1004,B253,Mărfuri!$D$5:$D$1004))</f>
        <v/>
      </c>
      <c r="AG253" s="23" t="str">
        <f>IF(B253="","",SUMIF(Mărfuri!$B$5:$B$1004,B253,Mărfuri!$H$5:$H$1004))</f>
        <v/>
      </c>
      <c r="AH253" s="24" t="str">
        <f t="shared" si="12"/>
        <v/>
      </c>
      <c r="AI253" s="25" t="str">
        <f t="shared" si="13"/>
        <v/>
      </c>
      <c r="AJ253" s="25" t="str">
        <f t="shared" si="14"/>
        <v/>
      </c>
      <c r="AK253" s="25" t="str">
        <f t="shared" si="15"/>
        <v/>
      </c>
      <c r="AL253" s="26" t="str">
        <f>IF(B253="","",TRIM(IF(COUNTIF($B$5:$B$504,B253)&gt;1,"Număr CMR dublat. ","")&amp;IF(LEN(IF(C253="","data, ","")&amp;IF(D253="","locul întocmirii, ","")&amp;IF(OR(E253="",F253=""),"expeditorul, ","")&amp;IF(OR(H253="",I253=""),"destinatarul, ","")&amp;IF(OR(N253="",O253=""),"transportatorul, ","")&amp;IF(OR(K253="",NOT(ISNUMBER(L253))),"locul și data încărcării, ","")&amp;IF(M253="","locul de livrare, ","")&amp;IF(N(AF253)=0,"numărul de colete, ","")&amp;IF(COUNTIFS(Mărfuri!$B$5:$B$1004,B253,Mărfuri!$H$5:$H$1004,"")&gt;0,"greutatea unor loturi, ",""))&gt;0,"Lipsesc date obligatorii (art. 6): "&amp;LEFT(IF(C253="","data, ","")&amp;IF(D253="","locul întocmirii, ","")&amp;IF(OR(E253="",F253=""),"expeditorul, ","")&amp;IF(OR(H253="",I253=""),"destinatarul, ","")&amp;IF(OR(N253="",O253=""),"transportatorul, ","")&amp;IF(OR(K253="",NOT(ISNUMBER(L253))),"locul și data încărcării, ","")&amp;IF(M253="","locul de livrare, ","")&amp;IF(N(AF253)=0,"numărul de colete, ","")&amp;IF(COUNTIFS(Mărfuri!$B$5:$B$1004,B253,Mărfuri!$H$5:$H$1004,"")&gt;0,"greutatea unor loturi, ",""),LEN(IF(C253="","data, ","")&amp;IF(D253="","locul întocmirii, ","")&amp;IF(OR(E253="",F253=""),"expeditorul, ","")&amp;IF(OR(H253="",I253=""),"destinatarul, ","")&amp;IF(OR(N253="",O253=""),"transportatorul, ","")&amp;IF(OR(K253="",NOT(ISNUMBER(L253))),"locul și data încărcării, ","")&amp;IF(M253="","locul de livrare, ","")&amp;IF(N(AF253)=0,"numărul de colete, ","")&amp;IF(COUNTIFS(Mărfuri!$B$5:$B$1004,B253,Mărfuri!$H$5:$H$1004,"")&gt;0,"greutatea unor loturi, ",""))-2)&amp;". ","")&amp;IF(Z253&lt;&gt;"","Transportatorul a făcut rezerve la încărcare (art. 8): ele te obligă doar dacă le-ai acceptat expres. ","")&amp;IF(AND(ISNUMBER(AC253),ISNUMBER(AI253)),IF(NOT(ISNUMBER(AD253)),IF(Azi&gt;AI253,"Rezerva scrisă pentru avarii neaparente nu a fost trimisă în termen ("&amp;RIGHT("0"&amp;DAY(AI253),2)&amp;"."&amp;RIGHT("0"&amp;MONTH(AI253),2)&amp;"."&amp;YEAR(AI253)&amp;"). ","Trimite rezerva scrisă pentru avarii neaparente până la "&amp;RIGHT("0"&amp;DAY(AI253),2)&amp;"."&amp;RIGHT("0"&amp;MONTH(AI253),2)&amp;"."&amp;YEAR(AI253)&amp;". "),IF(AD253&gt;AI253,"Rezerva scrisă a fost trimisă după termenul de 7 zile ("&amp;RIGHT("0"&amp;DAY(AI253),2)&amp;"."&amp;RIGHT("0"&amp;MONTH(AI253),2)&amp;"."&amp;YEAR(AI253)&amp;"): se prezumă că marfa a fost primită în starea din CMR. ","")),"")&amp;IF(ISNUMBER(AJ253),IF(NOT(ISNUMBER(AE253)),IF(Azi&gt;AJ253,"Termenul de 21 de zile pentru reclamația de întârziere a expirat. ","Livrare cu întârziere: trimite reclamația scrisă până la "&amp;RIGHT("0"&amp;DAY(AJ253),2)&amp;"."&amp;RIGHT("0"&amp;MONTH(AJ253),2)&amp;"."&amp;YEAR(AJ253)&amp;". "),IF(AE253&gt;AJ253,"Reclamația pentru întârziere a fost trimisă după termen. ","")),"")&amp;IF(AND(AH253="În tranzit – întârziat"),"Termenul de livrare a trecut și marfa nu a ajuns. ","")&amp;IF(AND(ISNUMBER(AK253),OR(AB253&lt;&gt;"",ISNUMBER(AC253),ISNUMBER(AJ253)),Azi&gt;N(AK253)-60,Azi&lt;=N(AK253)),"Acțiunea în instanță se prescrie la "&amp;RIGHT("0"&amp;DAY(AK253),2)&amp;"."&amp;RIGHT("0"&amp;MONTH(AK253),2)&amp;"."&amp;YEAR(AK253)&amp;". ","")))</f>
        <v/>
      </c>
    </row>
    <row r="254" spans="2:38" x14ac:dyDescent="0.2">
      <c r="B254" s="17"/>
      <c r="C254" s="18"/>
      <c r="D254" s="19"/>
      <c r="E254" s="19"/>
      <c r="F254" s="19"/>
      <c r="G254" s="19"/>
      <c r="H254" s="19"/>
      <c r="I254" s="19"/>
      <c r="J254" s="19"/>
      <c r="K254" s="19"/>
      <c r="L254" s="18"/>
      <c r="M254" s="19"/>
      <c r="N254" s="19"/>
      <c r="O254" s="19"/>
      <c r="P254" s="19"/>
      <c r="Q254" s="19"/>
      <c r="R254" s="19"/>
      <c r="S254" s="19"/>
      <c r="T254" s="20"/>
      <c r="U254" s="21"/>
      <c r="V254" s="20"/>
      <c r="W254" s="19"/>
      <c r="X254" s="19"/>
      <c r="Y254" s="18"/>
      <c r="Z254" s="19"/>
      <c r="AA254" s="18"/>
      <c r="AB254" s="19"/>
      <c r="AC254" s="18"/>
      <c r="AD254" s="18"/>
      <c r="AE254" s="18"/>
      <c r="AF254" s="22" t="str">
        <f>IF(B254="","",SUMIF(Mărfuri!$B$5:$B$1004,B254,Mărfuri!$D$5:$D$1004))</f>
        <v/>
      </c>
      <c r="AG254" s="23" t="str">
        <f>IF(B254="","",SUMIF(Mărfuri!$B$5:$B$1004,B254,Mărfuri!$H$5:$H$1004))</f>
        <v/>
      </c>
      <c r="AH254" s="24" t="str">
        <f t="shared" si="12"/>
        <v/>
      </c>
      <c r="AI254" s="25" t="str">
        <f t="shared" si="13"/>
        <v/>
      </c>
      <c r="AJ254" s="25" t="str">
        <f t="shared" si="14"/>
        <v/>
      </c>
      <c r="AK254" s="25" t="str">
        <f t="shared" si="15"/>
        <v/>
      </c>
      <c r="AL254" s="26" t="str">
        <f>IF(B254="","",TRIM(IF(COUNTIF($B$5:$B$504,B254)&gt;1,"Număr CMR dublat. ","")&amp;IF(LEN(IF(C254="","data, ","")&amp;IF(D254="","locul întocmirii, ","")&amp;IF(OR(E254="",F254=""),"expeditorul, ","")&amp;IF(OR(H254="",I254=""),"destinatarul, ","")&amp;IF(OR(N254="",O254=""),"transportatorul, ","")&amp;IF(OR(K254="",NOT(ISNUMBER(L254))),"locul și data încărcării, ","")&amp;IF(M254="","locul de livrare, ","")&amp;IF(N(AF254)=0,"numărul de colete, ","")&amp;IF(COUNTIFS(Mărfuri!$B$5:$B$1004,B254,Mărfuri!$H$5:$H$1004,"")&gt;0,"greutatea unor loturi, ",""))&gt;0,"Lipsesc date obligatorii (art. 6): "&amp;LEFT(IF(C254="","data, ","")&amp;IF(D254="","locul întocmirii, ","")&amp;IF(OR(E254="",F254=""),"expeditorul, ","")&amp;IF(OR(H254="",I254=""),"destinatarul, ","")&amp;IF(OR(N254="",O254=""),"transportatorul, ","")&amp;IF(OR(K254="",NOT(ISNUMBER(L254))),"locul și data încărcării, ","")&amp;IF(M254="","locul de livrare, ","")&amp;IF(N(AF254)=0,"numărul de colete, ","")&amp;IF(COUNTIFS(Mărfuri!$B$5:$B$1004,B254,Mărfuri!$H$5:$H$1004,"")&gt;0,"greutatea unor loturi, ",""),LEN(IF(C254="","data, ","")&amp;IF(D254="","locul întocmirii, ","")&amp;IF(OR(E254="",F254=""),"expeditorul, ","")&amp;IF(OR(H254="",I254=""),"destinatarul, ","")&amp;IF(OR(N254="",O254=""),"transportatorul, ","")&amp;IF(OR(K254="",NOT(ISNUMBER(L254))),"locul și data încărcării, ","")&amp;IF(M254="","locul de livrare, ","")&amp;IF(N(AF254)=0,"numărul de colete, ","")&amp;IF(COUNTIFS(Mărfuri!$B$5:$B$1004,B254,Mărfuri!$H$5:$H$1004,"")&gt;0,"greutatea unor loturi, ",""))-2)&amp;". ","")&amp;IF(Z254&lt;&gt;"","Transportatorul a făcut rezerve la încărcare (art. 8): ele te obligă doar dacă le-ai acceptat expres. ","")&amp;IF(AND(ISNUMBER(AC254),ISNUMBER(AI254)),IF(NOT(ISNUMBER(AD254)),IF(Azi&gt;AI254,"Rezerva scrisă pentru avarii neaparente nu a fost trimisă în termen ("&amp;RIGHT("0"&amp;DAY(AI254),2)&amp;"."&amp;RIGHT("0"&amp;MONTH(AI254),2)&amp;"."&amp;YEAR(AI254)&amp;"). ","Trimite rezerva scrisă pentru avarii neaparente până la "&amp;RIGHT("0"&amp;DAY(AI254),2)&amp;"."&amp;RIGHT("0"&amp;MONTH(AI254),2)&amp;"."&amp;YEAR(AI254)&amp;". "),IF(AD254&gt;AI254,"Rezerva scrisă a fost trimisă după termenul de 7 zile ("&amp;RIGHT("0"&amp;DAY(AI254),2)&amp;"."&amp;RIGHT("0"&amp;MONTH(AI254),2)&amp;"."&amp;YEAR(AI254)&amp;"): se prezumă că marfa a fost primită în starea din CMR. ","")),"")&amp;IF(ISNUMBER(AJ254),IF(NOT(ISNUMBER(AE254)),IF(Azi&gt;AJ254,"Termenul de 21 de zile pentru reclamația de întârziere a expirat. ","Livrare cu întârziere: trimite reclamația scrisă până la "&amp;RIGHT("0"&amp;DAY(AJ254),2)&amp;"."&amp;RIGHT("0"&amp;MONTH(AJ254),2)&amp;"."&amp;YEAR(AJ254)&amp;". "),IF(AE254&gt;AJ254,"Reclamația pentru întârziere a fost trimisă după termen. ","")),"")&amp;IF(AND(AH254="În tranzit – întârziat"),"Termenul de livrare a trecut și marfa nu a ajuns. ","")&amp;IF(AND(ISNUMBER(AK254),OR(AB254&lt;&gt;"",ISNUMBER(AC254),ISNUMBER(AJ254)),Azi&gt;N(AK254)-60,Azi&lt;=N(AK254)),"Acțiunea în instanță se prescrie la "&amp;RIGHT("0"&amp;DAY(AK254),2)&amp;"."&amp;RIGHT("0"&amp;MONTH(AK254),2)&amp;"."&amp;YEAR(AK254)&amp;". ","")))</f>
        <v/>
      </c>
    </row>
    <row r="255" spans="2:38" x14ac:dyDescent="0.2">
      <c r="B255" s="17"/>
      <c r="C255" s="18"/>
      <c r="D255" s="19"/>
      <c r="E255" s="19"/>
      <c r="F255" s="19"/>
      <c r="G255" s="19"/>
      <c r="H255" s="19"/>
      <c r="I255" s="19"/>
      <c r="J255" s="19"/>
      <c r="K255" s="19"/>
      <c r="L255" s="18"/>
      <c r="M255" s="19"/>
      <c r="N255" s="19"/>
      <c r="O255" s="19"/>
      <c r="P255" s="19"/>
      <c r="Q255" s="19"/>
      <c r="R255" s="19"/>
      <c r="S255" s="19"/>
      <c r="T255" s="20"/>
      <c r="U255" s="21"/>
      <c r="V255" s="20"/>
      <c r="W255" s="19"/>
      <c r="X255" s="19"/>
      <c r="Y255" s="18"/>
      <c r="Z255" s="19"/>
      <c r="AA255" s="18"/>
      <c r="AB255" s="19"/>
      <c r="AC255" s="18"/>
      <c r="AD255" s="18"/>
      <c r="AE255" s="18"/>
      <c r="AF255" s="22" t="str">
        <f>IF(B255="","",SUMIF(Mărfuri!$B$5:$B$1004,B255,Mărfuri!$D$5:$D$1004))</f>
        <v/>
      </c>
      <c r="AG255" s="23" t="str">
        <f>IF(B255="","",SUMIF(Mărfuri!$B$5:$B$1004,B255,Mărfuri!$H$5:$H$1004))</f>
        <v/>
      </c>
      <c r="AH255" s="24" t="str">
        <f t="shared" si="12"/>
        <v/>
      </c>
      <c r="AI255" s="25" t="str">
        <f t="shared" si="13"/>
        <v/>
      </c>
      <c r="AJ255" s="25" t="str">
        <f t="shared" si="14"/>
        <v/>
      </c>
      <c r="AK255" s="25" t="str">
        <f t="shared" si="15"/>
        <v/>
      </c>
      <c r="AL255" s="26" t="str">
        <f>IF(B255="","",TRIM(IF(COUNTIF($B$5:$B$504,B255)&gt;1,"Număr CMR dublat. ","")&amp;IF(LEN(IF(C255="","data, ","")&amp;IF(D255="","locul întocmirii, ","")&amp;IF(OR(E255="",F255=""),"expeditorul, ","")&amp;IF(OR(H255="",I255=""),"destinatarul, ","")&amp;IF(OR(N255="",O255=""),"transportatorul, ","")&amp;IF(OR(K255="",NOT(ISNUMBER(L255))),"locul și data încărcării, ","")&amp;IF(M255="","locul de livrare, ","")&amp;IF(N(AF255)=0,"numărul de colete, ","")&amp;IF(COUNTIFS(Mărfuri!$B$5:$B$1004,B255,Mărfuri!$H$5:$H$1004,"")&gt;0,"greutatea unor loturi, ",""))&gt;0,"Lipsesc date obligatorii (art. 6): "&amp;LEFT(IF(C255="","data, ","")&amp;IF(D255="","locul întocmirii, ","")&amp;IF(OR(E255="",F255=""),"expeditorul, ","")&amp;IF(OR(H255="",I255=""),"destinatarul, ","")&amp;IF(OR(N255="",O255=""),"transportatorul, ","")&amp;IF(OR(K255="",NOT(ISNUMBER(L255))),"locul și data încărcării, ","")&amp;IF(M255="","locul de livrare, ","")&amp;IF(N(AF255)=0,"numărul de colete, ","")&amp;IF(COUNTIFS(Mărfuri!$B$5:$B$1004,B255,Mărfuri!$H$5:$H$1004,"")&gt;0,"greutatea unor loturi, ",""),LEN(IF(C255="","data, ","")&amp;IF(D255="","locul întocmirii, ","")&amp;IF(OR(E255="",F255=""),"expeditorul, ","")&amp;IF(OR(H255="",I255=""),"destinatarul, ","")&amp;IF(OR(N255="",O255=""),"transportatorul, ","")&amp;IF(OR(K255="",NOT(ISNUMBER(L255))),"locul și data încărcării, ","")&amp;IF(M255="","locul de livrare, ","")&amp;IF(N(AF255)=0,"numărul de colete, ","")&amp;IF(COUNTIFS(Mărfuri!$B$5:$B$1004,B255,Mărfuri!$H$5:$H$1004,"")&gt;0,"greutatea unor loturi, ",""))-2)&amp;". ","")&amp;IF(Z255&lt;&gt;"","Transportatorul a făcut rezerve la încărcare (art. 8): ele te obligă doar dacă le-ai acceptat expres. ","")&amp;IF(AND(ISNUMBER(AC255),ISNUMBER(AI255)),IF(NOT(ISNUMBER(AD255)),IF(Azi&gt;AI255,"Rezerva scrisă pentru avarii neaparente nu a fost trimisă în termen ("&amp;RIGHT("0"&amp;DAY(AI255),2)&amp;"."&amp;RIGHT("0"&amp;MONTH(AI255),2)&amp;"."&amp;YEAR(AI255)&amp;"). ","Trimite rezerva scrisă pentru avarii neaparente până la "&amp;RIGHT("0"&amp;DAY(AI255),2)&amp;"."&amp;RIGHT("0"&amp;MONTH(AI255),2)&amp;"."&amp;YEAR(AI255)&amp;". "),IF(AD255&gt;AI255,"Rezerva scrisă a fost trimisă după termenul de 7 zile ("&amp;RIGHT("0"&amp;DAY(AI255),2)&amp;"."&amp;RIGHT("0"&amp;MONTH(AI255),2)&amp;"."&amp;YEAR(AI255)&amp;"): se prezumă că marfa a fost primită în starea din CMR. ","")),"")&amp;IF(ISNUMBER(AJ255),IF(NOT(ISNUMBER(AE255)),IF(Azi&gt;AJ255,"Termenul de 21 de zile pentru reclamația de întârziere a expirat. ","Livrare cu întârziere: trimite reclamația scrisă până la "&amp;RIGHT("0"&amp;DAY(AJ255),2)&amp;"."&amp;RIGHT("0"&amp;MONTH(AJ255),2)&amp;"."&amp;YEAR(AJ255)&amp;". "),IF(AE255&gt;AJ255,"Reclamația pentru întârziere a fost trimisă după termen. ","")),"")&amp;IF(AND(AH255="În tranzit – întârziat"),"Termenul de livrare a trecut și marfa nu a ajuns. ","")&amp;IF(AND(ISNUMBER(AK255),OR(AB255&lt;&gt;"",ISNUMBER(AC255),ISNUMBER(AJ255)),Azi&gt;N(AK255)-60,Azi&lt;=N(AK255)),"Acțiunea în instanță se prescrie la "&amp;RIGHT("0"&amp;DAY(AK255),2)&amp;"."&amp;RIGHT("0"&amp;MONTH(AK255),2)&amp;"."&amp;YEAR(AK255)&amp;". ","")))</f>
        <v/>
      </c>
    </row>
    <row r="256" spans="2:38" x14ac:dyDescent="0.2">
      <c r="B256" s="17"/>
      <c r="C256" s="18"/>
      <c r="D256" s="19"/>
      <c r="E256" s="19"/>
      <c r="F256" s="19"/>
      <c r="G256" s="19"/>
      <c r="H256" s="19"/>
      <c r="I256" s="19"/>
      <c r="J256" s="19"/>
      <c r="K256" s="19"/>
      <c r="L256" s="18"/>
      <c r="M256" s="19"/>
      <c r="N256" s="19"/>
      <c r="O256" s="19"/>
      <c r="P256" s="19"/>
      <c r="Q256" s="19"/>
      <c r="R256" s="19"/>
      <c r="S256" s="19"/>
      <c r="T256" s="20"/>
      <c r="U256" s="21"/>
      <c r="V256" s="20"/>
      <c r="W256" s="19"/>
      <c r="X256" s="19"/>
      <c r="Y256" s="18"/>
      <c r="Z256" s="19"/>
      <c r="AA256" s="18"/>
      <c r="AB256" s="19"/>
      <c r="AC256" s="18"/>
      <c r="AD256" s="18"/>
      <c r="AE256" s="18"/>
      <c r="AF256" s="22" t="str">
        <f>IF(B256="","",SUMIF(Mărfuri!$B$5:$B$1004,B256,Mărfuri!$D$5:$D$1004))</f>
        <v/>
      </c>
      <c r="AG256" s="23" t="str">
        <f>IF(B256="","",SUMIF(Mărfuri!$B$5:$B$1004,B256,Mărfuri!$H$5:$H$1004))</f>
        <v/>
      </c>
      <c r="AH256" s="24" t="str">
        <f t="shared" si="12"/>
        <v/>
      </c>
      <c r="AI256" s="25" t="str">
        <f t="shared" si="13"/>
        <v/>
      </c>
      <c r="AJ256" s="25" t="str">
        <f t="shared" si="14"/>
        <v/>
      </c>
      <c r="AK256" s="25" t="str">
        <f t="shared" si="15"/>
        <v/>
      </c>
      <c r="AL256" s="26" t="str">
        <f>IF(B256="","",TRIM(IF(COUNTIF($B$5:$B$504,B256)&gt;1,"Număr CMR dublat. ","")&amp;IF(LEN(IF(C256="","data, ","")&amp;IF(D256="","locul întocmirii, ","")&amp;IF(OR(E256="",F256=""),"expeditorul, ","")&amp;IF(OR(H256="",I256=""),"destinatarul, ","")&amp;IF(OR(N256="",O256=""),"transportatorul, ","")&amp;IF(OR(K256="",NOT(ISNUMBER(L256))),"locul și data încărcării, ","")&amp;IF(M256="","locul de livrare, ","")&amp;IF(N(AF256)=0,"numărul de colete, ","")&amp;IF(COUNTIFS(Mărfuri!$B$5:$B$1004,B256,Mărfuri!$H$5:$H$1004,"")&gt;0,"greutatea unor loturi, ",""))&gt;0,"Lipsesc date obligatorii (art. 6): "&amp;LEFT(IF(C256="","data, ","")&amp;IF(D256="","locul întocmirii, ","")&amp;IF(OR(E256="",F256=""),"expeditorul, ","")&amp;IF(OR(H256="",I256=""),"destinatarul, ","")&amp;IF(OR(N256="",O256=""),"transportatorul, ","")&amp;IF(OR(K256="",NOT(ISNUMBER(L256))),"locul și data încărcării, ","")&amp;IF(M256="","locul de livrare, ","")&amp;IF(N(AF256)=0,"numărul de colete, ","")&amp;IF(COUNTIFS(Mărfuri!$B$5:$B$1004,B256,Mărfuri!$H$5:$H$1004,"")&gt;0,"greutatea unor loturi, ",""),LEN(IF(C256="","data, ","")&amp;IF(D256="","locul întocmirii, ","")&amp;IF(OR(E256="",F256=""),"expeditorul, ","")&amp;IF(OR(H256="",I256=""),"destinatarul, ","")&amp;IF(OR(N256="",O256=""),"transportatorul, ","")&amp;IF(OR(K256="",NOT(ISNUMBER(L256))),"locul și data încărcării, ","")&amp;IF(M256="","locul de livrare, ","")&amp;IF(N(AF256)=0,"numărul de colete, ","")&amp;IF(COUNTIFS(Mărfuri!$B$5:$B$1004,B256,Mărfuri!$H$5:$H$1004,"")&gt;0,"greutatea unor loturi, ",""))-2)&amp;". ","")&amp;IF(Z256&lt;&gt;"","Transportatorul a făcut rezerve la încărcare (art. 8): ele te obligă doar dacă le-ai acceptat expres. ","")&amp;IF(AND(ISNUMBER(AC256),ISNUMBER(AI256)),IF(NOT(ISNUMBER(AD256)),IF(Azi&gt;AI256,"Rezerva scrisă pentru avarii neaparente nu a fost trimisă în termen ("&amp;RIGHT("0"&amp;DAY(AI256),2)&amp;"."&amp;RIGHT("0"&amp;MONTH(AI256),2)&amp;"."&amp;YEAR(AI256)&amp;"). ","Trimite rezerva scrisă pentru avarii neaparente până la "&amp;RIGHT("0"&amp;DAY(AI256),2)&amp;"."&amp;RIGHT("0"&amp;MONTH(AI256),2)&amp;"."&amp;YEAR(AI256)&amp;". "),IF(AD256&gt;AI256,"Rezerva scrisă a fost trimisă după termenul de 7 zile ("&amp;RIGHT("0"&amp;DAY(AI256),2)&amp;"."&amp;RIGHT("0"&amp;MONTH(AI256),2)&amp;"."&amp;YEAR(AI256)&amp;"): se prezumă că marfa a fost primită în starea din CMR. ","")),"")&amp;IF(ISNUMBER(AJ256),IF(NOT(ISNUMBER(AE256)),IF(Azi&gt;AJ256,"Termenul de 21 de zile pentru reclamația de întârziere a expirat. ","Livrare cu întârziere: trimite reclamația scrisă până la "&amp;RIGHT("0"&amp;DAY(AJ256),2)&amp;"."&amp;RIGHT("0"&amp;MONTH(AJ256),2)&amp;"."&amp;YEAR(AJ256)&amp;". "),IF(AE256&gt;AJ256,"Reclamația pentru întârziere a fost trimisă după termen. ","")),"")&amp;IF(AND(AH256="În tranzit – întârziat"),"Termenul de livrare a trecut și marfa nu a ajuns. ","")&amp;IF(AND(ISNUMBER(AK256),OR(AB256&lt;&gt;"",ISNUMBER(AC256),ISNUMBER(AJ256)),Azi&gt;N(AK256)-60,Azi&lt;=N(AK256)),"Acțiunea în instanță se prescrie la "&amp;RIGHT("0"&amp;DAY(AK256),2)&amp;"."&amp;RIGHT("0"&amp;MONTH(AK256),2)&amp;"."&amp;YEAR(AK256)&amp;". ","")))</f>
        <v/>
      </c>
    </row>
    <row r="257" spans="2:38" x14ac:dyDescent="0.2">
      <c r="B257" s="17"/>
      <c r="C257" s="18"/>
      <c r="D257" s="19"/>
      <c r="E257" s="19"/>
      <c r="F257" s="19"/>
      <c r="G257" s="19"/>
      <c r="H257" s="19"/>
      <c r="I257" s="19"/>
      <c r="J257" s="19"/>
      <c r="K257" s="19"/>
      <c r="L257" s="18"/>
      <c r="M257" s="19"/>
      <c r="N257" s="19"/>
      <c r="O257" s="19"/>
      <c r="P257" s="19"/>
      <c r="Q257" s="19"/>
      <c r="R257" s="19"/>
      <c r="S257" s="19"/>
      <c r="T257" s="20"/>
      <c r="U257" s="21"/>
      <c r="V257" s="20"/>
      <c r="W257" s="19"/>
      <c r="X257" s="19"/>
      <c r="Y257" s="18"/>
      <c r="Z257" s="19"/>
      <c r="AA257" s="18"/>
      <c r="AB257" s="19"/>
      <c r="AC257" s="18"/>
      <c r="AD257" s="18"/>
      <c r="AE257" s="18"/>
      <c r="AF257" s="22" t="str">
        <f>IF(B257="","",SUMIF(Mărfuri!$B$5:$B$1004,B257,Mărfuri!$D$5:$D$1004))</f>
        <v/>
      </c>
      <c r="AG257" s="23" t="str">
        <f>IF(B257="","",SUMIF(Mărfuri!$B$5:$B$1004,B257,Mărfuri!$H$5:$H$1004))</f>
        <v/>
      </c>
      <c r="AH257" s="24" t="str">
        <f t="shared" si="12"/>
        <v/>
      </c>
      <c r="AI257" s="25" t="str">
        <f t="shared" si="13"/>
        <v/>
      </c>
      <c r="AJ257" s="25" t="str">
        <f t="shared" si="14"/>
        <v/>
      </c>
      <c r="AK257" s="25" t="str">
        <f t="shared" si="15"/>
        <v/>
      </c>
      <c r="AL257" s="26" t="str">
        <f>IF(B257="","",TRIM(IF(COUNTIF($B$5:$B$504,B257)&gt;1,"Număr CMR dublat. ","")&amp;IF(LEN(IF(C257="","data, ","")&amp;IF(D257="","locul întocmirii, ","")&amp;IF(OR(E257="",F257=""),"expeditorul, ","")&amp;IF(OR(H257="",I257=""),"destinatarul, ","")&amp;IF(OR(N257="",O257=""),"transportatorul, ","")&amp;IF(OR(K257="",NOT(ISNUMBER(L257))),"locul și data încărcării, ","")&amp;IF(M257="","locul de livrare, ","")&amp;IF(N(AF257)=0,"numărul de colete, ","")&amp;IF(COUNTIFS(Mărfuri!$B$5:$B$1004,B257,Mărfuri!$H$5:$H$1004,"")&gt;0,"greutatea unor loturi, ",""))&gt;0,"Lipsesc date obligatorii (art. 6): "&amp;LEFT(IF(C257="","data, ","")&amp;IF(D257="","locul întocmirii, ","")&amp;IF(OR(E257="",F257=""),"expeditorul, ","")&amp;IF(OR(H257="",I257=""),"destinatarul, ","")&amp;IF(OR(N257="",O257=""),"transportatorul, ","")&amp;IF(OR(K257="",NOT(ISNUMBER(L257))),"locul și data încărcării, ","")&amp;IF(M257="","locul de livrare, ","")&amp;IF(N(AF257)=0,"numărul de colete, ","")&amp;IF(COUNTIFS(Mărfuri!$B$5:$B$1004,B257,Mărfuri!$H$5:$H$1004,"")&gt;0,"greutatea unor loturi, ",""),LEN(IF(C257="","data, ","")&amp;IF(D257="","locul întocmirii, ","")&amp;IF(OR(E257="",F257=""),"expeditorul, ","")&amp;IF(OR(H257="",I257=""),"destinatarul, ","")&amp;IF(OR(N257="",O257=""),"transportatorul, ","")&amp;IF(OR(K257="",NOT(ISNUMBER(L257))),"locul și data încărcării, ","")&amp;IF(M257="","locul de livrare, ","")&amp;IF(N(AF257)=0,"numărul de colete, ","")&amp;IF(COUNTIFS(Mărfuri!$B$5:$B$1004,B257,Mărfuri!$H$5:$H$1004,"")&gt;0,"greutatea unor loturi, ",""))-2)&amp;". ","")&amp;IF(Z257&lt;&gt;"","Transportatorul a făcut rezerve la încărcare (art. 8): ele te obligă doar dacă le-ai acceptat expres. ","")&amp;IF(AND(ISNUMBER(AC257),ISNUMBER(AI257)),IF(NOT(ISNUMBER(AD257)),IF(Azi&gt;AI257,"Rezerva scrisă pentru avarii neaparente nu a fost trimisă în termen ("&amp;RIGHT("0"&amp;DAY(AI257),2)&amp;"."&amp;RIGHT("0"&amp;MONTH(AI257),2)&amp;"."&amp;YEAR(AI257)&amp;"). ","Trimite rezerva scrisă pentru avarii neaparente până la "&amp;RIGHT("0"&amp;DAY(AI257),2)&amp;"."&amp;RIGHT("0"&amp;MONTH(AI257),2)&amp;"."&amp;YEAR(AI257)&amp;". "),IF(AD257&gt;AI257,"Rezerva scrisă a fost trimisă după termenul de 7 zile ("&amp;RIGHT("0"&amp;DAY(AI257),2)&amp;"."&amp;RIGHT("0"&amp;MONTH(AI257),2)&amp;"."&amp;YEAR(AI257)&amp;"): se prezumă că marfa a fost primită în starea din CMR. ","")),"")&amp;IF(ISNUMBER(AJ257),IF(NOT(ISNUMBER(AE257)),IF(Azi&gt;AJ257,"Termenul de 21 de zile pentru reclamația de întârziere a expirat. ","Livrare cu întârziere: trimite reclamația scrisă până la "&amp;RIGHT("0"&amp;DAY(AJ257),2)&amp;"."&amp;RIGHT("0"&amp;MONTH(AJ257),2)&amp;"."&amp;YEAR(AJ257)&amp;". "),IF(AE257&gt;AJ257,"Reclamația pentru întârziere a fost trimisă după termen. ","")),"")&amp;IF(AND(AH257="În tranzit – întârziat"),"Termenul de livrare a trecut și marfa nu a ajuns. ","")&amp;IF(AND(ISNUMBER(AK257),OR(AB257&lt;&gt;"",ISNUMBER(AC257),ISNUMBER(AJ257)),Azi&gt;N(AK257)-60,Azi&lt;=N(AK257)),"Acțiunea în instanță se prescrie la "&amp;RIGHT("0"&amp;DAY(AK257),2)&amp;"."&amp;RIGHT("0"&amp;MONTH(AK257),2)&amp;"."&amp;YEAR(AK257)&amp;". ","")))</f>
        <v/>
      </c>
    </row>
    <row r="258" spans="2:38" x14ac:dyDescent="0.2">
      <c r="B258" s="17"/>
      <c r="C258" s="18"/>
      <c r="D258" s="19"/>
      <c r="E258" s="19"/>
      <c r="F258" s="19"/>
      <c r="G258" s="19"/>
      <c r="H258" s="19"/>
      <c r="I258" s="19"/>
      <c r="J258" s="19"/>
      <c r="K258" s="19"/>
      <c r="L258" s="18"/>
      <c r="M258" s="19"/>
      <c r="N258" s="19"/>
      <c r="O258" s="19"/>
      <c r="P258" s="19"/>
      <c r="Q258" s="19"/>
      <c r="R258" s="19"/>
      <c r="S258" s="19"/>
      <c r="T258" s="20"/>
      <c r="U258" s="21"/>
      <c r="V258" s="20"/>
      <c r="W258" s="19"/>
      <c r="X258" s="19"/>
      <c r="Y258" s="18"/>
      <c r="Z258" s="19"/>
      <c r="AA258" s="18"/>
      <c r="AB258" s="19"/>
      <c r="AC258" s="18"/>
      <c r="AD258" s="18"/>
      <c r="AE258" s="18"/>
      <c r="AF258" s="22" t="str">
        <f>IF(B258="","",SUMIF(Mărfuri!$B$5:$B$1004,B258,Mărfuri!$D$5:$D$1004))</f>
        <v/>
      </c>
      <c r="AG258" s="23" t="str">
        <f>IF(B258="","",SUMIF(Mărfuri!$B$5:$B$1004,B258,Mărfuri!$H$5:$H$1004))</f>
        <v/>
      </c>
      <c r="AH258" s="24" t="str">
        <f t="shared" si="12"/>
        <v/>
      </c>
      <c r="AI258" s="25" t="str">
        <f t="shared" si="13"/>
        <v/>
      </c>
      <c r="AJ258" s="25" t="str">
        <f t="shared" si="14"/>
        <v/>
      </c>
      <c r="AK258" s="25" t="str">
        <f t="shared" si="15"/>
        <v/>
      </c>
      <c r="AL258" s="26" t="str">
        <f>IF(B258="","",TRIM(IF(COUNTIF($B$5:$B$504,B258)&gt;1,"Număr CMR dublat. ","")&amp;IF(LEN(IF(C258="","data, ","")&amp;IF(D258="","locul întocmirii, ","")&amp;IF(OR(E258="",F258=""),"expeditorul, ","")&amp;IF(OR(H258="",I258=""),"destinatarul, ","")&amp;IF(OR(N258="",O258=""),"transportatorul, ","")&amp;IF(OR(K258="",NOT(ISNUMBER(L258))),"locul și data încărcării, ","")&amp;IF(M258="","locul de livrare, ","")&amp;IF(N(AF258)=0,"numărul de colete, ","")&amp;IF(COUNTIFS(Mărfuri!$B$5:$B$1004,B258,Mărfuri!$H$5:$H$1004,"")&gt;0,"greutatea unor loturi, ",""))&gt;0,"Lipsesc date obligatorii (art. 6): "&amp;LEFT(IF(C258="","data, ","")&amp;IF(D258="","locul întocmirii, ","")&amp;IF(OR(E258="",F258=""),"expeditorul, ","")&amp;IF(OR(H258="",I258=""),"destinatarul, ","")&amp;IF(OR(N258="",O258=""),"transportatorul, ","")&amp;IF(OR(K258="",NOT(ISNUMBER(L258))),"locul și data încărcării, ","")&amp;IF(M258="","locul de livrare, ","")&amp;IF(N(AF258)=0,"numărul de colete, ","")&amp;IF(COUNTIFS(Mărfuri!$B$5:$B$1004,B258,Mărfuri!$H$5:$H$1004,"")&gt;0,"greutatea unor loturi, ",""),LEN(IF(C258="","data, ","")&amp;IF(D258="","locul întocmirii, ","")&amp;IF(OR(E258="",F258=""),"expeditorul, ","")&amp;IF(OR(H258="",I258=""),"destinatarul, ","")&amp;IF(OR(N258="",O258=""),"transportatorul, ","")&amp;IF(OR(K258="",NOT(ISNUMBER(L258))),"locul și data încărcării, ","")&amp;IF(M258="","locul de livrare, ","")&amp;IF(N(AF258)=0,"numărul de colete, ","")&amp;IF(COUNTIFS(Mărfuri!$B$5:$B$1004,B258,Mărfuri!$H$5:$H$1004,"")&gt;0,"greutatea unor loturi, ",""))-2)&amp;". ","")&amp;IF(Z258&lt;&gt;"","Transportatorul a făcut rezerve la încărcare (art. 8): ele te obligă doar dacă le-ai acceptat expres. ","")&amp;IF(AND(ISNUMBER(AC258),ISNUMBER(AI258)),IF(NOT(ISNUMBER(AD258)),IF(Azi&gt;AI258,"Rezerva scrisă pentru avarii neaparente nu a fost trimisă în termen ("&amp;RIGHT("0"&amp;DAY(AI258),2)&amp;"."&amp;RIGHT("0"&amp;MONTH(AI258),2)&amp;"."&amp;YEAR(AI258)&amp;"). ","Trimite rezerva scrisă pentru avarii neaparente până la "&amp;RIGHT("0"&amp;DAY(AI258),2)&amp;"."&amp;RIGHT("0"&amp;MONTH(AI258),2)&amp;"."&amp;YEAR(AI258)&amp;". "),IF(AD258&gt;AI258,"Rezerva scrisă a fost trimisă după termenul de 7 zile ("&amp;RIGHT("0"&amp;DAY(AI258),2)&amp;"."&amp;RIGHT("0"&amp;MONTH(AI258),2)&amp;"."&amp;YEAR(AI258)&amp;"): se prezumă că marfa a fost primită în starea din CMR. ","")),"")&amp;IF(ISNUMBER(AJ258),IF(NOT(ISNUMBER(AE258)),IF(Azi&gt;AJ258,"Termenul de 21 de zile pentru reclamația de întârziere a expirat. ","Livrare cu întârziere: trimite reclamația scrisă până la "&amp;RIGHT("0"&amp;DAY(AJ258),2)&amp;"."&amp;RIGHT("0"&amp;MONTH(AJ258),2)&amp;"."&amp;YEAR(AJ258)&amp;". "),IF(AE258&gt;AJ258,"Reclamația pentru întârziere a fost trimisă după termen. ","")),"")&amp;IF(AND(AH258="În tranzit – întârziat"),"Termenul de livrare a trecut și marfa nu a ajuns. ","")&amp;IF(AND(ISNUMBER(AK258),OR(AB258&lt;&gt;"",ISNUMBER(AC258),ISNUMBER(AJ258)),Azi&gt;N(AK258)-60,Azi&lt;=N(AK258)),"Acțiunea în instanță se prescrie la "&amp;RIGHT("0"&amp;DAY(AK258),2)&amp;"."&amp;RIGHT("0"&amp;MONTH(AK258),2)&amp;"."&amp;YEAR(AK258)&amp;". ","")))</f>
        <v/>
      </c>
    </row>
    <row r="259" spans="2:38" x14ac:dyDescent="0.2">
      <c r="B259" s="17"/>
      <c r="C259" s="18"/>
      <c r="D259" s="19"/>
      <c r="E259" s="19"/>
      <c r="F259" s="19"/>
      <c r="G259" s="19"/>
      <c r="H259" s="19"/>
      <c r="I259" s="19"/>
      <c r="J259" s="19"/>
      <c r="K259" s="19"/>
      <c r="L259" s="18"/>
      <c r="M259" s="19"/>
      <c r="N259" s="19"/>
      <c r="O259" s="19"/>
      <c r="P259" s="19"/>
      <c r="Q259" s="19"/>
      <c r="R259" s="19"/>
      <c r="S259" s="19"/>
      <c r="T259" s="20"/>
      <c r="U259" s="21"/>
      <c r="V259" s="20"/>
      <c r="W259" s="19"/>
      <c r="X259" s="19"/>
      <c r="Y259" s="18"/>
      <c r="Z259" s="19"/>
      <c r="AA259" s="18"/>
      <c r="AB259" s="19"/>
      <c r="AC259" s="18"/>
      <c r="AD259" s="18"/>
      <c r="AE259" s="18"/>
      <c r="AF259" s="22" t="str">
        <f>IF(B259="","",SUMIF(Mărfuri!$B$5:$B$1004,B259,Mărfuri!$D$5:$D$1004))</f>
        <v/>
      </c>
      <c r="AG259" s="23" t="str">
        <f>IF(B259="","",SUMIF(Mărfuri!$B$5:$B$1004,B259,Mărfuri!$H$5:$H$1004))</f>
        <v/>
      </c>
      <c r="AH259" s="24" t="str">
        <f t="shared" si="12"/>
        <v/>
      </c>
      <c r="AI259" s="25" t="str">
        <f t="shared" si="13"/>
        <v/>
      </c>
      <c r="AJ259" s="25" t="str">
        <f t="shared" si="14"/>
        <v/>
      </c>
      <c r="AK259" s="25" t="str">
        <f t="shared" si="15"/>
        <v/>
      </c>
      <c r="AL259" s="26" t="str">
        <f>IF(B259="","",TRIM(IF(COUNTIF($B$5:$B$504,B259)&gt;1,"Număr CMR dublat. ","")&amp;IF(LEN(IF(C259="","data, ","")&amp;IF(D259="","locul întocmirii, ","")&amp;IF(OR(E259="",F259=""),"expeditorul, ","")&amp;IF(OR(H259="",I259=""),"destinatarul, ","")&amp;IF(OR(N259="",O259=""),"transportatorul, ","")&amp;IF(OR(K259="",NOT(ISNUMBER(L259))),"locul și data încărcării, ","")&amp;IF(M259="","locul de livrare, ","")&amp;IF(N(AF259)=0,"numărul de colete, ","")&amp;IF(COUNTIFS(Mărfuri!$B$5:$B$1004,B259,Mărfuri!$H$5:$H$1004,"")&gt;0,"greutatea unor loturi, ",""))&gt;0,"Lipsesc date obligatorii (art. 6): "&amp;LEFT(IF(C259="","data, ","")&amp;IF(D259="","locul întocmirii, ","")&amp;IF(OR(E259="",F259=""),"expeditorul, ","")&amp;IF(OR(H259="",I259=""),"destinatarul, ","")&amp;IF(OR(N259="",O259=""),"transportatorul, ","")&amp;IF(OR(K259="",NOT(ISNUMBER(L259))),"locul și data încărcării, ","")&amp;IF(M259="","locul de livrare, ","")&amp;IF(N(AF259)=0,"numărul de colete, ","")&amp;IF(COUNTIFS(Mărfuri!$B$5:$B$1004,B259,Mărfuri!$H$5:$H$1004,"")&gt;0,"greutatea unor loturi, ",""),LEN(IF(C259="","data, ","")&amp;IF(D259="","locul întocmirii, ","")&amp;IF(OR(E259="",F259=""),"expeditorul, ","")&amp;IF(OR(H259="",I259=""),"destinatarul, ","")&amp;IF(OR(N259="",O259=""),"transportatorul, ","")&amp;IF(OR(K259="",NOT(ISNUMBER(L259))),"locul și data încărcării, ","")&amp;IF(M259="","locul de livrare, ","")&amp;IF(N(AF259)=0,"numărul de colete, ","")&amp;IF(COUNTIFS(Mărfuri!$B$5:$B$1004,B259,Mărfuri!$H$5:$H$1004,"")&gt;0,"greutatea unor loturi, ",""))-2)&amp;". ","")&amp;IF(Z259&lt;&gt;"","Transportatorul a făcut rezerve la încărcare (art. 8): ele te obligă doar dacă le-ai acceptat expres. ","")&amp;IF(AND(ISNUMBER(AC259),ISNUMBER(AI259)),IF(NOT(ISNUMBER(AD259)),IF(Azi&gt;AI259,"Rezerva scrisă pentru avarii neaparente nu a fost trimisă în termen ("&amp;RIGHT("0"&amp;DAY(AI259),2)&amp;"."&amp;RIGHT("0"&amp;MONTH(AI259),2)&amp;"."&amp;YEAR(AI259)&amp;"). ","Trimite rezerva scrisă pentru avarii neaparente până la "&amp;RIGHT("0"&amp;DAY(AI259),2)&amp;"."&amp;RIGHT("0"&amp;MONTH(AI259),2)&amp;"."&amp;YEAR(AI259)&amp;". "),IF(AD259&gt;AI259,"Rezerva scrisă a fost trimisă după termenul de 7 zile ("&amp;RIGHT("0"&amp;DAY(AI259),2)&amp;"."&amp;RIGHT("0"&amp;MONTH(AI259),2)&amp;"."&amp;YEAR(AI259)&amp;"): se prezumă că marfa a fost primită în starea din CMR. ","")),"")&amp;IF(ISNUMBER(AJ259),IF(NOT(ISNUMBER(AE259)),IF(Azi&gt;AJ259,"Termenul de 21 de zile pentru reclamația de întârziere a expirat. ","Livrare cu întârziere: trimite reclamația scrisă până la "&amp;RIGHT("0"&amp;DAY(AJ259),2)&amp;"."&amp;RIGHT("0"&amp;MONTH(AJ259),2)&amp;"."&amp;YEAR(AJ259)&amp;". "),IF(AE259&gt;AJ259,"Reclamația pentru întârziere a fost trimisă după termen. ","")),"")&amp;IF(AND(AH259="În tranzit – întârziat"),"Termenul de livrare a trecut și marfa nu a ajuns. ","")&amp;IF(AND(ISNUMBER(AK259),OR(AB259&lt;&gt;"",ISNUMBER(AC259),ISNUMBER(AJ259)),Azi&gt;N(AK259)-60,Azi&lt;=N(AK259)),"Acțiunea în instanță se prescrie la "&amp;RIGHT("0"&amp;DAY(AK259),2)&amp;"."&amp;RIGHT("0"&amp;MONTH(AK259),2)&amp;"."&amp;YEAR(AK259)&amp;". ","")))</f>
        <v/>
      </c>
    </row>
    <row r="260" spans="2:38" x14ac:dyDescent="0.2">
      <c r="B260" s="17"/>
      <c r="C260" s="18"/>
      <c r="D260" s="19"/>
      <c r="E260" s="19"/>
      <c r="F260" s="19"/>
      <c r="G260" s="19"/>
      <c r="H260" s="19"/>
      <c r="I260" s="19"/>
      <c r="J260" s="19"/>
      <c r="K260" s="19"/>
      <c r="L260" s="18"/>
      <c r="M260" s="19"/>
      <c r="N260" s="19"/>
      <c r="O260" s="19"/>
      <c r="P260" s="19"/>
      <c r="Q260" s="19"/>
      <c r="R260" s="19"/>
      <c r="S260" s="19"/>
      <c r="T260" s="20"/>
      <c r="U260" s="21"/>
      <c r="V260" s="20"/>
      <c r="W260" s="19"/>
      <c r="X260" s="19"/>
      <c r="Y260" s="18"/>
      <c r="Z260" s="19"/>
      <c r="AA260" s="18"/>
      <c r="AB260" s="19"/>
      <c r="AC260" s="18"/>
      <c r="AD260" s="18"/>
      <c r="AE260" s="18"/>
      <c r="AF260" s="22" t="str">
        <f>IF(B260="","",SUMIF(Mărfuri!$B$5:$B$1004,B260,Mărfuri!$D$5:$D$1004))</f>
        <v/>
      </c>
      <c r="AG260" s="23" t="str">
        <f>IF(B260="","",SUMIF(Mărfuri!$B$5:$B$1004,B260,Mărfuri!$H$5:$H$1004))</f>
        <v/>
      </c>
      <c r="AH260" s="24" t="str">
        <f t="shared" si="12"/>
        <v/>
      </c>
      <c r="AI260" s="25" t="str">
        <f t="shared" si="13"/>
        <v/>
      </c>
      <c r="AJ260" s="25" t="str">
        <f t="shared" si="14"/>
        <v/>
      </c>
      <c r="AK260" s="25" t="str">
        <f t="shared" si="15"/>
        <v/>
      </c>
      <c r="AL260" s="26" t="str">
        <f>IF(B260="","",TRIM(IF(COUNTIF($B$5:$B$504,B260)&gt;1,"Număr CMR dublat. ","")&amp;IF(LEN(IF(C260="","data, ","")&amp;IF(D260="","locul întocmirii, ","")&amp;IF(OR(E260="",F260=""),"expeditorul, ","")&amp;IF(OR(H260="",I260=""),"destinatarul, ","")&amp;IF(OR(N260="",O260=""),"transportatorul, ","")&amp;IF(OR(K260="",NOT(ISNUMBER(L260))),"locul și data încărcării, ","")&amp;IF(M260="","locul de livrare, ","")&amp;IF(N(AF260)=0,"numărul de colete, ","")&amp;IF(COUNTIFS(Mărfuri!$B$5:$B$1004,B260,Mărfuri!$H$5:$H$1004,"")&gt;0,"greutatea unor loturi, ",""))&gt;0,"Lipsesc date obligatorii (art. 6): "&amp;LEFT(IF(C260="","data, ","")&amp;IF(D260="","locul întocmirii, ","")&amp;IF(OR(E260="",F260=""),"expeditorul, ","")&amp;IF(OR(H260="",I260=""),"destinatarul, ","")&amp;IF(OR(N260="",O260=""),"transportatorul, ","")&amp;IF(OR(K260="",NOT(ISNUMBER(L260))),"locul și data încărcării, ","")&amp;IF(M260="","locul de livrare, ","")&amp;IF(N(AF260)=0,"numărul de colete, ","")&amp;IF(COUNTIFS(Mărfuri!$B$5:$B$1004,B260,Mărfuri!$H$5:$H$1004,"")&gt;0,"greutatea unor loturi, ",""),LEN(IF(C260="","data, ","")&amp;IF(D260="","locul întocmirii, ","")&amp;IF(OR(E260="",F260=""),"expeditorul, ","")&amp;IF(OR(H260="",I260=""),"destinatarul, ","")&amp;IF(OR(N260="",O260=""),"transportatorul, ","")&amp;IF(OR(K260="",NOT(ISNUMBER(L260))),"locul și data încărcării, ","")&amp;IF(M260="","locul de livrare, ","")&amp;IF(N(AF260)=0,"numărul de colete, ","")&amp;IF(COUNTIFS(Mărfuri!$B$5:$B$1004,B260,Mărfuri!$H$5:$H$1004,"")&gt;0,"greutatea unor loturi, ",""))-2)&amp;". ","")&amp;IF(Z260&lt;&gt;"","Transportatorul a făcut rezerve la încărcare (art. 8): ele te obligă doar dacă le-ai acceptat expres. ","")&amp;IF(AND(ISNUMBER(AC260),ISNUMBER(AI260)),IF(NOT(ISNUMBER(AD260)),IF(Azi&gt;AI260,"Rezerva scrisă pentru avarii neaparente nu a fost trimisă în termen ("&amp;RIGHT("0"&amp;DAY(AI260),2)&amp;"."&amp;RIGHT("0"&amp;MONTH(AI260),2)&amp;"."&amp;YEAR(AI260)&amp;"). ","Trimite rezerva scrisă pentru avarii neaparente până la "&amp;RIGHT("0"&amp;DAY(AI260),2)&amp;"."&amp;RIGHT("0"&amp;MONTH(AI260),2)&amp;"."&amp;YEAR(AI260)&amp;". "),IF(AD260&gt;AI260,"Rezerva scrisă a fost trimisă după termenul de 7 zile ("&amp;RIGHT("0"&amp;DAY(AI260),2)&amp;"."&amp;RIGHT("0"&amp;MONTH(AI260),2)&amp;"."&amp;YEAR(AI260)&amp;"): se prezumă că marfa a fost primită în starea din CMR. ","")),"")&amp;IF(ISNUMBER(AJ260),IF(NOT(ISNUMBER(AE260)),IF(Azi&gt;AJ260,"Termenul de 21 de zile pentru reclamația de întârziere a expirat. ","Livrare cu întârziere: trimite reclamația scrisă până la "&amp;RIGHT("0"&amp;DAY(AJ260),2)&amp;"."&amp;RIGHT("0"&amp;MONTH(AJ260),2)&amp;"."&amp;YEAR(AJ260)&amp;". "),IF(AE260&gt;AJ260,"Reclamația pentru întârziere a fost trimisă după termen. ","")),"")&amp;IF(AND(AH260="În tranzit – întârziat"),"Termenul de livrare a trecut și marfa nu a ajuns. ","")&amp;IF(AND(ISNUMBER(AK260),OR(AB260&lt;&gt;"",ISNUMBER(AC260),ISNUMBER(AJ260)),Azi&gt;N(AK260)-60,Azi&lt;=N(AK260)),"Acțiunea în instanță se prescrie la "&amp;RIGHT("0"&amp;DAY(AK260),2)&amp;"."&amp;RIGHT("0"&amp;MONTH(AK260),2)&amp;"."&amp;YEAR(AK260)&amp;". ","")))</f>
        <v/>
      </c>
    </row>
    <row r="261" spans="2:38" x14ac:dyDescent="0.2">
      <c r="B261" s="17"/>
      <c r="C261" s="18"/>
      <c r="D261" s="19"/>
      <c r="E261" s="19"/>
      <c r="F261" s="19"/>
      <c r="G261" s="19"/>
      <c r="H261" s="19"/>
      <c r="I261" s="19"/>
      <c r="J261" s="19"/>
      <c r="K261" s="19"/>
      <c r="L261" s="18"/>
      <c r="M261" s="19"/>
      <c r="N261" s="19"/>
      <c r="O261" s="19"/>
      <c r="P261" s="19"/>
      <c r="Q261" s="19"/>
      <c r="R261" s="19"/>
      <c r="S261" s="19"/>
      <c r="T261" s="20"/>
      <c r="U261" s="21"/>
      <c r="V261" s="20"/>
      <c r="W261" s="19"/>
      <c r="X261" s="19"/>
      <c r="Y261" s="18"/>
      <c r="Z261" s="19"/>
      <c r="AA261" s="18"/>
      <c r="AB261" s="19"/>
      <c r="AC261" s="18"/>
      <c r="AD261" s="18"/>
      <c r="AE261" s="18"/>
      <c r="AF261" s="22" t="str">
        <f>IF(B261="","",SUMIF(Mărfuri!$B$5:$B$1004,B261,Mărfuri!$D$5:$D$1004))</f>
        <v/>
      </c>
      <c r="AG261" s="23" t="str">
        <f>IF(B261="","",SUMIF(Mărfuri!$B$5:$B$1004,B261,Mărfuri!$H$5:$H$1004))</f>
        <v/>
      </c>
      <c r="AH261" s="24" t="str">
        <f t="shared" ref="AH261:AH324" si="16">IF(B261="","",IF(NOT(ISNUMBER(AA261)),IF(AND(ISNUMBER(Y261),Azi&gt;Y261),"În tranzit – întârziat","În tranzit"),IF(OR(AB261&lt;&gt;"",ISNUMBER(AC261)),"Livrat cu rezerve",IF(AND(ISNUMBER(Y261),AA261&gt;Y261),"Livrat cu întârziere","Livrat fără rezerve"))))</f>
        <v/>
      </c>
      <c r="AI261" s="25" t="str">
        <f t="shared" ref="AI261:AI324" si="17">IF(OR(B261="",NOT(ISNUMBER(AA261))),"",WORKDAY.INTL(AA261,7,"0000001",Sarb))</f>
        <v/>
      </c>
      <c r="AJ261" s="25" t="str">
        <f t="shared" ref="AJ261:AJ324" si="18">IF(OR(B261="",NOT(ISNUMBER(AA261)),NOT(ISNUMBER(Y261))),"",IF(AA261&gt;Y261,AA261+21,""))</f>
        <v/>
      </c>
      <c r="AK261" s="25" t="str">
        <f t="shared" ref="AK261:AK324" si="19">IF(OR(B261="",NOT(ISNUMBER(AA261))),"",EDATE(AA261,12))</f>
        <v/>
      </c>
      <c r="AL261" s="26" t="str">
        <f>IF(B261="","",TRIM(IF(COUNTIF($B$5:$B$504,B261)&gt;1,"Număr CMR dublat. ","")&amp;IF(LEN(IF(C261="","data, ","")&amp;IF(D261="","locul întocmirii, ","")&amp;IF(OR(E261="",F261=""),"expeditorul, ","")&amp;IF(OR(H261="",I261=""),"destinatarul, ","")&amp;IF(OR(N261="",O261=""),"transportatorul, ","")&amp;IF(OR(K261="",NOT(ISNUMBER(L261))),"locul și data încărcării, ","")&amp;IF(M261="","locul de livrare, ","")&amp;IF(N(AF261)=0,"numărul de colete, ","")&amp;IF(COUNTIFS(Mărfuri!$B$5:$B$1004,B261,Mărfuri!$H$5:$H$1004,"")&gt;0,"greutatea unor loturi, ",""))&gt;0,"Lipsesc date obligatorii (art. 6): "&amp;LEFT(IF(C261="","data, ","")&amp;IF(D261="","locul întocmirii, ","")&amp;IF(OR(E261="",F261=""),"expeditorul, ","")&amp;IF(OR(H261="",I261=""),"destinatarul, ","")&amp;IF(OR(N261="",O261=""),"transportatorul, ","")&amp;IF(OR(K261="",NOT(ISNUMBER(L261))),"locul și data încărcării, ","")&amp;IF(M261="","locul de livrare, ","")&amp;IF(N(AF261)=0,"numărul de colete, ","")&amp;IF(COUNTIFS(Mărfuri!$B$5:$B$1004,B261,Mărfuri!$H$5:$H$1004,"")&gt;0,"greutatea unor loturi, ",""),LEN(IF(C261="","data, ","")&amp;IF(D261="","locul întocmirii, ","")&amp;IF(OR(E261="",F261=""),"expeditorul, ","")&amp;IF(OR(H261="",I261=""),"destinatarul, ","")&amp;IF(OR(N261="",O261=""),"transportatorul, ","")&amp;IF(OR(K261="",NOT(ISNUMBER(L261))),"locul și data încărcării, ","")&amp;IF(M261="","locul de livrare, ","")&amp;IF(N(AF261)=0,"numărul de colete, ","")&amp;IF(COUNTIFS(Mărfuri!$B$5:$B$1004,B261,Mărfuri!$H$5:$H$1004,"")&gt;0,"greutatea unor loturi, ",""))-2)&amp;". ","")&amp;IF(Z261&lt;&gt;"","Transportatorul a făcut rezerve la încărcare (art. 8): ele te obligă doar dacă le-ai acceptat expres. ","")&amp;IF(AND(ISNUMBER(AC261),ISNUMBER(AI261)),IF(NOT(ISNUMBER(AD261)),IF(Azi&gt;AI261,"Rezerva scrisă pentru avarii neaparente nu a fost trimisă în termen ("&amp;RIGHT("0"&amp;DAY(AI261),2)&amp;"."&amp;RIGHT("0"&amp;MONTH(AI261),2)&amp;"."&amp;YEAR(AI261)&amp;"). ","Trimite rezerva scrisă pentru avarii neaparente până la "&amp;RIGHT("0"&amp;DAY(AI261),2)&amp;"."&amp;RIGHT("0"&amp;MONTH(AI261),2)&amp;"."&amp;YEAR(AI261)&amp;". "),IF(AD261&gt;AI261,"Rezerva scrisă a fost trimisă după termenul de 7 zile ("&amp;RIGHT("0"&amp;DAY(AI261),2)&amp;"."&amp;RIGHT("0"&amp;MONTH(AI261),2)&amp;"."&amp;YEAR(AI261)&amp;"): se prezumă că marfa a fost primită în starea din CMR. ","")),"")&amp;IF(ISNUMBER(AJ261),IF(NOT(ISNUMBER(AE261)),IF(Azi&gt;AJ261,"Termenul de 21 de zile pentru reclamația de întârziere a expirat. ","Livrare cu întârziere: trimite reclamația scrisă până la "&amp;RIGHT("0"&amp;DAY(AJ261),2)&amp;"."&amp;RIGHT("0"&amp;MONTH(AJ261),2)&amp;"."&amp;YEAR(AJ261)&amp;". "),IF(AE261&gt;AJ261,"Reclamația pentru întârziere a fost trimisă după termen. ","")),"")&amp;IF(AND(AH261="În tranzit – întârziat"),"Termenul de livrare a trecut și marfa nu a ajuns. ","")&amp;IF(AND(ISNUMBER(AK261),OR(AB261&lt;&gt;"",ISNUMBER(AC261),ISNUMBER(AJ261)),Azi&gt;N(AK261)-60,Azi&lt;=N(AK261)),"Acțiunea în instanță se prescrie la "&amp;RIGHT("0"&amp;DAY(AK261),2)&amp;"."&amp;RIGHT("0"&amp;MONTH(AK261),2)&amp;"."&amp;YEAR(AK261)&amp;". ","")))</f>
        <v/>
      </c>
    </row>
    <row r="262" spans="2:38" x14ac:dyDescent="0.2">
      <c r="B262" s="17"/>
      <c r="C262" s="18"/>
      <c r="D262" s="19"/>
      <c r="E262" s="19"/>
      <c r="F262" s="19"/>
      <c r="G262" s="19"/>
      <c r="H262" s="19"/>
      <c r="I262" s="19"/>
      <c r="J262" s="19"/>
      <c r="K262" s="19"/>
      <c r="L262" s="18"/>
      <c r="M262" s="19"/>
      <c r="N262" s="19"/>
      <c r="O262" s="19"/>
      <c r="P262" s="19"/>
      <c r="Q262" s="19"/>
      <c r="R262" s="19"/>
      <c r="S262" s="19"/>
      <c r="T262" s="20"/>
      <c r="U262" s="21"/>
      <c r="V262" s="20"/>
      <c r="W262" s="19"/>
      <c r="X262" s="19"/>
      <c r="Y262" s="18"/>
      <c r="Z262" s="19"/>
      <c r="AA262" s="18"/>
      <c r="AB262" s="19"/>
      <c r="AC262" s="18"/>
      <c r="AD262" s="18"/>
      <c r="AE262" s="18"/>
      <c r="AF262" s="22" t="str">
        <f>IF(B262="","",SUMIF(Mărfuri!$B$5:$B$1004,B262,Mărfuri!$D$5:$D$1004))</f>
        <v/>
      </c>
      <c r="AG262" s="23" t="str">
        <f>IF(B262="","",SUMIF(Mărfuri!$B$5:$B$1004,B262,Mărfuri!$H$5:$H$1004))</f>
        <v/>
      </c>
      <c r="AH262" s="24" t="str">
        <f t="shared" si="16"/>
        <v/>
      </c>
      <c r="AI262" s="25" t="str">
        <f t="shared" si="17"/>
        <v/>
      </c>
      <c r="AJ262" s="25" t="str">
        <f t="shared" si="18"/>
        <v/>
      </c>
      <c r="AK262" s="25" t="str">
        <f t="shared" si="19"/>
        <v/>
      </c>
      <c r="AL262" s="26" t="str">
        <f>IF(B262="","",TRIM(IF(COUNTIF($B$5:$B$504,B262)&gt;1,"Număr CMR dublat. ","")&amp;IF(LEN(IF(C262="","data, ","")&amp;IF(D262="","locul întocmirii, ","")&amp;IF(OR(E262="",F262=""),"expeditorul, ","")&amp;IF(OR(H262="",I262=""),"destinatarul, ","")&amp;IF(OR(N262="",O262=""),"transportatorul, ","")&amp;IF(OR(K262="",NOT(ISNUMBER(L262))),"locul și data încărcării, ","")&amp;IF(M262="","locul de livrare, ","")&amp;IF(N(AF262)=0,"numărul de colete, ","")&amp;IF(COUNTIFS(Mărfuri!$B$5:$B$1004,B262,Mărfuri!$H$5:$H$1004,"")&gt;0,"greutatea unor loturi, ",""))&gt;0,"Lipsesc date obligatorii (art. 6): "&amp;LEFT(IF(C262="","data, ","")&amp;IF(D262="","locul întocmirii, ","")&amp;IF(OR(E262="",F262=""),"expeditorul, ","")&amp;IF(OR(H262="",I262=""),"destinatarul, ","")&amp;IF(OR(N262="",O262=""),"transportatorul, ","")&amp;IF(OR(K262="",NOT(ISNUMBER(L262))),"locul și data încărcării, ","")&amp;IF(M262="","locul de livrare, ","")&amp;IF(N(AF262)=0,"numărul de colete, ","")&amp;IF(COUNTIFS(Mărfuri!$B$5:$B$1004,B262,Mărfuri!$H$5:$H$1004,"")&gt;0,"greutatea unor loturi, ",""),LEN(IF(C262="","data, ","")&amp;IF(D262="","locul întocmirii, ","")&amp;IF(OR(E262="",F262=""),"expeditorul, ","")&amp;IF(OR(H262="",I262=""),"destinatarul, ","")&amp;IF(OR(N262="",O262=""),"transportatorul, ","")&amp;IF(OR(K262="",NOT(ISNUMBER(L262))),"locul și data încărcării, ","")&amp;IF(M262="","locul de livrare, ","")&amp;IF(N(AF262)=0,"numărul de colete, ","")&amp;IF(COUNTIFS(Mărfuri!$B$5:$B$1004,B262,Mărfuri!$H$5:$H$1004,"")&gt;0,"greutatea unor loturi, ",""))-2)&amp;". ","")&amp;IF(Z262&lt;&gt;"","Transportatorul a făcut rezerve la încărcare (art. 8): ele te obligă doar dacă le-ai acceptat expres. ","")&amp;IF(AND(ISNUMBER(AC262),ISNUMBER(AI262)),IF(NOT(ISNUMBER(AD262)),IF(Azi&gt;AI262,"Rezerva scrisă pentru avarii neaparente nu a fost trimisă în termen ("&amp;RIGHT("0"&amp;DAY(AI262),2)&amp;"."&amp;RIGHT("0"&amp;MONTH(AI262),2)&amp;"."&amp;YEAR(AI262)&amp;"). ","Trimite rezerva scrisă pentru avarii neaparente până la "&amp;RIGHT("0"&amp;DAY(AI262),2)&amp;"."&amp;RIGHT("0"&amp;MONTH(AI262),2)&amp;"."&amp;YEAR(AI262)&amp;". "),IF(AD262&gt;AI262,"Rezerva scrisă a fost trimisă după termenul de 7 zile ("&amp;RIGHT("0"&amp;DAY(AI262),2)&amp;"."&amp;RIGHT("0"&amp;MONTH(AI262),2)&amp;"."&amp;YEAR(AI262)&amp;"): se prezumă că marfa a fost primită în starea din CMR. ","")),"")&amp;IF(ISNUMBER(AJ262),IF(NOT(ISNUMBER(AE262)),IF(Azi&gt;AJ262,"Termenul de 21 de zile pentru reclamația de întârziere a expirat. ","Livrare cu întârziere: trimite reclamația scrisă până la "&amp;RIGHT("0"&amp;DAY(AJ262),2)&amp;"."&amp;RIGHT("0"&amp;MONTH(AJ262),2)&amp;"."&amp;YEAR(AJ262)&amp;". "),IF(AE262&gt;AJ262,"Reclamația pentru întârziere a fost trimisă după termen. ","")),"")&amp;IF(AND(AH262="În tranzit – întârziat"),"Termenul de livrare a trecut și marfa nu a ajuns. ","")&amp;IF(AND(ISNUMBER(AK262),OR(AB262&lt;&gt;"",ISNUMBER(AC262),ISNUMBER(AJ262)),Azi&gt;N(AK262)-60,Azi&lt;=N(AK262)),"Acțiunea în instanță se prescrie la "&amp;RIGHT("0"&amp;DAY(AK262),2)&amp;"."&amp;RIGHT("0"&amp;MONTH(AK262),2)&amp;"."&amp;YEAR(AK262)&amp;". ","")))</f>
        <v/>
      </c>
    </row>
    <row r="263" spans="2:38" x14ac:dyDescent="0.2">
      <c r="B263" s="17"/>
      <c r="C263" s="18"/>
      <c r="D263" s="19"/>
      <c r="E263" s="19"/>
      <c r="F263" s="19"/>
      <c r="G263" s="19"/>
      <c r="H263" s="19"/>
      <c r="I263" s="19"/>
      <c r="J263" s="19"/>
      <c r="K263" s="19"/>
      <c r="L263" s="18"/>
      <c r="M263" s="19"/>
      <c r="N263" s="19"/>
      <c r="O263" s="19"/>
      <c r="P263" s="19"/>
      <c r="Q263" s="19"/>
      <c r="R263" s="19"/>
      <c r="S263" s="19"/>
      <c r="T263" s="20"/>
      <c r="U263" s="21"/>
      <c r="V263" s="20"/>
      <c r="W263" s="19"/>
      <c r="X263" s="19"/>
      <c r="Y263" s="18"/>
      <c r="Z263" s="19"/>
      <c r="AA263" s="18"/>
      <c r="AB263" s="19"/>
      <c r="AC263" s="18"/>
      <c r="AD263" s="18"/>
      <c r="AE263" s="18"/>
      <c r="AF263" s="22" t="str">
        <f>IF(B263="","",SUMIF(Mărfuri!$B$5:$B$1004,B263,Mărfuri!$D$5:$D$1004))</f>
        <v/>
      </c>
      <c r="AG263" s="23" t="str">
        <f>IF(B263="","",SUMIF(Mărfuri!$B$5:$B$1004,B263,Mărfuri!$H$5:$H$1004))</f>
        <v/>
      </c>
      <c r="AH263" s="24" t="str">
        <f t="shared" si="16"/>
        <v/>
      </c>
      <c r="AI263" s="25" t="str">
        <f t="shared" si="17"/>
        <v/>
      </c>
      <c r="AJ263" s="25" t="str">
        <f t="shared" si="18"/>
        <v/>
      </c>
      <c r="AK263" s="25" t="str">
        <f t="shared" si="19"/>
        <v/>
      </c>
      <c r="AL263" s="26" t="str">
        <f>IF(B263="","",TRIM(IF(COUNTIF($B$5:$B$504,B263)&gt;1,"Număr CMR dublat. ","")&amp;IF(LEN(IF(C263="","data, ","")&amp;IF(D263="","locul întocmirii, ","")&amp;IF(OR(E263="",F263=""),"expeditorul, ","")&amp;IF(OR(H263="",I263=""),"destinatarul, ","")&amp;IF(OR(N263="",O263=""),"transportatorul, ","")&amp;IF(OR(K263="",NOT(ISNUMBER(L263))),"locul și data încărcării, ","")&amp;IF(M263="","locul de livrare, ","")&amp;IF(N(AF263)=0,"numărul de colete, ","")&amp;IF(COUNTIFS(Mărfuri!$B$5:$B$1004,B263,Mărfuri!$H$5:$H$1004,"")&gt;0,"greutatea unor loturi, ",""))&gt;0,"Lipsesc date obligatorii (art. 6): "&amp;LEFT(IF(C263="","data, ","")&amp;IF(D263="","locul întocmirii, ","")&amp;IF(OR(E263="",F263=""),"expeditorul, ","")&amp;IF(OR(H263="",I263=""),"destinatarul, ","")&amp;IF(OR(N263="",O263=""),"transportatorul, ","")&amp;IF(OR(K263="",NOT(ISNUMBER(L263))),"locul și data încărcării, ","")&amp;IF(M263="","locul de livrare, ","")&amp;IF(N(AF263)=0,"numărul de colete, ","")&amp;IF(COUNTIFS(Mărfuri!$B$5:$B$1004,B263,Mărfuri!$H$5:$H$1004,"")&gt;0,"greutatea unor loturi, ",""),LEN(IF(C263="","data, ","")&amp;IF(D263="","locul întocmirii, ","")&amp;IF(OR(E263="",F263=""),"expeditorul, ","")&amp;IF(OR(H263="",I263=""),"destinatarul, ","")&amp;IF(OR(N263="",O263=""),"transportatorul, ","")&amp;IF(OR(K263="",NOT(ISNUMBER(L263))),"locul și data încărcării, ","")&amp;IF(M263="","locul de livrare, ","")&amp;IF(N(AF263)=0,"numărul de colete, ","")&amp;IF(COUNTIFS(Mărfuri!$B$5:$B$1004,B263,Mărfuri!$H$5:$H$1004,"")&gt;0,"greutatea unor loturi, ",""))-2)&amp;". ","")&amp;IF(Z263&lt;&gt;"","Transportatorul a făcut rezerve la încărcare (art. 8): ele te obligă doar dacă le-ai acceptat expres. ","")&amp;IF(AND(ISNUMBER(AC263),ISNUMBER(AI263)),IF(NOT(ISNUMBER(AD263)),IF(Azi&gt;AI263,"Rezerva scrisă pentru avarii neaparente nu a fost trimisă în termen ("&amp;RIGHT("0"&amp;DAY(AI263),2)&amp;"."&amp;RIGHT("0"&amp;MONTH(AI263),2)&amp;"."&amp;YEAR(AI263)&amp;"). ","Trimite rezerva scrisă pentru avarii neaparente până la "&amp;RIGHT("0"&amp;DAY(AI263),2)&amp;"."&amp;RIGHT("0"&amp;MONTH(AI263),2)&amp;"."&amp;YEAR(AI263)&amp;". "),IF(AD263&gt;AI263,"Rezerva scrisă a fost trimisă după termenul de 7 zile ("&amp;RIGHT("0"&amp;DAY(AI263),2)&amp;"."&amp;RIGHT("0"&amp;MONTH(AI263),2)&amp;"."&amp;YEAR(AI263)&amp;"): se prezumă că marfa a fost primită în starea din CMR. ","")),"")&amp;IF(ISNUMBER(AJ263),IF(NOT(ISNUMBER(AE263)),IF(Azi&gt;AJ263,"Termenul de 21 de zile pentru reclamația de întârziere a expirat. ","Livrare cu întârziere: trimite reclamația scrisă până la "&amp;RIGHT("0"&amp;DAY(AJ263),2)&amp;"."&amp;RIGHT("0"&amp;MONTH(AJ263),2)&amp;"."&amp;YEAR(AJ263)&amp;". "),IF(AE263&gt;AJ263,"Reclamația pentru întârziere a fost trimisă după termen. ","")),"")&amp;IF(AND(AH263="În tranzit – întârziat"),"Termenul de livrare a trecut și marfa nu a ajuns. ","")&amp;IF(AND(ISNUMBER(AK263),OR(AB263&lt;&gt;"",ISNUMBER(AC263),ISNUMBER(AJ263)),Azi&gt;N(AK263)-60,Azi&lt;=N(AK263)),"Acțiunea în instanță se prescrie la "&amp;RIGHT("0"&amp;DAY(AK263),2)&amp;"."&amp;RIGHT("0"&amp;MONTH(AK263),2)&amp;"."&amp;YEAR(AK263)&amp;". ","")))</f>
        <v/>
      </c>
    </row>
    <row r="264" spans="2:38" x14ac:dyDescent="0.2">
      <c r="B264" s="17"/>
      <c r="C264" s="18"/>
      <c r="D264" s="19"/>
      <c r="E264" s="19"/>
      <c r="F264" s="19"/>
      <c r="G264" s="19"/>
      <c r="H264" s="19"/>
      <c r="I264" s="19"/>
      <c r="J264" s="19"/>
      <c r="K264" s="19"/>
      <c r="L264" s="18"/>
      <c r="M264" s="19"/>
      <c r="N264" s="19"/>
      <c r="O264" s="19"/>
      <c r="P264" s="19"/>
      <c r="Q264" s="19"/>
      <c r="R264" s="19"/>
      <c r="S264" s="19"/>
      <c r="T264" s="20"/>
      <c r="U264" s="21"/>
      <c r="V264" s="20"/>
      <c r="W264" s="19"/>
      <c r="X264" s="19"/>
      <c r="Y264" s="18"/>
      <c r="Z264" s="19"/>
      <c r="AA264" s="18"/>
      <c r="AB264" s="19"/>
      <c r="AC264" s="18"/>
      <c r="AD264" s="18"/>
      <c r="AE264" s="18"/>
      <c r="AF264" s="22" t="str">
        <f>IF(B264="","",SUMIF(Mărfuri!$B$5:$B$1004,B264,Mărfuri!$D$5:$D$1004))</f>
        <v/>
      </c>
      <c r="AG264" s="23" t="str">
        <f>IF(B264="","",SUMIF(Mărfuri!$B$5:$B$1004,B264,Mărfuri!$H$5:$H$1004))</f>
        <v/>
      </c>
      <c r="AH264" s="24" t="str">
        <f t="shared" si="16"/>
        <v/>
      </c>
      <c r="AI264" s="25" t="str">
        <f t="shared" si="17"/>
        <v/>
      </c>
      <c r="AJ264" s="25" t="str">
        <f t="shared" si="18"/>
        <v/>
      </c>
      <c r="AK264" s="25" t="str">
        <f t="shared" si="19"/>
        <v/>
      </c>
      <c r="AL264" s="26" t="str">
        <f>IF(B264="","",TRIM(IF(COUNTIF($B$5:$B$504,B264)&gt;1,"Număr CMR dublat. ","")&amp;IF(LEN(IF(C264="","data, ","")&amp;IF(D264="","locul întocmirii, ","")&amp;IF(OR(E264="",F264=""),"expeditorul, ","")&amp;IF(OR(H264="",I264=""),"destinatarul, ","")&amp;IF(OR(N264="",O264=""),"transportatorul, ","")&amp;IF(OR(K264="",NOT(ISNUMBER(L264))),"locul și data încărcării, ","")&amp;IF(M264="","locul de livrare, ","")&amp;IF(N(AF264)=0,"numărul de colete, ","")&amp;IF(COUNTIFS(Mărfuri!$B$5:$B$1004,B264,Mărfuri!$H$5:$H$1004,"")&gt;0,"greutatea unor loturi, ",""))&gt;0,"Lipsesc date obligatorii (art. 6): "&amp;LEFT(IF(C264="","data, ","")&amp;IF(D264="","locul întocmirii, ","")&amp;IF(OR(E264="",F264=""),"expeditorul, ","")&amp;IF(OR(H264="",I264=""),"destinatarul, ","")&amp;IF(OR(N264="",O264=""),"transportatorul, ","")&amp;IF(OR(K264="",NOT(ISNUMBER(L264))),"locul și data încărcării, ","")&amp;IF(M264="","locul de livrare, ","")&amp;IF(N(AF264)=0,"numărul de colete, ","")&amp;IF(COUNTIFS(Mărfuri!$B$5:$B$1004,B264,Mărfuri!$H$5:$H$1004,"")&gt;0,"greutatea unor loturi, ",""),LEN(IF(C264="","data, ","")&amp;IF(D264="","locul întocmirii, ","")&amp;IF(OR(E264="",F264=""),"expeditorul, ","")&amp;IF(OR(H264="",I264=""),"destinatarul, ","")&amp;IF(OR(N264="",O264=""),"transportatorul, ","")&amp;IF(OR(K264="",NOT(ISNUMBER(L264))),"locul și data încărcării, ","")&amp;IF(M264="","locul de livrare, ","")&amp;IF(N(AF264)=0,"numărul de colete, ","")&amp;IF(COUNTIFS(Mărfuri!$B$5:$B$1004,B264,Mărfuri!$H$5:$H$1004,"")&gt;0,"greutatea unor loturi, ",""))-2)&amp;". ","")&amp;IF(Z264&lt;&gt;"","Transportatorul a făcut rezerve la încărcare (art. 8): ele te obligă doar dacă le-ai acceptat expres. ","")&amp;IF(AND(ISNUMBER(AC264),ISNUMBER(AI264)),IF(NOT(ISNUMBER(AD264)),IF(Azi&gt;AI264,"Rezerva scrisă pentru avarii neaparente nu a fost trimisă în termen ("&amp;RIGHT("0"&amp;DAY(AI264),2)&amp;"."&amp;RIGHT("0"&amp;MONTH(AI264),2)&amp;"."&amp;YEAR(AI264)&amp;"). ","Trimite rezerva scrisă pentru avarii neaparente până la "&amp;RIGHT("0"&amp;DAY(AI264),2)&amp;"."&amp;RIGHT("0"&amp;MONTH(AI264),2)&amp;"."&amp;YEAR(AI264)&amp;". "),IF(AD264&gt;AI264,"Rezerva scrisă a fost trimisă după termenul de 7 zile ("&amp;RIGHT("0"&amp;DAY(AI264),2)&amp;"."&amp;RIGHT("0"&amp;MONTH(AI264),2)&amp;"."&amp;YEAR(AI264)&amp;"): se prezumă că marfa a fost primită în starea din CMR. ","")),"")&amp;IF(ISNUMBER(AJ264),IF(NOT(ISNUMBER(AE264)),IF(Azi&gt;AJ264,"Termenul de 21 de zile pentru reclamația de întârziere a expirat. ","Livrare cu întârziere: trimite reclamația scrisă până la "&amp;RIGHT("0"&amp;DAY(AJ264),2)&amp;"."&amp;RIGHT("0"&amp;MONTH(AJ264),2)&amp;"."&amp;YEAR(AJ264)&amp;". "),IF(AE264&gt;AJ264,"Reclamația pentru întârziere a fost trimisă după termen. ","")),"")&amp;IF(AND(AH264="În tranzit – întârziat"),"Termenul de livrare a trecut și marfa nu a ajuns. ","")&amp;IF(AND(ISNUMBER(AK264),OR(AB264&lt;&gt;"",ISNUMBER(AC264),ISNUMBER(AJ264)),Azi&gt;N(AK264)-60,Azi&lt;=N(AK264)),"Acțiunea în instanță se prescrie la "&amp;RIGHT("0"&amp;DAY(AK264),2)&amp;"."&amp;RIGHT("0"&amp;MONTH(AK264),2)&amp;"."&amp;YEAR(AK264)&amp;". ","")))</f>
        <v/>
      </c>
    </row>
    <row r="265" spans="2:38" x14ac:dyDescent="0.2">
      <c r="B265" s="17"/>
      <c r="C265" s="18"/>
      <c r="D265" s="19"/>
      <c r="E265" s="19"/>
      <c r="F265" s="19"/>
      <c r="G265" s="19"/>
      <c r="H265" s="19"/>
      <c r="I265" s="19"/>
      <c r="J265" s="19"/>
      <c r="K265" s="19"/>
      <c r="L265" s="18"/>
      <c r="M265" s="19"/>
      <c r="N265" s="19"/>
      <c r="O265" s="19"/>
      <c r="P265" s="19"/>
      <c r="Q265" s="19"/>
      <c r="R265" s="19"/>
      <c r="S265" s="19"/>
      <c r="T265" s="20"/>
      <c r="U265" s="21"/>
      <c r="V265" s="20"/>
      <c r="W265" s="19"/>
      <c r="X265" s="19"/>
      <c r="Y265" s="18"/>
      <c r="Z265" s="19"/>
      <c r="AA265" s="18"/>
      <c r="AB265" s="19"/>
      <c r="AC265" s="18"/>
      <c r="AD265" s="18"/>
      <c r="AE265" s="18"/>
      <c r="AF265" s="22" t="str">
        <f>IF(B265="","",SUMIF(Mărfuri!$B$5:$B$1004,B265,Mărfuri!$D$5:$D$1004))</f>
        <v/>
      </c>
      <c r="AG265" s="23" t="str">
        <f>IF(B265="","",SUMIF(Mărfuri!$B$5:$B$1004,B265,Mărfuri!$H$5:$H$1004))</f>
        <v/>
      </c>
      <c r="AH265" s="24" t="str">
        <f t="shared" si="16"/>
        <v/>
      </c>
      <c r="AI265" s="25" t="str">
        <f t="shared" si="17"/>
        <v/>
      </c>
      <c r="AJ265" s="25" t="str">
        <f t="shared" si="18"/>
        <v/>
      </c>
      <c r="AK265" s="25" t="str">
        <f t="shared" si="19"/>
        <v/>
      </c>
      <c r="AL265" s="26" t="str">
        <f>IF(B265="","",TRIM(IF(COUNTIF($B$5:$B$504,B265)&gt;1,"Număr CMR dublat. ","")&amp;IF(LEN(IF(C265="","data, ","")&amp;IF(D265="","locul întocmirii, ","")&amp;IF(OR(E265="",F265=""),"expeditorul, ","")&amp;IF(OR(H265="",I265=""),"destinatarul, ","")&amp;IF(OR(N265="",O265=""),"transportatorul, ","")&amp;IF(OR(K265="",NOT(ISNUMBER(L265))),"locul și data încărcării, ","")&amp;IF(M265="","locul de livrare, ","")&amp;IF(N(AF265)=0,"numărul de colete, ","")&amp;IF(COUNTIFS(Mărfuri!$B$5:$B$1004,B265,Mărfuri!$H$5:$H$1004,"")&gt;0,"greutatea unor loturi, ",""))&gt;0,"Lipsesc date obligatorii (art. 6): "&amp;LEFT(IF(C265="","data, ","")&amp;IF(D265="","locul întocmirii, ","")&amp;IF(OR(E265="",F265=""),"expeditorul, ","")&amp;IF(OR(H265="",I265=""),"destinatarul, ","")&amp;IF(OR(N265="",O265=""),"transportatorul, ","")&amp;IF(OR(K265="",NOT(ISNUMBER(L265))),"locul și data încărcării, ","")&amp;IF(M265="","locul de livrare, ","")&amp;IF(N(AF265)=0,"numărul de colete, ","")&amp;IF(COUNTIFS(Mărfuri!$B$5:$B$1004,B265,Mărfuri!$H$5:$H$1004,"")&gt;0,"greutatea unor loturi, ",""),LEN(IF(C265="","data, ","")&amp;IF(D265="","locul întocmirii, ","")&amp;IF(OR(E265="",F265=""),"expeditorul, ","")&amp;IF(OR(H265="",I265=""),"destinatarul, ","")&amp;IF(OR(N265="",O265=""),"transportatorul, ","")&amp;IF(OR(K265="",NOT(ISNUMBER(L265))),"locul și data încărcării, ","")&amp;IF(M265="","locul de livrare, ","")&amp;IF(N(AF265)=0,"numărul de colete, ","")&amp;IF(COUNTIFS(Mărfuri!$B$5:$B$1004,B265,Mărfuri!$H$5:$H$1004,"")&gt;0,"greutatea unor loturi, ",""))-2)&amp;". ","")&amp;IF(Z265&lt;&gt;"","Transportatorul a făcut rezerve la încărcare (art. 8): ele te obligă doar dacă le-ai acceptat expres. ","")&amp;IF(AND(ISNUMBER(AC265),ISNUMBER(AI265)),IF(NOT(ISNUMBER(AD265)),IF(Azi&gt;AI265,"Rezerva scrisă pentru avarii neaparente nu a fost trimisă în termen ("&amp;RIGHT("0"&amp;DAY(AI265),2)&amp;"."&amp;RIGHT("0"&amp;MONTH(AI265),2)&amp;"."&amp;YEAR(AI265)&amp;"). ","Trimite rezerva scrisă pentru avarii neaparente până la "&amp;RIGHT("0"&amp;DAY(AI265),2)&amp;"."&amp;RIGHT("0"&amp;MONTH(AI265),2)&amp;"."&amp;YEAR(AI265)&amp;". "),IF(AD265&gt;AI265,"Rezerva scrisă a fost trimisă după termenul de 7 zile ("&amp;RIGHT("0"&amp;DAY(AI265),2)&amp;"."&amp;RIGHT("0"&amp;MONTH(AI265),2)&amp;"."&amp;YEAR(AI265)&amp;"): se prezumă că marfa a fost primită în starea din CMR. ","")),"")&amp;IF(ISNUMBER(AJ265),IF(NOT(ISNUMBER(AE265)),IF(Azi&gt;AJ265,"Termenul de 21 de zile pentru reclamația de întârziere a expirat. ","Livrare cu întârziere: trimite reclamația scrisă până la "&amp;RIGHT("0"&amp;DAY(AJ265),2)&amp;"."&amp;RIGHT("0"&amp;MONTH(AJ265),2)&amp;"."&amp;YEAR(AJ265)&amp;". "),IF(AE265&gt;AJ265,"Reclamația pentru întârziere a fost trimisă după termen. ","")),"")&amp;IF(AND(AH265="În tranzit – întârziat"),"Termenul de livrare a trecut și marfa nu a ajuns. ","")&amp;IF(AND(ISNUMBER(AK265),OR(AB265&lt;&gt;"",ISNUMBER(AC265),ISNUMBER(AJ265)),Azi&gt;N(AK265)-60,Azi&lt;=N(AK265)),"Acțiunea în instanță se prescrie la "&amp;RIGHT("0"&amp;DAY(AK265),2)&amp;"."&amp;RIGHT("0"&amp;MONTH(AK265),2)&amp;"."&amp;YEAR(AK265)&amp;". ","")))</f>
        <v/>
      </c>
    </row>
    <row r="266" spans="2:38" x14ac:dyDescent="0.2">
      <c r="B266" s="17"/>
      <c r="C266" s="18"/>
      <c r="D266" s="19"/>
      <c r="E266" s="19"/>
      <c r="F266" s="19"/>
      <c r="G266" s="19"/>
      <c r="H266" s="19"/>
      <c r="I266" s="19"/>
      <c r="J266" s="19"/>
      <c r="K266" s="19"/>
      <c r="L266" s="18"/>
      <c r="M266" s="19"/>
      <c r="N266" s="19"/>
      <c r="O266" s="19"/>
      <c r="P266" s="19"/>
      <c r="Q266" s="19"/>
      <c r="R266" s="19"/>
      <c r="S266" s="19"/>
      <c r="T266" s="20"/>
      <c r="U266" s="21"/>
      <c r="V266" s="20"/>
      <c r="W266" s="19"/>
      <c r="X266" s="19"/>
      <c r="Y266" s="18"/>
      <c r="Z266" s="19"/>
      <c r="AA266" s="18"/>
      <c r="AB266" s="19"/>
      <c r="AC266" s="18"/>
      <c r="AD266" s="18"/>
      <c r="AE266" s="18"/>
      <c r="AF266" s="22" t="str">
        <f>IF(B266="","",SUMIF(Mărfuri!$B$5:$B$1004,B266,Mărfuri!$D$5:$D$1004))</f>
        <v/>
      </c>
      <c r="AG266" s="23" t="str">
        <f>IF(B266="","",SUMIF(Mărfuri!$B$5:$B$1004,B266,Mărfuri!$H$5:$H$1004))</f>
        <v/>
      </c>
      <c r="AH266" s="24" t="str">
        <f t="shared" si="16"/>
        <v/>
      </c>
      <c r="AI266" s="25" t="str">
        <f t="shared" si="17"/>
        <v/>
      </c>
      <c r="AJ266" s="25" t="str">
        <f t="shared" si="18"/>
        <v/>
      </c>
      <c r="AK266" s="25" t="str">
        <f t="shared" si="19"/>
        <v/>
      </c>
      <c r="AL266" s="26" t="str">
        <f>IF(B266="","",TRIM(IF(COUNTIF($B$5:$B$504,B266)&gt;1,"Număr CMR dublat. ","")&amp;IF(LEN(IF(C266="","data, ","")&amp;IF(D266="","locul întocmirii, ","")&amp;IF(OR(E266="",F266=""),"expeditorul, ","")&amp;IF(OR(H266="",I266=""),"destinatarul, ","")&amp;IF(OR(N266="",O266=""),"transportatorul, ","")&amp;IF(OR(K266="",NOT(ISNUMBER(L266))),"locul și data încărcării, ","")&amp;IF(M266="","locul de livrare, ","")&amp;IF(N(AF266)=0,"numărul de colete, ","")&amp;IF(COUNTIFS(Mărfuri!$B$5:$B$1004,B266,Mărfuri!$H$5:$H$1004,"")&gt;0,"greutatea unor loturi, ",""))&gt;0,"Lipsesc date obligatorii (art. 6): "&amp;LEFT(IF(C266="","data, ","")&amp;IF(D266="","locul întocmirii, ","")&amp;IF(OR(E266="",F266=""),"expeditorul, ","")&amp;IF(OR(H266="",I266=""),"destinatarul, ","")&amp;IF(OR(N266="",O266=""),"transportatorul, ","")&amp;IF(OR(K266="",NOT(ISNUMBER(L266))),"locul și data încărcării, ","")&amp;IF(M266="","locul de livrare, ","")&amp;IF(N(AF266)=0,"numărul de colete, ","")&amp;IF(COUNTIFS(Mărfuri!$B$5:$B$1004,B266,Mărfuri!$H$5:$H$1004,"")&gt;0,"greutatea unor loturi, ",""),LEN(IF(C266="","data, ","")&amp;IF(D266="","locul întocmirii, ","")&amp;IF(OR(E266="",F266=""),"expeditorul, ","")&amp;IF(OR(H266="",I266=""),"destinatarul, ","")&amp;IF(OR(N266="",O266=""),"transportatorul, ","")&amp;IF(OR(K266="",NOT(ISNUMBER(L266))),"locul și data încărcării, ","")&amp;IF(M266="","locul de livrare, ","")&amp;IF(N(AF266)=0,"numărul de colete, ","")&amp;IF(COUNTIFS(Mărfuri!$B$5:$B$1004,B266,Mărfuri!$H$5:$H$1004,"")&gt;0,"greutatea unor loturi, ",""))-2)&amp;". ","")&amp;IF(Z266&lt;&gt;"","Transportatorul a făcut rezerve la încărcare (art. 8): ele te obligă doar dacă le-ai acceptat expres. ","")&amp;IF(AND(ISNUMBER(AC266),ISNUMBER(AI266)),IF(NOT(ISNUMBER(AD266)),IF(Azi&gt;AI266,"Rezerva scrisă pentru avarii neaparente nu a fost trimisă în termen ("&amp;RIGHT("0"&amp;DAY(AI266),2)&amp;"."&amp;RIGHT("0"&amp;MONTH(AI266),2)&amp;"."&amp;YEAR(AI266)&amp;"). ","Trimite rezerva scrisă pentru avarii neaparente până la "&amp;RIGHT("0"&amp;DAY(AI266),2)&amp;"."&amp;RIGHT("0"&amp;MONTH(AI266),2)&amp;"."&amp;YEAR(AI266)&amp;". "),IF(AD266&gt;AI266,"Rezerva scrisă a fost trimisă după termenul de 7 zile ("&amp;RIGHT("0"&amp;DAY(AI266),2)&amp;"."&amp;RIGHT("0"&amp;MONTH(AI266),2)&amp;"."&amp;YEAR(AI266)&amp;"): se prezumă că marfa a fost primită în starea din CMR. ","")),"")&amp;IF(ISNUMBER(AJ266),IF(NOT(ISNUMBER(AE266)),IF(Azi&gt;AJ266,"Termenul de 21 de zile pentru reclamația de întârziere a expirat. ","Livrare cu întârziere: trimite reclamația scrisă până la "&amp;RIGHT("0"&amp;DAY(AJ266),2)&amp;"."&amp;RIGHT("0"&amp;MONTH(AJ266),2)&amp;"."&amp;YEAR(AJ266)&amp;". "),IF(AE266&gt;AJ266,"Reclamația pentru întârziere a fost trimisă după termen. ","")),"")&amp;IF(AND(AH266="În tranzit – întârziat"),"Termenul de livrare a trecut și marfa nu a ajuns. ","")&amp;IF(AND(ISNUMBER(AK266),OR(AB266&lt;&gt;"",ISNUMBER(AC266),ISNUMBER(AJ266)),Azi&gt;N(AK266)-60,Azi&lt;=N(AK266)),"Acțiunea în instanță se prescrie la "&amp;RIGHT("0"&amp;DAY(AK266),2)&amp;"."&amp;RIGHT("0"&amp;MONTH(AK266),2)&amp;"."&amp;YEAR(AK266)&amp;". ","")))</f>
        <v/>
      </c>
    </row>
    <row r="267" spans="2:38" x14ac:dyDescent="0.2">
      <c r="B267" s="17"/>
      <c r="C267" s="18"/>
      <c r="D267" s="19"/>
      <c r="E267" s="19"/>
      <c r="F267" s="19"/>
      <c r="G267" s="19"/>
      <c r="H267" s="19"/>
      <c r="I267" s="19"/>
      <c r="J267" s="19"/>
      <c r="K267" s="19"/>
      <c r="L267" s="18"/>
      <c r="M267" s="19"/>
      <c r="N267" s="19"/>
      <c r="O267" s="19"/>
      <c r="P267" s="19"/>
      <c r="Q267" s="19"/>
      <c r="R267" s="19"/>
      <c r="S267" s="19"/>
      <c r="T267" s="20"/>
      <c r="U267" s="21"/>
      <c r="V267" s="20"/>
      <c r="W267" s="19"/>
      <c r="X267" s="19"/>
      <c r="Y267" s="18"/>
      <c r="Z267" s="19"/>
      <c r="AA267" s="18"/>
      <c r="AB267" s="19"/>
      <c r="AC267" s="18"/>
      <c r="AD267" s="18"/>
      <c r="AE267" s="18"/>
      <c r="AF267" s="22" t="str">
        <f>IF(B267="","",SUMIF(Mărfuri!$B$5:$B$1004,B267,Mărfuri!$D$5:$D$1004))</f>
        <v/>
      </c>
      <c r="AG267" s="23" t="str">
        <f>IF(B267="","",SUMIF(Mărfuri!$B$5:$B$1004,B267,Mărfuri!$H$5:$H$1004))</f>
        <v/>
      </c>
      <c r="AH267" s="24" t="str">
        <f t="shared" si="16"/>
        <v/>
      </c>
      <c r="AI267" s="25" t="str">
        <f t="shared" si="17"/>
        <v/>
      </c>
      <c r="AJ267" s="25" t="str">
        <f t="shared" si="18"/>
        <v/>
      </c>
      <c r="AK267" s="25" t="str">
        <f t="shared" si="19"/>
        <v/>
      </c>
      <c r="AL267" s="26" t="str">
        <f>IF(B267="","",TRIM(IF(COUNTIF($B$5:$B$504,B267)&gt;1,"Număr CMR dublat. ","")&amp;IF(LEN(IF(C267="","data, ","")&amp;IF(D267="","locul întocmirii, ","")&amp;IF(OR(E267="",F267=""),"expeditorul, ","")&amp;IF(OR(H267="",I267=""),"destinatarul, ","")&amp;IF(OR(N267="",O267=""),"transportatorul, ","")&amp;IF(OR(K267="",NOT(ISNUMBER(L267))),"locul și data încărcării, ","")&amp;IF(M267="","locul de livrare, ","")&amp;IF(N(AF267)=0,"numărul de colete, ","")&amp;IF(COUNTIFS(Mărfuri!$B$5:$B$1004,B267,Mărfuri!$H$5:$H$1004,"")&gt;0,"greutatea unor loturi, ",""))&gt;0,"Lipsesc date obligatorii (art. 6): "&amp;LEFT(IF(C267="","data, ","")&amp;IF(D267="","locul întocmirii, ","")&amp;IF(OR(E267="",F267=""),"expeditorul, ","")&amp;IF(OR(H267="",I267=""),"destinatarul, ","")&amp;IF(OR(N267="",O267=""),"transportatorul, ","")&amp;IF(OR(K267="",NOT(ISNUMBER(L267))),"locul și data încărcării, ","")&amp;IF(M267="","locul de livrare, ","")&amp;IF(N(AF267)=0,"numărul de colete, ","")&amp;IF(COUNTIFS(Mărfuri!$B$5:$B$1004,B267,Mărfuri!$H$5:$H$1004,"")&gt;0,"greutatea unor loturi, ",""),LEN(IF(C267="","data, ","")&amp;IF(D267="","locul întocmirii, ","")&amp;IF(OR(E267="",F267=""),"expeditorul, ","")&amp;IF(OR(H267="",I267=""),"destinatarul, ","")&amp;IF(OR(N267="",O267=""),"transportatorul, ","")&amp;IF(OR(K267="",NOT(ISNUMBER(L267))),"locul și data încărcării, ","")&amp;IF(M267="","locul de livrare, ","")&amp;IF(N(AF267)=0,"numărul de colete, ","")&amp;IF(COUNTIFS(Mărfuri!$B$5:$B$1004,B267,Mărfuri!$H$5:$H$1004,"")&gt;0,"greutatea unor loturi, ",""))-2)&amp;". ","")&amp;IF(Z267&lt;&gt;"","Transportatorul a făcut rezerve la încărcare (art. 8): ele te obligă doar dacă le-ai acceptat expres. ","")&amp;IF(AND(ISNUMBER(AC267),ISNUMBER(AI267)),IF(NOT(ISNUMBER(AD267)),IF(Azi&gt;AI267,"Rezerva scrisă pentru avarii neaparente nu a fost trimisă în termen ("&amp;RIGHT("0"&amp;DAY(AI267),2)&amp;"."&amp;RIGHT("0"&amp;MONTH(AI267),2)&amp;"."&amp;YEAR(AI267)&amp;"). ","Trimite rezerva scrisă pentru avarii neaparente până la "&amp;RIGHT("0"&amp;DAY(AI267),2)&amp;"."&amp;RIGHT("0"&amp;MONTH(AI267),2)&amp;"."&amp;YEAR(AI267)&amp;". "),IF(AD267&gt;AI267,"Rezerva scrisă a fost trimisă după termenul de 7 zile ("&amp;RIGHT("0"&amp;DAY(AI267),2)&amp;"."&amp;RIGHT("0"&amp;MONTH(AI267),2)&amp;"."&amp;YEAR(AI267)&amp;"): se prezumă că marfa a fost primită în starea din CMR. ","")),"")&amp;IF(ISNUMBER(AJ267),IF(NOT(ISNUMBER(AE267)),IF(Azi&gt;AJ267,"Termenul de 21 de zile pentru reclamația de întârziere a expirat. ","Livrare cu întârziere: trimite reclamația scrisă până la "&amp;RIGHT("0"&amp;DAY(AJ267),2)&amp;"."&amp;RIGHT("0"&amp;MONTH(AJ267),2)&amp;"."&amp;YEAR(AJ267)&amp;". "),IF(AE267&gt;AJ267,"Reclamația pentru întârziere a fost trimisă după termen. ","")),"")&amp;IF(AND(AH267="În tranzit – întârziat"),"Termenul de livrare a trecut și marfa nu a ajuns. ","")&amp;IF(AND(ISNUMBER(AK267),OR(AB267&lt;&gt;"",ISNUMBER(AC267),ISNUMBER(AJ267)),Azi&gt;N(AK267)-60,Azi&lt;=N(AK267)),"Acțiunea în instanță se prescrie la "&amp;RIGHT("0"&amp;DAY(AK267),2)&amp;"."&amp;RIGHT("0"&amp;MONTH(AK267),2)&amp;"."&amp;YEAR(AK267)&amp;". ","")))</f>
        <v/>
      </c>
    </row>
    <row r="268" spans="2:38" x14ac:dyDescent="0.2">
      <c r="B268" s="17"/>
      <c r="C268" s="18"/>
      <c r="D268" s="19"/>
      <c r="E268" s="19"/>
      <c r="F268" s="19"/>
      <c r="G268" s="19"/>
      <c r="H268" s="19"/>
      <c r="I268" s="19"/>
      <c r="J268" s="19"/>
      <c r="K268" s="19"/>
      <c r="L268" s="18"/>
      <c r="M268" s="19"/>
      <c r="N268" s="19"/>
      <c r="O268" s="19"/>
      <c r="P268" s="19"/>
      <c r="Q268" s="19"/>
      <c r="R268" s="19"/>
      <c r="S268" s="19"/>
      <c r="T268" s="20"/>
      <c r="U268" s="21"/>
      <c r="V268" s="20"/>
      <c r="W268" s="19"/>
      <c r="X268" s="19"/>
      <c r="Y268" s="18"/>
      <c r="Z268" s="19"/>
      <c r="AA268" s="18"/>
      <c r="AB268" s="19"/>
      <c r="AC268" s="18"/>
      <c r="AD268" s="18"/>
      <c r="AE268" s="18"/>
      <c r="AF268" s="22" t="str">
        <f>IF(B268="","",SUMIF(Mărfuri!$B$5:$B$1004,B268,Mărfuri!$D$5:$D$1004))</f>
        <v/>
      </c>
      <c r="AG268" s="23" t="str">
        <f>IF(B268="","",SUMIF(Mărfuri!$B$5:$B$1004,B268,Mărfuri!$H$5:$H$1004))</f>
        <v/>
      </c>
      <c r="AH268" s="24" t="str">
        <f t="shared" si="16"/>
        <v/>
      </c>
      <c r="AI268" s="25" t="str">
        <f t="shared" si="17"/>
        <v/>
      </c>
      <c r="AJ268" s="25" t="str">
        <f t="shared" si="18"/>
        <v/>
      </c>
      <c r="AK268" s="25" t="str">
        <f t="shared" si="19"/>
        <v/>
      </c>
      <c r="AL268" s="26" t="str">
        <f>IF(B268="","",TRIM(IF(COUNTIF($B$5:$B$504,B268)&gt;1,"Număr CMR dublat. ","")&amp;IF(LEN(IF(C268="","data, ","")&amp;IF(D268="","locul întocmirii, ","")&amp;IF(OR(E268="",F268=""),"expeditorul, ","")&amp;IF(OR(H268="",I268=""),"destinatarul, ","")&amp;IF(OR(N268="",O268=""),"transportatorul, ","")&amp;IF(OR(K268="",NOT(ISNUMBER(L268))),"locul și data încărcării, ","")&amp;IF(M268="","locul de livrare, ","")&amp;IF(N(AF268)=0,"numărul de colete, ","")&amp;IF(COUNTIFS(Mărfuri!$B$5:$B$1004,B268,Mărfuri!$H$5:$H$1004,"")&gt;0,"greutatea unor loturi, ",""))&gt;0,"Lipsesc date obligatorii (art. 6): "&amp;LEFT(IF(C268="","data, ","")&amp;IF(D268="","locul întocmirii, ","")&amp;IF(OR(E268="",F268=""),"expeditorul, ","")&amp;IF(OR(H268="",I268=""),"destinatarul, ","")&amp;IF(OR(N268="",O268=""),"transportatorul, ","")&amp;IF(OR(K268="",NOT(ISNUMBER(L268))),"locul și data încărcării, ","")&amp;IF(M268="","locul de livrare, ","")&amp;IF(N(AF268)=0,"numărul de colete, ","")&amp;IF(COUNTIFS(Mărfuri!$B$5:$B$1004,B268,Mărfuri!$H$5:$H$1004,"")&gt;0,"greutatea unor loturi, ",""),LEN(IF(C268="","data, ","")&amp;IF(D268="","locul întocmirii, ","")&amp;IF(OR(E268="",F268=""),"expeditorul, ","")&amp;IF(OR(H268="",I268=""),"destinatarul, ","")&amp;IF(OR(N268="",O268=""),"transportatorul, ","")&amp;IF(OR(K268="",NOT(ISNUMBER(L268))),"locul și data încărcării, ","")&amp;IF(M268="","locul de livrare, ","")&amp;IF(N(AF268)=0,"numărul de colete, ","")&amp;IF(COUNTIFS(Mărfuri!$B$5:$B$1004,B268,Mărfuri!$H$5:$H$1004,"")&gt;0,"greutatea unor loturi, ",""))-2)&amp;". ","")&amp;IF(Z268&lt;&gt;"","Transportatorul a făcut rezerve la încărcare (art. 8): ele te obligă doar dacă le-ai acceptat expres. ","")&amp;IF(AND(ISNUMBER(AC268),ISNUMBER(AI268)),IF(NOT(ISNUMBER(AD268)),IF(Azi&gt;AI268,"Rezerva scrisă pentru avarii neaparente nu a fost trimisă în termen ("&amp;RIGHT("0"&amp;DAY(AI268),2)&amp;"."&amp;RIGHT("0"&amp;MONTH(AI268),2)&amp;"."&amp;YEAR(AI268)&amp;"). ","Trimite rezerva scrisă pentru avarii neaparente până la "&amp;RIGHT("0"&amp;DAY(AI268),2)&amp;"."&amp;RIGHT("0"&amp;MONTH(AI268),2)&amp;"."&amp;YEAR(AI268)&amp;". "),IF(AD268&gt;AI268,"Rezerva scrisă a fost trimisă după termenul de 7 zile ("&amp;RIGHT("0"&amp;DAY(AI268),2)&amp;"."&amp;RIGHT("0"&amp;MONTH(AI268),2)&amp;"."&amp;YEAR(AI268)&amp;"): se prezumă că marfa a fost primită în starea din CMR. ","")),"")&amp;IF(ISNUMBER(AJ268),IF(NOT(ISNUMBER(AE268)),IF(Azi&gt;AJ268,"Termenul de 21 de zile pentru reclamația de întârziere a expirat. ","Livrare cu întârziere: trimite reclamația scrisă până la "&amp;RIGHT("0"&amp;DAY(AJ268),2)&amp;"."&amp;RIGHT("0"&amp;MONTH(AJ268),2)&amp;"."&amp;YEAR(AJ268)&amp;". "),IF(AE268&gt;AJ268,"Reclamația pentru întârziere a fost trimisă după termen. ","")),"")&amp;IF(AND(AH268="În tranzit – întârziat"),"Termenul de livrare a trecut și marfa nu a ajuns. ","")&amp;IF(AND(ISNUMBER(AK268),OR(AB268&lt;&gt;"",ISNUMBER(AC268),ISNUMBER(AJ268)),Azi&gt;N(AK268)-60,Azi&lt;=N(AK268)),"Acțiunea în instanță se prescrie la "&amp;RIGHT("0"&amp;DAY(AK268),2)&amp;"."&amp;RIGHT("0"&amp;MONTH(AK268),2)&amp;"."&amp;YEAR(AK268)&amp;". ","")))</f>
        <v/>
      </c>
    </row>
    <row r="269" spans="2:38" x14ac:dyDescent="0.2">
      <c r="B269" s="17"/>
      <c r="C269" s="18"/>
      <c r="D269" s="19"/>
      <c r="E269" s="19"/>
      <c r="F269" s="19"/>
      <c r="G269" s="19"/>
      <c r="H269" s="19"/>
      <c r="I269" s="19"/>
      <c r="J269" s="19"/>
      <c r="K269" s="19"/>
      <c r="L269" s="18"/>
      <c r="M269" s="19"/>
      <c r="N269" s="19"/>
      <c r="O269" s="19"/>
      <c r="P269" s="19"/>
      <c r="Q269" s="19"/>
      <c r="R269" s="19"/>
      <c r="S269" s="19"/>
      <c r="T269" s="20"/>
      <c r="U269" s="21"/>
      <c r="V269" s="20"/>
      <c r="W269" s="19"/>
      <c r="X269" s="19"/>
      <c r="Y269" s="18"/>
      <c r="Z269" s="19"/>
      <c r="AA269" s="18"/>
      <c r="AB269" s="19"/>
      <c r="AC269" s="18"/>
      <c r="AD269" s="18"/>
      <c r="AE269" s="18"/>
      <c r="AF269" s="22" t="str">
        <f>IF(B269="","",SUMIF(Mărfuri!$B$5:$B$1004,B269,Mărfuri!$D$5:$D$1004))</f>
        <v/>
      </c>
      <c r="AG269" s="23" t="str">
        <f>IF(B269="","",SUMIF(Mărfuri!$B$5:$B$1004,B269,Mărfuri!$H$5:$H$1004))</f>
        <v/>
      </c>
      <c r="AH269" s="24" t="str">
        <f t="shared" si="16"/>
        <v/>
      </c>
      <c r="AI269" s="25" t="str">
        <f t="shared" si="17"/>
        <v/>
      </c>
      <c r="AJ269" s="25" t="str">
        <f t="shared" si="18"/>
        <v/>
      </c>
      <c r="AK269" s="25" t="str">
        <f t="shared" si="19"/>
        <v/>
      </c>
      <c r="AL269" s="26" t="str">
        <f>IF(B269="","",TRIM(IF(COUNTIF($B$5:$B$504,B269)&gt;1,"Număr CMR dublat. ","")&amp;IF(LEN(IF(C269="","data, ","")&amp;IF(D269="","locul întocmirii, ","")&amp;IF(OR(E269="",F269=""),"expeditorul, ","")&amp;IF(OR(H269="",I269=""),"destinatarul, ","")&amp;IF(OR(N269="",O269=""),"transportatorul, ","")&amp;IF(OR(K269="",NOT(ISNUMBER(L269))),"locul și data încărcării, ","")&amp;IF(M269="","locul de livrare, ","")&amp;IF(N(AF269)=0,"numărul de colete, ","")&amp;IF(COUNTIFS(Mărfuri!$B$5:$B$1004,B269,Mărfuri!$H$5:$H$1004,"")&gt;0,"greutatea unor loturi, ",""))&gt;0,"Lipsesc date obligatorii (art. 6): "&amp;LEFT(IF(C269="","data, ","")&amp;IF(D269="","locul întocmirii, ","")&amp;IF(OR(E269="",F269=""),"expeditorul, ","")&amp;IF(OR(H269="",I269=""),"destinatarul, ","")&amp;IF(OR(N269="",O269=""),"transportatorul, ","")&amp;IF(OR(K269="",NOT(ISNUMBER(L269))),"locul și data încărcării, ","")&amp;IF(M269="","locul de livrare, ","")&amp;IF(N(AF269)=0,"numărul de colete, ","")&amp;IF(COUNTIFS(Mărfuri!$B$5:$B$1004,B269,Mărfuri!$H$5:$H$1004,"")&gt;0,"greutatea unor loturi, ",""),LEN(IF(C269="","data, ","")&amp;IF(D269="","locul întocmirii, ","")&amp;IF(OR(E269="",F269=""),"expeditorul, ","")&amp;IF(OR(H269="",I269=""),"destinatarul, ","")&amp;IF(OR(N269="",O269=""),"transportatorul, ","")&amp;IF(OR(K269="",NOT(ISNUMBER(L269))),"locul și data încărcării, ","")&amp;IF(M269="","locul de livrare, ","")&amp;IF(N(AF269)=0,"numărul de colete, ","")&amp;IF(COUNTIFS(Mărfuri!$B$5:$B$1004,B269,Mărfuri!$H$5:$H$1004,"")&gt;0,"greutatea unor loturi, ",""))-2)&amp;". ","")&amp;IF(Z269&lt;&gt;"","Transportatorul a făcut rezerve la încărcare (art. 8): ele te obligă doar dacă le-ai acceptat expres. ","")&amp;IF(AND(ISNUMBER(AC269),ISNUMBER(AI269)),IF(NOT(ISNUMBER(AD269)),IF(Azi&gt;AI269,"Rezerva scrisă pentru avarii neaparente nu a fost trimisă în termen ("&amp;RIGHT("0"&amp;DAY(AI269),2)&amp;"."&amp;RIGHT("0"&amp;MONTH(AI269),2)&amp;"."&amp;YEAR(AI269)&amp;"). ","Trimite rezerva scrisă pentru avarii neaparente până la "&amp;RIGHT("0"&amp;DAY(AI269),2)&amp;"."&amp;RIGHT("0"&amp;MONTH(AI269),2)&amp;"."&amp;YEAR(AI269)&amp;". "),IF(AD269&gt;AI269,"Rezerva scrisă a fost trimisă după termenul de 7 zile ("&amp;RIGHT("0"&amp;DAY(AI269),2)&amp;"."&amp;RIGHT("0"&amp;MONTH(AI269),2)&amp;"."&amp;YEAR(AI269)&amp;"): se prezumă că marfa a fost primită în starea din CMR. ","")),"")&amp;IF(ISNUMBER(AJ269),IF(NOT(ISNUMBER(AE269)),IF(Azi&gt;AJ269,"Termenul de 21 de zile pentru reclamația de întârziere a expirat. ","Livrare cu întârziere: trimite reclamația scrisă până la "&amp;RIGHT("0"&amp;DAY(AJ269),2)&amp;"."&amp;RIGHT("0"&amp;MONTH(AJ269),2)&amp;"."&amp;YEAR(AJ269)&amp;". "),IF(AE269&gt;AJ269,"Reclamația pentru întârziere a fost trimisă după termen. ","")),"")&amp;IF(AND(AH269="În tranzit – întârziat"),"Termenul de livrare a trecut și marfa nu a ajuns. ","")&amp;IF(AND(ISNUMBER(AK269),OR(AB269&lt;&gt;"",ISNUMBER(AC269),ISNUMBER(AJ269)),Azi&gt;N(AK269)-60,Azi&lt;=N(AK269)),"Acțiunea în instanță se prescrie la "&amp;RIGHT("0"&amp;DAY(AK269),2)&amp;"."&amp;RIGHT("0"&amp;MONTH(AK269),2)&amp;"."&amp;YEAR(AK269)&amp;". ","")))</f>
        <v/>
      </c>
    </row>
    <row r="270" spans="2:38" x14ac:dyDescent="0.2">
      <c r="B270" s="17"/>
      <c r="C270" s="18"/>
      <c r="D270" s="19"/>
      <c r="E270" s="19"/>
      <c r="F270" s="19"/>
      <c r="G270" s="19"/>
      <c r="H270" s="19"/>
      <c r="I270" s="19"/>
      <c r="J270" s="19"/>
      <c r="K270" s="19"/>
      <c r="L270" s="18"/>
      <c r="M270" s="19"/>
      <c r="N270" s="19"/>
      <c r="O270" s="19"/>
      <c r="P270" s="19"/>
      <c r="Q270" s="19"/>
      <c r="R270" s="19"/>
      <c r="S270" s="19"/>
      <c r="T270" s="20"/>
      <c r="U270" s="21"/>
      <c r="V270" s="20"/>
      <c r="W270" s="19"/>
      <c r="X270" s="19"/>
      <c r="Y270" s="18"/>
      <c r="Z270" s="19"/>
      <c r="AA270" s="18"/>
      <c r="AB270" s="19"/>
      <c r="AC270" s="18"/>
      <c r="AD270" s="18"/>
      <c r="AE270" s="18"/>
      <c r="AF270" s="22" t="str">
        <f>IF(B270="","",SUMIF(Mărfuri!$B$5:$B$1004,B270,Mărfuri!$D$5:$D$1004))</f>
        <v/>
      </c>
      <c r="AG270" s="23" t="str">
        <f>IF(B270="","",SUMIF(Mărfuri!$B$5:$B$1004,B270,Mărfuri!$H$5:$H$1004))</f>
        <v/>
      </c>
      <c r="AH270" s="24" t="str">
        <f t="shared" si="16"/>
        <v/>
      </c>
      <c r="AI270" s="25" t="str">
        <f t="shared" si="17"/>
        <v/>
      </c>
      <c r="AJ270" s="25" t="str">
        <f t="shared" si="18"/>
        <v/>
      </c>
      <c r="AK270" s="25" t="str">
        <f t="shared" si="19"/>
        <v/>
      </c>
      <c r="AL270" s="26" t="str">
        <f>IF(B270="","",TRIM(IF(COUNTIF($B$5:$B$504,B270)&gt;1,"Număr CMR dublat. ","")&amp;IF(LEN(IF(C270="","data, ","")&amp;IF(D270="","locul întocmirii, ","")&amp;IF(OR(E270="",F270=""),"expeditorul, ","")&amp;IF(OR(H270="",I270=""),"destinatarul, ","")&amp;IF(OR(N270="",O270=""),"transportatorul, ","")&amp;IF(OR(K270="",NOT(ISNUMBER(L270))),"locul și data încărcării, ","")&amp;IF(M270="","locul de livrare, ","")&amp;IF(N(AF270)=0,"numărul de colete, ","")&amp;IF(COUNTIFS(Mărfuri!$B$5:$B$1004,B270,Mărfuri!$H$5:$H$1004,"")&gt;0,"greutatea unor loturi, ",""))&gt;0,"Lipsesc date obligatorii (art. 6): "&amp;LEFT(IF(C270="","data, ","")&amp;IF(D270="","locul întocmirii, ","")&amp;IF(OR(E270="",F270=""),"expeditorul, ","")&amp;IF(OR(H270="",I270=""),"destinatarul, ","")&amp;IF(OR(N270="",O270=""),"transportatorul, ","")&amp;IF(OR(K270="",NOT(ISNUMBER(L270))),"locul și data încărcării, ","")&amp;IF(M270="","locul de livrare, ","")&amp;IF(N(AF270)=0,"numărul de colete, ","")&amp;IF(COUNTIFS(Mărfuri!$B$5:$B$1004,B270,Mărfuri!$H$5:$H$1004,"")&gt;0,"greutatea unor loturi, ",""),LEN(IF(C270="","data, ","")&amp;IF(D270="","locul întocmirii, ","")&amp;IF(OR(E270="",F270=""),"expeditorul, ","")&amp;IF(OR(H270="",I270=""),"destinatarul, ","")&amp;IF(OR(N270="",O270=""),"transportatorul, ","")&amp;IF(OR(K270="",NOT(ISNUMBER(L270))),"locul și data încărcării, ","")&amp;IF(M270="","locul de livrare, ","")&amp;IF(N(AF270)=0,"numărul de colete, ","")&amp;IF(COUNTIFS(Mărfuri!$B$5:$B$1004,B270,Mărfuri!$H$5:$H$1004,"")&gt;0,"greutatea unor loturi, ",""))-2)&amp;". ","")&amp;IF(Z270&lt;&gt;"","Transportatorul a făcut rezerve la încărcare (art. 8): ele te obligă doar dacă le-ai acceptat expres. ","")&amp;IF(AND(ISNUMBER(AC270),ISNUMBER(AI270)),IF(NOT(ISNUMBER(AD270)),IF(Azi&gt;AI270,"Rezerva scrisă pentru avarii neaparente nu a fost trimisă în termen ("&amp;RIGHT("0"&amp;DAY(AI270),2)&amp;"."&amp;RIGHT("0"&amp;MONTH(AI270),2)&amp;"."&amp;YEAR(AI270)&amp;"). ","Trimite rezerva scrisă pentru avarii neaparente până la "&amp;RIGHT("0"&amp;DAY(AI270),2)&amp;"."&amp;RIGHT("0"&amp;MONTH(AI270),2)&amp;"."&amp;YEAR(AI270)&amp;". "),IF(AD270&gt;AI270,"Rezerva scrisă a fost trimisă după termenul de 7 zile ("&amp;RIGHT("0"&amp;DAY(AI270),2)&amp;"."&amp;RIGHT("0"&amp;MONTH(AI270),2)&amp;"."&amp;YEAR(AI270)&amp;"): se prezumă că marfa a fost primită în starea din CMR. ","")),"")&amp;IF(ISNUMBER(AJ270),IF(NOT(ISNUMBER(AE270)),IF(Azi&gt;AJ270,"Termenul de 21 de zile pentru reclamația de întârziere a expirat. ","Livrare cu întârziere: trimite reclamația scrisă până la "&amp;RIGHT("0"&amp;DAY(AJ270),2)&amp;"."&amp;RIGHT("0"&amp;MONTH(AJ270),2)&amp;"."&amp;YEAR(AJ270)&amp;". "),IF(AE270&gt;AJ270,"Reclamația pentru întârziere a fost trimisă după termen. ","")),"")&amp;IF(AND(AH270="În tranzit – întârziat"),"Termenul de livrare a trecut și marfa nu a ajuns. ","")&amp;IF(AND(ISNUMBER(AK270),OR(AB270&lt;&gt;"",ISNUMBER(AC270),ISNUMBER(AJ270)),Azi&gt;N(AK270)-60,Azi&lt;=N(AK270)),"Acțiunea în instanță se prescrie la "&amp;RIGHT("0"&amp;DAY(AK270),2)&amp;"."&amp;RIGHT("0"&amp;MONTH(AK270),2)&amp;"."&amp;YEAR(AK270)&amp;". ","")))</f>
        <v/>
      </c>
    </row>
    <row r="271" spans="2:38" x14ac:dyDescent="0.2">
      <c r="B271" s="17"/>
      <c r="C271" s="18"/>
      <c r="D271" s="19"/>
      <c r="E271" s="19"/>
      <c r="F271" s="19"/>
      <c r="G271" s="19"/>
      <c r="H271" s="19"/>
      <c r="I271" s="19"/>
      <c r="J271" s="19"/>
      <c r="K271" s="19"/>
      <c r="L271" s="18"/>
      <c r="M271" s="19"/>
      <c r="N271" s="19"/>
      <c r="O271" s="19"/>
      <c r="P271" s="19"/>
      <c r="Q271" s="19"/>
      <c r="R271" s="19"/>
      <c r="S271" s="19"/>
      <c r="T271" s="20"/>
      <c r="U271" s="21"/>
      <c r="V271" s="20"/>
      <c r="W271" s="19"/>
      <c r="X271" s="19"/>
      <c r="Y271" s="18"/>
      <c r="Z271" s="19"/>
      <c r="AA271" s="18"/>
      <c r="AB271" s="19"/>
      <c r="AC271" s="18"/>
      <c r="AD271" s="18"/>
      <c r="AE271" s="18"/>
      <c r="AF271" s="22" t="str">
        <f>IF(B271="","",SUMIF(Mărfuri!$B$5:$B$1004,B271,Mărfuri!$D$5:$D$1004))</f>
        <v/>
      </c>
      <c r="AG271" s="23" t="str">
        <f>IF(B271="","",SUMIF(Mărfuri!$B$5:$B$1004,B271,Mărfuri!$H$5:$H$1004))</f>
        <v/>
      </c>
      <c r="AH271" s="24" t="str">
        <f t="shared" si="16"/>
        <v/>
      </c>
      <c r="AI271" s="25" t="str">
        <f t="shared" si="17"/>
        <v/>
      </c>
      <c r="AJ271" s="25" t="str">
        <f t="shared" si="18"/>
        <v/>
      </c>
      <c r="AK271" s="25" t="str">
        <f t="shared" si="19"/>
        <v/>
      </c>
      <c r="AL271" s="26" t="str">
        <f>IF(B271="","",TRIM(IF(COUNTIF($B$5:$B$504,B271)&gt;1,"Număr CMR dublat. ","")&amp;IF(LEN(IF(C271="","data, ","")&amp;IF(D271="","locul întocmirii, ","")&amp;IF(OR(E271="",F271=""),"expeditorul, ","")&amp;IF(OR(H271="",I271=""),"destinatarul, ","")&amp;IF(OR(N271="",O271=""),"transportatorul, ","")&amp;IF(OR(K271="",NOT(ISNUMBER(L271))),"locul și data încărcării, ","")&amp;IF(M271="","locul de livrare, ","")&amp;IF(N(AF271)=0,"numărul de colete, ","")&amp;IF(COUNTIFS(Mărfuri!$B$5:$B$1004,B271,Mărfuri!$H$5:$H$1004,"")&gt;0,"greutatea unor loturi, ",""))&gt;0,"Lipsesc date obligatorii (art. 6): "&amp;LEFT(IF(C271="","data, ","")&amp;IF(D271="","locul întocmirii, ","")&amp;IF(OR(E271="",F271=""),"expeditorul, ","")&amp;IF(OR(H271="",I271=""),"destinatarul, ","")&amp;IF(OR(N271="",O271=""),"transportatorul, ","")&amp;IF(OR(K271="",NOT(ISNUMBER(L271))),"locul și data încărcării, ","")&amp;IF(M271="","locul de livrare, ","")&amp;IF(N(AF271)=0,"numărul de colete, ","")&amp;IF(COUNTIFS(Mărfuri!$B$5:$B$1004,B271,Mărfuri!$H$5:$H$1004,"")&gt;0,"greutatea unor loturi, ",""),LEN(IF(C271="","data, ","")&amp;IF(D271="","locul întocmirii, ","")&amp;IF(OR(E271="",F271=""),"expeditorul, ","")&amp;IF(OR(H271="",I271=""),"destinatarul, ","")&amp;IF(OR(N271="",O271=""),"transportatorul, ","")&amp;IF(OR(K271="",NOT(ISNUMBER(L271))),"locul și data încărcării, ","")&amp;IF(M271="","locul de livrare, ","")&amp;IF(N(AF271)=0,"numărul de colete, ","")&amp;IF(COUNTIFS(Mărfuri!$B$5:$B$1004,B271,Mărfuri!$H$5:$H$1004,"")&gt;0,"greutatea unor loturi, ",""))-2)&amp;". ","")&amp;IF(Z271&lt;&gt;"","Transportatorul a făcut rezerve la încărcare (art. 8): ele te obligă doar dacă le-ai acceptat expres. ","")&amp;IF(AND(ISNUMBER(AC271),ISNUMBER(AI271)),IF(NOT(ISNUMBER(AD271)),IF(Azi&gt;AI271,"Rezerva scrisă pentru avarii neaparente nu a fost trimisă în termen ("&amp;RIGHT("0"&amp;DAY(AI271),2)&amp;"."&amp;RIGHT("0"&amp;MONTH(AI271),2)&amp;"."&amp;YEAR(AI271)&amp;"). ","Trimite rezerva scrisă pentru avarii neaparente până la "&amp;RIGHT("0"&amp;DAY(AI271),2)&amp;"."&amp;RIGHT("0"&amp;MONTH(AI271),2)&amp;"."&amp;YEAR(AI271)&amp;". "),IF(AD271&gt;AI271,"Rezerva scrisă a fost trimisă după termenul de 7 zile ("&amp;RIGHT("0"&amp;DAY(AI271),2)&amp;"."&amp;RIGHT("0"&amp;MONTH(AI271),2)&amp;"."&amp;YEAR(AI271)&amp;"): se prezumă că marfa a fost primită în starea din CMR. ","")),"")&amp;IF(ISNUMBER(AJ271),IF(NOT(ISNUMBER(AE271)),IF(Azi&gt;AJ271,"Termenul de 21 de zile pentru reclamația de întârziere a expirat. ","Livrare cu întârziere: trimite reclamația scrisă până la "&amp;RIGHT("0"&amp;DAY(AJ271),2)&amp;"."&amp;RIGHT("0"&amp;MONTH(AJ271),2)&amp;"."&amp;YEAR(AJ271)&amp;". "),IF(AE271&gt;AJ271,"Reclamația pentru întârziere a fost trimisă după termen. ","")),"")&amp;IF(AND(AH271="În tranzit – întârziat"),"Termenul de livrare a trecut și marfa nu a ajuns. ","")&amp;IF(AND(ISNUMBER(AK271),OR(AB271&lt;&gt;"",ISNUMBER(AC271),ISNUMBER(AJ271)),Azi&gt;N(AK271)-60,Azi&lt;=N(AK271)),"Acțiunea în instanță se prescrie la "&amp;RIGHT("0"&amp;DAY(AK271),2)&amp;"."&amp;RIGHT("0"&amp;MONTH(AK271),2)&amp;"."&amp;YEAR(AK271)&amp;". ","")))</f>
        <v/>
      </c>
    </row>
    <row r="272" spans="2:38" x14ac:dyDescent="0.2">
      <c r="B272" s="17"/>
      <c r="C272" s="18"/>
      <c r="D272" s="19"/>
      <c r="E272" s="19"/>
      <c r="F272" s="19"/>
      <c r="G272" s="19"/>
      <c r="H272" s="19"/>
      <c r="I272" s="19"/>
      <c r="J272" s="19"/>
      <c r="K272" s="19"/>
      <c r="L272" s="18"/>
      <c r="M272" s="19"/>
      <c r="N272" s="19"/>
      <c r="O272" s="19"/>
      <c r="P272" s="19"/>
      <c r="Q272" s="19"/>
      <c r="R272" s="19"/>
      <c r="S272" s="19"/>
      <c r="T272" s="20"/>
      <c r="U272" s="21"/>
      <c r="V272" s="20"/>
      <c r="W272" s="19"/>
      <c r="X272" s="19"/>
      <c r="Y272" s="18"/>
      <c r="Z272" s="19"/>
      <c r="AA272" s="18"/>
      <c r="AB272" s="19"/>
      <c r="AC272" s="18"/>
      <c r="AD272" s="18"/>
      <c r="AE272" s="18"/>
      <c r="AF272" s="22" t="str">
        <f>IF(B272="","",SUMIF(Mărfuri!$B$5:$B$1004,B272,Mărfuri!$D$5:$D$1004))</f>
        <v/>
      </c>
      <c r="AG272" s="23" t="str">
        <f>IF(B272="","",SUMIF(Mărfuri!$B$5:$B$1004,B272,Mărfuri!$H$5:$H$1004))</f>
        <v/>
      </c>
      <c r="AH272" s="24" t="str">
        <f t="shared" si="16"/>
        <v/>
      </c>
      <c r="AI272" s="25" t="str">
        <f t="shared" si="17"/>
        <v/>
      </c>
      <c r="AJ272" s="25" t="str">
        <f t="shared" si="18"/>
        <v/>
      </c>
      <c r="AK272" s="25" t="str">
        <f t="shared" si="19"/>
        <v/>
      </c>
      <c r="AL272" s="26" t="str">
        <f>IF(B272="","",TRIM(IF(COUNTIF($B$5:$B$504,B272)&gt;1,"Număr CMR dublat. ","")&amp;IF(LEN(IF(C272="","data, ","")&amp;IF(D272="","locul întocmirii, ","")&amp;IF(OR(E272="",F272=""),"expeditorul, ","")&amp;IF(OR(H272="",I272=""),"destinatarul, ","")&amp;IF(OR(N272="",O272=""),"transportatorul, ","")&amp;IF(OR(K272="",NOT(ISNUMBER(L272))),"locul și data încărcării, ","")&amp;IF(M272="","locul de livrare, ","")&amp;IF(N(AF272)=0,"numărul de colete, ","")&amp;IF(COUNTIFS(Mărfuri!$B$5:$B$1004,B272,Mărfuri!$H$5:$H$1004,"")&gt;0,"greutatea unor loturi, ",""))&gt;0,"Lipsesc date obligatorii (art. 6): "&amp;LEFT(IF(C272="","data, ","")&amp;IF(D272="","locul întocmirii, ","")&amp;IF(OR(E272="",F272=""),"expeditorul, ","")&amp;IF(OR(H272="",I272=""),"destinatarul, ","")&amp;IF(OR(N272="",O272=""),"transportatorul, ","")&amp;IF(OR(K272="",NOT(ISNUMBER(L272))),"locul și data încărcării, ","")&amp;IF(M272="","locul de livrare, ","")&amp;IF(N(AF272)=0,"numărul de colete, ","")&amp;IF(COUNTIFS(Mărfuri!$B$5:$B$1004,B272,Mărfuri!$H$5:$H$1004,"")&gt;0,"greutatea unor loturi, ",""),LEN(IF(C272="","data, ","")&amp;IF(D272="","locul întocmirii, ","")&amp;IF(OR(E272="",F272=""),"expeditorul, ","")&amp;IF(OR(H272="",I272=""),"destinatarul, ","")&amp;IF(OR(N272="",O272=""),"transportatorul, ","")&amp;IF(OR(K272="",NOT(ISNUMBER(L272))),"locul și data încărcării, ","")&amp;IF(M272="","locul de livrare, ","")&amp;IF(N(AF272)=0,"numărul de colete, ","")&amp;IF(COUNTIFS(Mărfuri!$B$5:$B$1004,B272,Mărfuri!$H$5:$H$1004,"")&gt;0,"greutatea unor loturi, ",""))-2)&amp;". ","")&amp;IF(Z272&lt;&gt;"","Transportatorul a făcut rezerve la încărcare (art. 8): ele te obligă doar dacă le-ai acceptat expres. ","")&amp;IF(AND(ISNUMBER(AC272),ISNUMBER(AI272)),IF(NOT(ISNUMBER(AD272)),IF(Azi&gt;AI272,"Rezerva scrisă pentru avarii neaparente nu a fost trimisă în termen ("&amp;RIGHT("0"&amp;DAY(AI272),2)&amp;"."&amp;RIGHT("0"&amp;MONTH(AI272),2)&amp;"."&amp;YEAR(AI272)&amp;"). ","Trimite rezerva scrisă pentru avarii neaparente până la "&amp;RIGHT("0"&amp;DAY(AI272),2)&amp;"."&amp;RIGHT("0"&amp;MONTH(AI272),2)&amp;"."&amp;YEAR(AI272)&amp;". "),IF(AD272&gt;AI272,"Rezerva scrisă a fost trimisă după termenul de 7 zile ("&amp;RIGHT("0"&amp;DAY(AI272),2)&amp;"."&amp;RIGHT("0"&amp;MONTH(AI272),2)&amp;"."&amp;YEAR(AI272)&amp;"): se prezumă că marfa a fost primită în starea din CMR. ","")),"")&amp;IF(ISNUMBER(AJ272),IF(NOT(ISNUMBER(AE272)),IF(Azi&gt;AJ272,"Termenul de 21 de zile pentru reclamația de întârziere a expirat. ","Livrare cu întârziere: trimite reclamația scrisă până la "&amp;RIGHT("0"&amp;DAY(AJ272),2)&amp;"."&amp;RIGHT("0"&amp;MONTH(AJ272),2)&amp;"."&amp;YEAR(AJ272)&amp;". "),IF(AE272&gt;AJ272,"Reclamația pentru întârziere a fost trimisă după termen. ","")),"")&amp;IF(AND(AH272="În tranzit – întârziat"),"Termenul de livrare a trecut și marfa nu a ajuns. ","")&amp;IF(AND(ISNUMBER(AK272),OR(AB272&lt;&gt;"",ISNUMBER(AC272),ISNUMBER(AJ272)),Azi&gt;N(AK272)-60,Azi&lt;=N(AK272)),"Acțiunea în instanță se prescrie la "&amp;RIGHT("0"&amp;DAY(AK272),2)&amp;"."&amp;RIGHT("0"&amp;MONTH(AK272),2)&amp;"."&amp;YEAR(AK272)&amp;". ","")))</f>
        <v/>
      </c>
    </row>
    <row r="273" spans="2:38" x14ac:dyDescent="0.2">
      <c r="B273" s="17"/>
      <c r="C273" s="18"/>
      <c r="D273" s="19"/>
      <c r="E273" s="19"/>
      <c r="F273" s="19"/>
      <c r="G273" s="19"/>
      <c r="H273" s="19"/>
      <c r="I273" s="19"/>
      <c r="J273" s="19"/>
      <c r="K273" s="19"/>
      <c r="L273" s="18"/>
      <c r="M273" s="19"/>
      <c r="N273" s="19"/>
      <c r="O273" s="19"/>
      <c r="P273" s="19"/>
      <c r="Q273" s="19"/>
      <c r="R273" s="19"/>
      <c r="S273" s="19"/>
      <c r="T273" s="20"/>
      <c r="U273" s="21"/>
      <c r="V273" s="20"/>
      <c r="W273" s="19"/>
      <c r="X273" s="19"/>
      <c r="Y273" s="18"/>
      <c r="Z273" s="19"/>
      <c r="AA273" s="18"/>
      <c r="AB273" s="19"/>
      <c r="AC273" s="18"/>
      <c r="AD273" s="18"/>
      <c r="AE273" s="18"/>
      <c r="AF273" s="22" t="str">
        <f>IF(B273="","",SUMIF(Mărfuri!$B$5:$B$1004,B273,Mărfuri!$D$5:$D$1004))</f>
        <v/>
      </c>
      <c r="AG273" s="23" t="str">
        <f>IF(B273="","",SUMIF(Mărfuri!$B$5:$B$1004,B273,Mărfuri!$H$5:$H$1004))</f>
        <v/>
      </c>
      <c r="AH273" s="24" t="str">
        <f t="shared" si="16"/>
        <v/>
      </c>
      <c r="AI273" s="25" t="str">
        <f t="shared" si="17"/>
        <v/>
      </c>
      <c r="AJ273" s="25" t="str">
        <f t="shared" si="18"/>
        <v/>
      </c>
      <c r="AK273" s="25" t="str">
        <f t="shared" si="19"/>
        <v/>
      </c>
      <c r="AL273" s="26" t="str">
        <f>IF(B273="","",TRIM(IF(COUNTIF($B$5:$B$504,B273)&gt;1,"Număr CMR dublat. ","")&amp;IF(LEN(IF(C273="","data, ","")&amp;IF(D273="","locul întocmirii, ","")&amp;IF(OR(E273="",F273=""),"expeditorul, ","")&amp;IF(OR(H273="",I273=""),"destinatarul, ","")&amp;IF(OR(N273="",O273=""),"transportatorul, ","")&amp;IF(OR(K273="",NOT(ISNUMBER(L273))),"locul și data încărcării, ","")&amp;IF(M273="","locul de livrare, ","")&amp;IF(N(AF273)=0,"numărul de colete, ","")&amp;IF(COUNTIFS(Mărfuri!$B$5:$B$1004,B273,Mărfuri!$H$5:$H$1004,"")&gt;0,"greutatea unor loturi, ",""))&gt;0,"Lipsesc date obligatorii (art. 6): "&amp;LEFT(IF(C273="","data, ","")&amp;IF(D273="","locul întocmirii, ","")&amp;IF(OR(E273="",F273=""),"expeditorul, ","")&amp;IF(OR(H273="",I273=""),"destinatarul, ","")&amp;IF(OR(N273="",O273=""),"transportatorul, ","")&amp;IF(OR(K273="",NOT(ISNUMBER(L273))),"locul și data încărcării, ","")&amp;IF(M273="","locul de livrare, ","")&amp;IF(N(AF273)=0,"numărul de colete, ","")&amp;IF(COUNTIFS(Mărfuri!$B$5:$B$1004,B273,Mărfuri!$H$5:$H$1004,"")&gt;0,"greutatea unor loturi, ",""),LEN(IF(C273="","data, ","")&amp;IF(D273="","locul întocmirii, ","")&amp;IF(OR(E273="",F273=""),"expeditorul, ","")&amp;IF(OR(H273="",I273=""),"destinatarul, ","")&amp;IF(OR(N273="",O273=""),"transportatorul, ","")&amp;IF(OR(K273="",NOT(ISNUMBER(L273))),"locul și data încărcării, ","")&amp;IF(M273="","locul de livrare, ","")&amp;IF(N(AF273)=0,"numărul de colete, ","")&amp;IF(COUNTIFS(Mărfuri!$B$5:$B$1004,B273,Mărfuri!$H$5:$H$1004,"")&gt;0,"greutatea unor loturi, ",""))-2)&amp;". ","")&amp;IF(Z273&lt;&gt;"","Transportatorul a făcut rezerve la încărcare (art. 8): ele te obligă doar dacă le-ai acceptat expres. ","")&amp;IF(AND(ISNUMBER(AC273),ISNUMBER(AI273)),IF(NOT(ISNUMBER(AD273)),IF(Azi&gt;AI273,"Rezerva scrisă pentru avarii neaparente nu a fost trimisă în termen ("&amp;RIGHT("0"&amp;DAY(AI273),2)&amp;"."&amp;RIGHT("0"&amp;MONTH(AI273),2)&amp;"."&amp;YEAR(AI273)&amp;"). ","Trimite rezerva scrisă pentru avarii neaparente până la "&amp;RIGHT("0"&amp;DAY(AI273),2)&amp;"."&amp;RIGHT("0"&amp;MONTH(AI273),2)&amp;"."&amp;YEAR(AI273)&amp;". "),IF(AD273&gt;AI273,"Rezerva scrisă a fost trimisă după termenul de 7 zile ("&amp;RIGHT("0"&amp;DAY(AI273),2)&amp;"."&amp;RIGHT("0"&amp;MONTH(AI273),2)&amp;"."&amp;YEAR(AI273)&amp;"): se prezumă că marfa a fost primită în starea din CMR. ","")),"")&amp;IF(ISNUMBER(AJ273),IF(NOT(ISNUMBER(AE273)),IF(Azi&gt;AJ273,"Termenul de 21 de zile pentru reclamația de întârziere a expirat. ","Livrare cu întârziere: trimite reclamația scrisă până la "&amp;RIGHT("0"&amp;DAY(AJ273),2)&amp;"."&amp;RIGHT("0"&amp;MONTH(AJ273),2)&amp;"."&amp;YEAR(AJ273)&amp;". "),IF(AE273&gt;AJ273,"Reclamația pentru întârziere a fost trimisă după termen. ","")),"")&amp;IF(AND(AH273="În tranzit – întârziat"),"Termenul de livrare a trecut și marfa nu a ajuns. ","")&amp;IF(AND(ISNUMBER(AK273),OR(AB273&lt;&gt;"",ISNUMBER(AC273),ISNUMBER(AJ273)),Azi&gt;N(AK273)-60,Azi&lt;=N(AK273)),"Acțiunea în instanță se prescrie la "&amp;RIGHT("0"&amp;DAY(AK273),2)&amp;"."&amp;RIGHT("0"&amp;MONTH(AK273),2)&amp;"."&amp;YEAR(AK273)&amp;". ","")))</f>
        <v/>
      </c>
    </row>
    <row r="274" spans="2:38" x14ac:dyDescent="0.2">
      <c r="B274" s="17"/>
      <c r="C274" s="18"/>
      <c r="D274" s="19"/>
      <c r="E274" s="19"/>
      <c r="F274" s="19"/>
      <c r="G274" s="19"/>
      <c r="H274" s="19"/>
      <c r="I274" s="19"/>
      <c r="J274" s="19"/>
      <c r="K274" s="19"/>
      <c r="L274" s="18"/>
      <c r="M274" s="19"/>
      <c r="N274" s="19"/>
      <c r="O274" s="19"/>
      <c r="P274" s="19"/>
      <c r="Q274" s="19"/>
      <c r="R274" s="19"/>
      <c r="S274" s="19"/>
      <c r="T274" s="20"/>
      <c r="U274" s="21"/>
      <c r="V274" s="20"/>
      <c r="W274" s="19"/>
      <c r="X274" s="19"/>
      <c r="Y274" s="18"/>
      <c r="Z274" s="19"/>
      <c r="AA274" s="18"/>
      <c r="AB274" s="19"/>
      <c r="AC274" s="18"/>
      <c r="AD274" s="18"/>
      <c r="AE274" s="18"/>
      <c r="AF274" s="22" t="str">
        <f>IF(B274="","",SUMIF(Mărfuri!$B$5:$B$1004,B274,Mărfuri!$D$5:$D$1004))</f>
        <v/>
      </c>
      <c r="AG274" s="23" t="str">
        <f>IF(B274="","",SUMIF(Mărfuri!$B$5:$B$1004,B274,Mărfuri!$H$5:$H$1004))</f>
        <v/>
      </c>
      <c r="AH274" s="24" t="str">
        <f t="shared" si="16"/>
        <v/>
      </c>
      <c r="AI274" s="25" t="str">
        <f t="shared" si="17"/>
        <v/>
      </c>
      <c r="AJ274" s="25" t="str">
        <f t="shared" si="18"/>
        <v/>
      </c>
      <c r="AK274" s="25" t="str">
        <f t="shared" si="19"/>
        <v/>
      </c>
      <c r="AL274" s="26" t="str">
        <f>IF(B274="","",TRIM(IF(COUNTIF($B$5:$B$504,B274)&gt;1,"Număr CMR dublat. ","")&amp;IF(LEN(IF(C274="","data, ","")&amp;IF(D274="","locul întocmirii, ","")&amp;IF(OR(E274="",F274=""),"expeditorul, ","")&amp;IF(OR(H274="",I274=""),"destinatarul, ","")&amp;IF(OR(N274="",O274=""),"transportatorul, ","")&amp;IF(OR(K274="",NOT(ISNUMBER(L274))),"locul și data încărcării, ","")&amp;IF(M274="","locul de livrare, ","")&amp;IF(N(AF274)=0,"numărul de colete, ","")&amp;IF(COUNTIFS(Mărfuri!$B$5:$B$1004,B274,Mărfuri!$H$5:$H$1004,"")&gt;0,"greutatea unor loturi, ",""))&gt;0,"Lipsesc date obligatorii (art. 6): "&amp;LEFT(IF(C274="","data, ","")&amp;IF(D274="","locul întocmirii, ","")&amp;IF(OR(E274="",F274=""),"expeditorul, ","")&amp;IF(OR(H274="",I274=""),"destinatarul, ","")&amp;IF(OR(N274="",O274=""),"transportatorul, ","")&amp;IF(OR(K274="",NOT(ISNUMBER(L274))),"locul și data încărcării, ","")&amp;IF(M274="","locul de livrare, ","")&amp;IF(N(AF274)=0,"numărul de colete, ","")&amp;IF(COUNTIFS(Mărfuri!$B$5:$B$1004,B274,Mărfuri!$H$5:$H$1004,"")&gt;0,"greutatea unor loturi, ",""),LEN(IF(C274="","data, ","")&amp;IF(D274="","locul întocmirii, ","")&amp;IF(OR(E274="",F274=""),"expeditorul, ","")&amp;IF(OR(H274="",I274=""),"destinatarul, ","")&amp;IF(OR(N274="",O274=""),"transportatorul, ","")&amp;IF(OR(K274="",NOT(ISNUMBER(L274))),"locul și data încărcării, ","")&amp;IF(M274="","locul de livrare, ","")&amp;IF(N(AF274)=0,"numărul de colete, ","")&amp;IF(COUNTIFS(Mărfuri!$B$5:$B$1004,B274,Mărfuri!$H$5:$H$1004,"")&gt;0,"greutatea unor loturi, ",""))-2)&amp;". ","")&amp;IF(Z274&lt;&gt;"","Transportatorul a făcut rezerve la încărcare (art. 8): ele te obligă doar dacă le-ai acceptat expres. ","")&amp;IF(AND(ISNUMBER(AC274),ISNUMBER(AI274)),IF(NOT(ISNUMBER(AD274)),IF(Azi&gt;AI274,"Rezerva scrisă pentru avarii neaparente nu a fost trimisă în termen ("&amp;RIGHT("0"&amp;DAY(AI274),2)&amp;"."&amp;RIGHT("0"&amp;MONTH(AI274),2)&amp;"."&amp;YEAR(AI274)&amp;"). ","Trimite rezerva scrisă pentru avarii neaparente până la "&amp;RIGHT("0"&amp;DAY(AI274),2)&amp;"."&amp;RIGHT("0"&amp;MONTH(AI274),2)&amp;"."&amp;YEAR(AI274)&amp;". "),IF(AD274&gt;AI274,"Rezerva scrisă a fost trimisă după termenul de 7 zile ("&amp;RIGHT("0"&amp;DAY(AI274),2)&amp;"."&amp;RIGHT("0"&amp;MONTH(AI274),2)&amp;"."&amp;YEAR(AI274)&amp;"): se prezumă că marfa a fost primită în starea din CMR. ","")),"")&amp;IF(ISNUMBER(AJ274),IF(NOT(ISNUMBER(AE274)),IF(Azi&gt;AJ274,"Termenul de 21 de zile pentru reclamația de întârziere a expirat. ","Livrare cu întârziere: trimite reclamația scrisă până la "&amp;RIGHT("0"&amp;DAY(AJ274),2)&amp;"."&amp;RIGHT("0"&amp;MONTH(AJ274),2)&amp;"."&amp;YEAR(AJ274)&amp;". "),IF(AE274&gt;AJ274,"Reclamația pentru întârziere a fost trimisă după termen. ","")),"")&amp;IF(AND(AH274="În tranzit – întârziat"),"Termenul de livrare a trecut și marfa nu a ajuns. ","")&amp;IF(AND(ISNUMBER(AK274),OR(AB274&lt;&gt;"",ISNUMBER(AC274),ISNUMBER(AJ274)),Azi&gt;N(AK274)-60,Azi&lt;=N(AK274)),"Acțiunea în instanță se prescrie la "&amp;RIGHT("0"&amp;DAY(AK274),2)&amp;"."&amp;RIGHT("0"&amp;MONTH(AK274),2)&amp;"."&amp;YEAR(AK274)&amp;". ","")))</f>
        <v/>
      </c>
    </row>
    <row r="275" spans="2:38" x14ac:dyDescent="0.2">
      <c r="B275" s="17"/>
      <c r="C275" s="18"/>
      <c r="D275" s="19"/>
      <c r="E275" s="19"/>
      <c r="F275" s="19"/>
      <c r="G275" s="19"/>
      <c r="H275" s="19"/>
      <c r="I275" s="19"/>
      <c r="J275" s="19"/>
      <c r="K275" s="19"/>
      <c r="L275" s="18"/>
      <c r="M275" s="19"/>
      <c r="N275" s="19"/>
      <c r="O275" s="19"/>
      <c r="P275" s="19"/>
      <c r="Q275" s="19"/>
      <c r="R275" s="19"/>
      <c r="S275" s="19"/>
      <c r="T275" s="20"/>
      <c r="U275" s="21"/>
      <c r="V275" s="20"/>
      <c r="W275" s="19"/>
      <c r="X275" s="19"/>
      <c r="Y275" s="18"/>
      <c r="Z275" s="19"/>
      <c r="AA275" s="18"/>
      <c r="AB275" s="19"/>
      <c r="AC275" s="18"/>
      <c r="AD275" s="18"/>
      <c r="AE275" s="18"/>
      <c r="AF275" s="22" t="str">
        <f>IF(B275="","",SUMIF(Mărfuri!$B$5:$B$1004,B275,Mărfuri!$D$5:$D$1004))</f>
        <v/>
      </c>
      <c r="AG275" s="23" t="str">
        <f>IF(B275="","",SUMIF(Mărfuri!$B$5:$B$1004,B275,Mărfuri!$H$5:$H$1004))</f>
        <v/>
      </c>
      <c r="AH275" s="24" t="str">
        <f t="shared" si="16"/>
        <v/>
      </c>
      <c r="AI275" s="25" t="str">
        <f t="shared" si="17"/>
        <v/>
      </c>
      <c r="AJ275" s="25" t="str">
        <f t="shared" si="18"/>
        <v/>
      </c>
      <c r="AK275" s="25" t="str">
        <f t="shared" si="19"/>
        <v/>
      </c>
      <c r="AL275" s="26" t="str">
        <f>IF(B275="","",TRIM(IF(COUNTIF($B$5:$B$504,B275)&gt;1,"Număr CMR dublat. ","")&amp;IF(LEN(IF(C275="","data, ","")&amp;IF(D275="","locul întocmirii, ","")&amp;IF(OR(E275="",F275=""),"expeditorul, ","")&amp;IF(OR(H275="",I275=""),"destinatarul, ","")&amp;IF(OR(N275="",O275=""),"transportatorul, ","")&amp;IF(OR(K275="",NOT(ISNUMBER(L275))),"locul și data încărcării, ","")&amp;IF(M275="","locul de livrare, ","")&amp;IF(N(AF275)=0,"numărul de colete, ","")&amp;IF(COUNTIFS(Mărfuri!$B$5:$B$1004,B275,Mărfuri!$H$5:$H$1004,"")&gt;0,"greutatea unor loturi, ",""))&gt;0,"Lipsesc date obligatorii (art. 6): "&amp;LEFT(IF(C275="","data, ","")&amp;IF(D275="","locul întocmirii, ","")&amp;IF(OR(E275="",F275=""),"expeditorul, ","")&amp;IF(OR(H275="",I275=""),"destinatarul, ","")&amp;IF(OR(N275="",O275=""),"transportatorul, ","")&amp;IF(OR(K275="",NOT(ISNUMBER(L275))),"locul și data încărcării, ","")&amp;IF(M275="","locul de livrare, ","")&amp;IF(N(AF275)=0,"numărul de colete, ","")&amp;IF(COUNTIFS(Mărfuri!$B$5:$B$1004,B275,Mărfuri!$H$5:$H$1004,"")&gt;0,"greutatea unor loturi, ",""),LEN(IF(C275="","data, ","")&amp;IF(D275="","locul întocmirii, ","")&amp;IF(OR(E275="",F275=""),"expeditorul, ","")&amp;IF(OR(H275="",I275=""),"destinatarul, ","")&amp;IF(OR(N275="",O275=""),"transportatorul, ","")&amp;IF(OR(K275="",NOT(ISNUMBER(L275))),"locul și data încărcării, ","")&amp;IF(M275="","locul de livrare, ","")&amp;IF(N(AF275)=0,"numărul de colete, ","")&amp;IF(COUNTIFS(Mărfuri!$B$5:$B$1004,B275,Mărfuri!$H$5:$H$1004,"")&gt;0,"greutatea unor loturi, ",""))-2)&amp;". ","")&amp;IF(Z275&lt;&gt;"","Transportatorul a făcut rezerve la încărcare (art. 8): ele te obligă doar dacă le-ai acceptat expres. ","")&amp;IF(AND(ISNUMBER(AC275),ISNUMBER(AI275)),IF(NOT(ISNUMBER(AD275)),IF(Azi&gt;AI275,"Rezerva scrisă pentru avarii neaparente nu a fost trimisă în termen ("&amp;RIGHT("0"&amp;DAY(AI275),2)&amp;"."&amp;RIGHT("0"&amp;MONTH(AI275),2)&amp;"."&amp;YEAR(AI275)&amp;"). ","Trimite rezerva scrisă pentru avarii neaparente până la "&amp;RIGHT("0"&amp;DAY(AI275),2)&amp;"."&amp;RIGHT("0"&amp;MONTH(AI275),2)&amp;"."&amp;YEAR(AI275)&amp;". "),IF(AD275&gt;AI275,"Rezerva scrisă a fost trimisă după termenul de 7 zile ("&amp;RIGHT("0"&amp;DAY(AI275),2)&amp;"."&amp;RIGHT("0"&amp;MONTH(AI275),2)&amp;"."&amp;YEAR(AI275)&amp;"): se prezumă că marfa a fost primită în starea din CMR. ","")),"")&amp;IF(ISNUMBER(AJ275),IF(NOT(ISNUMBER(AE275)),IF(Azi&gt;AJ275,"Termenul de 21 de zile pentru reclamația de întârziere a expirat. ","Livrare cu întârziere: trimite reclamația scrisă până la "&amp;RIGHT("0"&amp;DAY(AJ275),2)&amp;"."&amp;RIGHT("0"&amp;MONTH(AJ275),2)&amp;"."&amp;YEAR(AJ275)&amp;". "),IF(AE275&gt;AJ275,"Reclamația pentru întârziere a fost trimisă după termen. ","")),"")&amp;IF(AND(AH275="În tranzit – întârziat"),"Termenul de livrare a trecut și marfa nu a ajuns. ","")&amp;IF(AND(ISNUMBER(AK275),OR(AB275&lt;&gt;"",ISNUMBER(AC275),ISNUMBER(AJ275)),Azi&gt;N(AK275)-60,Azi&lt;=N(AK275)),"Acțiunea în instanță se prescrie la "&amp;RIGHT("0"&amp;DAY(AK275),2)&amp;"."&amp;RIGHT("0"&amp;MONTH(AK275),2)&amp;"."&amp;YEAR(AK275)&amp;". ","")))</f>
        <v/>
      </c>
    </row>
    <row r="276" spans="2:38" x14ac:dyDescent="0.2">
      <c r="B276" s="17"/>
      <c r="C276" s="18"/>
      <c r="D276" s="19"/>
      <c r="E276" s="19"/>
      <c r="F276" s="19"/>
      <c r="G276" s="19"/>
      <c r="H276" s="19"/>
      <c r="I276" s="19"/>
      <c r="J276" s="19"/>
      <c r="K276" s="19"/>
      <c r="L276" s="18"/>
      <c r="M276" s="19"/>
      <c r="N276" s="19"/>
      <c r="O276" s="19"/>
      <c r="P276" s="19"/>
      <c r="Q276" s="19"/>
      <c r="R276" s="19"/>
      <c r="S276" s="19"/>
      <c r="T276" s="20"/>
      <c r="U276" s="21"/>
      <c r="V276" s="20"/>
      <c r="W276" s="19"/>
      <c r="X276" s="19"/>
      <c r="Y276" s="18"/>
      <c r="Z276" s="19"/>
      <c r="AA276" s="18"/>
      <c r="AB276" s="19"/>
      <c r="AC276" s="18"/>
      <c r="AD276" s="18"/>
      <c r="AE276" s="18"/>
      <c r="AF276" s="22" t="str">
        <f>IF(B276="","",SUMIF(Mărfuri!$B$5:$B$1004,B276,Mărfuri!$D$5:$D$1004))</f>
        <v/>
      </c>
      <c r="AG276" s="23" t="str">
        <f>IF(B276="","",SUMIF(Mărfuri!$B$5:$B$1004,B276,Mărfuri!$H$5:$H$1004))</f>
        <v/>
      </c>
      <c r="AH276" s="24" t="str">
        <f t="shared" si="16"/>
        <v/>
      </c>
      <c r="AI276" s="25" t="str">
        <f t="shared" si="17"/>
        <v/>
      </c>
      <c r="AJ276" s="25" t="str">
        <f t="shared" si="18"/>
        <v/>
      </c>
      <c r="AK276" s="25" t="str">
        <f t="shared" si="19"/>
        <v/>
      </c>
      <c r="AL276" s="26" t="str">
        <f>IF(B276="","",TRIM(IF(COUNTIF($B$5:$B$504,B276)&gt;1,"Număr CMR dublat. ","")&amp;IF(LEN(IF(C276="","data, ","")&amp;IF(D276="","locul întocmirii, ","")&amp;IF(OR(E276="",F276=""),"expeditorul, ","")&amp;IF(OR(H276="",I276=""),"destinatarul, ","")&amp;IF(OR(N276="",O276=""),"transportatorul, ","")&amp;IF(OR(K276="",NOT(ISNUMBER(L276))),"locul și data încărcării, ","")&amp;IF(M276="","locul de livrare, ","")&amp;IF(N(AF276)=0,"numărul de colete, ","")&amp;IF(COUNTIFS(Mărfuri!$B$5:$B$1004,B276,Mărfuri!$H$5:$H$1004,"")&gt;0,"greutatea unor loturi, ",""))&gt;0,"Lipsesc date obligatorii (art. 6): "&amp;LEFT(IF(C276="","data, ","")&amp;IF(D276="","locul întocmirii, ","")&amp;IF(OR(E276="",F276=""),"expeditorul, ","")&amp;IF(OR(H276="",I276=""),"destinatarul, ","")&amp;IF(OR(N276="",O276=""),"transportatorul, ","")&amp;IF(OR(K276="",NOT(ISNUMBER(L276))),"locul și data încărcării, ","")&amp;IF(M276="","locul de livrare, ","")&amp;IF(N(AF276)=0,"numărul de colete, ","")&amp;IF(COUNTIFS(Mărfuri!$B$5:$B$1004,B276,Mărfuri!$H$5:$H$1004,"")&gt;0,"greutatea unor loturi, ",""),LEN(IF(C276="","data, ","")&amp;IF(D276="","locul întocmirii, ","")&amp;IF(OR(E276="",F276=""),"expeditorul, ","")&amp;IF(OR(H276="",I276=""),"destinatarul, ","")&amp;IF(OR(N276="",O276=""),"transportatorul, ","")&amp;IF(OR(K276="",NOT(ISNUMBER(L276))),"locul și data încărcării, ","")&amp;IF(M276="","locul de livrare, ","")&amp;IF(N(AF276)=0,"numărul de colete, ","")&amp;IF(COUNTIFS(Mărfuri!$B$5:$B$1004,B276,Mărfuri!$H$5:$H$1004,"")&gt;0,"greutatea unor loturi, ",""))-2)&amp;". ","")&amp;IF(Z276&lt;&gt;"","Transportatorul a făcut rezerve la încărcare (art. 8): ele te obligă doar dacă le-ai acceptat expres. ","")&amp;IF(AND(ISNUMBER(AC276),ISNUMBER(AI276)),IF(NOT(ISNUMBER(AD276)),IF(Azi&gt;AI276,"Rezerva scrisă pentru avarii neaparente nu a fost trimisă în termen ("&amp;RIGHT("0"&amp;DAY(AI276),2)&amp;"."&amp;RIGHT("0"&amp;MONTH(AI276),2)&amp;"."&amp;YEAR(AI276)&amp;"). ","Trimite rezerva scrisă pentru avarii neaparente până la "&amp;RIGHT("0"&amp;DAY(AI276),2)&amp;"."&amp;RIGHT("0"&amp;MONTH(AI276),2)&amp;"."&amp;YEAR(AI276)&amp;". "),IF(AD276&gt;AI276,"Rezerva scrisă a fost trimisă după termenul de 7 zile ("&amp;RIGHT("0"&amp;DAY(AI276),2)&amp;"."&amp;RIGHT("0"&amp;MONTH(AI276),2)&amp;"."&amp;YEAR(AI276)&amp;"): se prezumă că marfa a fost primită în starea din CMR. ","")),"")&amp;IF(ISNUMBER(AJ276),IF(NOT(ISNUMBER(AE276)),IF(Azi&gt;AJ276,"Termenul de 21 de zile pentru reclamația de întârziere a expirat. ","Livrare cu întârziere: trimite reclamația scrisă până la "&amp;RIGHT("0"&amp;DAY(AJ276),2)&amp;"."&amp;RIGHT("0"&amp;MONTH(AJ276),2)&amp;"."&amp;YEAR(AJ276)&amp;". "),IF(AE276&gt;AJ276,"Reclamația pentru întârziere a fost trimisă după termen. ","")),"")&amp;IF(AND(AH276="În tranzit – întârziat"),"Termenul de livrare a trecut și marfa nu a ajuns. ","")&amp;IF(AND(ISNUMBER(AK276),OR(AB276&lt;&gt;"",ISNUMBER(AC276),ISNUMBER(AJ276)),Azi&gt;N(AK276)-60,Azi&lt;=N(AK276)),"Acțiunea în instanță se prescrie la "&amp;RIGHT("0"&amp;DAY(AK276),2)&amp;"."&amp;RIGHT("0"&amp;MONTH(AK276),2)&amp;"."&amp;YEAR(AK276)&amp;". ","")))</f>
        <v/>
      </c>
    </row>
    <row r="277" spans="2:38" x14ac:dyDescent="0.2">
      <c r="B277" s="17"/>
      <c r="C277" s="18"/>
      <c r="D277" s="19"/>
      <c r="E277" s="19"/>
      <c r="F277" s="19"/>
      <c r="G277" s="19"/>
      <c r="H277" s="19"/>
      <c r="I277" s="19"/>
      <c r="J277" s="19"/>
      <c r="K277" s="19"/>
      <c r="L277" s="18"/>
      <c r="M277" s="19"/>
      <c r="N277" s="19"/>
      <c r="O277" s="19"/>
      <c r="P277" s="19"/>
      <c r="Q277" s="19"/>
      <c r="R277" s="19"/>
      <c r="S277" s="19"/>
      <c r="T277" s="20"/>
      <c r="U277" s="21"/>
      <c r="V277" s="20"/>
      <c r="W277" s="19"/>
      <c r="X277" s="19"/>
      <c r="Y277" s="18"/>
      <c r="Z277" s="19"/>
      <c r="AA277" s="18"/>
      <c r="AB277" s="19"/>
      <c r="AC277" s="18"/>
      <c r="AD277" s="18"/>
      <c r="AE277" s="18"/>
      <c r="AF277" s="22" t="str">
        <f>IF(B277="","",SUMIF(Mărfuri!$B$5:$B$1004,B277,Mărfuri!$D$5:$D$1004))</f>
        <v/>
      </c>
      <c r="AG277" s="23" t="str">
        <f>IF(B277="","",SUMIF(Mărfuri!$B$5:$B$1004,B277,Mărfuri!$H$5:$H$1004))</f>
        <v/>
      </c>
      <c r="AH277" s="24" t="str">
        <f t="shared" si="16"/>
        <v/>
      </c>
      <c r="AI277" s="25" t="str">
        <f t="shared" si="17"/>
        <v/>
      </c>
      <c r="AJ277" s="25" t="str">
        <f t="shared" si="18"/>
        <v/>
      </c>
      <c r="AK277" s="25" t="str">
        <f t="shared" si="19"/>
        <v/>
      </c>
      <c r="AL277" s="26" t="str">
        <f>IF(B277="","",TRIM(IF(COUNTIF($B$5:$B$504,B277)&gt;1,"Număr CMR dublat. ","")&amp;IF(LEN(IF(C277="","data, ","")&amp;IF(D277="","locul întocmirii, ","")&amp;IF(OR(E277="",F277=""),"expeditorul, ","")&amp;IF(OR(H277="",I277=""),"destinatarul, ","")&amp;IF(OR(N277="",O277=""),"transportatorul, ","")&amp;IF(OR(K277="",NOT(ISNUMBER(L277))),"locul și data încărcării, ","")&amp;IF(M277="","locul de livrare, ","")&amp;IF(N(AF277)=0,"numărul de colete, ","")&amp;IF(COUNTIFS(Mărfuri!$B$5:$B$1004,B277,Mărfuri!$H$5:$H$1004,"")&gt;0,"greutatea unor loturi, ",""))&gt;0,"Lipsesc date obligatorii (art. 6): "&amp;LEFT(IF(C277="","data, ","")&amp;IF(D277="","locul întocmirii, ","")&amp;IF(OR(E277="",F277=""),"expeditorul, ","")&amp;IF(OR(H277="",I277=""),"destinatarul, ","")&amp;IF(OR(N277="",O277=""),"transportatorul, ","")&amp;IF(OR(K277="",NOT(ISNUMBER(L277))),"locul și data încărcării, ","")&amp;IF(M277="","locul de livrare, ","")&amp;IF(N(AF277)=0,"numărul de colete, ","")&amp;IF(COUNTIFS(Mărfuri!$B$5:$B$1004,B277,Mărfuri!$H$5:$H$1004,"")&gt;0,"greutatea unor loturi, ",""),LEN(IF(C277="","data, ","")&amp;IF(D277="","locul întocmirii, ","")&amp;IF(OR(E277="",F277=""),"expeditorul, ","")&amp;IF(OR(H277="",I277=""),"destinatarul, ","")&amp;IF(OR(N277="",O277=""),"transportatorul, ","")&amp;IF(OR(K277="",NOT(ISNUMBER(L277))),"locul și data încărcării, ","")&amp;IF(M277="","locul de livrare, ","")&amp;IF(N(AF277)=0,"numărul de colete, ","")&amp;IF(COUNTIFS(Mărfuri!$B$5:$B$1004,B277,Mărfuri!$H$5:$H$1004,"")&gt;0,"greutatea unor loturi, ",""))-2)&amp;". ","")&amp;IF(Z277&lt;&gt;"","Transportatorul a făcut rezerve la încărcare (art. 8): ele te obligă doar dacă le-ai acceptat expres. ","")&amp;IF(AND(ISNUMBER(AC277),ISNUMBER(AI277)),IF(NOT(ISNUMBER(AD277)),IF(Azi&gt;AI277,"Rezerva scrisă pentru avarii neaparente nu a fost trimisă în termen ("&amp;RIGHT("0"&amp;DAY(AI277),2)&amp;"."&amp;RIGHT("0"&amp;MONTH(AI277),2)&amp;"."&amp;YEAR(AI277)&amp;"). ","Trimite rezerva scrisă pentru avarii neaparente până la "&amp;RIGHT("0"&amp;DAY(AI277),2)&amp;"."&amp;RIGHT("0"&amp;MONTH(AI277),2)&amp;"."&amp;YEAR(AI277)&amp;". "),IF(AD277&gt;AI277,"Rezerva scrisă a fost trimisă după termenul de 7 zile ("&amp;RIGHT("0"&amp;DAY(AI277),2)&amp;"."&amp;RIGHT("0"&amp;MONTH(AI277),2)&amp;"."&amp;YEAR(AI277)&amp;"): se prezumă că marfa a fost primită în starea din CMR. ","")),"")&amp;IF(ISNUMBER(AJ277),IF(NOT(ISNUMBER(AE277)),IF(Azi&gt;AJ277,"Termenul de 21 de zile pentru reclamația de întârziere a expirat. ","Livrare cu întârziere: trimite reclamația scrisă până la "&amp;RIGHT("0"&amp;DAY(AJ277),2)&amp;"."&amp;RIGHT("0"&amp;MONTH(AJ277),2)&amp;"."&amp;YEAR(AJ277)&amp;". "),IF(AE277&gt;AJ277,"Reclamația pentru întârziere a fost trimisă după termen. ","")),"")&amp;IF(AND(AH277="În tranzit – întârziat"),"Termenul de livrare a trecut și marfa nu a ajuns. ","")&amp;IF(AND(ISNUMBER(AK277),OR(AB277&lt;&gt;"",ISNUMBER(AC277),ISNUMBER(AJ277)),Azi&gt;N(AK277)-60,Azi&lt;=N(AK277)),"Acțiunea în instanță se prescrie la "&amp;RIGHT("0"&amp;DAY(AK277),2)&amp;"."&amp;RIGHT("0"&amp;MONTH(AK277),2)&amp;"."&amp;YEAR(AK277)&amp;". ","")))</f>
        <v/>
      </c>
    </row>
    <row r="278" spans="2:38" x14ac:dyDescent="0.2">
      <c r="B278" s="17"/>
      <c r="C278" s="18"/>
      <c r="D278" s="19"/>
      <c r="E278" s="19"/>
      <c r="F278" s="19"/>
      <c r="G278" s="19"/>
      <c r="H278" s="19"/>
      <c r="I278" s="19"/>
      <c r="J278" s="19"/>
      <c r="K278" s="19"/>
      <c r="L278" s="18"/>
      <c r="M278" s="19"/>
      <c r="N278" s="19"/>
      <c r="O278" s="19"/>
      <c r="P278" s="19"/>
      <c r="Q278" s="19"/>
      <c r="R278" s="19"/>
      <c r="S278" s="19"/>
      <c r="T278" s="20"/>
      <c r="U278" s="21"/>
      <c r="V278" s="20"/>
      <c r="W278" s="19"/>
      <c r="X278" s="19"/>
      <c r="Y278" s="18"/>
      <c r="Z278" s="19"/>
      <c r="AA278" s="18"/>
      <c r="AB278" s="19"/>
      <c r="AC278" s="18"/>
      <c r="AD278" s="18"/>
      <c r="AE278" s="18"/>
      <c r="AF278" s="22" t="str">
        <f>IF(B278="","",SUMIF(Mărfuri!$B$5:$B$1004,B278,Mărfuri!$D$5:$D$1004))</f>
        <v/>
      </c>
      <c r="AG278" s="23" t="str">
        <f>IF(B278="","",SUMIF(Mărfuri!$B$5:$B$1004,B278,Mărfuri!$H$5:$H$1004))</f>
        <v/>
      </c>
      <c r="AH278" s="24" t="str">
        <f t="shared" si="16"/>
        <v/>
      </c>
      <c r="AI278" s="25" t="str">
        <f t="shared" si="17"/>
        <v/>
      </c>
      <c r="AJ278" s="25" t="str">
        <f t="shared" si="18"/>
        <v/>
      </c>
      <c r="AK278" s="25" t="str">
        <f t="shared" si="19"/>
        <v/>
      </c>
      <c r="AL278" s="26" t="str">
        <f>IF(B278="","",TRIM(IF(COUNTIF($B$5:$B$504,B278)&gt;1,"Număr CMR dublat. ","")&amp;IF(LEN(IF(C278="","data, ","")&amp;IF(D278="","locul întocmirii, ","")&amp;IF(OR(E278="",F278=""),"expeditorul, ","")&amp;IF(OR(H278="",I278=""),"destinatarul, ","")&amp;IF(OR(N278="",O278=""),"transportatorul, ","")&amp;IF(OR(K278="",NOT(ISNUMBER(L278))),"locul și data încărcării, ","")&amp;IF(M278="","locul de livrare, ","")&amp;IF(N(AF278)=0,"numărul de colete, ","")&amp;IF(COUNTIFS(Mărfuri!$B$5:$B$1004,B278,Mărfuri!$H$5:$H$1004,"")&gt;0,"greutatea unor loturi, ",""))&gt;0,"Lipsesc date obligatorii (art. 6): "&amp;LEFT(IF(C278="","data, ","")&amp;IF(D278="","locul întocmirii, ","")&amp;IF(OR(E278="",F278=""),"expeditorul, ","")&amp;IF(OR(H278="",I278=""),"destinatarul, ","")&amp;IF(OR(N278="",O278=""),"transportatorul, ","")&amp;IF(OR(K278="",NOT(ISNUMBER(L278))),"locul și data încărcării, ","")&amp;IF(M278="","locul de livrare, ","")&amp;IF(N(AF278)=0,"numărul de colete, ","")&amp;IF(COUNTIFS(Mărfuri!$B$5:$B$1004,B278,Mărfuri!$H$5:$H$1004,"")&gt;0,"greutatea unor loturi, ",""),LEN(IF(C278="","data, ","")&amp;IF(D278="","locul întocmirii, ","")&amp;IF(OR(E278="",F278=""),"expeditorul, ","")&amp;IF(OR(H278="",I278=""),"destinatarul, ","")&amp;IF(OR(N278="",O278=""),"transportatorul, ","")&amp;IF(OR(K278="",NOT(ISNUMBER(L278))),"locul și data încărcării, ","")&amp;IF(M278="","locul de livrare, ","")&amp;IF(N(AF278)=0,"numărul de colete, ","")&amp;IF(COUNTIFS(Mărfuri!$B$5:$B$1004,B278,Mărfuri!$H$5:$H$1004,"")&gt;0,"greutatea unor loturi, ",""))-2)&amp;". ","")&amp;IF(Z278&lt;&gt;"","Transportatorul a făcut rezerve la încărcare (art. 8): ele te obligă doar dacă le-ai acceptat expres. ","")&amp;IF(AND(ISNUMBER(AC278),ISNUMBER(AI278)),IF(NOT(ISNUMBER(AD278)),IF(Azi&gt;AI278,"Rezerva scrisă pentru avarii neaparente nu a fost trimisă în termen ("&amp;RIGHT("0"&amp;DAY(AI278),2)&amp;"."&amp;RIGHT("0"&amp;MONTH(AI278),2)&amp;"."&amp;YEAR(AI278)&amp;"). ","Trimite rezerva scrisă pentru avarii neaparente până la "&amp;RIGHT("0"&amp;DAY(AI278),2)&amp;"."&amp;RIGHT("0"&amp;MONTH(AI278),2)&amp;"."&amp;YEAR(AI278)&amp;". "),IF(AD278&gt;AI278,"Rezerva scrisă a fost trimisă după termenul de 7 zile ("&amp;RIGHT("0"&amp;DAY(AI278),2)&amp;"."&amp;RIGHT("0"&amp;MONTH(AI278),2)&amp;"."&amp;YEAR(AI278)&amp;"): se prezumă că marfa a fost primită în starea din CMR. ","")),"")&amp;IF(ISNUMBER(AJ278),IF(NOT(ISNUMBER(AE278)),IF(Azi&gt;AJ278,"Termenul de 21 de zile pentru reclamația de întârziere a expirat. ","Livrare cu întârziere: trimite reclamația scrisă până la "&amp;RIGHT("0"&amp;DAY(AJ278),2)&amp;"."&amp;RIGHT("0"&amp;MONTH(AJ278),2)&amp;"."&amp;YEAR(AJ278)&amp;". "),IF(AE278&gt;AJ278,"Reclamația pentru întârziere a fost trimisă după termen. ","")),"")&amp;IF(AND(AH278="În tranzit – întârziat"),"Termenul de livrare a trecut și marfa nu a ajuns. ","")&amp;IF(AND(ISNUMBER(AK278),OR(AB278&lt;&gt;"",ISNUMBER(AC278),ISNUMBER(AJ278)),Azi&gt;N(AK278)-60,Azi&lt;=N(AK278)),"Acțiunea în instanță se prescrie la "&amp;RIGHT("0"&amp;DAY(AK278),2)&amp;"."&amp;RIGHT("0"&amp;MONTH(AK278),2)&amp;"."&amp;YEAR(AK278)&amp;". ","")))</f>
        <v/>
      </c>
    </row>
    <row r="279" spans="2:38" x14ac:dyDescent="0.2">
      <c r="B279" s="17"/>
      <c r="C279" s="18"/>
      <c r="D279" s="19"/>
      <c r="E279" s="19"/>
      <c r="F279" s="19"/>
      <c r="G279" s="19"/>
      <c r="H279" s="19"/>
      <c r="I279" s="19"/>
      <c r="J279" s="19"/>
      <c r="K279" s="19"/>
      <c r="L279" s="18"/>
      <c r="M279" s="19"/>
      <c r="N279" s="19"/>
      <c r="O279" s="19"/>
      <c r="P279" s="19"/>
      <c r="Q279" s="19"/>
      <c r="R279" s="19"/>
      <c r="S279" s="19"/>
      <c r="T279" s="20"/>
      <c r="U279" s="21"/>
      <c r="V279" s="20"/>
      <c r="W279" s="19"/>
      <c r="X279" s="19"/>
      <c r="Y279" s="18"/>
      <c r="Z279" s="19"/>
      <c r="AA279" s="18"/>
      <c r="AB279" s="19"/>
      <c r="AC279" s="18"/>
      <c r="AD279" s="18"/>
      <c r="AE279" s="18"/>
      <c r="AF279" s="22" t="str">
        <f>IF(B279="","",SUMIF(Mărfuri!$B$5:$B$1004,B279,Mărfuri!$D$5:$D$1004))</f>
        <v/>
      </c>
      <c r="AG279" s="23" t="str">
        <f>IF(B279="","",SUMIF(Mărfuri!$B$5:$B$1004,B279,Mărfuri!$H$5:$H$1004))</f>
        <v/>
      </c>
      <c r="AH279" s="24" t="str">
        <f t="shared" si="16"/>
        <v/>
      </c>
      <c r="AI279" s="25" t="str">
        <f t="shared" si="17"/>
        <v/>
      </c>
      <c r="AJ279" s="25" t="str">
        <f t="shared" si="18"/>
        <v/>
      </c>
      <c r="AK279" s="25" t="str">
        <f t="shared" si="19"/>
        <v/>
      </c>
      <c r="AL279" s="26" t="str">
        <f>IF(B279="","",TRIM(IF(COUNTIF($B$5:$B$504,B279)&gt;1,"Număr CMR dublat. ","")&amp;IF(LEN(IF(C279="","data, ","")&amp;IF(D279="","locul întocmirii, ","")&amp;IF(OR(E279="",F279=""),"expeditorul, ","")&amp;IF(OR(H279="",I279=""),"destinatarul, ","")&amp;IF(OR(N279="",O279=""),"transportatorul, ","")&amp;IF(OR(K279="",NOT(ISNUMBER(L279))),"locul și data încărcării, ","")&amp;IF(M279="","locul de livrare, ","")&amp;IF(N(AF279)=0,"numărul de colete, ","")&amp;IF(COUNTIFS(Mărfuri!$B$5:$B$1004,B279,Mărfuri!$H$5:$H$1004,"")&gt;0,"greutatea unor loturi, ",""))&gt;0,"Lipsesc date obligatorii (art. 6): "&amp;LEFT(IF(C279="","data, ","")&amp;IF(D279="","locul întocmirii, ","")&amp;IF(OR(E279="",F279=""),"expeditorul, ","")&amp;IF(OR(H279="",I279=""),"destinatarul, ","")&amp;IF(OR(N279="",O279=""),"transportatorul, ","")&amp;IF(OR(K279="",NOT(ISNUMBER(L279))),"locul și data încărcării, ","")&amp;IF(M279="","locul de livrare, ","")&amp;IF(N(AF279)=0,"numărul de colete, ","")&amp;IF(COUNTIFS(Mărfuri!$B$5:$B$1004,B279,Mărfuri!$H$5:$H$1004,"")&gt;0,"greutatea unor loturi, ",""),LEN(IF(C279="","data, ","")&amp;IF(D279="","locul întocmirii, ","")&amp;IF(OR(E279="",F279=""),"expeditorul, ","")&amp;IF(OR(H279="",I279=""),"destinatarul, ","")&amp;IF(OR(N279="",O279=""),"transportatorul, ","")&amp;IF(OR(K279="",NOT(ISNUMBER(L279))),"locul și data încărcării, ","")&amp;IF(M279="","locul de livrare, ","")&amp;IF(N(AF279)=0,"numărul de colete, ","")&amp;IF(COUNTIFS(Mărfuri!$B$5:$B$1004,B279,Mărfuri!$H$5:$H$1004,"")&gt;0,"greutatea unor loturi, ",""))-2)&amp;". ","")&amp;IF(Z279&lt;&gt;"","Transportatorul a făcut rezerve la încărcare (art. 8): ele te obligă doar dacă le-ai acceptat expres. ","")&amp;IF(AND(ISNUMBER(AC279),ISNUMBER(AI279)),IF(NOT(ISNUMBER(AD279)),IF(Azi&gt;AI279,"Rezerva scrisă pentru avarii neaparente nu a fost trimisă în termen ("&amp;RIGHT("0"&amp;DAY(AI279),2)&amp;"."&amp;RIGHT("0"&amp;MONTH(AI279),2)&amp;"."&amp;YEAR(AI279)&amp;"). ","Trimite rezerva scrisă pentru avarii neaparente până la "&amp;RIGHT("0"&amp;DAY(AI279),2)&amp;"."&amp;RIGHT("0"&amp;MONTH(AI279),2)&amp;"."&amp;YEAR(AI279)&amp;". "),IF(AD279&gt;AI279,"Rezerva scrisă a fost trimisă după termenul de 7 zile ("&amp;RIGHT("0"&amp;DAY(AI279),2)&amp;"."&amp;RIGHT("0"&amp;MONTH(AI279),2)&amp;"."&amp;YEAR(AI279)&amp;"): se prezumă că marfa a fost primită în starea din CMR. ","")),"")&amp;IF(ISNUMBER(AJ279),IF(NOT(ISNUMBER(AE279)),IF(Azi&gt;AJ279,"Termenul de 21 de zile pentru reclamația de întârziere a expirat. ","Livrare cu întârziere: trimite reclamația scrisă până la "&amp;RIGHT("0"&amp;DAY(AJ279),2)&amp;"."&amp;RIGHT("0"&amp;MONTH(AJ279),2)&amp;"."&amp;YEAR(AJ279)&amp;". "),IF(AE279&gt;AJ279,"Reclamația pentru întârziere a fost trimisă după termen. ","")),"")&amp;IF(AND(AH279="În tranzit – întârziat"),"Termenul de livrare a trecut și marfa nu a ajuns. ","")&amp;IF(AND(ISNUMBER(AK279),OR(AB279&lt;&gt;"",ISNUMBER(AC279),ISNUMBER(AJ279)),Azi&gt;N(AK279)-60,Azi&lt;=N(AK279)),"Acțiunea în instanță se prescrie la "&amp;RIGHT("0"&amp;DAY(AK279),2)&amp;"."&amp;RIGHT("0"&amp;MONTH(AK279),2)&amp;"."&amp;YEAR(AK279)&amp;". ","")))</f>
        <v/>
      </c>
    </row>
    <row r="280" spans="2:38" x14ac:dyDescent="0.2">
      <c r="B280" s="17"/>
      <c r="C280" s="18"/>
      <c r="D280" s="19"/>
      <c r="E280" s="19"/>
      <c r="F280" s="19"/>
      <c r="G280" s="19"/>
      <c r="H280" s="19"/>
      <c r="I280" s="19"/>
      <c r="J280" s="19"/>
      <c r="K280" s="19"/>
      <c r="L280" s="18"/>
      <c r="M280" s="19"/>
      <c r="N280" s="19"/>
      <c r="O280" s="19"/>
      <c r="P280" s="19"/>
      <c r="Q280" s="19"/>
      <c r="R280" s="19"/>
      <c r="S280" s="19"/>
      <c r="T280" s="20"/>
      <c r="U280" s="21"/>
      <c r="V280" s="20"/>
      <c r="W280" s="19"/>
      <c r="X280" s="19"/>
      <c r="Y280" s="18"/>
      <c r="Z280" s="19"/>
      <c r="AA280" s="18"/>
      <c r="AB280" s="19"/>
      <c r="AC280" s="18"/>
      <c r="AD280" s="18"/>
      <c r="AE280" s="18"/>
      <c r="AF280" s="22" t="str">
        <f>IF(B280="","",SUMIF(Mărfuri!$B$5:$B$1004,B280,Mărfuri!$D$5:$D$1004))</f>
        <v/>
      </c>
      <c r="AG280" s="23" t="str">
        <f>IF(B280="","",SUMIF(Mărfuri!$B$5:$B$1004,B280,Mărfuri!$H$5:$H$1004))</f>
        <v/>
      </c>
      <c r="AH280" s="24" t="str">
        <f t="shared" si="16"/>
        <v/>
      </c>
      <c r="AI280" s="25" t="str">
        <f t="shared" si="17"/>
        <v/>
      </c>
      <c r="AJ280" s="25" t="str">
        <f t="shared" si="18"/>
        <v/>
      </c>
      <c r="AK280" s="25" t="str">
        <f t="shared" si="19"/>
        <v/>
      </c>
      <c r="AL280" s="26" t="str">
        <f>IF(B280="","",TRIM(IF(COUNTIF($B$5:$B$504,B280)&gt;1,"Număr CMR dublat. ","")&amp;IF(LEN(IF(C280="","data, ","")&amp;IF(D280="","locul întocmirii, ","")&amp;IF(OR(E280="",F280=""),"expeditorul, ","")&amp;IF(OR(H280="",I280=""),"destinatarul, ","")&amp;IF(OR(N280="",O280=""),"transportatorul, ","")&amp;IF(OR(K280="",NOT(ISNUMBER(L280))),"locul și data încărcării, ","")&amp;IF(M280="","locul de livrare, ","")&amp;IF(N(AF280)=0,"numărul de colete, ","")&amp;IF(COUNTIFS(Mărfuri!$B$5:$B$1004,B280,Mărfuri!$H$5:$H$1004,"")&gt;0,"greutatea unor loturi, ",""))&gt;0,"Lipsesc date obligatorii (art. 6): "&amp;LEFT(IF(C280="","data, ","")&amp;IF(D280="","locul întocmirii, ","")&amp;IF(OR(E280="",F280=""),"expeditorul, ","")&amp;IF(OR(H280="",I280=""),"destinatarul, ","")&amp;IF(OR(N280="",O280=""),"transportatorul, ","")&amp;IF(OR(K280="",NOT(ISNUMBER(L280))),"locul și data încărcării, ","")&amp;IF(M280="","locul de livrare, ","")&amp;IF(N(AF280)=0,"numărul de colete, ","")&amp;IF(COUNTIFS(Mărfuri!$B$5:$B$1004,B280,Mărfuri!$H$5:$H$1004,"")&gt;0,"greutatea unor loturi, ",""),LEN(IF(C280="","data, ","")&amp;IF(D280="","locul întocmirii, ","")&amp;IF(OR(E280="",F280=""),"expeditorul, ","")&amp;IF(OR(H280="",I280=""),"destinatarul, ","")&amp;IF(OR(N280="",O280=""),"transportatorul, ","")&amp;IF(OR(K280="",NOT(ISNUMBER(L280))),"locul și data încărcării, ","")&amp;IF(M280="","locul de livrare, ","")&amp;IF(N(AF280)=0,"numărul de colete, ","")&amp;IF(COUNTIFS(Mărfuri!$B$5:$B$1004,B280,Mărfuri!$H$5:$H$1004,"")&gt;0,"greutatea unor loturi, ",""))-2)&amp;". ","")&amp;IF(Z280&lt;&gt;"","Transportatorul a făcut rezerve la încărcare (art. 8): ele te obligă doar dacă le-ai acceptat expres. ","")&amp;IF(AND(ISNUMBER(AC280),ISNUMBER(AI280)),IF(NOT(ISNUMBER(AD280)),IF(Azi&gt;AI280,"Rezerva scrisă pentru avarii neaparente nu a fost trimisă în termen ("&amp;RIGHT("0"&amp;DAY(AI280),2)&amp;"."&amp;RIGHT("0"&amp;MONTH(AI280),2)&amp;"."&amp;YEAR(AI280)&amp;"). ","Trimite rezerva scrisă pentru avarii neaparente până la "&amp;RIGHT("0"&amp;DAY(AI280),2)&amp;"."&amp;RIGHT("0"&amp;MONTH(AI280),2)&amp;"."&amp;YEAR(AI280)&amp;". "),IF(AD280&gt;AI280,"Rezerva scrisă a fost trimisă după termenul de 7 zile ("&amp;RIGHT("0"&amp;DAY(AI280),2)&amp;"."&amp;RIGHT("0"&amp;MONTH(AI280),2)&amp;"."&amp;YEAR(AI280)&amp;"): se prezumă că marfa a fost primită în starea din CMR. ","")),"")&amp;IF(ISNUMBER(AJ280),IF(NOT(ISNUMBER(AE280)),IF(Azi&gt;AJ280,"Termenul de 21 de zile pentru reclamația de întârziere a expirat. ","Livrare cu întârziere: trimite reclamația scrisă până la "&amp;RIGHT("0"&amp;DAY(AJ280),2)&amp;"."&amp;RIGHT("0"&amp;MONTH(AJ280),2)&amp;"."&amp;YEAR(AJ280)&amp;". "),IF(AE280&gt;AJ280,"Reclamația pentru întârziere a fost trimisă după termen. ","")),"")&amp;IF(AND(AH280="În tranzit – întârziat"),"Termenul de livrare a trecut și marfa nu a ajuns. ","")&amp;IF(AND(ISNUMBER(AK280),OR(AB280&lt;&gt;"",ISNUMBER(AC280),ISNUMBER(AJ280)),Azi&gt;N(AK280)-60,Azi&lt;=N(AK280)),"Acțiunea în instanță se prescrie la "&amp;RIGHT("0"&amp;DAY(AK280),2)&amp;"."&amp;RIGHT("0"&amp;MONTH(AK280),2)&amp;"."&amp;YEAR(AK280)&amp;". ","")))</f>
        <v/>
      </c>
    </row>
    <row r="281" spans="2:38" x14ac:dyDescent="0.2">
      <c r="B281" s="17"/>
      <c r="C281" s="18"/>
      <c r="D281" s="19"/>
      <c r="E281" s="19"/>
      <c r="F281" s="19"/>
      <c r="G281" s="19"/>
      <c r="H281" s="19"/>
      <c r="I281" s="19"/>
      <c r="J281" s="19"/>
      <c r="K281" s="19"/>
      <c r="L281" s="18"/>
      <c r="M281" s="19"/>
      <c r="N281" s="19"/>
      <c r="O281" s="19"/>
      <c r="P281" s="19"/>
      <c r="Q281" s="19"/>
      <c r="R281" s="19"/>
      <c r="S281" s="19"/>
      <c r="T281" s="20"/>
      <c r="U281" s="21"/>
      <c r="V281" s="20"/>
      <c r="W281" s="19"/>
      <c r="X281" s="19"/>
      <c r="Y281" s="18"/>
      <c r="Z281" s="19"/>
      <c r="AA281" s="18"/>
      <c r="AB281" s="19"/>
      <c r="AC281" s="18"/>
      <c r="AD281" s="18"/>
      <c r="AE281" s="18"/>
      <c r="AF281" s="22" t="str">
        <f>IF(B281="","",SUMIF(Mărfuri!$B$5:$B$1004,B281,Mărfuri!$D$5:$D$1004))</f>
        <v/>
      </c>
      <c r="AG281" s="23" t="str">
        <f>IF(B281="","",SUMIF(Mărfuri!$B$5:$B$1004,B281,Mărfuri!$H$5:$H$1004))</f>
        <v/>
      </c>
      <c r="AH281" s="24" t="str">
        <f t="shared" si="16"/>
        <v/>
      </c>
      <c r="AI281" s="25" t="str">
        <f t="shared" si="17"/>
        <v/>
      </c>
      <c r="AJ281" s="25" t="str">
        <f t="shared" si="18"/>
        <v/>
      </c>
      <c r="AK281" s="25" t="str">
        <f t="shared" si="19"/>
        <v/>
      </c>
      <c r="AL281" s="26" t="str">
        <f>IF(B281="","",TRIM(IF(COUNTIF($B$5:$B$504,B281)&gt;1,"Număr CMR dublat. ","")&amp;IF(LEN(IF(C281="","data, ","")&amp;IF(D281="","locul întocmirii, ","")&amp;IF(OR(E281="",F281=""),"expeditorul, ","")&amp;IF(OR(H281="",I281=""),"destinatarul, ","")&amp;IF(OR(N281="",O281=""),"transportatorul, ","")&amp;IF(OR(K281="",NOT(ISNUMBER(L281))),"locul și data încărcării, ","")&amp;IF(M281="","locul de livrare, ","")&amp;IF(N(AF281)=0,"numărul de colete, ","")&amp;IF(COUNTIFS(Mărfuri!$B$5:$B$1004,B281,Mărfuri!$H$5:$H$1004,"")&gt;0,"greutatea unor loturi, ",""))&gt;0,"Lipsesc date obligatorii (art. 6): "&amp;LEFT(IF(C281="","data, ","")&amp;IF(D281="","locul întocmirii, ","")&amp;IF(OR(E281="",F281=""),"expeditorul, ","")&amp;IF(OR(H281="",I281=""),"destinatarul, ","")&amp;IF(OR(N281="",O281=""),"transportatorul, ","")&amp;IF(OR(K281="",NOT(ISNUMBER(L281))),"locul și data încărcării, ","")&amp;IF(M281="","locul de livrare, ","")&amp;IF(N(AF281)=0,"numărul de colete, ","")&amp;IF(COUNTIFS(Mărfuri!$B$5:$B$1004,B281,Mărfuri!$H$5:$H$1004,"")&gt;0,"greutatea unor loturi, ",""),LEN(IF(C281="","data, ","")&amp;IF(D281="","locul întocmirii, ","")&amp;IF(OR(E281="",F281=""),"expeditorul, ","")&amp;IF(OR(H281="",I281=""),"destinatarul, ","")&amp;IF(OR(N281="",O281=""),"transportatorul, ","")&amp;IF(OR(K281="",NOT(ISNUMBER(L281))),"locul și data încărcării, ","")&amp;IF(M281="","locul de livrare, ","")&amp;IF(N(AF281)=0,"numărul de colete, ","")&amp;IF(COUNTIFS(Mărfuri!$B$5:$B$1004,B281,Mărfuri!$H$5:$H$1004,"")&gt;0,"greutatea unor loturi, ",""))-2)&amp;". ","")&amp;IF(Z281&lt;&gt;"","Transportatorul a făcut rezerve la încărcare (art. 8): ele te obligă doar dacă le-ai acceptat expres. ","")&amp;IF(AND(ISNUMBER(AC281),ISNUMBER(AI281)),IF(NOT(ISNUMBER(AD281)),IF(Azi&gt;AI281,"Rezerva scrisă pentru avarii neaparente nu a fost trimisă în termen ("&amp;RIGHT("0"&amp;DAY(AI281),2)&amp;"."&amp;RIGHT("0"&amp;MONTH(AI281),2)&amp;"."&amp;YEAR(AI281)&amp;"). ","Trimite rezerva scrisă pentru avarii neaparente până la "&amp;RIGHT("0"&amp;DAY(AI281),2)&amp;"."&amp;RIGHT("0"&amp;MONTH(AI281),2)&amp;"."&amp;YEAR(AI281)&amp;". "),IF(AD281&gt;AI281,"Rezerva scrisă a fost trimisă după termenul de 7 zile ("&amp;RIGHT("0"&amp;DAY(AI281),2)&amp;"."&amp;RIGHT("0"&amp;MONTH(AI281),2)&amp;"."&amp;YEAR(AI281)&amp;"): se prezumă că marfa a fost primită în starea din CMR. ","")),"")&amp;IF(ISNUMBER(AJ281),IF(NOT(ISNUMBER(AE281)),IF(Azi&gt;AJ281,"Termenul de 21 de zile pentru reclamația de întârziere a expirat. ","Livrare cu întârziere: trimite reclamația scrisă până la "&amp;RIGHT("0"&amp;DAY(AJ281),2)&amp;"."&amp;RIGHT("0"&amp;MONTH(AJ281),2)&amp;"."&amp;YEAR(AJ281)&amp;". "),IF(AE281&gt;AJ281,"Reclamația pentru întârziere a fost trimisă după termen. ","")),"")&amp;IF(AND(AH281="În tranzit – întârziat"),"Termenul de livrare a trecut și marfa nu a ajuns. ","")&amp;IF(AND(ISNUMBER(AK281),OR(AB281&lt;&gt;"",ISNUMBER(AC281),ISNUMBER(AJ281)),Azi&gt;N(AK281)-60,Azi&lt;=N(AK281)),"Acțiunea în instanță se prescrie la "&amp;RIGHT("0"&amp;DAY(AK281),2)&amp;"."&amp;RIGHT("0"&amp;MONTH(AK281),2)&amp;"."&amp;YEAR(AK281)&amp;". ","")))</f>
        <v/>
      </c>
    </row>
    <row r="282" spans="2:38" x14ac:dyDescent="0.2">
      <c r="B282" s="17"/>
      <c r="C282" s="18"/>
      <c r="D282" s="19"/>
      <c r="E282" s="19"/>
      <c r="F282" s="19"/>
      <c r="G282" s="19"/>
      <c r="H282" s="19"/>
      <c r="I282" s="19"/>
      <c r="J282" s="19"/>
      <c r="K282" s="19"/>
      <c r="L282" s="18"/>
      <c r="M282" s="19"/>
      <c r="N282" s="19"/>
      <c r="O282" s="19"/>
      <c r="P282" s="19"/>
      <c r="Q282" s="19"/>
      <c r="R282" s="19"/>
      <c r="S282" s="19"/>
      <c r="T282" s="20"/>
      <c r="U282" s="21"/>
      <c r="V282" s="20"/>
      <c r="W282" s="19"/>
      <c r="X282" s="19"/>
      <c r="Y282" s="18"/>
      <c r="Z282" s="19"/>
      <c r="AA282" s="18"/>
      <c r="AB282" s="19"/>
      <c r="AC282" s="18"/>
      <c r="AD282" s="18"/>
      <c r="AE282" s="18"/>
      <c r="AF282" s="22" t="str">
        <f>IF(B282="","",SUMIF(Mărfuri!$B$5:$B$1004,B282,Mărfuri!$D$5:$D$1004))</f>
        <v/>
      </c>
      <c r="AG282" s="23" t="str">
        <f>IF(B282="","",SUMIF(Mărfuri!$B$5:$B$1004,B282,Mărfuri!$H$5:$H$1004))</f>
        <v/>
      </c>
      <c r="AH282" s="24" t="str">
        <f t="shared" si="16"/>
        <v/>
      </c>
      <c r="AI282" s="25" t="str">
        <f t="shared" si="17"/>
        <v/>
      </c>
      <c r="AJ282" s="25" t="str">
        <f t="shared" si="18"/>
        <v/>
      </c>
      <c r="AK282" s="25" t="str">
        <f t="shared" si="19"/>
        <v/>
      </c>
      <c r="AL282" s="26" t="str">
        <f>IF(B282="","",TRIM(IF(COUNTIF($B$5:$B$504,B282)&gt;1,"Număr CMR dublat. ","")&amp;IF(LEN(IF(C282="","data, ","")&amp;IF(D282="","locul întocmirii, ","")&amp;IF(OR(E282="",F282=""),"expeditorul, ","")&amp;IF(OR(H282="",I282=""),"destinatarul, ","")&amp;IF(OR(N282="",O282=""),"transportatorul, ","")&amp;IF(OR(K282="",NOT(ISNUMBER(L282))),"locul și data încărcării, ","")&amp;IF(M282="","locul de livrare, ","")&amp;IF(N(AF282)=0,"numărul de colete, ","")&amp;IF(COUNTIFS(Mărfuri!$B$5:$B$1004,B282,Mărfuri!$H$5:$H$1004,"")&gt;0,"greutatea unor loturi, ",""))&gt;0,"Lipsesc date obligatorii (art. 6): "&amp;LEFT(IF(C282="","data, ","")&amp;IF(D282="","locul întocmirii, ","")&amp;IF(OR(E282="",F282=""),"expeditorul, ","")&amp;IF(OR(H282="",I282=""),"destinatarul, ","")&amp;IF(OR(N282="",O282=""),"transportatorul, ","")&amp;IF(OR(K282="",NOT(ISNUMBER(L282))),"locul și data încărcării, ","")&amp;IF(M282="","locul de livrare, ","")&amp;IF(N(AF282)=0,"numărul de colete, ","")&amp;IF(COUNTIFS(Mărfuri!$B$5:$B$1004,B282,Mărfuri!$H$5:$H$1004,"")&gt;0,"greutatea unor loturi, ",""),LEN(IF(C282="","data, ","")&amp;IF(D282="","locul întocmirii, ","")&amp;IF(OR(E282="",F282=""),"expeditorul, ","")&amp;IF(OR(H282="",I282=""),"destinatarul, ","")&amp;IF(OR(N282="",O282=""),"transportatorul, ","")&amp;IF(OR(K282="",NOT(ISNUMBER(L282))),"locul și data încărcării, ","")&amp;IF(M282="","locul de livrare, ","")&amp;IF(N(AF282)=0,"numărul de colete, ","")&amp;IF(COUNTIFS(Mărfuri!$B$5:$B$1004,B282,Mărfuri!$H$5:$H$1004,"")&gt;0,"greutatea unor loturi, ",""))-2)&amp;". ","")&amp;IF(Z282&lt;&gt;"","Transportatorul a făcut rezerve la încărcare (art. 8): ele te obligă doar dacă le-ai acceptat expres. ","")&amp;IF(AND(ISNUMBER(AC282),ISNUMBER(AI282)),IF(NOT(ISNUMBER(AD282)),IF(Azi&gt;AI282,"Rezerva scrisă pentru avarii neaparente nu a fost trimisă în termen ("&amp;RIGHT("0"&amp;DAY(AI282),2)&amp;"."&amp;RIGHT("0"&amp;MONTH(AI282),2)&amp;"."&amp;YEAR(AI282)&amp;"). ","Trimite rezerva scrisă pentru avarii neaparente până la "&amp;RIGHT("0"&amp;DAY(AI282),2)&amp;"."&amp;RIGHT("0"&amp;MONTH(AI282),2)&amp;"."&amp;YEAR(AI282)&amp;". "),IF(AD282&gt;AI282,"Rezerva scrisă a fost trimisă după termenul de 7 zile ("&amp;RIGHT("0"&amp;DAY(AI282),2)&amp;"."&amp;RIGHT("0"&amp;MONTH(AI282),2)&amp;"."&amp;YEAR(AI282)&amp;"): se prezumă că marfa a fost primită în starea din CMR. ","")),"")&amp;IF(ISNUMBER(AJ282),IF(NOT(ISNUMBER(AE282)),IF(Azi&gt;AJ282,"Termenul de 21 de zile pentru reclamația de întârziere a expirat. ","Livrare cu întârziere: trimite reclamația scrisă până la "&amp;RIGHT("0"&amp;DAY(AJ282),2)&amp;"."&amp;RIGHT("0"&amp;MONTH(AJ282),2)&amp;"."&amp;YEAR(AJ282)&amp;". "),IF(AE282&gt;AJ282,"Reclamația pentru întârziere a fost trimisă după termen. ","")),"")&amp;IF(AND(AH282="În tranzit – întârziat"),"Termenul de livrare a trecut și marfa nu a ajuns. ","")&amp;IF(AND(ISNUMBER(AK282),OR(AB282&lt;&gt;"",ISNUMBER(AC282),ISNUMBER(AJ282)),Azi&gt;N(AK282)-60,Azi&lt;=N(AK282)),"Acțiunea în instanță se prescrie la "&amp;RIGHT("0"&amp;DAY(AK282),2)&amp;"."&amp;RIGHT("0"&amp;MONTH(AK282),2)&amp;"."&amp;YEAR(AK282)&amp;". ","")))</f>
        <v/>
      </c>
    </row>
    <row r="283" spans="2:38" x14ac:dyDescent="0.2">
      <c r="B283" s="17"/>
      <c r="C283" s="18"/>
      <c r="D283" s="19"/>
      <c r="E283" s="19"/>
      <c r="F283" s="19"/>
      <c r="G283" s="19"/>
      <c r="H283" s="19"/>
      <c r="I283" s="19"/>
      <c r="J283" s="19"/>
      <c r="K283" s="19"/>
      <c r="L283" s="18"/>
      <c r="M283" s="19"/>
      <c r="N283" s="19"/>
      <c r="O283" s="19"/>
      <c r="P283" s="19"/>
      <c r="Q283" s="19"/>
      <c r="R283" s="19"/>
      <c r="S283" s="19"/>
      <c r="T283" s="20"/>
      <c r="U283" s="21"/>
      <c r="V283" s="20"/>
      <c r="W283" s="19"/>
      <c r="X283" s="19"/>
      <c r="Y283" s="18"/>
      <c r="Z283" s="19"/>
      <c r="AA283" s="18"/>
      <c r="AB283" s="19"/>
      <c r="AC283" s="18"/>
      <c r="AD283" s="18"/>
      <c r="AE283" s="18"/>
      <c r="AF283" s="22" t="str">
        <f>IF(B283="","",SUMIF(Mărfuri!$B$5:$B$1004,B283,Mărfuri!$D$5:$D$1004))</f>
        <v/>
      </c>
      <c r="AG283" s="23" t="str">
        <f>IF(B283="","",SUMIF(Mărfuri!$B$5:$B$1004,B283,Mărfuri!$H$5:$H$1004))</f>
        <v/>
      </c>
      <c r="AH283" s="24" t="str">
        <f t="shared" si="16"/>
        <v/>
      </c>
      <c r="AI283" s="25" t="str">
        <f t="shared" si="17"/>
        <v/>
      </c>
      <c r="AJ283" s="25" t="str">
        <f t="shared" si="18"/>
        <v/>
      </c>
      <c r="AK283" s="25" t="str">
        <f t="shared" si="19"/>
        <v/>
      </c>
      <c r="AL283" s="26" t="str">
        <f>IF(B283="","",TRIM(IF(COUNTIF($B$5:$B$504,B283)&gt;1,"Număr CMR dublat. ","")&amp;IF(LEN(IF(C283="","data, ","")&amp;IF(D283="","locul întocmirii, ","")&amp;IF(OR(E283="",F283=""),"expeditorul, ","")&amp;IF(OR(H283="",I283=""),"destinatarul, ","")&amp;IF(OR(N283="",O283=""),"transportatorul, ","")&amp;IF(OR(K283="",NOT(ISNUMBER(L283))),"locul și data încărcării, ","")&amp;IF(M283="","locul de livrare, ","")&amp;IF(N(AF283)=0,"numărul de colete, ","")&amp;IF(COUNTIFS(Mărfuri!$B$5:$B$1004,B283,Mărfuri!$H$5:$H$1004,"")&gt;0,"greutatea unor loturi, ",""))&gt;0,"Lipsesc date obligatorii (art. 6): "&amp;LEFT(IF(C283="","data, ","")&amp;IF(D283="","locul întocmirii, ","")&amp;IF(OR(E283="",F283=""),"expeditorul, ","")&amp;IF(OR(H283="",I283=""),"destinatarul, ","")&amp;IF(OR(N283="",O283=""),"transportatorul, ","")&amp;IF(OR(K283="",NOT(ISNUMBER(L283))),"locul și data încărcării, ","")&amp;IF(M283="","locul de livrare, ","")&amp;IF(N(AF283)=0,"numărul de colete, ","")&amp;IF(COUNTIFS(Mărfuri!$B$5:$B$1004,B283,Mărfuri!$H$5:$H$1004,"")&gt;0,"greutatea unor loturi, ",""),LEN(IF(C283="","data, ","")&amp;IF(D283="","locul întocmirii, ","")&amp;IF(OR(E283="",F283=""),"expeditorul, ","")&amp;IF(OR(H283="",I283=""),"destinatarul, ","")&amp;IF(OR(N283="",O283=""),"transportatorul, ","")&amp;IF(OR(K283="",NOT(ISNUMBER(L283))),"locul și data încărcării, ","")&amp;IF(M283="","locul de livrare, ","")&amp;IF(N(AF283)=0,"numărul de colete, ","")&amp;IF(COUNTIFS(Mărfuri!$B$5:$B$1004,B283,Mărfuri!$H$5:$H$1004,"")&gt;0,"greutatea unor loturi, ",""))-2)&amp;". ","")&amp;IF(Z283&lt;&gt;"","Transportatorul a făcut rezerve la încărcare (art. 8): ele te obligă doar dacă le-ai acceptat expres. ","")&amp;IF(AND(ISNUMBER(AC283),ISNUMBER(AI283)),IF(NOT(ISNUMBER(AD283)),IF(Azi&gt;AI283,"Rezerva scrisă pentru avarii neaparente nu a fost trimisă în termen ("&amp;RIGHT("0"&amp;DAY(AI283),2)&amp;"."&amp;RIGHT("0"&amp;MONTH(AI283),2)&amp;"."&amp;YEAR(AI283)&amp;"). ","Trimite rezerva scrisă pentru avarii neaparente până la "&amp;RIGHT("0"&amp;DAY(AI283),2)&amp;"."&amp;RIGHT("0"&amp;MONTH(AI283),2)&amp;"."&amp;YEAR(AI283)&amp;". "),IF(AD283&gt;AI283,"Rezerva scrisă a fost trimisă după termenul de 7 zile ("&amp;RIGHT("0"&amp;DAY(AI283),2)&amp;"."&amp;RIGHT("0"&amp;MONTH(AI283),2)&amp;"."&amp;YEAR(AI283)&amp;"): se prezumă că marfa a fost primită în starea din CMR. ","")),"")&amp;IF(ISNUMBER(AJ283),IF(NOT(ISNUMBER(AE283)),IF(Azi&gt;AJ283,"Termenul de 21 de zile pentru reclamația de întârziere a expirat. ","Livrare cu întârziere: trimite reclamația scrisă până la "&amp;RIGHT("0"&amp;DAY(AJ283),2)&amp;"."&amp;RIGHT("0"&amp;MONTH(AJ283),2)&amp;"."&amp;YEAR(AJ283)&amp;". "),IF(AE283&gt;AJ283,"Reclamația pentru întârziere a fost trimisă după termen. ","")),"")&amp;IF(AND(AH283="În tranzit – întârziat"),"Termenul de livrare a trecut și marfa nu a ajuns. ","")&amp;IF(AND(ISNUMBER(AK283),OR(AB283&lt;&gt;"",ISNUMBER(AC283),ISNUMBER(AJ283)),Azi&gt;N(AK283)-60,Azi&lt;=N(AK283)),"Acțiunea în instanță se prescrie la "&amp;RIGHT("0"&amp;DAY(AK283),2)&amp;"."&amp;RIGHT("0"&amp;MONTH(AK283),2)&amp;"."&amp;YEAR(AK283)&amp;". ","")))</f>
        <v/>
      </c>
    </row>
    <row r="284" spans="2:38" x14ac:dyDescent="0.2">
      <c r="B284" s="17"/>
      <c r="C284" s="18"/>
      <c r="D284" s="19"/>
      <c r="E284" s="19"/>
      <c r="F284" s="19"/>
      <c r="G284" s="19"/>
      <c r="H284" s="19"/>
      <c r="I284" s="19"/>
      <c r="J284" s="19"/>
      <c r="K284" s="19"/>
      <c r="L284" s="18"/>
      <c r="M284" s="19"/>
      <c r="N284" s="19"/>
      <c r="O284" s="19"/>
      <c r="P284" s="19"/>
      <c r="Q284" s="19"/>
      <c r="R284" s="19"/>
      <c r="S284" s="19"/>
      <c r="T284" s="20"/>
      <c r="U284" s="21"/>
      <c r="V284" s="20"/>
      <c r="W284" s="19"/>
      <c r="X284" s="19"/>
      <c r="Y284" s="18"/>
      <c r="Z284" s="19"/>
      <c r="AA284" s="18"/>
      <c r="AB284" s="19"/>
      <c r="AC284" s="18"/>
      <c r="AD284" s="18"/>
      <c r="AE284" s="18"/>
      <c r="AF284" s="22" t="str">
        <f>IF(B284="","",SUMIF(Mărfuri!$B$5:$B$1004,B284,Mărfuri!$D$5:$D$1004))</f>
        <v/>
      </c>
      <c r="AG284" s="23" t="str">
        <f>IF(B284="","",SUMIF(Mărfuri!$B$5:$B$1004,B284,Mărfuri!$H$5:$H$1004))</f>
        <v/>
      </c>
      <c r="AH284" s="24" t="str">
        <f t="shared" si="16"/>
        <v/>
      </c>
      <c r="AI284" s="25" t="str">
        <f t="shared" si="17"/>
        <v/>
      </c>
      <c r="AJ284" s="25" t="str">
        <f t="shared" si="18"/>
        <v/>
      </c>
      <c r="AK284" s="25" t="str">
        <f t="shared" si="19"/>
        <v/>
      </c>
      <c r="AL284" s="26" t="str">
        <f>IF(B284="","",TRIM(IF(COUNTIF($B$5:$B$504,B284)&gt;1,"Număr CMR dublat. ","")&amp;IF(LEN(IF(C284="","data, ","")&amp;IF(D284="","locul întocmirii, ","")&amp;IF(OR(E284="",F284=""),"expeditorul, ","")&amp;IF(OR(H284="",I284=""),"destinatarul, ","")&amp;IF(OR(N284="",O284=""),"transportatorul, ","")&amp;IF(OR(K284="",NOT(ISNUMBER(L284))),"locul și data încărcării, ","")&amp;IF(M284="","locul de livrare, ","")&amp;IF(N(AF284)=0,"numărul de colete, ","")&amp;IF(COUNTIFS(Mărfuri!$B$5:$B$1004,B284,Mărfuri!$H$5:$H$1004,"")&gt;0,"greutatea unor loturi, ",""))&gt;0,"Lipsesc date obligatorii (art. 6): "&amp;LEFT(IF(C284="","data, ","")&amp;IF(D284="","locul întocmirii, ","")&amp;IF(OR(E284="",F284=""),"expeditorul, ","")&amp;IF(OR(H284="",I284=""),"destinatarul, ","")&amp;IF(OR(N284="",O284=""),"transportatorul, ","")&amp;IF(OR(K284="",NOT(ISNUMBER(L284))),"locul și data încărcării, ","")&amp;IF(M284="","locul de livrare, ","")&amp;IF(N(AF284)=0,"numărul de colete, ","")&amp;IF(COUNTIFS(Mărfuri!$B$5:$B$1004,B284,Mărfuri!$H$5:$H$1004,"")&gt;0,"greutatea unor loturi, ",""),LEN(IF(C284="","data, ","")&amp;IF(D284="","locul întocmirii, ","")&amp;IF(OR(E284="",F284=""),"expeditorul, ","")&amp;IF(OR(H284="",I284=""),"destinatarul, ","")&amp;IF(OR(N284="",O284=""),"transportatorul, ","")&amp;IF(OR(K284="",NOT(ISNUMBER(L284))),"locul și data încărcării, ","")&amp;IF(M284="","locul de livrare, ","")&amp;IF(N(AF284)=0,"numărul de colete, ","")&amp;IF(COUNTIFS(Mărfuri!$B$5:$B$1004,B284,Mărfuri!$H$5:$H$1004,"")&gt;0,"greutatea unor loturi, ",""))-2)&amp;". ","")&amp;IF(Z284&lt;&gt;"","Transportatorul a făcut rezerve la încărcare (art. 8): ele te obligă doar dacă le-ai acceptat expres. ","")&amp;IF(AND(ISNUMBER(AC284),ISNUMBER(AI284)),IF(NOT(ISNUMBER(AD284)),IF(Azi&gt;AI284,"Rezerva scrisă pentru avarii neaparente nu a fost trimisă în termen ("&amp;RIGHT("0"&amp;DAY(AI284),2)&amp;"."&amp;RIGHT("0"&amp;MONTH(AI284),2)&amp;"."&amp;YEAR(AI284)&amp;"). ","Trimite rezerva scrisă pentru avarii neaparente până la "&amp;RIGHT("0"&amp;DAY(AI284),2)&amp;"."&amp;RIGHT("0"&amp;MONTH(AI284),2)&amp;"."&amp;YEAR(AI284)&amp;". "),IF(AD284&gt;AI284,"Rezerva scrisă a fost trimisă după termenul de 7 zile ("&amp;RIGHT("0"&amp;DAY(AI284),2)&amp;"."&amp;RIGHT("0"&amp;MONTH(AI284),2)&amp;"."&amp;YEAR(AI284)&amp;"): se prezumă că marfa a fost primită în starea din CMR. ","")),"")&amp;IF(ISNUMBER(AJ284),IF(NOT(ISNUMBER(AE284)),IF(Azi&gt;AJ284,"Termenul de 21 de zile pentru reclamația de întârziere a expirat. ","Livrare cu întârziere: trimite reclamația scrisă până la "&amp;RIGHT("0"&amp;DAY(AJ284),2)&amp;"."&amp;RIGHT("0"&amp;MONTH(AJ284),2)&amp;"."&amp;YEAR(AJ284)&amp;". "),IF(AE284&gt;AJ284,"Reclamația pentru întârziere a fost trimisă după termen. ","")),"")&amp;IF(AND(AH284="În tranzit – întârziat"),"Termenul de livrare a trecut și marfa nu a ajuns. ","")&amp;IF(AND(ISNUMBER(AK284),OR(AB284&lt;&gt;"",ISNUMBER(AC284),ISNUMBER(AJ284)),Azi&gt;N(AK284)-60,Azi&lt;=N(AK284)),"Acțiunea în instanță se prescrie la "&amp;RIGHT("0"&amp;DAY(AK284),2)&amp;"."&amp;RIGHT("0"&amp;MONTH(AK284),2)&amp;"."&amp;YEAR(AK284)&amp;". ","")))</f>
        <v/>
      </c>
    </row>
    <row r="285" spans="2:38" x14ac:dyDescent="0.2">
      <c r="B285" s="17"/>
      <c r="C285" s="18"/>
      <c r="D285" s="19"/>
      <c r="E285" s="19"/>
      <c r="F285" s="19"/>
      <c r="G285" s="19"/>
      <c r="H285" s="19"/>
      <c r="I285" s="19"/>
      <c r="J285" s="19"/>
      <c r="K285" s="19"/>
      <c r="L285" s="18"/>
      <c r="M285" s="19"/>
      <c r="N285" s="19"/>
      <c r="O285" s="19"/>
      <c r="P285" s="19"/>
      <c r="Q285" s="19"/>
      <c r="R285" s="19"/>
      <c r="S285" s="19"/>
      <c r="T285" s="20"/>
      <c r="U285" s="21"/>
      <c r="V285" s="20"/>
      <c r="W285" s="19"/>
      <c r="X285" s="19"/>
      <c r="Y285" s="18"/>
      <c r="Z285" s="19"/>
      <c r="AA285" s="18"/>
      <c r="AB285" s="19"/>
      <c r="AC285" s="18"/>
      <c r="AD285" s="18"/>
      <c r="AE285" s="18"/>
      <c r="AF285" s="22" t="str">
        <f>IF(B285="","",SUMIF(Mărfuri!$B$5:$B$1004,B285,Mărfuri!$D$5:$D$1004))</f>
        <v/>
      </c>
      <c r="AG285" s="23" t="str">
        <f>IF(B285="","",SUMIF(Mărfuri!$B$5:$B$1004,B285,Mărfuri!$H$5:$H$1004))</f>
        <v/>
      </c>
      <c r="AH285" s="24" t="str">
        <f t="shared" si="16"/>
        <v/>
      </c>
      <c r="AI285" s="25" t="str">
        <f t="shared" si="17"/>
        <v/>
      </c>
      <c r="AJ285" s="25" t="str">
        <f t="shared" si="18"/>
        <v/>
      </c>
      <c r="AK285" s="25" t="str">
        <f t="shared" si="19"/>
        <v/>
      </c>
      <c r="AL285" s="26" t="str">
        <f>IF(B285="","",TRIM(IF(COUNTIF($B$5:$B$504,B285)&gt;1,"Număr CMR dublat. ","")&amp;IF(LEN(IF(C285="","data, ","")&amp;IF(D285="","locul întocmirii, ","")&amp;IF(OR(E285="",F285=""),"expeditorul, ","")&amp;IF(OR(H285="",I285=""),"destinatarul, ","")&amp;IF(OR(N285="",O285=""),"transportatorul, ","")&amp;IF(OR(K285="",NOT(ISNUMBER(L285))),"locul și data încărcării, ","")&amp;IF(M285="","locul de livrare, ","")&amp;IF(N(AF285)=0,"numărul de colete, ","")&amp;IF(COUNTIFS(Mărfuri!$B$5:$B$1004,B285,Mărfuri!$H$5:$H$1004,"")&gt;0,"greutatea unor loturi, ",""))&gt;0,"Lipsesc date obligatorii (art. 6): "&amp;LEFT(IF(C285="","data, ","")&amp;IF(D285="","locul întocmirii, ","")&amp;IF(OR(E285="",F285=""),"expeditorul, ","")&amp;IF(OR(H285="",I285=""),"destinatarul, ","")&amp;IF(OR(N285="",O285=""),"transportatorul, ","")&amp;IF(OR(K285="",NOT(ISNUMBER(L285))),"locul și data încărcării, ","")&amp;IF(M285="","locul de livrare, ","")&amp;IF(N(AF285)=0,"numărul de colete, ","")&amp;IF(COUNTIFS(Mărfuri!$B$5:$B$1004,B285,Mărfuri!$H$5:$H$1004,"")&gt;0,"greutatea unor loturi, ",""),LEN(IF(C285="","data, ","")&amp;IF(D285="","locul întocmirii, ","")&amp;IF(OR(E285="",F285=""),"expeditorul, ","")&amp;IF(OR(H285="",I285=""),"destinatarul, ","")&amp;IF(OR(N285="",O285=""),"transportatorul, ","")&amp;IF(OR(K285="",NOT(ISNUMBER(L285))),"locul și data încărcării, ","")&amp;IF(M285="","locul de livrare, ","")&amp;IF(N(AF285)=0,"numărul de colete, ","")&amp;IF(COUNTIFS(Mărfuri!$B$5:$B$1004,B285,Mărfuri!$H$5:$H$1004,"")&gt;0,"greutatea unor loturi, ",""))-2)&amp;". ","")&amp;IF(Z285&lt;&gt;"","Transportatorul a făcut rezerve la încărcare (art. 8): ele te obligă doar dacă le-ai acceptat expres. ","")&amp;IF(AND(ISNUMBER(AC285),ISNUMBER(AI285)),IF(NOT(ISNUMBER(AD285)),IF(Azi&gt;AI285,"Rezerva scrisă pentru avarii neaparente nu a fost trimisă în termen ("&amp;RIGHT("0"&amp;DAY(AI285),2)&amp;"."&amp;RIGHT("0"&amp;MONTH(AI285),2)&amp;"."&amp;YEAR(AI285)&amp;"). ","Trimite rezerva scrisă pentru avarii neaparente până la "&amp;RIGHT("0"&amp;DAY(AI285),2)&amp;"."&amp;RIGHT("0"&amp;MONTH(AI285),2)&amp;"."&amp;YEAR(AI285)&amp;". "),IF(AD285&gt;AI285,"Rezerva scrisă a fost trimisă după termenul de 7 zile ("&amp;RIGHT("0"&amp;DAY(AI285),2)&amp;"."&amp;RIGHT("0"&amp;MONTH(AI285),2)&amp;"."&amp;YEAR(AI285)&amp;"): se prezumă că marfa a fost primită în starea din CMR. ","")),"")&amp;IF(ISNUMBER(AJ285),IF(NOT(ISNUMBER(AE285)),IF(Azi&gt;AJ285,"Termenul de 21 de zile pentru reclamația de întârziere a expirat. ","Livrare cu întârziere: trimite reclamația scrisă până la "&amp;RIGHT("0"&amp;DAY(AJ285),2)&amp;"."&amp;RIGHT("0"&amp;MONTH(AJ285),2)&amp;"."&amp;YEAR(AJ285)&amp;". "),IF(AE285&gt;AJ285,"Reclamația pentru întârziere a fost trimisă după termen. ","")),"")&amp;IF(AND(AH285="În tranzit – întârziat"),"Termenul de livrare a trecut și marfa nu a ajuns. ","")&amp;IF(AND(ISNUMBER(AK285),OR(AB285&lt;&gt;"",ISNUMBER(AC285),ISNUMBER(AJ285)),Azi&gt;N(AK285)-60,Azi&lt;=N(AK285)),"Acțiunea în instanță se prescrie la "&amp;RIGHT("0"&amp;DAY(AK285),2)&amp;"."&amp;RIGHT("0"&amp;MONTH(AK285),2)&amp;"."&amp;YEAR(AK285)&amp;". ","")))</f>
        <v/>
      </c>
    </row>
    <row r="286" spans="2:38" x14ac:dyDescent="0.2">
      <c r="B286" s="17"/>
      <c r="C286" s="18"/>
      <c r="D286" s="19"/>
      <c r="E286" s="19"/>
      <c r="F286" s="19"/>
      <c r="G286" s="19"/>
      <c r="H286" s="19"/>
      <c r="I286" s="19"/>
      <c r="J286" s="19"/>
      <c r="K286" s="19"/>
      <c r="L286" s="18"/>
      <c r="M286" s="19"/>
      <c r="N286" s="19"/>
      <c r="O286" s="19"/>
      <c r="P286" s="19"/>
      <c r="Q286" s="19"/>
      <c r="R286" s="19"/>
      <c r="S286" s="19"/>
      <c r="T286" s="20"/>
      <c r="U286" s="21"/>
      <c r="V286" s="20"/>
      <c r="W286" s="19"/>
      <c r="X286" s="19"/>
      <c r="Y286" s="18"/>
      <c r="Z286" s="19"/>
      <c r="AA286" s="18"/>
      <c r="AB286" s="19"/>
      <c r="AC286" s="18"/>
      <c r="AD286" s="18"/>
      <c r="AE286" s="18"/>
      <c r="AF286" s="22" t="str">
        <f>IF(B286="","",SUMIF(Mărfuri!$B$5:$B$1004,B286,Mărfuri!$D$5:$D$1004))</f>
        <v/>
      </c>
      <c r="AG286" s="23" t="str">
        <f>IF(B286="","",SUMIF(Mărfuri!$B$5:$B$1004,B286,Mărfuri!$H$5:$H$1004))</f>
        <v/>
      </c>
      <c r="AH286" s="24" t="str">
        <f t="shared" si="16"/>
        <v/>
      </c>
      <c r="AI286" s="25" t="str">
        <f t="shared" si="17"/>
        <v/>
      </c>
      <c r="AJ286" s="25" t="str">
        <f t="shared" si="18"/>
        <v/>
      </c>
      <c r="AK286" s="25" t="str">
        <f t="shared" si="19"/>
        <v/>
      </c>
      <c r="AL286" s="26" t="str">
        <f>IF(B286="","",TRIM(IF(COUNTIF($B$5:$B$504,B286)&gt;1,"Număr CMR dublat. ","")&amp;IF(LEN(IF(C286="","data, ","")&amp;IF(D286="","locul întocmirii, ","")&amp;IF(OR(E286="",F286=""),"expeditorul, ","")&amp;IF(OR(H286="",I286=""),"destinatarul, ","")&amp;IF(OR(N286="",O286=""),"transportatorul, ","")&amp;IF(OR(K286="",NOT(ISNUMBER(L286))),"locul și data încărcării, ","")&amp;IF(M286="","locul de livrare, ","")&amp;IF(N(AF286)=0,"numărul de colete, ","")&amp;IF(COUNTIFS(Mărfuri!$B$5:$B$1004,B286,Mărfuri!$H$5:$H$1004,"")&gt;0,"greutatea unor loturi, ",""))&gt;0,"Lipsesc date obligatorii (art. 6): "&amp;LEFT(IF(C286="","data, ","")&amp;IF(D286="","locul întocmirii, ","")&amp;IF(OR(E286="",F286=""),"expeditorul, ","")&amp;IF(OR(H286="",I286=""),"destinatarul, ","")&amp;IF(OR(N286="",O286=""),"transportatorul, ","")&amp;IF(OR(K286="",NOT(ISNUMBER(L286))),"locul și data încărcării, ","")&amp;IF(M286="","locul de livrare, ","")&amp;IF(N(AF286)=0,"numărul de colete, ","")&amp;IF(COUNTIFS(Mărfuri!$B$5:$B$1004,B286,Mărfuri!$H$5:$H$1004,"")&gt;0,"greutatea unor loturi, ",""),LEN(IF(C286="","data, ","")&amp;IF(D286="","locul întocmirii, ","")&amp;IF(OR(E286="",F286=""),"expeditorul, ","")&amp;IF(OR(H286="",I286=""),"destinatarul, ","")&amp;IF(OR(N286="",O286=""),"transportatorul, ","")&amp;IF(OR(K286="",NOT(ISNUMBER(L286))),"locul și data încărcării, ","")&amp;IF(M286="","locul de livrare, ","")&amp;IF(N(AF286)=0,"numărul de colete, ","")&amp;IF(COUNTIFS(Mărfuri!$B$5:$B$1004,B286,Mărfuri!$H$5:$H$1004,"")&gt;0,"greutatea unor loturi, ",""))-2)&amp;". ","")&amp;IF(Z286&lt;&gt;"","Transportatorul a făcut rezerve la încărcare (art. 8): ele te obligă doar dacă le-ai acceptat expres. ","")&amp;IF(AND(ISNUMBER(AC286),ISNUMBER(AI286)),IF(NOT(ISNUMBER(AD286)),IF(Azi&gt;AI286,"Rezerva scrisă pentru avarii neaparente nu a fost trimisă în termen ("&amp;RIGHT("0"&amp;DAY(AI286),2)&amp;"."&amp;RIGHT("0"&amp;MONTH(AI286),2)&amp;"."&amp;YEAR(AI286)&amp;"). ","Trimite rezerva scrisă pentru avarii neaparente până la "&amp;RIGHT("0"&amp;DAY(AI286),2)&amp;"."&amp;RIGHT("0"&amp;MONTH(AI286),2)&amp;"."&amp;YEAR(AI286)&amp;". "),IF(AD286&gt;AI286,"Rezerva scrisă a fost trimisă după termenul de 7 zile ("&amp;RIGHT("0"&amp;DAY(AI286),2)&amp;"."&amp;RIGHT("0"&amp;MONTH(AI286),2)&amp;"."&amp;YEAR(AI286)&amp;"): se prezumă că marfa a fost primită în starea din CMR. ","")),"")&amp;IF(ISNUMBER(AJ286),IF(NOT(ISNUMBER(AE286)),IF(Azi&gt;AJ286,"Termenul de 21 de zile pentru reclamația de întârziere a expirat. ","Livrare cu întârziere: trimite reclamația scrisă până la "&amp;RIGHT("0"&amp;DAY(AJ286),2)&amp;"."&amp;RIGHT("0"&amp;MONTH(AJ286),2)&amp;"."&amp;YEAR(AJ286)&amp;". "),IF(AE286&gt;AJ286,"Reclamația pentru întârziere a fost trimisă după termen. ","")),"")&amp;IF(AND(AH286="În tranzit – întârziat"),"Termenul de livrare a trecut și marfa nu a ajuns. ","")&amp;IF(AND(ISNUMBER(AK286),OR(AB286&lt;&gt;"",ISNUMBER(AC286),ISNUMBER(AJ286)),Azi&gt;N(AK286)-60,Azi&lt;=N(AK286)),"Acțiunea în instanță se prescrie la "&amp;RIGHT("0"&amp;DAY(AK286),2)&amp;"."&amp;RIGHT("0"&amp;MONTH(AK286),2)&amp;"."&amp;YEAR(AK286)&amp;". ","")))</f>
        <v/>
      </c>
    </row>
    <row r="287" spans="2:38" x14ac:dyDescent="0.2">
      <c r="B287" s="17"/>
      <c r="C287" s="18"/>
      <c r="D287" s="19"/>
      <c r="E287" s="19"/>
      <c r="F287" s="19"/>
      <c r="G287" s="19"/>
      <c r="H287" s="19"/>
      <c r="I287" s="19"/>
      <c r="J287" s="19"/>
      <c r="K287" s="19"/>
      <c r="L287" s="18"/>
      <c r="M287" s="19"/>
      <c r="N287" s="19"/>
      <c r="O287" s="19"/>
      <c r="P287" s="19"/>
      <c r="Q287" s="19"/>
      <c r="R287" s="19"/>
      <c r="S287" s="19"/>
      <c r="T287" s="20"/>
      <c r="U287" s="21"/>
      <c r="V287" s="20"/>
      <c r="W287" s="19"/>
      <c r="X287" s="19"/>
      <c r="Y287" s="18"/>
      <c r="Z287" s="19"/>
      <c r="AA287" s="18"/>
      <c r="AB287" s="19"/>
      <c r="AC287" s="18"/>
      <c r="AD287" s="18"/>
      <c r="AE287" s="18"/>
      <c r="AF287" s="22" t="str">
        <f>IF(B287="","",SUMIF(Mărfuri!$B$5:$B$1004,B287,Mărfuri!$D$5:$D$1004))</f>
        <v/>
      </c>
      <c r="AG287" s="23" t="str">
        <f>IF(B287="","",SUMIF(Mărfuri!$B$5:$B$1004,B287,Mărfuri!$H$5:$H$1004))</f>
        <v/>
      </c>
      <c r="AH287" s="24" t="str">
        <f t="shared" si="16"/>
        <v/>
      </c>
      <c r="AI287" s="25" t="str">
        <f t="shared" si="17"/>
        <v/>
      </c>
      <c r="AJ287" s="25" t="str">
        <f t="shared" si="18"/>
        <v/>
      </c>
      <c r="AK287" s="25" t="str">
        <f t="shared" si="19"/>
        <v/>
      </c>
      <c r="AL287" s="26" t="str">
        <f>IF(B287="","",TRIM(IF(COUNTIF($B$5:$B$504,B287)&gt;1,"Număr CMR dublat. ","")&amp;IF(LEN(IF(C287="","data, ","")&amp;IF(D287="","locul întocmirii, ","")&amp;IF(OR(E287="",F287=""),"expeditorul, ","")&amp;IF(OR(H287="",I287=""),"destinatarul, ","")&amp;IF(OR(N287="",O287=""),"transportatorul, ","")&amp;IF(OR(K287="",NOT(ISNUMBER(L287))),"locul și data încărcării, ","")&amp;IF(M287="","locul de livrare, ","")&amp;IF(N(AF287)=0,"numărul de colete, ","")&amp;IF(COUNTIFS(Mărfuri!$B$5:$B$1004,B287,Mărfuri!$H$5:$H$1004,"")&gt;0,"greutatea unor loturi, ",""))&gt;0,"Lipsesc date obligatorii (art. 6): "&amp;LEFT(IF(C287="","data, ","")&amp;IF(D287="","locul întocmirii, ","")&amp;IF(OR(E287="",F287=""),"expeditorul, ","")&amp;IF(OR(H287="",I287=""),"destinatarul, ","")&amp;IF(OR(N287="",O287=""),"transportatorul, ","")&amp;IF(OR(K287="",NOT(ISNUMBER(L287))),"locul și data încărcării, ","")&amp;IF(M287="","locul de livrare, ","")&amp;IF(N(AF287)=0,"numărul de colete, ","")&amp;IF(COUNTIFS(Mărfuri!$B$5:$B$1004,B287,Mărfuri!$H$5:$H$1004,"")&gt;0,"greutatea unor loturi, ",""),LEN(IF(C287="","data, ","")&amp;IF(D287="","locul întocmirii, ","")&amp;IF(OR(E287="",F287=""),"expeditorul, ","")&amp;IF(OR(H287="",I287=""),"destinatarul, ","")&amp;IF(OR(N287="",O287=""),"transportatorul, ","")&amp;IF(OR(K287="",NOT(ISNUMBER(L287))),"locul și data încărcării, ","")&amp;IF(M287="","locul de livrare, ","")&amp;IF(N(AF287)=0,"numărul de colete, ","")&amp;IF(COUNTIFS(Mărfuri!$B$5:$B$1004,B287,Mărfuri!$H$5:$H$1004,"")&gt;0,"greutatea unor loturi, ",""))-2)&amp;". ","")&amp;IF(Z287&lt;&gt;"","Transportatorul a făcut rezerve la încărcare (art. 8): ele te obligă doar dacă le-ai acceptat expres. ","")&amp;IF(AND(ISNUMBER(AC287),ISNUMBER(AI287)),IF(NOT(ISNUMBER(AD287)),IF(Azi&gt;AI287,"Rezerva scrisă pentru avarii neaparente nu a fost trimisă în termen ("&amp;RIGHT("0"&amp;DAY(AI287),2)&amp;"."&amp;RIGHT("0"&amp;MONTH(AI287),2)&amp;"."&amp;YEAR(AI287)&amp;"). ","Trimite rezerva scrisă pentru avarii neaparente până la "&amp;RIGHT("0"&amp;DAY(AI287),2)&amp;"."&amp;RIGHT("0"&amp;MONTH(AI287),2)&amp;"."&amp;YEAR(AI287)&amp;". "),IF(AD287&gt;AI287,"Rezerva scrisă a fost trimisă după termenul de 7 zile ("&amp;RIGHT("0"&amp;DAY(AI287),2)&amp;"."&amp;RIGHT("0"&amp;MONTH(AI287),2)&amp;"."&amp;YEAR(AI287)&amp;"): se prezumă că marfa a fost primită în starea din CMR. ","")),"")&amp;IF(ISNUMBER(AJ287),IF(NOT(ISNUMBER(AE287)),IF(Azi&gt;AJ287,"Termenul de 21 de zile pentru reclamația de întârziere a expirat. ","Livrare cu întârziere: trimite reclamația scrisă până la "&amp;RIGHT("0"&amp;DAY(AJ287),2)&amp;"."&amp;RIGHT("0"&amp;MONTH(AJ287),2)&amp;"."&amp;YEAR(AJ287)&amp;". "),IF(AE287&gt;AJ287,"Reclamația pentru întârziere a fost trimisă după termen. ","")),"")&amp;IF(AND(AH287="În tranzit – întârziat"),"Termenul de livrare a trecut și marfa nu a ajuns. ","")&amp;IF(AND(ISNUMBER(AK287),OR(AB287&lt;&gt;"",ISNUMBER(AC287),ISNUMBER(AJ287)),Azi&gt;N(AK287)-60,Azi&lt;=N(AK287)),"Acțiunea în instanță se prescrie la "&amp;RIGHT("0"&amp;DAY(AK287),2)&amp;"."&amp;RIGHT("0"&amp;MONTH(AK287),2)&amp;"."&amp;YEAR(AK287)&amp;". ","")))</f>
        <v/>
      </c>
    </row>
    <row r="288" spans="2:38" x14ac:dyDescent="0.2">
      <c r="B288" s="17"/>
      <c r="C288" s="18"/>
      <c r="D288" s="19"/>
      <c r="E288" s="19"/>
      <c r="F288" s="19"/>
      <c r="G288" s="19"/>
      <c r="H288" s="19"/>
      <c r="I288" s="19"/>
      <c r="J288" s="19"/>
      <c r="K288" s="19"/>
      <c r="L288" s="18"/>
      <c r="M288" s="19"/>
      <c r="N288" s="19"/>
      <c r="O288" s="19"/>
      <c r="P288" s="19"/>
      <c r="Q288" s="19"/>
      <c r="R288" s="19"/>
      <c r="S288" s="19"/>
      <c r="T288" s="20"/>
      <c r="U288" s="21"/>
      <c r="V288" s="20"/>
      <c r="W288" s="19"/>
      <c r="X288" s="19"/>
      <c r="Y288" s="18"/>
      <c r="Z288" s="19"/>
      <c r="AA288" s="18"/>
      <c r="AB288" s="19"/>
      <c r="AC288" s="18"/>
      <c r="AD288" s="18"/>
      <c r="AE288" s="18"/>
      <c r="AF288" s="22" t="str">
        <f>IF(B288="","",SUMIF(Mărfuri!$B$5:$B$1004,B288,Mărfuri!$D$5:$D$1004))</f>
        <v/>
      </c>
      <c r="AG288" s="23" t="str">
        <f>IF(B288="","",SUMIF(Mărfuri!$B$5:$B$1004,B288,Mărfuri!$H$5:$H$1004))</f>
        <v/>
      </c>
      <c r="AH288" s="24" t="str">
        <f t="shared" si="16"/>
        <v/>
      </c>
      <c r="AI288" s="25" t="str">
        <f t="shared" si="17"/>
        <v/>
      </c>
      <c r="AJ288" s="25" t="str">
        <f t="shared" si="18"/>
        <v/>
      </c>
      <c r="AK288" s="25" t="str">
        <f t="shared" si="19"/>
        <v/>
      </c>
      <c r="AL288" s="26" t="str">
        <f>IF(B288="","",TRIM(IF(COUNTIF($B$5:$B$504,B288)&gt;1,"Număr CMR dublat. ","")&amp;IF(LEN(IF(C288="","data, ","")&amp;IF(D288="","locul întocmirii, ","")&amp;IF(OR(E288="",F288=""),"expeditorul, ","")&amp;IF(OR(H288="",I288=""),"destinatarul, ","")&amp;IF(OR(N288="",O288=""),"transportatorul, ","")&amp;IF(OR(K288="",NOT(ISNUMBER(L288))),"locul și data încărcării, ","")&amp;IF(M288="","locul de livrare, ","")&amp;IF(N(AF288)=0,"numărul de colete, ","")&amp;IF(COUNTIFS(Mărfuri!$B$5:$B$1004,B288,Mărfuri!$H$5:$H$1004,"")&gt;0,"greutatea unor loturi, ",""))&gt;0,"Lipsesc date obligatorii (art. 6): "&amp;LEFT(IF(C288="","data, ","")&amp;IF(D288="","locul întocmirii, ","")&amp;IF(OR(E288="",F288=""),"expeditorul, ","")&amp;IF(OR(H288="",I288=""),"destinatarul, ","")&amp;IF(OR(N288="",O288=""),"transportatorul, ","")&amp;IF(OR(K288="",NOT(ISNUMBER(L288))),"locul și data încărcării, ","")&amp;IF(M288="","locul de livrare, ","")&amp;IF(N(AF288)=0,"numărul de colete, ","")&amp;IF(COUNTIFS(Mărfuri!$B$5:$B$1004,B288,Mărfuri!$H$5:$H$1004,"")&gt;0,"greutatea unor loturi, ",""),LEN(IF(C288="","data, ","")&amp;IF(D288="","locul întocmirii, ","")&amp;IF(OR(E288="",F288=""),"expeditorul, ","")&amp;IF(OR(H288="",I288=""),"destinatarul, ","")&amp;IF(OR(N288="",O288=""),"transportatorul, ","")&amp;IF(OR(K288="",NOT(ISNUMBER(L288))),"locul și data încărcării, ","")&amp;IF(M288="","locul de livrare, ","")&amp;IF(N(AF288)=0,"numărul de colete, ","")&amp;IF(COUNTIFS(Mărfuri!$B$5:$B$1004,B288,Mărfuri!$H$5:$H$1004,"")&gt;0,"greutatea unor loturi, ",""))-2)&amp;". ","")&amp;IF(Z288&lt;&gt;"","Transportatorul a făcut rezerve la încărcare (art. 8): ele te obligă doar dacă le-ai acceptat expres. ","")&amp;IF(AND(ISNUMBER(AC288),ISNUMBER(AI288)),IF(NOT(ISNUMBER(AD288)),IF(Azi&gt;AI288,"Rezerva scrisă pentru avarii neaparente nu a fost trimisă în termen ("&amp;RIGHT("0"&amp;DAY(AI288),2)&amp;"."&amp;RIGHT("0"&amp;MONTH(AI288),2)&amp;"."&amp;YEAR(AI288)&amp;"). ","Trimite rezerva scrisă pentru avarii neaparente până la "&amp;RIGHT("0"&amp;DAY(AI288),2)&amp;"."&amp;RIGHT("0"&amp;MONTH(AI288),2)&amp;"."&amp;YEAR(AI288)&amp;". "),IF(AD288&gt;AI288,"Rezerva scrisă a fost trimisă după termenul de 7 zile ("&amp;RIGHT("0"&amp;DAY(AI288),2)&amp;"."&amp;RIGHT("0"&amp;MONTH(AI288),2)&amp;"."&amp;YEAR(AI288)&amp;"): se prezumă că marfa a fost primită în starea din CMR. ","")),"")&amp;IF(ISNUMBER(AJ288),IF(NOT(ISNUMBER(AE288)),IF(Azi&gt;AJ288,"Termenul de 21 de zile pentru reclamația de întârziere a expirat. ","Livrare cu întârziere: trimite reclamația scrisă până la "&amp;RIGHT("0"&amp;DAY(AJ288),2)&amp;"."&amp;RIGHT("0"&amp;MONTH(AJ288),2)&amp;"."&amp;YEAR(AJ288)&amp;". "),IF(AE288&gt;AJ288,"Reclamația pentru întârziere a fost trimisă după termen. ","")),"")&amp;IF(AND(AH288="În tranzit – întârziat"),"Termenul de livrare a trecut și marfa nu a ajuns. ","")&amp;IF(AND(ISNUMBER(AK288),OR(AB288&lt;&gt;"",ISNUMBER(AC288),ISNUMBER(AJ288)),Azi&gt;N(AK288)-60,Azi&lt;=N(AK288)),"Acțiunea în instanță se prescrie la "&amp;RIGHT("0"&amp;DAY(AK288),2)&amp;"."&amp;RIGHT("0"&amp;MONTH(AK288),2)&amp;"."&amp;YEAR(AK288)&amp;". ","")))</f>
        <v/>
      </c>
    </row>
    <row r="289" spans="2:38" x14ac:dyDescent="0.2">
      <c r="B289" s="17"/>
      <c r="C289" s="18"/>
      <c r="D289" s="19"/>
      <c r="E289" s="19"/>
      <c r="F289" s="19"/>
      <c r="G289" s="19"/>
      <c r="H289" s="19"/>
      <c r="I289" s="19"/>
      <c r="J289" s="19"/>
      <c r="K289" s="19"/>
      <c r="L289" s="18"/>
      <c r="M289" s="19"/>
      <c r="N289" s="19"/>
      <c r="O289" s="19"/>
      <c r="P289" s="19"/>
      <c r="Q289" s="19"/>
      <c r="R289" s="19"/>
      <c r="S289" s="19"/>
      <c r="T289" s="20"/>
      <c r="U289" s="21"/>
      <c r="V289" s="20"/>
      <c r="W289" s="19"/>
      <c r="X289" s="19"/>
      <c r="Y289" s="18"/>
      <c r="Z289" s="19"/>
      <c r="AA289" s="18"/>
      <c r="AB289" s="19"/>
      <c r="AC289" s="18"/>
      <c r="AD289" s="18"/>
      <c r="AE289" s="18"/>
      <c r="AF289" s="22" t="str">
        <f>IF(B289="","",SUMIF(Mărfuri!$B$5:$B$1004,B289,Mărfuri!$D$5:$D$1004))</f>
        <v/>
      </c>
      <c r="AG289" s="23" t="str">
        <f>IF(B289="","",SUMIF(Mărfuri!$B$5:$B$1004,B289,Mărfuri!$H$5:$H$1004))</f>
        <v/>
      </c>
      <c r="AH289" s="24" t="str">
        <f t="shared" si="16"/>
        <v/>
      </c>
      <c r="AI289" s="25" t="str">
        <f t="shared" si="17"/>
        <v/>
      </c>
      <c r="AJ289" s="25" t="str">
        <f t="shared" si="18"/>
        <v/>
      </c>
      <c r="AK289" s="25" t="str">
        <f t="shared" si="19"/>
        <v/>
      </c>
      <c r="AL289" s="26" t="str">
        <f>IF(B289="","",TRIM(IF(COUNTIF($B$5:$B$504,B289)&gt;1,"Număr CMR dublat. ","")&amp;IF(LEN(IF(C289="","data, ","")&amp;IF(D289="","locul întocmirii, ","")&amp;IF(OR(E289="",F289=""),"expeditorul, ","")&amp;IF(OR(H289="",I289=""),"destinatarul, ","")&amp;IF(OR(N289="",O289=""),"transportatorul, ","")&amp;IF(OR(K289="",NOT(ISNUMBER(L289))),"locul și data încărcării, ","")&amp;IF(M289="","locul de livrare, ","")&amp;IF(N(AF289)=0,"numărul de colete, ","")&amp;IF(COUNTIFS(Mărfuri!$B$5:$B$1004,B289,Mărfuri!$H$5:$H$1004,"")&gt;0,"greutatea unor loturi, ",""))&gt;0,"Lipsesc date obligatorii (art. 6): "&amp;LEFT(IF(C289="","data, ","")&amp;IF(D289="","locul întocmirii, ","")&amp;IF(OR(E289="",F289=""),"expeditorul, ","")&amp;IF(OR(H289="",I289=""),"destinatarul, ","")&amp;IF(OR(N289="",O289=""),"transportatorul, ","")&amp;IF(OR(K289="",NOT(ISNUMBER(L289))),"locul și data încărcării, ","")&amp;IF(M289="","locul de livrare, ","")&amp;IF(N(AF289)=0,"numărul de colete, ","")&amp;IF(COUNTIFS(Mărfuri!$B$5:$B$1004,B289,Mărfuri!$H$5:$H$1004,"")&gt;0,"greutatea unor loturi, ",""),LEN(IF(C289="","data, ","")&amp;IF(D289="","locul întocmirii, ","")&amp;IF(OR(E289="",F289=""),"expeditorul, ","")&amp;IF(OR(H289="",I289=""),"destinatarul, ","")&amp;IF(OR(N289="",O289=""),"transportatorul, ","")&amp;IF(OR(K289="",NOT(ISNUMBER(L289))),"locul și data încărcării, ","")&amp;IF(M289="","locul de livrare, ","")&amp;IF(N(AF289)=0,"numărul de colete, ","")&amp;IF(COUNTIFS(Mărfuri!$B$5:$B$1004,B289,Mărfuri!$H$5:$H$1004,"")&gt;0,"greutatea unor loturi, ",""))-2)&amp;". ","")&amp;IF(Z289&lt;&gt;"","Transportatorul a făcut rezerve la încărcare (art. 8): ele te obligă doar dacă le-ai acceptat expres. ","")&amp;IF(AND(ISNUMBER(AC289),ISNUMBER(AI289)),IF(NOT(ISNUMBER(AD289)),IF(Azi&gt;AI289,"Rezerva scrisă pentru avarii neaparente nu a fost trimisă în termen ("&amp;RIGHT("0"&amp;DAY(AI289),2)&amp;"."&amp;RIGHT("0"&amp;MONTH(AI289),2)&amp;"."&amp;YEAR(AI289)&amp;"). ","Trimite rezerva scrisă pentru avarii neaparente până la "&amp;RIGHT("0"&amp;DAY(AI289),2)&amp;"."&amp;RIGHT("0"&amp;MONTH(AI289),2)&amp;"."&amp;YEAR(AI289)&amp;". "),IF(AD289&gt;AI289,"Rezerva scrisă a fost trimisă după termenul de 7 zile ("&amp;RIGHT("0"&amp;DAY(AI289),2)&amp;"."&amp;RIGHT("0"&amp;MONTH(AI289),2)&amp;"."&amp;YEAR(AI289)&amp;"): se prezumă că marfa a fost primită în starea din CMR. ","")),"")&amp;IF(ISNUMBER(AJ289),IF(NOT(ISNUMBER(AE289)),IF(Azi&gt;AJ289,"Termenul de 21 de zile pentru reclamația de întârziere a expirat. ","Livrare cu întârziere: trimite reclamația scrisă până la "&amp;RIGHT("0"&amp;DAY(AJ289),2)&amp;"."&amp;RIGHT("0"&amp;MONTH(AJ289),2)&amp;"."&amp;YEAR(AJ289)&amp;". "),IF(AE289&gt;AJ289,"Reclamația pentru întârziere a fost trimisă după termen. ","")),"")&amp;IF(AND(AH289="În tranzit – întârziat"),"Termenul de livrare a trecut și marfa nu a ajuns. ","")&amp;IF(AND(ISNUMBER(AK289),OR(AB289&lt;&gt;"",ISNUMBER(AC289),ISNUMBER(AJ289)),Azi&gt;N(AK289)-60,Azi&lt;=N(AK289)),"Acțiunea în instanță se prescrie la "&amp;RIGHT("0"&amp;DAY(AK289),2)&amp;"."&amp;RIGHT("0"&amp;MONTH(AK289),2)&amp;"."&amp;YEAR(AK289)&amp;". ","")))</f>
        <v/>
      </c>
    </row>
    <row r="290" spans="2:38" x14ac:dyDescent="0.2">
      <c r="B290" s="17"/>
      <c r="C290" s="18"/>
      <c r="D290" s="19"/>
      <c r="E290" s="19"/>
      <c r="F290" s="19"/>
      <c r="G290" s="19"/>
      <c r="H290" s="19"/>
      <c r="I290" s="19"/>
      <c r="J290" s="19"/>
      <c r="K290" s="19"/>
      <c r="L290" s="18"/>
      <c r="M290" s="19"/>
      <c r="N290" s="19"/>
      <c r="O290" s="19"/>
      <c r="P290" s="19"/>
      <c r="Q290" s="19"/>
      <c r="R290" s="19"/>
      <c r="S290" s="19"/>
      <c r="T290" s="20"/>
      <c r="U290" s="21"/>
      <c r="V290" s="20"/>
      <c r="W290" s="19"/>
      <c r="X290" s="19"/>
      <c r="Y290" s="18"/>
      <c r="Z290" s="19"/>
      <c r="AA290" s="18"/>
      <c r="AB290" s="19"/>
      <c r="AC290" s="18"/>
      <c r="AD290" s="18"/>
      <c r="AE290" s="18"/>
      <c r="AF290" s="22" t="str">
        <f>IF(B290="","",SUMIF(Mărfuri!$B$5:$B$1004,B290,Mărfuri!$D$5:$D$1004))</f>
        <v/>
      </c>
      <c r="AG290" s="23" t="str">
        <f>IF(B290="","",SUMIF(Mărfuri!$B$5:$B$1004,B290,Mărfuri!$H$5:$H$1004))</f>
        <v/>
      </c>
      <c r="AH290" s="24" t="str">
        <f t="shared" si="16"/>
        <v/>
      </c>
      <c r="AI290" s="25" t="str">
        <f t="shared" si="17"/>
        <v/>
      </c>
      <c r="AJ290" s="25" t="str">
        <f t="shared" si="18"/>
        <v/>
      </c>
      <c r="AK290" s="25" t="str">
        <f t="shared" si="19"/>
        <v/>
      </c>
      <c r="AL290" s="26" t="str">
        <f>IF(B290="","",TRIM(IF(COUNTIF($B$5:$B$504,B290)&gt;1,"Număr CMR dublat. ","")&amp;IF(LEN(IF(C290="","data, ","")&amp;IF(D290="","locul întocmirii, ","")&amp;IF(OR(E290="",F290=""),"expeditorul, ","")&amp;IF(OR(H290="",I290=""),"destinatarul, ","")&amp;IF(OR(N290="",O290=""),"transportatorul, ","")&amp;IF(OR(K290="",NOT(ISNUMBER(L290))),"locul și data încărcării, ","")&amp;IF(M290="","locul de livrare, ","")&amp;IF(N(AF290)=0,"numărul de colete, ","")&amp;IF(COUNTIFS(Mărfuri!$B$5:$B$1004,B290,Mărfuri!$H$5:$H$1004,"")&gt;0,"greutatea unor loturi, ",""))&gt;0,"Lipsesc date obligatorii (art. 6): "&amp;LEFT(IF(C290="","data, ","")&amp;IF(D290="","locul întocmirii, ","")&amp;IF(OR(E290="",F290=""),"expeditorul, ","")&amp;IF(OR(H290="",I290=""),"destinatarul, ","")&amp;IF(OR(N290="",O290=""),"transportatorul, ","")&amp;IF(OR(K290="",NOT(ISNUMBER(L290))),"locul și data încărcării, ","")&amp;IF(M290="","locul de livrare, ","")&amp;IF(N(AF290)=0,"numărul de colete, ","")&amp;IF(COUNTIFS(Mărfuri!$B$5:$B$1004,B290,Mărfuri!$H$5:$H$1004,"")&gt;0,"greutatea unor loturi, ",""),LEN(IF(C290="","data, ","")&amp;IF(D290="","locul întocmirii, ","")&amp;IF(OR(E290="",F290=""),"expeditorul, ","")&amp;IF(OR(H290="",I290=""),"destinatarul, ","")&amp;IF(OR(N290="",O290=""),"transportatorul, ","")&amp;IF(OR(K290="",NOT(ISNUMBER(L290))),"locul și data încărcării, ","")&amp;IF(M290="","locul de livrare, ","")&amp;IF(N(AF290)=0,"numărul de colete, ","")&amp;IF(COUNTIFS(Mărfuri!$B$5:$B$1004,B290,Mărfuri!$H$5:$H$1004,"")&gt;0,"greutatea unor loturi, ",""))-2)&amp;". ","")&amp;IF(Z290&lt;&gt;"","Transportatorul a făcut rezerve la încărcare (art. 8): ele te obligă doar dacă le-ai acceptat expres. ","")&amp;IF(AND(ISNUMBER(AC290),ISNUMBER(AI290)),IF(NOT(ISNUMBER(AD290)),IF(Azi&gt;AI290,"Rezerva scrisă pentru avarii neaparente nu a fost trimisă în termen ("&amp;RIGHT("0"&amp;DAY(AI290),2)&amp;"."&amp;RIGHT("0"&amp;MONTH(AI290),2)&amp;"."&amp;YEAR(AI290)&amp;"). ","Trimite rezerva scrisă pentru avarii neaparente până la "&amp;RIGHT("0"&amp;DAY(AI290),2)&amp;"."&amp;RIGHT("0"&amp;MONTH(AI290),2)&amp;"."&amp;YEAR(AI290)&amp;". "),IF(AD290&gt;AI290,"Rezerva scrisă a fost trimisă după termenul de 7 zile ("&amp;RIGHT("0"&amp;DAY(AI290),2)&amp;"."&amp;RIGHT("0"&amp;MONTH(AI290),2)&amp;"."&amp;YEAR(AI290)&amp;"): se prezumă că marfa a fost primită în starea din CMR. ","")),"")&amp;IF(ISNUMBER(AJ290),IF(NOT(ISNUMBER(AE290)),IF(Azi&gt;AJ290,"Termenul de 21 de zile pentru reclamația de întârziere a expirat. ","Livrare cu întârziere: trimite reclamația scrisă până la "&amp;RIGHT("0"&amp;DAY(AJ290),2)&amp;"."&amp;RIGHT("0"&amp;MONTH(AJ290),2)&amp;"."&amp;YEAR(AJ290)&amp;". "),IF(AE290&gt;AJ290,"Reclamația pentru întârziere a fost trimisă după termen. ","")),"")&amp;IF(AND(AH290="În tranzit – întârziat"),"Termenul de livrare a trecut și marfa nu a ajuns. ","")&amp;IF(AND(ISNUMBER(AK290),OR(AB290&lt;&gt;"",ISNUMBER(AC290),ISNUMBER(AJ290)),Azi&gt;N(AK290)-60,Azi&lt;=N(AK290)),"Acțiunea în instanță se prescrie la "&amp;RIGHT("0"&amp;DAY(AK290),2)&amp;"."&amp;RIGHT("0"&amp;MONTH(AK290),2)&amp;"."&amp;YEAR(AK290)&amp;". ","")))</f>
        <v/>
      </c>
    </row>
    <row r="291" spans="2:38" x14ac:dyDescent="0.2">
      <c r="B291" s="17"/>
      <c r="C291" s="18"/>
      <c r="D291" s="19"/>
      <c r="E291" s="19"/>
      <c r="F291" s="19"/>
      <c r="G291" s="19"/>
      <c r="H291" s="19"/>
      <c r="I291" s="19"/>
      <c r="J291" s="19"/>
      <c r="K291" s="19"/>
      <c r="L291" s="18"/>
      <c r="M291" s="19"/>
      <c r="N291" s="19"/>
      <c r="O291" s="19"/>
      <c r="P291" s="19"/>
      <c r="Q291" s="19"/>
      <c r="R291" s="19"/>
      <c r="S291" s="19"/>
      <c r="T291" s="20"/>
      <c r="U291" s="21"/>
      <c r="V291" s="20"/>
      <c r="W291" s="19"/>
      <c r="X291" s="19"/>
      <c r="Y291" s="18"/>
      <c r="Z291" s="19"/>
      <c r="AA291" s="18"/>
      <c r="AB291" s="19"/>
      <c r="AC291" s="18"/>
      <c r="AD291" s="18"/>
      <c r="AE291" s="18"/>
      <c r="AF291" s="22" t="str">
        <f>IF(B291="","",SUMIF(Mărfuri!$B$5:$B$1004,B291,Mărfuri!$D$5:$D$1004))</f>
        <v/>
      </c>
      <c r="AG291" s="23" t="str">
        <f>IF(B291="","",SUMIF(Mărfuri!$B$5:$B$1004,B291,Mărfuri!$H$5:$H$1004))</f>
        <v/>
      </c>
      <c r="AH291" s="24" t="str">
        <f t="shared" si="16"/>
        <v/>
      </c>
      <c r="AI291" s="25" t="str">
        <f t="shared" si="17"/>
        <v/>
      </c>
      <c r="AJ291" s="25" t="str">
        <f t="shared" si="18"/>
        <v/>
      </c>
      <c r="AK291" s="25" t="str">
        <f t="shared" si="19"/>
        <v/>
      </c>
      <c r="AL291" s="26" t="str">
        <f>IF(B291="","",TRIM(IF(COUNTIF($B$5:$B$504,B291)&gt;1,"Număr CMR dublat. ","")&amp;IF(LEN(IF(C291="","data, ","")&amp;IF(D291="","locul întocmirii, ","")&amp;IF(OR(E291="",F291=""),"expeditorul, ","")&amp;IF(OR(H291="",I291=""),"destinatarul, ","")&amp;IF(OR(N291="",O291=""),"transportatorul, ","")&amp;IF(OR(K291="",NOT(ISNUMBER(L291))),"locul și data încărcării, ","")&amp;IF(M291="","locul de livrare, ","")&amp;IF(N(AF291)=0,"numărul de colete, ","")&amp;IF(COUNTIFS(Mărfuri!$B$5:$B$1004,B291,Mărfuri!$H$5:$H$1004,"")&gt;0,"greutatea unor loturi, ",""))&gt;0,"Lipsesc date obligatorii (art. 6): "&amp;LEFT(IF(C291="","data, ","")&amp;IF(D291="","locul întocmirii, ","")&amp;IF(OR(E291="",F291=""),"expeditorul, ","")&amp;IF(OR(H291="",I291=""),"destinatarul, ","")&amp;IF(OR(N291="",O291=""),"transportatorul, ","")&amp;IF(OR(K291="",NOT(ISNUMBER(L291))),"locul și data încărcării, ","")&amp;IF(M291="","locul de livrare, ","")&amp;IF(N(AF291)=0,"numărul de colete, ","")&amp;IF(COUNTIFS(Mărfuri!$B$5:$B$1004,B291,Mărfuri!$H$5:$H$1004,"")&gt;0,"greutatea unor loturi, ",""),LEN(IF(C291="","data, ","")&amp;IF(D291="","locul întocmirii, ","")&amp;IF(OR(E291="",F291=""),"expeditorul, ","")&amp;IF(OR(H291="",I291=""),"destinatarul, ","")&amp;IF(OR(N291="",O291=""),"transportatorul, ","")&amp;IF(OR(K291="",NOT(ISNUMBER(L291))),"locul și data încărcării, ","")&amp;IF(M291="","locul de livrare, ","")&amp;IF(N(AF291)=0,"numărul de colete, ","")&amp;IF(COUNTIFS(Mărfuri!$B$5:$B$1004,B291,Mărfuri!$H$5:$H$1004,"")&gt;0,"greutatea unor loturi, ",""))-2)&amp;". ","")&amp;IF(Z291&lt;&gt;"","Transportatorul a făcut rezerve la încărcare (art. 8): ele te obligă doar dacă le-ai acceptat expres. ","")&amp;IF(AND(ISNUMBER(AC291),ISNUMBER(AI291)),IF(NOT(ISNUMBER(AD291)),IF(Azi&gt;AI291,"Rezerva scrisă pentru avarii neaparente nu a fost trimisă în termen ("&amp;RIGHT("0"&amp;DAY(AI291),2)&amp;"."&amp;RIGHT("0"&amp;MONTH(AI291),2)&amp;"."&amp;YEAR(AI291)&amp;"). ","Trimite rezerva scrisă pentru avarii neaparente până la "&amp;RIGHT("0"&amp;DAY(AI291),2)&amp;"."&amp;RIGHT("0"&amp;MONTH(AI291),2)&amp;"."&amp;YEAR(AI291)&amp;". "),IF(AD291&gt;AI291,"Rezerva scrisă a fost trimisă după termenul de 7 zile ("&amp;RIGHT("0"&amp;DAY(AI291),2)&amp;"."&amp;RIGHT("0"&amp;MONTH(AI291),2)&amp;"."&amp;YEAR(AI291)&amp;"): se prezumă că marfa a fost primită în starea din CMR. ","")),"")&amp;IF(ISNUMBER(AJ291),IF(NOT(ISNUMBER(AE291)),IF(Azi&gt;AJ291,"Termenul de 21 de zile pentru reclamația de întârziere a expirat. ","Livrare cu întârziere: trimite reclamația scrisă până la "&amp;RIGHT("0"&amp;DAY(AJ291),2)&amp;"."&amp;RIGHT("0"&amp;MONTH(AJ291),2)&amp;"."&amp;YEAR(AJ291)&amp;". "),IF(AE291&gt;AJ291,"Reclamația pentru întârziere a fost trimisă după termen. ","")),"")&amp;IF(AND(AH291="În tranzit – întârziat"),"Termenul de livrare a trecut și marfa nu a ajuns. ","")&amp;IF(AND(ISNUMBER(AK291),OR(AB291&lt;&gt;"",ISNUMBER(AC291),ISNUMBER(AJ291)),Azi&gt;N(AK291)-60,Azi&lt;=N(AK291)),"Acțiunea în instanță se prescrie la "&amp;RIGHT("0"&amp;DAY(AK291),2)&amp;"."&amp;RIGHT("0"&amp;MONTH(AK291),2)&amp;"."&amp;YEAR(AK291)&amp;". ","")))</f>
        <v/>
      </c>
    </row>
    <row r="292" spans="2:38" x14ac:dyDescent="0.2">
      <c r="B292" s="17"/>
      <c r="C292" s="18"/>
      <c r="D292" s="19"/>
      <c r="E292" s="19"/>
      <c r="F292" s="19"/>
      <c r="G292" s="19"/>
      <c r="H292" s="19"/>
      <c r="I292" s="19"/>
      <c r="J292" s="19"/>
      <c r="K292" s="19"/>
      <c r="L292" s="18"/>
      <c r="M292" s="19"/>
      <c r="N292" s="19"/>
      <c r="O292" s="19"/>
      <c r="P292" s="19"/>
      <c r="Q292" s="19"/>
      <c r="R292" s="19"/>
      <c r="S292" s="19"/>
      <c r="T292" s="20"/>
      <c r="U292" s="21"/>
      <c r="V292" s="20"/>
      <c r="W292" s="19"/>
      <c r="X292" s="19"/>
      <c r="Y292" s="18"/>
      <c r="Z292" s="19"/>
      <c r="AA292" s="18"/>
      <c r="AB292" s="19"/>
      <c r="AC292" s="18"/>
      <c r="AD292" s="18"/>
      <c r="AE292" s="18"/>
      <c r="AF292" s="22" t="str">
        <f>IF(B292="","",SUMIF(Mărfuri!$B$5:$B$1004,B292,Mărfuri!$D$5:$D$1004))</f>
        <v/>
      </c>
      <c r="AG292" s="23" t="str">
        <f>IF(B292="","",SUMIF(Mărfuri!$B$5:$B$1004,B292,Mărfuri!$H$5:$H$1004))</f>
        <v/>
      </c>
      <c r="AH292" s="24" t="str">
        <f t="shared" si="16"/>
        <v/>
      </c>
      <c r="AI292" s="25" t="str">
        <f t="shared" si="17"/>
        <v/>
      </c>
      <c r="AJ292" s="25" t="str">
        <f t="shared" si="18"/>
        <v/>
      </c>
      <c r="AK292" s="25" t="str">
        <f t="shared" si="19"/>
        <v/>
      </c>
      <c r="AL292" s="26" t="str">
        <f>IF(B292="","",TRIM(IF(COUNTIF($B$5:$B$504,B292)&gt;1,"Număr CMR dublat. ","")&amp;IF(LEN(IF(C292="","data, ","")&amp;IF(D292="","locul întocmirii, ","")&amp;IF(OR(E292="",F292=""),"expeditorul, ","")&amp;IF(OR(H292="",I292=""),"destinatarul, ","")&amp;IF(OR(N292="",O292=""),"transportatorul, ","")&amp;IF(OR(K292="",NOT(ISNUMBER(L292))),"locul și data încărcării, ","")&amp;IF(M292="","locul de livrare, ","")&amp;IF(N(AF292)=0,"numărul de colete, ","")&amp;IF(COUNTIFS(Mărfuri!$B$5:$B$1004,B292,Mărfuri!$H$5:$H$1004,"")&gt;0,"greutatea unor loturi, ",""))&gt;0,"Lipsesc date obligatorii (art. 6): "&amp;LEFT(IF(C292="","data, ","")&amp;IF(D292="","locul întocmirii, ","")&amp;IF(OR(E292="",F292=""),"expeditorul, ","")&amp;IF(OR(H292="",I292=""),"destinatarul, ","")&amp;IF(OR(N292="",O292=""),"transportatorul, ","")&amp;IF(OR(K292="",NOT(ISNUMBER(L292))),"locul și data încărcării, ","")&amp;IF(M292="","locul de livrare, ","")&amp;IF(N(AF292)=0,"numărul de colete, ","")&amp;IF(COUNTIFS(Mărfuri!$B$5:$B$1004,B292,Mărfuri!$H$5:$H$1004,"")&gt;0,"greutatea unor loturi, ",""),LEN(IF(C292="","data, ","")&amp;IF(D292="","locul întocmirii, ","")&amp;IF(OR(E292="",F292=""),"expeditorul, ","")&amp;IF(OR(H292="",I292=""),"destinatarul, ","")&amp;IF(OR(N292="",O292=""),"transportatorul, ","")&amp;IF(OR(K292="",NOT(ISNUMBER(L292))),"locul și data încărcării, ","")&amp;IF(M292="","locul de livrare, ","")&amp;IF(N(AF292)=0,"numărul de colete, ","")&amp;IF(COUNTIFS(Mărfuri!$B$5:$B$1004,B292,Mărfuri!$H$5:$H$1004,"")&gt;0,"greutatea unor loturi, ",""))-2)&amp;". ","")&amp;IF(Z292&lt;&gt;"","Transportatorul a făcut rezerve la încărcare (art. 8): ele te obligă doar dacă le-ai acceptat expres. ","")&amp;IF(AND(ISNUMBER(AC292),ISNUMBER(AI292)),IF(NOT(ISNUMBER(AD292)),IF(Azi&gt;AI292,"Rezerva scrisă pentru avarii neaparente nu a fost trimisă în termen ("&amp;RIGHT("0"&amp;DAY(AI292),2)&amp;"."&amp;RIGHT("0"&amp;MONTH(AI292),2)&amp;"."&amp;YEAR(AI292)&amp;"). ","Trimite rezerva scrisă pentru avarii neaparente până la "&amp;RIGHT("0"&amp;DAY(AI292),2)&amp;"."&amp;RIGHT("0"&amp;MONTH(AI292),2)&amp;"."&amp;YEAR(AI292)&amp;". "),IF(AD292&gt;AI292,"Rezerva scrisă a fost trimisă după termenul de 7 zile ("&amp;RIGHT("0"&amp;DAY(AI292),2)&amp;"."&amp;RIGHT("0"&amp;MONTH(AI292),2)&amp;"."&amp;YEAR(AI292)&amp;"): se prezumă că marfa a fost primită în starea din CMR. ","")),"")&amp;IF(ISNUMBER(AJ292),IF(NOT(ISNUMBER(AE292)),IF(Azi&gt;AJ292,"Termenul de 21 de zile pentru reclamația de întârziere a expirat. ","Livrare cu întârziere: trimite reclamația scrisă până la "&amp;RIGHT("0"&amp;DAY(AJ292),2)&amp;"."&amp;RIGHT("0"&amp;MONTH(AJ292),2)&amp;"."&amp;YEAR(AJ292)&amp;". "),IF(AE292&gt;AJ292,"Reclamația pentru întârziere a fost trimisă după termen. ","")),"")&amp;IF(AND(AH292="În tranzit – întârziat"),"Termenul de livrare a trecut și marfa nu a ajuns. ","")&amp;IF(AND(ISNUMBER(AK292),OR(AB292&lt;&gt;"",ISNUMBER(AC292),ISNUMBER(AJ292)),Azi&gt;N(AK292)-60,Azi&lt;=N(AK292)),"Acțiunea în instanță se prescrie la "&amp;RIGHT("0"&amp;DAY(AK292),2)&amp;"."&amp;RIGHT("0"&amp;MONTH(AK292),2)&amp;"."&amp;YEAR(AK292)&amp;". ","")))</f>
        <v/>
      </c>
    </row>
    <row r="293" spans="2:38" x14ac:dyDescent="0.2">
      <c r="B293" s="17"/>
      <c r="C293" s="18"/>
      <c r="D293" s="19"/>
      <c r="E293" s="19"/>
      <c r="F293" s="19"/>
      <c r="G293" s="19"/>
      <c r="H293" s="19"/>
      <c r="I293" s="19"/>
      <c r="J293" s="19"/>
      <c r="K293" s="19"/>
      <c r="L293" s="18"/>
      <c r="M293" s="19"/>
      <c r="N293" s="19"/>
      <c r="O293" s="19"/>
      <c r="P293" s="19"/>
      <c r="Q293" s="19"/>
      <c r="R293" s="19"/>
      <c r="S293" s="19"/>
      <c r="T293" s="20"/>
      <c r="U293" s="21"/>
      <c r="V293" s="20"/>
      <c r="W293" s="19"/>
      <c r="X293" s="19"/>
      <c r="Y293" s="18"/>
      <c r="Z293" s="19"/>
      <c r="AA293" s="18"/>
      <c r="AB293" s="19"/>
      <c r="AC293" s="18"/>
      <c r="AD293" s="18"/>
      <c r="AE293" s="18"/>
      <c r="AF293" s="22" t="str">
        <f>IF(B293="","",SUMIF(Mărfuri!$B$5:$B$1004,B293,Mărfuri!$D$5:$D$1004))</f>
        <v/>
      </c>
      <c r="AG293" s="23" t="str">
        <f>IF(B293="","",SUMIF(Mărfuri!$B$5:$B$1004,B293,Mărfuri!$H$5:$H$1004))</f>
        <v/>
      </c>
      <c r="AH293" s="24" t="str">
        <f t="shared" si="16"/>
        <v/>
      </c>
      <c r="AI293" s="25" t="str">
        <f t="shared" si="17"/>
        <v/>
      </c>
      <c r="AJ293" s="25" t="str">
        <f t="shared" si="18"/>
        <v/>
      </c>
      <c r="AK293" s="25" t="str">
        <f t="shared" si="19"/>
        <v/>
      </c>
      <c r="AL293" s="26" t="str">
        <f>IF(B293="","",TRIM(IF(COUNTIF($B$5:$B$504,B293)&gt;1,"Număr CMR dublat. ","")&amp;IF(LEN(IF(C293="","data, ","")&amp;IF(D293="","locul întocmirii, ","")&amp;IF(OR(E293="",F293=""),"expeditorul, ","")&amp;IF(OR(H293="",I293=""),"destinatarul, ","")&amp;IF(OR(N293="",O293=""),"transportatorul, ","")&amp;IF(OR(K293="",NOT(ISNUMBER(L293))),"locul și data încărcării, ","")&amp;IF(M293="","locul de livrare, ","")&amp;IF(N(AF293)=0,"numărul de colete, ","")&amp;IF(COUNTIFS(Mărfuri!$B$5:$B$1004,B293,Mărfuri!$H$5:$H$1004,"")&gt;0,"greutatea unor loturi, ",""))&gt;0,"Lipsesc date obligatorii (art. 6): "&amp;LEFT(IF(C293="","data, ","")&amp;IF(D293="","locul întocmirii, ","")&amp;IF(OR(E293="",F293=""),"expeditorul, ","")&amp;IF(OR(H293="",I293=""),"destinatarul, ","")&amp;IF(OR(N293="",O293=""),"transportatorul, ","")&amp;IF(OR(K293="",NOT(ISNUMBER(L293))),"locul și data încărcării, ","")&amp;IF(M293="","locul de livrare, ","")&amp;IF(N(AF293)=0,"numărul de colete, ","")&amp;IF(COUNTIFS(Mărfuri!$B$5:$B$1004,B293,Mărfuri!$H$5:$H$1004,"")&gt;0,"greutatea unor loturi, ",""),LEN(IF(C293="","data, ","")&amp;IF(D293="","locul întocmirii, ","")&amp;IF(OR(E293="",F293=""),"expeditorul, ","")&amp;IF(OR(H293="",I293=""),"destinatarul, ","")&amp;IF(OR(N293="",O293=""),"transportatorul, ","")&amp;IF(OR(K293="",NOT(ISNUMBER(L293))),"locul și data încărcării, ","")&amp;IF(M293="","locul de livrare, ","")&amp;IF(N(AF293)=0,"numărul de colete, ","")&amp;IF(COUNTIFS(Mărfuri!$B$5:$B$1004,B293,Mărfuri!$H$5:$H$1004,"")&gt;0,"greutatea unor loturi, ",""))-2)&amp;". ","")&amp;IF(Z293&lt;&gt;"","Transportatorul a făcut rezerve la încărcare (art. 8): ele te obligă doar dacă le-ai acceptat expres. ","")&amp;IF(AND(ISNUMBER(AC293),ISNUMBER(AI293)),IF(NOT(ISNUMBER(AD293)),IF(Azi&gt;AI293,"Rezerva scrisă pentru avarii neaparente nu a fost trimisă în termen ("&amp;RIGHT("0"&amp;DAY(AI293),2)&amp;"."&amp;RIGHT("0"&amp;MONTH(AI293),2)&amp;"."&amp;YEAR(AI293)&amp;"). ","Trimite rezerva scrisă pentru avarii neaparente până la "&amp;RIGHT("0"&amp;DAY(AI293),2)&amp;"."&amp;RIGHT("0"&amp;MONTH(AI293),2)&amp;"."&amp;YEAR(AI293)&amp;". "),IF(AD293&gt;AI293,"Rezerva scrisă a fost trimisă după termenul de 7 zile ("&amp;RIGHT("0"&amp;DAY(AI293),2)&amp;"."&amp;RIGHT("0"&amp;MONTH(AI293),2)&amp;"."&amp;YEAR(AI293)&amp;"): se prezumă că marfa a fost primită în starea din CMR. ","")),"")&amp;IF(ISNUMBER(AJ293),IF(NOT(ISNUMBER(AE293)),IF(Azi&gt;AJ293,"Termenul de 21 de zile pentru reclamația de întârziere a expirat. ","Livrare cu întârziere: trimite reclamația scrisă până la "&amp;RIGHT("0"&amp;DAY(AJ293),2)&amp;"."&amp;RIGHT("0"&amp;MONTH(AJ293),2)&amp;"."&amp;YEAR(AJ293)&amp;". "),IF(AE293&gt;AJ293,"Reclamația pentru întârziere a fost trimisă după termen. ","")),"")&amp;IF(AND(AH293="În tranzit – întârziat"),"Termenul de livrare a trecut și marfa nu a ajuns. ","")&amp;IF(AND(ISNUMBER(AK293),OR(AB293&lt;&gt;"",ISNUMBER(AC293),ISNUMBER(AJ293)),Azi&gt;N(AK293)-60,Azi&lt;=N(AK293)),"Acțiunea în instanță se prescrie la "&amp;RIGHT("0"&amp;DAY(AK293),2)&amp;"."&amp;RIGHT("0"&amp;MONTH(AK293),2)&amp;"."&amp;YEAR(AK293)&amp;". ","")))</f>
        <v/>
      </c>
    </row>
    <row r="294" spans="2:38" x14ac:dyDescent="0.2">
      <c r="B294" s="17"/>
      <c r="C294" s="18"/>
      <c r="D294" s="19"/>
      <c r="E294" s="19"/>
      <c r="F294" s="19"/>
      <c r="G294" s="19"/>
      <c r="H294" s="19"/>
      <c r="I294" s="19"/>
      <c r="J294" s="19"/>
      <c r="K294" s="19"/>
      <c r="L294" s="18"/>
      <c r="M294" s="19"/>
      <c r="N294" s="19"/>
      <c r="O294" s="19"/>
      <c r="P294" s="19"/>
      <c r="Q294" s="19"/>
      <c r="R294" s="19"/>
      <c r="S294" s="19"/>
      <c r="T294" s="20"/>
      <c r="U294" s="21"/>
      <c r="V294" s="20"/>
      <c r="W294" s="19"/>
      <c r="X294" s="19"/>
      <c r="Y294" s="18"/>
      <c r="Z294" s="19"/>
      <c r="AA294" s="18"/>
      <c r="AB294" s="19"/>
      <c r="AC294" s="18"/>
      <c r="AD294" s="18"/>
      <c r="AE294" s="18"/>
      <c r="AF294" s="22" t="str">
        <f>IF(B294="","",SUMIF(Mărfuri!$B$5:$B$1004,B294,Mărfuri!$D$5:$D$1004))</f>
        <v/>
      </c>
      <c r="AG294" s="23" t="str">
        <f>IF(B294="","",SUMIF(Mărfuri!$B$5:$B$1004,B294,Mărfuri!$H$5:$H$1004))</f>
        <v/>
      </c>
      <c r="AH294" s="24" t="str">
        <f t="shared" si="16"/>
        <v/>
      </c>
      <c r="AI294" s="25" t="str">
        <f t="shared" si="17"/>
        <v/>
      </c>
      <c r="AJ294" s="25" t="str">
        <f t="shared" si="18"/>
        <v/>
      </c>
      <c r="AK294" s="25" t="str">
        <f t="shared" si="19"/>
        <v/>
      </c>
      <c r="AL294" s="26" t="str">
        <f>IF(B294="","",TRIM(IF(COUNTIF($B$5:$B$504,B294)&gt;1,"Număr CMR dublat. ","")&amp;IF(LEN(IF(C294="","data, ","")&amp;IF(D294="","locul întocmirii, ","")&amp;IF(OR(E294="",F294=""),"expeditorul, ","")&amp;IF(OR(H294="",I294=""),"destinatarul, ","")&amp;IF(OR(N294="",O294=""),"transportatorul, ","")&amp;IF(OR(K294="",NOT(ISNUMBER(L294))),"locul și data încărcării, ","")&amp;IF(M294="","locul de livrare, ","")&amp;IF(N(AF294)=0,"numărul de colete, ","")&amp;IF(COUNTIFS(Mărfuri!$B$5:$B$1004,B294,Mărfuri!$H$5:$H$1004,"")&gt;0,"greutatea unor loturi, ",""))&gt;0,"Lipsesc date obligatorii (art. 6): "&amp;LEFT(IF(C294="","data, ","")&amp;IF(D294="","locul întocmirii, ","")&amp;IF(OR(E294="",F294=""),"expeditorul, ","")&amp;IF(OR(H294="",I294=""),"destinatarul, ","")&amp;IF(OR(N294="",O294=""),"transportatorul, ","")&amp;IF(OR(K294="",NOT(ISNUMBER(L294))),"locul și data încărcării, ","")&amp;IF(M294="","locul de livrare, ","")&amp;IF(N(AF294)=0,"numărul de colete, ","")&amp;IF(COUNTIFS(Mărfuri!$B$5:$B$1004,B294,Mărfuri!$H$5:$H$1004,"")&gt;0,"greutatea unor loturi, ",""),LEN(IF(C294="","data, ","")&amp;IF(D294="","locul întocmirii, ","")&amp;IF(OR(E294="",F294=""),"expeditorul, ","")&amp;IF(OR(H294="",I294=""),"destinatarul, ","")&amp;IF(OR(N294="",O294=""),"transportatorul, ","")&amp;IF(OR(K294="",NOT(ISNUMBER(L294))),"locul și data încărcării, ","")&amp;IF(M294="","locul de livrare, ","")&amp;IF(N(AF294)=0,"numărul de colete, ","")&amp;IF(COUNTIFS(Mărfuri!$B$5:$B$1004,B294,Mărfuri!$H$5:$H$1004,"")&gt;0,"greutatea unor loturi, ",""))-2)&amp;". ","")&amp;IF(Z294&lt;&gt;"","Transportatorul a făcut rezerve la încărcare (art. 8): ele te obligă doar dacă le-ai acceptat expres. ","")&amp;IF(AND(ISNUMBER(AC294),ISNUMBER(AI294)),IF(NOT(ISNUMBER(AD294)),IF(Azi&gt;AI294,"Rezerva scrisă pentru avarii neaparente nu a fost trimisă în termen ("&amp;RIGHT("0"&amp;DAY(AI294),2)&amp;"."&amp;RIGHT("0"&amp;MONTH(AI294),2)&amp;"."&amp;YEAR(AI294)&amp;"). ","Trimite rezerva scrisă pentru avarii neaparente până la "&amp;RIGHT("0"&amp;DAY(AI294),2)&amp;"."&amp;RIGHT("0"&amp;MONTH(AI294),2)&amp;"."&amp;YEAR(AI294)&amp;". "),IF(AD294&gt;AI294,"Rezerva scrisă a fost trimisă după termenul de 7 zile ("&amp;RIGHT("0"&amp;DAY(AI294),2)&amp;"."&amp;RIGHT("0"&amp;MONTH(AI294),2)&amp;"."&amp;YEAR(AI294)&amp;"): se prezumă că marfa a fost primită în starea din CMR. ","")),"")&amp;IF(ISNUMBER(AJ294),IF(NOT(ISNUMBER(AE294)),IF(Azi&gt;AJ294,"Termenul de 21 de zile pentru reclamația de întârziere a expirat. ","Livrare cu întârziere: trimite reclamația scrisă până la "&amp;RIGHT("0"&amp;DAY(AJ294),2)&amp;"."&amp;RIGHT("0"&amp;MONTH(AJ294),2)&amp;"."&amp;YEAR(AJ294)&amp;". "),IF(AE294&gt;AJ294,"Reclamația pentru întârziere a fost trimisă după termen. ","")),"")&amp;IF(AND(AH294="În tranzit – întârziat"),"Termenul de livrare a trecut și marfa nu a ajuns. ","")&amp;IF(AND(ISNUMBER(AK294),OR(AB294&lt;&gt;"",ISNUMBER(AC294),ISNUMBER(AJ294)),Azi&gt;N(AK294)-60,Azi&lt;=N(AK294)),"Acțiunea în instanță se prescrie la "&amp;RIGHT("0"&amp;DAY(AK294),2)&amp;"."&amp;RIGHT("0"&amp;MONTH(AK294),2)&amp;"."&amp;YEAR(AK294)&amp;". ","")))</f>
        <v/>
      </c>
    </row>
    <row r="295" spans="2:38" x14ac:dyDescent="0.2">
      <c r="B295" s="17"/>
      <c r="C295" s="18"/>
      <c r="D295" s="19"/>
      <c r="E295" s="19"/>
      <c r="F295" s="19"/>
      <c r="G295" s="19"/>
      <c r="H295" s="19"/>
      <c r="I295" s="19"/>
      <c r="J295" s="19"/>
      <c r="K295" s="19"/>
      <c r="L295" s="18"/>
      <c r="M295" s="19"/>
      <c r="N295" s="19"/>
      <c r="O295" s="19"/>
      <c r="P295" s="19"/>
      <c r="Q295" s="19"/>
      <c r="R295" s="19"/>
      <c r="S295" s="19"/>
      <c r="T295" s="20"/>
      <c r="U295" s="21"/>
      <c r="V295" s="20"/>
      <c r="W295" s="19"/>
      <c r="X295" s="19"/>
      <c r="Y295" s="18"/>
      <c r="Z295" s="19"/>
      <c r="AA295" s="18"/>
      <c r="AB295" s="19"/>
      <c r="AC295" s="18"/>
      <c r="AD295" s="18"/>
      <c r="AE295" s="18"/>
      <c r="AF295" s="22" t="str">
        <f>IF(B295="","",SUMIF(Mărfuri!$B$5:$B$1004,B295,Mărfuri!$D$5:$D$1004))</f>
        <v/>
      </c>
      <c r="AG295" s="23" t="str">
        <f>IF(B295="","",SUMIF(Mărfuri!$B$5:$B$1004,B295,Mărfuri!$H$5:$H$1004))</f>
        <v/>
      </c>
      <c r="AH295" s="24" t="str">
        <f t="shared" si="16"/>
        <v/>
      </c>
      <c r="AI295" s="25" t="str">
        <f t="shared" si="17"/>
        <v/>
      </c>
      <c r="AJ295" s="25" t="str">
        <f t="shared" si="18"/>
        <v/>
      </c>
      <c r="AK295" s="25" t="str">
        <f t="shared" si="19"/>
        <v/>
      </c>
      <c r="AL295" s="26" t="str">
        <f>IF(B295="","",TRIM(IF(COUNTIF($B$5:$B$504,B295)&gt;1,"Număr CMR dublat. ","")&amp;IF(LEN(IF(C295="","data, ","")&amp;IF(D295="","locul întocmirii, ","")&amp;IF(OR(E295="",F295=""),"expeditorul, ","")&amp;IF(OR(H295="",I295=""),"destinatarul, ","")&amp;IF(OR(N295="",O295=""),"transportatorul, ","")&amp;IF(OR(K295="",NOT(ISNUMBER(L295))),"locul și data încărcării, ","")&amp;IF(M295="","locul de livrare, ","")&amp;IF(N(AF295)=0,"numărul de colete, ","")&amp;IF(COUNTIFS(Mărfuri!$B$5:$B$1004,B295,Mărfuri!$H$5:$H$1004,"")&gt;0,"greutatea unor loturi, ",""))&gt;0,"Lipsesc date obligatorii (art. 6): "&amp;LEFT(IF(C295="","data, ","")&amp;IF(D295="","locul întocmirii, ","")&amp;IF(OR(E295="",F295=""),"expeditorul, ","")&amp;IF(OR(H295="",I295=""),"destinatarul, ","")&amp;IF(OR(N295="",O295=""),"transportatorul, ","")&amp;IF(OR(K295="",NOT(ISNUMBER(L295))),"locul și data încărcării, ","")&amp;IF(M295="","locul de livrare, ","")&amp;IF(N(AF295)=0,"numărul de colete, ","")&amp;IF(COUNTIFS(Mărfuri!$B$5:$B$1004,B295,Mărfuri!$H$5:$H$1004,"")&gt;0,"greutatea unor loturi, ",""),LEN(IF(C295="","data, ","")&amp;IF(D295="","locul întocmirii, ","")&amp;IF(OR(E295="",F295=""),"expeditorul, ","")&amp;IF(OR(H295="",I295=""),"destinatarul, ","")&amp;IF(OR(N295="",O295=""),"transportatorul, ","")&amp;IF(OR(K295="",NOT(ISNUMBER(L295))),"locul și data încărcării, ","")&amp;IF(M295="","locul de livrare, ","")&amp;IF(N(AF295)=0,"numărul de colete, ","")&amp;IF(COUNTIFS(Mărfuri!$B$5:$B$1004,B295,Mărfuri!$H$5:$H$1004,"")&gt;0,"greutatea unor loturi, ",""))-2)&amp;". ","")&amp;IF(Z295&lt;&gt;"","Transportatorul a făcut rezerve la încărcare (art. 8): ele te obligă doar dacă le-ai acceptat expres. ","")&amp;IF(AND(ISNUMBER(AC295),ISNUMBER(AI295)),IF(NOT(ISNUMBER(AD295)),IF(Azi&gt;AI295,"Rezerva scrisă pentru avarii neaparente nu a fost trimisă în termen ("&amp;RIGHT("0"&amp;DAY(AI295),2)&amp;"."&amp;RIGHT("0"&amp;MONTH(AI295),2)&amp;"."&amp;YEAR(AI295)&amp;"). ","Trimite rezerva scrisă pentru avarii neaparente până la "&amp;RIGHT("0"&amp;DAY(AI295),2)&amp;"."&amp;RIGHT("0"&amp;MONTH(AI295),2)&amp;"."&amp;YEAR(AI295)&amp;". "),IF(AD295&gt;AI295,"Rezerva scrisă a fost trimisă după termenul de 7 zile ("&amp;RIGHT("0"&amp;DAY(AI295),2)&amp;"."&amp;RIGHT("0"&amp;MONTH(AI295),2)&amp;"."&amp;YEAR(AI295)&amp;"): se prezumă că marfa a fost primită în starea din CMR. ","")),"")&amp;IF(ISNUMBER(AJ295),IF(NOT(ISNUMBER(AE295)),IF(Azi&gt;AJ295,"Termenul de 21 de zile pentru reclamația de întârziere a expirat. ","Livrare cu întârziere: trimite reclamația scrisă până la "&amp;RIGHT("0"&amp;DAY(AJ295),2)&amp;"."&amp;RIGHT("0"&amp;MONTH(AJ295),2)&amp;"."&amp;YEAR(AJ295)&amp;". "),IF(AE295&gt;AJ295,"Reclamația pentru întârziere a fost trimisă după termen. ","")),"")&amp;IF(AND(AH295="În tranzit – întârziat"),"Termenul de livrare a trecut și marfa nu a ajuns. ","")&amp;IF(AND(ISNUMBER(AK295),OR(AB295&lt;&gt;"",ISNUMBER(AC295),ISNUMBER(AJ295)),Azi&gt;N(AK295)-60,Azi&lt;=N(AK295)),"Acțiunea în instanță se prescrie la "&amp;RIGHT("0"&amp;DAY(AK295),2)&amp;"."&amp;RIGHT("0"&amp;MONTH(AK295),2)&amp;"."&amp;YEAR(AK295)&amp;". ","")))</f>
        <v/>
      </c>
    </row>
    <row r="296" spans="2:38" x14ac:dyDescent="0.2">
      <c r="B296" s="17"/>
      <c r="C296" s="18"/>
      <c r="D296" s="19"/>
      <c r="E296" s="19"/>
      <c r="F296" s="19"/>
      <c r="G296" s="19"/>
      <c r="H296" s="19"/>
      <c r="I296" s="19"/>
      <c r="J296" s="19"/>
      <c r="K296" s="19"/>
      <c r="L296" s="18"/>
      <c r="M296" s="19"/>
      <c r="N296" s="19"/>
      <c r="O296" s="19"/>
      <c r="P296" s="19"/>
      <c r="Q296" s="19"/>
      <c r="R296" s="19"/>
      <c r="S296" s="19"/>
      <c r="T296" s="20"/>
      <c r="U296" s="21"/>
      <c r="V296" s="20"/>
      <c r="W296" s="19"/>
      <c r="X296" s="19"/>
      <c r="Y296" s="18"/>
      <c r="Z296" s="19"/>
      <c r="AA296" s="18"/>
      <c r="AB296" s="19"/>
      <c r="AC296" s="18"/>
      <c r="AD296" s="18"/>
      <c r="AE296" s="18"/>
      <c r="AF296" s="22" t="str">
        <f>IF(B296="","",SUMIF(Mărfuri!$B$5:$B$1004,B296,Mărfuri!$D$5:$D$1004))</f>
        <v/>
      </c>
      <c r="AG296" s="23" t="str">
        <f>IF(B296="","",SUMIF(Mărfuri!$B$5:$B$1004,B296,Mărfuri!$H$5:$H$1004))</f>
        <v/>
      </c>
      <c r="AH296" s="24" t="str">
        <f t="shared" si="16"/>
        <v/>
      </c>
      <c r="AI296" s="25" t="str">
        <f t="shared" si="17"/>
        <v/>
      </c>
      <c r="AJ296" s="25" t="str">
        <f t="shared" si="18"/>
        <v/>
      </c>
      <c r="AK296" s="25" t="str">
        <f t="shared" si="19"/>
        <v/>
      </c>
      <c r="AL296" s="26" t="str">
        <f>IF(B296="","",TRIM(IF(COUNTIF($B$5:$B$504,B296)&gt;1,"Număr CMR dublat. ","")&amp;IF(LEN(IF(C296="","data, ","")&amp;IF(D296="","locul întocmirii, ","")&amp;IF(OR(E296="",F296=""),"expeditorul, ","")&amp;IF(OR(H296="",I296=""),"destinatarul, ","")&amp;IF(OR(N296="",O296=""),"transportatorul, ","")&amp;IF(OR(K296="",NOT(ISNUMBER(L296))),"locul și data încărcării, ","")&amp;IF(M296="","locul de livrare, ","")&amp;IF(N(AF296)=0,"numărul de colete, ","")&amp;IF(COUNTIFS(Mărfuri!$B$5:$B$1004,B296,Mărfuri!$H$5:$H$1004,"")&gt;0,"greutatea unor loturi, ",""))&gt;0,"Lipsesc date obligatorii (art. 6): "&amp;LEFT(IF(C296="","data, ","")&amp;IF(D296="","locul întocmirii, ","")&amp;IF(OR(E296="",F296=""),"expeditorul, ","")&amp;IF(OR(H296="",I296=""),"destinatarul, ","")&amp;IF(OR(N296="",O296=""),"transportatorul, ","")&amp;IF(OR(K296="",NOT(ISNUMBER(L296))),"locul și data încărcării, ","")&amp;IF(M296="","locul de livrare, ","")&amp;IF(N(AF296)=0,"numărul de colete, ","")&amp;IF(COUNTIFS(Mărfuri!$B$5:$B$1004,B296,Mărfuri!$H$5:$H$1004,"")&gt;0,"greutatea unor loturi, ",""),LEN(IF(C296="","data, ","")&amp;IF(D296="","locul întocmirii, ","")&amp;IF(OR(E296="",F296=""),"expeditorul, ","")&amp;IF(OR(H296="",I296=""),"destinatarul, ","")&amp;IF(OR(N296="",O296=""),"transportatorul, ","")&amp;IF(OR(K296="",NOT(ISNUMBER(L296))),"locul și data încărcării, ","")&amp;IF(M296="","locul de livrare, ","")&amp;IF(N(AF296)=0,"numărul de colete, ","")&amp;IF(COUNTIFS(Mărfuri!$B$5:$B$1004,B296,Mărfuri!$H$5:$H$1004,"")&gt;0,"greutatea unor loturi, ",""))-2)&amp;". ","")&amp;IF(Z296&lt;&gt;"","Transportatorul a făcut rezerve la încărcare (art. 8): ele te obligă doar dacă le-ai acceptat expres. ","")&amp;IF(AND(ISNUMBER(AC296),ISNUMBER(AI296)),IF(NOT(ISNUMBER(AD296)),IF(Azi&gt;AI296,"Rezerva scrisă pentru avarii neaparente nu a fost trimisă în termen ("&amp;RIGHT("0"&amp;DAY(AI296),2)&amp;"."&amp;RIGHT("0"&amp;MONTH(AI296),2)&amp;"."&amp;YEAR(AI296)&amp;"). ","Trimite rezerva scrisă pentru avarii neaparente până la "&amp;RIGHT("0"&amp;DAY(AI296),2)&amp;"."&amp;RIGHT("0"&amp;MONTH(AI296),2)&amp;"."&amp;YEAR(AI296)&amp;". "),IF(AD296&gt;AI296,"Rezerva scrisă a fost trimisă după termenul de 7 zile ("&amp;RIGHT("0"&amp;DAY(AI296),2)&amp;"."&amp;RIGHT("0"&amp;MONTH(AI296),2)&amp;"."&amp;YEAR(AI296)&amp;"): se prezumă că marfa a fost primită în starea din CMR. ","")),"")&amp;IF(ISNUMBER(AJ296),IF(NOT(ISNUMBER(AE296)),IF(Azi&gt;AJ296,"Termenul de 21 de zile pentru reclamația de întârziere a expirat. ","Livrare cu întârziere: trimite reclamația scrisă până la "&amp;RIGHT("0"&amp;DAY(AJ296),2)&amp;"."&amp;RIGHT("0"&amp;MONTH(AJ296),2)&amp;"."&amp;YEAR(AJ296)&amp;". "),IF(AE296&gt;AJ296,"Reclamația pentru întârziere a fost trimisă după termen. ","")),"")&amp;IF(AND(AH296="În tranzit – întârziat"),"Termenul de livrare a trecut și marfa nu a ajuns. ","")&amp;IF(AND(ISNUMBER(AK296),OR(AB296&lt;&gt;"",ISNUMBER(AC296),ISNUMBER(AJ296)),Azi&gt;N(AK296)-60,Azi&lt;=N(AK296)),"Acțiunea în instanță se prescrie la "&amp;RIGHT("0"&amp;DAY(AK296),2)&amp;"."&amp;RIGHT("0"&amp;MONTH(AK296),2)&amp;"."&amp;YEAR(AK296)&amp;". ","")))</f>
        <v/>
      </c>
    </row>
    <row r="297" spans="2:38" x14ac:dyDescent="0.2">
      <c r="B297" s="17"/>
      <c r="C297" s="18"/>
      <c r="D297" s="19"/>
      <c r="E297" s="19"/>
      <c r="F297" s="19"/>
      <c r="G297" s="19"/>
      <c r="H297" s="19"/>
      <c r="I297" s="19"/>
      <c r="J297" s="19"/>
      <c r="K297" s="19"/>
      <c r="L297" s="18"/>
      <c r="M297" s="19"/>
      <c r="N297" s="19"/>
      <c r="O297" s="19"/>
      <c r="P297" s="19"/>
      <c r="Q297" s="19"/>
      <c r="R297" s="19"/>
      <c r="S297" s="19"/>
      <c r="T297" s="20"/>
      <c r="U297" s="21"/>
      <c r="V297" s="20"/>
      <c r="W297" s="19"/>
      <c r="X297" s="19"/>
      <c r="Y297" s="18"/>
      <c r="Z297" s="19"/>
      <c r="AA297" s="18"/>
      <c r="AB297" s="19"/>
      <c r="AC297" s="18"/>
      <c r="AD297" s="18"/>
      <c r="AE297" s="18"/>
      <c r="AF297" s="22" t="str">
        <f>IF(B297="","",SUMIF(Mărfuri!$B$5:$B$1004,B297,Mărfuri!$D$5:$D$1004))</f>
        <v/>
      </c>
      <c r="AG297" s="23" t="str">
        <f>IF(B297="","",SUMIF(Mărfuri!$B$5:$B$1004,B297,Mărfuri!$H$5:$H$1004))</f>
        <v/>
      </c>
      <c r="AH297" s="24" t="str">
        <f t="shared" si="16"/>
        <v/>
      </c>
      <c r="AI297" s="25" t="str">
        <f t="shared" si="17"/>
        <v/>
      </c>
      <c r="AJ297" s="25" t="str">
        <f t="shared" si="18"/>
        <v/>
      </c>
      <c r="AK297" s="25" t="str">
        <f t="shared" si="19"/>
        <v/>
      </c>
      <c r="AL297" s="26" t="str">
        <f>IF(B297="","",TRIM(IF(COUNTIF($B$5:$B$504,B297)&gt;1,"Număr CMR dublat. ","")&amp;IF(LEN(IF(C297="","data, ","")&amp;IF(D297="","locul întocmirii, ","")&amp;IF(OR(E297="",F297=""),"expeditorul, ","")&amp;IF(OR(H297="",I297=""),"destinatarul, ","")&amp;IF(OR(N297="",O297=""),"transportatorul, ","")&amp;IF(OR(K297="",NOT(ISNUMBER(L297))),"locul și data încărcării, ","")&amp;IF(M297="","locul de livrare, ","")&amp;IF(N(AF297)=0,"numărul de colete, ","")&amp;IF(COUNTIFS(Mărfuri!$B$5:$B$1004,B297,Mărfuri!$H$5:$H$1004,"")&gt;0,"greutatea unor loturi, ",""))&gt;0,"Lipsesc date obligatorii (art. 6): "&amp;LEFT(IF(C297="","data, ","")&amp;IF(D297="","locul întocmirii, ","")&amp;IF(OR(E297="",F297=""),"expeditorul, ","")&amp;IF(OR(H297="",I297=""),"destinatarul, ","")&amp;IF(OR(N297="",O297=""),"transportatorul, ","")&amp;IF(OR(K297="",NOT(ISNUMBER(L297))),"locul și data încărcării, ","")&amp;IF(M297="","locul de livrare, ","")&amp;IF(N(AF297)=0,"numărul de colete, ","")&amp;IF(COUNTIFS(Mărfuri!$B$5:$B$1004,B297,Mărfuri!$H$5:$H$1004,"")&gt;0,"greutatea unor loturi, ",""),LEN(IF(C297="","data, ","")&amp;IF(D297="","locul întocmirii, ","")&amp;IF(OR(E297="",F297=""),"expeditorul, ","")&amp;IF(OR(H297="",I297=""),"destinatarul, ","")&amp;IF(OR(N297="",O297=""),"transportatorul, ","")&amp;IF(OR(K297="",NOT(ISNUMBER(L297))),"locul și data încărcării, ","")&amp;IF(M297="","locul de livrare, ","")&amp;IF(N(AF297)=0,"numărul de colete, ","")&amp;IF(COUNTIFS(Mărfuri!$B$5:$B$1004,B297,Mărfuri!$H$5:$H$1004,"")&gt;0,"greutatea unor loturi, ",""))-2)&amp;". ","")&amp;IF(Z297&lt;&gt;"","Transportatorul a făcut rezerve la încărcare (art. 8): ele te obligă doar dacă le-ai acceptat expres. ","")&amp;IF(AND(ISNUMBER(AC297),ISNUMBER(AI297)),IF(NOT(ISNUMBER(AD297)),IF(Azi&gt;AI297,"Rezerva scrisă pentru avarii neaparente nu a fost trimisă în termen ("&amp;RIGHT("0"&amp;DAY(AI297),2)&amp;"."&amp;RIGHT("0"&amp;MONTH(AI297),2)&amp;"."&amp;YEAR(AI297)&amp;"). ","Trimite rezerva scrisă pentru avarii neaparente până la "&amp;RIGHT("0"&amp;DAY(AI297),2)&amp;"."&amp;RIGHT("0"&amp;MONTH(AI297),2)&amp;"."&amp;YEAR(AI297)&amp;". "),IF(AD297&gt;AI297,"Rezerva scrisă a fost trimisă după termenul de 7 zile ("&amp;RIGHT("0"&amp;DAY(AI297),2)&amp;"."&amp;RIGHT("0"&amp;MONTH(AI297),2)&amp;"."&amp;YEAR(AI297)&amp;"): se prezumă că marfa a fost primită în starea din CMR. ","")),"")&amp;IF(ISNUMBER(AJ297),IF(NOT(ISNUMBER(AE297)),IF(Azi&gt;AJ297,"Termenul de 21 de zile pentru reclamația de întârziere a expirat. ","Livrare cu întârziere: trimite reclamația scrisă până la "&amp;RIGHT("0"&amp;DAY(AJ297),2)&amp;"."&amp;RIGHT("0"&amp;MONTH(AJ297),2)&amp;"."&amp;YEAR(AJ297)&amp;". "),IF(AE297&gt;AJ297,"Reclamația pentru întârziere a fost trimisă după termen. ","")),"")&amp;IF(AND(AH297="În tranzit – întârziat"),"Termenul de livrare a trecut și marfa nu a ajuns. ","")&amp;IF(AND(ISNUMBER(AK297),OR(AB297&lt;&gt;"",ISNUMBER(AC297),ISNUMBER(AJ297)),Azi&gt;N(AK297)-60,Azi&lt;=N(AK297)),"Acțiunea în instanță se prescrie la "&amp;RIGHT("0"&amp;DAY(AK297),2)&amp;"."&amp;RIGHT("0"&amp;MONTH(AK297),2)&amp;"."&amp;YEAR(AK297)&amp;". ","")))</f>
        <v/>
      </c>
    </row>
    <row r="298" spans="2:38" x14ac:dyDescent="0.2">
      <c r="B298" s="17"/>
      <c r="C298" s="18"/>
      <c r="D298" s="19"/>
      <c r="E298" s="19"/>
      <c r="F298" s="19"/>
      <c r="G298" s="19"/>
      <c r="H298" s="19"/>
      <c r="I298" s="19"/>
      <c r="J298" s="19"/>
      <c r="K298" s="19"/>
      <c r="L298" s="18"/>
      <c r="M298" s="19"/>
      <c r="N298" s="19"/>
      <c r="O298" s="19"/>
      <c r="P298" s="19"/>
      <c r="Q298" s="19"/>
      <c r="R298" s="19"/>
      <c r="S298" s="19"/>
      <c r="T298" s="20"/>
      <c r="U298" s="21"/>
      <c r="V298" s="20"/>
      <c r="W298" s="19"/>
      <c r="X298" s="19"/>
      <c r="Y298" s="18"/>
      <c r="Z298" s="19"/>
      <c r="AA298" s="18"/>
      <c r="AB298" s="19"/>
      <c r="AC298" s="18"/>
      <c r="AD298" s="18"/>
      <c r="AE298" s="18"/>
      <c r="AF298" s="22" t="str">
        <f>IF(B298="","",SUMIF(Mărfuri!$B$5:$B$1004,B298,Mărfuri!$D$5:$D$1004))</f>
        <v/>
      </c>
      <c r="AG298" s="23" t="str">
        <f>IF(B298="","",SUMIF(Mărfuri!$B$5:$B$1004,B298,Mărfuri!$H$5:$H$1004))</f>
        <v/>
      </c>
      <c r="AH298" s="24" t="str">
        <f t="shared" si="16"/>
        <v/>
      </c>
      <c r="AI298" s="25" t="str">
        <f t="shared" si="17"/>
        <v/>
      </c>
      <c r="AJ298" s="25" t="str">
        <f t="shared" si="18"/>
        <v/>
      </c>
      <c r="AK298" s="25" t="str">
        <f t="shared" si="19"/>
        <v/>
      </c>
      <c r="AL298" s="26" t="str">
        <f>IF(B298="","",TRIM(IF(COUNTIF($B$5:$B$504,B298)&gt;1,"Număr CMR dublat. ","")&amp;IF(LEN(IF(C298="","data, ","")&amp;IF(D298="","locul întocmirii, ","")&amp;IF(OR(E298="",F298=""),"expeditorul, ","")&amp;IF(OR(H298="",I298=""),"destinatarul, ","")&amp;IF(OR(N298="",O298=""),"transportatorul, ","")&amp;IF(OR(K298="",NOT(ISNUMBER(L298))),"locul și data încărcării, ","")&amp;IF(M298="","locul de livrare, ","")&amp;IF(N(AF298)=0,"numărul de colete, ","")&amp;IF(COUNTIFS(Mărfuri!$B$5:$B$1004,B298,Mărfuri!$H$5:$H$1004,"")&gt;0,"greutatea unor loturi, ",""))&gt;0,"Lipsesc date obligatorii (art. 6): "&amp;LEFT(IF(C298="","data, ","")&amp;IF(D298="","locul întocmirii, ","")&amp;IF(OR(E298="",F298=""),"expeditorul, ","")&amp;IF(OR(H298="",I298=""),"destinatarul, ","")&amp;IF(OR(N298="",O298=""),"transportatorul, ","")&amp;IF(OR(K298="",NOT(ISNUMBER(L298))),"locul și data încărcării, ","")&amp;IF(M298="","locul de livrare, ","")&amp;IF(N(AF298)=0,"numărul de colete, ","")&amp;IF(COUNTIFS(Mărfuri!$B$5:$B$1004,B298,Mărfuri!$H$5:$H$1004,"")&gt;0,"greutatea unor loturi, ",""),LEN(IF(C298="","data, ","")&amp;IF(D298="","locul întocmirii, ","")&amp;IF(OR(E298="",F298=""),"expeditorul, ","")&amp;IF(OR(H298="",I298=""),"destinatarul, ","")&amp;IF(OR(N298="",O298=""),"transportatorul, ","")&amp;IF(OR(K298="",NOT(ISNUMBER(L298))),"locul și data încărcării, ","")&amp;IF(M298="","locul de livrare, ","")&amp;IF(N(AF298)=0,"numărul de colete, ","")&amp;IF(COUNTIFS(Mărfuri!$B$5:$B$1004,B298,Mărfuri!$H$5:$H$1004,"")&gt;0,"greutatea unor loturi, ",""))-2)&amp;". ","")&amp;IF(Z298&lt;&gt;"","Transportatorul a făcut rezerve la încărcare (art. 8): ele te obligă doar dacă le-ai acceptat expres. ","")&amp;IF(AND(ISNUMBER(AC298),ISNUMBER(AI298)),IF(NOT(ISNUMBER(AD298)),IF(Azi&gt;AI298,"Rezerva scrisă pentru avarii neaparente nu a fost trimisă în termen ("&amp;RIGHT("0"&amp;DAY(AI298),2)&amp;"."&amp;RIGHT("0"&amp;MONTH(AI298),2)&amp;"."&amp;YEAR(AI298)&amp;"). ","Trimite rezerva scrisă pentru avarii neaparente până la "&amp;RIGHT("0"&amp;DAY(AI298),2)&amp;"."&amp;RIGHT("0"&amp;MONTH(AI298),2)&amp;"."&amp;YEAR(AI298)&amp;". "),IF(AD298&gt;AI298,"Rezerva scrisă a fost trimisă după termenul de 7 zile ("&amp;RIGHT("0"&amp;DAY(AI298),2)&amp;"."&amp;RIGHT("0"&amp;MONTH(AI298),2)&amp;"."&amp;YEAR(AI298)&amp;"): se prezumă că marfa a fost primită în starea din CMR. ","")),"")&amp;IF(ISNUMBER(AJ298),IF(NOT(ISNUMBER(AE298)),IF(Azi&gt;AJ298,"Termenul de 21 de zile pentru reclamația de întârziere a expirat. ","Livrare cu întârziere: trimite reclamația scrisă până la "&amp;RIGHT("0"&amp;DAY(AJ298),2)&amp;"."&amp;RIGHT("0"&amp;MONTH(AJ298),2)&amp;"."&amp;YEAR(AJ298)&amp;". "),IF(AE298&gt;AJ298,"Reclamația pentru întârziere a fost trimisă după termen. ","")),"")&amp;IF(AND(AH298="În tranzit – întârziat"),"Termenul de livrare a trecut și marfa nu a ajuns. ","")&amp;IF(AND(ISNUMBER(AK298),OR(AB298&lt;&gt;"",ISNUMBER(AC298),ISNUMBER(AJ298)),Azi&gt;N(AK298)-60,Azi&lt;=N(AK298)),"Acțiunea în instanță se prescrie la "&amp;RIGHT("0"&amp;DAY(AK298),2)&amp;"."&amp;RIGHT("0"&amp;MONTH(AK298),2)&amp;"."&amp;YEAR(AK298)&amp;". ","")))</f>
        <v/>
      </c>
    </row>
    <row r="299" spans="2:38" x14ac:dyDescent="0.2">
      <c r="B299" s="17"/>
      <c r="C299" s="18"/>
      <c r="D299" s="19"/>
      <c r="E299" s="19"/>
      <c r="F299" s="19"/>
      <c r="G299" s="19"/>
      <c r="H299" s="19"/>
      <c r="I299" s="19"/>
      <c r="J299" s="19"/>
      <c r="K299" s="19"/>
      <c r="L299" s="18"/>
      <c r="M299" s="19"/>
      <c r="N299" s="19"/>
      <c r="O299" s="19"/>
      <c r="P299" s="19"/>
      <c r="Q299" s="19"/>
      <c r="R299" s="19"/>
      <c r="S299" s="19"/>
      <c r="T299" s="20"/>
      <c r="U299" s="21"/>
      <c r="V299" s="20"/>
      <c r="W299" s="19"/>
      <c r="X299" s="19"/>
      <c r="Y299" s="18"/>
      <c r="Z299" s="19"/>
      <c r="AA299" s="18"/>
      <c r="AB299" s="19"/>
      <c r="AC299" s="18"/>
      <c r="AD299" s="18"/>
      <c r="AE299" s="18"/>
      <c r="AF299" s="22" t="str">
        <f>IF(B299="","",SUMIF(Mărfuri!$B$5:$B$1004,B299,Mărfuri!$D$5:$D$1004))</f>
        <v/>
      </c>
      <c r="AG299" s="23" t="str">
        <f>IF(B299="","",SUMIF(Mărfuri!$B$5:$B$1004,B299,Mărfuri!$H$5:$H$1004))</f>
        <v/>
      </c>
      <c r="AH299" s="24" t="str">
        <f t="shared" si="16"/>
        <v/>
      </c>
      <c r="AI299" s="25" t="str">
        <f t="shared" si="17"/>
        <v/>
      </c>
      <c r="AJ299" s="25" t="str">
        <f t="shared" si="18"/>
        <v/>
      </c>
      <c r="AK299" s="25" t="str">
        <f t="shared" si="19"/>
        <v/>
      </c>
      <c r="AL299" s="26" t="str">
        <f>IF(B299="","",TRIM(IF(COUNTIF($B$5:$B$504,B299)&gt;1,"Număr CMR dublat. ","")&amp;IF(LEN(IF(C299="","data, ","")&amp;IF(D299="","locul întocmirii, ","")&amp;IF(OR(E299="",F299=""),"expeditorul, ","")&amp;IF(OR(H299="",I299=""),"destinatarul, ","")&amp;IF(OR(N299="",O299=""),"transportatorul, ","")&amp;IF(OR(K299="",NOT(ISNUMBER(L299))),"locul și data încărcării, ","")&amp;IF(M299="","locul de livrare, ","")&amp;IF(N(AF299)=0,"numărul de colete, ","")&amp;IF(COUNTIFS(Mărfuri!$B$5:$B$1004,B299,Mărfuri!$H$5:$H$1004,"")&gt;0,"greutatea unor loturi, ",""))&gt;0,"Lipsesc date obligatorii (art. 6): "&amp;LEFT(IF(C299="","data, ","")&amp;IF(D299="","locul întocmirii, ","")&amp;IF(OR(E299="",F299=""),"expeditorul, ","")&amp;IF(OR(H299="",I299=""),"destinatarul, ","")&amp;IF(OR(N299="",O299=""),"transportatorul, ","")&amp;IF(OR(K299="",NOT(ISNUMBER(L299))),"locul și data încărcării, ","")&amp;IF(M299="","locul de livrare, ","")&amp;IF(N(AF299)=0,"numărul de colete, ","")&amp;IF(COUNTIFS(Mărfuri!$B$5:$B$1004,B299,Mărfuri!$H$5:$H$1004,"")&gt;0,"greutatea unor loturi, ",""),LEN(IF(C299="","data, ","")&amp;IF(D299="","locul întocmirii, ","")&amp;IF(OR(E299="",F299=""),"expeditorul, ","")&amp;IF(OR(H299="",I299=""),"destinatarul, ","")&amp;IF(OR(N299="",O299=""),"transportatorul, ","")&amp;IF(OR(K299="",NOT(ISNUMBER(L299))),"locul și data încărcării, ","")&amp;IF(M299="","locul de livrare, ","")&amp;IF(N(AF299)=0,"numărul de colete, ","")&amp;IF(COUNTIFS(Mărfuri!$B$5:$B$1004,B299,Mărfuri!$H$5:$H$1004,"")&gt;0,"greutatea unor loturi, ",""))-2)&amp;". ","")&amp;IF(Z299&lt;&gt;"","Transportatorul a făcut rezerve la încărcare (art. 8): ele te obligă doar dacă le-ai acceptat expres. ","")&amp;IF(AND(ISNUMBER(AC299),ISNUMBER(AI299)),IF(NOT(ISNUMBER(AD299)),IF(Azi&gt;AI299,"Rezerva scrisă pentru avarii neaparente nu a fost trimisă în termen ("&amp;RIGHT("0"&amp;DAY(AI299),2)&amp;"."&amp;RIGHT("0"&amp;MONTH(AI299),2)&amp;"."&amp;YEAR(AI299)&amp;"). ","Trimite rezerva scrisă pentru avarii neaparente până la "&amp;RIGHT("0"&amp;DAY(AI299),2)&amp;"."&amp;RIGHT("0"&amp;MONTH(AI299),2)&amp;"."&amp;YEAR(AI299)&amp;". "),IF(AD299&gt;AI299,"Rezerva scrisă a fost trimisă după termenul de 7 zile ("&amp;RIGHT("0"&amp;DAY(AI299),2)&amp;"."&amp;RIGHT("0"&amp;MONTH(AI299),2)&amp;"."&amp;YEAR(AI299)&amp;"): se prezumă că marfa a fost primită în starea din CMR. ","")),"")&amp;IF(ISNUMBER(AJ299),IF(NOT(ISNUMBER(AE299)),IF(Azi&gt;AJ299,"Termenul de 21 de zile pentru reclamația de întârziere a expirat. ","Livrare cu întârziere: trimite reclamația scrisă până la "&amp;RIGHT("0"&amp;DAY(AJ299),2)&amp;"."&amp;RIGHT("0"&amp;MONTH(AJ299),2)&amp;"."&amp;YEAR(AJ299)&amp;". "),IF(AE299&gt;AJ299,"Reclamația pentru întârziere a fost trimisă după termen. ","")),"")&amp;IF(AND(AH299="În tranzit – întârziat"),"Termenul de livrare a trecut și marfa nu a ajuns. ","")&amp;IF(AND(ISNUMBER(AK299),OR(AB299&lt;&gt;"",ISNUMBER(AC299),ISNUMBER(AJ299)),Azi&gt;N(AK299)-60,Azi&lt;=N(AK299)),"Acțiunea în instanță se prescrie la "&amp;RIGHT("0"&amp;DAY(AK299),2)&amp;"."&amp;RIGHT("0"&amp;MONTH(AK299),2)&amp;"."&amp;YEAR(AK299)&amp;". ","")))</f>
        <v/>
      </c>
    </row>
    <row r="300" spans="2:38" x14ac:dyDescent="0.2">
      <c r="B300" s="17"/>
      <c r="C300" s="18"/>
      <c r="D300" s="19"/>
      <c r="E300" s="19"/>
      <c r="F300" s="19"/>
      <c r="G300" s="19"/>
      <c r="H300" s="19"/>
      <c r="I300" s="19"/>
      <c r="J300" s="19"/>
      <c r="K300" s="19"/>
      <c r="L300" s="18"/>
      <c r="M300" s="19"/>
      <c r="N300" s="19"/>
      <c r="O300" s="19"/>
      <c r="P300" s="19"/>
      <c r="Q300" s="19"/>
      <c r="R300" s="19"/>
      <c r="S300" s="19"/>
      <c r="T300" s="20"/>
      <c r="U300" s="21"/>
      <c r="V300" s="20"/>
      <c r="W300" s="19"/>
      <c r="X300" s="19"/>
      <c r="Y300" s="18"/>
      <c r="Z300" s="19"/>
      <c r="AA300" s="18"/>
      <c r="AB300" s="19"/>
      <c r="AC300" s="18"/>
      <c r="AD300" s="18"/>
      <c r="AE300" s="18"/>
      <c r="AF300" s="22" t="str">
        <f>IF(B300="","",SUMIF(Mărfuri!$B$5:$B$1004,B300,Mărfuri!$D$5:$D$1004))</f>
        <v/>
      </c>
      <c r="AG300" s="23" t="str">
        <f>IF(B300="","",SUMIF(Mărfuri!$B$5:$B$1004,B300,Mărfuri!$H$5:$H$1004))</f>
        <v/>
      </c>
      <c r="AH300" s="24" t="str">
        <f t="shared" si="16"/>
        <v/>
      </c>
      <c r="AI300" s="25" t="str">
        <f t="shared" si="17"/>
        <v/>
      </c>
      <c r="AJ300" s="25" t="str">
        <f t="shared" si="18"/>
        <v/>
      </c>
      <c r="AK300" s="25" t="str">
        <f t="shared" si="19"/>
        <v/>
      </c>
      <c r="AL300" s="26" t="str">
        <f>IF(B300="","",TRIM(IF(COUNTIF($B$5:$B$504,B300)&gt;1,"Număr CMR dublat. ","")&amp;IF(LEN(IF(C300="","data, ","")&amp;IF(D300="","locul întocmirii, ","")&amp;IF(OR(E300="",F300=""),"expeditorul, ","")&amp;IF(OR(H300="",I300=""),"destinatarul, ","")&amp;IF(OR(N300="",O300=""),"transportatorul, ","")&amp;IF(OR(K300="",NOT(ISNUMBER(L300))),"locul și data încărcării, ","")&amp;IF(M300="","locul de livrare, ","")&amp;IF(N(AF300)=0,"numărul de colete, ","")&amp;IF(COUNTIFS(Mărfuri!$B$5:$B$1004,B300,Mărfuri!$H$5:$H$1004,"")&gt;0,"greutatea unor loturi, ",""))&gt;0,"Lipsesc date obligatorii (art. 6): "&amp;LEFT(IF(C300="","data, ","")&amp;IF(D300="","locul întocmirii, ","")&amp;IF(OR(E300="",F300=""),"expeditorul, ","")&amp;IF(OR(H300="",I300=""),"destinatarul, ","")&amp;IF(OR(N300="",O300=""),"transportatorul, ","")&amp;IF(OR(K300="",NOT(ISNUMBER(L300))),"locul și data încărcării, ","")&amp;IF(M300="","locul de livrare, ","")&amp;IF(N(AF300)=0,"numărul de colete, ","")&amp;IF(COUNTIFS(Mărfuri!$B$5:$B$1004,B300,Mărfuri!$H$5:$H$1004,"")&gt;0,"greutatea unor loturi, ",""),LEN(IF(C300="","data, ","")&amp;IF(D300="","locul întocmirii, ","")&amp;IF(OR(E300="",F300=""),"expeditorul, ","")&amp;IF(OR(H300="",I300=""),"destinatarul, ","")&amp;IF(OR(N300="",O300=""),"transportatorul, ","")&amp;IF(OR(K300="",NOT(ISNUMBER(L300))),"locul și data încărcării, ","")&amp;IF(M300="","locul de livrare, ","")&amp;IF(N(AF300)=0,"numărul de colete, ","")&amp;IF(COUNTIFS(Mărfuri!$B$5:$B$1004,B300,Mărfuri!$H$5:$H$1004,"")&gt;0,"greutatea unor loturi, ",""))-2)&amp;". ","")&amp;IF(Z300&lt;&gt;"","Transportatorul a făcut rezerve la încărcare (art. 8): ele te obligă doar dacă le-ai acceptat expres. ","")&amp;IF(AND(ISNUMBER(AC300),ISNUMBER(AI300)),IF(NOT(ISNUMBER(AD300)),IF(Azi&gt;AI300,"Rezerva scrisă pentru avarii neaparente nu a fost trimisă în termen ("&amp;RIGHT("0"&amp;DAY(AI300),2)&amp;"."&amp;RIGHT("0"&amp;MONTH(AI300),2)&amp;"."&amp;YEAR(AI300)&amp;"). ","Trimite rezerva scrisă pentru avarii neaparente până la "&amp;RIGHT("0"&amp;DAY(AI300),2)&amp;"."&amp;RIGHT("0"&amp;MONTH(AI300),2)&amp;"."&amp;YEAR(AI300)&amp;". "),IF(AD300&gt;AI300,"Rezerva scrisă a fost trimisă după termenul de 7 zile ("&amp;RIGHT("0"&amp;DAY(AI300),2)&amp;"."&amp;RIGHT("0"&amp;MONTH(AI300),2)&amp;"."&amp;YEAR(AI300)&amp;"): se prezumă că marfa a fost primită în starea din CMR. ","")),"")&amp;IF(ISNUMBER(AJ300),IF(NOT(ISNUMBER(AE300)),IF(Azi&gt;AJ300,"Termenul de 21 de zile pentru reclamația de întârziere a expirat. ","Livrare cu întârziere: trimite reclamația scrisă până la "&amp;RIGHT("0"&amp;DAY(AJ300),2)&amp;"."&amp;RIGHT("0"&amp;MONTH(AJ300),2)&amp;"."&amp;YEAR(AJ300)&amp;". "),IF(AE300&gt;AJ300,"Reclamația pentru întârziere a fost trimisă după termen. ","")),"")&amp;IF(AND(AH300="În tranzit – întârziat"),"Termenul de livrare a trecut și marfa nu a ajuns. ","")&amp;IF(AND(ISNUMBER(AK300),OR(AB300&lt;&gt;"",ISNUMBER(AC300),ISNUMBER(AJ300)),Azi&gt;N(AK300)-60,Azi&lt;=N(AK300)),"Acțiunea în instanță se prescrie la "&amp;RIGHT("0"&amp;DAY(AK300),2)&amp;"."&amp;RIGHT("0"&amp;MONTH(AK300),2)&amp;"."&amp;YEAR(AK300)&amp;". ","")))</f>
        <v/>
      </c>
    </row>
    <row r="301" spans="2:38" x14ac:dyDescent="0.2">
      <c r="B301" s="17"/>
      <c r="C301" s="18"/>
      <c r="D301" s="19"/>
      <c r="E301" s="19"/>
      <c r="F301" s="19"/>
      <c r="G301" s="19"/>
      <c r="H301" s="19"/>
      <c r="I301" s="19"/>
      <c r="J301" s="19"/>
      <c r="K301" s="19"/>
      <c r="L301" s="18"/>
      <c r="M301" s="19"/>
      <c r="N301" s="19"/>
      <c r="O301" s="19"/>
      <c r="P301" s="19"/>
      <c r="Q301" s="19"/>
      <c r="R301" s="19"/>
      <c r="S301" s="19"/>
      <c r="T301" s="20"/>
      <c r="U301" s="21"/>
      <c r="V301" s="20"/>
      <c r="W301" s="19"/>
      <c r="X301" s="19"/>
      <c r="Y301" s="18"/>
      <c r="Z301" s="19"/>
      <c r="AA301" s="18"/>
      <c r="AB301" s="19"/>
      <c r="AC301" s="18"/>
      <c r="AD301" s="18"/>
      <c r="AE301" s="18"/>
      <c r="AF301" s="22" t="str">
        <f>IF(B301="","",SUMIF(Mărfuri!$B$5:$B$1004,B301,Mărfuri!$D$5:$D$1004))</f>
        <v/>
      </c>
      <c r="AG301" s="23" t="str">
        <f>IF(B301="","",SUMIF(Mărfuri!$B$5:$B$1004,B301,Mărfuri!$H$5:$H$1004))</f>
        <v/>
      </c>
      <c r="AH301" s="24" t="str">
        <f t="shared" si="16"/>
        <v/>
      </c>
      <c r="AI301" s="25" t="str">
        <f t="shared" si="17"/>
        <v/>
      </c>
      <c r="AJ301" s="25" t="str">
        <f t="shared" si="18"/>
        <v/>
      </c>
      <c r="AK301" s="25" t="str">
        <f t="shared" si="19"/>
        <v/>
      </c>
      <c r="AL301" s="26" t="str">
        <f>IF(B301="","",TRIM(IF(COUNTIF($B$5:$B$504,B301)&gt;1,"Număr CMR dublat. ","")&amp;IF(LEN(IF(C301="","data, ","")&amp;IF(D301="","locul întocmirii, ","")&amp;IF(OR(E301="",F301=""),"expeditorul, ","")&amp;IF(OR(H301="",I301=""),"destinatarul, ","")&amp;IF(OR(N301="",O301=""),"transportatorul, ","")&amp;IF(OR(K301="",NOT(ISNUMBER(L301))),"locul și data încărcării, ","")&amp;IF(M301="","locul de livrare, ","")&amp;IF(N(AF301)=0,"numărul de colete, ","")&amp;IF(COUNTIFS(Mărfuri!$B$5:$B$1004,B301,Mărfuri!$H$5:$H$1004,"")&gt;0,"greutatea unor loturi, ",""))&gt;0,"Lipsesc date obligatorii (art. 6): "&amp;LEFT(IF(C301="","data, ","")&amp;IF(D301="","locul întocmirii, ","")&amp;IF(OR(E301="",F301=""),"expeditorul, ","")&amp;IF(OR(H301="",I301=""),"destinatarul, ","")&amp;IF(OR(N301="",O301=""),"transportatorul, ","")&amp;IF(OR(K301="",NOT(ISNUMBER(L301))),"locul și data încărcării, ","")&amp;IF(M301="","locul de livrare, ","")&amp;IF(N(AF301)=0,"numărul de colete, ","")&amp;IF(COUNTIFS(Mărfuri!$B$5:$B$1004,B301,Mărfuri!$H$5:$H$1004,"")&gt;0,"greutatea unor loturi, ",""),LEN(IF(C301="","data, ","")&amp;IF(D301="","locul întocmirii, ","")&amp;IF(OR(E301="",F301=""),"expeditorul, ","")&amp;IF(OR(H301="",I301=""),"destinatarul, ","")&amp;IF(OR(N301="",O301=""),"transportatorul, ","")&amp;IF(OR(K301="",NOT(ISNUMBER(L301))),"locul și data încărcării, ","")&amp;IF(M301="","locul de livrare, ","")&amp;IF(N(AF301)=0,"numărul de colete, ","")&amp;IF(COUNTIFS(Mărfuri!$B$5:$B$1004,B301,Mărfuri!$H$5:$H$1004,"")&gt;0,"greutatea unor loturi, ",""))-2)&amp;". ","")&amp;IF(Z301&lt;&gt;"","Transportatorul a făcut rezerve la încărcare (art. 8): ele te obligă doar dacă le-ai acceptat expres. ","")&amp;IF(AND(ISNUMBER(AC301),ISNUMBER(AI301)),IF(NOT(ISNUMBER(AD301)),IF(Azi&gt;AI301,"Rezerva scrisă pentru avarii neaparente nu a fost trimisă în termen ("&amp;RIGHT("0"&amp;DAY(AI301),2)&amp;"."&amp;RIGHT("0"&amp;MONTH(AI301),2)&amp;"."&amp;YEAR(AI301)&amp;"). ","Trimite rezerva scrisă pentru avarii neaparente până la "&amp;RIGHT("0"&amp;DAY(AI301),2)&amp;"."&amp;RIGHT("0"&amp;MONTH(AI301),2)&amp;"."&amp;YEAR(AI301)&amp;". "),IF(AD301&gt;AI301,"Rezerva scrisă a fost trimisă după termenul de 7 zile ("&amp;RIGHT("0"&amp;DAY(AI301),2)&amp;"."&amp;RIGHT("0"&amp;MONTH(AI301),2)&amp;"."&amp;YEAR(AI301)&amp;"): se prezumă că marfa a fost primită în starea din CMR. ","")),"")&amp;IF(ISNUMBER(AJ301),IF(NOT(ISNUMBER(AE301)),IF(Azi&gt;AJ301,"Termenul de 21 de zile pentru reclamația de întârziere a expirat. ","Livrare cu întârziere: trimite reclamația scrisă până la "&amp;RIGHT("0"&amp;DAY(AJ301),2)&amp;"."&amp;RIGHT("0"&amp;MONTH(AJ301),2)&amp;"."&amp;YEAR(AJ301)&amp;". "),IF(AE301&gt;AJ301,"Reclamația pentru întârziere a fost trimisă după termen. ","")),"")&amp;IF(AND(AH301="În tranzit – întârziat"),"Termenul de livrare a trecut și marfa nu a ajuns. ","")&amp;IF(AND(ISNUMBER(AK301),OR(AB301&lt;&gt;"",ISNUMBER(AC301),ISNUMBER(AJ301)),Azi&gt;N(AK301)-60,Azi&lt;=N(AK301)),"Acțiunea în instanță se prescrie la "&amp;RIGHT("0"&amp;DAY(AK301),2)&amp;"."&amp;RIGHT("0"&amp;MONTH(AK301),2)&amp;"."&amp;YEAR(AK301)&amp;". ","")))</f>
        <v/>
      </c>
    </row>
    <row r="302" spans="2:38" x14ac:dyDescent="0.2">
      <c r="B302" s="17"/>
      <c r="C302" s="18"/>
      <c r="D302" s="19"/>
      <c r="E302" s="19"/>
      <c r="F302" s="19"/>
      <c r="G302" s="19"/>
      <c r="H302" s="19"/>
      <c r="I302" s="19"/>
      <c r="J302" s="19"/>
      <c r="K302" s="19"/>
      <c r="L302" s="18"/>
      <c r="M302" s="19"/>
      <c r="N302" s="19"/>
      <c r="O302" s="19"/>
      <c r="P302" s="19"/>
      <c r="Q302" s="19"/>
      <c r="R302" s="19"/>
      <c r="S302" s="19"/>
      <c r="T302" s="20"/>
      <c r="U302" s="21"/>
      <c r="V302" s="20"/>
      <c r="W302" s="19"/>
      <c r="X302" s="19"/>
      <c r="Y302" s="18"/>
      <c r="Z302" s="19"/>
      <c r="AA302" s="18"/>
      <c r="AB302" s="19"/>
      <c r="AC302" s="18"/>
      <c r="AD302" s="18"/>
      <c r="AE302" s="18"/>
      <c r="AF302" s="22" t="str">
        <f>IF(B302="","",SUMIF(Mărfuri!$B$5:$B$1004,B302,Mărfuri!$D$5:$D$1004))</f>
        <v/>
      </c>
      <c r="AG302" s="23" t="str">
        <f>IF(B302="","",SUMIF(Mărfuri!$B$5:$B$1004,B302,Mărfuri!$H$5:$H$1004))</f>
        <v/>
      </c>
      <c r="AH302" s="24" t="str">
        <f t="shared" si="16"/>
        <v/>
      </c>
      <c r="AI302" s="25" t="str">
        <f t="shared" si="17"/>
        <v/>
      </c>
      <c r="AJ302" s="25" t="str">
        <f t="shared" si="18"/>
        <v/>
      </c>
      <c r="AK302" s="25" t="str">
        <f t="shared" si="19"/>
        <v/>
      </c>
      <c r="AL302" s="26" t="str">
        <f>IF(B302="","",TRIM(IF(COUNTIF($B$5:$B$504,B302)&gt;1,"Număr CMR dublat. ","")&amp;IF(LEN(IF(C302="","data, ","")&amp;IF(D302="","locul întocmirii, ","")&amp;IF(OR(E302="",F302=""),"expeditorul, ","")&amp;IF(OR(H302="",I302=""),"destinatarul, ","")&amp;IF(OR(N302="",O302=""),"transportatorul, ","")&amp;IF(OR(K302="",NOT(ISNUMBER(L302))),"locul și data încărcării, ","")&amp;IF(M302="","locul de livrare, ","")&amp;IF(N(AF302)=0,"numărul de colete, ","")&amp;IF(COUNTIFS(Mărfuri!$B$5:$B$1004,B302,Mărfuri!$H$5:$H$1004,"")&gt;0,"greutatea unor loturi, ",""))&gt;0,"Lipsesc date obligatorii (art. 6): "&amp;LEFT(IF(C302="","data, ","")&amp;IF(D302="","locul întocmirii, ","")&amp;IF(OR(E302="",F302=""),"expeditorul, ","")&amp;IF(OR(H302="",I302=""),"destinatarul, ","")&amp;IF(OR(N302="",O302=""),"transportatorul, ","")&amp;IF(OR(K302="",NOT(ISNUMBER(L302))),"locul și data încărcării, ","")&amp;IF(M302="","locul de livrare, ","")&amp;IF(N(AF302)=0,"numărul de colete, ","")&amp;IF(COUNTIFS(Mărfuri!$B$5:$B$1004,B302,Mărfuri!$H$5:$H$1004,"")&gt;0,"greutatea unor loturi, ",""),LEN(IF(C302="","data, ","")&amp;IF(D302="","locul întocmirii, ","")&amp;IF(OR(E302="",F302=""),"expeditorul, ","")&amp;IF(OR(H302="",I302=""),"destinatarul, ","")&amp;IF(OR(N302="",O302=""),"transportatorul, ","")&amp;IF(OR(K302="",NOT(ISNUMBER(L302))),"locul și data încărcării, ","")&amp;IF(M302="","locul de livrare, ","")&amp;IF(N(AF302)=0,"numărul de colete, ","")&amp;IF(COUNTIFS(Mărfuri!$B$5:$B$1004,B302,Mărfuri!$H$5:$H$1004,"")&gt;0,"greutatea unor loturi, ",""))-2)&amp;". ","")&amp;IF(Z302&lt;&gt;"","Transportatorul a făcut rezerve la încărcare (art. 8): ele te obligă doar dacă le-ai acceptat expres. ","")&amp;IF(AND(ISNUMBER(AC302),ISNUMBER(AI302)),IF(NOT(ISNUMBER(AD302)),IF(Azi&gt;AI302,"Rezerva scrisă pentru avarii neaparente nu a fost trimisă în termen ("&amp;RIGHT("0"&amp;DAY(AI302),2)&amp;"."&amp;RIGHT("0"&amp;MONTH(AI302),2)&amp;"."&amp;YEAR(AI302)&amp;"). ","Trimite rezerva scrisă pentru avarii neaparente până la "&amp;RIGHT("0"&amp;DAY(AI302),2)&amp;"."&amp;RIGHT("0"&amp;MONTH(AI302),2)&amp;"."&amp;YEAR(AI302)&amp;". "),IF(AD302&gt;AI302,"Rezerva scrisă a fost trimisă după termenul de 7 zile ("&amp;RIGHT("0"&amp;DAY(AI302),2)&amp;"."&amp;RIGHT("0"&amp;MONTH(AI302),2)&amp;"."&amp;YEAR(AI302)&amp;"): se prezumă că marfa a fost primită în starea din CMR. ","")),"")&amp;IF(ISNUMBER(AJ302),IF(NOT(ISNUMBER(AE302)),IF(Azi&gt;AJ302,"Termenul de 21 de zile pentru reclamația de întârziere a expirat. ","Livrare cu întârziere: trimite reclamația scrisă până la "&amp;RIGHT("0"&amp;DAY(AJ302),2)&amp;"."&amp;RIGHT("0"&amp;MONTH(AJ302),2)&amp;"."&amp;YEAR(AJ302)&amp;". "),IF(AE302&gt;AJ302,"Reclamația pentru întârziere a fost trimisă după termen. ","")),"")&amp;IF(AND(AH302="În tranzit – întârziat"),"Termenul de livrare a trecut și marfa nu a ajuns. ","")&amp;IF(AND(ISNUMBER(AK302),OR(AB302&lt;&gt;"",ISNUMBER(AC302),ISNUMBER(AJ302)),Azi&gt;N(AK302)-60,Azi&lt;=N(AK302)),"Acțiunea în instanță se prescrie la "&amp;RIGHT("0"&amp;DAY(AK302),2)&amp;"."&amp;RIGHT("0"&amp;MONTH(AK302),2)&amp;"."&amp;YEAR(AK302)&amp;". ","")))</f>
        <v/>
      </c>
    </row>
    <row r="303" spans="2:38" x14ac:dyDescent="0.2">
      <c r="B303" s="17"/>
      <c r="C303" s="18"/>
      <c r="D303" s="19"/>
      <c r="E303" s="19"/>
      <c r="F303" s="19"/>
      <c r="G303" s="19"/>
      <c r="H303" s="19"/>
      <c r="I303" s="19"/>
      <c r="J303" s="19"/>
      <c r="K303" s="19"/>
      <c r="L303" s="18"/>
      <c r="M303" s="19"/>
      <c r="N303" s="19"/>
      <c r="O303" s="19"/>
      <c r="P303" s="19"/>
      <c r="Q303" s="19"/>
      <c r="R303" s="19"/>
      <c r="S303" s="19"/>
      <c r="T303" s="20"/>
      <c r="U303" s="21"/>
      <c r="V303" s="20"/>
      <c r="W303" s="19"/>
      <c r="X303" s="19"/>
      <c r="Y303" s="18"/>
      <c r="Z303" s="19"/>
      <c r="AA303" s="18"/>
      <c r="AB303" s="19"/>
      <c r="AC303" s="18"/>
      <c r="AD303" s="18"/>
      <c r="AE303" s="18"/>
      <c r="AF303" s="22" t="str">
        <f>IF(B303="","",SUMIF(Mărfuri!$B$5:$B$1004,B303,Mărfuri!$D$5:$D$1004))</f>
        <v/>
      </c>
      <c r="AG303" s="23" t="str">
        <f>IF(B303="","",SUMIF(Mărfuri!$B$5:$B$1004,B303,Mărfuri!$H$5:$H$1004))</f>
        <v/>
      </c>
      <c r="AH303" s="24" t="str">
        <f t="shared" si="16"/>
        <v/>
      </c>
      <c r="AI303" s="25" t="str">
        <f t="shared" si="17"/>
        <v/>
      </c>
      <c r="AJ303" s="25" t="str">
        <f t="shared" si="18"/>
        <v/>
      </c>
      <c r="AK303" s="25" t="str">
        <f t="shared" si="19"/>
        <v/>
      </c>
      <c r="AL303" s="26" t="str">
        <f>IF(B303="","",TRIM(IF(COUNTIF($B$5:$B$504,B303)&gt;1,"Număr CMR dublat. ","")&amp;IF(LEN(IF(C303="","data, ","")&amp;IF(D303="","locul întocmirii, ","")&amp;IF(OR(E303="",F303=""),"expeditorul, ","")&amp;IF(OR(H303="",I303=""),"destinatarul, ","")&amp;IF(OR(N303="",O303=""),"transportatorul, ","")&amp;IF(OR(K303="",NOT(ISNUMBER(L303))),"locul și data încărcării, ","")&amp;IF(M303="","locul de livrare, ","")&amp;IF(N(AF303)=0,"numărul de colete, ","")&amp;IF(COUNTIFS(Mărfuri!$B$5:$B$1004,B303,Mărfuri!$H$5:$H$1004,"")&gt;0,"greutatea unor loturi, ",""))&gt;0,"Lipsesc date obligatorii (art. 6): "&amp;LEFT(IF(C303="","data, ","")&amp;IF(D303="","locul întocmirii, ","")&amp;IF(OR(E303="",F303=""),"expeditorul, ","")&amp;IF(OR(H303="",I303=""),"destinatarul, ","")&amp;IF(OR(N303="",O303=""),"transportatorul, ","")&amp;IF(OR(K303="",NOT(ISNUMBER(L303))),"locul și data încărcării, ","")&amp;IF(M303="","locul de livrare, ","")&amp;IF(N(AF303)=0,"numărul de colete, ","")&amp;IF(COUNTIFS(Mărfuri!$B$5:$B$1004,B303,Mărfuri!$H$5:$H$1004,"")&gt;0,"greutatea unor loturi, ",""),LEN(IF(C303="","data, ","")&amp;IF(D303="","locul întocmirii, ","")&amp;IF(OR(E303="",F303=""),"expeditorul, ","")&amp;IF(OR(H303="",I303=""),"destinatarul, ","")&amp;IF(OR(N303="",O303=""),"transportatorul, ","")&amp;IF(OR(K303="",NOT(ISNUMBER(L303))),"locul și data încărcării, ","")&amp;IF(M303="","locul de livrare, ","")&amp;IF(N(AF303)=0,"numărul de colete, ","")&amp;IF(COUNTIFS(Mărfuri!$B$5:$B$1004,B303,Mărfuri!$H$5:$H$1004,"")&gt;0,"greutatea unor loturi, ",""))-2)&amp;". ","")&amp;IF(Z303&lt;&gt;"","Transportatorul a făcut rezerve la încărcare (art. 8): ele te obligă doar dacă le-ai acceptat expres. ","")&amp;IF(AND(ISNUMBER(AC303),ISNUMBER(AI303)),IF(NOT(ISNUMBER(AD303)),IF(Azi&gt;AI303,"Rezerva scrisă pentru avarii neaparente nu a fost trimisă în termen ("&amp;RIGHT("0"&amp;DAY(AI303),2)&amp;"."&amp;RIGHT("0"&amp;MONTH(AI303),2)&amp;"."&amp;YEAR(AI303)&amp;"). ","Trimite rezerva scrisă pentru avarii neaparente până la "&amp;RIGHT("0"&amp;DAY(AI303),2)&amp;"."&amp;RIGHT("0"&amp;MONTH(AI303),2)&amp;"."&amp;YEAR(AI303)&amp;". "),IF(AD303&gt;AI303,"Rezerva scrisă a fost trimisă după termenul de 7 zile ("&amp;RIGHT("0"&amp;DAY(AI303),2)&amp;"."&amp;RIGHT("0"&amp;MONTH(AI303),2)&amp;"."&amp;YEAR(AI303)&amp;"): se prezumă că marfa a fost primită în starea din CMR. ","")),"")&amp;IF(ISNUMBER(AJ303),IF(NOT(ISNUMBER(AE303)),IF(Azi&gt;AJ303,"Termenul de 21 de zile pentru reclamația de întârziere a expirat. ","Livrare cu întârziere: trimite reclamația scrisă până la "&amp;RIGHT("0"&amp;DAY(AJ303),2)&amp;"."&amp;RIGHT("0"&amp;MONTH(AJ303),2)&amp;"."&amp;YEAR(AJ303)&amp;". "),IF(AE303&gt;AJ303,"Reclamația pentru întârziere a fost trimisă după termen. ","")),"")&amp;IF(AND(AH303="În tranzit – întârziat"),"Termenul de livrare a trecut și marfa nu a ajuns. ","")&amp;IF(AND(ISNUMBER(AK303),OR(AB303&lt;&gt;"",ISNUMBER(AC303),ISNUMBER(AJ303)),Azi&gt;N(AK303)-60,Azi&lt;=N(AK303)),"Acțiunea în instanță se prescrie la "&amp;RIGHT("0"&amp;DAY(AK303),2)&amp;"."&amp;RIGHT("0"&amp;MONTH(AK303),2)&amp;"."&amp;YEAR(AK303)&amp;". ","")))</f>
        <v/>
      </c>
    </row>
    <row r="304" spans="2:38" x14ac:dyDescent="0.2">
      <c r="B304" s="17"/>
      <c r="C304" s="18"/>
      <c r="D304" s="19"/>
      <c r="E304" s="19"/>
      <c r="F304" s="19"/>
      <c r="G304" s="19"/>
      <c r="H304" s="19"/>
      <c r="I304" s="19"/>
      <c r="J304" s="19"/>
      <c r="K304" s="19"/>
      <c r="L304" s="18"/>
      <c r="M304" s="19"/>
      <c r="N304" s="19"/>
      <c r="O304" s="19"/>
      <c r="P304" s="19"/>
      <c r="Q304" s="19"/>
      <c r="R304" s="19"/>
      <c r="S304" s="19"/>
      <c r="T304" s="20"/>
      <c r="U304" s="21"/>
      <c r="V304" s="20"/>
      <c r="W304" s="19"/>
      <c r="X304" s="19"/>
      <c r="Y304" s="18"/>
      <c r="Z304" s="19"/>
      <c r="AA304" s="18"/>
      <c r="AB304" s="19"/>
      <c r="AC304" s="18"/>
      <c r="AD304" s="18"/>
      <c r="AE304" s="18"/>
      <c r="AF304" s="22" t="str">
        <f>IF(B304="","",SUMIF(Mărfuri!$B$5:$B$1004,B304,Mărfuri!$D$5:$D$1004))</f>
        <v/>
      </c>
      <c r="AG304" s="23" t="str">
        <f>IF(B304="","",SUMIF(Mărfuri!$B$5:$B$1004,B304,Mărfuri!$H$5:$H$1004))</f>
        <v/>
      </c>
      <c r="AH304" s="24" t="str">
        <f t="shared" si="16"/>
        <v/>
      </c>
      <c r="AI304" s="25" t="str">
        <f t="shared" si="17"/>
        <v/>
      </c>
      <c r="AJ304" s="25" t="str">
        <f t="shared" si="18"/>
        <v/>
      </c>
      <c r="AK304" s="25" t="str">
        <f t="shared" si="19"/>
        <v/>
      </c>
      <c r="AL304" s="26" t="str">
        <f>IF(B304="","",TRIM(IF(COUNTIF($B$5:$B$504,B304)&gt;1,"Număr CMR dublat. ","")&amp;IF(LEN(IF(C304="","data, ","")&amp;IF(D304="","locul întocmirii, ","")&amp;IF(OR(E304="",F304=""),"expeditorul, ","")&amp;IF(OR(H304="",I304=""),"destinatarul, ","")&amp;IF(OR(N304="",O304=""),"transportatorul, ","")&amp;IF(OR(K304="",NOT(ISNUMBER(L304))),"locul și data încărcării, ","")&amp;IF(M304="","locul de livrare, ","")&amp;IF(N(AF304)=0,"numărul de colete, ","")&amp;IF(COUNTIFS(Mărfuri!$B$5:$B$1004,B304,Mărfuri!$H$5:$H$1004,"")&gt;0,"greutatea unor loturi, ",""))&gt;0,"Lipsesc date obligatorii (art. 6): "&amp;LEFT(IF(C304="","data, ","")&amp;IF(D304="","locul întocmirii, ","")&amp;IF(OR(E304="",F304=""),"expeditorul, ","")&amp;IF(OR(H304="",I304=""),"destinatarul, ","")&amp;IF(OR(N304="",O304=""),"transportatorul, ","")&amp;IF(OR(K304="",NOT(ISNUMBER(L304))),"locul și data încărcării, ","")&amp;IF(M304="","locul de livrare, ","")&amp;IF(N(AF304)=0,"numărul de colete, ","")&amp;IF(COUNTIFS(Mărfuri!$B$5:$B$1004,B304,Mărfuri!$H$5:$H$1004,"")&gt;0,"greutatea unor loturi, ",""),LEN(IF(C304="","data, ","")&amp;IF(D304="","locul întocmirii, ","")&amp;IF(OR(E304="",F304=""),"expeditorul, ","")&amp;IF(OR(H304="",I304=""),"destinatarul, ","")&amp;IF(OR(N304="",O304=""),"transportatorul, ","")&amp;IF(OR(K304="",NOT(ISNUMBER(L304))),"locul și data încărcării, ","")&amp;IF(M304="","locul de livrare, ","")&amp;IF(N(AF304)=0,"numărul de colete, ","")&amp;IF(COUNTIFS(Mărfuri!$B$5:$B$1004,B304,Mărfuri!$H$5:$H$1004,"")&gt;0,"greutatea unor loturi, ",""))-2)&amp;". ","")&amp;IF(Z304&lt;&gt;"","Transportatorul a făcut rezerve la încărcare (art. 8): ele te obligă doar dacă le-ai acceptat expres. ","")&amp;IF(AND(ISNUMBER(AC304),ISNUMBER(AI304)),IF(NOT(ISNUMBER(AD304)),IF(Azi&gt;AI304,"Rezerva scrisă pentru avarii neaparente nu a fost trimisă în termen ("&amp;RIGHT("0"&amp;DAY(AI304),2)&amp;"."&amp;RIGHT("0"&amp;MONTH(AI304),2)&amp;"."&amp;YEAR(AI304)&amp;"). ","Trimite rezerva scrisă pentru avarii neaparente până la "&amp;RIGHT("0"&amp;DAY(AI304),2)&amp;"."&amp;RIGHT("0"&amp;MONTH(AI304),2)&amp;"."&amp;YEAR(AI304)&amp;". "),IF(AD304&gt;AI304,"Rezerva scrisă a fost trimisă după termenul de 7 zile ("&amp;RIGHT("0"&amp;DAY(AI304),2)&amp;"."&amp;RIGHT("0"&amp;MONTH(AI304),2)&amp;"."&amp;YEAR(AI304)&amp;"): se prezumă că marfa a fost primită în starea din CMR. ","")),"")&amp;IF(ISNUMBER(AJ304),IF(NOT(ISNUMBER(AE304)),IF(Azi&gt;AJ304,"Termenul de 21 de zile pentru reclamația de întârziere a expirat. ","Livrare cu întârziere: trimite reclamația scrisă până la "&amp;RIGHT("0"&amp;DAY(AJ304),2)&amp;"."&amp;RIGHT("0"&amp;MONTH(AJ304),2)&amp;"."&amp;YEAR(AJ304)&amp;". "),IF(AE304&gt;AJ304,"Reclamația pentru întârziere a fost trimisă după termen. ","")),"")&amp;IF(AND(AH304="În tranzit – întârziat"),"Termenul de livrare a trecut și marfa nu a ajuns. ","")&amp;IF(AND(ISNUMBER(AK304),OR(AB304&lt;&gt;"",ISNUMBER(AC304),ISNUMBER(AJ304)),Azi&gt;N(AK304)-60,Azi&lt;=N(AK304)),"Acțiunea în instanță se prescrie la "&amp;RIGHT("0"&amp;DAY(AK304),2)&amp;"."&amp;RIGHT("0"&amp;MONTH(AK304),2)&amp;"."&amp;YEAR(AK304)&amp;". ","")))</f>
        <v/>
      </c>
    </row>
    <row r="305" spans="2:38" x14ac:dyDescent="0.2">
      <c r="B305" s="17"/>
      <c r="C305" s="18"/>
      <c r="D305" s="19"/>
      <c r="E305" s="19"/>
      <c r="F305" s="19"/>
      <c r="G305" s="19"/>
      <c r="H305" s="19"/>
      <c r="I305" s="19"/>
      <c r="J305" s="19"/>
      <c r="K305" s="19"/>
      <c r="L305" s="18"/>
      <c r="M305" s="19"/>
      <c r="N305" s="19"/>
      <c r="O305" s="19"/>
      <c r="P305" s="19"/>
      <c r="Q305" s="19"/>
      <c r="R305" s="19"/>
      <c r="S305" s="19"/>
      <c r="T305" s="20"/>
      <c r="U305" s="21"/>
      <c r="V305" s="20"/>
      <c r="W305" s="19"/>
      <c r="X305" s="19"/>
      <c r="Y305" s="18"/>
      <c r="Z305" s="19"/>
      <c r="AA305" s="18"/>
      <c r="AB305" s="19"/>
      <c r="AC305" s="18"/>
      <c r="AD305" s="18"/>
      <c r="AE305" s="18"/>
      <c r="AF305" s="22" t="str">
        <f>IF(B305="","",SUMIF(Mărfuri!$B$5:$B$1004,B305,Mărfuri!$D$5:$D$1004))</f>
        <v/>
      </c>
      <c r="AG305" s="23" t="str">
        <f>IF(B305="","",SUMIF(Mărfuri!$B$5:$B$1004,B305,Mărfuri!$H$5:$H$1004))</f>
        <v/>
      </c>
      <c r="AH305" s="24" t="str">
        <f t="shared" si="16"/>
        <v/>
      </c>
      <c r="AI305" s="25" t="str">
        <f t="shared" si="17"/>
        <v/>
      </c>
      <c r="AJ305" s="25" t="str">
        <f t="shared" si="18"/>
        <v/>
      </c>
      <c r="AK305" s="25" t="str">
        <f t="shared" si="19"/>
        <v/>
      </c>
      <c r="AL305" s="26" t="str">
        <f>IF(B305="","",TRIM(IF(COUNTIF($B$5:$B$504,B305)&gt;1,"Număr CMR dublat. ","")&amp;IF(LEN(IF(C305="","data, ","")&amp;IF(D305="","locul întocmirii, ","")&amp;IF(OR(E305="",F305=""),"expeditorul, ","")&amp;IF(OR(H305="",I305=""),"destinatarul, ","")&amp;IF(OR(N305="",O305=""),"transportatorul, ","")&amp;IF(OR(K305="",NOT(ISNUMBER(L305))),"locul și data încărcării, ","")&amp;IF(M305="","locul de livrare, ","")&amp;IF(N(AF305)=0,"numărul de colete, ","")&amp;IF(COUNTIFS(Mărfuri!$B$5:$B$1004,B305,Mărfuri!$H$5:$H$1004,"")&gt;0,"greutatea unor loturi, ",""))&gt;0,"Lipsesc date obligatorii (art. 6): "&amp;LEFT(IF(C305="","data, ","")&amp;IF(D305="","locul întocmirii, ","")&amp;IF(OR(E305="",F305=""),"expeditorul, ","")&amp;IF(OR(H305="",I305=""),"destinatarul, ","")&amp;IF(OR(N305="",O305=""),"transportatorul, ","")&amp;IF(OR(K305="",NOT(ISNUMBER(L305))),"locul și data încărcării, ","")&amp;IF(M305="","locul de livrare, ","")&amp;IF(N(AF305)=0,"numărul de colete, ","")&amp;IF(COUNTIFS(Mărfuri!$B$5:$B$1004,B305,Mărfuri!$H$5:$H$1004,"")&gt;0,"greutatea unor loturi, ",""),LEN(IF(C305="","data, ","")&amp;IF(D305="","locul întocmirii, ","")&amp;IF(OR(E305="",F305=""),"expeditorul, ","")&amp;IF(OR(H305="",I305=""),"destinatarul, ","")&amp;IF(OR(N305="",O305=""),"transportatorul, ","")&amp;IF(OR(K305="",NOT(ISNUMBER(L305))),"locul și data încărcării, ","")&amp;IF(M305="","locul de livrare, ","")&amp;IF(N(AF305)=0,"numărul de colete, ","")&amp;IF(COUNTIFS(Mărfuri!$B$5:$B$1004,B305,Mărfuri!$H$5:$H$1004,"")&gt;0,"greutatea unor loturi, ",""))-2)&amp;". ","")&amp;IF(Z305&lt;&gt;"","Transportatorul a făcut rezerve la încărcare (art. 8): ele te obligă doar dacă le-ai acceptat expres. ","")&amp;IF(AND(ISNUMBER(AC305),ISNUMBER(AI305)),IF(NOT(ISNUMBER(AD305)),IF(Azi&gt;AI305,"Rezerva scrisă pentru avarii neaparente nu a fost trimisă în termen ("&amp;RIGHT("0"&amp;DAY(AI305),2)&amp;"."&amp;RIGHT("0"&amp;MONTH(AI305),2)&amp;"."&amp;YEAR(AI305)&amp;"). ","Trimite rezerva scrisă pentru avarii neaparente până la "&amp;RIGHT("0"&amp;DAY(AI305),2)&amp;"."&amp;RIGHT("0"&amp;MONTH(AI305),2)&amp;"."&amp;YEAR(AI305)&amp;". "),IF(AD305&gt;AI305,"Rezerva scrisă a fost trimisă după termenul de 7 zile ("&amp;RIGHT("0"&amp;DAY(AI305),2)&amp;"."&amp;RIGHT("0"&amp;MONTH(AI305),2)&amp;"."&amp;YEAR(AI305)&amp;"): se prezumă că marfa a fost primită în starea din CMR. ","")),"")&amp;IF(ISNUMBER(AJ305),IF(NOT(ISNUMBER(AE305)),IF(Azi&gt;AJ305,"Termenul de 21 de zile pentru reclamația de întârziere a expirat. ","Livrare cu întârziere: trimite reclamația scrisă până la "&amp;RIGHT("0"&amp;DAY(AJ305),2)&amp;"."&amp;RIGHT("0"&amp;MONTH(AJ305),2)&amp;"."&amp;YEAR(AJ305)&amp;". "),IF(AE305&gt;AJ305,"Reclamația pentru întârziere a fost trimisă după termen. ","")),"")&amp;IF(AND(AH305="În tranzit – întârziat"),"Termenul de livrare a trecut și marfa nu a ajuns. ","")&amp;IF(AND(ISNUMBER(AK305),OR(AB305&lt;&gt;"",ISNUMBER(AC305),ISNUMBER(AJ305)),Azi&gt;N(AK305)-60,Azi&lt;=N(AK305)),"Acțiunea în instanță se prescrie la "&amp;RIGHT("0"&amp;DAY(AK305),2)&amp;"."&amp;RIGHT("0"&amp;MONTH(AK305),2)&amp;"."&amp;YEAR(AK305)&amp;". ","")))</f>
        <v/>
      </c>
    </row>
    <row r="306" spans="2:38" x14ac:dyDescent="0.2">
      <c r="B306" s="17"/>
      <c r="C306" s="18"/>
      <c r="D306" s="19"/>
      <c r="E306" s="19"/>
      <c r="F306" s="19"/>
      <c r="G306" s="19"/>
      <c r="H306" s="19"/>
      <c r="I306" s="19"/>
      <c r="J306" s="19"/>
      <c r="K306" s="19"/>
      <c r="L306" s="18"/>
      <c r="M306" s="19"/>
      <c r="N306" s="19"/>
      <c r="O306" s="19"/>
      <c r="P306" s="19"/>
      <c r="Q306" s="19"/>
      <c r="R306" s="19"/>
      <c r="S306" s="19"/>
      <c r="T306" s="20"/>
      <c r="U306" s="21"/>
      <c r="V306" s="20"/>
      <c r="W306" s="19"/>
      <c r="X306" s="19"/>
      <c r="Y306" s="18"/>
      <c r="Z306" s="19"/>
      <c r="AA306" s="18"/>
      <c r="AB306" s="19"/>
      <c r="AC306" s="18"/>
      <c r="AD306" s="18"/>
      <c r="AE306" s="18"/>
      <c r="AF306" s="22" t="str">
        <f>IF(B306="","",SUMIF(Mărfuri!$B$5:$B$1004,B306,Mărfuri!$D$5:$D$1004))</f>
        <v/>
      </c>
      <c r="AG306" s="23" t="str">
        <f>IF(B306="","",SUMIF(Mărfuri!$B$5:$B$1004,B306,Mărfuri!$H$5:$H$1004))</f>
        <v/>
      </c>
      <c r="AH306" s="24" t="str">
        <f t="shared" si="16"/>
        <v/>
      </c>
      <c r="AI306" s="25" t="str">
        <f t="shared" si="17"/>
        <v/>
      </c>
      <c r="AJ306" s="25" t="str">
        <f t="shared" si="18"/>
        <v/>
      </c>
      <c r="AK306" s="25" t="str">
        <f t="shared" si="19"/>
        <v/>
      </c>
      <c r="AL306" s="26" t="str">
        <f>IF(B306="","",TRIM(IF(COUNTIF($B$5:$B$504,B306)&gt;1,"Număr CMR dublat. ","")&amp;IF(LEN(IF(C306="","data, ","")&amp;IF(D306="","locul întocmirii, ","")&amp;IF(OR(E306="",F306=""),"expeditorul, ","")&amp;IF(OR(H306="",I306=""),"destinatarul, ","")&amp;IF(OR(N306="",O306=""),"transportatorul, ","")&amp;IF(OR(K306="",NOT(ISNUMBER(L306))),"locul și data încărcării, ","")&amp;IF(M306="","locul de livrare, ","")&amp;IF(N(AF306)=0,"numărul de colete, ","")&amp;IF(COUNTIFS(Mărfuri!$B$5:$B$1004,B306,Mărfuri!$H$5:$H$1004,"")&gt;0,"greutatea unor loturi, ",""))&gt;0,"Lipsesc date obligatorii (art. 6): "&amp;LEFT(IF(C306="","data, ","")&amp;IF(D306="","locul întocmirii, ","")&amp;IF(OR(E306="",F306=""),"expeditorul, ","")&amp;IF(OR(H306="",I306=""),"destinatarul, ","")&amp;IF(OR(N306="",O306=""),"transportatorul, ","")&amp;IF(OR(K306="",NOT(ISNUMBER(L306))),"locul și data încărcării, ","")&amp;IF(M306="","locul de livrare, ","")&amp;IF(N(AF306)=0,"numărul de colete, ","")&amp;IF(COUNTIFS(Mărfuri!$B$5:$B$1004,B306,Mărfuri!$H$5:$H$1004,"")&gt;0,"greutatea unor loturi, ",""),LEN(IF(C306="","data, ","")&amp;IF(D306="","locul întocmirii, ","")&amp;IF(OR(E306="",F306=""),"expeditorul, ","")&amp;IF(OR(H306="",I306=""),"destinatarul, ","")&amp;IF(OR(N306="",O306=""),"transportatorul, ","")&amp;IF(OR(K306="",NOT(ISNUMBER(L306))),"locul și data încărcării, ","")&amp;IF(M306="","locul de livrare, ","")&amp;IF(N(AF306)=0,"numărul de colete, ","")&amp;IF(COUNTIFS(Mărfuri!$B$5:$B$1004,B306,Mărfuri!$H$5:$H$1004,"")&gt;0,"greutatea unor loturi, ",""))-2)&amp;". ","")&amp;IF(Z306&lt;&gt;"","Transportatorul a făcut rezerve la încărcare (art. 8): ele te obligă doar dacă le-ai acceptat expres. ","")&amp;IF(AND(ISNUMBER(AC306),ISNUMBER(AI306)),IF(NOT(ISNUMBER(AD306)),IF(Azi&gt;AI306,"Rezerva scrisă pentru avarii neaparente nu a fost trimisă în termen ("&amp;RIGHT("0"&amp;DAY(AI306),2)&amp;"."&amp;RIGHT("0"&amp;MONTH(AI306),2)&amp;"."&amp;YEAR(AI306)&amp;"). ","Trimite rezerva scrisă pentru avarii neaparente până la "&amp;RIGHT("0"&amp;DAY(AI306),2)&amp;"."&amp;RIGHT("0"&amp;MONTH(AI306),2)&amp;"."&amp;YEAR(AI306)&amp;". "),IF(AD306&gt;AI306,"Rezerva scrisă a fost trimisă după termenul de 7 zile ("&amp;RIGHT("0"&amp;DAY(AI306),2)&amp;"."&amp;RIGHT("0"&amp;MONTH(AI306),2)&amp;"."&amp;YEAR(AI306)&amp;"): se prezumă că marfa a fost primită în starea din CMR. ","")),"")&amp;IF(ISNUMBER(AJ306),IF(NOT(ISNUMBER(AE306)),IF(Azi&gt;AJ306,"Termenul de 21 de zile pentru reclamația de întârziere a expirat. ","Livrare cu întârziere: trimite reclamația scrisă până la "&amp;RIGHT("0"&amp;DAY(AJ306),2)&amp;"."&amp;RIGHT("0"&amp;MONTH(AJ306),2)&amp;"."&amp;YEAR(AJ306)&amp;". "),IF(AE306&gt;AJ306,"Reclamația pentru întârziere a fost trimisă după termen. ","")),"")&amp;IF(AND(AH306="În tranzit – întârziat"),"Termenul de livrare a trecut și marfa nu a ajuns. ","")&amp;IF(AND(ISNUMBER(AK306),OR(AB306&lt;&gt;"",ISNUMBER(AC306),ISNUMBER(AJ306)),Azi&gt;N(AK306)-60,Azi&lt;=N(AK306)),"Acțiunea în instanță se prescrie la "&amp;RIGHT("0"&amp;DAY(AK306),2)&amp;"."&amp;RIGHT("0"&amp;MONTH(AK306),2)&amp;"."&amp;YEAR(AK306)&amp;". ","")))</f>
        <v/>
      </c>
    </row>
    <row r="307" spans="2:38" x14ac:dyDescent="0.2">
      <c r="B307" s="17"/>
      <c r="C307" s="18"/>
      <c r="D307" s="19"/>
      <c r="E307" s="19"/>
      <c r="F307" s="19"/>
      <c r="G307" s="19"/>
      <c r="H307" s="19"/>
      <c r="I307" s="19"/>
      <c r="J307" s="19"/>
      <c r="K307" s="19"/>
      <c r="L307" s="18"/>
      <c r="M307" s="19"/>
      <c r="N307" s="19"/>
      <c r="O307" s="19"/>
      <c r="P307" s="19"/>
      <c r="Q307" s="19"/>
      <c r="R307" s="19"/>
      <c r="S307" s="19"/>
      <c r="T307" s="20"/>
      <c r="U307" s="21"/>
      <c r="V307" s="20"/>
      <c r="W307" s="19"/>
      <c r="X307" s="19"/>
      <c r="Y307" s="18"/>
      <c r="Z307" s="19"/>
      <c r="AA307" s="18"/>
      <c r="AB307" s="19"/>
      <c r="AC307" s="18"/>
      <c r="AD307" s="18"/>
      <c r="AE307" s="18"/>
      <c r="AF307" s="22" t="str">
        <f>IF(B307="","",SUMIF(Mărfuri!$B$5:$B$1004,B307,Mărfuri!$D$5:$D$1004))</f>
        <v/>
      </c>
      <c r="AG307" s="23" t="str">
        <f>IF(B307="","",SUMIF(Mărfuri!$B$5:$B$1004,B307,Mărfuri!$H$5:$H$1004))</f>
        <v/>
      </c>
      <c r="AH307" s="24" t="str">
        <f t="shared" si="16"/>
        <v/>
      </c>
      <c r="AI307" s="25" t="str">
        <f t="shared" si="17"/>
        <v/>
      </c>
      <c r="AJ307" s="25" t="str">
        <f t="shared" si="18"/>
        <v/>
      </c>
      <c r="AK307" s="25" t="str">
        <f t="shared" si="19"/>
        <v/>
      </c>
      <c r="AL307" s="26" t="str">
        <f>IF(B307="","",TRIM(IF(COUNTIF($B$5:$B$504,B307)&gt;1,"Număr CMR dublat. ","")&amp;IF(LEN(IF(C307="","data, ","")&amp;IF(D307="","locul întocmirii, ","")&amp;IF(OR(E307="",F307=""),"expeditorul, ","")&amp;IF(OR(H307="",I307=""),"destinatarul, ","")&amp;IF(OR(N307="",O307=""),"transportatorul, ","")&amp;IF(OR(K307="",NOT(ISNUMBER(L307))),"locul și data încărcării, ","")&amp;IF(M307="","locul de livrare, ","")&amp;IF(N(AF307)=0,"numărul de colete, ","")&amp;IF(COUNTIFS(Mărfuri!$B$5:$B$1004,B307,Mărfuri!$H$5:$H$1004,"")&gt;0,"greutatea unor loturi, ",""))&gt;0,"Lipsesc date obligatorii (art. 6): "&amp;LEFT(IF(C307="","data, ","")&amp;IF(D307="","locul întocmirii, ","")&amp;IF(OR(E307="",F307=""),"expeditorul, ","")&amp;IF(OR(H307="",I307=""),"destinatarul, ","")&amp;IF(OR(N307="",O307=""),"transportatorul, ","")&amp;IF(OR(K307="",NOT(ISNUMBER(L307))),"locul și data încărcării, ","")&amp;IF(M307="","locul de livrare, ","")&amp;IF(N(AF307)=0,"numărul de colete, ","")&amp;IF(COUNTIFS(Mărfuri!$B$5:$B$1004,B307,Mărfuri!$H$5:$H$1004,"")&gt;0,"greutatea unor loturi, ",""),LEN(IF(C307="","data, ","")&amp;IF(D307="","locul întocmirii, ","")&amp;IF(OR(E307="",F307=""),"expeditorul, ","")&amp;IF(OR(H307="",I307=""),"destinatarul, ","")&amp;IF(OR(N307="",O307=""),"transportatorul, ","")&amp;IF(OR(K307="",NOT(ISNUMBER(L307))),"locul și data încărcării, ","")&amp;IF(M307="","locul de livrare, ","")&amp;IF(N(AF307)=0,"numărul de colete, ","")&amp;IF(COUNTIFS(Mărfuri!$B$5:$B$1004,B307,Mărfuri!$H$5:$H$1004,"")&gt;0,"greutatea unor loturi, ",""))-2)&amp;". ","")&amp;IF(Z307&lt;&gt;"","Transportatorul a făcut rezerve la încărcare (art. 8): ele te obligă doar dacă le-ai acceptat expres. ","")&amp;IF(AND(ISNUMBER(AC307),ISNUMBER(AI307)),IF(NOT(ISNUMBER(AD307)),IF(Azi&gt;AI307,"Rezerva scrisă pentru avarii neaparente nu a fost trimisă în termen ("&amp;RIGHT("0"&amp;DAY(AI307),2)&amp;"."&amp;RIGHT("0"&amp;MONTH(AI307),2)&amp;"."&amp;YEAR(AI307)&amp;"). ","Trimite rezerva scrisă pentru avarii neaparente până la "&amp;RIGHT("0"&amp;DAY(AI307),2)&amp;"."&amp;RIGHT("0"&amp;MONTH(AI307),2)&amp;"."&amp;YEAR(AI307)&amp;". "),IF(AD307&gt;AI307,"Rezerva scrisă a fost trimisă după termenul de 7 zile ("&amp;RIGHT("0"&amp;DAY(AI307),2)&amp;"."&amp;RIGHT("0"&amp;MONTH(AI307),2)&amp;"."&amp;YEAR(AI307)&amp;"): se prezumă că marfa a fost primită în starea din CMR. ","")),"")&amp;IF(ISNUMBER(AJ307),IF(NOT(ISNUMBER(AE307)),IF(Azi&gt;AJ307,"Termenul de 21 de zile pentru reclamația de întârziere a expirat. ","Livrare cu întârziere: trimite reclamația scrisă până la "&amp;RIGHT("0"&amp;DAY(AJ307),2)&amp;"."&amp;RIGHT("0"&amp;MONTH(AJ307),2)&amp;"."&amp;YEAR(AJ307)&amp;". "),IF(AE307&gt;AJ307,"Reclamația pentru întârziere a fost trimisă după termen. ","")),"")&amp;IF(AND(AH307="În tranzit – întârziat"),"Termenul de livrare a trecut și marfa nu a ajuns. ","")&amp;IF(AND(ISNUMBER(AK307),OR(AB307&lt;&gt;"",ISNUMBER(AC307),ISNUMBER(AJ307)),Azi&gt;N(AK307)-60,Azi&lt;=N(AK307)),"Acțiunea în instanță se prescrie la "&amp;RIGHT("0"&amp;DAY(AK307),2)&amp;"."&amp;RIGHT("0"&amp;MONTH(AK307),2)&amp;"."&amp;YEAR(AK307)&amp;". ","")))</f>
        <v/>
      </c>
    </row>
    <row r="308" spans="2:38" x14ac:dyDescent="0.2">
      <c r="B308" s="17"/>
      <c r="C308" s="18"/>
      <c r="D308" s="19"/>
      <c r="E308" s="19"/>
      <c r="F308" s="19"/>
      <c r="G308" s="19"/>
      <c r="H308" s="19"/>
      <c r="I308" s="19"/>
      <c r="J308" s="19"/>
      <c r="K308" s="19"/>
      <c r="L308" s="18"/>
      <c r="M308" s="19"/>
      <c r="N308" s="19"/>
      <c r="O308" s="19"/>
      <c r="P308" s="19"/>
      <c r="Q308" s="19"/>
      <c r="R308" s="19"/>
      <c r="S308" s="19"/>
      <c r="T308" s="20"/>
      <c r="U308" s="21"/>
      <c r="V308" s="20"/>
      <c r="W308" s="19"/>
      <c r="X308" s="19"/>
      <c r="Y308" s="18"/>
      <c r="Z308" s="19"/>
      <c r="AA308" s="18"/>
      <c r="AB308" s="19"/>
      <c r="AC308" s="18"/>
      <c r="AD308" s="18"/>
      <c r="AE308" s="18"/>
      <c r="AF308" s="22" t="str">
        <f>IF(B308="","",SUMIF(Mărfuri!$B$5:$B$1004,B308,Mărfuri!$D$5:$D$1004))</f>
        <v/>
      </c>
      <c r="AG308" s="23" t="str">
        <f>IF(B308="","",SUMIF(Mărfuri!$B$5:$B$1004,B308,Mărfuri!$H$5:$H$1004))</f>
        <v/>
      </c>
      <c r="AH308" s="24" t="str">
        <f t="shared" si="16"/>
        <v/>
      </c>
      <c r="AI308" s="25" t="str">
        <f t="shared" si="17"/>
        <v/>
      </c>
      <c r="AJ308" s="25" t="str">
        <f t="shared" si="18"/>
        <v/>
      </c>
      <c r="AK308" s="25" t="str">
        <f t="shared" si="19"/>
        <v/>
      </c>
      <c r="AL308" s="26" t="str">
        <f>IF(B308="","",TRIM(IF(COUNTIF($B$5:$B$504,B308)&gt;1,"Număr CMR dublat. ","")&amp;IF(LEN(IF(C308="","data, ","")&amp;IF(D308="","locul întocmirii, ","")&amp;IF(OR(E308="",F308=""),"expeditorul, ","")&amp;IF(OR(H308="",I308=""),"destinatarul, ","")&amp;IF(OR(N308="",O308=""),"transportatorul, ","")&amp;IF(OR(K308="",NOT(ISNUMBER(L308))),"locul și data încărcării, ","")&amp;IF(M308="","locul de livrare, ","")&amp;IF(N(AF308)=0,"numărul de colete, ","")&amp;IF(COUNTIFS(Mărfuri!$B$5:$B$1004,B308,Mărfuri!$H$5:$H$1004,"")&gt;0,"greutatea unor loturi, ",""))&gt;0,"Lipsesc date obligatorii (art. 6): "&amp;LEFT(IF(C308="","data, ","")&amp;IF(D308="","locul întocmirii, ","")&amp;IF(OR(E308="",F308=""),"expeditorul, ","")&amp;IF(OR(H308="",I308=""),"destinatarul, ","")&amp;IF(OR(N308="",O308=""),"transportatorul, ","")&amp;IF(OR(K308="",NOT(ISNUMBER(L308))),"locul și data încărcării, ","")&amp;IF(M308="","locul de livrare, ","")&amp;IF(N(AF308)=0,"numărul de colete, ","")&amp;IF(COUNTIFS(Mărfuri!$B$5:$B$1004,B308,Mărfuri!$H$5:$H$1004,"")&gt;0,"greutatea unor loturi, ",""),LEN(IF(C308="","data, ","")&amp;IF(D308="","locul întocmirii, ","")&amp;IF(OR(E308="",F308=""),"expeditorul, ","")&amp;IF(OR(H308="",I308=""),"destinatarul, ","")&amp;IF(OR(N308="",O308=""),"transportatorul, ","")&amp;IF(OR(K308="",NOT(ISNUMBER(L308))),"locul și data încărcării, ","")&amp;IF(M308="","locul de livrare, ","")&amp;IF(N(AF308)=0,"numărul de colete, ","")&amp;IF(COUNTIFS(Mărfuri!$B$5:$B$1004,B308,Mărfuri!$H$5:$H$1004,"")&gt;0,"greutatea unor loturi, ",""))-2)&amp;". ","")&amp;IF(Z308&lt;&gt;"","Transportatorul a făcut rezerve la încărcare (art. 8): ele te obligă doar dacă le-ai acceptat expres. ","")&amp;IF(AND(ISNUMBER(AC308),ISNUMBER(AI308)),IF(NOT(ISNUMBER(AD308)),IF(Azi&gt;AI308,"Rezerva scrisă pentru avarii neaparente nu a fost trimisă în termen ("&amp;RIGHT("0"&amp;DAY(AI308),2)&amp;"."&amp;RIGHT("0"&amp;MONTH(AI308),2)&amp;"."&amp;YEAR(AI308)&amp;"). ","Trimite rezerva scrisă pentru avarii neaparente până la "&amp;RIGHT("0"&amp;DAY(AI308),2)&amp;"."&amp;RIGHT("0"&amp;MONTH(AI308),2)&amp;"."&amp;YEAR(AI308)&amp;". "),IF(AD308&gt;AI308,"Rezerva scrisă a fost trimisă după termenul de 7 zile ("&amp;RIGHT("0"&amp;DAY(AI308),2)&amp;"."&amp;RIGHT("0"&amp;MONTH(AI308),2)&amp;"."&amp;YEAR(AI308)&amp;"): se prezumă că marfa a fost primită în starea din CMR. ","")),"")&amp;IF(ISNUMBER(AJ308),IF(NOT(ISNUMBER(AE308)),IF(Azi&gt;AJ308,"Termenul de 21 de zile pentru reclamația de întârziere a expirat. ","Livrare cu întârziere: trimite reclamația scrisă până la "&amp;RIGHT("0"&amp;DAY(AJ308),2)&amp;"."&amp;RIGHT("0"&amp;MONTH(AJ308),2)&amp;"."&amp;YEAR(AJ308)&amp;". "),IF(AE308&gt;AJ308,"Reclamația pentru întârziere a fost trimisă după termen. ","")),"")&amp;IF(AND(AH308="În tranzit – întârziat"),"Termenul de livrare a trecut și marfa nu a ajuns. ","")&amp;IF(AND(ISNUMBER(AK308),OR(AB308&lt;&gt;"",ISNUMBER(AC308),ISNUMBER(AJ308)),Azi&gt;N(AK308)-60,Azi&lt;=N(AK308)),"Acțiunea în instanță se prescrie la "&amp;RIGHT("0"&amp;DAY(AK308),2)&amp;"."&amp;RIGHT("0"&amp;MONTH(AK308),2)&amp;"."&amp;YEAR(AK308)&amp;". ","")))</f>
        <v/>
      </c>
    </row>
    <row r="309" spans="2:38" x14ac:dyDescent="0.2">
      <c r="B309" s="17"/>
      <c r="C309" s="18"/>
      <c r="D309" s="19"/>
      <c r="E309" s="19"/>
      <c r="F309" s="19"/>
      <c r="G309" s="19"/>
      <c r="H309" s="19"/>
      <c r="I309" s="19"/>
      <c r="J309" s="19"/>
      <c r="K309" s="19"/>
      <c r="L309" s="18"/>
      <c r="M309" s="19"/>
      <c r="N309" s="19"/>
      <c r="O309" s="19"/>
      <c r="P309" s="19"/>
      <c r="Q309" s="19"/>
      <c r="R309" s="19"/>
      <c r="S309" s="19"/>
      <c r="T309" s="20"/>
      <c r="U309" s="21"/>
      <c r="V309" s="20"/>
      <c r="W309" s="19"/>
      <c r="X309" s="19"/>
      <c r="Y309" s="18"/>
      <c r="Z309" s="19"/>
      <c r="AA309" s="18"/>
      <c r="AB309" s="19"/>
      <c r="AC309" s="18"/>
      <c r="AD309" s="18"/>
      <c r="AE309" s="18"/>
      <c r="AF309" s="22" t="str">
        <f>IF(B309="","",SUMIF(Mărfuri!$B$5:$B$1004,B309,Mărfuri!$D$5:$D$1004))</f>
        <v/>
      </c>
      <c r="AG309" s="23" t="str">
        <f>IF(B309="","",SUMIF(Mărfuri!$B$5:$B$1004,B309,Mărfuri!$H$5:$H$1004))</f>
        <v/>
      </c>
      <c r="AH309" s="24" t="str">
        <f t="shared" si="16"/>
        <v/>
      </c>
      <c r="AI309" s="25" t="str">
        <f t="shared" si="17"/>
        <v/>
      </c>
      <c r="AJ309" s="25" t="str">
        <f t="shared" si="18"/>
        <v/>
      </c>
      <c r="AK309" s="25" t="str">
        <f t="shared" si="19"/>
        <v/>
      </c>
      <c r="AL309" s="26" t="str">
        <f>IF(B309="","",TRIM(IF(COUNTIF($B$5:$B$504,B309)&gt;1,"Număr CMR dublat. ","")&amp;IF(LEN(IF(C309="","data, ","")&amp;IF(D309="","locul întocmirii, ","")&amp;IF(OR(E309="",F309=""),"expeditorul, ","")&amp;IF(OR(H309="",I309=""),"destinatarul, ","")&amp;IF(OR(N309="",O309=""),"transportatorul, ","")&amp;IF(OR(K309="",NOT(ISNUMBER(L309))),"locul și data încărcării, ","")&amp;IF(M309="","locul de livrare, ","")&amp;IF(N(AF309)=0,"numărul de colete, ","")&amp;IF(COUNTIFS(Mărfuri!$B$5:$B$1004,B309,Mărfuri!$H$5:$H$1004,"")&gt;0,"greutatea unor loturi, ",""))&gt;0,"Lipsesc date obligatorii (art. 6): "&amp;LEFT(IF(C309="","data, ","")&amp;IF(D309="","locul întocmirii, ","")&amp;IF(OR(E309="",F309=""),"expeditorul, ","")&amp;IF(OR(H309="",I309=""),"destinatarul, ","")&amp;IF(OR(N309="",O309=""),"transportatorul, ","")&amp;IF(OR(K309="",NOT(ISNUMBER(L309))),"locul și data încărcării, ","")&amp;IF(M309="","locul de livrare, ","")&amp;IF(N(AF309)=0,"numărul de colete, ","")&amp;IF(COUNTIFS(Mărfuri!$B$5:$B$1004,B309,Mărfuri!$H$5:$H$1004,"")&gt;0,"greutatea unor loturi, ",""),LEN(IF(C309="","data, ","")&amp;IF(D309="","locul întocmirii, ","")&amp;IF(OR(E309="",F309=""),"expeditorul, ","")&amp;IF(OR(H309="",I309=""),"destinatarul, ","")&amp;IF(OR(N309="",O309=""),"transportatorul, ","")&amp;IF(OR(K309="",NOT(ISNUMBER(L309))),"locul și data încărcării, ","")&amp;IF(M309="","locul de livrare, ","")&amp;IF(N(AF309)=0,"numărul de colete, ","")&amp;IF(COUNTIFS(Mărfuri!$B$5:$B$1004,B309,Mărfuri!$H$5:$H$1004,"")&gt;0,"greutatea unor loturi, ",""))-2)&amp;". ","")&amp;IF(Z309&lt;&gt;"","Transportatorul a făcut rezerve la încărcare (art. 8): ele te obligă doar dacă le-ai acceptat expres. ","")&amp;IF(AND(ISNUMBER(AC309),ISNUMBER(AI309)),IF(NOT(ISNUMBER(AD309)),IF(Azi&gt;AI309,"Rezerva scrisă pentru avarii neaparente nu a fost trimisă în termen ("&amp;RIGHT("0"&amp;DAY(AI309),2)&amp;"."&amp;RIGHT("0"&amp;MONTH(AI309),2)&amp;"."&amp;YEAR(AI309)&amp;"). ","Trimite rezerva scrisă pentru avarii neaparente până la "&amp;RIGHT("0"&amp;DAY(AI309),2)&amp;"."&amp;RIGHT("0"&amp;MONTH(AI309),2)&amp;"."&amp;YEAR(AI309)&amp;". "),IF(AD309&gt;AI309,"Rezerva scrisă a fost trimisă după termenul de 7 zile ("&amp;RIGHT("0"&amp;DAY(AI309),2)&amp;"."&amp;RIGHT("0"&amp;MONTH(AI309),2)&amp;"."&amp;YEAR(AI309)&amp;"): se prezumă că marfa a fost primită în starea din CMR. ","")),"")&amp;IF(ISNUMBER(AJ309),IF(NOT(ISNUMBER(AE309)),IF(Azi&gt;AJ309,"Termenul de 21 de zile pentru reclamația de întârziere a expirat. ","Livrare cu întârziere: trimite reclamația scrisă până la "&amp;RIGHT("0"&amp;DAY(AJ309),2)&amp;"."&amp;RIGHT("0"&amp;MONTH(AJ309),2)&amp;"."&amp;YEAR(AJ309)&amp;". "),IF(AE309&gt;AJ309,"Reclamația pentru întârziere a fost trimisă după termen. ","")),"")&amp;IF(AND(AH309="În tranzit – întârziat"),"Termenul de livrare a trecut și marfa nu a ajuns. ","")&amp;IF(AND(ISNUMBER(AK309),OR(AB309&lt;&gt;"",ISNUMBER(AC309),ISNUMBER(AJ309)),Azi&gt;N(AK309)-60,Azi&lt;=N(AK309)),"Acțiunea în instanță se prescrie la "&amp;RIGHT("0"&amp;DAY(AK309),2)&amp;"."&amp;RIGHT("0"&amp;MONTH(AK309),2)&amp;"."&amp;YEAR(AK309)&amp;". ","")))</f>
        <v/>
      </c>
    </row>
    <row r="310" spans="2:38" x14ac:dyDescent="0.2">
      <c r="B310" s="17"/>
      <c r="C310" s="18"/>
      <c r="D310" s="19"/>
      <c r="E310" s="19"/>
      <c r="F310" s="19"/>
      <c r="G310" s="19"/>
      <c r="H310" s="19"/>
      <c r="I310" s="19"/>
      <c r="J310" s="19"/>
      <c r="K310" s="19"/>
      <c r="L310" s="18"/>
      <c r="M310" s="19"/>
      <c r="N310" s="19"/>
      <c r="O310" s="19"/>
      <c r="P310" s="19"/>
      <c r="Q310" s="19"/>
      <c r="R310" s="19"/>
      <c r="S310" s="19"/>
      <c r="T310" s="20"/>
      <c r="U310" s="21"/>
      <c r="V310" s="20"/>
      <c r="W310" s="19"/>
      <c r="X310" s="19"/>
      <c r="Y310" s="18"/>
      <c r="Z310" s="19"/>
      <c r="AA310" s="18"/>
      <c r="AB310" s="19"/>
      <c r="AC310" s="18"/>
      <c r="AD310" s="18"/>
      <c r="AE310" s="18"/>
      <c r="AF310" s="22" t="str">
        <f>IF(B310="","",SUMIF(Mărfuri!$B$5:$B$1004,B310,Mărfuri!$D$5:$D$1004))</f>
        <v/>
      </c>
      <c r="AG310" s="23" t="str">
        <f>IF(B310="","",SUMIF(Mărfuri!$B$5:$B$1004,B310,Mărfuri!$H$5:$H$1004))</f>
        <v/>
      </c>
      <c r="AH310" s="24" t="str">
        <f t="shared" si="16"/>
        <v/>
      </c>
      <c r="AI310" s="25" t="str">
        <f t="shared" si="17"/>
        <v/>
      </c>
      <c r="AJ310" s="25" t="str">
        <f t="shared" si="18"/>
        <v/>
      </c>
      <c r="AK310" s="25" t="str">
        <f t="shared" si="19"/>
        <v/>
      </c>
      <c r="AL310" s="26" t="str">
        <f>IF(B310="","",TRIM(IF(COUNTIF($B$5:$B$504,B310)&gt;1,"Număr CMR dublat. ","")&amp;IF(LEN(IF(C310="","data, ","")&amp;IF(D310="","locul întocmirii, ","")&amp;IF(OR(E310="",F310=""),"expeditorul, ","")&amp;IF(OR(H310="",I310=""),"destinatarul, ","")&amp;IF(OR(N310="",O310=""),"transportatorul, ","")&amp;IF(OR(K310="",NOT(ISNUMBER(L310))),"locul și data încărcării, ","")&amp;IF(M310="","locul de livrare, ","")&amp;IF(N(AF310)=0,"numărul de colete, ","")&amp;IF(COUNTIFS(Mărfuri!$B$5:$B$1004,B310,Mărfuri!$H$5:$H$1004,"")&gt;0,"greutatea unor loturi, ",""))&gt;0,"Lipsesc date obligatorii (art. 6): "&amp;LEFT(IF(C310="","data, ","")&amp;IF(D310="","locul întocmirii, ","")&amp;IF(OR(E310="",F310=""),"expeditorul, ","")&amp;IF(OR(H310="",I310=""),"destinatarul, ","")&amp;IF(OR(N310="",O310=""),"transportatorul, ","")&amp;IF(OR(K310="",NOT(ISNUMBER(L310))),"locul și data încărcării, ","")&amp;IF(M310="","locul de livrare, ","")&amp;IF(N(AF310)=0,"numărul de colete, ","")&amp;IF(COUNTIFS(Mărfuri!$B$5:$B$1004,B310,Mărfuri!$H$5:$H$1004,"")&gt;0,"greutatea unor loturi, ",""),LEN(IF(C310="","data, ","")&amp;IF(D310="","locul întocmirii, ","")&amp;IF(OR(E310="",F310=""),"expeditorul, ","")&amp;IF(OR(H310="",I310=""),"destinatarul, ","")&amp;IF(OR(N310="",O310=""),"transportatorul, ","")&amp;IF(OR(K310="",NOT(ISNUMBER(L310))),"locul și data încărcării, ","")&amp;IF(M310="","locul de livrare, ","")&amp;IF(N(AF310)=0,"numărul de colete, ","")&amp;IF(COUNTIFS(Mărfuri!$B$5:$B$1004,B310,Mărfuri!$H$5:$H$1004,"")&gt;0,"greutatea unor loturi, ",""))-2)&amp;". ","")&amp;IF(Z310&lt;&gt;"","Transportatorul a făcut rezerve la încărcare (art. 8): ele te obligă doar dacă le-ai acceptat expres. ","")&amp;IF(AND(ISNUMBER(AC310),ISNUMBER(AI310)),IF(NOT(ISNUMBER(AD310)),IF(Azi&gt;AI310,"Rezerva scrisă pentru avarii neaparente nu a fost trimisă în termen ("&amp;RIGHT("0"&amp;DAY(AI310),2)&amp;"."&amp;RIGHT("0"&amp;MONTH(AI310),2)&amp;"."&amp;YEAR(AI310)&amp;"). ","Trimite rezerva scrisă pentru avarii neaparente până la "&amp;RIGHT("0"&amp;DAY(AI310),2)&amp;"."&amp;RIGHT("0"&amp;MONTH(AI310),2)&amp;"."&amp;YEAR(AI310)&amp;". "),IF(AD310&gt;AI310,"Rezerva scrisă a fost trimisă după termenul de 7 zile ("&amp;RIGHT("0"&amp;DAY(AI310),2)&amp;"."&amp;RIGHT("0"&amp;MONTH(AI310),2)&amp;"."&amp;YEAR(AI310)&amp;"): se prezumă că marfa a fost primită în starea din CMR. ","")),"")&amp;IF(ISNUMBER(AJ310),IF(NOT(ISNUMBER(AE310)),IF(Azi&gt;AJ310,"Termenul de 21 de zile pentru reclamația de întârziere a expirat. ","Livrare cu întârziere: trimite reclamația scrisă până la "&amp;RIGHT("0"&amp;DAY(AJ310),2)&amp;"."&amp;RIGHT("0"&amp;MONTH(AJ310),2)&amp;"."&amp;YEAR(AJ310)&amp;". "),IF(AE310&gt;AJ310,"Reclamația pentru întârziere a fost trimisă după termen. ","")),"")&amp;IF(AND(AH310="În tranzit – întârziat"),"Termenul de livrare a trecut și marfa nu a ajuns. ","")&amp;IF(AND(ISNUMBER(AK310),OR(AB310&lt;&gt;"",ISNUMBER(AC310),ISNUMBER(AJ310)),Azi&gt;N(AK310)-60,Azi&lt;=N(AK310)),"Acțiunea în instanță se prescrie la "&amp;RIGHT("0"&amp;DAY(AK310),2)&amp;"."&amp;RIGHT("0"&amp;MONTH(AK310),2)&amp;"."&amp;YEAR(AK310)&amp;". ","")))</f>
        <v/>
      </c>
    </row>
    <row r="311" spans="2:38" x14ac:dyDescent="0.2">
      <c r="B311" s="17"/>
      <c r="C311" s="18"/>
      <c r="D311" s="19"/>
      <c r="E311" s="19"/>
      <c r="F311" s="19"/>
      <c r="G311" s="19"/>
      <c r="H311" s="19"/>
      <c r="I311" s="19"/>
      <c r="J311" s="19"/>
      <c r="K311" s="19"/>
      <c r="L311" s="18"/>
      <c r="M311" s="19"/>
      <c r="N311" s="19"/>
      <c r="O311" s="19"/>
      <c r="P311" s="19"/>
      <c r="Q311" s="19"/>
      <c r="R311" s="19"/>
      <c r="S311" s="19"/>
      <c r="T311" s="20"/>
      <c r="U311" s="21"/>
      <c r="V311" s="20"/>
      <c r="W311" s="19"/>
      <c r="X311" s="19"/>
      <c r="Y311" s="18"/>
      <c r="Z311" s="19"/>
      <c r="AA311" s="18"/>
      <c r="AB311" s="19"/>
      <c r="AC311" s="18"/>
      <c r="AD311" s="18"/>
      <c r="AE311" s="18"/>
      <c r="AF311" s="22" t="str">
        <f>IF(B311="","",SUMIF(Mărfuri!$B$5:$B$1004,B311,Mărfuri!$D$5:$D$1004))</f>
        <v/>
      </c>
      <c r="AG311" s="23" t="str">
        <f>IF(B311="","",SUMIF(Mărfuri!$B$5:$B$1004,B311,Mărfuri!$H$5:$H$1004))</f>
        <v/>
      </c>
      <c r="AH311" s="24" t="str">
        <f t="shared" si="16"/>
        <v/>
      </c>
      <c r="AI311" s="25" t="str">
        <f t="shared" si="17"/>
        <v/>
      </c>
      <c r="AJ311" s="25" t="str">
        <f t="shared" si="18"/>
        <v/>
      </c>
      <c r="AK311" s="25" t="str">
        <f t="shared" si="19"/>
        <v/>
      </c>
      <c r="AL311" s="26" t="str">
        <f>IF(B311="","",TRIM(IF(COUNTIF($B$5:$B$504,B311)&gt;1,"Număr CMR dublat. ","")&amp;IF(LEN(IF(C311="","data, ","")&amp;IF(D311="","locul întocmirii, ","")&amp;IF(OR(E311="",F311=""),"expeditorul, ","")&amp;IF(OR(H311="",I311=""),"destinatarul, ","")&amp;IF(OR(N311="",O311=""),"transportatorul, ","")&amp;IF(OR(K311="",NOT(ISNUMBER(L311))),"locul și data încărcării, ","")&amp;IF(M311="","locul de livrare, ","")&amp;IF(N(AF311)=0,"numărul de colete, ","")&amp;IF(COUNTIFS(Mărfuri!$B$5:$B$1004,B311,Mărfuri!$H$5:$H$1004,"")&gt;0,"greutatea unor loturi, ",""))&gt;0,"Lipsesc date obligatorii (art. 6): "&amp;LEFT(IF(C311="","data, ","")&amp;IF(D311="","locul întocmirii, ","")&amp;IF(OR(E311="",F311=""),"expeditorul, ","")&amp;IF(OR(H311="",I311=""),"destinatarul, ","")&amp;IF(OR(N311="",O311=""),"transportatorul, ","")&amp;IF(OR(K311="",NOT(ISNUMBER(L311))),"locul și data încărcării, ","")&amp;IF(M311="","locul de livrare, ","")&amp;IF(N(AF311)=0,"numărul de colete, ","")&amp;IF(COUNTIFS(Mărfuri!$B$5:$B$1004,B311,Mărfuri!$H$5:$H$1004,"")&gt;0,"greutatea unor loturi, ",""),LEN(IF(C311="","data, ","")&amp;IF(D311="","locul întocmirii, ","")&amp;IF(OR(E311="",F311=""),"expeditorul, ","")&amp;IF(OR(H311="",I311=""),"destinatarul, ","")&amp;IF(OR(N311="",O311=""),"transportatorul, ","")&amp;IF(OR(K311="",NOT(ISNUMBER(L311))),"locul și data încărcării, ","")&amp;IF(M311="","locul de livrare, ","")&amp;IF(N(AF311)=0,"numărul de colete, ","")&amp;IF(COUNTIFS(Mărfuri!$B$5:$B$1004,B311,Mărfuri!$H$5:$H$1004,"")&gt;0,"greutatea unor loturi, ",""))-2)&amp;". ","")&amp;IF(Z311&lt;&gt;"","Transportatorul a făcut rezerve la încărcare (art. 8): ele te obligă doar dacă le-ai acceptat expres. ","")&amp;IF(AND(ISNUMBER(AC311),ISNUMBER(AI311)),IF(NOT(ISNUMBER(AD311)),IF(Azi&gt;AI311,"Rezerva scrisă pentru avarii neaparente nu a fost trimisă în termen ("&amp;RIGHT("0"&amp;DAY(AI311),2)&amp;"."&amp;RIGHT("0"&amp;MONTH(AI311),2)&amp;"."&amp;YEAR(AI311)&amp;"). ","Trimite rezerva scrisă pentru avarii neaparente până la "&amp;RIGHT("0"&amp;DAY(AI311),2)&amp;"."&amp;RIGHT("0"&amp;MONTH(AI311),2)&amp;"."&amp;YEAR(AI311)&amp;". "),IF(AD311&gt;AI311,"Rezerva scrisă a fost trimisă după termenul de 7 zile ("&amp;RIGHT("0"&amp;DAY(AI311),2)&amp;"."&amp;RIGHT("0"&amp;MONTH(AI311),2)&amp;"."&amp;YEAR(AI311)&amp;"): se prezumă că marfa a fost primită în starea din CMR. ","")),"")&amp;IF(ISNUMBER(AJ311),IF(NOT(ISNUMBER(AE311)),IF(Azi&gt;AJ311,"Termenul de 21 de zile pentru reclamația de întârziere a expirat. ","Livrare cu întârziere: trimite reclamația scrisă până la "&amp;RIGHT("0"&amp;DAY(AJ311),2)&amp;"."&amp;RIGHT("0"&amp;MONTH(AJ311),2)&amp;"."&amp;YEAR(AJ311)&amp;". "),IF(AE311&gt;AJ311,"Reclamația pentru întârziere a fost trimisă după termen. ","")),"")&amp;IF(AND(AH311="În tranzit – întârziat"),"Termenul de livrare a trecut și marfa nu a ajuns. ","")&amp;IF(AND(ISNUMBER(AK311),OR(AB311&lt;&gt;"",ISNUMBER(AC311),ISNUMBER(AJ311)),Azi&gt;N(AK311)-60,Azi&lt;=N(AK311)),"Acțiunea în instanță se prescrie la "&amp;RIGHT("0"&amp;DAY(AK311),2)&amp;"."&amp;RIGHT("0"&amp;MONTH(AK311),2)&amp;"."&amp;YEAR(AK311)&amp;". ","")))</f>
        <v/>
      </c>
    </row>
    <row r="312" spans="2:38" x14ac:dyDescent="0.2">
      <c r="B312" s="17"/>
      <c r="C312" s="18"/>
      <c r="D312" s="19"/>
      <c r="E312" s="19"/>
      <c r="F312" s="19"/>
      <c r="G312" s="19"/>
      <c r="H312" s="19"/>
      <c r="I312" s="19"/>
      <c r="J312" s="19"/>
      <c r="K312" s="19"/>
      <c r="L312" s="18"/>
      <c r="M312" s="19"/>
      <c r="N312" s="19"/>
      <c r="O312" s="19"/>
      <c r="P312" s="19"/>
      <c r="Q312" s="19"/>
      <c r="R312" s="19"/>
      <c r="S312" s="19"/>
      <c r="T312" s="20"/>
      <c r="U312" s="21"/>
      <c r="V312" s="20"/>
      <c r="W312" s="19"/>
      <c r="X312" s="19"/>
      <c r="Y312" s="18"/>
      <c r="Z312" s="19"/>
      <c r="AA312" s="18"/>
      <c r="AB312" s="19"/>
      <c r="AC312" s="18"/>
      <c r="AD312" s="18"/>
      <c r="AE312" s="18"/>
      <c r="AF312" s="22" t="str">
        <f>IF(B312="","",SUMIF(Mărfuri!$B$5:$B$1004,B312,Mărfuri!$D$5:$D$1004))</f>
        <v/>
      </c>
      <c r="AG312" s="23" t="str">
        <f>IF(B312="","",SUMIF(Mărfuri!$B$5:$B$1004,B312,Mărfuri!$H$5:$H$1004))</f>
        <v/>
      </c>
      <c r="AH312" s="24" t="str">
        <f t="shared" si="16"/>
        <v/>
      </c>
      <c r="AI312" s="25" t="str">
        <f t="shared" si="17"/>
        <v/>
      </c>
      <c r="AJ312" s="25" t="str">
        <f t="shared" si="18"/>
        <v/>
      </c>
      <c r="AK312" s="25" t="str">
        <f t="shared" si="19"/>
        <v/>
      </c>
      <c r="AL312" s="26" t="str">
        <f>IF(B312="","",TRIM(IF(COUNTIF($B$5:$B$504,B312)&gt;1,"Număr CMR dublat. ","")&amp;IF(LEN(IF(C312="","data, ","")&amp;IF(D312="","locul întocmirii, ","")&amp;IF(OR(E312="",F312=""),"expeditorul, ","")&amp;IF(OR(H312="",I312=""),"destinatarul, ","")&amp;IF(OR(N312="",O312=""),"transportatorul, ","")&amp;IF(OR(K312="",NOT(ISNUMBER(L312))),"locul și data încărcării, ","")&amp;IF(M312="","locul de livrare, ","")&amp;IF(N(AF312)=0,"numărul de colete, ","")&amp;IF(COUNTIFS(Mărfuri!$B$5:$B$1004,B312,Mărfuri!$H$5:$H$1004,"")&gt;0,"greutatea unor loturi, ",""))&gt;0,"Lipsesc date obligatorii (art. 6): "&amp;LEFT(IF(C312="","data, ","")&amp;IF(D312="","locul întocmirii, ","")&amp;IF(OR(E312="",F312=""),"expeditorul, ","")&amp;IF(OR(H312="",I312=""),"destinatarul, ","")&amp;IF(OR(N312="",O312=""),"transportatorul, ","")&amp;IF(OR(K312="",NOT(ISNUMBER(L312))),"locul și data încărcării, ","")&amp;IF(M312="","locul de livrare, ","")&amp;IF(N(AF312)=0,"numărul de colete, ","")&amp;IF(COUNTIFS(Mărfuri!$B$5:$B$1004,B312,Mărfuri!$H$5:$H$1004,"")&gt;0,"greutatea unor loturi, ",""),LEN(IF(C312="","data, ","")&amp;IF(D312="","locul întocmirii, ","")&amp;IF(OR(E312="",F312=""),"expeditorul, ","")&amp;IF(OR(H312="",I312=""),"destinatarul, ","")&amp;IF(OR(N312="",O312=""),"transportatorul, ","")&amp;IF(OR(K312="",NOT(ISNUMBER(L312))),"locul și data încărcării, ","")&amp;IF(M312="","locul de livrare, ","")&amp;IF(N(AF312)=0,"numărul de colete, ","")&amp;IF(COUNTIFS(Mărfuri!$B$5:$B$1004,B312,Mărfuri!$H$5:$H$1004,"")&gt;0,"greutatea unor loturi, ",""))-2)&amp;". ","")&amp;IF(Z312&lt;&gt;"","Transportatorul a făcut rezerve la încărcare (art. 8): ele te obligă doar dacă le-ai acceptat expres. ","")&amp;IF(AND(ISNUMBER(AC312),ISNUMBER(AI312)),IF(NOT(ISNUMBER(AD312)),IF(Azi&gt;AI312,"Rezerva scrisă pentru avarii neaparente nu a fost trimisă în termen ("&amp;RIGHT("0"&amp;DAY(AI312),2)&amp;"."&amp;RIGHT("0"&amp;MONTH(AI312),2)&amp;"."&amp;YEAR(AI312)&amp;"). ","Trimite rezerva scrisă pentru avarii neaparente până la "&amp;RIGHT("0"&amp;DAY(AI312),2)&amp;"."&amp;RIGHT("0"&amp;MONTH(AI312),2)&amp;"."&amp;YEAR(AI312)&amp;". "),IF(AD312&gt;AI312,"Rezerva scrisă a fost trimisă după termenul de 7 zile ("&amp;RIGHT("0"&amp;DAY(AI312),2)&amp;"."&amp;RIGHT("0"&amp;MONTH(AI312),2)&amp;"."&amp;YEAR(AI312)&amp;"): se prezumă că marfa a fost primită în starea din CMR. ","")),"")&amp;IF(ISNUMBER(AJ312),IF(NOT(ISNUMBER(AE312)),IF(Azi&gt;AJ312,"Termenul de 21 de zile pentru reclamația de întârziere a expirat. ","Livrare cu întârziere: trimite reclamația scrisă până la "&amp;RIGHT("0"&amp;DAY(AJ312),2)&amp;"."&amp;RIGHT("0"&amp;MONTH(AJ312),2)&amp;"."&amp;YEAR(AJ312)&amp;". "),IF(AE312&gt;AJ312,"Reclamația pentru întârziere a fost trimisă după termen. ","")),"")&amp;IF(AND(AH312="În tranzit – întârziat"),"Termenul de livrare a trecut și marfa nu a ajuns. ","")&amp;IF(AND(ISNUMBER(AK312),OR(AB312&lt;&gt;"",ISNUMBER(AC312),ISNUMBER(AJ312)),Azi&gt;N(AK312)-60,Azi&lt;=N(AK312)),"Acțiunea în instanță se prescrie la "&amp;RIGHT("0"&amp;DAY(AK312),2)&amp;"."&amp;RIGHT("0"&amp;MONTH(AK312),2)&amp;"."&amp;YEAR(AK312)&amp;". ","")))</f>
        <v/>
      </c>
    </row>
    <row r="313" spans="2:38" x14ac:dyDescent="0.2">
      <c r="B313" s="17"/>
      <c r="C313" s="18"/>
      <c r="D313" s="19"/>
      <c r="E313" s="19"/>
      <c r="F313" s="19"/>
      <c r="G313" s="19"/>
      <c r="H313" s="19"/>
      <c r="I313" s="19"/>
      <c r="J313" s="19"/>
      <c r="K313" s="19"/>
      <c r="L313" s="18"/>
      <c r="M313" s="19"/>
      <c r="N313" s="19"/>
      <c r="O313" s="19"/>
      <c r="P313" s="19"/>
      <c r="Q313" s="19"/>
      <c r="R313" s="19"/>
      <c r="S313" s="19"/>
      <c r="T313" s="20"/>
      <c r="U313" s="21"/>
      <c r="V313" s="20"/>
      <c r="W313" s="19"/>
      <c r="X313" s="19"/>
      <c r="Y313" s="18"/>
      <c r="Z313" s="19"/>
      <c r="AA313" s="18"/>
      <c r="AB313" s="19"/>
      <c r="AC313" s="18"/>
      <c r="AD313" s="18"/>
      <c r="AE313" s="18"/>
      <c r="AF313" s="22" t="str">
        <f>IF(B313="","",SUMIF(Mărfuri!$B$5:$B$1004,B313,Mărfuri!$D$5:$D$1004))</f>
        <v/>
      </c>
      <c r="AG313" s="23" t="str">
        <f>IF(B313="","",SUMIF(Mărfuri!$B$5:$B$1004,B313,Mărfuri!$H$5:$H$1004))</f>
        <v/>
      </c>
      <c r="AH313" s="24" t="str">
        <f t="shared" si="16"/>
        <v/>
      </c>
      <c r="AI313" s="25" t="str">
        <f t="shared" si="17"/>
        <v/>
      </c>
      <c r="AJ313" s="25" t="str">
        <f t="shared" si="18"/>
        <v/>
      </c>
      <c r="AK313" s="25" t="str">
        <f t="shared" si="19"/>
        <v/>
      </c>
      <c r="AL313" s="26" t="str">
        <f>IF(B313="","",TRIM(IF(COUNTIF($B$5:$B$504,B313)&gt;1,"Număr CMR dublat. ","")&amp;IF(LEN(IF(C313="","data, ","")&amp;IF(D313="","locul întocmirii, ","")&amp;IF(OR(E313="",F313=""),"expeditorul, ","")&amp;IF(OR(H313="",I313=""),"destinatarul, ","")&amp;IF(OR(N313="",O313=""),"transportatorul, ","")&amp;IF(OR(K313="",NOT(ISNUMBER(L313))),"locul și data încărcării, ","")&amp;IF(M313="","locul de livrare, ","")&amp;IF(N(AF313)=0,"numărul de colete, ","")&amp;IF(COUNTIFS(Mărfuri!$B$5:$B$1004,B313,Mărfuri!$H$5:$H$1004,"")&gt;0,"greutatea unor loturi, ",""))&gt;0,"Lipsesc date obligatorii (art. 6): "&amp;LEFT(IF(C313="","data, ","")&amp;IF(D313="","locul întocmirii, ","")&amp;IF(OR(E313="",F313=""),"expeditorul, ","")&amp;IF(OR(H313="",I313=""),"destinatarul, ","")&amp;IF(OR(N313="",O313=""),"transportatorul, ","")&amp;IF(OR(K313="",NOT(ISNUMBER(L313))),"locul și data încărcării, ","")&amp;IF(M313="","locul de livrare, ","")&amp;IF(N(AF313)=0,"numărul de colete, ","")&amp;IF(COUNTIFS(Mărfuri!$B$5:$B$1004,B313,Mărfuri!$H$5:$H$1004,"")&gt;0,"greutatea unor loturi, ",""),LEN(IF(C313="","data, ","")&amp;IF(D313="","locul întocmirii, ","")&amp;IF(OR(E313="",F313=""),"expeditorul, ","")&amp;IF(OR(H313="",I313=""),"destinatarul, ","")&amp;IF(OR(N313="",O313=""),"transportatorul, ","")&amp;IF(OR(K313="",NOT(ISNUMBER(L313))),"locul și data încărcării, ","")&amp;IF(M313="","locul de livrare, ","")&amp;IF(N(AF313)=0,"numărul de colete, ","")&amp;IF(COUNTIFS(Mărfuri!$B$5:$B$1004,B313,Mărfuri!$H$5:$H$1004,"")&gt;0,"greutatea unor loturi, ",""))-2)&amp;". ","")&amp;IF(Z313&lt;&gt;"","Transportatorul a făcut rezerve la încărcare (art. 8): ele te obligă doar dacă le-ai acceptat expres. ","")&amp;IF(AND(ISNUMBER(AC313),ISNUMBER(AI313)),IF(NOT(ISNUMBER(AD313)),IF(Azi&gt;AI313,"Rezerva scrisă pentru avarii neaparente nu a fost trimisă în termen ("&amp;RIGHT("0"&amp;DAY(AI313),2)&amp;"."&amp;RIGHT("0"&amp;MONTH(AI313),2)&amp;"."&amp;YEAR(AI313)&amp;"). ","Trimite rezerva scrisă pentru avarii neaparente până la "&amp;RIGHT("0"&amp;DAY(AI313),2)&amp;"."&amp;RIGHT("0"&amp;MONTH(AI313),2)&amp;"."&amp;YEAR(AI313)&amp;". "),IF(AD313&gt;AI313,"Rezerva scrisă a fost trimisă după termenul de 7 zile ("&amp;RIGHT("0"&amp;DAY(AI313),2)&amp;"."&amp;RIGHT("0"&amp;MONTH(AI313),2)&amp;"."&amp;YEAR(AI313)&amp;"): se prezumă că marfa a fost primită în starea din CMR. ","")),"")&amp;IF(ISNUMBER(AJ313),IF(NOT(ISNUMBER(AE313)),IF(Azi&gt;AJ313,"Termenul de 21 de zile pentru reclamația de întârziere a expirat. ","Livrare cu întârziere: trimite reclamația scrisă până la "&amp;RIGHT("0"&amp;DAY(AJ313),2)&amp;"."&amp;RIGHT("0"&amp;MONTH(AJ313),2)&amp;"."&amp;YEAR(AJ313)&amp;". "),IF(AE313&gt;AJ313,"Reclamația pentru întârziere a fost trimisă după termen. ","")),"")&amp;IF(AND(AH313="În tranzit – întârziat"),"Termenul de livrare a trecut și marfa nu a ajuns. ","")&amp;IF(AND(ISNUMBER(AK313),OR(AB313&lt;&gt;"",ISNUMBER(AC313),ISNUMBER(AJ313)),Azi&gt;N(AK313)-60,Azi&lt;=N(AK313)),"Acțiunea în instanță se prescrie la "&amp;RIGHT("0"&amp;DAY(AK313),2)&amp;"."&amp;RIGHT("0"&amp;MONTH(AK313),2)&amp;"."&amp;YEAR(AK313)&amp;". ","")))</f>
        <v/>
      </c>
    </row>
    <row r="314" spans="2:38" x14ac:dyDescent="0.2">
      <c r="B314" s="17"/>
      <c r="C314" s="18"/>
      <c r="D314" s="19"/>
      <c r="E314" s="19"/>
      <c r="F314" s="19"/>
      <c r="G314" s="19"/>
      <c r="H314" s="19"/>
      <c r="I314" s="19"/>
      <c r="J314" s="19"/>
      <c r="K314" s="19"/>
      <c r="L314" s="18"/>
      <c r="M314" s="19"/>
      <c r="N314" s="19"/>
      <c r="O314" s="19"/>
      <c r="P314" s="19"/>
      <c r="Q314" s="19"/>
      <c r="R314" s="19"/>
      <c r="S314" s="19"/>
      <c r="T314" s="20"/>
      <c r="U314" s="21"/>
      <c r="V314" s="20"/>
      <c r="W314" s="19"/>
      <c r="X314" s="19"/>
      <c r="Y314" s="18"/>
      <c r="Z314" s="19"/>
      <c r="AA314" s="18"/>
      <c r="AB314" s="19"/>
      <c r="AC314" s="18"/>
      <c r="AD314" s="18"/>
      <c r="AE314" s="18"/>
      <c r="AF314" s="22" t="str">
        <f>IF(B314="","",SUMIF(Mărfuri!$B$5:$B$1004,B314,Mărfuri!$D$5:$D$1004))</f>
        <v/>
      </c>
      <c r="AG314" s="23" t="str">
        <f>IF(B314="","",SUMIF(Mărfuri!$B$5:$B$1004,B314,Mărfuri!$H$5:$H$1004))</f>
        <v/>
      </c>
      <c r="AH314" s="24" t="str">
        <f t="shared" si="16"/>
        <v/>
      </c>
      <c r="AI314" s="25" t="str">
        <f t="shared" si="17"/>
        <v/>
      </c>
      <c r="AJ314" s="25" t="str">
        <f t="shared" si="18"/>
        <v/>
      </c>
      <c r="AK314" s="25" t="str">
        <f t="shared" si="19"/>
        <v/>
      </c>
      <c r="AL314" s="26" t="str">
        <f>IF(B314="","",TRIM(IF(COUNTIF($B$5:$B$504,B314)&gt;1,"Număr CMR dublat. ","")&amp;IF(LEN(IF(C314="","data, ","")&amp;IF(D314="","locul întocmirii, ","")&amp;IF(OR(E314="",F314=""),"expeditorul, ","")&amp;IF(OR(H314="",I314=""),"destinatarul, ","")&amp;IF(OR(N314="",O314=""),"transportatorul, ","")&amp;IF(OR(K314="",NOT(ISNUMBER(L314))),"locul și data încărcării, ","")&amp;IF(M314="","locul de livrare, ","")&amp;IF(N(AF314)=0,"numărul de colete, ","")&amp;IF(COUNTIFS(Mărfuri!$B$5:$B$1004,B314,Mărfuri!$H$5:$H$1004,"")&gt;0,"greutatea unor loturi, ",""))&gt;0,"Lipsesc date obligatorii (art. 6): "&amp;LEFT(IF(C314="","data, ","")&amp;IF(D314="","locul întocmirii, ","")&amp;IF(OR(E314="",F314=""),"expeditorul, ","")&amp;IF(OR(H314="",I314=""),"destinatarul, ","")&amp;IF(OR(N314="",O314=""),"transportatorul, ","")&amp;IF(OR(K314="",NOT(ISNUMBER(L314))),"locul și data încărcării, ","")&amp;IF(M314="","locul de livrare, ","")&amp;IF(N(AF314)=0,"numărul de colete, ","")&amp;IF(COUNTIFS(Mărfuri!$B$5:$B$1004,B314,Mărfuri!$H$5:$H$1004,"")&gt;0,"greutatea unor loturi, ",""),LEN(IF(C314="","data, ","")&amp;IF(D314="","locul întocmirii, ","")&amp;IF(OR(E314="",F314=""),"expeditorul, ","")&amp;IF(OR(H314="",I314=""),"destinatarul, ","")&amp;IF(OR(N314="",O314=""),"transportatorul, ","")&amp;IF(OR(K314="",NOT(ISNUMBER(L314))),"locul și data încărcării, ","")&amp;IF(M314="","locul de livrare, ","")&amp;IF(N(AF314)=0,"numărul de colete, ","")&amp;IF(COUNTIFS(Mărfuri!$B$5:$B$1004,B314,Mărfuri!$H$5:$H$1004,"")&gt;0,"greutatea unor loturi, ",""))-2)&amp;". ","")&amp;IF(Z314&lt;&gt;"","Transportatorul a făcut rezerve la încărcare (art. 8): ele te obligă doar dacă le-ai acceptat expres. ","")&amp;IF(AND(ISNUMBER(AC314),ISNUMBER(AI314)),IF(NOT(ISNUMBER(AD314)),IF(Azi&gt;AI314,"Rezerva scrisă pentru avarii neaparente nu a fost trimisă în termen ("&amp;RIGHT("0"&amp;DAY(AI314),2)&amp;"."&amp;RIGHT("0"&amp;MONTH(AI314),2)&amp;"."&amp;YEAR(AI314)&amp;"). ","Trimite rezerva scrisă pentru avarii neaparente până la "&amp;RIGHT("0"&amp;DAY(AI314),2)&amp;"."&amp;RIGHT("0"&amp;MONTH(AI314),2)&amp;"."&amp;YEAR(AI314)&amp;". "),IF(AD314&gt;AI314,"Rezerva scrisă a fost trimisă după termenul de 7 zile ("&amp;RIGHT("0"&amp;DAY(AI314),2)&amp;"."&amp;RIGHT("0"&amp;MONTH(AI314),2)&amp;"."&amp;YEAR(AI314)&amp;"): se prezumă că marfa a fost primită în starea din CMR. ","")),"")&amp;IF(ISNUMBER(AJ314),IF(NOT(ISNUMBER(AE314)),IF(Azi&gt;AJ314,"Termenul de 21 de zile pentru reclamația de întârziere a expirat. ","Livrare cu întârziere: trimite reclamația scrisă până la "&amp;RIGHT("0"&amp;DAY(AJ314),2)&amp;"."&amp;RIGHT("0"&amp;MONTH(AJ314),2)&amp;"."&amp;YEAR(AJ314)&amp;". "),IF(AE314&gt;AJ314,"Reclamația pentru întârziere a fost trimisă după termen. ","")),"")&amp;IF(AND(AH314="În tranzit – întârziat"),"Termenul de livrare a trecut și marfa nu a ajuns. ","")&amp;IF(AND(ISNUMBER(AK314),OR(AB314&lt;&gt;"",ISNUMBER(AC314),ISNUMBER(AJ314)),Azi&gt;N(AK314)-60,Azi&lt;=N(AK314)),"Acțiunea în instanță se prescrie la "&amp;RIGHT("0"&amp;DAY(AK314),2)&amp;"."&amp;RIGHT("0"&amp;MONTH(AK314),2)&amp;"."&amp;YEAR(AK314)&amp;". ","")))</f>
        <v/>
      </c>
    </row>
    <row r="315" spans="2:38" x14ac:dyDescent="0.2">
      <c r="B315" s="17"/>
      <c r="C315" s="18"/>
      <c r="D315" s="19"/>
      <c r="E315" s="19"/>
      <c r="F315" s="19"/>
      <c r="G315" s="19"/>
      <c r="H315" s="19"/>
      <c r="I315" s="19"/>
      <c r="J315" s="19"/>
      <c r="K315" s="19"/>
      <c r="L315" s="18"/>
      <c r="M315" s="19"/>
      <c r="N315" s="19"/>
      <c r="O315" s="19"/>
      <c r="P315" s="19"/>
      <c r="Q315" s="19"/>
      <c r="R315" s="19"/>
      <c r="S315" s="19"/>
      <c r="T315" s="20"/>
      <c r="U315" s="21"/>
      <c r="V315" s="20"/>
      <c r="W315" s="19"/>
      <c r="X315" s="19"/>
      <c r="Y315" s="18"/>
      <c r="Z315" s="19"/>
      <c r="AA315" s="18"/>
      <c r="AB315" s="19"/>
      <c r="AC315" s="18"/>
      <c r="AD315" s="18"/>
      <c r="AE315" s="18"/>
      <c r="AF315" s="22" t="str">
        <f>IF(B315="","",SUMIF(Mărfuri!$B$5:$B$1004,B315,Mărfuri!$D$5:$D$1004))</f>
        <v/>
      </c>
      <c r="AG315" s="23" t="str">
        <f>IF(B315="","",SUMIF(Mărfuri!$B$5:$B$1004,B315,Mărfuri!$H$5:$H$1004))</f>
        <v/>
      </c>
      <c r="AH315" s="24" t="str">
        <f t="shared" si="16"/>
        <v/>
      </c>
      <c r="AI315" s="25" t="str">
        <f t="shared" si="17"/>
        <v/>
      </c>
      <c r="AJ315" s="25" t="str">
        <f t="shared" si="18"/>
        <v/>
      </c>
      <c r="AK315" s="25" t="str">
        <f t="shared" si="19"/>
        <v/>
      </c>
      <c r="AL315" s="26" t="str">
        <f>IF(B315="","",TRIM(IF(COUNTIF($B$5:$B$504,B315)&gt;1,"Număr CMR dublat. ","")&amp;IF(LEN(IF(C315="","data, ","")&amp;IF(D315="","locul întocmirii, ","")&amp;IF(OR(E315="",F315=""),"expeditorul, ","")&amp;IF(OR(H315="",I315=""),"destinatarul, ","")&amp;IF(OR(N315="",O315=""),"transportatorul, ","")&amp;IF(OR(K315="",NOT(ISNUMBER(L315))),"locul și data încărcării, ","")&amp;IF(M315="","locul de livrare, ","")&amp;IF(N(AF315)=0,"numărul de colete, ","")&amp;IF(COUNTIFS(Mărfuri!$B$5:$B$1004,B315,Mărfuri!$H$5:$H$1004,"")&gt;0,"greutatea unor loturi, ",""))&gt;0,"Lipsesc date obligatorii (art. 6): "&amp;LEFT(IF(C315="","data, ","")&amp;IF(D315="","locul întocmirii, ","")&amp;IF(OR(E315="",F315=""),"expeditorul, ","")&amp;IF(OR(H315="",I315=""),"destinatarul, ","")&amp;IF(OR(N315="",O315=""),"transportatorul, ","")&amp;IF(OR(K315="",NOT(ISNUMBER(L315))),"locul și data încărcării, ","")&amp;IF(M315="","locul de livrare, ","")&amp;IF(N(AF315)=0,"numărul de colete, ","")&amp;IF(COUNTIFS(Mărfuri!$B$5:$B$1004,B315,Mărfuri!$H$5:$H$1004,"")&gt;0,"greutatea unor loturi, ",""),LEN(IF(C315="","data, ","")&amp;IF(D315="","locul întocmirii, ","")&amp;IF(OR(E315="",F315=""),"expeditorul, ","")&amp;IF(OR(H315="",I315=""),"destinatarul, ","")&amp;IF(OR(N315="",O315=""),"transportatorul, ","")&amp;IF(OR(K315="",NOT(ISNUMBER(L315))),"locul și data încărcării, ","")&amp;IF(M315="","locul de livrare, ","")&amp;IF(N(AF315)=0,"numărul de colete, ","")&amp;IF(COUNTIFS(Mărfuri!$B$5:$B$1004,B315,Mărfuri!$H$5:$H$1004,"")&gt;0,"greutatea unor loturi, ",""))-2)&amp;". ","")&amp;IF(Z315&lt;&gt;"","Transportatorul a făcut rezerve la încărcare (art. 8): ele te obligă doar dacă le-ai acceptat expres. ","")&amp;IF(AND(ISNUMBER(AC315),ISNUMBER(AI315)),IF(NOT(ISNUMBER(AD315)),IF(Azi&gt;AI315,"Rezerva scrisă pentru avarii neaparente nu a fost trimisă în termen ("&amp;RIGHT("0"&amp;DAY(AI315),2)&amp;"."&amp;RIGHT("0"&amp;MONTH(AI315),2)&amp;"."&amp;YEAR(AI315)&amp;"). ","Trimite rezerva scrisă pentru avarii neaparente până la "&amp;RIGHT("0"&amp;DAY(AI315),2)&amp;"."&amp;RIGHT("0"&amp;MONTH(AI315),2)&amp;"."&amp;YEAR(AI315)&amp;". "),IF(AD315&gt;AI315,"Rezerva scrisă a fost trimisă după termenul de 7 zile ("&amp;RIGHT("0"&amp;DAY(AI315),2)&amp;"."&amp;RIGHT("0"&amp;MONTH(AI315),2)&amp;"."&amp;YEAR(AI315)&amp;"): se prezumă că marfa a fost primită în starea din CMR. ","")),"")&amp;IF(ISNUMBER(AJ315),IF(NOT(ISNUMBER(AE315)),IF(Azi&gt;AJ315,"Termenul de 21 de zile pentru reclamația de întârziere a expirat. ","Livrare cu întârziere: trimite reclamația scrisă până la "&amp;RIGHT("0"&amp;DAY(AJ315),2)&amp;"."&amp;RIGHT("0"&amp;MONTH(AJ315),2)&amp;"."&amp;YEAR(AJ315)&amp;". "),IF(AE315&gt;AJ315,"Reclamația pentru întârziere a fost trimisă după termen. ","")),"")&amp;IF(AND(AH315="În tranzit – întârziat"),"Termenul de livrare a trecut și marfa nu a ajuns. ","")&amp;IF(AND(ISNUMBER(AK315),OR(AB315&lt;&gt;"",ISNUMBER(AC315),ISNUMBER(AJ315)),Azi&gt;N(AK315)-60,Azi&lt;=N(AK315)),"Acțiunea în instanță se prescrie la "&amp;RIGHT("0"&amp;DAY(AK315),2)&amp;"."&amp;RIGHT("0"&amp;MONTH(AK315),2)&amp;"."&amp;YEAR(AK315)&amp;". ","")))</f>
        <v/>
      </c>
    </row>
    <row r="316" spans="2:38" x14ac:dyDescent="0.2">
      <c r="B316" s="17"/>
      <c r="C316" s="18"/>
      <c r="D316" s="19"/>
      <c r="E316" s="19"/>
      <c r="F316" s="19"/>
      <c r="G316" s="19"/>
      <c r="H316" s="19"/>
      <c r="I316" s="19"/>
      <c r="J316" s="19"/>
      <c r="K316" s="19"/>
      <c r="L316" s="18"/>
      <c r="M316" s="19"/>
      <c r="N316" s="19"/>
      <c r="O316" s="19"/>
      <c r="P316" s="19"/>
      <c r="Q316" s="19"/>
      <c r="R316" s="19"/>
      <c r="S316" s="19"/>
      <c r="T316" s="20"/>
      <c r="U316" s="21"/>
      <c r="V316" s="20"/>
      <c r="W316" s="19"/>
      <c r="X316" s="19"/>
      <c r="Y316" s="18"/>
      <c r="Z316" s="19"/>
      <c r="AA316" s="18"/>
      <c r="AB316" s="19"/>
      <c r="AC316" s="18"/>
      <c r="AD316" s="18"/>
      <c r="AE316" s="18"/>
      <c r="AF316" s="22" t="str">
        <f>IF(B316="","",SUMIF(Mărfuri!$B$5:$B$1004,B316,Mărfuri!$D$5:$D$1004))</f>
        <v/>
      </c>
      <c r="AG316" s="23" t="str">
        <f>IF(B316="","",SUMIF(Mărfuri!$B$5:$B$1004,B316,Mărfuri!$H$5:$H$1004))</f>
        <v/>
      </c>
      <c r="AH316" s="24" t="str">
        <f t="shared" si="16"/>
        <v/>
      </c>
      <c r="AI316" s="25" t="str">
        <f t="shared" si="17"/>
        <v/>
      </c>
      <c r="AJ316" s="25" t="str">
        <f t="shared" si="18"/>
        <v/>
      </c>
      <c r="AK316" s="25" t="str">
        <f t="shared" si="19"/>
        <v/>
      </c>
      <c r="AL316" s="26" t="str">
        <f>IF(B316="","",TRIM(IF(COUNTIF($B$5:$B$504,B316)&gt;1,"Număr CMR dublat. ","")&amp;IF(LEN(IF(C316="","data, ","")&amp;IF(D316="","locul întocmirii, ","")&amp;IF(OR(E316="",F316=""),"expeditorul, ","")&amp;IF(OR(H316="",I316=""),"destinatarul, ","")&amp;IF(OR(N316="",O316=""),"transportatorul, ","")&amp;IF(OR(K316="",NOT(ISNUMBER(L316))),"locul și data încărcării, ","")&amp;IF(M316="","locul de livrare, ","")&amp;IF(N(AF316)=0,"numărul de colete, ","")&amp;IF(COUNTIFS(Mărfuri!$B$5:$B$1004,B316,Mărfuri!$H$5:$H$1004,"")&gt;0,"greutatea unor loturi, ",""))&gt;0,"Lipsesc date obligatorii (art. 6): "&amp;LEFT(IF(C316="","data, ","")&amp;IF(D316="","locul întocmirii, ","")&amp;IF(OR(E316="",F316=""),"expeditorul, ","")&amp;IF(OR(H316="",I316=""),"destinatarul, ","")&amp;IF(OR(N316="",O316=""),"transportatorul, ","")&amp;IF(OR(K316="",NOT(ISNUMBER(L316))),"locul și data încărcării, ","")&amp;IF(M316="","locul de livrare, ","")&amp;IF(N(AF316)=0,"numărul de colete, ","")&amp;IF(COUNTIFS(Mărfuri!$B$5:$B$1004,B316,Mărfuri!$H$5:$H$1004,"")&gt;0,"greutatea unor loturi, ",""),LEN(IF(C316="","data, ","")&amp;IF(D316="","locul întocmirii, ","")&amp;IF(OR(E316="",F316=""),"expeditorul, ","")&amp;IF(OR(H316="",I316=""),"destinatarul, ","")&amp;IF(OR(N316="",O316=""),"transportatorul, ","")&amp;IF(OR(K316="",NOT(ISNUMBER(L316))),"locul și data încărcării, ","")&amp;IF(M316="","locul de livrare, ","")&amp;IF(N(AF316)=0,"numărul de colete, ","")&amp;IF(COUNTIFS(Mărfuri!$B$5:$B$1004,B316,Mărfuri!$H$5:$H$1004,"")&gt;0,"greutatea unor loturi, ",""))-2)&amp;". ","")&amp;IF(Z316&lt;&gt;"","Transportatorul a făcut rezerve la încărcare (art. 8): ele te obligă doar dacă le-ai acceptat expres. ","")&amp;IF(AND(ISNUMBER(AC316),ISNUMBER(AI316)),IF(NOT(ISNUMBER(AD316)),IF(Azi&gt;AI316,"Rezerva scrisă pentru avarii neaparente nu a fost trimisă în termen ("&amp;RIGHT("0"&amp;DAY(AI316),2)&amp;"."&amp;RIGHT("0"&amp;MONTH(AI316),2)&amp;"."&amp;YEAR(AI316)&amp;"). ","Trimite rezerva scrisă pentru avarii neaparente până la "&amp;RIGHT("0"&amp;DAY(AI316),2)&amp;"."&amp;RIGHT("0"&amp;MONTH(AI316),2)&amp;"."&amp;YEAR(AI316)&amp;". "),IF(AD316&gt;AI316,"Rezerva scrisă a fost trimisă după termenul de 7 zile ("&amp;RIGHT("0"&amp;DAY(AI316),2)&amp;"."&amp;RIGHT("0"&amp;MONTH(AI316),2)&amp;"."&amp;YEAR(AI316)&amp;"): se prezumă că marfa a fost primită în starea din CMR. ","")),"")&amp;IF(ISNUMBER(AJ316),IF(NOT(ISNUMBER(AE316)),IF(Azi&gt;AJ316,"Termenul de 21 de zile pentru reclamația de întârziere a expirat. ","Livrare cu întârziere: trimite reclamația scrisă până la "&amp;RIGHT("0"&amp;DAY(AJ316),2)&amp;"."&amp;RIGHT("0"&amp;MONTH(AJ316),2)&amp;"."&amp;YEAR(AJ316)&amp;". "),IF(AE316&gt;AJ316,"Reclamația pentru întârziere a fost trimisă după termen. ","")),"")&amp;IF(AND(AH316="În tranzit – întârziat"),"Termenul de livrare a trecut și marfa nu a ajuns. ","")&amp;IF(AND(ISNUMBER(AK316),OR(AB316&lt;&gt;"",ISNUMBER(AC316),ISNUMBER(AJ316)),Azi&gt;N(AK316)-60,Azi&lt;=N(AK316)),"Acțiunea în instanță se prescrie la "&amp;RIGHT("0"&amp;DAY(AK316),2)&amp;"."&amp;RIGHT("0"&amp;MONTH(AK316),2)&amp;"."&amp;YEAR(AK316)&amp;". ","")))</f>
        <v/>
      </c>
    </row>
    <row r="317" spans="2:38" x14ac:dyDescent="0.2">
      <c r="B317" s="17"/>
      <c r="C317" s="18"/>
      <c r="D317" s="19"/>
      <c r="E317" s="19"/>
      <c r="F317" s="19"/>
      <c r="G317" s="19"/>
      <c r="H317" s="19"/>
      <c r="I317" s="19"/>
      <c r="J317" s="19"/>
      <c r="K317" s="19"/>
      <c r="L317" s="18"/>
      <c r="M317" s="19"/>
      <c r="N317" s="19"/>
      <c r="O317" s="19"/>
      <c r="P317" s="19"/>
      <c r="Q317" s="19"/>
      <c r="R317" s="19"/>
      <c r="S317" s="19"/>
      <c r="T317" s="20"/>
      <c r="U317" s="21"/>
      <c r="V317" s="20"/>
      <c r="W317" s="19"/>
      <c r="X317" s="19"/>
      <c r="Y317" s="18"/>
      <c r="Z317" s="19"/>
      <c r="AA317" s="18"/>
      <c r="AB317" s="19"/>
      <c r="AC317" s="18"/>
      <c r="AD317" s="18"/>
      <c r="AE317" s="18"/>
      <c r="AF317" s="22" t="str">
        <f>IF(B317="","",SUMIF(Mărfuri!$B$5:$B$1004,B317,Mărfuri!$D$5:$D$1004))</f>
        <v/>
      </c>
      <c r="AG317" s="23" t="str">
        <f>IF(B317="","",SUMIF(Mărfuri!$B$5:$B$1004,B317,Mărfuri!$H$5:$H$1004))</f>
        <v/>
      </c>
      <c r="AH317" s="24" t="str">
        <f t="shared" si="16"/>
        <v/>
      </c>
      <c r="AI317" s="25" t="str">
        <f t="shared" si="17"/>
        <v/>
      </c>
      <c r="AJ317" s="25" t="str">
        <f t="shared" si="18"/>
        <v/>
      </c>
      <c r="AK317" s="25" t="str">
        <f t="shared" si="19"/>
        <v/>
      </c>
      <c r="AL317" s="26" t="str">
        <f>IF(B317="","",TRIM(IF(COUNTIF($B$5:$B$504,B317)&gt;1,"Număr CMR dublat. ","")&amp;IF(LEN(IF(C317="","data, ","")&amp;IF(D317="","locul întocmirii, ","")&amp;IF(OR(E317="",F317=""),"expeditorul, ","")&amp;IF(OR(H317="",I317=""),"destinatarul, ","")&amp;IF(OR(N317="",O317=""),"transportatorul, ","")&amp;IF(OR(K317="",NOT(ISNUMBER(L317))),"locul și data încărcării, ","")&amp;IF(M317="","locul de livrare, ","")&amp;IF(N(AF317)=0,"numărul de colete, ","")&amp;IF(COUNTIFS(Mărfuri!$B$5:$B$1004,B317,Mărfuri!$H$5:$H$1004,"")&gt;0,"greutatea unor loturi, ",""))&gt;0,"Lipsesc date obligatorii (art. 6): "&amp;LEFT(IF(C317="","data, ","")&amp;IF(D317="","locul întocmirii, ","")&amp;IF(OR(E317="",F317=""),"expeditorul, ","")&amp;IF(OR(H317="",I317=""),"destinatarul, ","")&amp;IF(OR(N317="",O317=""),"transportatorul, ","")&amp;IF(OR(K317="",NOT(ISNUMBER(L317))),"locul și data încărcării, ","")&amp;IF(M317="","locul de livrare, ","")&amp;IF(N(AF317)=0,"numărul de colete, ","")&amp;IF(COUNTIFS(Mărfuri!$B$5:$B$1004,B317,Mărfuri!$H$5:$H$1004,"")&gt;0,"greutatea unor loturi, ",""),LEN(IF(C317="","data, ","")&amp;IF(D317="","locul întocmirii, ","")&amp;IF(OR(E317="",F317=""),"expeditorul, ","")&amp;IF(OR(H317="",I317=""),"destinatarul, ","")&amp;IF(OR(N317="",O317=""),"transportatorul, ","")&amp;IF(OR(K317="",NOT(ISNUMBER(L317))),"locul și data încărcării, ","")&amp;IF(M317="","locul de livrare, ","")&amp;IF(N(AF317)=0,"numărul de colete, ","")&amp;IF(COUNTIFS(Mărfuri!$B$5:$B$1004,B317,Mărfuri!$H$5:$H$1004,"")&gt;0,"greutatea unor loturi, ",""))-2)&amp;". ","")&amp;IF(Z317&lt;&gt;"","Transportatorul a făcut rezerve la încărcare (art. 8): ele te obligă doar dacă le-ai acceptat expres. ","")&amp;IF(AND(ISNUMBER(AC317),ISNUMBER(AI317)),IF(NOT(ISNUMBER(AD317)),IF(Azi&gt;AI317,"Rezerva scrisă pentru avarii neaparente nu a fost trimisă în termen ("&amp;RIGHT("0"&amp;DAY(AI317),2)&amp;"."&amp;RIGHT("0"&amp;MONTH(AI317),2)&amp;"."&amp;YEAR(AI317)&amp;"). ","Trimite rezerva scrisă pentru avarii neaparente până la "&amp;RIGHT("0"&amp;DAY(AI317),2)&amp;"."&amp;RIGHT("0"&amp;MONTH(AI317),2)&amp;"."&amp;YEAR(AI317)&amp;". "),IF(AD317&gt;AI317,"Rezerva scrisă a fost trimisă după termenul de 7 zile ("&amp;RIGHT("0"&amp;DAY(AI317),2)&amp;"."&amp;RIGHT("0"&amp;MONTH(AI317),2)&amp;"."&amp;YEAR(AI317)&amp;"): se prezumă că marfa a fost primită în starea din CMR. ","")),"")&amp;IF(ISNUMBER(AJ317),IF(NOT(ISNUMBER(AE317)),IF(Azi&gt;AJ317,"Termenul de 21 de zile pentru reclamația de întârziere a expirat. ","Livrare cu întârziere: trimite reclamația scrisă până la "&amp;RIGHT("0"&amp;DAY(AJ317),2)&amp;"."&amp;RIGHT("0"&amp;MONTH(AJ317),2)&amp;"."&amp;YEAR(AJ317)&amp;". "),IF(AE317&gt;AJ317,"Reclamația pentru întârziere a fost trimisă după termen. ","")),"")&amp;IF(AND(AH317="În tranzit – întârziat"),"Termenul de livrare a trecut și marfa nu a ajuns. ","")&amp;IF(AND(ISNUMBER(AK317),OR(AB317&lt;&gt;"",ISNUMBER(AC317),ISNUMBER(AJ317)),Azi&gt;N(AK317)-60,Azi&lt;=N(AK317)),"Acțiunea în instanță se prescrie la "&amp;RIGHT("0"&amp;DAY(AK317),2)&amp;"."&amp;RIGHT("0"&amp;MONTH(AK317),2)&amp;"."&amp;YEAR(AK317)&amp;". ","")))</f>
        <v/>
      </c>
    </row>
    <row r="318" spans="2:38" x14ac:dyDescent="0.2">
      <c r="B318" s="17"/>
      <c r="C318" s="18"/>
      <c r="D318" s="19"/>
      <c r="E318" s="19"/>
      <c r="F318" s="19"/>
      <c r="G318" s="19"/>
      <c r="H318" s="19"/>
      <c r="I318" s="19"/>
      <c r="J318" s="19"/>
      <c r="K318" s="19"/>
      <c r="L318" s="18"/>
      <c r="M318" s="19"/>
      <c r="N318" s="19"/>
      <c r="O318" s="19"/>
      <c r="P318" s="19"/>
      <c r="Q318" s="19"/>
      <c r="R318" s="19"/>
      <c r="S318" s="19"/>
      <c r="T318" s="20"/>
      <c r="U318" s="21"/>
      <c r="V318" s="20"/>
      <c r="W318" s="19"/>
      <c r="X318" s="19"/>
      <c r="Y318" s="18"/>
      <c r="Z318" s="19"/>
      <c r="AA318" s="18"/>
      <c r="AB318" s="19"/>
      <c r="AC318" s="18"/>
      <c r="AD318" s="18"/>
      <c r="AE318" s="18"/>
      <c r="AF318" s="22" t="str">
        <f>IF(B318="","",SUMIF(Mărfuri!$B$5:$B$1004,B318,Mărfuri!$D$5:$D$1004))</f>
        <v/>
      </c>
      <c r="AG318" s="23" t="str">
        <f>IF(B318="","",SUMIF(Mărfuri!$B$5:$B$1004,B318,Mărfuri!$H$5:$H$1004))</f>
        <v/>
      </c>
      <c r="AH318" s="24" t="str">
        <f t="shared" si="16"/>
        <v/>
      </c>
      <c r="AI318" s="25" t="str">
        <f t="shared" si="17"/>
        <v/>
      </c>
      <c r="AJ318" s="25" t="str">
        <f t="shared" si="18"/>
        <v/>
      </c>
      <c r="AK318" s="25" t="str">
        <f t="shared" si="19"/>
        <v/>
      </c>
      <c r="AL318" s="26" t="str">
        <f>IF(B318="","",TRIM(IF(COUNTIF($B$5:$B$504,B318)&gt;1,"Număr CMR dublat. ","")&amp;IF(LEN(IF(C318="","data, ","")&amp;IF(D318="","locul întocmirii, ","")&amp;IF(OR(E318="",F318=""),"expeditorul, ","")&amp;IF(OR(H318="",I318=""),"destinatarul, ","")&amp;IF(OR(N318="",O318=""),"transportatorul, ","")&amp;IF(OR(K318="",NOT(ISNUMBER(L318))),"locul și data încărcării, ","")&amp;IF(M318="","locul de livrare, ","")&amp;IF(N(AF318)=0,"numărul de colete, ","")&amp;IF(COUNTIFS(Mărfuri!$B$5:$B$1004,B318,Mărfuri!$H$5:$H$1004,"")&gt;0,"greutatea unor loturi, ",""))&gt;0,"Lipsesc date obligatorii (art. 6): "&amp;LEFT(IF(C318="","data, ","")&amp;IF(D318="","locul întocmirii, ","")&amp;IF(OR(E318="",F318=""),"expeditorul, ","")&amp;IF(OR(H318="",I318=""),"destinatarul, ","")&amp;IF(OR(N318="",O318=""),"transportatorul, ","")&amp;IF(OR(K318="",NOT(ISNUMBER(L318))),"locul și data încărcării, ","")&amp;IF(M318="","locul de livrare, ","")&amp;IF(N(AF318)=0,"numărul de colete, ","")&amp;IF(COUNTIFS(Mărfuri!$B$5:$B$1004,B318,Mărfuri!$H$5:$H$1004,"")&gt;0,"greutatea unor loturi, ",""),LEN(IF(C318="","data, ","")&amp;IF(D318="","locul întocmirii, ","")&amp;IF(OR(E318="",F318=""),"expeditorul, ","")&amp;IF(OR(H318="",I318=""),"destinatarul, ","")&amp;IF(OR(N318="",O318=""),"transportatorul, ","")&amp;IF(OR(K318="",NOT(ISNUMBER(L318))),"locul și data încărcării, ","")&amp;IF(M318="","locul de livrare, ","")&amp;IF(N(AF318)=0,"numărul de colete, ","")&amp;IF(COUNTIFS(Mărfuri!$B$5:$B$1004,B318,Mărfuri!$H$5:$H$1004,"")&gt;0,"greutatea unor loturi, ",""))-2)&amp;". ","")&amp;IF(Z318&lt;&gt;"","Transportatorul a făcut rezerve la încărcare (art. 8): ele te obligă doar dacă le-ai acceptat expres. ","")&amp;IF(AND(ISNUMBER(AC318),ISNUMBER(AI318)),IF(NOT(ISNUMBER(AD318)),IF(Azi&gt;AI318,"Rezerva scrisă pentru avarii neaparente nu a fost trimisă în termen ("&amp;RIGHT("0"&amp;DAY(AI318),2)&amp;"."&amp;RIGHT("0"&amp;MONTH(AI318),2)&amp;"."&amp;YEAR(AI318)&amp;"). ","Trimite rezerva scrisă pentru avarii neaparente până la "&amp;RIGHT("0"&amp;DAY(AI318),2)&amp;"."&amp;RIGHT("0"&amp;MONTH(AI318),2)&amp;"."&amp;YEAR(AI318)&amp;". "),IF(AD318&gt;AI318,"Rezerva scrisă a fost trimisă după termenul de 7 zile ("&amp;RIGHT("0"&amp;DAY(AI318),2)&amp;"."&amp;RIGHT("0"&amp;MONTH(AI318),2)&amp;"."&amp;YEAR(AI318)&amp;"): se prezumă că marfa a fost primită în starea din CMR. ","")),"")&amp;IF(ISNUMBER(AJ318),IF(NOT(ISNUMBER(AE318)),IF(Azi&gt;AJ318,"Termenul de 21 de zile pentru reclamația de întârziere a expirat. ","Livrare cu întârziere: trimite reclamația scrisă până la "&amp;RIGHT("0"&amp;DAY(AJ318),2)&amp;"."&amp;RIGHT("0"&amp;MONTH(AJ318),2)&amp;"."&amp;YEAR(AJ318)&amp;". "),IF(AE318&gt;AJ318,"Reclamația pentru întârziere a fost trimisă după termen. ","")),"")&amp;IF(AND(AH318="În tranzit – întârziat"),"Termenul de livrare a trecut și marfa nu a ajuns. ","")&amp;IF(AND(ISNUMBER(AK318),OR(AB318&lt;&gt;"",ISNUMBER(AC318),ISNUMBER(AJ318)),Azi&gt;N(AK318)-60,Azi&lt;=N(AK318)),"Acțiunea în instanță se prescrie la "&amp;RIGHT("0"&amp;DAY(AK318),2)&amp;"."&amp;RIGHT("0"&amp;MONTH(AK318),2)&amp;"."&amp;YEAR(AK318)&amp;". ","")))</f>
        <v/>
      </c>
    </row>
    <row r="319" spans="2:38" x14ac:dyDescent="0.2">
      <c r="B319" s="17"/>
      <c r="C319" s="18"/>
      <c r="D319" s="19"/>
      <c r="E319" s="19"/>
      <c r="F319" s="19"/>
      <c r="G319" s="19"/>
      <c r="H319" s="19"/>
      <c r="I319" s="19"/>
      <c r="J319" s="19"/>
      <c r="K319" s="19"/>
      <c r="L319" s="18"/>
      <c r="M319" s="19"/>
      <c r="N319" s="19"/>
      <c r="O319" s="19"/>
      <c r="P319" s="19"/>
      <c r="Q319" s="19"/>
      <c r="R319" s="19"/>
      <c r="S319" s="19"/>
      <c r="T319" s="20"/>
      <c r="U319" s="21"/>
      <c r="V319" s="20"/>
      <c r="W319" s="19"/>
      <c r="X319" s="19"/>
      <c r="Y319" s="18"/>
      <c r="Z319" s="19"/>
      <c r="AA319" s="18"/>
      <c r="AB319" s="19"/>
      <c r="AC319" s="18"/>
      <c r="AD319" s="18"/>
      <c r="AE319" s="18"/>
      <c r="AF319" s="22" t="str">
        <f>IF(B319="","",SUMIF(Mărfuri!$B$5:$B$1004,B319,Mărfuri!$D$5:$D$1004))</f>
        <v/>
      </c>
      <c r="AG319" s="23" t="str">
        <f>IF(B319="","",SUMIF(Mărfuri!$B$5:$B$1004,B319,Mărfuri!$H$5:$H$1004))</f>
        <v/>
      </c>
      <c r="AH319" s="24" t="str">
        <f t="shared" si="16"/>
        <v/>
      </c>
      <c r="AI319" s="25" t="str">
        <f t="shared" si="17"/>
        <v/>
      </c>
      <c r="AJ319" s="25" t="str">
        <f t="shared" si="18"/>
        <v/>
      </c>
      <c r="AK319" s="25" t="str">
        <f t="shared" si="19"/>
        <v/>
      </c>
      <c r="AL319" s="26" t="str">
        <f>IF(B319="","",TRIM(IF(COUNTIF($B$5:$B$504,B319)&gt;1,"Număr CMR dublat. ","")&amp;IF(LEN(IF(C319="","data, ","")&amp;IF(D319="","locul întocmirii, ","")&amp;IF(OR(E319="",F319=""),"expeditorul, ","")&amp;IF(OR(H319="",I319=""),"destinatarul, ","")&amp;IF(OR(N319="",O319=""),"transportatorul, ","")&amp;IF(OR(K319="",NOT(ISNUMBER(L319))),"locul și data încărcării, ","")&amp;IF(M319="","locul de livrare, ","")&amp;IF(N(AF319)=0,"numărul de colete, ","")&amp;IF(COUNTIFS(Mărfuri!$B$5:$B$1004,B319,Mărfuri!$H$5:$H$1004,"")&gt;0,"greutatea unor loturi, ",""))&gt;0,"Lipsesc date obligatorii (art. 6): "&amp;LEFT(IF(C319="","data, ","")&amp;IF(D319="","locul întocmirii, ","")&amp;IF(OR(E319="",F319=""),"expeditorul, ","")&amp;IF(OR(H319="",I319=""),"destinatarul, ","")&amp;IF(OR(N319="",O319=""),"transportatorul, ","")&amp;IF(OR(K319="",NOT(ISNUMBER(L319))),"locul și data încărcării, ","")&amp;IF(M319="","locul de livrare, ","")&amp;IF(N(AF319)=0,"numărul de colete, ","")&amp;IF(COUNTIFS(Mărfuri!$B$5:$B$1004,B319,Mărfuri!$H$5:$H$1004,"")&gt;0,"greutatea unor loturi, ",""),LEN(IF(C319="","data, ","")&amp;IF(D319="","locul întocmirii, ","")&amp;IF(OR(E319="",F319=""),"expeditorul, ","")&amp;IF(OR(H319="",I319=""),"destinatarul, ","")&amp;IF(OR(N319="",O319=""),"transportatorul, ","")&amp;IF(OR(K319="",NOT(ISNUMBER(L319))),"locul și data încărcării, ","")&amp;IF(M319="","locul de livrare, ","")&amp;IF(N(AF319)=0,"numărul de colete, ","")&amp;IF(COUNTIFS(Mărfuri!$B$5:$B$1004,B319,Mărfuri!$H$5:$H$1004,"")&gt;0,"greutatea unor loturi, ",""))-2)&amp;". ","")&amp;IF(Z319&lt;&gt;"","Transportatorul a făcut rezerve la încărcare (art. 8): ele te obligă doar dacă le-ai acceptat expres. ","")&amp;IF(AND(ISNUMBER(AC319),ISNUMBER(AI319)),IF(NOT(ISNUMBER(AD319)),IF(Azi&gt;AI319,"Rezerva scrisă pentru avarii neaparente nu a fost trimisă în termen ("&amp;RIGHT("0"&amp;DAY(AI319),2)&amp;"."&amp;RIGHT("0"&amp;MONTH(AI319),2)&amp;"."&amp;YEAR(AI319)&amp;"). ","Trimite rezerva scrisă pentru avarii neaparente până la "&amp;RIGHT("0"&amp;DAY(AI319),2)&amp;"."&amp;RIGHT("0"&amp;MONTH(AI319),2)&amp;"."&amp;YEAR(AI319)&amp;". "),IF(AD319&gt;AI319,"Rezerva scrisă a fost trimisă după termenul de 7 zile ("&amp;RIGHT("0"&amp;DAY(AI319),2)&amp;"."&amp;RIGHT("0"&amp;MONTH(AI319),2)&amp;"."&amp;YEAR(AI319)&amp;"): se prezumă că marfa a fost primită în starea din CMR. ","")),"")&amp;IF(ISNUMBER(AJ319),IF(NOT(ISNUMBER(AE319)),IF(Azi&gt;AJ319,"Termenul de 21 de zile pentru reclamația de întârziere a expirat. ","Livrare cu întârziere: trimite reclamația scrisă până la "&amp;RIGHT("0"&amp;DAY(AJ319),2)&amp;"."&amp;RIGHT("0"&amp;MONTH(AJ319),2)&amp;"."&amp;YEAR(AJ319)&amp;". "),IF(AE319&gt;AJ319,"Reclamația pentru întârziere a fost trimisă după termen. ","")),"")&amp;IF(AND(AH319="În tranzit – întârziat"),"Termenul de livrare a trecut și marfa nu a ajuns. ","")&amp;IF(AND(ISNUMBER(AK319),OR(AB319&lt;&gt;"",ISNUMBER(AC319),ISNUMBER(AJ319)),Azi&gt;N(AK319)-60,Azi&lt;=N(AK319)),"Acțiunea în instanță se prescrie la "&amp;RIGHT("0"&amp;DAY(AK319),2)&amp;"."&amp;RIGHT("0"&amp;MONTH(AK319),2)&amp;"."&amp;YEAR(AK319)&amp;". ","")))</f>
        <v/>
      </c>
    </row>
    <row r="320" spans="2:38" x14ac:dyDescent="0.2">
      <c r="B320" s="17"/>
      <c r="C320" s="18"/>
      <c r="D320" s="19"/>
      <c r="E320" s="19"/>
      <c r="F320" s="19"/>
      <c r="G320" s="19"/>
      <c r="H320" s="19"/>
      <c r="I320" s="19"/>
      <c r="J320" s="19"/>
      <c r="K320" s="19"/>
      <c r="L320" s="18"/>
      <c r="M320" s="19"/>
      <c r="N320" s="19"/>
      <c r="O320" s="19"/>
      <c r="P320" s="19"/>
      <c r="Q320" s="19"/>
      <c r="R320" s="19"/>
      <c r="S320" s="19"/>
      <c r="T320" s="20"/>
      <c r="U320" s="21"/>
      <c r="V320" s="20"/>
      <c r="W320" s="19"/>
      <c r="X320" s="19"/>
      <c r="Y320" s="18"/>
      <c r="Z320" s="19"/>
      <c r="AA320" s="18"/>
      <c r="AB320" s="19"/>
      <c r="AC320" s="18"/>
      <c r="AD320" s="18"/>
      <c r="AE320" s="18"/>
      <c r="AF320" s="22" t="str">
        <f>IF(B320="","",SUMIF(Mărfuri!$B$5:$B$1004,B320,Mărfuri!$D$5:$D$1004))</f>
        <v/>
      </c>
      <c r="AG320" s="23" t="str">
        <f>IF(B320="","",SUMIF(Mărfuri!$B$5:$B$1004,B320,Mărfuri!$H$5:$H$1004))</f>
        <v/>
      </c>
      <c r="AH320" s="24" t="str">
        <f t="shared" si="16"/>
        <v/>
      </c>
      <c r="AI320" s="25" t="str">
        <f t="shared" si="17"/>
        <v/>
      </c>
      <c r="AJ320" s="25" t="str">
        <f t="shared" si="18"/>
        <v/>
      </c>
      <c r="AK320" s="25" t="str">
        <f t="shared" si="19"/>
        <v/>
      </c>
      <c r="AL320" s="26" t="str">
        <f>IF(B320="","",TRIM(IF(COUNTIF($B$5:$B$504,B320)&gt;1,"Număr CMR dublat. ","")&amp;IF(LEN(IF(C320="","data, ","")&amp;IF(D320="","locul întocmirii, ","")&amp;IF(OR(E320="",F320=""),"expeditorul, ","")&amp;IF(OR(H320="",I320=""),"destinatarul, ","")&amp;IF(OR(N320="",O320=""),"transportatorul, ","")&amp;IF(OR(K320="",NOT(ISNUMBER(L320))),"locul și data încărcării, ","")&amp;IF(M320="","locul de livrare, ","")&amp;IF(N(AF320)=0,"numărul de colete, ","")&amp;IF(COUNTIFS(Mărfuri!$B$5:$B$1004,B320,Mărfuri!$H$5:$H$1004,"")&gt;0,"greutatea unor loturi, ",""))&gt;0,"Lipsesc date obligatorii (art. 6): "&amp;LEFT(IF(C320="","data, ","")&amp;IF(D320="","locul întocmirii, ","")&amp;IF(OR(E320="",F320=""),"expeditorul, ","")&amp;IF(OR(H320="",I320=""),"destinatarul, ","")&amp;IF(OR(N320="",O320=""),"transportatorul, ","")&amp;IF(OR(K320="",NOT(ISNUMBER(L320))),"locul și data încărcării, ","")&amp;IF(M320="","locul de livrare, ","")&amp;IF(N(AF320)=0,"numărul de colete, ","")&amp;IF(COUNTIFS(Mărfuri!$B$5:$B$1004,B320,Mărfuri!$H$5:$H$1004,"")&gt;0,"greutatea unor loturi, ",""),LEN(IF(C320="","data, ","")&amp;IF(D320="","locul întocmirii, ","")&amp;IF(OR(E320="",F320=""),"expeditorul, ","")&amp;IF(OR(H320="",I320=""),"destinatarul, ","")&amp;IF(OR(N320="",O320=""),"transportatorul, ","")&amp;IF(OR(K320="",NOT(ISNUMBER(L320))),"locul și data încărcării, ","")&amp;IF(M320="","locul de livrare, ","")&amp;IF(N(AF320)=0,"numărul de colete, ","")&amp;IF(COUNTIFS(Mărfuri!$B$5:$B$1004,B320,Mărfuri!$H$5:$H$1004,"")&gt;0,"greutatea unor loturi, ",""))-2)&amp;". ","")&amp;IF(Z320&lt;&gt;"","Transportatorul a făcut rezerve la încărcare (art. 8): ele te obligă doar dacă le-ai acceptat expres. ","")&amp;IF(AND(ISNUMBER(AC320),ISNUMBER(AI320)),IF(NOT(ISNUMBER(AD320)),IF(Azi&gt;AI320,"Rezerva scrisă pentru avarii neaparente nu a fost trimisă în termen ("&amp;RIGHT("0"&amp;DAY(AI320),2)&amp;"."&amp;RIGHT("0"&amp;MONTH(AI320),2)&amp;"."&amp;YEAR(AI320)&amp;"). ","Trimite rezerva scrisă pentru avarii neaparente până la "&amp;RIGHT("0"&amp;DAY(AI320),2)&amp;"."&amp;RIGHT("0"&amp;MONTH(AI320),2)&amp;"."&amp;YEAR(AI320)&amp;". "),IF(AD320&gt;AI320,"Rezerva scrisă a fost trimisă după termenul de 7 zile ("&amp;RIGHT("0"&amp;DAY(AI320),2)&amp;"."&amp;RIGHT("0"&amp;MONTH(AI320),2)&amp;"."&amp;YEAR(AI320)&amp;"): se prezumă că marfa a fost primită în starea din CMR. ","")),"")&amp;IF(ISNUMBER(AJ320),IF(NOT(ISNUMBER(AE320)),IF(Azi&gt;AJ320,"Termenul de 21 de zile pentru reclamația de întârziere a expirat. ","Livrare cu întârziere: trimite reclamația scrisă până la "&amp;RIGHT("0"&amp;DAY(AJ320),2)&amp;"."&amp;RIGHT("0"&amp;MONTH(AJ320),2)&amp;"."&amp;YEAR(AJ320)&amp;". "),IF(AE320&gt;AJ320,"Reclamația pentru întârziere a fost trimisă după termen. ","")),"")&amp;IF(AND(AH320="În tranzit – întârziat"),"Termenul de livrare a trecut și marfa nu a ajuns. ","")&amp;IF(AND(ISNUMBER(AK320),OR(AB320&lt;&gt;"",ISNUMBER(AC320),ISNUMBER(AJ320)),Azi&gt;N(AK320)-60,Azi&lt;=N(AK320)),"Acțiunea în instanță se prescrie la "&amp;RIGHT("0"&amp;DAY(AK320),2)&amp;"."&amp;RIGHT("0"&amp;MONTH(AK320),2)&amp;"."&amp;YEAR(AK320)&amp;". ","")))</f>
        <v/>
      </c>
    </row>
    <row r="321" spans="2:38" x14ac:dyDescent="0.2">
      <c r="B321" s="17"/>
      <c r="C321" s="18"/>
      <c r="D321" s="19"/>
      <c r="E321" s="19"/>
      <c r="F321" s="19"/>
      <c r="G321" s="19"/>
      <c r="H321" s="19"/>
      <c r="I321" s="19"/>
      <c r="J321" s="19"/>
      <c r="K321" s="19"/>
      <c r="L321" s="18"/>
      <c r="M321" s="19"/>
      <c r="N321" s="19"/>
      <c r="O321" s="19"/>
      <c r="P321" s="19"/>
      <c r="Q321" s="19"/>
      <c r="R321" s="19"/>
      <c r="S321" s="19"/>
      <c r="T321" s="20"/>
      <c r="U321" s="21"/>
      <c r="V321" s="20"/>
      <c r="W321" s="19"/>
      <c r="X321" s="19"/>
      <c r="Y321" s="18"/>
      <c r="Z321" s="19"/>
      <c r="AA321" s="18"/>
      <c r="AB321" s="19"/>
      <c r="AC321" s="18"/>
      <c r="AD321" s="18"/>
      <c r="AE321" s="18"/>
      <c r="AF321" s="22" t="str">
        <f>IF(B321="","",SUMIF(Mărfuri!$B$5:$B$1004,B321,Mărfuri!$D$5:$D$1004))</f>
        <v/>
      </c>
      <c r="AG321" s="23" t="str">
        <f>IF(B321="","",SUMIF(Mărfuri!$B$5:$B$1004,B321,Mărfuri!$H$5:$H$1004))</f>
        <v/>
      </c>
      <c r="AH321" s="24" t="str">
        <f t="shared" si="16"/>
        <v/>
      </c>
      <c r="AI321" s="25" t="str">
        <f t="shared" si="17"/>
        <v/>
      </c>
      <c r="AJ321" s="25" t="str">
        <f t="shared" si="18"/>
        <v/>
      </c>
      <c r="AK321" s="25" t="str">
        <f t="shared" si="19"/>
        <v/>
      </c>
      <c r="AL321" s="26" t="str">
        <f>IF(B321="","",TRIM(IF(COUNTIF($B$5:$B$504,B321)&gt;1,"Număr CMR dublat. ","")&amp;IF(LEN(IF(C321="","data, ","")&amp;IF(D321="","locul întocmirii, ","")&amp;IF(OR(E321="",F321=""),"expeditorul, ","")&amp;IF(OR(H321="",I321=""),"destinatarul, ","")&amp;IF(OR(N321="",O321=""),"transportatorul, ","")&amp;IF(OR(K321="",NOT(ISNUMBER(L321))),"locul și data încărcării, ","")&amp;IF(M321="","locul de livrare, ","")&amp;IF(N(AF321)=0,"numărul de colete, ","")&amp;IF(COUNTIFS(Mărfuri!$B$5:$B$1004,B321,Mărfuri!$H$5:$H$1004,"")&gt;0,"greutatea unor loturi, ",""))&gt;0,"Lipsesc date obligatorii (art. 6): "&amp;LEFT(IF(C321="","data, ","")&amp;IF(D321="","locul întocmirii, ","")&amp;IF(OR(E321="",F321=""),"expeditorul, ","")&amp;IF(OR(H321="",I321=""),"destinatarul, ","")&amp;IF(OR(N321="",O321=""),"transportatorul, ","")&amp;IF(OR(K321="",NOT(ISNUMBER(L321))),"locul și data încărcării, ","")&amp;IF(M321="","locul de livrare, ","")&amp;IF(N(AF321)=0,"numărul de colete, ","")&amp;IF(COUNTIFS(Mărfuri!$B$5:$B$1004,B321,Mărfuri!$H$5:$H$1004,"")&gt;0,"greutatea unor loturi, ",""),LEN(IF(C321="","data, ","")&amp;IF(D321="","locul întocmirii, ","")&amp;IF(OR(E321="",F321=""),"expeditorul, ","")&amp;IF(OR(H321="",I321=""),"destinatarul, ","")&amp;IF(OR(N321="",O321=""),"transportatorul, ","")&amp;IF(OR(K321="",NOT(ISNUMBER(L321))),"locul și data încărcării, ","")&amp;IF(M321="","locul de livrare, ","")&amp;IF(N(AF321)=0,"numărul de colete, ","")&amp;IF(COUNTIFS(Mărfuri!$B$5:$B$1004,B321,Mărfuri!$H$5:$H$1004,"")&gt;0,"greutatea unor loturi, ",""))-2)&amp;". ","")&amp;IF(Z321&lt;&gt;"","Transportatorul a făcut rezerve la încărcare (art. 8): ele te obligă doar dacă le-ai acceptat expres. ","")&amp;IF(AND(ISNUMBER(AC321),ISNUMBER(AI321)),IF(NOT(ISNUMBER(AD321)),IF(Azi&gt;AI321,"Rezerva scrisă pentru avarii neaparente nu a fost trimisă în termen ("&amp;RIGHT("0"&amp;DAY(AI321),2)&amp;"."&amp;RIGHT("0"&amp;MONTH(AI321),2)&amp;"."&amp;YEAR(AI321)&amp;"). ","Trimite rezerva scrisă pentru avarii neaparente până la "&amp;RIGHT("0"&amp;DAY(AI321),2)&amp;"."&amp;RIGHT("0"&amp;MONTH(AI321),2)&amp;"."&amp;YEAR(AI321)&amp;". "),IF(AD321&gt;AI321,"Rezerva scrisă a fost trimisă după termenul de 7 zile ("&amp;RIGHT("0"&amp;DAY(AI321),2)&amp;"."&amp;RIGHT("0"&amp;MONTH(AI321),2)&amp;"."&amp;YEAR(AI321)&amp;"): se prezumă că marfa a fost primită în starea din CMR. ","")),"")&amp;IF(ISNUMBER(AJ321),IF(NOT(ISNUMBER(AE321)),IF(Azi&gt;AJ321,"Termenul de 21 de zile pentru reclamația de întârziere a expirat. ","Livrare cu întârziere: trimite reclamația scrisă până la "&amp;RIGHT("0"&amp;DAY(AJ321),2)&amp;"."&amp;RIGHT("0"&amp;MONTH(AJ321),2)&amp;"."&amp;YEAR(AJ321)&amp;". "),IF(AE321&gt;AJ321,"Reclamația pentru întârziere a fost trimisă după termen. ","")),"")&amp;IF(AND(AH321="În tranzit – întârziat"),"Termenul de livrare a trecut și marfa nu a ajuns. ","")&amp;IF(AND(ISNUMBER(AK321),OR(AB321&lt;&gt;"",ISNUMBER(AC321),ISNUMBER(AJ321)),Azi&gt;N(AK321)-60,Azi&lt;=N(AK321)),"Acțiunea în instanță se prescrie la "&amp;RIGHT("0"&amp;DAY(AK321),2)&amp;"."&amp;RIGHT("0"&amp;MONTH(AK321),2)&amp;"."&amp;YEAR(AK321)&amp;". ","")))</f>
        <v/>
      </c>
    </row>
    <row r="322" spans="2:38" x14ac:dyDescent="0.2">
      <c r="B322" s="17"/>
      <c r="C322" s="18"/>
      <c r="D322" s="19"/>
      <c r="E322" s="19"/>
      <c r="F322" s="19"/>
      <c r="G322" s="19"/>
      <c r="H322" s="19"/>
      <c r="I322" s="19"/>
      <c r="J322" s="19"/>
      <c r="K322" s="19"/>
      <c r="L322" s="18"/>
      <c r="M322" s="19"/>
      <c r="N322" s="19"/>
      <c r="O322" s="19"/>
      <c r="P322" s="19"/>
      <c r="Q322" s="19"/>
      <c r="R322" s="19"/>
      <c r="S322" s="19"/>
      <c r="T322" s="20"/>
      <c r="U322" s="21"/>
      <c r="V322" s="20"/>
      <c r="W322" s="19"/>
      <c r="X322" s="19"/>
      <c r="Y322" s="18"/>
      <c r="Z322" s="19"/>
      <c r="AA322" s="18"/>
      <c r="AB322" s="19"/>
      <c r="AC322" s="18"/>
      <c r="AD322" s="18"/>
      <c r="AE322" s="18"/>
      <c r="AF322" s="22" t="str">
        <f>IF(B322="","",SUMIF(Mărfuri!$B$5:$B$1004,B322,Mărfuri!$D$5:$D$1004))</f>
        <v/>
      </c>
      <c r="AG322" s="23" t="str">
        <f>IF(B322="","",SUMIF(Mărfuri!$B$5:$B$1004,B322,Mărfuri!$H$5:$H$1004))</f>
        <v/>
      </c>
      <c r="AH322" s="24" t="str">
        <f t="shared" si="16"/>
        <v/>
      </c>
      <c r="AI322" s="25" t="str">
        <f t="shared" si="17"/>
        <v/>
      </c>
      <c r="AJ322" s="25" t="str">
        <f t="shared" si="18"/>
        <v/>
      </c>
      <c r="AK322" s="25" t="str">
        <f t="shared" si="19"/>
        <v/>
      </c>
      <c r="AL322" s="26" t="str">
        <f>IF(B322="","",TRIM(IF(COUNTIF($B$5:$B$504,B322)&gt;1,"Număr CMR dublat. ","")&amp;IF(LEN(IF(C322="","data, ","")&amp;IF(D322="","locul întocmirii, ","")&amp;IF(OR(E322="",F322=""),"expeditorul, ","")&amp;IF(OR(H322="",I322=""),"destinatarul, ","")&amp;IF(OR(N322="",O322=""),"transportatorul, ","")&amp;IF(OR(K322="",NOT(ISNUMBER(L322))),"locul și data încărcării, ","")&amp;IF(M322="","locul de livrare, ","")&amp;IF(N(AF322)=0,"numărul de colete, ","")&amp;IF(COUNTIFS(Mărfuri!$B$5:$B$1004,B322,Mărfuri!$H$5:$H$1004,"")&gt;0,"greutatea unor loturi, ",""))&gt;0,"Lipsesc date obligatorii (art. 6): "&amp;LEFT(IF(C322="","data, ","")&amp;IF(D322="","locul întocmirii, ","")&amp;IF(OR(E322="",F322=""),"expeditorul, ","")&amp;IF(OR(H322="",I322=""),"destinatarul, ","")&amp;IF(OR(N322="",O322=""),"transportatorul, ","")&amp;IF(OR(K322="",NOT(ISNUMBER(L322))),"locul și data încărcării, ","")&amp;IF(M322="","locul de livrare, ","")&amp;IF(N(AF322)=0,"numărul de colete, ","")&amp;IF(COUNTIFS(Mărfuri!$B$5:$B$1004,B322,Mărfuri!$H$5:$H$1004,"")&gt;0,"greutatea unor loturi, ",""),LEN(IF(C322="","data, ","")&amp;IF(D322="","locul întocmirii, ","")&amp;IF(OR(E322="",F322=""),"expeditorul, ","")&amp;IF(OR(H322="",I322=""),"destinatarul, ","")&amp;IF(OR(N322="",O322=""),"transportatorul, ","")&amp;IF(OR(K322="",NOT(ISNUMBER(L322))),"locul și data încărcării, ","")&amp;IF(M322="","locul de livrare, ","")&amp;IF(N(AF322)=0,"numărul de colete, ","")&amp;IF(COUNTIFS(Mărfuri!$B$5:$B$1004,B322,Mărfuri!$H$5:$H$1004,"")&gt;0,"greutatea unor loturi, ",""))-2)&amp;". ","")&amp;IF(Z322&lt;&gt;"","Transportatorul a făcut rezerve la încărcare (art. 8): ele te obligă doar dacă le-ai acceptat expres. ","")&amp;IF(AND(ISNUMBER(AC322),ISNUMBER(AI322)),IF(NOT(ISNUMBER(AD322)),IF(Azi&gt;AI322,"Rezerva scrisă pentru avarii neaparente nu a fost trimisă în termen ("&amp;RIGHT("0"&amp;DAY(AI322),2)&amp;"."&amp;RIGHT("0"&amp;MONTH(AI322),2)&amp;"."&amp;YEAR(AI322)&amp;"). ","Trimite rezerva scrisă pentru avarii neaparente până la "&amp;RIGHT("0"&amp;DAY(AI322),2)&amp;"."&amp;RIGHT("0"&amp;MONTH(AI322),2)&amp;"."&amp;YEAR(AI322)&amp;". "),IF(AD322&gt;AI322,"Rezerva scrisă a fost trimisă după termenul de 7 zile ("&amp;RIGHT("0"&amp;DAY(AI322),2)&amp;"."&amp;RIGHT("0"&amp;MONTH(AI322),2)&amp;"."&amp;YEAR(AI322)&amp;"): se prezumă că marfa a fost primită în starea din CMR. ","")),"")&amp;IF(ISNUMBER(AJ322),IF(NOT(ISNUMBER(AE322)),IF(Azi&gt;AJ322,"Termenul de 21 de zile pentru reclamația de întârziere a expirat. ","Livrare cu întârziere: trimite reclamația scrisă până la "&amp;RIGHT("0"&amp;DAY(AJ322),2)&amp;"."&amp;RIGHT("0"&amp;MONTH(AJ322),2)&amp;"."&amp;YEAR(AJ322)&amp;". "),IF(AE322&gt;AJ322,"Reclamația pentru întârziere a fost trimisă după termen. ","")),"")&amp;IF(AND(AH322="În tranzit – întârziat"),"Termenul de livrare a trecut și marfa nu a ajuns. ","")&amp;IF(AND(ISNUMBER(AK322),OR(AB322&lt;&gt;"",ISNUMBER(AC322),ISNUMBER(AJ322)),Azi&gt;N(AK322)-60,Azi&lt;=N(AK322)),"Acțiunea în instanță se prescrie la "&amp;RIGHT("0"&amp;DAY(AK322),2)&amp;"."&amp;RIGHT("0"&amp;MONTH(AK322),2)&amp;"."&amp;YEAR(AK322)&amp;". ","")))</f>
        <v/>
      </c>
    </row>
    <row r="323" spans="2:38" x14ac:dyDescent="0.2">
      <c r="B323" s="17"/>
      <c r="C323" s="18"/>
      <c r="D323" s="19"/>
      <c r="E323" s="19"/>
      <c r="F323" s="19"/>
      <c r="G323" s="19"/>
      <c r="H323" s="19"/>
      <c r="I323" s="19"/>
      <c r="J323" s="19"/>
      <c r="K323" s="19"/>
      <c r="L323" s="18"/>
      <c r="M323" s="19"/>
      <c r="N323" s="19"/>
      <c r="O323" s="19"/>
      <c r="P323" s="19"/>
      <c r="Q323" s="19"/>
      <c r="R323" s="19"/>
      <c r="S323" s="19"/>
      <c r="T323" s="20"/>
      <c r="U323" s="21"/>
      <c r="V323" s="20"/>
      <c r="W323" s="19"/>
      <c r="X323" s="19"/>
      <c r="Y323" s="18"/>
      <c r="Z323" s="19"/>
      <c r="AA323" s="18"/>
      <c r="AB323" s="19"/>
      <c r="AC323" s="18"/>
      <c r="AD323" s="18"/>
      <c r="AE323" s="18"/>
      <c r="AF323" s="22" t="str">
        <f>IF(B323="","",SUMIF(Mărfuri!$B$5:$B$1004,B323,Mărfuri!$D$5:$D$1004))</f>
        <v/>
      </c>
      <c r="AG323" s="23" t="str">
        <f>IF(B323="","",SUMIF(Mărfuri!$B$5:$B$1004,B323,Mărfuri!$H$5:$H$1004))</f>
        <v/>
      </c>
      <c r="AH323" s="24" t="str">
        <f t="shared" si="16"/>
        <v/>
      </c>
      <c r="AI323" s="25" t="str">
        <f t="shared" si="17"/>
        <v/>
      </c>
      <c r="AJ323" s="25" t="str">
        <f t="shared" si="18"/>
        <v/>
      </c>
      <c r="AK323" s="25" t="str">
        <f t="shared" si="19"/>
        <v/>
      </c>
      <c r="AL323" s="26" t="str">
        <f>IF(B323="","",TRIM(IF(COUNTIF($B$5:$B$504,B323)&gt;1,"Număr CMR dublat. ","")&amp;IF(LEN(IF(C323="","data, ","")&amp;IF(D323="","locul întocmirii, ","")&amp;IF(OR(E323="",F323=""),"expeditorul, ","")&amp;IF(OR(H323="",I323=""),"destinatarul, ","")&amp;IF(OR(N323="",O323=""),"transportatorul, ","")&amp;IF(OR(K323="",NOT(ISNUMBER(L323))),"locul și data încărcării, ","")&amp;IF(M323="","locul de livrare, ","")&amp;IF(N(AF323)=0,"numărul de colete, ","")&amp;IF(COUNTIFS(Mărfuri!$B$5:$B$1004,B323,Mărfuri!$H$5:$H$1004,"")&gt;0,"greutatea unor loturi, ",""))&gt;0,"Lipsesc date obligatorii (art. 6): "&amp;LEFT(IF(C323="","data, ","")&amp;IF(D323="","locul întocmirii, ","")&amp;IF(OR(E323="",F323=""),"expeditorul, ","")&amp;IF(OR(H323="",I323=""),"destinatarul, ","")&amp;IF(OR(N323="",O323=""),"transportatorul, ","")&amp;IF(OR(K323="",NOT(ISNUMBER(L323))),"locul și data încărcării, ","")&amp;IF(M323="","locul de livrare, ","")&amp;IF(N(AF323)=0,"numărul de colete, ","")&amp;IF(COUNTIFS(Mărfuri!$B$5:$B$1004,B323,Mărfuri!$H$5:$H$1004,"")&gt;0,"greutatea unor loturi, ",""),LEN(IF(C323="","data, ","")&amp;IF(D323="","locul întocmirii, ","")&amp;IF(OR(E323="",F323=""),"expeditorul, ","")&amp;IF(OR(H323="",I323=""),"destinatarul, ","")&amp;IF(OR(N323="",O323=""),"transportatorul, ","")&amp;IF(OR(K323="",NOT(ISNUMBER(L323))),"locul și data încărcării, ","")&amp;IF(M323="","locul de livrare, ","")&amp;IF(N(AF323)=0,"numărul de colete, ","")&amp;IF(COUNTIFS(Mărfuri!$B$5:$B$1004,B323,Mărfuri!$H$5:$H$1004,"")&gt;0,"greutatea unor loturi, ",""))-2)&amp;". ","")&amp;IF(Z323&lt;&gt;"","Transportatorul a făcut rezerve la încărcare (art. 8): ele te obligă doar dacă le-ai acceptat expres. ","")&amp;IF(AND(ISNUMBER(AC323),ISNUMBER(AI323)),IF(NOT(ISNUMBER(AD323)),IF(Azi&gt;AI323,"Rezerva scrisă pentru avarii neaparente nu a fost trimisă în termen ("&amp;RIGHT("0"&amp;DAY(AI323),2)&amp;"."&amp;RIGHT("0"&amp;MONTH(AI323),2)&amp;"."&amp;YEAR(AI323)&amp;"). ","Trimite rezerva scrisă pentru avarii neaparente până la "&amp;RIGHT("0"&amp;DAY(AI323),2)&amp;"."&amp;RIGHT("0"&amp;MONTH(AI323),2)&amp;"."&amp;YEAR(AI323)&amp;". "),IF(AD323&gt;AI323,"Rezerva scrisă a fost trimisă după termenul de 7 zile ("&amp;RIGHT("0"&amp;DAY(AI323),2)&amp;"."&amp;RIGHT("0"&amp;MONTH(AI323),2)&amp;"."&amp;YEAR(AI323)&amp;"): se prezumă că marfa a fost primită în starea din CMR. ","")),"")&amp;IF(ISNUMBER(AJ323),IF(NOT(ISNUMBER(AE323)),IF(Azi&gt;AJ323,"Termenul de 21 de zile pentru reclamația de întârziere a expirat. ","Livrare cu întârziere: trimite reclamația scrisă până la "&amp;RIGHT("0"&amp;DAY(AJ323),2)&amp;"."&amp;RIGHT("0"&amp;MONTH(AJ323),2)&amp;"."&amp;YEAR(AJ323)&amp;". "),IF(AE323&gt;AJ323,"Reclamația pentru întârziere a fost trimisă după termen. ","")),"")&amp;IF(AND(AH323="În tranzit – întârziat"),"Termenul de livrare a trecut și marfa nu a ajuns. ","")&amp;IF(AND(ISNUMBER(AK323),OR(AB323&lt;&gt;"",ISNUMBER(AC323),ISNUMBER(AJ323)),Azi&gt;N(AK323)-60,Azi&lt;=N(AK323)),"Acțiunea în instanță se prescrie la "&amp;RIGHT("0"&amp;DAY(AK323),2)&amp;"."&amp;RIGHT("0"&amp;MONTH(AK323),2)&amp;"."&amp;YEAR(AK323)&amp;". ","")))</f>
        <v/>
      </c>
    </row>
    <row r="324" spans="2:38" x14ac:dyDescent="0.2">
      <c r="B324" s="17"/>
      <c r="C324" s="18"/>
      <c r="D324" s="19"/>
      <c r="E324" s="19"/>
      <c r="F324" s="19"/>
      <c r="G324" s="19"/>
      <c r="H324" s="19"/>
      <c r="I324" s="19"/>
      <c r="J324" s="19"/>
      <c r="K324" s="19"/>
      <c r="L324" s="18"/>
      <c r="M324" s="19"/>
      <c r="N324" s="19"/>
      <c r="O324" s="19"/>
      <c r="P324" s="19"/>
      <c r="Q324" s="19"/>
      <c r="R324" s="19"/>
      <c r="S324" s="19"/>
      <c r="T324" s="20"/>
      <c r="U324" s="21"/>
      <c r="V324" s="20"/>
      <c r="W324" s="19"/>
      <c r="X324" s="19"/>
      <c r="Y324" s="18"/>
      <c r="Z324" s="19"/>
      <c r="AA324" s="18"/>
      <c r="AB324" s="19"/>
      <c r="AC324" s="18"/>
      <c r="AD324" s="18"/>
      <c r="AE324" s="18"/>
      <c r="AF324" s="22" t="str">
        <f>IF(B324="","",SUMIF(Mărfuri!$B$5:$B$1004,B324,Mărfuri!$D$5:$D$1004))</f>
        <v/>
      </c>
      <c r="AG324" s="23" t="str">
        <f>IF(B324="","",SUMIF(Mărfuri!$B$5:$B$1004,B324,Mărfuri!$H$5:$H$1004))</f>
        <v/>
      </c>
      <c r="AH324" s="24" t="str">
        <f t="shared" si="16"/>
        <v/>
      </c>
      <c r="AI324" s="25" t="str">
        <f t="shared" si="17"/>
        <v/>
      </c>
      <c r="AJ324" s="25" t="str">
        <f t="shared" si="18"/>
        <v/>
      </c>
      <c r="AK324" s="25" t="str">
        <f t="shared" si="19"/>
        <v/>
      </c>
      <c r="AL324" s="26" t="str">
        <f>IF(B324="","",TRIM(IF(COUNTIF($B$5:$B$504,B324)&gt;1,"Număr CMR dublat. ","")&amp;IF(LEN(IF(C324="","data, ","")&amp;IF(D324="","locul întocmirii, ","")&amp;IF(OR(E324="",F324=""),"expeditorul, ","")&amp;IF(OR(H324="",I324=""),"destinatarul, ","")&amp;IF(OR(N324="",O324=""),"transportatorul, ","")&amp;IF(OR(K324="",NOT(ISNUMBER(L324))),"locul și data încărcării, ","")&amp;IF(M324="","locul de livrare, ","")&amp;IF(N(AF324)=0,"numărul de colete, ","")&amp;IF(COUNTIFS(Mărfuri!$B$5:$B$1004,B324,Mărfuri!$H$5:$H$1004,"")&gt;0,"greutatea unor loturi, ",""))&gt;0,"Lipsesc date obligatorii (art. 6): "&amp;LEFT(IF(C324="","data, ","")&amp;IF(D324="","locul întocmirii, ","")&amp;IF(OR(E324="",F324=""),"expeditorul, ","")&amp;IF(OR(H324="",I324=""),"destinatarul, ","")&amp;IF(OR(N324="",O324=""),"transportatorul, ","")&amp;IF(OR(K324="",NOT(ISNUMBER(L324))),"locul și data încărcării, ","")&amp;IF(M324="","locul de livrare, ","")&amp;IF(N(AF324)=0,"numărul de colete, ","")&amp;IF(COUNTIFS(Mărfuri!$B$5:$B$1004,B324,Mărfuri!$H$5:$H$1004,"")&gt;0,"greutatea unor loturi, ",""),LEN(IF(C324="","data, ","")&amp;IF(D324="","locul întocmirii, ","")&amp;IF(OR(E324="",F324=""),"expeditorul, ","")&amp;IF(OR(H324="",I324=""),"destinatarul, ","")&amp;IF(OR(N324="",O324=""),"transportatorul, ","")&amp;IF(OR(K324="",NOT(ISNUMBER(L324))),"locul și data încărcării, ","")&amp;IF(M324="","locul de livrare, ","")&amp;IF(N(AF324)=0,"numărul de colete, ","")&amp;IF(COUNTIFS(Mărfuri!$B$5:$B$1004,B324,Mărfuri!$H$5:$H$1004,"")&gt;0,"greutatea unor loturi, ",""))-2)&amp;". ","")&amp;IF(Z324&lt;&gt;"","Transportatorul a făcut rezerve la încărcare (art. 8): ele te obligă doar dacă le-ai acceptat expres. ","")&amp;IF(AND(ISNUMBER(AC324),ISNUMBER(AI324)),IF(NOT(ISNUMBER(AD324)),IF(Azi&gt;AI324,"Rezerva scrisă pentru avarii neaparente nu a fost trimisă în termen ("&amp;RIGHT("0"&amp;DAY(AI324),2)&amp;"."&amp;RIGHT("0"&amp;MONTH(AI324),2)&amp;"."&amp;YEAR(AI324)&amp;"). ","Trimite rezerva scrisă pentru avarii neaparente până la "&amp;RIGHT("0"&amp;DAY(AI324),2)&amp;"."&amp;RIGHT("0"&amp;MONTH(AI324),2)&amp;"."&amp;YEAR(AI324)&amp;". "),IF(AD324&gt;AI324,"Rezerva scrisă a fost trimisă după termenul de 7 zile ("&amp;RIGHT("0"&amp;DAY(AI324),2)&amp;"."&amp;RIGHT("0"&amp;MONTH(AI324),2)&amp;"."&amp;YEAR(AI324)&amp;"): se prezumă că marfa a fost primită în starea din CMR. ","")),"")&amp;IF(ISNUMBER(AJ324),IF(NOT(ISNUMBER(AE324)),IF(Azi&gt;AJ324,"Termenul de 21 de zile pentru reclamația de întârziere a expirat. ","Livrare cu întârziere: trimite reclamația scrisă până la "&amp;RIGHT("0"&amp;DAY(AJ324),2)&amp;"."&amp;RIGHT("0"&amp;MONTH(AJ324),2)&amp;"."&amp;YEAR(AJ324)&amp;". "),IF(AE324&gt;AJ324,"Reclamația pentru întârziere a fost trimisă după termen. ","")),"")&amp;IF(AND(AH324="În tranzit – întârziat"),"Termenul de livrare a trecut și marfa nu a ajuns. ","")&amp;IF(AND(ISNUMBER(AK324),OR(AB324&lt;&gt;"",ISNUMBER(AC324),ISNUMBER(AJ324)),Azi&gt;N(AK324)-60,Azi&lt;=N(AK324)),"Acțiunea în instanță se prescrie la "&amp;RIGHT("0"&amp;DAY(AK324),2)&amp;"."&amp;RIGHT("0"&amp;MONTH(AK324),2)&amp;"."&amp;YEAR(AK324)&amp;". ","")))</f>
        <v/>
      </c>
    </row>
    <row r="325" spans="2:38" x14ac:dyDescent="0.2">
      <c r="B325" s="17"/>
      <c r="C325" s="18"/>
      <c r="D325" s="19"/>
      <c r="E325" s="19"/>
      <c r="F325" s="19"/>
      <c r="G325" s="19"/>
      <c r="H325" s="19"/>
      <c r="I325" s="19"/>
      <c r="J325" s="19"/>
      <c r="K325" s="19"/>
      <c r="L325" s="18"/>
      <c r="M325" s="19"/>
      <c r="N325" s="19"/>
      <c r="O325" s="19"/>
      <c r="P325" s="19"/>
      <c r="Q325" s="19"/>
      <c r="R325" s="19"/>
      <c r="S325" s="19"/>
      <c r="T325" s="20"/>
      <c r="U325" s="21"/>
      <c r="V325" s="20"/>
      <c r="W325" s="19"/>
      <c r="X325" s="19"/>
      <c r="Y325" s="18"/>
      <c r="Z325" s="19"/>
      <c r="AA325" s="18"/>
      <c r="AB325" s="19"/>
      <c r="AC325" s="18"/>
      <c r="AD325" s="18"/>
      <c r="AE325" s="18"/>
      <c r="AF325" s="22" t="str">
        <f>IF(B325="","",SUMIF(Mărfuri!$B$5:$B$1004,B325,Mărfuri!$D$5:$D$1004))</f>
        <v/>
      </c>
      <c r="AG325" s="23" t="str">
        <f>IF(B325="","",SUMIF(Mărfuri!$B$5:$B$1004,B325,Mărfuri!$H$5:$H$1004))</f>
        <v/>
      </c>
      <c r="AH325" s="24" t="str">
        <f t="shared" ref="AH325:AH388" si="20">IF(B325="","",IF(NOT(ISNUMBER(AA325)),IF(AND(ISNUMBER(Y325),Azi&gt;Y325),"În tranzit – întârziat","În tranzit"),IF(OR(AB325&lt;&gt;"",ISNUMBER(AC325)),"Livrat cu rezerve",IF(AND(ISNUMBER(Y325),AA325&gt;Y325),"Livrat cu întârziere","Livrat fără rezerve"))))</f>
        <v/>
      </c>
      <c r="AI325" s="25" t="str">
        <f t="shared" ref="AI325:AI388" si="21">IF(OR(B325="",NOT(ISNUMBER(AA325))),"",WORKDAY.INTL(AA325,7,"0000001",Sarb))</f>
        <v/>
      </c>
      <c r="AJ325" s="25" t="str">
        <f t="shared" ref="AJ325:AJ388" si="22">IF(OR(B325="",NOT(ISNUMBER(AA325)),NOT(ISNUMBER(Y325))),"",IF(AA325&gt;Y325,AA325+21,""))</f>
        <v/>
      </c>
      <c r="AK325" s="25" t="str">
        <f t="shared" ref="AK325:AK388" si="23">IF(OR(B325="",NOT(ISNUMBER(AA325))),"",EDATE(AA325,12))</f>
        <v/>
      </c>
      <c r="AL325" s="26" t="str">
        <f>IF(B325="","",TRIM(IF(COUNTIF($B$5:$B$504,B325)&gt;1,"Număr CMR dublat. ","")&amp;IF(LEN(IF(C325="","data, ","")&amp;IF(D325="","locul întocmirii, ","")&amp;IF(OR(E325="",F325=""),"expeditorul, ","")&amp;IF(OR(H325="",I325=""),"destinatarul, ","")&amp;IF(OR(N325="",O325=""),"transportatorul, ","")&amp;IF(OR(K325="",NOT(ISNUMBER(L325))),"locul și data încărcării, ","")&amp;IF(M325="","locul de livrare, ","")&amp;IF(N(AF325)=0,"numărul de colete, ","")&amp;IF(COUNTIFS(Mărfuri!$B$5:$B$1004,B325,Mărfuri!$H$5:$H$1004,"")&gt;0,"greutatea unor loturi, ",""))&gt;0,"Lipsesc date obligatorii (art. 6): "&amp;LEFT(IF(C325="","data, ","")&amp;IF(D325="","locul întocmirii, ","")&amp;IF(OR(E325="",F325=""),"expeditorul, ","")&amp;IF(OR(H325="",I325=""),"destinatarul, ","")&amp;IF(OR(N325="",O325=""),"transportatorul, ","")&amp;IF(OR(K325="",NOT(ISNUMBER(L325))),"locul și data încărcării, ","")&amp;IF(M325="","locul de livrare, ","")&amp;IF(N(AF325)=0,"numărul de colete, ","")&amp;IF(COUNTIFS(Mărfuri!$B$5:$B$1004,B325,Mărfuri!$H$5:$H$1004,"")&gt;0,"greutatea unor loturi, ",""),LEN(IF(C325="","data, ","")&amp;IF(D325="","locul întocmirii, ","")&amp;IF(OR(E325="",F325=""),"expeditorul, ","")&amp;IF(OR(H325="",I325=""),"destinatarul, ","")&amp;IF(OR(N325="",O325=""),"transportatorul, ","")&amp;IF(OR(K325="",NOT(ISNUMBER(L325))),"locul și data încărcării, ","")&amp;IF(M325="","locul de livrare, ","")&amp;IF(N(AF325)=0,"numărul de colete, ","")&amp;IF(COUNTIFS(Mărfuri!$B$5:$B$1004,B325,Mărfuri!$H$5:$H$1004,"")&gt;0,"greutatea unor loturi, ",""))-2)&amp;". ","")&amp;IF(Z325&lt;&gt;"","Transportatorul a făcut rezerve la încărcare (art. 8): ele te obligă doar dacă le-ai acceptat expres. ","")&amp;IF(AND(ISNUMBER(AC325),ISNUMBER(AI325)),IF(NOT(ISNUMBER(AD325)),IF(Azi&gt;AI325,"Rezerva scrisă pentru avarii neaparente nu a fost trimisă în termen ("&amp;RIGHT("0"&amp;DAY(AI325),2)&amp;"."&amp;RIGHT("0"&amp;MONTH(AI325),2)&amp;"."&amp;YEAR(AI325)&amp;"). ","Trimite rezerva scrisă pentru avarii neaparente până la "&amp;RIGHT("0"&amp;DAY(AI325),2)&amp;"."&amp;RIGHT("0"&amp;MONTH(AI325),2)&amp;"."&amp;YEAR(AI325)&amp;". "),IF(AD325&gt;AI325,"Rezerva scrisă a fost trimisă după termenul de 7 zile ("&amp;RIGHT("0"&amp;DAY(AI325),2)&amp;"."&amp;RIGHT("0"&amp;MONTH(AI325),2)&amp;"."&amp;YEAR(AI325)&amp;"): se prezumă că marfa a fost primită în starea din CMR. ","")),"")&amp;IF(ISNUMBER(AJ325),IF(NOT(ISNUMBER(AE325)),IF(Azi&gt;AJ325,"Termenul de 21 de zile pentru reclamația de întârziere a expirat. ","Livrare cu întârziere: trimite reclamația scrisă până la "&amp;RIGHT("0"&amp;DAY(AJ325),2)&amp;"."&amp;RIGHT("0"&amp;MONTH(AJ325),2)&amp;"."&amp;YEAR(AJ325)&amp;". "),IF(AE325&gt;AJ325,"Reclamația pentru întârziere a fost trimisă după termen. ","")),"")&amp;IF(AND(AH325="În tranzit – întârziat"),"Termenul de livrare a trecut și marfa nu a ajuns. ","")&amp;IF(AND(ISNUMBER(AK325),OR(AB325&lt;&gt;"",ISNUMBER(AC325),ISNUMBER(AJ325)),Azi&gt;N(AK325)-60,Azi&lt;=N(AK325)),"Acțiunea în instanță se prescrie la "&amp;RIGHT("0"&amp;DAY(AK325),2)&amp;"."&amp;RIGHT("0"&amp;MONTH(AK325),2)&amp;"."&amp;YEAR(AK325)&amp;". ","")))</f>
        <v/>
      </c>
    </row>
    <row r="326" spans="2:38" x14ac:dyDescent="0.2">
      <c r="B326" s="17"/>
      <c r="C326" s="18"/>
      <c r="D326" s="19"/>
      <c r="E326" s="19"/>
      <c r="F326" s="19"/>
      <c r="G326" s="19"/>
      <c r="H326" s="19"/>
      <c r="I326" s="19"/>
      <c r="J326" s="19"/>
      <c r="K326" s="19"/>
      <c r="L326" s="18"/>
      <c r="M326" s="19"/>
      <c r="N326" s="19"/>
      <c r="O326" s="19"/>
      <c r="P326" s="19"/>
      <c r="Q326" s="19"/>
      <c r="R326" s="19"/>
      <c r="S326" s="19"/>
      <c r="T326" s="20"/>
      <c r="U326" s="21"/>
      <c r="V326" s="20"/>
      <c r="W326" s="19"/>
      <c r="X326" s="19"/>
      <c r="Y326" s="18"/>
      <c r="Z326" s="19"/>
      <c r="AA326" s="18"/>
      <c r="AB326" s="19"/>
      <c r="AC326" s="18"/>
      <c r="AD326" s="18"/>
      <c r="AE326" s="18"/>
      <c r="AF326" s="22" t="str">
        <f>IF(B326="","",SUMIF(Mărfuri!$B$5:$B$1004,B326,Mărfuri!$D$5:$D$1004))</f>
        <v/>
      </c>
      <c r="AG326" s="23" t="str">
        <f>IF(B326="","",SUMIF(Mărfuri!$B$5:$B$1004,B326,Mărfuri!$H$5:$H$1004))</f>
        <v/>
      </c>
      <c r="AH326" s="24" t="str">
        <f t="shared" si="20"/>
        <v/>
      </c>
      <c r="AI326" s="25" t="str">
        <f t="shared" si="21"/>
        <v/>
      </c>
      <c r="AJ326" s="25" t="str">
        <f t="shared" si="22"/>
        <v/>
      </c>
      <c r="AK326" s="25" t="str">
        <f t="shared" si="23"/>
        <v/>
      </c>
      <c r="AL326" s="26" t="str">
        <f>IF(B326="","",TRIM(IF(COUNTIF($B$5:$B$504,B326)&gt;1,"Număr CMR dublat. ","")&amp;IF(LEN(IF(C326="","data, ","")&amp;IF(D326="","locul întocmirii, ","")&amp;IF(OR(E326="",F326=""),"expeditorul, ","")&amp;IF(OR(H326="",I326=""),"destinatarul, ","")&amp;IF(OR(N326="",O326=""),"transportatorul, ","")&amp;IF(OR(K326="",NOT(ISNUMBER(L326))),"locul și data încărcării, ","")&amp;IF(M326="","locul de livrare, ","")&amp;IF(N(AF326)=0,"numărul de colete, ","")&amp;IF(COUNTIFS(Mărfuri!$B$5:$B$1004,B326,Mărfuri!$H$5:$H$1004,"")&gt;0,"greutatea unor loturi, ",""))&gt;0,"Lipsesc date obligatorii (art. 6): "&amp;LEFT(IF(C326="","data, ","")&amp;IF(D326="","locul întocmirii, ","")&amp;IF(OR(E326="",F326=""),"expeditorul, ","")&amp;IF(OR(H326="",I326=""),"destinatarul, ","")&amp;IF(OR(N326="",O326=""),"transportatorul, ","")&amp;IF(OR(K326="",NOT(ISNUMBER(L326))),"locul și data încărcării, ","")&amp;IF(M326="","locul de livrare, ","")&amp;IF(N(AF326)=0,"numărul de colete, ","")&amp;IF(COUNTIFS(Mărfuri!$B$5:$B$1004,B326,Mărfuri!$H$5:$H$1004,"")&gt;0,"greutatea unor loturi, ",""),LEN(IF(C326="","data, ","")&amp;IF(D326="","locul întocmirii, ","")&amp;IF(OR(E326="",F326=""),"expeditorul, ","")&amp;IF(OR(H326="",I326=""),"destinatarul, ","")&amp;IF(OR(N326="",O326=""),"transportatorul, ","")&amp;IF(OR(K326="",NOT(ISNUMBER(L326))),"locul și data încărcării, ","")&amp;IF(M326="","locul de livrare, ","")&amp;IF(N(AF326)=0,"numărul de colete, ","")&amp;IF(COUNTIFS(Mărfuri!$B$5:$B$1004,B326,Mărfuri!$H$5:$H$1004,"")&gt;0,"greutatea unor loturi, ",""))-2)&amp;". ","")&amp;IF(Z326&lt;&gt;"","Transportatorul a făcut rezerve la încărcare (art. 8): ele te obligă doar dacă le-ai acceptat expres. ","")&amp;IF(AND(ISNUMBER(AC326),ISNUMBER(AI326)),IF(NOT(ISNUMBER(AD326)),IF(Azi&gt;AI326,"Rezerva scrisă pentru avarii neaparente nu a fost trimisă în termen ("&amp;RIGHT("0"&amp;DAY(AI326),2)&amp;"."&amp;RIGHT("0"&amp;MONTH(AI326),2)&amp;"."&amp;YEAR(AI326)&amp;"). ","Trimite rezerva scrisă pentru avarii neaparente până la "&amp;RIGHT("0"&amp;DAY(AI326),2)&amp;"."&amp;RIGHT("0"&amp;MONTH(AI326),2)&amp;"."&amp;YEAR(AI326)&amp;". "),IF(AD326&gt;AI326,"Rezerva scrisă a fost trimisă după termenul de 7 zile ("&amp;RIGHT("0"&amp;DAY(AI326),2)&amp;"."&amp;RIGHT("0"&amp;MONTH(AI326),2)&amp;"."&amp;YEAR(AI326)&amp;"): se prezumă că marfa a fost primită în starea din CMR. ","")),"")&amp;IF(ISNUMBER(AJ326),IF(NOT(ISNUMBER(AE326)),IF(Azi&gt;AJ326,"Termenul de 21 de zile pentru reclamația de întârziere a expirat. ","Livrare cu întârziere: trimite reclamația scrisă până la "&amp;RIGHT("0"&amp;DAY(AJ326),2)&amp;"."&amp;RIGHT("0"&amp;MONTH(AJ326),2)&amp;"."&amp;YEAR(AJ326)&amp;". "),IF(AE326&gt;AJ326,"Reclamația pentru întârziere a fost trimisă după termen. ","")),"")&amp;IF(AND(AH326="În tranzit – întârziat"),"Termenul de livrare a trecut și marfa nu a ajuns. ","")&amp;IF(AND(ISNUMBER(AK326),OR(AB326&lt;&gt;"",ISNUMBER(AC326),ISNUMBER(AJ326)),Azi&gt;N(AK326)-60,Azi&lt;=N(AK326)),"Acțiunea în instanță se prescrie la "&amp;RIGHT("0"&amp;DAY(AK326),2)&amp;"."&amp;RIGHT("0"&amp;MONTH(AK326),2)&amp;"."&amp;YEAR(AK326)&amp;". ","")))</f>
        <v/>
      </c>
    </row>
    <row r="327" spans="2:38" x14ac:dyDescent="0.2">
      <c r="B327" s="17"/>
      <c r="C327" s="18"/>
      <c r="D327" s="19"/>
      <c r="E327" s="19"/>
      <c r="F327" s="19"/>
      <c r="G327" s="19"/>
      <c r="H327" s="19"/>
      <c r="I327" s="19"/>
      <c r="J327" s="19"/>
      <c r="K327" s="19"/>
      <c r="L327" s="18"/>
      <c r="M327" s="19"/>
      <c r="N327" s="19"/>
      <c r="O327" s="19"/>
      <c r="P327" s="19"/>
      <c r="Q327" s="19"/>
      <c r="R327" s="19"/>
      <c r="S327" s="19"/>
      <c r="T327" s="20"/>
      <c r="U327" s="21"/>
      <c r="V327" s="20"/>
      <c r="W327" s="19"/>
      <c r="X327" s="19"/>
      <c r="Y327" s="18"/>
      <c r="Z327" s="19"/>
      <c r="AA327" s="18"/>
      <c r="AB327" s="19"/>
      <c r="AC327" s="18"/>
      <c r="AD327" s="18"/>
      <c r="AE327" s="18"/>
      <c r="AF327" s="22" t="str">
        <f>IF(B327="","",SUMIF(Mărfuri!$B$5:$B$1004,B327,Mărfuri!$D$5:$D$1004))</f>
        <v/>
      </c>
      <c r="AG327" s="23" t="str">
        <f>IF(B327="","",SUMIF(Mărfuri!$B$5:$B$1004,B327,Mărfuri!$H$5:$H$1004))</f>
        <v/>
      </c>
      <c r="AH327" s="24" t="str">
        <f t="shared" si="20"/>
        <v/>
      </c>
      <c r="AI327" s="25" t="str">
        <f t="shared" si="21"/>
        <v/>
      </c>
      <c r="AJ327" s="25" t="str">
        <f t="shared" si="22"/>
        <v/>
      </c>
      <c r="AK327" s="25" t="str">
        <f t="shared" si="23"/>
        <v/>
      </c>
      <c r="AL327" s="26" t="str">
        <f>IF(B327="","",TRIM(IF(COUNTIF($B$5:$B$504,B327)&gt;1,"Număr CMR dublat. ","")&amp;IF(LEN(IF(C327="","data, ","")&amp;IF(D327="","locul întocmirii, ","")&amp;IF(OR(E327="",F327=""),"expeditorul, ","")&amp;IF(OR(H327="",I327=""),"destinatarul, ","")&amp;IF(OR(N327="",O327=""),"transportatorul, ","")&amp;IF(OR(K327="",NOT(ISNUMBER(L327))),"locul și data încărcării, ","")&amp;IF(M327="","locul de livrare, ","")&amp;IF(N(AF327)=0,"numărul de colete, ","")&amp;IF(COUNTIFS(Mărfuri!$B$5:$B$1004,B327,Mărfuri!$H$5:$H$1004,"")&gt;0,"greutatea unor loturi, ",""))&gt;0,"Lipsesc date obligatorii (art. 6): "&amp;LEFT(IF(C327="","data, ","")&amp;IF(D327="","locul întocmirii, ","")&amp;IF(OR(E327="",F327=""),"expeditorul, ","")&amp;IF(OR(H327="",I327=""),"destinatarul, ","")&amp;IF(OR(N327="",O327=""),"transportatorul, ","")&amp;IF(OR(K327="",NOT(ISNUMBER(L327))),"locul și data încărcării, ","")&amp;IF(M327="","locul de livrare, ","")&amp;IF(N(AF327)=0,"numărul de colete, ","")&amp;IF(COUNTIFS(Mărfuri!$B$5:$B$1004,B327,Mărfuri!$H$5:$H$1004,"")&gt;0,"greutatea unor loturi, ",""),LEN(IF(C327="","data, ","")&amp;IF(D327="","locul întocmirii, ","")&amp;IF(OR(E327="",F327=""),"expeditorul, ","")&amp;IF(OR(H327="",I327=""),"destinatarul, ","")&amp;IF(OR(N327="",O327=""),"transportatorul, ","")&amp;IF(OR(K327="",NOT(ISNUMBER(L327))),"locul și data încărcării, ","")&amp;IF(M327="","locul de livrare, ","")&amp;IF(N(AF327)=0,"numărul de colete, ","")&amp;IF(COUNTIFS(Mărfuri!$B$5:$B$1004,B327,Mărfuri!$H$5:$H$1004,"")&gt;0,"greutatea unor loturi, ",""))-2)&amp;". ","")&amp;IF(Z327&lt;&gt;"","Transportatorul a făcut rezerve la încărcare (art. 8): ele te obligă doar dacă le-ai acceptat expres. ","")&amp;IF(AND(ISNUMBER(AC327),ISNUMBER(AI327)),IF(NOT(ISNUMBER(AD327)),IF(Azi&gt;AI327,"Rezerva scrisă pentru avarii neaparente nu a fost trimisă în termen ("&amp;RIGHT("0"&amp;DAY(AI327),2)&amp;"."&amp;RIGHT("0"&amp;MONTH(AI327),2)&amp;"."&amp;YEAR(AI327)&amp;"). ","Trimite rezerva scrisă pentru avarii neaparente până la "&amp;RIGHT("0"&amp;DAY(AI327),2)&amp;"."&amp;RIGHT("0"&amp;MONTH(AI327),2)&amp;"."&amp;YEAR(AI327)&amp;". "),IF(AD327&gt;AI327,"Rezerva scrisă a fost trimisă după termenul de 7 zile ("&amp;RIGHT("0"&amp;DAY(AI327),2)&amp;"."&amp;RIGHT("0"&amp;MONTH(AI327),2)&amp;"."&amp;YEAR(AI327)&amp;"): se prezumă că marfa a fost primită în starea din CMR. ","")),"")&amp;IF(ISNUMBER(AJ327),IF(NOT(ISNUMBER(AE327)),IF(Azi&gt;AJ327,"Termenul de 21 de zile pentru reclamația de întârziere a expirat. ","Livrare cu întârziere: trimite reclamația scrisă până la "&amp;RIGHT("0"&amp;DAY(AJ327),2)&amp;"."&amp;RIGHT("0"&amp;MONTH(AJ327),2)&amp;"."&amp;YEAR(AJ327)&amp;". "),IF(AE327&gt;AJ327,"Reclamația pentru întârziere a fost trimisă după termen. ","")),"")&amp;IF(AND(AH327="În tranzit – întârziat"),"Termenul de livrare a trecut și marfa nu a ajuns. ","")&amp;IF(AND(ISNUMBER(AK327),OR(AB327&lt;&gt;"",ISNUMBER(AC327),ISNUMBER(AJ327)),Azi&gt;N(AK327)-60,Azi&lt;=N(AK327)),"Acțiunea în instanță se prescrie la "&amp;RIGHT("0"&amp;DAY(AK327),2)&amp;"."&amp;RIGHT("0"&amp;MONTH(AK327),2)&amp;"."&amp;YEAR(AK327)&amp;". ","")))</f>
        <v/>
      </c>
    </row>
    <row r="328" spans="2:38" x14ac:dyDescent="0.2">
      <c r="B328" s="17"/>
      <c r="C328" s="18"/>
      <c r="D328" s="19"/>
      <c r="E328" s="19"/>
      <c r="F328" s="19"/>
      <c r="G328" s="19"/>
      <c r="H328" s="19"/>
      <c r="I328" s="19"/>
      <c r="J328" s="19"/>
      <c r="K328" s="19"/>
      <c r="L328" s="18"/>
      <c r="M328" s="19"/>
      <c r="N328" s="19"/>
      <c r="O328" s="19"/>
      <c r="P328" s="19"/>
      <c r="Q328" s="19"/>
      <c r="R328" s="19"/>
      <c r="S328" s="19"/>
      <c r="T328" s="20"/>
      <c r="U328" s="21"/>
      <c r="V328" s="20"/>
      <c r="W328" s="19"/>
      <c r="X328" s="19"/>
      <c r="Y328" s="18"/>
      <c r="Z328" s="19"/>
      <c r="AA328" s="18"/>
      <c r="AB328" s="19"/>
      <c r="AC328" s="18"/>
      <c r="AD328" s="18"/>
      <c r="AE328" s="18"/>
      <c r="AF328" s="22" t="str">
        <f>IF(B328="","",SUMIF(Mărfuri!$B$5:$B$1004,B328,Mărfuri!$D$5:$D$1004))</f>
        <v/>
      </c>
      <c r="AG328" s="23" t="str">
        <f>IF(B328="","",SUMIF(Mărfuri!$B$5:$B$1004,B328,Mărfuri!$H$5:$H$1004))</f>
        <v/>
      </c>
      <c r="AH328" s="24" t="str">
        <f t="shared" si="20"/>
        <v/>
      </c>
      <c r="AI328" s="25" t="str">
        <f t="shared" si="21"/>
        <v/>
      </c>
      <c r="AJ328" s="25" t="str">
        <f t="shared" si="22"/>
        <v/>
      </c>
      <c r="AK328" s="25" t="str">
        <f t="shared" si="23"/>
        <v/>
      </c>
      <c r="AL328" s="26" t="str">
        <f>IF(B328="","",TRIM(IF(COUNTIF($B$5:$B$504,B328)&gt;1,"Număr CMR dublat. ","")&amp;IF(LEN(IF(C328="","data, ","")&amp;IF(D328="","locul întocmirii, ","")&amp;IF(OR(E328="",F328=""),"expeditorul, ","")&amp;IF(OR(H328="",I328=""),"destinatarul, ","")&amp;IF(OR(N328="",O328=""),"transportatorul, ","")&amp;IF(OR(K328="",NOT(ISNUMBER(L328))),"locul și data încărcării, ","")&amp;IF(M328="","locul de livrare, ","")&amp;IF(N(AF328)=0,"numărul de colete, ","")&amp;IF(COUNTIFS(Mărfuri!$B$5:$B$1004,B328,Mărfuri!$H$5:$H$1004,"")&gt;0,"greutatea unor loturi, ",""))&gt;0,"Lipsesc date obligatorii (art. 6): "&amp;LEFT(IF(C328="","data, ","")&amp;IF(D328="","locul întocmirii, ","")&amp;IF(OR(E328="",F328=""),"expeditorul, ","")&amp;IF(OR(H328="",I328=""),"destinatarul, ","")&amp;IF(OR(N328="",O328=""),"transportatorul, ","")&amp;IF(OR(K328="",NOT(ISNUMBER(L328))),"locul și data încărcării, ","")&amp;IF(M328="","locul de livrare, ","")&amp;IF(N(AF328)=0,"numărul de colete, ","")&amp;IF(COUNTIFS(Mărfuri!$B$5:$B$1004,B328,Mărfuri!$H$5:$H$1004,"")&gt;0,"greutatea unor loturi, ",""),LEN(IF(C328="","data, ","")&amp;IF(D328="","locul întocmirii, ","")&amp;IF(OR(E328="",F328=""),"expeditorul, ","")&amp;IF(OR(H328="",I328=""),"destinatarul, ","")&amp;IF(OR(N328="",O328=""),"transportatorul, ","")&amp;IF(OR(K328="",NOT(ISNUMBER(L328))),"locul și data încărcării, ","")&amp;IF(M328="","locul de livrare, ","")&amp;IF(N(AF328)=0,"numărul de colete, ","")&amp;IF(COUNTIFS(Mărfuri!$B$5:$B$1004,B328,Mărfuri!$H$5:$H$1004,"")&gt;0,"greutatea unor loturi, ",""))-2)&amp;". ","")&amp;IF(Z328&lt;&gt;"","Transportatorul a făcut rezerve la încărcare (art. 8): ele te obligă doar dacă le-ai acceptat expres. ","")&amp;IF(AND(ISNUMBER(AC328),ISNUMBER(AI328)),IF(NOT(ISNUMBER(AD328)),IF(Azi&gt;AI328,"Rezerva scrisă pentru avarii neaparente nu a fost trimisă în termen ("&amp;RIGHT("0"&amp;DAY(AI328),2)&amp;"."&amp;RIGHT("0"&amp;MONTH(AI328),2)&amp;"."&amp;YEAR(AI328)&amp;"). ","Trimite rezerva scrisă pentru avarii neaparente până la "&amp;RIGHT("0"&amp;DAY(AI328),2)&amp;"."&amp;RIGHT("0"&amp;MONTH(AI328),2)&amp;"."&amp;YEAR(AI328)&amp;". "),IF(AD328&gt;AI328,"Rezerva scrisă a fost trimisă după termenul de 7 zile ("&amp;RIGHT("0"&amp;DAY(AI328),2)&amp;"."&amp;RIGHT("0"&amp;MONTH(AI328),2)&amp;"."&amp;YEAR(AI328)&amp;"): se prezumă că marfa a fost primită în starea din CMR. ","")),"")&amp;IF(ISNUMBER(AJ328),IF(NOT(ISNUMBER(AE328)),IF(Azi&gt;AJ328,"Termenul de 21 de zile pentru reclamația de întârziere a expirat. ","Livrare cu întârziere: trimite reclamația scrisă până la "&amp;RIGHT("0"&amp;DAY(AJ328),2)&amp;"."&amp;RIGHT("0"&amp;MONTH(AJ328),2)&amp;"."&amp;YEAR(AJ328)&amp;". "),IF(AE328&gt;AJ328,"Reclamația pentru întârziere a fost trimisă după termen. ","")),"")&amp;IF(AND(AH328="În tranzit – întârziat"),"Termenul de livrare a trecut și marfa nu a ajuns. ","")&amp;IF(AND(ISNUMBER(AK328),OR(AB328&lt;&gt;"",ISNUMBER(AC328),ISNUMBER(AJ328)),Azi&gt;N(AK328)-60,Azi&lt;=N(AK328)),"Acțiunea în instanță se prescrie la "&amp;RIGHT("0"&amp;DAY(AK328),2)&amp;"."&amp;RIGHT("0"&amp;MONTH(AK328),2)&amp;"."&amp;YEAR(AK328)&amp;". ","")))</f>
        <v/>
      </c>
    </row>
    <row r="329" spans="2:38" x14ac:dyDescent="0.2">
      <c r="B329" s="17"/>
      <c r="C329" s="18"/>
      <c r="D329" s="19"/>
      <c r="E329" s="19"/>
      <c r="F329" s="19"/>
      <c r="G329" s="19"/>
      <c r="H329" s="19"/>
      <c r="I329" s="19"/>
      <c r="J329" s="19"/>
      <c r="K329" s="19"/>
      <c r="L329" s="18"/>
      <c r="M329" s="19"/>
      <c r="N329" s="19"/>
      <c r="O329" s="19"/>
      <c r="P329" s="19"/>
      <c r="Q329" s="19"/>
      <c r="R329" s="19"/>
      <c r="S329" s="19"/>
      <c r="T329" s="20"/>
      <c r="U329" s="21"/>
      <c r="V329" s="20"/>
      <c r="W329" s="19"/>
      <c r="X329" s="19"/>
      <c r="Y329" s="18"/>
      <c r="Z329" s="19"/>
      <c r="AA329" s="18"/>
      <c r="AB329" s="19"/>
      <c r="AC329" s="18"/>
      <c r="AD329" s="18"/>
      <c r="AE329" s="18"/>
      <c r="AF329" s="22" t="str">
        <f>IF(B329="","",SUMIF(Mărfuri!$B$5:$B$1004,B329,Mărfuri!$D$5:$D$1004))</f>
        <v/>
      </c>
      <c r="AG329" s="23" t="str">
        <f>IF(B329="","",SUMIF(Mărfuri!$B$5:$B$1004,B329,Mărfuri!$H$5:$H$1004))</f>
        <v/>
      </c>
      <c r="AH329" s="24" t="str">
        <f t="shared" si="20"/>
        <v/>
      </c>
      <c r="AI329" s="25" t="str">
        <f t="shared" si="21"/>
        <v/>
      </c>
      <c r="AJ329" s="25" t="str">
        <f t="shared" si="22"/>
        <v/>
      </c>
      <c r="AK329" s="25" t="str">
        <f t="shared" si="23"/>
        <v/>
      </c>
      <c r="AL329" s="26" t="str">
        <f>IF(B329="","",TRIM(IF(COUNTIF($B$5:$B$504,B329)&gt;1,"Număr CMR dublat. ","")&amp;IF(LEN(IF(C329="","data, ","")&amp;IF(D329="","locul întocmirii, ","")&amp;IF(OR(E329="",F329=""),"expeditorul, ","")&amp;IF(OR(H329="",I329=""),"destinatarul, ","")&amp;IF(OR(N329="",O329=""),"transportatorul, ","")&amp;IF(OR(K329="",NOT(ISNUMBER(L329))),"locul și data încărcării, ","")&amp;IF(M329="","locul de livrare, ","")&amp;IF(N(AF329)=0,"numărul de colete, ","")&amp;IF(COUNTIFS(Mărfuri!$B$5:$B$1004,B329,Mărfuri!$H$5:$H$1004,"")&gt;0,"greutatea unor loturi, ",""))&gt;0,"Lipsesc date obligatorii (art. 6): "&amp;LEFT(IF(C329="","data, ","")&amp;IF(D329="","locul întocmirii, ","")&amp;IF(OR(E329="",F329=""),"expeditorul, ","")&amp;IF(OR(H329="",I329=""),"destinatarul, ","")&amp;IF(OR(N329="",O329=""),"transportatorul, ","")&amp;IF(OR(K329="",NOT(ISNUMBER(L329))),"locul și data încărcării, ","")&amp;IF(M329="","locul de livrare, ","")&amp;IF(N(AF329)=0,"numărul de colete, ","")&amp;IF(COUNTIFS(Mărfuri!$B$5:$B$1004,B329,Mărfuri!$H$5:$H$1004,"")&gt;0,"greutatea unor loturi, ",""),LEN(IF(C329="","data, ","")&amp;IF(D329="","locul întocmirii, ","")&amp;IF(OR(E329="",F329=""),"expeditorul, ","")&amp;IF(OR(H329="",I329=""),"destinatarul, ","")&amp;IF(OR(N329="",O329=""),"transportatorul, ","")&amp;IF(OR(K329="",NOT(ISNUMBER(L329))),"locul și data încărcării, ","")&amp;IF(M329="","locul de livrare, ","")&amp;IF(N(AF329)=0,"numărul de colete, ","")&amp;IF(COUNTIFS(Mărfuri!$B$5:$B$1004,B329,Mărfuri!$H$5:$H$1004,"")&gt;0,"greutatea unor loturi, ",""))-2)&amp;". ","")&amp;IF(Z329&lt;&gt;"","Transportatorul a făcut rezerve la încărcare (art. 8): ele te obligă doar dacă le-ai acceptat expres. ","")&amp;IF(AND(ISNUMBER(AC329),ISNUMBER(AI329)),IF(NOT(ISNUMBER(AD329)),IF(Azi&gt;AI329,"Rezerva scrisă pentru avarii neaparente nu a fost trimisă în termen ("&amp;RIGHT("0"&amp;DAY(AI329),2)&amp;"."&amp;RIGHT("0"&amp;MONTH(AI329),2)&amp;"."&amp;YEAR(AI329)&amp;"). ","Trimite rezerva scrisă pentru avarii neaparente până la "&amp;RIGHT("0"&amp;DAY(AI329),2)&amp;"."&amp;RIGHT("0"&amp;MONTH(AI329),2)&amp;"."&amp;YEAR(AI329)&amp;". "),IF(AD329&gt;AI329,"Rezerva scrisă a fost trimisă după termenul de 7 zile ("&amp;RIGHT("0"&amp;DAY(AI329),2)&amp;"."&amp;RIGHT("0"&amp;MONTH(AI329),2)&amp;"."&amp;YEAR(AI329)&amp;"): se prezumă că marfa a fost primită în starea din CMR. ","")),"")&amp;IF(ISNUMBER(AJ329),IF(NOT(ISNUMBER(AE329)),IF(Azi&gt;AJ329,"Termenul de 21 de zile pentru reclamația de întârziere a expirat. ","Livrare cu întârziere: trimite reclamația scrisă până la "&amp;RIGHT("0"&amp;DAY(AJ329),2)&amp;"."&amp;RIGHT("0"&amp;MONTH(AJ329),2)&amp;"."&amp;YEAR(AJ329)&amp;". "),IF(AE329&gt;AJ329,"Reclamația pentru întârziere a fost trimisă după termen. ","")),"")&amp;IF(AND(AH329="În tranzit – întârziat"),"Termenul de livrare a trecut și marfa nu a ajuns. ","")&amp;IF(AND(ISNUMBER(AK329),OR(AB329&lt;&gt;"",ISNUMBER(AC329),ISNUMBER(AJ329)),Azi&gt;N(AK329)-60,Azi&lt;=N(AK329)),"Acțiunea în instanță se prescrie la "&amp;RIGHT("0"&amp;DAY(AK329),2)&amp;"."&amp;RIGHT("0"&amp;MONTH(AK329),2)&amp;"."&amp;YEAR(AK329)&amp;". ","")))</f>
        <v/>
      </c>
    </row>
    <row r="330" spans="2:38" x14ac:dyDescent="0.2">
      <c r="B330" s="17"/>
      <c r="C330" s="18"/>
      <c r="D330" s="19"/>
      <c r="E330" s="19"/>
      <c r="F330" s="19"/>
      <c r="G330" s="19"/>
      <c r="H330" s="19"/>
      <c r="I330" s="19"/>
      <c r="J330" s="19"/>
      <c r="K330" s="19"/>
      <c r="L330" s="18"/>
      <c r="M330" s="19"/>
      <c r="N330" s="19"/>
      <c r="O330" s="19"/>
      <c r="P330" s="19"/>
      <c r="Q330" s="19"/>
      <c r="R330" s="19"/>
      <c r="S330" s="19"/>
      <c r="T330" s="20"/>
      <c r="U330" s="21"/>
      <c r="V330" s="20"/>
      <c r="W330" s="19"/>
      <c r="X330" s="19"/>
      <c r="Y330" s="18"/>
      <c r="Z330" s="19"/>
      <c r="AA330" s="18"/>
      <c r="AB330" s="19"/>
      <c r="AC330" s="18"/>
      <c r="AD330" s="18"/>
      <c r="AE330" s="18"/>
      <c r="AF330" s="22" t="str">
        <f>IF(B330="","",SUMIF(Mărfuri!$B$5:$B$1004,B330,Mărfuri!$D$5:$D$1004))</f>
        <v/>
      </c>
      <c r="AG330" s="23" t="str">
        <f>IF(B330="","",SUMIF(Mărfuri!$B$5:$B$1004,B330,Mărfuri!$H$5:$H$1004))</f>
        <v/>
      </c>
      <c r="AH330" s="24" t="str">
        <f t="shared" si="20"/>
        <v/>
      </c>
      <c r="AI330" s="25" t="str">
        <f t="shared" si="21"/>
        <v/>
      </c>
      <c r="AJ330" s="25" t="str">
        <f t="shared" si="22"/>
        <v/>
      </c>
      <c r="AK330" s="25" t="str">
        <f t="shared" si="23"/>
        <v/>
      </c>
      <c r="AL330" s="26" t="str">
        <f>IF(B330="","",TRIM(IF(COUNTIF($B$5:$B$504,B330)&gt;1,"Număr CMR dublat. ","")&amp;IF(LEN(IF(C330="","data, ","")&amp;IF(D330="","locul întocmirii, ","")&amp;IF(OR(E330="",F330=""),"expeditorul, ","")&amp;IF(OR(H330="",I330=""),"destinatarul, ","")&amp;IF(OR(N330="",O330=""),"transportatorul, ","")&amp;IF(OR(K330="",NOT(ISNUMBER(L330))),"locul și data încărcării, ","")&amp;IF(M330="","locul de livrare, ","")&amp;IF(N(AF330)=0,"numărul de colete, ","")&amp;IF(COUNTIFS(Mărfuri!$B$5:$B$1004,B330,Mărfuri!$H$5:$H$1004,"")&gt;0,"greutatea unor loturi, ",""))&gt;0,"Lipsesc date obligatorii (art. 6): "&amp;LEFT(IF(C330="","data, ","")&amp;IF(D330="","locul întocmirii, ","")&amp;IF(OR(E330="",F330=""),"expeditorul, ","")&amp;IF(OR(H330="",I330=""),"destinatarul, ","")&amp;IF(OR(N330="",O330=""),"transportatorul, ","")&amp;IF(OR(K330="",NOT(ISNUMBER(L330))),"locul și data încărcării, ","")&amp;IF(M330="","locul de livrare, ","")&amp;IF(N(AF330)=0,"numărul de colete, ","")&amp;IF(COUNTIFS(Mărfuri!$B$5:$B$1004,B330,Mărfuri!$H$5:$H$1004,"")&gt;0,"greutatea unor loturi, ",""),LEN(IF(C330="","data, ","")&amp;IF(D330="","locul întocmirii, ","")&amp;IF(OR(E330="",F330=""),"expeditorul, ","")&amp;IF(OR(H330="",I330=""),"destinatarul, ","")&amp;IF(OR(N330="",O330=""),"transportatorul, ","")&amp;IF(OR(K330="",NOT(ISNUMBER(L330))),"locul și data încărcării, ","")&amp;IF(M330="","locul de livrare, ","")&amp;IF(N(AF330)=0,"numărul de colete, ","")&amp;IF(COUNTIFS(Mărfuri!$B$5:$B$1004,B330,Mărfuri!$H$5:$H$1004,"")&gt;0,"greutatea unor loturi, ",""))-2)&amp;". ","")&amp;IF(Z330&lt;&gt;"","Transportatorul a făcut rezerve la încărcare (art. 8): ele te obligă doar dacă le-ai acceptat expres. ","")&amp;IF(AND(ISNUMBER(AC330),ISNUMBER(AI330)),IF(NOT(ISNUMBER(AD330)),IF(Azi&gt;AI330,"Rezerva scrisă pentru avarii neaparente nu a fost trimisă în termen ("&amp;RIGHT("0"&amp;DAY(AI330),2)&amp;"."&amp;RIGHT("0"&amp;MONTH(AI330),2)&amp;"."&amp;YEAR(AI330)&amp;"). ","Trimite rezerva scrisă pentru avarii neaparente până la "&amp;RIGHT("0"&amp;DAY(AI330),2)&amp;"."&amp;RIGHT("0"&amp;MONTH(AI330),2)&amp;"."&amp;YEAR(AI330)&amp;". "),IF(AD330&gt;AI330,"Rezerva scrisă a fost trimisă după termenul de 7 zile ("&amp;RIGHT("0"&amp;DAY(AI330),2)&amp;"."&amp;RIGHT("0"&amp;MONTH(AI330),2)&amp;"."&amp;YEAR(AI330)&amp;"): se prezumă că marfa a fost primită în starea din CMR. ","")),"")&amp;IF(ISNUMBER(AJ330),IF(NOT(ISNUMBER(AE330)),IF(Azi&gt;AJ330,"Termenul de 21 de zile pentru reclamația de întârziere a expirat. ","Livrare cu întârziere: trimite reclamația scrisă până la "&amp;RIGHT("0"&amp;DAY(AJ330),2)&amp;"."&amp;RIGHT("0"&amp;MONTH(AJ330),2)&amp;"."&amp;YEAR(AJ330)&amp;". "),IF(AE330&gt;AJ330,"Reclamația pentru întârziere a fost trimisă după termen. ","")),"")&amp;IF(AND(AH330="În tranzit – întârziat"),"Termenul de livrare a trecut și marfa nu a ajuns. ","")&amp;IF(AND(ISNUMBER(AK330),OR(AB330&lt;&gt;"",ISNUMBER(AC330),ISNUMBER(AJ330)),Azi&gt;N(AK330)-60,Azi&lt;=N(AK330)),"Acțiunea în instanță se prescrie la "&amp;RIGHT("0"&amp;DAY(AK330),2)&amp;"."&amp;RIGHT("0"&amp;MONTH(AK330),2)&amp;"."&amp;YEAR(AK330)&amp;". ","")))</f>
        <v/>
      </c>
    </row>
    <row r="331" spans="2:38" x14ac:dyDescent="0.2">
      <c r="B331" s="17"/>
      <c r="C331" s="18"/>
      <c r="D331" s="19"/>
      <c r="E331" s="19"/>
      <c r="F331" s="19"/>
      <c r="G331" s="19"/>
      <c r="H331" s="19"/>
      <c r="I331" s="19"/>
      <c r="J331" s="19"/>
      <c r="K331" s="19"/>
      <c r="L331" s="18"/>
      <c r="M331" s="19"/>
      <c r="N331" s="19"/>
      <c r="O331" s="19"/>
      <c r="P331" s="19"/>
      <c r="Q331" s="19"/>
      <c r="R331" s="19"/>
      <c r="S331" s="19"/>
      <c r="T331" s="20"/>
      <c r="U331" s="21"/>
      <c r="V331" s="20"/>
      <c r="W331" s="19"/>
      <c r="X331" s="19"/>
      <c r="Y331" s="18"/>
      <c r="Z331" s="19"/>
      <c r="AA331" s="18"/>
      <c r="AB331" s="19"/>
      <c r="AC331" s="18"/>
      <c r="AD331" s="18"/>
      <c r="AE331" s="18"/>
      <c r="AF331" s="22" t="str">
        <f>IF(B331="","",SUMIF(Mărfuri!$B$5:$B$1004,B331,Mărfuri!$D$5:$D$1004))</f>
        <v/>
      </c>
      <c r="AG331" s="23" t="str">
        <f>IF(B331="","",SUMIF(Mărfuri!$B$5:$B$1004,B331,Mărfuri!$H$5:$H$1004))</f>
        <v/>
      </c>
      <c r="AH331" s="24" t="str">
        <f t="shared" si="20"/>
        <v/>
      </c>
      <c r="AI331" s="25" t="str">
        <f t="shared" si="21"/>
        <v/>
      </c>
      <c r="AJ331" s="25" t="str">
        <f t="shared" si="22"/>
        <v/>
      </c>
      <c r="AK331" s="25" t="str">
        <f t="shared" si="23"/>
        <v/>
      </c>
      <c r="AL331" s="26" t="str">
        <f>IF(B331="","",TRIM(IF(COUNTIF($B$5:$B$504,B331)&gt;1,"Număr CMR dublat. ","")&amp;IF(LEN(IF(C331="","data, ","")&amp;IF(D331="","locul întocmirii, ","")&amp;IF(OR(E331="",F331=""),"expeditorul, ","")&amp;IF(OR(H331="",I331=""),"destinatarul, ","")&amp;IF(OR(N331="",O331=""),"transportatorul, ","")&amp;IF(OR(K331="",NOT(ISNUMBER(L331))),"locul și data încărcării, ","")&amp;IF(M331="","locul de livrare, ","")&amp;IF(N(AF331)=0,"numărul de colete, ","")&amp;IF(COUNTIFS(Mărfuri!$B$5:$B$1004,B331,Mărfuri!$H$5:$H$1004,"")&gt;0,"greutatea unor loturi, ",""))&gt;0,"Lipsesc date obligatorii (art. 6): "&amp;LEFT(IF(C331="","data, ","")&amp;IF(D331="","locul întocmirii, ","")&amp;IF(OR(E331="",F331=""),"expeditorul, ","")&amp;IF(OR(H331="",I331=""),"destinatarul, ","")&amp;IF(OR(N331="",O331=""),"transportatorul, ","")&amp;IF(OR(K331="",NOT(ISNUMBER(L331))),"locul și data încărcării, ","")&amp;IF(M331="","locul de livrare, ","")&amp;IF(N(AF331)=0,"numărul de colete, ","")&amp;IF(COUNTIFS(Mărfuri!$B$5:$B$1004,B331,Mărfuri!$H$5:$H$1004,"")&gt;0,"greutatea unor loturi, ",""),LEN(IF(C331="","data, ","")&amp;IF(D331="","locul întocmirii, ","")&amp;IF(OR(E331="",F331=""),"expeditorul, ","")&amp;IF(OR(H331="",I331=""),"destinatarul, ","")&amp;IF(OR(N331="",O331=""),"transportatorul, ","")&amp;IF(OR(K331="",NOT(ISNUMBER(L331))),"locul și data încărcării, ","")&amp;IF(M331="","locul de livrare, ","")&amp;IF(N(AF331)=0,"numărul de colete, ","")&amp;IF(COUNTIFS(Mărfuri!$B$5:$B$1004,B331,Mărfuri!$H$5:$H$1004,"")&gt;0,"greutatea unor loturi, ",""))-2)&amp;". ","")&amp;IF(Z331&lt;&gt;"","Transportatorul a făcut rezerve la încărcare (art. 8): ele te obligă doar dacă le-ai acceptat expres. ","")&amp;IF(AND(ISNUMBER(AC331),ISNUMBER(AI331)),IF(NOT(ISNUMBER(AD331)),IF(Azi&gt;AI331,"Rezerva scrisă pentru avarii neaparente nu a fost trimisă în termen ("&amp;RIGHT("0"&amp;DAY(AI331),2)&amp;"."&amp;RIGHT("0"&amp;MONTH(AI331),2)&amp;"."&amp;YEAR(AI331)&amp;"). ","Trimite rezerva scrisă pentru avarii neaparente până la "&amp;RIGHT("0"&amp;DAY(AI331),2)&amp;"."&amp;RIGHT("0"&amp;MONTH(AI331),2)&amp;"."&amp;YEAR(AI331)&amp;". "),IF(AD331&gt;AI331,"Rezerva scrisă a fost trimisă după termenul de 7 zile ("&amp;RIGHT("0"&amp;DAY(AI331),2)&amp;"."&amp;RIGHT("0"&amp;MONTH(AI331),2)&amp;"."&amp;YEAR(AI331)&amp;"): se prezumă că marfa a fost primită în starea din CMR. ","")),"")&amp;IF(ISNUMBER(AJ331),IF(NOT(ISNUMBER(AE331)),IF(Azi&gt;AJ331,"Termenul de 21 de zile pentru reclamația de întârziere a expirat. ","Livrare cu întârziere: trimite reclamația scrisă până la "&amp;RIGHT("0"&amp;DAY(AJ331),2)&amp;"."&amp;RIGHT("0"&amp;MONTH(AJ331),2)&amp;"."&amp;YEAR(AJ331)&amp;". "),IF(AE331&gt;AJ331,"Reclamația pentru întârziere a fost trimisă după termen. ","")),"")&amp;IF(AND(AH331="În tranzit – întârziat"),"Termenul de livrare a trecut și marfa nu a ajuns. ","")&amp;IF(AND(ISNUMBER(AK331),OR(AB331&lt;&gt;"",ISNUMBER(AC331),ISNUMBER(AJ331)),Azi&gt;N(AK331)-60,Azi&lt;=N(AK331)),"Acțiunea în instanță se prescrie la "&amp;RIGHT("0"&amp;DAY(AK331),2)&amp;"."&amp;RIGHT("0"&amp;MONTH(AK331),2)&amp;"."&amp;YEAR(AK331)&amp;". ","")))</f>
        <v/>
      </c>
    </row>
    <row r="332" spans="2:38" x14ac:dyDescent="0.2">
      <c r="B332" s="17"/>
      <c r="C332" s="18"/>
      <c r="D332" s="19"/>
      <c r="E332" s="19"/>
      <c r="F332" s="19"/>
      <c r="G332" s="19"/>
      <c r="H332" s="19"/>
      <c r="I332" s="19"/>
      <c r="J332" s="19"/>
      <c r="K332" s="19"/>
      <c r="L332" s="18"/>
      <c r="M332" s="19"/>
      <c r="N332" s="19"/>
      <c r="O332" s="19"/>
      <c r="P332" s="19"/>
      <c r="Q332" s="19"/>
      <c r="R332" s="19"/>
      <c r="S332" s="19"/>
      <c r="T332" s="20"/>
      <c r="U332" s="21"/>
      <c r="V332" s="20"/>
      <c r="W332" s="19"/>
      <c r="X332" s="19"/>
      <c r="Y332" s="18"/>
      <c r="Z332" s="19"/>
      <c r="AA332" s="18"/>
      <c r="AB332" s="19"/>
      <c r="AC332" s="18"/>
      <c r="AD332" s="18"/>
      <c r="AE332" s="18"/>
      <c r="AF332" s="22" t="str">
        <f>IF(B332="","",SUMIF(Mărfuri!$B$5:$B$1004,B332,Mărfuri!$D$5:$D$1004))</f>
        <v/>
      </c>
      <c r="AG332" s="23" t="str">
        <f>IF(B332="","",SUMIF(Mărfuri!$B$5:$B$1004,B332,Mărfuri!$H$5:$H$1004))</f>
        <v/>
      </c>
      <c r="AH332" s="24" t="str">
        <f t="shared" si="20"/>
        <v/>
      </c>
      <c r="AI332" s="25" t="str">
        <f t="shared" si="21"/>
        <v/>
      </c>
      <c r="AJ332" s="25" t="str">
        <f t="shared" si="22"/>
        <v/>
      </c>
      <c r="AK332" s="25" t="str">
        <f t="shared" si="23"/>
        <v/>
      </c>
      <c r="AL332" s="26" t="str">
        <f>IF(B332="","",TRIM(IF(COUNTIF($B$5:$B$504,B332)&gt;1,"Număr CMR dublat. ","")&amp;IF(LEN(IF(C332="","data, ","")&amp;IF(D332="","locul întocmirii, ","")&amp;IF(OR(E332="",F332=""),"expeditorul, ","")&amp;IF(OR(H332="",I332=""),"destinatarul, ","")&amp;IF(OR(N332="",O332=""),"transportatorul, ","")&amp;IF(OR(K332="",NOT(ISNUMBER(L332))),"locul și data încărcării, ","")&amp;IF(M332="","locul de livrare, ","")&amp;IF(N(AF332)=0,"numărul de colete, ","")&amp;IF(COUNTIFS(Mărfuri!$B$5:$B$1004,B332,Mărfuri!$H$5:$H$1004,"")&gt;0,"greutatea unor loturi, ",""))&gt;0,"Lipsesc date obligatorii (art. 6): "&amp;LEFT(IF(C332="","data, ","")&amp;IF(D332="","locul întocmirii, ","")&amp;IF(OR(E332="",F332=""),"expeditorul, ","")&amp;IF(OR(H332="",I332=""),"destinatarul, ","")&amp;IF(OR(N332="",O332=""),"transportatorul, ","")&amp;IF(OR(K332="",NOT(ISNUMBER(L332))),"locul și data încărcării, ","")&amp;IF(M332="","locul de livrare, ","")&amp;IF(N(AF332)=0,"numărul de colete, ","")&amp;IF(COUNTIFS(Mărfuri!$B$5:$B$1004,B332,Mărfuri!$H$5:$H$1004,"")&gt;0,"greutatea unor loturi, ",""),LEN(IF(C332="","data, ","")&amp;IF(D332="","locul întocmirii, ","")&amp;IF(OR(E332="",F332=""),"expeditorul, ","")&amp;IF(OR(H332="",I332=""),"destinatarul, ","")&amp;IF(OR(N332="",O332=""),"transportatorul, ","")&amp;IF(OR(K332="",NOT(ISNUMBER(L332))),"locul și data încărcării, ","")&amp;IF(M332="","locul de livrare, ","")&amp;IF(N(AF332)=0,"numărul de colete, ","")&amp;IF(COUNTIFS(Mărfuri!$B$5:$B$1004,B332,Mărfuri!$H$5:$H$1004,"")&gt;0,"greutatea unor loturi, ",""))-2)&amp;". ","")&amp;IF(Z332&lt;&gt;"","Transportatorul a făcut rezerve la încărcare (art. 8): ele te obligă doar dacă le-ai acceptat expres. ","")&amp;IF(AND(ISNUMBER(AC332),ISNUMBER(AI332)),IF(NOT(ISNUMBER(AD332)),IF(Azi&gt;AI332,"Rezerva scrisă pentru avarii neaparente nu a fost trimisă în termen ("&amp;RIGHT("0"&amp;DAY(AI332),2)&amp;"."&amp;RIGHT("0"&amp;MONTH(AI332),2)&amp;"."&amp;YEAR(AI332)&amp;"). ","Trimite rezerva scrisă pentru avarii neaparente până la "&amp;RIGHT("0"&amp;DAY(AI332),2)&amp;"."&amp;RIGHT("0"&amp;MONTH(AI332),2)&amp;"."&amp;YEAR(AI332)&amp;". "),IF(AD332&gt;AI332,"Rezerva scrisă a fost trimisă după termenul de 7 zile ("&amp;RIGHT("0"&amp;DAY(AI332),2)&amp;"."&amp;RIGHT("0"&amp;MONTH(AI332),2)&amp;"."&amp;YEAR(AI332)&amp;"): se prezumă că marfa a fost primită în starea din CMR. ","")),"")&amp;IF(ISNUMBER(AJ332),IF(NOT(ISNUMBER(AE332)),IF(Azi&gt;AJ332,"Termenul de 21 de zile pentru reclamația de întârziere a expirat. ","Livrare cu întârziere: trimite reclamația scrisă până la "&amp;RIGHT("0"&amp;DAY(AJ332),2)&amp;"."&amp;RIGHT("0"&amp;MONTH(AJ332),2)&amp;"."&amp;YEAR(AJ332)&amp;". "),IF(AE332&gt;AJ332,"Reclamația pentru întârziere a fost trimisă după termen. ","")),"")&amp;IF(AND(AH332="În tranzit – întârziat"),"Termenul de livrare a trecut și marfa nu a ajuns. ","")&amp;IF(AND(ISNUMBER(AK332),OR(AB332&lt;&gt;"",ISNUMBER(AC332),ISNUMBER(AJ332)),Azi&gt;N(AK332)-60,Azi&lt;=N(AK332)),"Acțiunea în instanță se prescrie la "&amp;RIGHT("0"&amp;DAY(AK332),2)&amp;"."&amp;RIGHT("0"&amp;MONTH(AK332),2)&amp;"."&amp;YEAR(AK332)&amp;". ","")))</f>
        <v/>
      </c>
    </row>
    <row r="333" spans="2:38" x14ac:dyDescent="0.2">
      <c r="B333" s="17"/>
      <c r="C333" s="18"/>
      <c r="D333" s="19"/>
      <c r="E333" s="19"/>
      <c r="F333" s="19"/>
      <c r="G333" s="19"/>
      <c r="H333" s="19"/>
      <c r="I333" s="19"/>
      <c r="J333" s="19"/>
      <c r="K333" s="19"/>
      <c r="L333" s="18"/>
      <c r="M333" s="19"/>
      <c r="N333" s="19"/>
      <c r="O333" s="19"/>
      <c r="P333" s="19"/>
      <c r="Q333" s="19"/>
      <c r="R333" s="19"/>
      <c r="S333" s="19"/>
      <c r="T333" s="20"/>
      <c r="U333" s="21"/>
      <c r="V333" s="20"/>
      <c r="W333" s="19"/>
      <c r="X333" s="19"/>
      <c r="Y333" s="18"/>
      <c r="Z333" s="19"/>
      <c r="AA333" s="18"/>
      <c r="AB333" s="19"/>
      <c r="AC333" s="18"/>
      <c r="AD333" s="18"/>
      <c r="AE333" s="18"/>
      <c r="AF333" s="22" t="str">
        <f>IF(B333="","",SUMIF(Mărfuri!$B$5:$B$1004,B333,Mărfuri!$D$5:$D$1004))</f>
        <v/>
      </c>
      <c r="AG333" s="23" t="str">
        <f>IF(B333="","",SUMIF(Mărfuri!$B$5:$B$1004,B333,Mărfuri!$H$5:$H$1004))</f>
        <v/>
      </c>
      <c r="AH333" s="24" t="str">
        <f t="shared" si="20"/>
        <v/>
      </c>
      <c r="AI333" s="25" t="str">
        <f t="shared" si="21"/>
        <v/>
      </c>
      <c r="AJ333" s="25" t="str">
        <f t="shared" si="22"/>
        <v/>
      </c>
      <c r="AK333" s="25" t="str">
        <f t="shared" si="23"/>
        <v/>
      </c>
      <c r="AL333" s="26" t="str">
        <f>IF(B333="","",TRIM(IF(COUNTIF($B$5:$B$504,B333)&gt;1,"Număr CMR dublat. ","")&amp;IF(LEN(IF(C333="","data, ","")&amp;IF(D333="","locul întocmirii, ","")&amp;IF(OR(E333="",F333=""),"expeditorul, ","")&amp;IF(OR(H333="",I333=""),"destinatarul, ","")&amp;IF(OR(N333="",O333=""),"transportatorul, ","")&amp;IF(OR(K333="",NOT(ISNUMBER(L333))),"locul și data încărcării, ","")&amp;IF(M333="","locul de livrare, ","")&amp;IF(N(AF333)=0,"numărul de colete, ","")&amp;IF(COUNTIFS(Mărfuri!$B$5:$B$1004,B333,Mărfuri!$H$5:$H$1004,"")&gt;0,"greutatea unor loturi, ",""))&gt;0,"Lipsesc date obligatorii (art. 6): "&amp;LEFT(IF(C333="","data, ","")&amp;IF(D333="","locul întocmirii, ","")&amp;IF(OR(E333="",F333=""),"expeditorul, ","")&amp;IF(OR(H333="",I333=""),"destinatarul, ","")&amp;IF(OR(N333="",O333=""),"transportatorul, ","")&amp;IF(OR(K333="",NOT(ISNUMBER(L333))),"locul și data încărcării, ","")&amp;IF(M333="","locul de livrare, ","")&amp;IF(N(AF333)=0,"numărul de colete, ","")&amp;IF(COUNTIFS(Mărfuri!$B$5:$B$1004,B333,Mărfuri!$H$5:$H$1004,"")&gt;0,"greutatea unor loturi, ",""),LEN(IF(C333="","data, ","")&amp;IF(D333="","locul întocmirii, ","")&amp;IF(OR(E333="",F333=""),"expeditorul, ","")&amp;IF(OR(H333="",I333=""),"destinatarul, ","")&amp;IF(OR(N333="",O333=""),"transportatorul, ","")&amp;IF(OR(K333="",NOT(ISNUMBER(L333))),"locul și data încărcării, ","")&amp;IF(M333="","locul de livrare, ","")&amp;IF(N(AF333)=0,"numărul de colete, ","")&amp;IF(COUNTIFS(Mărfuri!$B$5:$B$1004,B333,Mărfuri!$H$5:$H$1004,"")&gt;0,"greutatea unor loturi, ",""))-2)&amp;". ","")&amp;IF(Z333&lt;&gt;"","Transportatorul a făcut rezerve la încărcare (art. 8): ele te obligă doar dacă le-ai acceptat expres. ","")&amp;IF(AND(ISNUMBER(AC333),ISNUMBER(AI333)),IF(NOT(ISNUMBER(AD333)),IF(Azi&gt;AI333,"Rezerva scrisă pentru avarii neaparente nu a fost trimisă în termen ("&amp;RIGHT("0"&amp;DAY(AI333),2)&amp;"."&amp;RIGHT("0"&amp;MONTH(AI333),2)&amp;"."&amp;YEAR(AI333)&amp;"). ","Trimite rezerva scrisă pentru avarii neaparente până la "&amp;RIGHT("0"&amp;DAY(AI333),2)&amp;"."&amp;RIGHT("0"&amp;MONTH(AI333),2)&amp;"."&amp;YEAR(AI333)&amp;". "),IF(AD333&gt;AI333,"Rezerva scrisă a fost trimisă după termenul de 7 zile ("&amp;RIGHT("0"&amp;DAY(AI333),2)&amp;"."&amp;RIGHT("0"&amp;MONTH(AI333),2)&amp;"."&amp;YEAR(AI333)&amp;"): se prezumă că marfa a fost primită în starea din CMR. ","")),"")&amp;IF(ISNUMBER(AJ333),IF(NOT(ISNUMBER(AE333)),IF(Azi&gt;AJ333,"Termenul de 21 de zile pentru reclamația de întârziere a expirat. ","Livrare cu întârziere: trimite reclamația scrisă până la "&amp;RIGHT("0"&amp;DAY(AJ333),2)&amp;"."&amp;RIGHT("0"&amp;MONTH(AJ333),2)&amp;"."&amp;YEAR(AJ333)&amp;". "),IF(AE333&gt;AJ333,"Reclamația pentru întârziere a fost trimisă după termen. ","")),"")&amp;IF(AND(AH333="În tranzit – întârziat"),"Termenul de livrare a trecut și marfa nu a ajuns. ","")&amp;IF(AND(ISNUMBER(AK333),OR(AB333&lt;&gt;"",ISNUMBER(AC333),ISNUMBER(AJ333)),Azi&gt;N(AK333)-60,Azi&lt;=N(AK333)),"Acțiunea în instanță se prescrie la "&amp;RIGHT("0"&amp;DAY(AK333),2)&amp;"."&amp;RIGHT("0"&amp;MONTH(AK333),2)&amp;"."&amp;YEAR(AK333)&amp;". ","")))</f>
        <v/>
      </c>
    </row>
    <row r="334" spans="2:38" x14ac:dyDescent="0.2">
      <c r="B334" s="17"/>
      <c r="C334" s="18"/>
      <c r="D334" s="19"/>
      <c r="E334" s="19"/>
      <c r="F334" s="19"/>
      <c r="G334" s="19"/>
      <c r="H334" s="19"/>
      <c r="I334" s="19"/>
      <c r="J334" s="19"/>
      <c r="K334" s="19"/>
      <c r="L334" s="18"/>
      <c r="M334" s="19"/>
      <c r="N334" s="19"/>
      <c r="O334" s="19"/>
      <c r="P334" s="19"/>
      <c r="Q334" s="19"/>
      <c r="R334" s="19"/>
      <c r="S334" s="19"/>
      <c r="T334" s="20"/>
      <c r="U334" s="21"/>
      <c r="V334" s="20"/>
      <c r="W334" s="19"/>
      <c r="X334" s="19"/>
      <c r="Y334" s="18"/>
      <c r="Z334" s="19"/>
      <c r="AA334" s="18"/>
      <c r="AB334" s="19"/>
      <c r="AC334" s="18"/>
      <c r="AD334" s="18"/>
      <c r="AE334" s="18"/>
      <c r="AF334" s="22" t="str">
        <f>IF(B334="","",SUMIF(Mărfuri!$B$5:$B$1004,B334,Mărfuri!$D$5:$D$1004))</f>
        <v/>
      </c>
      <c r="AG334" s="23" t="str">
        <f>IF(B334="","",SUMIF(Mărfuri!$B$5:$B$1004,B334,Mărfuri!$H$5:$H$1004))</f>
        <v/>
      </c>
      <c r="AH334" s="24" t="str">
        <f t="shared" si="20"/>
        <v/>
      </c>
      <c r="AI334" s="25" t="str">
        <f t="shared" si="21"/>
        <v/>
      </c>
      <c r="AJ334" s="25" t="str">
        <f t="shared" si="22"/>
        <v/>
      </c>
      <c r="AK334" s="25" t="str">
        <f t="shared" si="23"/>
        <v/>
      </c>
      <c r="AL334" s="26" t="str">
        <f>IF(B334="","",TRIM(IF(COUNTIF($B$5:$B$504,B334)&gt;1,"Număr CMR dublat. ","")&amp;IF(LEN(IF(C334="","data, ","")&amp;IF(D334="","locul întocmirii, ","")&amp;IF(OR(E334="",F334=""),"expeditorul, ","")&amp;IF(OR(H334="",I334=""),"destinatarul, ","")&amp;IF(OR(N334="",O334=""),"transportatorul, ","")&amp;IF(OR(K334="",NOT(ISNUMBER(L334))),"locul și data încărcării, ","")&amp;IF(M334="","locul de livrare, ","")&amp;IF(N(AF334)=0,"numărul de colete, ","")&amp;IF(COUNTIFS(Mărfuri!$B$5:$B$1004,B334,Mărfuri!$H$5:$H$1004,"")&gt;0,"greutatea unor loturi, ",""))&gt;0,"Lipsesc date obligatorii (art. 6): "&amp;LEFT(IF(C334="","data, ","")&amp;IF(D334="","locul întocmirii, ","")&amp;IF(OR(E334="",F334=""),"expeditorul, ","")&amp;IF(OR(H334="",I334=""),"destinatarul, ","")&amp;IF(OR(N334="",O334=""),"transportatorul, ","")&amp;IF(OR(K334="",NOT(ISNUMBER(L334))),"locul și data încărcării, ","")&amp;IF(M334="","locul de livrare, ","")&amp;IF(N(AF334)=0,"numărul de colete, ","")&amp;IF(COUNTIFS(Mărfuri!$B$5:$B$1004,B334,Mărfuri!$H$5:$H$1004,"")&gt;0,"greutatea unor loturi, ",""),LEN(IF(C334="","data, ","")&amp;IF(D334="","locul întocmirii, ","")&amp;IF(OR(E334="",F334=""),"expeditorul, ","")&amp;IF(OR(H334="",I334=""),"destinatarul, ","")&amp;IF(OR(N334="",O334=""),"transportatorul, ","")&amp;IF(OR(K334="",NOT(ISNUMBER(L334))),"locul și data încărcării, ","")&amp;IF(M334="","locul de livrare, ","")&amp;IF(N(AF334)=0,"numărul de colete, ","")&amp;IF(COUNTIFS(Mărfuri!$B$5:$B$1004,B334,Mărfuri!$H$5:$H$1004,"")&gt;0,"greutatea unor loturi, ",""))-2)&amp;". ","")&amp;IF(Z334&lt;&gt;"","Transportatorul a făcut rezerve la încărcare (art. 8): ele te obligă doar dacă le-ai acceptat expres. ","")&amp;IF(AND(ISNUMBER(AC334),ISNUMBER(AI334)),IF(NOT(ISNUMBER(AD334)),IF(Azi&gt;AI334,"Rezerva scrisă pentru avarii neaparente nu a fost trimisă în termen ("&amp;RIGHT("0"&amp;DAY(AI334),2)&amp;"."&amp;RIGHT("0"&amp;MONTH(AI334),2)&amp;"."&amp;YEAR(AI334)&amp;"). ","Trimite rezerva scrisă pentru avarii neaparente până la "&amp;RIGHT("0"&amp;DAY(AI334),2)&amp;"."&amp;RIGHT("0"&amp;MONTH(AI334),2)&amp;"."&amp;YEAR(AI334)&amp;". "),IF(AD334&gt;AI334,"Rezerva scrisă a fost trimisă după termenul de 7 zile ("&amp;RIGHT("0"&amp;DAY(AI334),2)&amp;"."&amp;RIGHT("0"&amp;MONTH(AI334),2)&amp;"."&amp;YEAR(AI334)&amp;"): se prezumă că marfa a fost primită în starea din CMR. ","")),"")&amp;IF(ISNUMBER(AJ334),IF(NOT(ISNUMBER(AE334)),IF(Azi&gt;AJ334,"Termenul de 21 de zile pentru reclamația de întârziere a expirat. ","Livrare cu întârziere: trimite reclamația scrisă până la "&amp;RIGHT("0"&amp;DAY(AJ334),2)&amp;"."&amp;RIGHT("0"&amp;MONTH(AJ334),2)&amp;"."&amp;YEAR(AJ334)&amp;". "),IF(AE334&gt;AJ334,"Reclamația pentru întârziere a fost trimisă după termen. ","")),"")&amp;IF(AND(AH334="În tranzit – întârziat"),"Termenul de livrare a trecut și marfa nu a ajuns. ","")&amp;IF(AND(ISNUMBER(AK334),OR(AB334&lt;&gt;"",ISNUMBER(AC334),ISNUMBER(AJ334)),Azi&gt;N(AK334)-60,Azi&lt;=N(AK334)),"Acțiunea în instanță se prescrie la "&amp;RIGHT("0"&amp;DAY(AK334),2)&amp;"."&amp;RIGHT("0"&amp;MONTH(AK334),2)&amp;"."&amp;YEAR(AK334)&amp;". ","")))</f>
        <v/>
      </c>
    </row>
    <row r="335" spans="2:38" x14ac:dyDescent="0.2">
      <c r="B335" s="17"/>
      <c r="C335" s="18"/>
      <c r="D335" s="19"/>
      <c r="E335" s="19"/>
      <c r="F335" s="19"/>
      <c r="G335" s="19"/>
      <c r="H335" s="19"/>
      <c r="I335" s="19"/>
      <c r="J335" s="19"/>
      <c r="K335" s="19"/>
      <c r="L335" s="18"/>
      <c r="M335" s="19"/>
      <c r="N335" s="19"/>
      <c r="O335" s="19"/>
      <c r="P335" s="19"/>
      <c r="Q335" s="19"/>
      <c r="R335" s="19"/>
      <c r="S335" s="19"/>
      <c r="T335" s="20"/>
      <c r="U335" s="21"/>
      <c r="V335" s="20"/>
      <c r="W335" s="19"/>
      <c r="X335" s="19"/>
      <c r="Y335" s="18"/>
      <c r="Z335" s="19"/>
      <c r="AA335" s="18"/>
      <c r="AB335" s="19"/>
      <c r="AC335" s="18"/>
      <c r="AD335" s="18"/>
      <c r="AE335" s="18"/>
      <c r="AF335" s="22" t="str">
        <f>IF(B335="","",SUMIF(Mărfuri!$B$5:$B$1004,B335,Mărfuri!$D$5:$D$1004))</f>
        <v/>
      </c>
      <c r="AG335" s="23" t="str">
        <f>IF(B335="","",SUMIF(Mărfuri!$B$5:$B$1004,B335,Mărfuri!$H$5:$H$1004))</f>
        <v/>
      </c>
      <c r="AH335" s="24" t="str">
        <f t="shared" si="20"/>
        <v/>
      </c>
      <c r="AI335" s="25" t="str">
        <f t="shared" si="21"/>
        <v/>
      </c>
      <c r="AJ335" s="25" t="str">
        <f t="shared" si="22"/>
        <v/>
      </c>
      <c r="AK335" s="25" t="str">
        <f t="shared" si="23"/>
        <v/>
      </c>
      <c r="AL335" s="26" t="str">
        <f>IF(B335="","",TRIM(IF(COUNTIF($B$5:$B$504,B335)&gt;1,"Număr CMR dublat. ","")&amp;IF(LEN(IF(C335="","data, ","")&amp;IF(D335="","locul întocmirii, ","")&amp;IF(OR(E335="",F335=""),"expeditorul, ","")&amp;IF(OR(H335="",I335=""),"destinatarul, ","")&amp;IF(OR(N335="",O335=""),"transportatorul, ","")&amp;IF(OR(K335="",NOT(ISNUMBER(L335))),"locul și data încărcării, ","")&amp;IF(M335="","locul de livrare, ","")&amp;IF(N(AF335)=0,"numărul de colete, ","")&amp;IF(COUNTIFS(Mărfuri!$B$5:$B$1004,B335,Mărfuri!$H$5:$H$1004,"")&gt;0,"greutatea unor loturi, ",""))&gt;0,"Lipsesc date obligatorii (art. 6): "&amp;LEFT(IF(C335="","data, ","")&amp;IF(D335="","locul întocmirii, ","")&amp;IF(OR(E335="",F335=""),"expeditorul, ","")&amp;IF(OR(H335="",I335=""),"destinatarul, ","")&amp;IF(OR(N335="",O335=""),"transportatorul, ","")&amp;IF(OR(K335="",NOT(ISNUMBER(L335))),"locul și data încărcării, ","")&amp;IF(M335="","locul de livrare, ","")&amp;IF(N(AF335)=0,"numărul de colete, ","")&amp;IF(COUNTIFS(Mărfuri!$B$5:$B$1004,B335,Mărfuri!$H$5:$H$1004,"")&gt;0,"greutatea unor loturi, ",""),LEN(IF(C335="","data, ","")&amp;IF(D335="","locul întocmirii, ","")&amp;IF(OR(E335="",F335=""),"expeditorul, ","")&amp;IF(OR(H335="",I335=""),"destinatarul, ","")&amp;IF(OR(N335="",O335=""),"transportatorul, ","")&amp;IF(OR(K335="",NOT(ISNUMBER(L335))),"locul și data încărcării, ","")&amp;IF(M335="","locul de livrare, ","")&amp;IF(N(AF335)=0,"numărul de colete, ","")&amp;IF(COUNTIFS(Mărfuri!$B$5:$B$1004,B335,Mărfuri!$H$5:$H$1004,"")&gt;0,"greutatea unor loturi, ",""))-2)&amp;". ","")&amp;IF(Z335&lt;&gt;"","Transportatorul a făcut rezerve la încărcare (art. 8): ele te obligă doar dacă le-ai acceptat expres. ","")&amp;IF(AND(ISNUMBER(AC335),ISNUMBER(AI335)),IF(NOT(ISNUMBER(AD335)),IF(Azi&gt;AI335,"Rezerva scrisă pentru avarii neaparente nu a fost trimisă în termen ("&amp;RIGHT("0"&amp;DAY(AI335),2)&amp;"."&amp;RIGHT("0"&amp;MONTH(AI335),2)&amp;"."&amp;YEAR(AI335)&amp;"). ","Trimite rezerva scrisă pentru avarii neaparente până la "&amp;RIGHT("0"&amp;DAY(AI335),2)&amp;"."&amp;RIGHT("0"&amp;MONTH(AI335),2)&amp;"."&amp;YEAR(AI335)&amp;". "),IF(AD335&gt;AI335,"Rezerva scrisă a fost trimisă după termenul de 7 zile ("&amp;RIGHT("0"&amp;DAY(AI335),2)&amp;"."&amp;RIGHT("0"&amp;MONTH(AI335),2)&amp;"."&amp;YEAR(AI335)&amp;"): se prezumă că marfa a fost primită în starea din CMR. ","")),"")&amp;IF(ISNUMBER(AJ335),IF(NOT(ISNUMBER(AE335)),IF(Azi&gt;AJ335,"Termenul de 21 de zile pentru reclamația de întârziere a expirat. ","Livrare cu întârziere: trimite reclamația scrisă până la "&amp;RIGHT("0"&amp;DAY(AJ335),2)&amp;"."&amp;RIGHT("0"&amp;MONTH(AJ335),2)&amp;"."&amp;YEAR(AJ335)&amp;". "),IF(AE335&gt;AJ335,"Reclamația pentru întârziere a fost trimisă după termen. ","")),"")&amp;IF(AND(AH335="În tranzit – întârziat"),"Termenul de livrare a trecut și marfa nu a ajuns. ","")&amp;IF(AND(ISNUMBER(AK335),OR(AB335&lt;&gt;"",ISNUMBER(AC335),ISNUMBER(AJ335)),Azi&gt;N(AK335)-60,Azi&lt;=N(AK335)),"Acțiunea în instanță se prescrie la "&amp;RIGHT("0"&amp;DAY(AK335),2)&amp;"."&amp;RIGHT("0"&amp;MONTH(AK335),2)&amp;"."&amp;YEAR(AK335)&amp;". ","")))</f>
        <v/>
      </c>
    </row>
    <row r="336" spans="2:38" x14ac:dyDescent="0.2">
      <c r="B336" s="17"/>
      <c r="C336" s="18"/>
      <c r="D336" s="19"/>
      <c r="E336" s="19"/>
      <c r="F336" s="19"/>
      <c r="G336" s="19"/>
      <c r="H336" s="19"/>
      <c r="I336" s="19"/>
      <c r="J336" s="19"/>
      <c r="K336" s="19"/>
      <c r="L336" s="18"/>
      <c r="M336" s="19"/>
      <c r="N336" s="19"/>
      <c r="O336" s="19"/>
      <c r="P336" s="19"/>
      <c r="Q336" s="19"/>
      <c r="R336" s="19"/>
      <c r="S336" s="19"/>
      <c r="T336" s="20"/>
      <c r="U336" s="21"/>
      <c r="V336" s="20"/>
      <c r="W336" s="19"/>
      <c r="X336" s="19"/>
      <c r="Y336" s="18"/>
      <c r="Z336" s="19"/>
      <c r="AA336" s="18"/>
      <c r="AB336" s="19"/>
      <c r="AC336" s="18"/>
      <c r="AD336" s="18"/>
      <c r="AE336" s="18"/>
      <c r="AF336" s="22" t="str">
        <f>IF(B336="","",SUMIF(Mărfuri!$B$5:$B$1004,B336,Mărfuri!$D$5:$D$1004))</f>
        <v/>
      </c>
      <c r="AG336" s="23" t="str">
        <f>IF(B336="","",SUMIF(Mărfuri!$B$5:$B$1004,B336,Mărfuri!$H$5:$H$1004))</f>
        <v/>
      </c>
      <c r="AH336" s="24" t="str">
        <f t="shared" si="20"/>
        <v/>
      </c>
      <c r="AI336" s="25" t="str">
        <f t="shared" si="21"/>
        <v/>
      </c>
      <c r="AJ336" s="25" t="str">
        <f t="shared" si="22"/>
        <v/>
      </c>
      <c r="AK336" s="25" t="str">
        <f t="shared" si="23"/>
        <v/>
      </c>
      <c r="AL336" s="26" t="str">
        <f>IF(B336="","",TRIM(IF(COUNTIF($B$5:$B$504,B336)&gt;1,"Număr CMR dublat. ","")&amp;IF(LEN(IF(C336="","data, ","")&amp;IF(D336="","locul întocmirii, ","")&amp;IF(OR(E336="",F336=""),"expeditorul, ","")&amp;IF(OR(H336="",I336=""),"destinatarul, ","")&amp;IF(OR(N336="",O336=""),"transportatorul, ","")&amp;IF(OR(K336="",NOT(ISNUMBER(L336))),"locul și data încărcării, ","")&amp;IF(M336="","locul de livrare, ","")&amp;IF(N(AF336)=0,"numărul de colete, ","")&amp;IF(COUNTIFS(Mărfuri!$B$5:$B$1004,B336,Mărfuri!$H$5:$H$1004,"")&gt;0,"greutatea unor loturi, ",""))&gt;0,"Lipsesc date obligatorii (art. 6): "&amp;LEFT(IF(C336="","data, ","")&amp;IF(D336="","locul întocmirii, ","")&amp;IF(OR(E336="",F336=""),"expeditorul, ","")&amp;IF(OR(H336="",I336=""),"destinatarul, ","")&amp;IF(OR(N336="",O336=""),"transportatorul, ","")&amp;IF(OR(K336="",NOT(ISNUMBER(L336))),"locul și data încărcării, ","")&amp;IF(M336="","locul de livrare, ","")&amp;IF(N(AF336)=0,"numărul de colete, ","")&amp;IF(COUNTIFS(Mărfuri!$B$5:$B$1004,B336,Mărfuri!$H$5:$H$1004,"")&gt;0,"greutatea unor loturi, ",""),LEN(IF(C336="","data, ","")&amp;IF(D336="","locul întocmirii, ","")&amp;IF(OR(E336="",F336=""),"expeditorul, ","")&amp;IF(OR(H336="",I336=""),"destinatarul, ","")&amp;IF(OR(N336="",O336=""),"transportatorul, ","")&amp;IF(OR(K336="",NOT(ISNUMBER(L336))),"locul și data încărcării, ","")&amp;IF(M336="","locul de livrare, ","")&amp;IF(N(AF336)=0,"numărul de colete, ","")&amp;IF(COUNTIFS(Mărfuri!$B$5:$B$1004,B336,Mărfuri!$H$5:$H$1004,"")&gt;0,"greutatea unor loturi, ",""))-2)&amp;". ","")&amp;IF(Z336&lt;&gt;"","Transportatorul a făcut rezerve la încărcare (art. 8): ele te obligă doar dacă le-ai acceptat expres. ","")&amp;IF(AND(ISNUMBER(AC336),ISNUMBER(AI336)),IF(NOT(ISNUMBER(AD336)),IF(Azi&gt;AI336,"Rezerva scrisă pentru avarii neaparente nu a fost trimisă în termen ("&amp;RIGHT("0"&amp;DAY(AI336),2)&amp;"."&amp;RIGHT("0"&amp;MONTH(AI336),2)&amp;"."&amp;YEAR(AI336)&amp;"). ","Trimite rezerva scrisă pentru avarii neaparente până la "&amp;RIGHT("0"&amp;DAY(AI336),2)&amp;"."&amp;RIGHT("0"&amp;MONTH(AI336),2)&amp;"."&amp;YEAR(AI336)&amp;". "),IF(AD336&gt;AI336,"Rezerva scrisă a fost trimisă după termenul de 7 zile ("&amp;RIGHT("0"&amp;DAY(AI336),2)&amp;"."&amp;RIGHT("0"&amp;MONTH(AI336),2)&amp;"."&amp;YEAR(AI336)&amp;"): se prezumă că marfa a fost primită în starea din CMR. ","")),"")&amp;IF(ISNUMBER(AJ336),IF(NOT(ISNUMBER(AE336)),IF(Azi&gt;AJ336,"Termenul de 21 de zile pentru reclamația de întârziere a expirat. ","Livrare cu întârziere: trimite reclamația scrisă până la "&amp;RIGHT("0"&amp;DAY(AJ336),2)&amp;"."&amp;RIGHT("0"&amp;MONTH(AJ336),2)&amp;"."&amp;YEAR(AJ336)&amp;". "),IF(AE336&gt;AJ336,"Reclamația pentru întârziere a fost trimisă după termen. ","")),"")&amp;IF(AND(AH336="În tranzit – întârziat"),"Termenul de livrare a trecut și marfa nu a ajuns. ","")&amp;IF(AND(ISNUMBER(AK336),OR(AB336&lt;&gt;"",ISNUMBER(AC336),ISNUMBER(AJ336)),Azi&gt;N(AK336)-60,Azi&lt;=N(AK336)),"Acțiunea în instanță se prescrie la "&amp;RIGHT("0"&amp;DAY(AK336),2)&amp;"."&amp;RIGHT("0"&amp;MONTH(AK336),2)&amp;"."&amp;YEAR(AK336)&amp;". ","")))</f>
        <v/>
      </c>
    </row>
    <row r="337" spans="2:38" x14ac:dyDescent="0.2">
      <c r="B337" s="17"/>
      <c r="C337" s="18"/>
      <c r="D337" s="19"/>
      <c r="E337" s="19"/>
      <c r="F337" s="19"/>
      <c r="G337" s="19"/>
      <c r="H337" s="19"/>
      <c r="I337" s="19"/>
      <c r="J337" s="19"/>
      <c r="K337" s="19"/>
      <c r="L337" s="18"/>
      <c r="M337" s="19"/>
      <c r="N337" s="19"/>
      <c r="O337" s="19"/>
      <c r="P337" s="19"/>
      <c r="Q337" s="19"/>
      <c r="R337" s="19"/>
      <c r="S337" s="19"/>
      <c r="T337" s="20"/>
      <c r="U337" s="21"/>
      <c r="V337" s="20"/>
      <c r="W337" s="19"/>
      <c r="X337" s="19"/>
      <c r="Y337" s="18"/>
      <c r="Z337" s="19"/>
      <c r="AA337" s="18"/>
      <c r="AB337" s="19"/>
      <c r="AC337" s="18"/>
      <c r="AD337" s="18"/>
      <c r="AE337" s="18"/>
      <c r="AF337" s="22" t="str">
        <f>IF(B337="","",SUMIF(Mărfuri!$B$5:$B$1004,B337,Mărfuri!$D$5:$D$1004))</f>
        <v/>
      </c>
      <c r="AG337" s="23" t="str">
        <f>IF(B337="","",SUMIF(Mărfuri!$B$5:$B$1004,B337,Mărfuri!$H$5:$H$1004))</f>
        <v/>
      </c>
      <c r="AH337" s="24" t="str">
        <f t="shared" si="20"/>
        <v/>
      </c>
      <c r="AI337" s="25" t="str">
        <f t="shared" si="21"/>
        <v/>
      </c>
      <c r="AJ337" s="25" t="str">
        <f t="shared" si="22"/>
        <v/>
      </c>
      <c r="AK337" s="25" t="str">
        <f t="shared" si="23"/>
        <v/>
      </c>
      <c r="AL337" s="26" t="str">
        <f>IF(B337="","",TRIM(IF(COUNTIF($B$5:$B$504,B337)&gt;1,"Număr CMR dublat. ","")&amp;IF(LEN(IF(C337="","data, ","")&amp;IF(D337="","locul întocmirii, ","")&amp;IF(OR(E337="",F337=""),"expeditorul, ","")&amp;IF(OR(H337="",I337=""),"destinatarul, ","")&amp;IF(OR(N337="",O337=""),"transportatorul, ","")&amp;IF(OR(K337="",NOT(ISNUMBER(L337))),"locul și data încărcării, ","")&amp;IF(M337="","locul de livrare, ","")&amp;IF(N(AF337)=0,"numărul de colete, ","")&amp;IF(COUNTIFS(Mărfuri!$B$5:$B$1004,B337,Mărfuri!$H$5:$H$1004,"")&gt;0,"greutatea unor loturi, ",""))&gt;0,"Lipsesc date obligatorii (art. 6): "&amp;LEFT(IF(C337="","data, ","")&amp;IF(D337="","locul întocmirii, ","")&amp;IF(OR(E337="",F337=""),"expeditorul, ","")&amp;IF(OR(H337="",I337=""),"destinatarul, ","")&amp;IF(OR(N337="",O337=""),"transportatorul, ","")&amp;IF(OR(K337="",NOT(ISNUMBER(L337))),"locul și data încărcării, ","")&amp;IF(M337="","locul de livrare, ","")&amp;IF(N(AF337)=0,"numărul de colete, ","")&amp;IF(COUNTIFS(Mărfuri!$B$5:$B$1004,B337,Mărfuri!$H$5:$H$1004,"")&gt;0,"greutatea unor loturi, ",""),LEN(IF(C337="","data, ","")&amp;IF(D337="","locul întocmirii, ","")&amp;IF(OR(E337="",F337=""),"expeditorul, ","")&amp;IF(OR(H337="",I337=""),"destinatarul, ","")&amp;IF(OR(N337="",O337=""),"transportatorul, ","")&amp;IF(OR(K337="",NOT(ISNUMBER(L337))),"locul și data încărcării, ","")&amp;IF(M337="","locul de livrare, ","")&amp;IF(N(AF337)=0,"numărul de colete, ","")&amp;IF(COUNTIFS(Mărfuri!$B$5:$B$1004,B337,Mărfuri!$H$5:$H$1004,"")&gt;0,"greutatea unor loturi, ",""))-2)&amp;". ","")&amp;IF(Z337&lt;&gt;"","Transportatorul a făcut rezerve la încărcare (art. 8): ele te obligă doar dacă le-ai acceptat expres. ","")&amp;IF(AND(ISNUMBER(AC337),ISNUMBER(AI337)),IF(NOT(ISNUMBER(AD337)),IF(Azi&gt;AI337,"Rezerva scrisă pentru avarii neaparente nu a fost trimisă în termen ("&amp;RIGHT("0"&amp;DAY(AI337),2)&amp;"."&amp;RIGHT("0"&amp;MONTH(AI337),2)&amp;"."&amp;YEAR(AI337)&amp;"). ","Trimite rezerva scrisă pentru avarii neaparente până la "&amp;RIGHT("0"&amp;DAY(AI337),2)&amp;"."&amp;RIGHT("0"&amp;MONTH(AI337),2)&amp;"."&amp;YEAR(AI337)&amp;". "),IF(AD337&gt;AI337,"Rezerva scrisă a fost trimisă după termenul de 7 zile ("&amp;RIGHT("0"&amp;DAY(AI337),2)&amp;"."&amp;RIGHT("0"&amp;MONTH(AI337),2)&amp;"."&amp;YEAR(AI337)&amp;"): se prezumă că marfa a fost primită în starea din CMR. ","")),"")&amp;IF(ISNUMBER(AJ337),IF(NOT(ISNUMBER(AE337)),IF(Azi&gt;AJ337,"Termenul de 21 de zile pentru reclamația de întârziere a expirat. ","Livrare cu întârziere: trimite reclamația scrisă până la "&amp;RIGHT("0"&amp;DAY(AJ337),2)&amp;"."&amp;RIGHT("0"&amp;MONTH(AJ337),2)&amp;"."&amp;YEAR(AJ337)&amp;". "),IF(AE337&gt;AJ337,"Reclamația pentru întârziere a fost trimisă după termen. ","")),"")&amp;IF(AND(AH337="În tranzit – întârziat"),"Termenul de livrare a trecut și marfa nu a ajuns. ","")&amp;IF(AND(ISNUMBER(AK337),OR(AB337&lt;&gt;"",ISNUMBER(AC337),ISNUMBER(AJ337)),Azi&gt;N(AK337)-60,Azi&lt;=N(AK337)),"Acțiunea în instanță se prescrie la "&amp;RIGHT("0"&amp;DAY(AK337),2)&amp;"."&amp;RIGHT("0"&amp;MONTH(AK337),2)&amp;"."&amp;YEAR(AK337)&amp;". ","")))</f>
        <v/>
      </c>
    </row>
    <row r="338" spans="2:38" x14ac:dyDescent="0.2">
      <c r="B338" s="17"/>
      <c r="C338" s="18"/>
      <c r="D338" s="19"/>
      <c r="E338" s="19"/>
      <c r="F338" s="19"/>
      <c r="G338" s="19"/>
      <c r="H338" s="19"/>
      <c r="I338" s="19"/>
      <c r="J338" s="19"/>
      <c r="K338" s="19"/>
      <c r="L338" s="18"/>
      <c r="M338" s="19"/>
      <c r="N338" s="19"/>
      <c r="O338" s="19"/>
      <c r="P338" s="19"/>
      <c r="Q338" s="19"/>
      <c r="R338" s="19"/>
      <c r="S338" s="19"/>
      <c r="T338" s="20"/>
      <c r="U338" s="21"/>
      <c r="V338" s="20"/>
      <c r="W338" s="19"/>
      <c r="X338" s="19"/>
      <c r="Y338" s="18"/>
      <c r="Z338" s="19"/>
      <c r="AA338" s="18"/>
      <c r="AB338" s="19"/>
      <c r="AC338" s="18"/>
      <c r="AD338" s="18"/>
      <c r="AE338" s="18"/>
      <c r="AF338" s="22" t="str">
        <f>IF(B338="","",SUMIF(Mărfuri!$B$5:$B$1004,B338,Mărfuri!$D$5:$D$1004))</f>
        <v/>
      </c>
      <c r="AG338" s="23" t="str">
        <f>IF(B338="","",SUMIF(Mărfuri!$B$5:$B$1004,B338,Mărfuri!$H$5:$H$1004))</f>
        <v/>
      </c>
      <c r="AH338" s="24" t="str">
        <f t="shared" si="20"/>
        <v/>
      </c>
      <c r="AI338" s="25" t="str">
        <f t="shared" si="21"/>
        <v/>
      </c>
      <c r="AJ338" s="25" t="str">
        <f t="shared" si="22"/>
        <v/>
      </c>
      <c r="AK338" s="25" t="str">
        <f t="shared" si="23"/>
        <v/>
      </c>
      <c r="AL338" s="26" t="str">
        <f>IF(B338="","",TRIM(IF(COUNTIF($B$5:$B$504,B338)&gt;1,"Număr CMR dublat. ","")&amp;IF(LEN(IF(C338="","data, ","")&amp;IF(D338="","locul întocmirii, ","")&amp;IF(OR(E338="",F338=""),"expeditorul, ","")&amp;IF(OR(H338="",I338=""),"destinatarul, ","")&amp;IF(OR(N338="",O338=""),"transportatorul, ","")&amp;IF(OR(K338="",NOT(ISNUMBER(L338))),"locul și data încărcării, ","")&amp;IF(M338="","locul de livrare, ","")&amp;IF(N(AF338)=0,"numărul de colete, ","")&amp;IF(COUNTIFS(Mărfuri!$B$5:$B$1004,B338,Mărfuri!$H$5:$H$1004,"")&gt;0,"greutatea unor loturi, ",""))&gt;0,"Lipsesc date obligatorii (art. 6): "&amp;LEFT(IF(C338="","data, ","")&amp;IF(D338="","locul întocmirii, ","")&amp;IF(OR(E338="",F338=""),"expeditorul, ","")&amp;IF(OR(H338="",I338=""),"destinatarul, ","")&amp;IF(OR(N338="",O338=""),"transportatorul, ","")&amp;IF(OR(K338="",NOT(ISNUMBER(L338))),"locul și data încărcării, ","")&amp;IF(M338="","locul de livrare, ","")&amp;IF(N(AF338)=0,"numărul de colete, ","")&amp;IF(COUNTIFS(Mărfuri!$B$5:$B$1004,B338,Mărfuri!$H$5:$H$1004,"")&gt;0,"greutatea unor loturi, ",""),LEN(IF(C338="","data, ","")&amp;IF(D338="","locul întocmirii, ","")&amp;IF(OR(E338="",F338=""),"expeditorul, ","")&amp;IF(OR(H338="",I338=""),"destinatarul, ","")&amp;IF(OR(N338="",O338=""),"transportatorul, ","")&amp;IF(OR(K338="",NOT(ISNUMBER(L338))),"locul și data încărcării, ","")&amp;IF(M338="","locul de livrare, ","")&amp;IF(N(AF338)=0,"numărul de colete, ","")&amp;IF(COUNTIFS(Mărfuri!$B$5:$B$1004,B338,Mărfuri!$H$5:$H$1004,"")&gt;0,"greutatea unor loturi, ",""))-2)&amp;". ","")&amp;IF(Z338&lt;&gt;"","Transportatorul a făcut rezerve la încărcare (art. 8): ele te obligă doar dacă le-ai acceptat expres. ","")&amp;IF(AND(ISNUMBER(AC338),ISNUMBER(AI338)),IF(NOT(ISNUMBER(AD338)),IF(Azi&gt;AI338,"Rezerva scrisă pentru avarii neaparente nu a fost trimisă în termen ("&amp;RIGHT("0"&amp;DAY(AI338),2)&amp;"."&amp;RIGHT("0"&amp;MONTH(AI338),2)&amp;"."&amp;YEAR(AI338)&amp;"). ","Trimite rezerva scrisă pentru avarii neaparente până la "&amp;RIGHT("0"&amp;DAY(AI338),2)&amp;"."&amp;RIGHT("0"&amp;MONTH(AI338),2)&amp;"."&amp;YEAR(AI338)&amp;". "),IF(AD338&gt;AI338,"Rezerva scrisă a fost trimisă după termenul de 7 zile ("&amp;RIGHT("0"&amp;DAY(AI338),2)&amp;"."&amp;RIGHT("0"&amp;MONTH(AI338),2)&amp;"."&amp;YEAR(AI338)&amp;"): se prezumă că marfa a fost primită în starea din CMR. ","")),"")&amp;IF(ISNUMBER(AJ338),IF(NOT(ISNUMBER(AE338)),IF(Azi&gt;AJ338,"Termenul de 21 de zile pentru reclamația de întârziere a expirat. ","Livrare cu întârziere: trimite reclamația scrisă până la "&amp;RIGHT("0"&amp;DAY(AJ338),2)&amp;"."&amp;RIGHT("0"&amp;MONTH(AJ338),2)&amp;"."&amp;YEAR(AJ338)&amp;". "),IF(AE338&gt;AJ338,"Reclamația pentru întârziere a fost trimisă după termen. ","")),"")&amp;IF(AND(AH338="În tranzit – întârziat"),"Termenul de livrare a trecut și marfa nu a ajuns. ","")&amp;IF(AND(ISNUMBER(AK338),OR(AB338&lt;&gt;"",ISNUMBER(AC338),ISNUMBER(AJ338)),Azi&gt;N(AK338)-60,Azi&lt;=N(AK338)),"Acțiunea în instanță se prescrie la "&amp;RIGHT("0"&amp;DAY(AK338),2)&amp;"."&amp;RIGHT("0"&amp;MONTH(AK338),2)&amp;"."&amp;YEAR(AK338)&amp;". ","")))</f>
        <v/>
      </c>
    </row>
    <row r="339" spans="2:38" x14ac:dyDescent="0.2">
      <c r="B339" s="17"/>
      <c r="C339" s="18"/>
      <c r="D339" s="19"/>
      <c r="E339" s="19"/>
      <c r="F339" s="19"/>
      <c r="G339" s="19"/>
      <c r="H339" s="19"/>
      <c r="I339" s="19"/>
      <c r="J339" s="19"/>
      <c r="K339" s="19"/>
      <c r="L339" s="18"/>
      <c r="M339" s="19"/>
      <c r="N339" s="19"/>
      <c r="O339" s="19"/>
      <c r="P339" s="19"/>
      <c r="Q339" s="19"/>
      <c r="R339" s="19"/>
      <c r="S339" s="19"/>
      <c r="T339" s="20"/>
      <c r="U339" s="21"/>
      <c r="V339" s="20"/>
      <c r="W339" s="19"/>
      <c r="X339" s="19"/>
      <c r="Y339" s="18"/>
      <c r="Z339" s="19"/>
      <c r="AA339" s="18"/>
      <c r="AB339" s="19"/>
      <c r="AC339" s="18"/>
      <c r="AD339" s="18"/>
      <c r="AE339" s="18"/>
      <c r="AF339" s="22" t="str">
        <f>IF(B339="","",SUMIF(Mărfuri!$B$5:$B$1004,B339,Mărfuri!$D$5:$D$1004))</f>
        <v/>
      </c>
      <c r="AG339" s="23" t="str">
        <f>IF(B339="","",SUMIF(Mărfuri!$B$5:$B$1004,B339,Mărfuri!$H$5:$H$1004))</f>
        <v/>
      </c>
      <c r="AH339" s="24" t="str">
        <f t="shared" si="20"/>
        <v/>
      </c>
      <c r="AI339" s="25" t="str">
        <f t="shared" si="21"/>
        <v/>
      </c>
      <c r="AJ339" s="25" t="str">
        <f t="shared" si="22"/>
        <v/>
      </c>
      <c r="AK339" s="25" t="str">
        <f t="shared" si="23"/>
        <v/>
      </c>
      <c r="AL339" s="26" t="str">
        <f>IF(B339="","",TRIM(IF(COUNTIF($B$5:$B$504,B339)&gt;1,"Număr CMR dublat. ","")&amp;IF(LEN(IF(C339="","data, ","")&amp;IF(D339="","locul întocmirii, ","")&amp;IF(OR(E339="",F339=""),"expeditorul, ","")&amp;IF(OR(H339="",I339=""),"destinatarul, ","")&amp;IF(OR(N339="",O339=""),"transportatorul, ","")&amp;IF(OR(K339="",NOT(ISNUMBER(L339))),"locul și data încărcării, ","")&amp;IF(M339="","locul de livrare, ","")&amp;IF(N(AF339)=0,"numărul de colete, ","")&amp;IF(COUNTIFS(Mărfuri!$B$5:$B$1004,B339,Mărfuri!$H$5:$H$1004,"")&gt;0,"greutatea unor loturi, ",""))&gt;0,"Lipsesc date obligatorii (art. 6): "&amp;LEFT(IF(C339="","data, ","")&amp;IF(D339="","locul întocmirii, ","")&amp;IF(OR(E339="",F339=""),"expeditorul, ","")&amp;IF(OR(H339="",I339=""),"destinatarul, ","")&amp;IF(OR(N339="",O339=""),"transportatorul, ","")&amp;IF(OR(K339="",NOT(ISNUMBER(L339))),"locul și data încărcării, ","")&amp;IF(M339="","locul de livrare, ","")&amp;IF(N(AF339)=0,"numărul de colete, ","")&amp;IF(COUNTIFS(Mărfuri!$B$5:$B$1004,B339,Mărfuri!$H$5:$H$1004,"")&gt;0,"greutatea unor loturi, ",""),LEN(IF(C339="","data, ","")&amp;IF(D339="","locul întocmirii, ","")&amp;IF(OR(E339="",F339=""),"expeditorul, ","")&amp;IF(OR(H339="",I339=""),"destinatarul, ","")&amp;IF(OR(N339="",O339=""),"transportatorul, ","")&amp;IF(OR(K339="",NOT(ISNUMBER(L339))),"locul și data încărcării, ","")&amp;IF(M339="","locul de livrare, ","")&amp;IF(N(AF339)=0,"numărul de colete, ","")&amp;IF(COUNTIFS(Mărfuri!$B$5:$B$1004,B339,Mărfuri!$H$5:$H$1004,"")&gt;0,"greutatea unor loturi, ",""))-2)&amp;". ","")&amp;IF(Z339&lt;&gt;"","Transportatorul a făcut rezerve la încărcare (art. 8): ele te obligă doar dacă le-ai acceptat expres. ","")&amp;IF(AND(ISNUMBER(AC339),ISNUMBER(AI339)),IF(NOT(ISNUMBER(AD339)),IF(Azi&gt;AI339,"Rezerva scrisă pentru avarii neaparente nu a fost trimisă în termen ("&amp;RIGHT("0"&amp;DAY(AI339),2)&amp;"."&amp;RIGHT("0"&amp;MONTH(AI339),2)&amp;"."&amp;YEAR(AI339)&amp;"). ","Trimite rezerva scrisă pentru avarii neaparente până la "&amp;RIGHT("0"&amp;DAY(AI339),2)&amp;"."&amp;RIGHT("0"&amp;MONTH(AI339),2)&amp;"."&amp;YEAR(AI339)&amp;". "),IF(AD339&gt;AI339,"Rezerva scrisă a fost trimisă după termenul de 7 zile ("&amp;RIGHT("0"&amp;DAY(AI339),2)&amp;"."&amp;RIGHT("0"&amp;MONTH(AI339),2)&amp;"."&amp;YEAR(AI339)&amp;"): se prezumă că marfa a fost primită în starea din CMR. ","")),"")&amp;IF(ISNUMBER(AJ339),IF(NOT(ISNUMBER(AE339)),IF(Azi&gt;AJ339,"Termenul de 21 de zile pentru reclamația de întârziere a expirat. ","Livrare cu întârziere: trimite reclamația scrisă până la "&amp;RIGHT("0"&amp;DAY(AJ339),2)&amp;"."&amp;RIGHT("0"&amp;MONTH(AJ339),2)&amp;"."&amp;YEAR(AJ339)&amp;". "),IF(AE339&gt;AJ339,"Reclamația pentru întârziere a fost trimisă după termen. ","")),"")&amp;IF(AND(AH339="În tranzit – întârziat"),"Termenul de livrare a trecut și marfa nu a ajuns. ","")&amp;IF(AND(ISNUMBER(AK339),OR(AB339&lt;&gt;"",ISNUMBER(AC339),ISNUMBER(AJ339)),Azi&gt;N(AK339)-60,Azi&lt;=N(AK339)),"Acțiunea în instanță se prescrie la "&amp;RIGHT("0"&amp;DAY(AK339),2)&amp;"."&amp;RIGHT("0"&amp;MONTH(AK339),2)&amp;"."&amp;YEAR(AK339)&amp;". ","")))</f>
        <v/>
      </c>
    </row>
    <row r="340" spans="2:38" x14ac:dyDescent="0.2">
      <c r="B340" s="17"/>
      <c r="C340" s="18"/>
      <c r="D340" s="19"/>
      <c r="E340" s="19"/>
      <c r="F340" s="19"/>
      <c r="G340" s="19"/>
      <c r="H340" s="19"/>
      <c r="I340" s="19"/>
      <c r="J340" s="19"/>
      <c r="K340" s="19"/>
      <c r="L340" s="18"/>
      <c r="M340" s="19"/>
      <c r="N340" s="19"/>
      <c r="O340" s="19"/>
      <c r="P340" s="19"/>
      <c r="Q340" s="19"/>
      <c r="R340" s="19"/>
      <c r="S340" s="19"/>
      <c r="T340" s="20"/>
      <c r="U340" s="21"/>
      <c r="V340" s="20"/>
      <c r="W340" s="19"/>
      <c r="X340" s="19"/>
      <c r="Y340" s="18"/>
      <c r="Z340" s="19"/>
      <c r="AA340" s="18"/>
      <c r="AB340" s="19"/>
      <c r="AC340" s="18"/>
      <c r="AD340" s="18"/>
      <c r="AE340" s="18"/>
      <c r="AF340" s="22" t="str">
        <f>IF(B340="","",SUMIF(Mărfuri!$B$5:$B$1004,B340,Mărfuri!$D$5:$D$1004))</f>
        <v/>
      </c>
      <c r="AG340" s="23" t="str">
        <f>IF(B340="","",SUMIF(Mărfuri!$B$5:$B$1004,B340,Mărfuri!$H$5:$H$1004))</f>
        <v/>
      </c>
      <c r="AH340" s="24" t="str">
        <f t="shared" si="20"/>
        <v/>
      </c>
      <c r="AI340" s="25" t="str">
        <f t="shared" si="21"/>
        <v/>
      </c>
      <c r="AJ340" s="25" t="str">
        <f t="shared" si="22"/>
        <v/>
      </c>
      <c r="AK340" s="25" t="str">
        <f t="shared" si="23"/>
        <v/>
      </c>
      <c r="AL340" s="26" t="str">
        <f>IF(B340="","",TRIM(IF(COUNTIF($B$5:$B$504,B340)&gt;1,"Număr CMR dublat. ","")&amp;IF(LEN(IF(C340="","data, ","")&amp;IF(D340="","locul întocmirii, ","")&amp;IF(OR(E340="",F340=""),"expeditorul, ","")&amp;IF(OR(H340="",I340=""),"destinatarul, ","")&amp;IF(OR(N340="",O340=""),"transportatorul, ","")&amp;IF(OR(K340="",NOT(ISNUMBER(L340))),"locul și data încărcării, ","")&amp;IF(M340="","locul de livrare, ","")&amp;IF(N(AF340)=0,"numărul de colete, ","")&amp;IF(COUNTIFS(Mărfuri!$B$5:$B$1004,B340,Mărfuri!$H$5:$H$1004,"")&gt;0,"greutatea unor loturi, ",""))&gt;0,"Lipsesc date obligatorii (art. 6): "&amp;LEFT(IF(C340="","data, ","")&amp;IF(D340="","locul întocmirii, ","")&amp;IF(OR(E340="",F340=""),"expeditorul, ","")&amp;IF(OR(H340="",I340=""),"destinatarul, ","")&amp;IF(OR(N340="",O340=""),"transportatorul, ","")&amp;IF(OR(K340="",NOT(ISNUMBER(L340))),"locul și data încărcării, ","")&amp;IF(M340="","locul de livrare, ","")&amp;IF(N(AF340)=0,"numărul de colete, ","")&amp;IF(COUNTIFS(Mărfuri!$B$5:$B$1004,B340,Mărfuri!$H$5:$H$1004,"")&gt;0,"greutatea unor loturi, ",""),LEN(IF(C340="","data, ","")&amp;IF(D340="","locul întocmirii, ","")&amp;IF(OR(E340="",F340=""),"expeditorul, ","")&amp;IF(OR(H340="",I340=""),"destinatarul, ","")&amp;IF(OR(N340="",O340=""),"transportatorul, ","")&amp;IF(OR(K340="",NOT(ISNUMBER(L340))),"locul și data încărcării, ","")&amp;IF(M340="","locul de livrare, ","")&amp;IF(N(AF340)=0,"numărul de colete, ","")&amp;IF(COUNTIFS(Mărfuri!$B$5:$B$1004,B340,Mărfuri!$H$5:$H$1004,"")&gt;0,"greutatea unor loturi, ",""))-2)&amp;". ","")&amp;IF(Z340&lt;&gt;"","Transportatorul a făcut rezerve la încărcare (art. 8): ele te obligă doar dacă le-ai acceptat expres. ","")&amp;IF(AND(ISNUMBER(AC340),ISNUMBER(AI340)),IF(NOT(ISNUMBER(AD340)),IF(Azi&gt;AI340,"Rezerva scrisă pentru avarii neaparente nu a fost trimisă în termen ("&amp;RIGHT("0"&amp;DAY(AI340),2)&amp;"."&amp;RIGHT("0"&amp;MONTH(AI340),2)&amp;"."&amp;YEAR(AI340)&amp;"). ","Trimite rezerva scrisă pentru avarii neaparente până la "&amp;RIGHT("0"&amp;DAY(AI340),2)&amp;"."&amp;RIGHT("0"&amp;MONTH(AI340),2)&amp;"."&amp;YEAR(AI340)&amp;". "),IF(AD340&gt;AI340,"Rezerva scrisă a fost trimisă după termenul de 7 zile ("&amp;RIGHT("0"&amp;DAY(AI340),2)&amp;"."&amp;RIGHT("0"&amp;MONTH(AI340),2)&amp;"."&amp;YEAR(AI340)&amp;"): se prezumă că marfa a fost primită în starea din CMR. ","")),"")&amp;IF(ISNUMBER(AJ340),IF(NOT(ISNUMBER(AE340)),IF(Azi&gt;AJ340,"Termenul de 21 de zile pentru reclamația de întârziere a expirat. ","Livrare cu întârziere: trimite reclamația scrisă până la "&amp;RIGHT("0"&amp;DAY(AJ340),2)&amp;"."&amp;RIGHT("0"&amp;MONTH(AJ340),2)&amp;"."&amp;YEAR(AJ340)&amp;". "),IF(AE340&gt;AJ340,"Reclamația pentru întârziere a fost trimisă după termen. ","")),"")&amp;IF(AND(AH340="În tranzit – întârziat"),"Termenul de livrare a trecut și marfa nu a ajuns. ","")&amp;IF(AND(ISNUMBER(AK340),OR(AB340&lt;&gt;"",ISNUMBER(AC340),ISNUMBER(AJ340)),Azi&gt;N(AK340)-60,Azi&lt;=N(AK340)),"Acțiunea în instanță se prescrie la "&amp;RIGHT("0"&amp;DAY(AK340),2)&amp;"."&amp;RIGHT("0"&amp;MONTH(AK340),2)&amp;"."&amp;YEAR(AK340)&amp;". ","")))</f>
        <v/>
      </c>
    </row>
    <row r="341" spans="2:38" x14ac:dyDescent="0.2">
      <c r="B341" s="17"/>
      <c r="C341" s="18"/>
      <c r="D341" s="19"/>
      <c r="E341" s="19"/>
      <c r="F341" s="19"/>
      <c r="G341" s="19"/>
      <c r="H341" s="19"/>
      <c r="I341" s="19"/>
      <c r="J341" s="19"/>
      <c r="K341" s="19"/>
      <c r="L341" s="18"/>
      <c r="M341" s="19"/>
      <c r="N341" s="19"/>
      <c r="O341" s="19"/>
      <c r="P341" s="19"/>
      <c r="Q341" s="19"/>
      <c r="R341" s="19"/>
      <c r="S341" s="19"/>
      <c r="T341" s="20"/>
      <c r="U341" s="21"/>
      <c r="V341" s="20"/>
      <c r="W341" s="19"/>
      <c r="X341" s="19"/>
      <c r="Y341" s="18"/>
      <c r="Z341" s="19"/>
      <c r="AA341" s="18"/>
      <c r="AB341" s="19"/>
      <c r="AC341" s="18"/>
      <c r="AD341" s="18"/>
      <c r="AE341" s="18"/>
      <c r="AF341" s="22" t="str">
        <f>IF(B341="","",SUMIF(Mărfuri!$B$5:$B$1004,B341,Mărfuri!$D$5:$D$1004))</f>
        <v/>
      </c>
      <c r="AG341" s="23" t="str">
        <f>IF(B341="","",SUMIF(Mărfuri!$B$5:$B$1004,B341,Mărfuri!$H$5:$H$1004))</f>
        <v/>
      </c>
      <c r="AH341" s="24" t="str">
        <f t="shared" si="20"/>
        <v/>
      </c>
      <c r="AI341" s="25" t="str">
        <f t="shared" si="21"/>
        <v/>
      </c>
      <c r="AJ341" s="25" t="str">
        <f t="shared" si="22"/>
        <v/>
      </c>
      <c r="AK341" s="25" t="str">
        <f t="shared" si="23"/>
        <v/>
      </c>
      <c r="AL341" s="26" t="str">
        <f>IF(B341="","",TRIM(IF(COUNTIF($B$5:$B$504,B341)&gt;1,"Număr CMR dublat. ","")&amp;IF(LEN(IF(C341="","data, ","")&amp;IF(D341="","locul întocmirii, ","")&amp;IF(OR(E341="",F341=""),"expeditorul, ","")&amp;IF(OR(H341="",I341=""),"destinatarul, ","")&amp;IF(OR(N341="",O341=""),"transportatorul, ","")&amp;IF(OR(K341="",NOT(ISNUMBER(L341))),"locul și data încărcării, ","")&amp;IF(M341="","locul de livrare, ","")&amp;IF(N(AF341)=0,"numărul de colete, ","")&amp;IF(COUNTIFS(Mărfuri!$B$5:$B$1004,B341,Mărfuri!$H$5:$H$1004,"")&gt;0,"greutatea unor loturi, ",""))&gt;0,"Lipsesc date obligatorii (art. 6): "&amp;LEFT(IF(C341="","data, ","")&amp;IF(D341="","locul întocmirii, ","")&amp;IF(OR(E341="",F341=""),"expeditorul, ","")&amp;IF(OR(H341="",I341=""),"destinatarul, ","")&amp;IF(OR(N341="",O341=""),"transportatorul, ","")&amp;IF(OR(K341="",NOT(ISNUMBER(L341))),"locul și data încărcării, ","")&amp;IF(M341="","locul de livrare, ","")&amp;IF(N(AF341)=0,"numărul de colete, ","")&amp;IF(COUNTIFS(Mărfuri!$B$5:$B$1004,B341,Mărfuri!$H$5:$H$1004,"")&gt;0,"greutatea unor loturi, ",""),LEN(IF(C341="","data, ","")&amp;IF(D341="","locul întocmirii, ","")&amp;IF(OR(E341="",F341=""),"expeditorul, ","")&amp;IF(OR(H341="",I341=""),"destinatarul, ","")&amp;IF(OR(N341="",O341=""),"transportatorul, ","")&amp;IF(OR(K341="",NOT(ISNUMBER(L341))),"locul și data încărcării, ","")&amp;IF(M341="","locul de livrare, ","")&amp;IF(N(AF341)=0,"numărul de colete, ","")&amp;IF(COUNTIFS(Mărfuri!$B$5:$B$1004,B341,Mărfuri!$H$5:$H$1004,"")&gt;0,"greutatea unor loturi, ",""))-2)&amp;". ","")&amp;IF(Z341&lt;&gt;"","Transportatorul a făcut rezerve la încărcare (art. 8): ele te obligă doar dacă le-ai acceptat expres. ","")&amp;IF(AND(ISNUMBER(AC341),ISNUMBER(AI341)),IF(NOT(ISNUMBER(AD341)),IF(Azi&gt;AI341,"Rezerva scrisă pentru avarii neaparente nu a fost trimisă în termen ("&amp;RIGHT("0"&amp;DAY(AI341),2)&amp;"."&amp;RIGHT("0"&amp;MONTH(AI341),2)&amp;"."&amp;YEAR(AI341)&amp;"). ","Trimite rezerva scrisă pentru avarii neaparente până la "&amp;RIGHT("0"&amp;DAY(AI341),2)&amp;"."&amp;RIGHT("0"&amp;MONTH(AI341),2)&amp;"."&amp;YEAR(AI341)&amp;". "),IF(AD341&gt;AI341,"Rezerva scrisă a fost trimisă după termenul de 7 zile ("&amp;RIGHT("0"&amp;DAY(AI341),2)&amp;"."&amp;RIGHT("0"&amp;MONTH(AI341),2)&amp;"."&amp;YEAR(AI341)&amp;"): se prezumă că marfa a fost primită în starea din CMR. ","")),"")&amp;IF(ISNUMBER(AJ341),IF(NOT(ISNUMBER(AE341)),IF(Azi&gt;AJ341,"Termenul de 21 de zile pentru reclamația de întârziere a expirat. ","Livrare cu întârziere: trimite reclamația scrisă până la "&amp;RIGHT("0"&amp;DAY(AJ341),2)&amp;"."&amp;RIGHT("0"&amp;MONTH(AJ341),2)&amp;"."&amp;YEAR(AJ341)&amp;". "),IF(AE341&gt;AJ341,"Reclamația pentru întârziere a fost trimisă după termen. ","")),"")&amp;IF(AND(AH341="În tranzit – întârziat"),"Termenul de livrare a trecut și marfa nu a ajuns. ","")&amp;IF(AND(ISNUMBER(AK341),OR(AB341&lt;&gt;"",ISNUMBER(AC341),ISNUMBER(AJ341)),Azi&gt;N(AK341)-60,Azi&lt;=N(AK341)),"Acțiunea în instanță se prescrie la "&amp;RIGHT("0"&amp;DAY(AK341),2)&amp;"."&amp;RIGHT("0"&amp;MONTH(AK341),2)&amp;"."&amp;YEAR(AK341)&amp;". ","")))</f>
        <v/>
      </c>
    </row>
    <row r="342" spans="2:38" x14ac:dyDescent="0.2">
      <c r="B342" s="17"/>
      <c r="C342" s="18"/>
      <c r="D342" s="19"/>
      <c r="E342" s="19"/>
      <c r="F342" s="19"/>
      <c r="G342" s="19"/>
      <c r="H342" s="19"/>
      <c r="I342" s="19"/>
      <c r="J342" s="19"/>
      <c r="K342" s="19"/>
      <c r="L342" s="18"/>
      <c r="M342" s="19"/>
      <c r="N342" s="19"/>
      <c r="O342" s="19"/>
      <c r="P342" s="19"/>
      <c r="Q342" s="19"/>
      <c r="R342" s="19"/>
      <c r="S342" s="19"/>
      <c r="T342" s="20"/>
      <c r="U342" s="21"/>
      <c r="V342" s="20"/>
      <c r="W342" s="19"/>
      <c r="X342" s="19"/>
      <c r="Y342" s="18"/>
      <c r="Z342" s="19"/>
      <c r="AA342" s="18"/>
      <c r="AB342" s="19"/>
      <c r="AC342" s="18"/>
      <c r="AD342" s="18"/>
      <c r="AE342" s="18"/>
      <c r="AF342" s="22" t="str">
        <f>IF(B342="","",SUMIF(Mărfuri!$B$5:$B$1004,B342,Mărfuri!$D$5:$D$1004))</f>
        <v/>
      </c>
      <c r="AG342" s="23" t="str">
        <f>IF(B342="","",SUMIF(Mărfuri!$B$5:$B$1004,B342,Mărfuri!$H$5:$H$1004))</f>
        <v/>
      </c>
      <c r="AH342" s="24" t="str">
        <f t="shared" si="20"/>
        <v/>
      </c>
      <c r="AI342" s="25" t="str">
        <f t="shared" si="21"/>
        <v/>
      </c>
      <c r="AJ342" s="25" t="str">
        <f t="shared" si="22"/>
        <v/>
      </c>
      <c r="AK342" s="25" t="str">
        <f t="shared" si="23"/>
        <v/>
      </c>
      <c r="AL342" s="26" t="str">
        <f>IF(B342="","",TRIM(IF(COUNTIF($B$5:$B$504,B342)&gt;1,"Număr CMR dublat. ","")&amp;IF(LEN(IF(C342="","data, ","")&amp;IF(D342="","locul întocmirii, ","")&amp;IF(OR(E342="",F342=""),"expeditorul, ","")&amp;IF(OR(H342="",I342=""),"destinatarul, ","")&amp;IF(OR(N342="",O342=""),"transportatorul, ","")&amp;IF(OR(K342="",NOT(ISNUMBER(L342))),"locul și data încărcării, ","")&amp;IF(M342="","locul de livrare, ","")&amp;IF(N(AF342)=0,"numărul de colete, ","")&amp;IF(COUNTIFS(Mărfuri!$B$5:$B$1004,B342,Mărfuri!$H$5:$H$1004,"")&gt;0,"greutatea unor loturi, ",""))&gt;0,"Lipsesc date obligatorii (art. 6): "&amp;LEFT(IF(C342="","data, ","")&amp;IF(D342="","locul întocmirii, ","")&amp;IF(OR(E342="",F342=""),"expeditorul, ","")&amp;IF(OR(H342="",I342=""),"destinatarul, ","")&amp;IF(OR(N342="",O342=""),"transportatorul, ","")&amp;IF(OR(K342="",NOT(ISNUMBER(L342))),"locul și data încărcării, ","")&amp;IF(M342="","locul de livrare, ","")&amp;IF(N(AF342)=0,"numărul de colete, ","")&amp;IF(COUNTIFS(Mărfuri!$B$5:$B$1004,B342,Mărfuri!$H$5:$H$1004,"")&gt;0,"greutatea unor loturi, ",""),LEN(IF(C342="","data, ","")&amp;IF(D342="","locul întocmirii, ","")&amp;IF(OR(E342="",F342=""),"expeditorul, ","")&amp;IF(OR(H342="",I342=""),"destinatarul, ","")&amp;IF(OR(N342="",O342=""),"transportatorul, ","")&amp;IF(OR(K342="",NOT(ISNUMBER(L342))),"locul și data încărcării, ","")&amp;IF(M342="","locul de livrare, ","")&amp;IF(N(AF342)=0,"numărul de colete, ","")&amp;IF(COUNTIFS(Mărfuri!$B$5:$B$1004,B342,Mărfuri!$H$5:$H$1004,"")&gt;0,"greutatea unor loturi, ",""))-2)&amp;". ","")&amp;IF(Z342&lt;&gt;"","Transportatorul a făcut rezerve la încărcare (art. 8): ele te obligă doar dacă le-ai acceptat expres. ","")&amp;IF(AND(ISNUMBER(AC342),ISNUMBER(AI342)),IF(NOT(ISNUMBER(AD342)),IF(Azi&gt;AI342,"Rezerva scrisă pentru avarii neaparente nu a fost trimisă în termen ("&amp;RIGHT("0"&amp;DAY(AI342),2)&amp;"."&amp;RIGHT("0"&amp;MONTH(AI342),2)&amp;"."&amp;YEAR(AI342)&amp;"). ","Trimite rezerva scrisă pentru avarii neaparente până la "&amp;RIGHT("0"&amp;DAY(AI342),2)&amp;"."&amp;RIGHT("0"&amp;MONTH(AI342),2)&amp;"."&amp;YEAR(AI342)&amp;". "),IF(AD342&gt;AI342,"Rezerva scrisă a fost trimisă după termenul de 7 zile ("&amp;RIGHT("0"&amp;DAY(AI342),2)&amp;"."&amp;RIGHT("0"&amp;MONTH(AI342),2)&amp;"."&amp;YEAR(AI342)&amp;"): se prezumă că marfa a fost primită în starea din CMR. ","")),"")&amp;IF(ISNUMBER(AJ342),IF(NOT(ISNUMBER(AE342)),IF(Azi&gt;AJ342,"Termenul de 21 de zile pentru reclamația de întârziere a expirat. ","Livrare cu întârziere: trimite reclamația scrisă până la "&amp;RIGHT("0"&amp;DAY(AJ342),2)&amp;"."&amp;RIGHT("0"&amp;MONTH(AJ342),2)&amp;"."&amp;YEAR(AJ342)&amp;". "),IF(AE342&gt;AJ342,"Reclamația pentru întârziere a fost trimisă după termen. ","")),"")&amp;IF(AND(AH342="În tranzit – întârziat"),"Termenul de livrare a trecut și marfa nu a ajuns. ","")&amp;IF(AND(ISNUMBER(AK342),OR(AB342&lt;&gt;"",ISNUMBER(AC342),ISNUMBER(AJ342)),Azi&gt;N(AK342)-60,Azi&lt;=N(AK342)),"Acțiunea în instanță se prescrie la "&amp;RIGHT("0"&amp;DAY(AK342),2)&amp;"."&amp;RIGHT("0"&amp;MONTH(AK342),2)&amp;"."&amp;YEAR(AK342)&amp;". ","")))</f>
        <v/>
      </c>
    </row>
    <row r="343" spans="2:38" x14ac:dyDescent="0.2">
      <c r="B343" s="17"/>
      <c r="C343" s="18"/>
      <c r="D343" s="19"/>
      <c r="E343" s="19"/>
      <c r="F343" s="19"/>
      <c r="G343" s="19"/>
      <c r="H343" s="19"/>
      <c r="I343" s="19"/>
      <c r="J343" s="19"/>
      <c r="K343" s="19"/>
      <c r="L343" s="18"/>
      <c r="M343" s="19"/>
      <c r="N343" s="19"/>
      <c r="O343" s="19"/>
      <c r="P343" s="19"/>
      <c r="Q343" s="19"/>
      <c r="R343" s="19"/>
      <c r="S343" s="19"/>
      <c r="T343" s="20"/>
      <c r="U343" s="21"/>
      <c r="V343" s="20"/>
      <c r="W343" s="19"/>
      <c r="X343" s="19"/>
      <c r="Y343" s="18"/>
      <c r="Z343" s="19"/>
      <c r="AA343" s="18"/>
      <c r="AB343" s="19"/>
      <c r="AC343" s="18"/>
      <c r="AD343" s="18"/>
      <c r="AE343" s="18"/>
      <c r="AF343" s="22" t="str">
        <f>IF(B343="","",SUMIF(Mărfuri!$B$5:$B$1004,B343,Mărfuri!$D$5:$D$1004))</f>
        <v/>
      </c>
      <c r="AG343" s="23" t="str">
        <f>IF(B343="","",SUMIF(Mărfuri!$B$5:$B$1004,B343,Mărfuri!$H$5:$H$1004))</f>
        <v/>
      </c>
      <c r="AH343" s="24" t="str">
        <f t="shared" si="20"/>
        <v/>
      </c>
      <c r="AI343" s="25" t="str">
        <f t="shared" si="21"/>
        <v/>
      </c>
      <c r="AJ343" s="25" t="str">
        <f t="shared" si="22"/>
        <v/>
      </c>
      <c r="AK343" s="25" t="str">
        <f t="shared" si="23"/>
        <v/>
      </c>
      <c r="AL343" s="26" t="str">
        <f>IF(B343="","",TRIM(IF(COUNTIF($B$5:$B$504,B343)&gt;1,"Număr CMR dublat. ","")&amp;IF(LEN(IF(C343="","data, ","")&amp;IF(D343="","locul întocmirii, ","")&amp;IF(OR(E343="",F343=""),"expeditorul, ","")&amp;IF(OR(H343="",I343=""),"destinatarul, ","")&amp;IF(OR(N343="",O343=""),"transportatorul, ","")&amp;IF(OR(K343="",NOT(ISNUMBER(L343))),"locul și data încărcării, ","")&amp;IF(M343="","locul de livrare, ","")&amp;IF(N(AF343)=0,"numărul de colete, ","")&amp;IF(COUNTIFS(Mărfuri!$B$5:$B$1004,B343,Mărfuri!$H$5:$H$1004,"")&gt;0,"greutatea unor loturi, ",""))&gt;0,"Lipsesc date obligatorii (art. 6): "&amp;LEFT(IF(C343="","data, ","")&amp;IF(D343="","locul întocmirii, ","")&amp;IF(OR(E343="",F343=""),"expeditorul, ","")&amp;IF(OR(H343="",I343=""),"destinatarul, ","")&amp;IF(OR(N343="",O343=""),"transportatorul, ","")&amp;IF(OR(K343="",NOT(ISNUMBER(L343))),"locul și data încărcării, ","")&amp;IF(M343="","locul de livrare, ","")&amp;IF(N(AF343)=0,"numărul de colete, ","")&amp;IF(COUNTIFS(Mărfuri!$B$5:$B$1004,B343,Mărfuri!$H$5:$H$1004,"")&gt;0,"greutatea unor loturi, ",""),LEN(IF(C343="","data, ","")&amp;IF(D343="","locul întocmirii, ","")&amp;IF(OR(E343="",F343=""),"expeditorul, ","")&amp;IF(OR(H343="",I343=""),"destinatarul, ","")&amp;IF(OR(N343="",O343=""),"transportatorul, ","")&amp;IF(OR(K343="",NOT(ISNUMBER(L343))),"locul și data încărcării, ","")&amp;IF(M343="","locul de livrare, ","")&amp;IF(N(AF343)=0,"numărul de colete, ","")&amp;IF(COUNTIFS(Mărfuri!$B$5:$B$1004,B343,Mărfuri!$H$5:$H$1004,"")&gt;0,"greutatea unor loturi, ",""))-2)&amp;". ","")&amp;IF(Z343&lt;&gt;"","Transportatorul a făcut rezerve la încărcare (art. 8): ele te obligă doar dacă le-ai acceptat expres. ","")&amp;IF(AND(ISNUMBER(AC343),ISNUMBER(AI343)),IF(NOT(ISNUMBER(AD343)),IF(Azi&gt;AI343,"Rezerva scrisă pentru avarii neaparente nu a fost trimisă în termen ("&amp;RIGHT("0"&amp;DAY(AI343),2)&amp;"."&amp;RIGHT("0"&amp;MONTH(AI343),2)&amp;"."&amp;YEAR(AI343)&amp;"). ","Trimite rezerva scrisă pentru avarii neaparente până la "&amp;RIGHT("0"&amp;DAY(AI343),2)&amp;"."&amp;RIGHT("0"&amp;MONTH(AI343),2)&amp;"."&amp;YEAR(AI343)&amp;". "),IF(AD343&gt;AI343,"Rezerva scrisă a fost trimisă după termenul de 7 zile ("&amp;RIGHT("0"&amp;DAY(AI343),2)&amp;"."&amp;RIGHT("0"&amp;MONTH(AI343),2)&amp;"."&amp;YEAR(AI343)&amp;"): se prezumă că marfa a fost primită în starea din CMR. ","")),"")&amp;IF(ISNUMBER(AJ343),IF(NOT(ISNUMBER(AE343)),IF(Azi&gt;AJ343,"Termenul de 21 de zile pentru reclamația de întârziere a expirat. ","Livrare cu întârziere: trimite reclamația scrisă până la "&amp;RIGHT("0"&amp;DAY(AJ343),2)&amp;"."&amp;RIGHT("0"&amp;MONTH(AJ343),2)&amp;"."&amp;YEAR(AJ343)&amp;". "),IF(AE343&gt;AJ343,"Reclamația pentru întârziere a fost trimisă după termen. ","")),"")&amp;IF(AND(AH343="În tranzit – întârziat"),"Termenul de livrare a trecut și marfa nu a ajuns. ","")&amp;IF(AND(ISNUMBER(AK343),OR(AB343&lt;&gt;"",ISNUMBER(AC343),ISNUMBER(AJ343)),Azi&gt;N(AK343)-60,Azi&lt;=N(AK343)),"Acțiunea în instanță se prescrie la "&amp;RIGHT("0"&amp;DAY(AK343),2)&amp;"."&amp;RIGHT("0"&amp;MONTH(AK343),2)&amp;"."&amp;YEAR(AK343)&amp;". ","")))</f>
        <v/>
      </c>
    </row>
    <row r="344" spans="2:38" x14ac:dyDescent="0.2">
      <c r="B344" s="17"/>
      <c r="C344" s="18"/>
      <c r="D344" s="19"/>
      <c r="E344" s="19"/>
      <c r="F344" s="19"/>
      <c r="G344" s="19"/>
      <c r="H344" s="19"/>
      <c r="I344" s="19"/>
      <c r="J344" s="19"/>
      <c r="K344" s="19"/>
      <c r="L344" s="18"/>
      <c r="M344" s="19"/>
      <c r="N344" s="19"/>
      <c r="O344" s="19"/>
      <c r="P344" s="19"/>
      <c r="Q344" s="19"/>
      <c r="R344" s="19"/>
      <c r="S344" s="19"/>
      <c r="T344" s="20"/>
      <c r="U344" s="21"/>
      <c r="V344" s="20"/>
      <c r="W344" s="19"/>
      <c r="X344" s="19"/>
      <c r="Y344" s="18"/>
      <c r="Z344" s="19"/>
      <c r="AA344" s="18"/>
      <c r="AB344" s="19"/>
      <c r="AC344" s="18"/>
      <c r="AD344" s="18"/>
      <c r="AE344" s="18"/>
      <c r="AF344" s="22" t="str">
        <f>IF(B344="","",SUMIF(Mărfuri!$B$5:$B$1004,B344,Mărfuri!$D$5:$D$1004))</f>
        <v/>
      </c>
      <c r="AG344" s="23" t="str">
        <f>IF(B344="","",SUMIF(Mărfuri!$B$5:$B$1004,B344,Mărfuri!$H$5:$H$1004))</f>
        <v/>
      </c>
      <c r="AH344" s="24" t="str">
        <f t="shared" si="20"/>
        <v/>
      </c>
      <c r="AI344" s="25" t="str">
        <f t="shared" si="21"/>
        <v/>
      </c>
      <c r="AJ344" s="25" t="str">
        <f t="shared" si="22"/>
        <v/>
      </c>
      <c r="AK344" s="25" t="str">
        <f t="shared" si="23"/>
        <v/>
      </c>
      <c r="AL344" s="26" t="str">
        <f>IF(B344="","",TRIM(IF(COUNTIF($B$5:$B$504,B344)&gt;1,"Număr CMR dublat. ","")&amp;IF(LEN(IF(C344="","data, ","")&amp;IF(D344="","locul întocmirii, ","")&amp;IF(OR(E344="",F344=""),"expeditorul, ","")&amp;IF(OR(H344="",I344=""),"destinatarul, ","")&amp;IF(OR(N344="",O344=""),"transportatorul, ","")&amp;IF(OR(K344="",NOT(ISNUMBER(L344))),"locul și data încărcării, ","")&amp;IF(M344="","locul de livrare, ","")&amp;IF(N(AF344)=0,"numărul de colete, ","")&amp;IF(COUNTIFS(Mărfuri!$B$5:$B$1004,B344,Mărfuri!$H$5:$H$1004,"")&gt;0,"greutatea unor loturi, ",""))&gt;0,"Lipsesc date obligatorii (art. 6): "&amp;LEFT(IF(C344="","data, ","")&amp;IF(D344="","locul întocmirii, ","")&amp;IF(OR(E344="",F344=""),"expeditorul, ","")&amp;IF(OR(H344="",I344=""),"destinatarul, ","")&amp;IF(OR(N344="",O344=""),"transportatorul, ","")&amp;IF(OR(K344="",NOT(ISNUMBER(L344))),"locul și data încărcării, ","")&amp;IF(M344="","locul de livrare, ","")&amp;IF(N(AF344)=0,"numărul de colete, ","")&amp;IF(COUNTIFS(Mărfuri!$B$5:$B$1004,B344,Mărfuri!$H$5:$H$1004,"")&gt;0,"greutatea unor loturi, ",""),LEN(IF(C344="","data, ","")&amp;IF(D344="","locul întocmirii, ","")&amp;IF(OR(E344="",F344=""),"expeditorul, ","")&amp;IF(OR(H344="",I344=""),"destinatarul, ","")&amp;IF(OR(N344="",O344=""),"transportatorul, ","")&amp;IF(OR(K344="",NOT(ISNUMBER(L344))),"locul și data încărcării, ","")&amp;IF(M344="","locul de livrare, ","")&amp;IF(N(AF344)=0,"numărul de colete, ","")&amp;IF(COUNTIFS(Mărfuri!$B$5:$B$1004,B344,Mărfuri!$H$5:$H$1004,"")&gt;0,"greutatea unor loturi, ",""))-2)&amp;". ","")&amp;IF(Z344&lt;&gt;"","Transportatorul a făcut rezerve la încărcare (art. 8): ele te obligă doar dacă le-ai acceptat expres. ","")&amp;IF(AND(ISNUMBER(AC344),ISNUMBER(AI344)),IF(NOT(ISNUMBER(AD344)),IF(Azi&gt;AI344,"Rezerva scrisă pentru avarii neaparente nu a fost trimisă în termen ("&amp;RIGHT("0"&amp;DAY(AI344),2)&amp;"."&amp;RIGHT("0"&amp;MONTH(AI344),2)&amp;"."&amp;YEAR(AI344)&amp;"). ","Trimite rezerva scrisă pentru avarii neaparente până la "&amp;RIGHT("0"&amp;DAY(AI344),2)&amp;"."&amp;RIGHT("0"&amp;MONTH(AI344),2)&amp;"."&amp;YEAR(AI344)&amp;". "),IF(AD344&gt;AI344,"Rezerva scrisă a fost trimisă după termenul de 7 zile ("&amp;RIGHT("0"&amp;DAY(AI344),2)&amp;"."&amp;RIGHT("0"&amp;MONTH(AI344),2)&amp;"."&amp;YEAR(AI344)&amp;"): se prezumă că marfa a fost primită în starea din CMR. ","")),"")&amp;IF(ISNUMBER(AJ344),IF(NOT(ISNUMBER(AE344)),IF(Azi&gt;AJ344,"Termenul de 21 de zile pentru reclamația de întârziere a expirat. ","Livrare cu întârziere: trimite reclamația scrisă până la "&amp;RIGHT("0"&amp;DAY(AJ344),2)&amp;"."&amp;RIGHT("0"&amp;MONTH(AJ344),2)&amp;"."&amp;YEAR(AJ344)&amp;". "),IF(AE344&gt;AJ344,"Reclamația pentru întârziere a fost trimisă după termen. ","")),"")&amp;IF(AND(AH344="În tranzit – întârziat"),"Termenul de livrare a trecut și marfa nu a ajuns. ","")&amp;IF(AND(ISNUMBER(AK344),OR(AB344&lt;&gt;"",ISNUMBER(AC344),ISNUMBER(AJ344)),Azi&gt;N(AK344)-60,Azi&lt;=N(AK344)),"Acțiunea în instanță se prescrie la "&amp;RIGHT("0"&amp;DAY(AK344),2)&amp;"."&amp;RIGHT("0"&amp;MONTH(AK344),2)&amp;"."&amp;YEAR(AK344)&amp;". ","")))</f>
        <v/>
      </c>
    </row>
    <row r="345" spans="2:38" x14ac:dyDescent="0.2">
      <c r="B345" s="17"/>
      <c r="C345" s="18"/>
      <c r="D345" s="19"/>
      <c r="E345" s="19"/>
      <c r="F345" s="19"/>
      <c r="G345" s="19"/>
      <c r="H345" s="19"/>
      <c r="I345" s="19"/>
      <c r="J345" s="19"/>
      <c r="K345" s="19"/>
      <c r="L345" s="18"/>
      <c r="M345" s="19"/>
      <c r="N345" s="19"/>
      <c r="O345" s="19"/>
      <c r="P345" s="19"/>
      <c r="Q345" s="19"/>
      <c r="R345" s="19"/>
      <c r="S345" s="19"/>
      <c r="T345" s="20"/>
      <c r="U345" s="21"/>
      <c r="V345" s="20"/>
      <c r="W345" s="19"/>
      <c r="X345" s="19"/>
      <c r="Y345" s="18"/>
      <c r="Z345" s="19"/>
      <c r="AA345" s="18"/>
      <c r="AB345" s="19"/>
      <c r="AC345" s="18"/>
      <c r="AD345" s="18"/>
      <c r="AE345" s="18"/>
      <c r="AF345" s="22" t="str">
        <f>IF(B345="","",SUMIF(Mărfuri!$B$5:$B$1004,B345,Mărfuri!$D$5:$D$1004))</f>
        <v/>
      </c>
      <c r="AG345" s="23" t="str">
        <f>IF(B345="","",SUMIF(Mărfuri!$B$5:$B$1004,B345,Mărfuri!$H$5:$H$1004))</f>
        <v/>
      </c>
      <c r="AH345" s="24" t="str">
        <f t="shared" si="20"/>
        <v/>
      </c>
      <c r="AI345" s="25" t="str">
        <f t="shared" si="21"/>
        <v/>
      </c>
      <c r="AJ345" s="25" t="str">
        <f t="shared" si="22"/>
        <v/>
      </c>
      <c r="AK345" s="25" t="str">
        <f t="shared" si="23"/>
        <v/>
      </c>
      <c r="AL345" s="26" t="str">
        <f>IF(B345="","",TRIM(IF(COUNTIF($B$5:$B$504,B345)&gt;1,"Număr CMR dublat. ","")&amp;IF(LEN(IF(C345="","data, ","")&amp;IF(D345="","locul întocmirii, ","")&amp;IF(OR(E345="",F345=""),"expeditorul, ","")&amp;IF(OR(H345="",I345=""),"destinatarul, ","")&amp;IF(OR(N345="",O345=""),"transportatorul, ","")&amp;IF(OR(K345="",NOT(ISNUMBER(L345))),"locul și data încărcării, ","")&amp;IF(M345="","locul de livrare, ","")&amp;IF(N(AF345)=0,"numărul de colete, ","")&amp;IF(COUNTIFS(Mărfuri!$B$5:$B$1004,B345,Mărfuri!$H$5:$H$1004,"")&gt;0,"greutatea unor loturi, ",""))&gt;0,"Lipsesc date obligatorii (art. 6): "&amp;LEFT(IF(C345="","data, ","")&amp;IF(D345="","locul întocmirii, ","")&amp;IF(OR(E345="",F345=""),"expeditorul, ","")&amp;IF(OR(H345="",I345=""),"destinatarul, ","")&amp;IF(OR(N345="",O345=""),"transportatorul, ","")&amp;IF(OR(K345="",NOT(ISNUMBER(L345))),"locul și data încărcării, ","")&amp;IF(M345="","locul de livrare, ","")&amp;IF(N(AF345)=0,"numărul de colete, ","")&amp;IF(COUNTIFS(Mărfuri!$B$5:$B$1004,B345,Mărfuri!$H$5:$H$1004,"")&gt;0,"greutatea unor loturi, ",""),LEN(IF(C345="","data, ","")&amp;IF(D345="","locul întocmirii, ","")&amp;IF(OR(E345="",F345=""),"expeditorul, ","")&amp;IF(OR(H345="",I345=""),"destinatarul, ","")&amp;IF(OR(N345="",O345=""),"transportatorul, ","")&amp;IF(OR(K345="",NOT(ISNUMBER(L345))),"locul și data încărcării, ","")&amp;IF(M345="","locul de livrare, ","")&amp;IF(N(AF345)=0,"numărul de colete, ","")&amp;IF(COUNTIFS(Mărfuri!$B$5:$B$1004,B345,Mărfuri!$H$5:$H$1004,"")&gt;0,"greutatea unor loturi, ",""))-2)&amp;". ","")&amp;IF(Z345&lt;&gt;"","Transportatorul a făcut rezerve la încărcare (art. 8): ele te obligă doar dacă le-ai acceptat expres. ","")&amp;IF(AND(ISNUMBER(AC345),ISNUMBER(AI345)),IF(NOT(ISNUMBER(AD345)),IF(Azi&gt;AI345,"Rezerva scrisă pentru avarii neaparente nu a fost trimisă în termen ("&amp;RIGHT("0"&amp;DAY(AI345),2)&amp;"."&amp;RIGHT("0"&amp;MONTH(AI345),2)&amp;"."&amp;YEAR(AI345)&amp;"). ","Trimite rezerva scrisă pentru avarii neaparente până la "&amp;RIGHT("0"&amp;DAY(AI345),2)&amp;"."&amp;RIGHT("0"&amp;MONTH(AI345),2)&amp;"."&amp;YEAR(AI345)&amp;". "),IF(AD345&gt;AI345,"Rezerva scrisă a fost trimisă după termenul de 7 zile ("&amp;RIGHT("0"&amp;DAY(AI345),2)&amp;"."&amp;RIGHT("0"&amp;MONTH(AI345),2)&amp;"."&amp;YEAR(AI345)&amp;"): se prezumă că marfa a fost primită în starea din CMR. ","")),"")&amp;IF(ISNUMBER(AJ345),IF(NOT(ISNUMBER(AE345)),IF(Azi&gt;AJ345,"Termenul de 21 de zile pentru reclamația de întârziere a expirat. ","Livrare cu întârziere: trimite reclamația scrisă până la "&amp;RIGHT("0"&amp;DAY(AJ345),2)&amp;"."&amp;RIGHT("0"&amp;MONTH(AJ345),2)&amp;"."&amp;YEAR(AJ345)&amp;". "),IF(AE345&gt;AJ345,"Reclamația pentru întârziere a fost trimisă după termen. ","")),"")&amp;IF(AND(AH345="În tranzit – întârziat"),"Termenul de livrare a trecut și marfa nu a ajuns. ","")&amp;IF(AND(ISNUMBER(AK345),OR(AB345&lt;&gt;"",ISNUMBER(AC345),ISNUMBER(AJ345)),Azi&gt;N(AK345)-60,Azi&lt;=N(AK345)),"Acțiunea în instanță se prescrie la "&amp;RIGHT("0"&amp;DAY(AK345),2)&amp;"."&amp;RIGHT("0"&amp;MONTH(AK345),2)&amp;"."&amp;YEAR(AK345)&amp;". ","")))</f>
        <v/>
      </c>
    </row>
    <row r="346" spans="2:38" x14ac:dyDescent="0.2">
      <c r="B346" s="17"/>
      <c r="C346" s="18"/>
      <c r="D346" s="19"/>
      <c r="E346" s="19"/>
      <c r="F346" s="19"/>
      <c r="G346" s="19"/>
      <c r="H346" s="19"/>
      <c r="I346" s="19"/>
      <c r="J346" s="19"/>
      <c r="K346" s="19"/>
      <c r="L346" s="18"/>
      <c r="M346" s="19"/>
      <c r="N346" s="19"/>
      <c r="O346" s="19"/>
      <c r="P346" s="19"/>
      <c r="Q346" s="19"/>
      <c r="R346" s="19"/>
      <c r="S346" s="19"/>
      <c r="T346" s="20"/>
      <c r="U346" s="21"/>
      <c r="V346" s="20"/>
      <c r="W346" s="19"/>
      <c r="X346" s="19"/>
      <c r="Y346" s="18"/>
      <c r="Z346" s="19"/>
      <c r="AA346" s="18"/>
      <c r="AB346" s="19"/>
      <c r="AC346" s="18"/>
      <c r="AD346" s="18"/>
      <c r="AE346" s="18"/>
      <c r="AF346" s="22" t="str">
        <f>IF(B346="","",SUMIF(Mărfuri!$B$5:$B$1004,B346,Mărfuri!$D$5:$D$1004))</f>
        <v/>
      </c>
      <c r="AG346" s="23" t="str">
        <f>IF(B346="","",SUMIF(Mărfuri!$B$5:$B$1004,B346,Mărfuri!$H$5:$H$1004))</f>
        <v/>
      </c>
      <c r="AH346" s="24" t="str">
        <f t="shared" si="20"/>
        <v/>
      </c>
      <c r="AI346" s="25" t="str">
        <f t="shared" si="21"/>
        <v/>
      </c>
      <c r="AJ346" s="25" t="str">
        <f t="shared" si="22"/>
        <v/>
      </c>
      <c r="AK346" s="25" t="str">
        <f t="shared" si="23"/>
        <v/>
      </c>
      <c r="AL346" s="26" t="str">
        <f>IF(B346="","",TRIM(IF(COUNTIF($B$5:$B$504,B346)&gt;1,"Număr CMR dublat. ","")&amp;IF(LEN(IF(C346="","data, ","")&amp;IF(D346="","locul întocmirii, ","")&amp;IF(OR(E346="",F346=""),"expeditorul, ","")&amp;IF(OR(H346="",I346=""),"destinatarul, ","")&amp;IF(OR(N346="",O346=""),"transportatorul, ","")&amp;IF(OR(K346="",NOT(ISNUMBER(L346))),"locul și data încărcării, ","")&amp;IF(M346="","locul de livrare, ","")&amp;IF(N(AF346)=0,"numărul de colete, ","")&amp;IF(COUNTIFS(Mărfuri!$B$5:$B$1004,B346,Mărfuri!$H$5:$H$1004,"")&gt;0,"greutatea unor loturi, ",""))&gt;0,"Lipsesc date obligatorii (art. 6): "&amp;LEFT(IF(C346="","data, ","")&amp;IF(D346="","locul întocmirii, ","")&amp;IF(OR(E346="",F346=""),"expeditorul, ","")&amp;IF(OR(H346="",I346=""),"destinatarul, ","")&amp;IF(OR(N346="",O346=""),"transportatorul, ","")&amp;IF(OR(K346="",NOT(ISNUMBER(L346))),"locul și data încărcării, ","")&amp;IF(M346="","locul de livrare, ","")&amp;IF(N(AF346)=0,"numărul de colete, ","")&amp;IF(COUNTIFS(Mărfuri!$B$5:$B$1004,B346,Mărfuri!$H$5:$H$1004,"")&gt;0,"greutatea unor loturi, ",""),LEN(IF(C346="","data, ","")&amp;IF(D346="","locul întocmirii, ","")&amp;IF(OR(E346="",F346=""),"expeditorul, ","")&amp;IF(OR(H346="",I346=""),"destinatarul, ","")&amp;IF(OR(N346="",O346=""),"transportatorul, ","")&amp;IF(OR(K346="",NOT(ISNUMBER(L346))),"locul și data încărcării, ","")&amp;IF(M346="","locul de livrare, ","")&amp;IF(N(AF346)=0,"numărul de colete, ","")&amp;IF(COUNTIFS(Mărfuri!$B$5:$B$1004,B346,Mărfuri!$H$5:$H$1004,"")&gt;0,"greutatea unor loturi, ",""))-2)&amp;". ","")&amp;IF(Z346&lt;&gt;"","Transportatorul a făcut rezerve la încărcare (art. 8): ele te obligă doar dacă le-ai acceptat expres. ","")&amp;IF(AND(ISNUMBER(AC346),ISNUMBER(AI346)),IF(NOT(ISNUMBER(AD346)),IF(Azi&gt;AI346,"Rezerva scrisă pentru avarii neaparente nu a fost trimisă în termen ("&amp;RIGHT("0"&amp;DAY(AI346),2)&amp;"."&amp;RIGHT("0"&amp;MONTH(AI346),2)&amp;"."&amp;YEAR(AI346)&amp;"). ","Trimite rezerva scrisă pentru avarii neaparente până la "&amp;RIGHT("0"&amp;DAY(AI346),2)&amp;"."&amp;RIGHT("0"&amp;MONTH(AI346),2)&amp;"."&amp;YEAR(AI346)&amp;". "),IF(AD346&gt;AI346,"Rezerva scrisă a fost trimisă după termenul de 7 zile ("&amp;RIGHT("0"&amp;DAY(AI346),2)&amp;"."&amp;RIGHT("0"&amp;MONTH(AI346),2)&amp;"."&amp;YEAR(AI346)&amp;"): se prezumă că marfa a fost primită în starea din CMR. ","")),"")&amp;IF(ISNUMBER(AJ346),IF(NOT(ISNUMBER(AE346)),IF(Azi&gt;AJ346,"Termenul de 21 de zile pentru reclamația de întârziere a expirat. ","Livrare cu întârziere: trimite reclamația scrisă până la "&amp;RIGHT("0"&amp;DAY(AJ346),2)&amp;"."&amp;RIGHT("0"&amp;MONTH(AJ346),2)&amp;"."&amp;YEAR(AJ346)&amp;". "),IF(AE346&gt;AJ346,"Reclamația pentru întârziere a fost trimisă după termen. ","")),"")&amp;IF(AND(AH346="În tranzit – întârziat"),"Termenul de livrare a trecut și marfa nu a ajuns. ","")&amp;IF(AND(ISNUMBER(AK346),OR(AB346&lt;&gt;"",ISNUMBER(AC346),ISNUMBER(AJ346)),Azi&gt;N(AK346)-60,Azi&lt;=N(AK346)),"Acțiunea în instanță se prescrie la "&amp;RIGHT("0"&amp;DAY(AK346),2)&amp;"."&amp;RIGHT("0"&amp;MONTH(AK346),2)&amp;"."&amp;YEAR(AK346)&amp;". ","")))</f>
        <v/>
      </c>
    </row>
    <row r="347" spans="2:38" x14ac:dyDescent="0.2">
      <c r="B347" s="17"/>
      <c r="C347" s="18"/>
      <c r="D347" s="19"/>
      <c r="E347" s="19"/>
      <c r="F347" s="19"/>
      <c r="G347" s="19"/>
      <c r="H347" s="19"/>
      <c r="I347" s="19"/>
      <c r="J347" s="19"/>
      <c r="K347" s="19"/>
      <c r="L347" s="18"/>
      <c r="M347" s="19"/>
      <c r="N347" s="19"/>
      <c r="O347" s="19"/>
      <c r="P347" s="19"/>
      <c r="Q347" s="19"/>
      <c r="R347" s="19"/>
      <c r="S347" s="19"/>
      <c r="T347" s="20"/>
      <c r="U347" s="21"/>
      <c r="V347" s="20"/>
      <c r="W347" s="19"/>
      <c r="X347" s="19"/>
      <c r="Y347" s="18"/>
      <c r="Z347" s="19"/>
      <c r="AA347" s="18"/>
      <c r="AB347" s="19"/>
      <c r="AC347" s="18"/>
      <c r="AD347" s="18"/>
      <c r="AE347" s="18"/>
      <c r="AF347" s="22" t="str">
        <f>IF(B347="","",SUMIF(Mărfuri!$B$5:$B$1004,B347,Mărfuri!$D$5:$D$1004))</f>
        <v/>
      </c>
      <c r="AG347" s="23" t="str">
        <f>IF(B347="","",SUMIF(Mărfuri!$B$5:$B$1004,B347,Mărfuri!$H$5:$H$1004))</f>
        <v/>
      </c>
      <c r="AH347" s="24" t="str">
        <f t="shared" si="20"/>
        <v/>
      </c>
      <c r="AI347" s="25" t="str">
        <f t="shared" si="21"/>
        <v/>
      </c>
      <c r="AJ347" s="25" t="str">
        <f t="shared" si="22"/>
        <v/>
      </c>
      <c r="AK347" s="25" t="str">
        <f t="shared" si="23"/>
        <v/>
      </c>
      <c r="AL347" s="26" t="str">
        <f>IF(B347="","",TRIM(IF(COUNTIF($B$5:$B$504,B347)&gt;1,"Număr CMR dublat. ","")&amp;IF(LEN(IF(C347="","data, ","")&amp;IF(D347="","locul întocmirii, ","")&amp;IF(OR(E347="",F347=""),"expeditorul, ","")&amp;IF(OR(H347="",I347=""),"destinatarul, ","")&amp;IF(OR(N347="",O347=""),"transportatorul, ","")&amp;IF(OR(K347="",NOT(ISNUMBER(L347))),"locul și data încărcării, ","")&amp;IF(M347="","locul de livrare, ","")&amp;IF(N(AF347)=0,"numărul de colete, ","")&amp;IF(COUNTIFS(Mărfuri!$B$5:$B$1004,B347,Mărfuri!$H$5:$H$1004,"")&gt;0,"greutatea unor loturi, ",""))&gt;0,"Lipsesc date obligatorii (art. 6): "&amp;LEFT(IF(C347="","data, ","")&amp;IF(D347="","locul întocmirii, ","")&amp;IF(OR(E347="",F347=""),"expeditorul, ","")&amp;IF(OR(H347="",I347=""),"destinatarul, ","")&amp;IF(OR(N347="",O347=""),"transportatorul, ","")&amp;IF(OR(K347="",NOT(ISNUMBER(L347))),"locul și data încărcării, ","")&amp;IF(M347="","locul de livrare, ","")&amp;IF(N(AF347)=0,"numărul de colete, ","")&amp;IF(COUNTIFS(Mărfuri!$B$5:$B$1004,B347,Mărfuri!$H$5:$H$1004,"")&gt;0,"greutatea unor loturi, ",""),LEN(IF(C347="","data, ","")&amp;IF(D347="","locul întocmirii, ","")&amp;IF(OR(E347="",F347=""),"expeditorul, ","")&amp;IF(OR(H347="",I347=""),"destinatarul, ","")&amp;IF(OR(N347="",O347=""),"transportatorul, ","")&amp;IF(OR(K347="",NOT(ISNUMBER(L347))),"locul și data încărcării, ","")&amp;IF(M347="","locul de livrare, ","")&amp;IF(N(AF347)=0,"numărul de colete, ","")&amp;IF(COUNTIFS(Mărfuri!$B$5:$B$1004,B347,Mărfuri!$H$5:$H$1004,"")&gt;0,"greutatea unor loturi, ",""))-2)&amp;". ","")&amp;IF(Z347&lt;&gt;"","Transportatorul a făcut rezerve la încărcare (art. 8): ele te obligă doar dacă le-ai acceptat expres. ","")&amp;IF(AND(ISNUMBER(AC347),ISNUMBER(AI347)),IF(NOT(ISNUMBER(AD347)),IF(Azi&gt;AI347,"Rezerva scrisă pentru avarii neaparente nu a fost trimisă în termen ("&amp;RIGHT("0"&amp;DAY(AI347),2)&amp;"."&amp;RIGHT("0"&amp;MONTH(AI347),2)&amp;"."&amp;YEAR(AI347)&amp;"). ","Trimite rezerva scrisă pentru avarii neaparente până la "&amp;RIGHT("0"&amp;DAY(AI347),2)&amp;"."&amp;RIGHT("0"&amp;MONTH(AI347),2)&amp;"."&amp;YEAR(AI347)&amp;". "),IF(AD347&gt;AI347,"Rezerva scrisă a fost trimisă după termenul de 7 zile ("&amp;RIGHT("0"&amp;DAY(AI347),2)&amp;"."&amp;RIGHT("0"&amp;MONTH(AI347),2)&amp;"."&amp;YEAR(AI347)&amp;"): se prezumă că marfa a fost primită în starea din CMR. ","")),"")&amp;IF(ISNUMBER(AJ347),IF(NOT(ISNUMBER(AE347)),IF(Azi&gt;AJ347,"Termenul de 21 de zile pentru reclamația de întârziere a expirat. ","Livrare cu întârziere: trimite reclamația scrisă până la "&amp;RIGHT("0"&amp;DAY(AJ347),2)&amp;"."&amp;RIGHT("0"&amp;MONTH(AJ347),2)&amp;"."&amp;YEAR(AJ347)&amp;". "),IF(AE347&gt;AJ347,"Reclamația pentru întârziere a fost trimisă după termen. ","")),"")&amp;IF(AND(AH347="În tranzit – întârziat"),"Termenul de livrare a trecut și marfa nu a ajuns. ","")&amp;IF(AND(ISNUMBER(AK347),OR(AB347&lt;&gt;"",ISNUMBER(AC347),ISNUMBER(AJ347)),Azi&gt;N(AK347)-60,Azi&lt;=N(AK347)),"Acțiunea în instanță se prescrie la "&amp;RIGHT("0"&amp;DAY(AK347),2)&amp;"."&amp;RIGHT("0"&amp;MONTH(AK347),2)&amp;"."&amp;YEAR(AK347)&amp;". ","")))</f>
        <v/>
      </c>
    </row>
    <row r="348" spans="2:38" x14ac:dyDescent="0.2">
      <c r="B348" s="17"/>
      <c r="C348" s="18"/>
      <c r="D348" s="19"/>
      <c r="E348" s="19"/>
      <c r="F348" s="19"/>
      <c r="G348" s="19"/>
      <c r="H348" s="19"/>
      <c r="I348" s="19"/>
      <c r="J348" s="19"/>
      <c r="K348" s="19"/>
      <c r="L348" s="18"/>
      <c r="M348" s="19"/>
      <c r="N348" s="19"/>
      <c r="O348" s="19"/>
      <c r="P348" s="19"/>
      <c r="Q348" s="19"/>
      <c r="R348" s="19"/>
      <c r="S348" s="19"/>
      <c r="T348" s="20"/>
      <c r="U348" s="21"/>
      <c r="V348" s="20"/>
      <c r="W348" s="19"/>
      <c r="X348" s="19"/>
      <c r="Y348" s="18"/>
      <c r="Z348" s="19"/>
      <c r="AA348" s="18"/>
      <c r="AB348" s="19"/>
      <c r="AC348" s="18"/>
      <c r="AD348" s="18"/>
      <c r="AE348" s="18"/>
      <c r="AF348" s="22" t="str">
        <f>IF(B348="","",SUMIF(Mărfuri!$B$5:$B$1004,B348,Mărfuri!$D$5:$D$1004))</f>
        <v/>
      </c>
      <c r="AG348" s="23" t="str">
        <f>IF(B348="","",SUMIF(Mărfuri!$B$5:$B$1004,B348,Mărfuri!$H$5:$H$1004))</f>
        <v/>
      </c>
      <c r="AH348" s="24" t="str">
        <f t="shared" si="20"/>
        <v/>
      </c>
      <c r="AI348" s="25" t="str">
        <f t="shared" si="21"/>
        <v/>
      </c>
      <c r="AJ348" s="25" t="str">
        <f t="shared" si="22"/>
        <v/>
      </c>
      <c r="AK348" s="25" t="str">
        <f t="shared" si="23"/>
        <v/>
      </c>
      <c r="AL348" s="26" t="str">
        <f>IF(B348="","",TRIM(IF(COUNTIF($B$5:$B$504,B348)&gt;1,"Număr CMR dublat. ","")&amp;IF(LEN(IF(C348="","data, ","")&amp;IF(D348="","locul întocmirii, ","")&amp;IF(OR(E348="",F348=""),"expeditorul, ","")&amp;IF(OR(H348="",I348=""),"destinatarul, ","")&amp;IF(OR(N348="",O348=""),"transportatorul, ","")&amp;IF(OR(K348="",NOT(ISNUMBER(L348))),"locul și data încărcării, ","")&amp;IF(M348="","locul de livrare, ","")&amp;IF(N(AF348)=0,"numărul de colete, ","")&amp;IF(COUNTIFS(Mărfuri!$B$5:$B$1004,B348,Mărfuri!$H$5:$H$1004,"")&gt;0,"greutatea unor loturi, ",""))&gt;0,"Lipsesc date obligatorii (art. 6): "&amp;LEFT(IF(C348="","data, ","")&amp;IF(D348="","locul întocmirii, ","")&amp;IF(OR(E348="",F348=""),"expeditorul, ","")&amp;IF(OR(H348="",I348=""),"destinatarul, ","")&amp;IF(OR(N348="",O348=""),"transportatorul, ","")&amp;IF(OR(K348="",NOT(ISNUMBER(L348))),"locul și data încărcării, ","")&amp;IF(M348="","locul de livrare, ","")&amp;IF(N(AF348)=0,"numărul de colete, ","")&amp;IF(COUNTIFS(Mărfuri!$B$5:$B$1004,B348,Mărfuri!$H$5:$H$1004,"")&gt;0,"greutatea unor loturi, ",""),LEN(IF(C348="","data, ","")&amp;IF(D348="","locul întocmirii, ","")&amp;IF(OR(E348="",F348=""),"expeditorul, ","")&amp;IF(OR(H348="",I348=""),"destinatarul, ","")&amp;IF(OR(N348="",O348=""),"transportatorul, ","")&amp;IF(OR(K348="",NOT(ISNUMBER(L348))),"locul și data încărcării, ","")&amp;IF(M348="","locul de livrare, ","")&amp;IF(N(AF348)=0,"numărul de colete, ","")&amp;IF(COUNTIFS(Mărfuri!$B$5:$B$1004,B348,Mărfuri!$H$5:$H$1004,"")&gt;0,"greutatea unor loturi, ",""))-2)&amp;". ","")&amp;IF(Z348&lt;&gt;"","Transportatorul a făcut rezerve la încărcare (art. 8): ele te obligă doar dacă le-ai acceptat expres. ","")&amp;IF(AND(ISNUMBER(AC348),ISNUMBER(AI348)),IF(NOT(ISNUMBER(AD348)),IF(Azi&gt;AI348,"Rezerva scrisă pentru avarii neaparente nu a fost trimisă în termen ("&amp;RIGHT("0"&amp;DAY(AI348),2)&amp;"."&amp;RIGHT("0"&amp;MONTH(AI348),2)&amp;"."&amp;YEAR(AI348)&amp;"). ","Trimite rezerva scrisă pentru avarii neaparente până la "&amp;RIGHT("0"&amp;DAY(AI348),2)&amp;"."&amp;RIGHT("0"&amp;MONTH(AI348),2)&amp;"."&amp;YEAR(AI348)&amp;". "),IF(AD348&gt;AI348,"Rezerva scrisă a fost trimisă după termenul de 7 zile ("&amp;RIGHT("0"&amp;DAY(AI348),2)&amp;"."&amp;RIGHT("0"&amp;MONTH(AI348),2)&amp;"."&amp;YEAR(AI348)&amp;"): se prezumă că marfa a fost primită în starea din CMR. ","")),"")&amp;IF(ISNUMBER(AJ348),IF(NOT(ISNUMBER(AE348)),IF(Azi&gt;AJ348,"Termenul de 21 de zile pentru reclamația de întârziere a expirat. ","Livrare cu întârziere: trimite reclamația scrisă până la "&amp;RIGHT("0"&amp;DAY(AJ348),2)&amp;"."&amp;RIGHT("0"&amp;MONTH(AJ348),2)&amp;"."&amp;YEAR(AJ348)&amp;". "),IF(AE348&gt;AJ348,"Reclamația pentru întârziere a fost trimisă după termen. ","")),"")&amp;IF(AND(AH348="În tranzit – întârziat"),"Termenul de livrare a trecut și marfa nu a ajuns. ","")&amp;IF(AND(ISNUMBER(AK348),OR(AB348&lt;&gt;"",ISNUMBER(AC348),ISNUMBER(AJ348)),Azi&gt;N(AK348)-60,Azi&lt;=N(AK348)),"Acțiunea în instanță se prescrie la "&amp;RIGHT("0"&amp;DAY(AK348),2)&amp;"."&amp;RIGHT("0"&amp;MONTH(AK348),2)&amp;"."&amp;YEAR(AK348)&amp;". ","")))</f>
        <v/>
      </c>
    </row>
    <row r="349" spans="2:38" x14ac:dyDescent="0.2">
      <c r="B349" s="17"/>
      <c r="C349" s="18"/>
      <c r="D349" s="19"/>
      <c r="E349" s="19"/>
      <c r="F349" s="19"/>
      <c r="G349" s="19"/>
      <c r="H349" s="19"/>
      <c r="I349" s="19"/>
      <c r="J349" s="19"/>
      <c r="K349" s="19"/>
      <c r="L349" s="18"/>
      <c r="M349" s="19"/>
      <c r="N349" s="19"/>
      <c r="O349" s="19"/>
      <c r="P349" s="19"/>
      <c r="Q349" s="19"/>
      <c r="R349" s="19"/>
      <c r="S349" s="19"/>
      <c r="T349" s="20"/>
      <c r="U349" s="21"/>
      <c r="V349" s="20"/>
      <c r="W349" s="19"/>
      <c r="X349" s="19"/>
      <c r="Y349" s="18"/>
      <c r="Z349" s="19"/>
      <c r="AA349" s="18"/>
      <c r="AB349" s="19"/>
      <c r="AC349" s="18"/>
      <c r="AD349" s="18"/>
      <c r="AE349" s="18"/>
      <c r="AF349" s="22" t="str">
        <f>IF(B349="","",SUMIF(Mărfuri!$B$5:$B$1004,B349,Mărfuri!$D$5:$D$1004))</f>
        <v/>
      </c>
      <c r="AG349" s="23" t="str">
        <f>IF(B349="","",SUMIF(Mărfuri!$B$5:$B$1004,B349,Mărfuri!$H$5:$H$1004))</f>
        <v/>
      </c>
      <c r="AH349" s="24" t="str">
        <f t="shared" si="20"/>
        <v/>
      </c>
      <c r="AI349" s="25" t="str">
        <f t="shared" si="21"/>
        <v/>
      </c>
      <c r="AJ349" s="25" t="str">
        <f t="shared" si="22"/>
        <v/>
      </c>
      <c r="AK349" s="25" t="str">
        <f t="shared" si="23"/>
        <v/>
      </c>
      <c r="AL349" s="26" t="str">
        <f>IF(B349="","",TRIM(IF(COUNTIF($B$5:$B$504,B349)&gt;1,"Număr CMR dublat. ","")&amp;IF(LEN(IF(C349="","data, ","")&amp;IF(D349="","locul întocmirii, ","")&amp;IF(OR(E349="",F349=""),"expeditorul, ","")&amp;IF(OR(H349="",I349=""),"destinatarul, ","")&amp;IF(OR(N349="",O349=""),"transportatorul, ","")&amp;IF(OR(K349="",NOT(ISNUMBER(L349))),"locul și data încărcării, ","")&amp;IF(M349="","locul de livrare, ","")&amp;IF(N(AF349)=0,"numărul de colete, ","")&amp;IF(COUNTIFS(Mărfuri!$B$5:$B$1004,B349,Mărfuri!$H$5:$H$1004,"")&gt;0,"greutatea unor loturi, ",""))&gt;0,"Lipsesc date obligatorii (art. 6): "&amp;LEFT(IF(C349="","data, ","")&amp;IF(D349="","locul întocmirii, ","")&amp;IF(OR(E349="",F349=""),"expeditorul, ","")&amp;IF(OR(H349="",I349=""),"destinatarul, ","")&amp;IF(OR(N349="",O349=""),"transportatorul, ","")&amp;IF(OR(K349="",NOT(ISNUMBER(L349))),"locul și data încărcării, ","")&amp;IF(M349="","locul de livrare, ","")&amp;IF(N(AF349)=0,"numărul de colete, ","")&amp;IF(COUNTIFS(Mărfuri!$B$5:$B$1004,B349,Mărfuri!$H$5:$H$1004,"")&gt;0,"greutatea unor loturi, ",""),LEN(IF(C349="","data, ","")&amp;IF(D349="","locul întocmirii, ","")&amp;IF(OR(E349="",F349=""),"expeditorul, ","")&amp;IF(OR(H349="",I349=""),"destinatarul, ","")&amp;IF(OR(N349="",O349=""),"transportatorul, ","")&amp;IF(OR(K349="",NOT(ISNUMBER(L349))),"locul și data încărcării, ","")&amp;IF(M349="","locul de livrare, ","")&amp;IF(N(AF349)=0,"numărul de colete, ","")&amp;IF(COUNTIFS(Mărfuri!$B$5:$B$1004,B349,Mărfuri!$H$5:$H$1004,"")&gt;0,"greutatea unor loturi, ",""))-2)&amp;". ","")&amp;IF(Z349&lt;&gt;"","Transportatorul a făcut rezerve la încărcare (art. 8): ele te obligă doar dacă le-ai acceptat expres. ","")&amp;IF(AND(ISNUMBER(AC349),ISNUMBER(AI349)),IF(NOT(ISNUMBER(AD349)),IF(Azi&gt;AI349,"Rezerva scrisă pentru avarii neaparente nu a fost trimisă în termen ("&amp;RIGHT("0"&amp;DAY(AI349),2)&amp;"."&amp;RIGHT("0"&amp;MONTH(AI349),2)&amp;"."&amp;YEAR(AI349)&amp;"). ","Trimite rezerva scrisă pentru avarii neaparente până la "&amp;RIGHT("0"&amp;DAY(AI349),2)&amp;"."&amp;RIGHT("0"&amp;MONTH(AI349),2)&amp;"."&amp;YEAR(AI349)&amp;". "),IF(AD349&gt;AI349,"Rezerva scrisă a fost trimisă după termenul de 7 zile ("&amp;RIGHT("0"&amp;DAY(AI349),2)&amp;"."&amp;RIGHT("0"&amp;MONTH(AI349),2)&amp;"."&amp;YEAR(AI349)&amp;"): se prezumă că marfa a fost primită în starea din CMR. ","")),"")&amp;IF(ISNUMBER(AJ349),IF(NOT(ISNUMBER(AE349)),IF(Azi&gt;AJ349,"Termenul de 21 de zile pentru reclamația de întârziere a expirat. ","Livrare cu întârziere: trimite reclamația scrisă până la "&amp;RIGHT("0"&amp;DAY(AJ349),2)&amp;"."&amp;RIGHT("0"&amp;MONTH(AJ349),2)&amp;"."&amp;YEAR(AJ349)&amp;". "),IF(AE349&gt;AJ349,"Reclamația pentru întârziere a fost trimisă după termen. ","")),"")&amp;IF(AND(AH349="În tranzit – întârziat"),"Termenul de livrare a trecut și marfa nu a ajuns. ","")&amp;IF(AND(ISNUMBER(AK349),OR(AB349&lt;&gt;"",ISNUMBER(AC349),ISNUMBER(AJ349)),Azi&gt;N(AK349)-60,Azi&lt;=N(AK349)),"Acțiunea în instanță se prescrie la "&amp;RIGHT("0"&amp;DAY(AK349),2)&amp;"."&amp;RIGHT("0"&amp;MONTH(AK349),2)&amp;"."&amp;YEAR(AK349)&amp;". ","")))</f>
        <v/>
      </c>
    </row>
    <row r="350" spans="2:38" x14ac:dyDescent="0.2">
      <c r="B350" s="17"/>
      <c r="C350" s="18"/>
      <c r="D350" s="19"/>
      <c r="E350" s="19"/>
      <c r="F350" s="19"/>
      <c r="G350" s="19"/>
      <c r="H350" s="19"/>
      <c r="I350" s="19"/>
      <c r="J350" s="19"/>
      <c r="K350" s="19"/>
      <c r="L350" s="18"/>
      <c r="M350" s="19"/>
      <c r="N350" s="19"/>
      <c r="O350" s="19"/>
      <c r="P350" s="19"/>
      <c r="Q350" s="19"/>
      <c r="R350" s="19"/>
      <c r="S350" s="19"/>
      <c r="T350" s="20"/>
      <c r="U350" s="21"/>
      <c r="V350" s="20"/>
      <c r="W350" s="19"/>
      <c r="X350" s="19"/>
      <c r="Y350" s="18"/>
      <c r="Z350" s="19"/>
      <c r="AA350" s="18"/>
      <c r="AB350" s="19"/>
      <c r="AC350" s="18"/>
      <c r="AD350" s="18"/>
      <c r="AE350" s="18"/>
      <c r="AF350" s="22" t="str">
        <f>IF(B350="","",SUMIF(Mărfuri!$B$5:$B$1004,B350,Mărfuri!$D$5:$D$1004))</f>
        <v/>
      </c>
      <c r="AG350" s="23" t="str">
        <f>IF(B350="","",SUMIF(Mărfuri!$B$5:$B$1004,B350,Mărfuri!$H$5:$H$1004))</f>
        <v/>
      </c>
      <c r="AH350" s="24" t="str">
        <f t="shared" si="20"/>
        <v/>
      </c>
      <c r="AI350" s="25" t="str">
        <f t="shared" si="21"/>
        <v/>
      </c>
      <c r="AJ350" s="25" t="str">
        <f t="shared" si="22"/>
        <v/>
      </c>
      <c r="AK350" s="25" t="str">
        <f t="shared" si="23"/>
        <v/>
      </c>
      <c r="AL350" s="26" t="str">
        <f>IF(B350="","",TRIM(IF(COUNTIF($B$5:$B$504,B350)&gt;1,"Număr CMR dublat. ","")&amp;IF(LEN(IF(C350="","data, ","")&amp;IF(D350="","locul întocmirii, ","")&amp;IF(OR(E350="",F350=""),"expeditorul, ","")&amp;IF(OR(H350="",I350=""),"destinatarul, ","")&amp;IF(OR(N350="",O350=""),"transportatorul, ","")&amp;IF(OR(K350="",NOT(ISNUMBER(L350))),"locul și data încărcării, ","")&amp;IF(M350="","locul de livrare, ","")&amp;IF(N(AF350)=0,"numărul de colete, ","")&amp;IF(COUNTIFS(Mărfuri!$B$5:$B$1004,B350,Mărfuri!$H$5:$H$1004,"")&gt;0,"greutatea unor loturi, ",""))&gt;0,"Lipsesc date obligatorii (art. 6): "&amp;LEFT(IF(C350="","data, ","")&amp;IF(D350="","locul întocmirii, ","")&amp;IF(OR(E350="",F350=""),"expeditorul, ","")&amp;IF(OR(H350="",I350=""),"destinatarul, ","")&amp;IF(OR(N350="",O350=""),"transportatorul, ","")&amp;IF(OR(K350="",NOT(ISNUMBER(L350))),"locul și data încărcării, ","")&amp;IF(M350="","locul de livrare, ","")&amp;IF(N(AF350)=0,"numărul de colete, ","")&amp;IF(COUNTIFS(Mărfuri!$B$5:$B$1004,B350,Mărfuri!$H$5:$H$1004,"")&gt;0,"greutatea unor loturi, ",""),LEN(IF(C350="","data, ","")&amp;IF(D350="","locul întocmirii, ","")&amp;IF(OR(E350="",F350=""),"expeditorul, ","")&amp;IF(OR(H350="",I350=""),"destinatarul, ","")&amp;IF(OR(N350="",O350=""),"transportatorul, ","")&amp;IF(OR(K350="",NOT(ISNUMBER(L350))),"locul și data încărcării, ","")&amp;IF(M350="","locul de livrare, ","")&amp;IF(N(AF350)=0,"numărul de colete, ","")&amp;IF(COUNTIFS(Mărfuri!$B$5:$B$1004,B350,Mărfuri!$H$5:$H$1004,"")&gt;0,"greutatea unor loturi, ",""))-2)&amp;". ","")&amp;IF(Z350&lt;&gt;"","Transportatorul a făcut rezerve la încărcare (art. 8): ele te obligă doar dacă le-ai acceptat expres. ","")&amp;IF(AND(ISNUMBER(AC350),ISNUMBER(AI350)),IF(NOT(ISNUMBER(AD350)),IF(Azi&gt;AI350,"Rezerva scrisă pentru avarii neaparente nu a fost trimisă în termen ("&amp;RIGHT("0"&amp;DAY(AI350),2)&amp;"."&amp;RIGHT("0"&amp;MONTH(AI350),2)&amp;"."&amp;YEAR(AI350)&amp;"). ","Trimite rezerva scrisă pentru avarii neaparente până la "&amp;RIGHT("0"&amp;DAY(AI350),2)&amp;"."&amp;RIGHT("0"&amp;MONTH(AI350),2)&amp;"."&amp;YEAR(AI350)&amp;". "),IF(AD350&gt;AI350,"Rezerva scrisă a fost trimisă după termenul de 7 zile ("&amp;RIGHT("0"&amp;DAY(AI350),2)&amp;"."&amp;RIGHT("0"&amp;MONTH(AI350),2)&amp;"."&amp;YEAR(AI350)&amp;"): se prezumă că marfa a fost primită în starea din CMR. ","")),"")&amp;IF(ISNUMBER(AJ350),IF(NOT(ISNUMBER(AE350)),IF(Azi&gt;AJ350,"Termenul de 21 de zile pentru reclamația de întârziere a expirat. ","Livrare cu întârziere: trimite reclamația scrisă până la "&amp;RIGHT("0"&amp;DAY(AJ350),2)&amp;"."&amp;RIGHT("0"&amp;MONTH(AJ350),2)&amp;"."&amp;YEAR(AJ350)&amp;". "),IF(AE350&gt;AJ350,"Reclamația pentru întârziere a fost trimisă după termen. ","")),"")&amp;IF(AND(AH350="În tranzit – întârziat"),"Termenul de livrare a trecut și marfa nu a ajuns. ","")&amp;IF(AND(ISNUMBER(AK350),OR(AB350&lt;&gt;"",ISNUMBER(AC350),ISNUMBER(AJ350)),Azi&gt;N(AK350)-60,Azi&lt;=N(AK350)),"Acțiunea în instanță se prescrie la "&amp;RIGHT("0"&amp;DAY(AK350),2)&amp;"."&amp;RIGHT("0"&amp;MONTH(AK350),2)&amp;"."&amp;YEAR(AK350)&amp;". ","")))</f>
        <v/>
      </c>
    </row>
    <row r="351" spans="2:38" x14ac:dyDescent="0.2">
      <c r="B351" s="17"/>
      <c r="C351" s="18"/>
      <c r="D351" s="19"/>
      <c r="E351" s="19"/>
      <c r="F351" s="19"/>
      <c r="G351" s="19"/>
      <c r="H351" s="19"/>
      <c r="I351" s="19"/>
      <c r="J351" s="19"/>
      <c r="K351" s="19"/>
      <c r="L351" s="18"/>
      <c r="M351" s="19"/>
      <c r="N351" s="19"/>
      <c r="O351" s="19"/>
      <c r="P351" s="19"/>
      <c r="Q351" s="19"/>
      <c r="R351" s="19"/>
      <c r="S351" s="19"/>
      <c r="T351" s="20"/>
      <c r="U351" s="21"/>
      <c r="V351" s="20"/>
      <c r="W351" s="19"/>
      <c r="X351" s="19"/>
      <c r="Y351" s="18"/>
      <c r="Z351" s="19"/>
      <c r="AA351" s="18"/>
      <c r="AB351" s="19"/>
      <c r="AC351" s="18"/>
      <c r="AD351" s="18"/>
      <c r="AE351" s="18"/>
      <c r="AF351" s="22" t="str">
        <f>IF(B351="","",SUMIF(Mărfuri!$B$5:$B$1004,B351,Mărfuri!$D$5:$D$1004))</f>
        <v/>
      </c>
      <c r="AG351" s="23" t="str">
        <f>IF(B351="","",SUMIF(Mărfuri!$B$5:$B$1004,B351,Mărfuri!$H$5:$H$1004))</f>
        <v/>
      </c>
      <c r="AH351" s="24" t="str">
        <f t="shared" si="20"/>
        <v/>
      </c>
      <c r="AI351" s="25" t="str">
        <f t="shared" si="21"/>
        <v/>
      </c>
      <c r="AJ351" s="25" t="str">
        <f t="shared" si="22"/>
        <v/>
      </c>
      <c r="AK351" s="25" t="str">
        <f t="shared" si="23"/>
        <v/>
      </c>
      <c r="AL351" s="26" t="str">
        <f>IF(B351="","",TRIM(IF(COUNTIF($B$5:$B$504,B351)&gt;1,"Număr CMR dublat. ","")&amp;IF(LEN(IF(C351="","data, ","")&amp;IF(D351="","locul întocmirii, ","")&amp;IF(OR(E351="",F351=""),"expeditorul, ","")&amp;IF(OR(H351="",I351=""),"destinatarul, ","")&amp;IF(OR(N351="",O351=""),"transportatorul, ","")&amp;IF(OR(K351="",NOT(ISNUMBER(L351))),"locul și data încărcării, ","")&amp;IF(M351="","locul de livrare, ","")&amp;IF(N(AF351)=0,"numărul de colete, ","")&amp;IF(COUNTIFS(Mărfuri!$B$5:$B$1004,B351,Mărfuri!$H$5:$H$1004,"")&gt;0,"greutatea unor loturi, ",""))&gt;0,"Lipsesc date obligatorii (art. 6): "&amp;LEFT(IF(C351="","data, ","")&amp;IF(D351="","locul întocmirii, ","")&amp;IF(OR(E351="",F351=""),"expeditorul, ","")&amp;IF(OR(H351="",I351=""),"destinatarul, ","")&amp;IF(OR(N351="",O351=""),"transportatorul, ","")&amp;IF(OR(K351="",NOT(ISNUMBER(L351))),"locul și data încărcării, ","")&amp;IF(M351="","locul de livrare, ","")&amp;IF(N(AF351)=0,"numărul de colete, ","")&amp;IF(COUNTIFS(Mărfuri!$B$5:$B$1004,B351,Mărfuri!$H$5:$H$1004,"")&gt;0,"greutatea unor loturi, ",""),LEN(IF(C351="","data, ","")&amp;IF(D351="","locul întocmirii, ","")&amp;IF(OR(E351="",F351=""),"expeditorul, ","")&amp;IF(OR(H351="",I351=""),"destinatarul, ","")&amp;IF(OR(N351="",O351=""),"transportatorul, ","")&amp;IF(OR(K351="",NOT(ISNUMBER(L351))),"locul și data încărcării, ","")&amp;IF(M351="","locul de livrare, ","")&amp;IF(N(AF351)=0,"numărul de colete, ","")&amp;IF(COUNTIFS(Mărfuri!$B$5:$B$1004,B351,Mărfuri!$H$5:$H$1004,"")&gt;0,"greutatea unor loturi, ",""))-2)&amp;". ","")&amp;IF(Z351&lt;&gt;"","Transportatorul a făcut rezerve la încărcare (art. 8): ele te obligă doar dacă le-ai acceptat expres. ","")&amp;IF(AND(ISNUMBER(AC351),ISNUMBER(AI351)),IF(NOT(ISNUMBER(AD351)),IF(Azi&gt;AI351,"Rezerva scrisă pentru avarii neaparente nu a fost trimisă în termen ("&amp;RIGHT("0"&amp;DAY(AI351),2)&amp;"."&amp;RIGHT("0"&amp;MONTH(AI351),2)&amp;"."&amp;YEAR(AI351)&amp;"). ","Trimite rezerva scrisă pentru avarii neaparente până la "&amp;RIGHT("0"&amp;DAY(AI351),2)&amp;"."&amp;RIGHT("0"&amp;MONTH(AI351),2)&amp;"."&amp;YEAR(AI351)&amp;". "),IF(AD351&gt;AI351,"Rezerva scrisă a fost trimisă după termenul de 7 zile ("&amp;RIGHT("0"&amp;DAY(AI351),2)&amp;"."&amp;RIGHT("0"&amp;MONTH(AI351),2)&amp;"."&amp;YEAR(AI351)&amp;"): se prezumă că marfa a fost primită în starea din CMR. ","")),"")&amp;IF(ISNUMBER(AJ351),IF(NOT(ISNUMBER(AE351)),IF(Azi&gt;AJ351,"Termenul de 21 de zile pentru reclamația de întârziere a expirat. ","Livrare cu întârziere: trimite reclamația scrisă până la "&amp;RIGHT("0"&amp;DAY(AJ351),2)&amp;"."&amp;RIGHT("0"&amp;MONTH(AJ351),2)&amp;"."&amp;YEAR(AJ351)&amp;". "),IF(AE351&gt;AJ351,"Reclamația pentru întârziere a fost trimisă după termen. ","")),"")&amp;IF(AND(AH351="În tranzit – întârziat"),"Termenul de livrare a trecut și marfa nu a ajuns. ","")&amp;IF(AND(ISNUMBER(AK351),OR(AB351&lt;&gt;"",ISNUMBER(AC351),ISNUMBER(AJ351)),Azi&gt;N(AK351)-60,Azi&lt;=N(AK351)),"Acțiunea în instanță se prescrie la "&amp;RIGHT("0"&amp;DAY(AK351),2)&amp;"."&amp;RIGHT("0"&amp;MONTH(AK351),2)&amp;"."&amp;YEAR(AK351)&amp;". ","")))</f>
        <v/>
      </c>
    </row>
    <row r="352" spans="2:38" x14ac:dyDescent="0.2">
      <c r="B352" s="17"/>
      <c r="C352" s="18"/>
      <c r="D352" s="19"/>
      <c r="E352" s="19"/>
      <c r="F352" s="19"/>
      <c r="G352" s="19"/>
      <c r="H352" s="19"/>
      <c r="I352" s="19"/>
      <c r="J352" s="19"/>
      <c r="K352" s="19"/>
      <c r="L352" s="18"/>
      <c r="M352" s="19"/>
      <c r="N352" s="19"/>
      <c r="O352" s="19"/>
      <c r="P352" s="19"/>
      <c r="Q352" s="19"/>
      <c r="R352" s="19"/>
      <c r="S352" s="19"/>
      <c r="T352" s="20"/>
      <c r="U352" s="21"/>
      <c r="V352" s="20"/>
      <c r="W352" s="19"/>
      <c r="X352" s="19"/>
      <c r="Y352" s="18"/>
      <c r="Z352" s="19"/>
      <c r="AA352" s="18"/>
      <c r="AB352" s="19"/>
      <c r="AC352" s="18"/>
      <c r="AD352" s="18"/>
      <c r="AE352" s="18"/>
      <c r="AF352" s="22" t="str">
        <f>IF(B352="","",SUMIF(Mărfuri!$B$5:$B$1004,B352,Mărfuri!$D$5:$D$1004))</f>
        <v/>
      </c>
      <c r="AG352" s="23" t="str">
        <f>IF(B352="","",SUMIF(Mărfuri!$B$5:$B$1004,B352,Mărfuri!$H$5:$H$1004))</f>
        <v/>
      </c>
      <c r="AH352" s="24" t="str">
        <f t="shared" si="20"/>
        <v/>
      </c>
      <c r="AI352" s="25" t="str">
        <f t="shared" si="21"/>
        <v/>
      </c>
      <c r="AJ352" s="25" t="str">
        <f t="shared" si="22"/>
        <v/>
      </c>
      <c r="AK352" s="25" t="str">
        <f t="shared" si="23"/>
        <v/>
      </c>
      <c r="AL352" s="26" t="str">
        <f>IF(B352="","",TRIM(IF(COUNTIF($B$5:$B$504,B352)&gt;1,"Număr CMR dublat. ","")&amp;IF(LEN(IF(C352="","data, ","")&amp;IF(D352="","locul întocmirii, ","")&amp;IF(OR(E352="",F352=""),"expeditorul, ","")&amp;IF(OR(H352="",I352=""),"destinatarul, ","")&amp;IF(OR(N352="",O352=""),"transportatorul, ","")&amp;IF(OR(K352="",NOT(ISNUMBER(L352))),"locul și data încărcării, ","")&amp;IF(M352="","locul de livrare, ","")&amp;IF(N(AF352)=0,"numărul de colete, ","")&amp;IF(COUNTIFS(Mărfuri!$B$5:$B$1004,B352,Mărfuri!$H$5:$H$1004,"")&gt;0,"greutatea unor loturi, ",""))&gt;0,"Lipsesc date obligatorii (art. 6): "&amp;LEFT(IF(C352="","data, ","")&amp;IF(D352="","locul întocmirii, ","")&amp;IF(OR(E352="",F352=""),"expeditorul, ","")&amp;IF(OR(H352="",I352=""),"destinatarul, ","")&amp;IF(OR(N352="",O352=""),"transportatorul, ","")&amp;IF(OR(K352="",NOT(ISNUMBER(L352))),"locul și data încărcării, ","")&amp;IF(M352="","locul de livrare, ","")&amp;IF(N(AF352)=0,"numărul de colete, ","")&amp;IF(COUNTIFS(Mărfuri!$B$5:$B$1004,B352,Mărfuri!$H$5:$H$1004,"")&gt;0,"greutatea unor loturi, ",""),LEN(IF(C352="","data, ","")&amp;IF(D352="","locul întocmirii, ","")&amp;IF(OR(E352="",F352=""),"expeditorul, ","")&amp;IF(OR(H352="",I352=""),"destinatarul, ","")&amp;IF(OR(N352="",O352=""),"transportatorul, ","")&amp;IF(OR(K352="",NOT(ISNUMBER(L352))),"locul și data încărcării, ","")&amp;IF(M352="","locul de livrare, ","")&amp;IF(N(AF352)=0,"numărul de colete, ","")&amp;IF(COUNTIFS(Mărfuri!$B$5:$B$1004,B352,Mărfuri!$H$5:$H$1004,"")&gt;0,"greutatea unor loturi, ",""))-2)&amp;". ","")&amp;IF(Z352&lt;&gt;"","Transportatorul a făcut rezerve la încărcare (art. 8): ele te obligă doar dacă le-ai acceptat expres. ","")&amp;IF(AND(ISNUMBER(AC352),ISNUMBER(AI352)),IF(NOT(ISNUMBER(AD352)),IF(Azi&gt;AI352,"Rezerva scrisă pentru avarii neaparente nu a fost trimisă în termen ("&amp;RIGHT("0"&amp;DAY(AI352),2)&amp;"."&amp;RIGHT("0"&amp;MONTH(AI352),2)&amp;"."&amp;YEAR(AI352)&amp;"). ","Trimite rezerva scrisă pentru avarii neaparente până la "&amp;RIGHT("0"&amp;DAY(AI352),2)&amp;"."&amp;RIGHT("0"&amp;MONTH(AI352),2)&amp;"."&amp;YEAR(AI352)&amp;". "),IF(AD352&gt;AI352,"Rezerva scrisă a fost trimisă după termenul de 7 zile ("&amp;RIGHT("0"&amp;DAY(AI352),2)&amp;"."&amp;RIGHT("0"&amp;MONTH(AI352),2)&amp;"."&amp;YEAR(AI352)&amp;"): se prezumă că marfa a fost primită în starea din CMR. ","")),"")&amp;IF(ISNUMBER(AJ352),IF(NOT(ISNUMBER(AE352)),IF(Azi&gt;AJ352,"Termenul de 21 de zile pentru reclamația de întârziere a expirat. ","Livrare cu întârziere: trimite reclamația scrisă până la "&amp;RIGHT("0"&amp;DAY(AJ352),2)&amp;"."&amp;RIGHT("0"&amp;MONTH(AJ352),2)&amp;"."&amp;YEAR(AJ352)&amp;". "),IF(AE352&gt;AJ352,"Reclamația pentru întârziere a fost trimisă după termen. ","")),"")&amp;IF(AND(AH352="În tranzit – întârziat"),"Termenul de livrare a trecut și marfa nu a ajuns. ","")&amp;IF(AND(ISNUMBER(AK352),OR(AB352&lt;&gt;"",ISNUMBER(AC352),ISNUMBER(AJ352)),Azi&gt;N(AK352)-60,Azi&lt;=N(AK352)),"Acțiunea în instanță se prescrie la "&amp;RIGHT("0"&amp;DAY(AK352),2)&amp;"."&amp;RIGHT("0"&amp;MONTH(AK352),2)&amp;"."&amp;YEAR(AK352)&amp;". ","")))</f>
        <v/>
      </c>
    </row>
    <row r="353" spans="2:38" x14ac:dyDescent="0.2">
      <c r="B353" s="17"/>
      <c r="C353" s="18"/>
      <c r="D353" s="19"/>
      <c r="E353" s="19"/>
      <c r="F353" s="19"/>
      <c r="G353" s="19"/>
      <c r="H353" s="19"/>
      <c r="I353" s="19"/>
      <c r="J353" s="19"/>
      <c r="K353" s="19"/>
      <c r="L353" s="18"/>
      <c r="M353" s="19"/>
      <c r="N353" s="19"/>
      <c r="O353" s="19"/>
      <c r="P353" s="19"/>
      <c r="Q353" s="19"/>
      <c r="R353" s="19"/>
      <c r="S353" s="19"/>
      <c r="T353" s="20"/>
      <c r="U353" s="21"/>
      <c r="V353" s="20"/>
      <c r="W353" s="19"/>
      <c r="X353" s="19"/>
      <c r="Y353" s="18"/>
      <c r="Z353" s="19"/>
      <c r="AA353" s="18"/>
      <c r="AB353" s="19"/>
      <c r="AC353" s="18"/>
      <c r="AD353" s="18"/>
      <c r="AE353" s="18"/>
      <c r="AF353" s="22" t="str">
        <f>IF(B353="","",SUMIF(Mărfuri!$B$5:$B$1004,B353,Mărfuri!$D$5:$D$1004))</f>
        <v/>
      </c>
      <c r="AG353" s="23" t="str">
        <f>IF(B353="","",SUMIF(Mărfuri!$B$5:$B$1004,B353,Mărfuri!$H$5:$H$1004))</f>
        <v/>
      </c>
      <c r="AH353" s="24" t="str">
        <f t="shared" si="20"/>
        <v/>
      </c>
      <c r="AI353" s="25" t="str">
        <f t="shared" si="21"/>
        <v/>
      </c>
      <c r="AJ353" s="25" t="str">
        <f t="shared" si="22"/>
        <v/>
      </c>
      <c r="AK353" s="25" t="str">
        <f t="shared" si="23"/>
        <v/>
      </c>
      <c r="AL353" s="26" t="str">
        <f>IF(B353="","",TRIM(IF(COUNTIF($B$5:$B$504,B353)&gt;1,"Număr CMR dublat. ","")&amp;IF(LEN(IF(C353="","data, ","")&amp;IF(D353="","locul întocmirii, ","")&amp;IF(OR(E353="",F353=""),"expeditorul, ","")&amp;IF(OR(H353="",I353=""),"destinatarul, ","")&amp;IF(OR(N353="",O353=""),"transportatorul, ","")&amp;IF(OR(K353="",NOT(ISNUMBER(L353))),"locul și data încărcării, ","")&amp;IF(M353="","locul de livrare, ","")&amp;IF(N(AF353)=0,"numărul de colete, ","")&amp;IF(COUNTIFS(Mărfuri!$B$5:$B$1004,B353,Mărfuri!$H$5:$H$1004,"")&gt;0,"greutatea unor loturi, ",""))&gt;0,"Lipsesc date obligatorii (art. 6): "&amp;LEFT(IF(C353="","data, ","")&amp;IF(D353="","locul întocmirii, ","")&amp;IF(OR(E353="",F353=""),"expeditorul, ","")&amp;IF(OR(H353="",I353=""),"destinatarul, ","")&amp;IF(OR(N353="",O353=""),"transportatorul, ","")&amp;IF(OR(K353="",NOT(ISNUMBER(L353))),"locul și data încărcării, ","")&amp;IF(M353="","locul de livrare, ","")&amp;IF(N(AF353)=0,"numărul de colete, ","")&amp;IF(COUNTIFS(Mărfuri!$B$5:$B$1004,B353,Mărfuri!$H$5:$H$1004,"")&gt;0,"greutatea unor loturi, ",""),LEN(IF(C353="","data, ","")&amp;IF(D353="","locul întocmirii, ","")&amp;IF(OR(E353="",F353=""),"expeditorul, ","")&amp;IF(OR(H353="",I353=""),"destinatarul, ","")&amp;IF(OR(N353="",O353=""),"transportatorul, ","")&amp;IF(OR(K353="",NOT(ISNUMBER(L353))),"locul și data încărcării, ","")&amp;IF(M353="","locul de livrare, ","")&amp;IF(N(AF353)=0,"numărul de colete, ","")&amp;IF(COUNTIFS(Mărfuri!$B$5:$B$1004,B353,Mărfuri!$H$5:$H$1004,"")&gt;0,"greutatea unor loturi, ",""))-2)&amp;". ","")&amp;IF(Z353&lt;&gt;"","Transportatorul a făcut rezerve la încărcare (art. 8): ele te obligă doar dacă le-ai acceptat expres. ","")&amp;IF(AND(ISNUMBER(AC353),ISNUMBER(AI353)),IF(NOT(ISNUMBER(AD353)),IF(Azi&gt;AI353,"Rezerva scrisă pentru avarii neaparente nu a fost trimisă în termen ("&amp;RIGHT("0"&amp;DAY(AI353),2)&amp;"."&amp;RIGHT("0"&amp;MONTH(AI353),2)&amp;"."&amp;YEAR(AI353)&amp;"). ","Trimite rezerva scrisă pentru avarii neaparente până la "&amp;RIGHT("0"&amp;DAY(AI353),2)&amp;"."&amp;RIGHT("0"&amp;MONTH(AI353),2)&amp;"."&amp;YEAR(AI353)&amp;". "),IF(AD353&gt;AI353,"Rezerva scrisă a fost trimisă după termenul de 7 zile ("&amp;RIGHT("0"&amp;DAY(AI353),2)&amp;"."&amp;RIGHT("0"&amp;MONTH(AI353),2)&amp;"."&amp;YEAR(AI353)&amp;"): se prezumă că marfa a fost primită în starea din CMR. ","")),"")&amp;IF(ISNUMBER(AJ353),IF(NOT(ISNUMBER(AE353)),IF(Azi&gt;AJ353,"Termenul de 21 de zile pentru reclamația de întârziere a expirat. ","Livrare cu întârziere: trimite reclamația scrisă până la "&amp;RIGHT("0"&amp;DAY(AJ353),2)&amp;"."&amp;RIGHT("0"&amp;MONTH(AJ353),2)&amp;"."&amp;YEAR(AJ353)&amp;". "),IF(AE353&gt;AJ353,"Reclamația pentru întârziere a fost trimisă după termen. ","")),"")&amp;IF(AND(AH353="În tranzit – întârziat"),"Termenul de livrare a trecut și marfa nu a ajuns. ","")&amp;IF(AND(ISNUMBER(AK353),OR(AB353&lt;&gt;"",ISNUMBER(AC353),ISNUMBER(AJ353)),Azi&gt;N(AK353)-60,Azi&lt;=N(AK353)),"Acțiunea în instanță se prescrie la "&amp;RIGHT("0"&amp;DAY(AK353),2)&amp;"."&amp;RIGHT("0"&amp;MONTH(AK353),2)&amp;"."&amp;YEAR(AK353)&amp;". ","")))</f>
        <v/>
      </c>
    </row>
    <row r="354" spans="2:38" x14ac:dyDescent="0.2">
      <c r="B354" s="17"/>
      <c r="C354" s="18"/>
      <c r="D354" s="19"/>
      <c r="E354" s="19"/>
      <c r="F354" s="19"/>
      <c r="G354" s="19"/>
      <c r="H354" s="19"/>
      <c r="I354" s="19"/>
      <c r="J354" s="19"/>
      <c r="K354" s="19"/>
      <c r="L354" s="18"/>
      <c r="M354" s="19"/>
      <c r="N354" s="19"/>
      <c r="O354" s="19"/>
      <c r="P354" s="19"/>
      <c r="Q354" s="19"/>
      <c r="R354" s="19"/>
      <c r="S354" s="19"/>
      <c r="T354" s="20"/>
      <c r="U354" s="21"/>
      <c r="V354" s="20"/>
      <c r="W354" s="19"/>
      <c r="X354" s="19"/>
      <c r="Y354" s="18"/>
      <c r="Z354" s="19"/>
      <c r="AA354" s="18"/>
      <c r="AB354" s="19"/>
      <c r="AC354" s="18"/>
      <c r="AD354" s="18"/>
      <c r="AE354" s="18"/>
      <c r="AF354" s="22" t="str">
        <f>IF(B354="","",SUMIF(Mărfuri!$B$5:$B$1004,B354,Mărfuri!$D$5:$D$1004))</f>
        <v/>
      </c>
      <c r="AG354" s="23" t="str">
        <f>IF(B354="","",SUMIF(Mărfuri!$B$5:$B$1004,B354,Mărfuri!$H$5:$H$1004))</f>
        <v/>
      </c>
      <c r="AH354" s="24" t="str">
        <f t="shared" si="20"/>
        <v/>
      </c>
      <c r="AI354" s="25" t="str">
        <f t="shared" si="21"/>
        <v/>
      </c>
      <c r="AJ354" s="25" t="str">
        <f t="shared" si="22"/>
        <v/>
      </c>
      <c r="AK354" s="25" t="str">
        <f t="shared" si="23"/>
        <v/>
      </c>
      <c r="AL354" s="26" t="str">
        <f>IF(B354="","",TRIM(IF(COUNTIF($B$5:$B$504,B354)&gt;1,"Număr CMR dublat. ","")&amp;IF(LEN(IF(C354="","data, ","")&amp;IF(D354="","locul întocmirii, ","")&amp;IF(OR(E354="",F354=""),"expeditorul, ","")&amp;IF(OR(H354="",I354=""),"destinatarul, ","")&amp;IF(OR(N354="",O354=""),"transportatorul, ","")&amp;IF(OR(K354="",NOT(ISNUMBER(L354))),"locul și data încărcării, ","")&amp;IF(M354="","locul de livrare, ","")&amp;IF(N(AF354)=0,"numărul de colete, ","")&amp;IF(COUNTIFS(Mărfuri!$B$5:$B$1004,B354,Mărfuri!$H$5:$H$1004,"")&gt;0,"greutatea unor loturi, ",""))&gt;0,"Lipsesc date obligatorii (art. 6): "&amp;LEFT(IF(C354="","data, ","")&amp;IF(D354="","locul întocmirii, ","")&amp;IF(OR(E354="",F354=""),"expeditorul, ","")&amp;IF(OR(H354="",I354=""),"destinatarul, ","")&amp;IF(OR(N354="",O354=""),"transportatorul, ","")&amp;IF(OR(K354="",NOT(ISNUMBER(L354))),"locul și data încărcării, ","")&amp;IF(M354="","locul de livrare, ","")&amp;IF(N(AF354)=0,"numărul de colete, ","")&amp;IF(COUNTIFS(Mărfuri!$B$5:$B$1004,B354,Mărfuri!$H$5:$H$1004,"")&gt;0,"greutatea unor loturi, ",""),LEN(IF(C354="","data, ","")&amp;IF(D354="","locul întocmirii, ","")&amp;IF(OR(E354="",F354=""),"expeditorul, ","")&amp;IF(OR(H354="",I354=""),"destinatarul, ","")&amp;IF(OR(N354="",O354=""),"transportatorul, ","")&amp;IF(OR(K354="",NOT(ISNUMBER(L354))),"locul și data încărcării, ","")&amp;IF(M354="","locul de livrare, ","")&amp;IF(N(AF354)=0,"numărul de colete, ","")&amp;IF(COUNTIFS(Mărfuri!$B$5:$B$1004,B354,Mărfuri!$H$5:$H$1004,"")&gt;0,"greutatea unor loturi, ",""))-2)&amp;". ","")&amp;IF(Z354&lt;&gt;"","Transportatorul a făcut rezerve la încărcare (art. 8): ele te obligă doar dacă le-ai acceptat expres. ","")&amp;IF(AND(ISNUMBER(AC354),ISNUMBER(AI354)),IF(NOT(ISNUMBER(AD354)),IF(Azi&gt;AI354,"Rezerva scrisă pentru avarii neaparente nu a fost trimisă în termen ("&amp;RIGHT("0"&amp;DAY(AI354),2)&amp;"."&amp;RIGHT("0"&amp;MONTH(AI354),2)&amp;"."&amp;YEAR(AI354)&amp;"). ","Trimite rezerva scrisă pentru avarii neaparente până la "&amp;RIGHT("0"&amp;DAY(AI354),2)&amp;"."&amp;RIGHT("0"&amp;MONTH(AI354),2)&amp;"."&amp;YEAR(AI354)&amp;". "),IF(AD354&gt;AI354,"Rezerva scrisă a fost trimisă după termenul de 7 zile ("&amp;RIGHT("0"&amp;DAY(AI354),2)&amp;"."&amp;RIGHT("0"&amp;MONTH(AI354),2)&amp;"."&amp;YEAR(AI354)&amp;"): se prezumă că marfa a fost primită în starea din CMR. ","")),"")&amp;IF(ISNUMBER(AJ354),IF(NOT(ISNUMBER(AE354)),IF(Azi&gt;AJ354,"Termenul de 21 de zile pentru reclamația de întârziere a expirat. ","Livrare cu întârziere: trimite reclamația scrisă până la "&amp;RIGHT("0"&amp;DAY(AJ354),2)&amp;"."&amp;RIGHT("0"&amp;MONTH(AJ354),2)&amp;"."&amp;YEAR(AJ354)&amp;". "),IF(AE354&gt;AJ354,"Reclamația pentru întârziere a fost trimisă după termen. ","")),"")&amp;IF(AND(AH354="În tranzit – întârziat"),"Termenul de livrare a trecut și marfa nu a ajuns. ","")&amp;IF(AND(ISNUMBER(AK354),OR(AB354&lt;&gt;"",ISNUMBER(AC354),ISNUMBER(AJ354)),Azi&gt;N(AK354)-60,Azi&lt;=N(AK354)),"Acțiunea în instanță se prescrie la "&amp;RIGHT("0"&amp;DAY(AK354),2)&amp;"."&amp;RIGHT("0"&amp;MONTH(AK354),2)&amp;"."&amp;YEAR(AK354)&amp;". ","")))</f>
        <v/>
      </c>
    </row>
    <row r="355" spans="2:38" x14ac:dyDescent="0.2">
      <c r="B355" s="17"/>
      <c r="C355" s="18"/>
      <c r="D355" s="19"/>
      <c r="E355" s="19"/>
      <c r="F355" s="19"/>
      <c r="G355" s="19"/>
      <c r="H355" s="19"/>
      <c r="I355" s="19"/>
      <c r="J355" s="19"/>
      <c r="K355" s="19"/>
      <c r="L355" s="18"/>
      <c r="M355" s="19"/>
      <c r="N355" s="19"/>
      <c r="O355" s="19"/>
      <c r="P355" s="19"/>
      <c r="Q355" s="19"/>
      <c r="R355" s="19"/>
      <c r="S355" s="19"/>
      <c r="T355" s="20"/>
      <c r="U355" s="21"/>
      <c r="V355" s="20"/>
      <c r="W355" s="19"/>
      <c r="X355" s="19"/>
      <c r="Y355" s="18"/>
      <c r="Z355" s="19"/>
      <c r="AA355" s="18"/>
      <c r="AB355" s="19"/>
      <c r="AC355" s="18"/>
      <c r="AD355" s="18"/>
      <c r="AE355" s="18"/>
      <c r="AF355" s="22" t="str">
        <f>IF(B355="","",SUMIF(Mărfuri!$B$5:$B$1004,B355,Mărfuri!$D$5:$D$1004))</f>
        <v/>
      </c>
      <c r="AG355" s="23" t="str">
        <f>IF(B355="","",SUMIF(Mărfuri!$B$5:$B$1004,B355,Mărfuri!$H$5:$H$1004))</f>
        <v/>
      </c>
      <c r="AH355" s="24" t="str">
        <f t="shared" si="20"/>
        <v/>
      </c>
      <c r="AI355" s="25" t="str">
        <f t="shared" si="21"/>
        <v/>
      </c>
      <c r="AJ355" s="25" t="str">
        <f t="shared" si="22"/>
        <v/>
      </c>
      <c r="AK355" s="25" t="str">
        <f t="shared" si="23"/>
        <v/>
      </c>
      <c r="AL355" s="26" t="str">
        <f>IF(B355="","",TRIM(IF(COUNTIF($B$5:$B$504,B355)&gt;1,"Număr CMR dublat. ","")&amp;IF(LEN(IF(C355="","data, ","")&amp;IF(D355="","locul întocmirii, ","")&amp;IF(OR(E355="",F355=""),"expeditorul, ","")&amp;IF(OR(H355="",I355=""),"destinatarul, ","")&amp;IF(OR(N355="",O355=""),"transportatorul, ","")&amp;IF(OR(K355="",NOT(ISNUMBER(L355))),"locul și data încărcării, ","")&amp;IF(M355="","locul de livrare, ","")&amp;IF(N(AF355)=0,"numărul de colete, ","")&amp;IF(COUNTIFS(Mărfuri!$B$5:$B$1004,B355,Mărfuri!$H$5:$H$1004,"")&gt;0,"greutatea unor loturi, ",""))&gt;0,"Lipsesc date obligatorii (art. 6): "&amp;LEFT(IF(C355="","data, ","")&amp;IF(D355="","locul întocmirii, ","")&amp;IF(OR(E355="",F355=""),"expeditorul, ","")&amp;IF(OR(H355="",I355=""),"destinatarul, ","")&amp;IF(OR(N355="",O355=""),"transportatorul, ","")&amp;IF(OR(K355="",NOT(ISNUMBER(L355))),"locul și data încărcării, ","")&amp;IF(M355="","locul de livrare, ","")&amp;IF(N(AF355)=0,"numărul de colete, ","")&amp;IF(COUNTIFS(Mărfuri!$B$5:$B$1004,B355,Mărfuri!$H$5:$H$1004,"")&gt;0,"greutatea unor loturi, ",""),LEN(IF(C355="","data, ","")&amp;IF(D355="","locul întocmirii, ","")&amp;IF(OR(E355="",F355=""),"expeditorul, ","")&amp;IF(OR(H355="",I355=""),"destinatarul, ","")&amp;IF(OR(N355="",O355=""),"transportatorul, ","")&amp;IF(OR(K355="",NOT(ISNUMBER(L355))),"locul și data încărcării, ","")&amp;IF(M355="","locul de livrare, ","")&amp;IF(N(AF355)=0,"numărul de colete, ","")&amp;IF(COUNTIFS(Mărfuri!$B$5:$B$1004,B355,Mărfuri!$H$5:$H$1004,"")&gt;0,"greutatea unor loturi, ",""))-2)&amp;". ","")&amp;IF(Z355&lt;&gt;"","Transportatorul a făcut rezerve la încărcare (art. 8): ele te obligă doar dacă le-ai acceptat expres. ","")&amp;IF(AND(ISNUMBER(AC355),ISNUMBER(AI355)),IF(NOT(ISNUMBER(AD355)),IF(Azi&gt;AI355,"Rezerva scrisă pentru avarii neaparente nu a fost trimisă în termen ("&amp;RIGHT("0"&amp;DAY(AI355),2)&amp;"."&amp;RIGHT("0"&amp;MONTH(AI355),2)&amp;"."&amp;YEAR(AI355)&amp;"). ","Trimite rezerva scrisă pentru avarii neaparente până la "&amp;RIGHT("0"&amp;DAY(AI355),2)&amp;"."&amp;RIGHT("0"&amp;MONTH(AI355),2)&amp;"."&amp;YEAR(AI355)&amp;". "),IF(AD355&gt;AI355,"Rezerva scrisă a fost trimisă după termenul de 7 zile ("&amp;RIGHT("0"&amp;DAY(AI355),2)&amp;"."&amp;RIGHT("0"&amp;MONTH(AI355),2)&amp;"."&amp;YEAR(AI355)&amp;"): se prezumă că marfa a fost primită în starea din CMR. ","")),"")&amp;IF(ISNUMBER(AJ355),IF(NOT(ISNUMBER(AE355)),IF(Azi&gt;AJ355,"Termenul de 21 de zile pentru reclamația de întârziere a expirat. ","Livrare cu întârziere: trimite reclamația scrisă până la "&amp;RIGHT("0"&amp;DAY(AJ355),2)&amp;"."&amp;RIGHT("0"&amp;MONTH(AJ355),2)&amp;"."&amp;YEAR(AJ355)&amp;". "),IF(AE355&gt;AJ355,"Reclamația pentru întârziere a fost trimisă după termen. ","")),"")&amp;IF(AND(AH355="În tranzit – întârziat"),"Termenul de livrare a trecut și marfa nu a ajuns. ","")&amp;IF(AND(ISNUMBER(AK355),OR(AB355&lt;&gt;"",ISNUMBER(AC355),ISNUMBER(AJ355)),Azi&gt;N(AK355)-60,Azi&lt;=N(AK355)),"Acțiunea în instanță se prescrie la "&amp;RIGHT("0"&amp;DAY(AK355),2)&amp;"."&amp;RIGHT("0"&amp;MONTH(AK355),2)&amp;"."&amp;YEAR(AK355)&amp;". ","")))</f>
        <v/>
      </c>
    </row>
    <row r="356" spans="2:38" x14ac:dyDescent="0.2">
      <c r="B356" s="17"/>
      <c r="C356" s="18"/>
      <c r="D356" s="19"/>
      <c r="E356" s="19"/>
      <c r="F356" s="19"/>
      <c r="G356" s="19"/>
      <c r="H356" s="19"/>
      <c r="I356" s="19"/>
      <c r="J356" s="19"/>
      <c r="K356" s="19"/>
      <c r="L356" s="18"/>
      <c r="M356" s="19"/>
      <c r="N356" s="19"/>
      <c r="O356" s="19"/>
      <c r="P356" s="19"/>
      <c r="Q356" s="19"/>
      <c r="R356" s="19"/>
      <c r="S356" s="19"/>
      <c r="T356" s="20"/>
      <c r="U356" s="21"/>
      <c r="V356" s="20"/>
      <c r="W356" s="19"/>
      <c r="X356" s="19"/>
      <c r="Y356" s="18"/>
      <c r="Z356" s="19"/>
      <c r="AA356" s="18"/>
      <c r="AB356" s="19"/>
      <c r="AC356" s="18"/>
      <c r="AD356" s="18"/>
      <c r="AE356" s="18"/>
      <c r="AF356" s="22" t="str">
        <f>IF(B356="","",SUMIF(Mărfuri!$B$5:$B$1004,B356,Mărfuri!$D$5:$D$1004))</f>
        <v/>
      </c>
      <c r="AG356" s="23" t="str">
        <f>IF(B356="","",SUMIF(Mărfuri!$B$5:$B$1004,B356,Mărfuri!$H$5:$H$1004))</f>
        <v/>
      </c>
      <c r="AH356" s="24" t="str">
        <f t="shared" si="20"/>
        <v/>
      </c>
      <c r="AI356" s="25" t="str">
        <f t="shared" si="21"/>
        <v/>
      </c>
      <c r="AJ356" s="25" t="str">
        <f t="shared" si="22"/>
        <v/>
      </c>
      <c r="AK356" s="25" t="str">
        <f t="shared" si="23"/>
        <v/>
      </c>
      <c r="AL356" s="26" t="str">
        <f>IF(B356="","",TRIM(IF(COUNTIF($B$5:$B$504,B356)&gt;1,"Număr CMR dublat. ","")&amp;IF(LEN(IF(C356="","data, ","")&amp;IF(D356="","locul întocmirii, ","")&amp;IF(OR(E356="",F356=""),"expeditorul, ","")&amp;IF(OR(H356="",I356=""),"destinatarul, ","")&amp;IF(OR(N356="",O356=""),"transportatorul, ","")&amp;IF(OR(K356="",NOT(ISNUMBER(L356))),"locul și data încărcării, ","")&amp;IF(M356="","locul de livrare, ","")&amp;IF(N(AF356)=0,"numărul de colete, ","")&amp;IF(COUNTIFS(Mărfuri!$B$5:$B$1004,B356,Mărfuri!$H$5:$H$1004,"")&gt;0,"greutatea unor loturi, ",""))&gt;0,"Lipsesc date obligatorii (art. 6): "&amp;LEFT(IF(C356="","data, ","")&amp;IF(D356="","locul întocmirii, ","")&amp;IF(OR(E356="",F356=""),"expeditorul, ","")&amp;IF(OR(H356="",I356=""),"destinatarul, ","")&amp;IF(OR(N356="",O356=""),"transportatorul, ","")&amp;IF(OR(K356="",NOT(ISNUMBER(L356))),"locul și data încărcării, ","")&amp;IF(M356="","locul de livrare, ","")&amp;IF(N(AF356)=0,"numărul de colete, ","")&amp;IF(COUNTIFS(Mărfuri!$B$5:$B$1004,B356,Mărfuri!$H$5:$H$1004,"")&gt;0,"greutatea unor loturi, ",""),LEN(IF(C356="","data, ","")&amp;IF(D356="","locul întocmirii, ","")&amp;IF(OR(E356="",F356=""),"expeditorul, ","")&amp;IF(OR(H356="",I356=""),"destinatarul, ","")&amp;IF(OR(N356="",O356=""),"transportatorul, ","")&amp;IF(OR(K356="",NOT(ISNUMBER(L356))),"locul și data încărcării, ","")&amp;IF(M356="","locul de livrare, ","")&amp;IF(N(AF356)=0,"numărul de colete, ","")&amp;IF(COUNTIFS(Mărfuri!$B$5:$B$1004,B356,Mărfuri!$H$5:$H$1004,"")&gt;0,"greutatea unor loturi, ",""))-2)&amp;". ","")&amp;IF(Z356&lt;&gt;"","Transportatorul a făcut rezerve la încărcare (art. 8): ele te obligă doar dacă le-ai acceptat expres. ","")&amp;IF(AND(ISNUMBER(AC356),ISNUMBER(AI356)),IF(NOT(ISNUMBER(AD356)),IF(Azi&gt;AI356,"Rezerva scrisă pentru avarii neaparente nu a fost trimisă în termen ("&amp;RIGHT("0"&amp;DAY(AI356),2)&amp;"."&amp;RIGHT("0"&amp;MONTH(AI356),2)&amp;"."&amp;YEAR(AI356)&amp;"). ","Trimite rezerva scrisă pentru avarii neaparente până la "&amp;RIGHT("0"&amp;DAY(AI356),2)&amp;"."&amp;RIGHT("0"&amp;MONTH(AI356),2)&amp;"."&amp;YEAR(AI356)&amp;". "),IF(AD356&gt;AI356,"Rezerva scrisă a fost trimisă după termenul de 7 zile ("&amp;RIGHT("0"&amp;DAY(AI356),2)&amp;"."&amp;RIGHT("0"&amp;MONTH(AI356),2)&amp;"."&amp;YEAR(AI356)&amp;"): se prezumă că marfa a fost primită în starea din CMR. ","")),"")&amp;IF(ISNUMBER(AJ356),IF(NOT(ISNUMBER(AE356)),IF(Azi&gt;AJ356,"Termenul de 21 de zile pentru reclamația de întârziere a expirat. ","Livrare cu întârziere: trimite reclamația scrisă până la "&amp;RIGHT("0"&amp;DAY(AJ356),2)&amp;"."&amp;RIGHT("0"&amp;MONTH(AJ356),2)&amp;"."&amp;YEAR(AJ356)&amp;". "),IF(AE356&gt;AJ356,"Reclamația pentru întârziere a fost trimisă după termen. ","")),"")&amp;IF(AND(AH356="În tranzit – întârziat"),"Termenul de livrare a trecut și marfa nu a ajuns. ","")&amp;IF(AND(ISNUMBER(AK356),OR(AB356&lt;&gt;"",ISNUMBER(AC356),ISNUMBER(AJ356)),Azi&gt;N(AK356)-60,Azi&lt;=N(AK356)),"Acțiunea în instanță se prescrie la "&amp;RIGHT("0"&amp;DAY(AK356),2)&amp;"."&amp;RIGHT("0"&amp;MONTH(AK356),2)&amp;"."&amp;YEAR(AK356)&amp;". ","")))</f>
        <v/>
      </c>
    </row>
    <row r="357" spans="2:38" x14ac:dyDescent="0.2">
      <c r="B357" s="17"/>
      <c r="C357" s="18"/>
      <c r="D357" s="19"/>
      <c r="E357" s="19"/>
      <c r="F357" s="19"/>
      <c r="G357" s="19"/>
      <c r="H357" s="19"/>
      <c r="I357" s="19"/>
      <c r="J357" s="19"/>
      <c r="K357" s="19"/>
      <c r="L357" s="18"/>
      <c r="M357" s="19"/>
      <c r="N357" s="19"/>
      <c r="O357" s="19"/>
      <c r="P357" s="19"/>
      <c r="Q357" s="19"/>
      <c r="R357" s="19"/>
      <c r="S357" s="19"/>
      <c r="T357" s="20"/>
      <c r="U357" s="21"/>
      <c r="V357" s="20"/>
      <c r="W357" s="19"/>
      <c r="X357" s="19"/>
      <c r="Y357" s="18"/>
      <c r="Z357" s="19"/>
      <c r="AA357" s="18"/>
      <c r="AB357" s="19"/>
      <c r="AC357" s="18"/>
      <c r="AD357" s="18"/>
      <c r="AE357" s="18"/>
      <c r="AF357" s="22" t="str">
        <f>IF(B357="","",SUMIF(Mărfuri!$B$5:$B$1004,B357,Mărfuri!$D$5:$D$1004))</f>
        <v/>
      </c>
      <c r="AG357" s="23" t="str">
        <f>IF(B357="","",SUMIF(Mărfuri!$B$5:$B$1004,B357,Mărfuri!$H$5:$H$1004))</f>
        <v/>
      </c>
      <c r="AH357" s="24" t="str">
        <f t="shared" si="20"/>
        <v/>
      </c>
      <c r="AI357" s="25" t="str">
        <f t="shared" si="21"/>
        <v/>
      </c>
      <c r="AJ357" s="25" t="str">
        <f t="shared" si="22"/>
        <v/>
      </c>
      <c r="AK357" s="25" t="str">
        <f t="shared" si="23"/>
        <v/>
      </c>
      <c r="AL357" s="26" t="str">
        <f>IF(B357="","",TRIM(IF(COUNTIF($B$5:$B$504,B357)&gt;1,"Număr CMR dublat. ","")&amp;IF(LEN(IF(C357="","data, ","")&amp;IF(D357="","locul întocmirii, ","")&amp;IF(OR(E357="",F357=""),"expeditorul, ","")&amp;IF(OR(H357="",I357=""),"destinatarul, ","")&amp;IF(OR(N357="",O357=""),"transportatorul, ","")&amp;IF(OR(K357="",NOT(ISNUMBER(L357))),"locul și data încărcării, ","")&amp;IF(M357="","locul de livrare, ","")&amp;IF(N(AF357)=0,"numărul de colete, ","")&amp;IF(COUNTIFS(Mărfuri!$B$5:$B$1004,B357,Mărfuri!$H$5:$H$1004,"")&gt;0,"greutatea unor loturi, ",""))&gt;0,"Lipsesc date obligatorii (art. 6): "&amp;LEFT(IF(C357="","data, ","")&amp;IF(D357="","locul întocmirii, ","")&amp;IF(OR(E357="",F357=""),"expeditorul, ","")&amp;IF(OR(H357="",I357=""),"destinatarul, ","")&amp;IF(OR(N357="",O357=""),"transportatorul, ","")&amp;IF(OR(K357="",NOT(ISNUMBER(L357))),"locul și data încărcării, ","")&amp;IF(M357="","locul de livrare, ","")&amp;IF(N(AF357)=0,"numărul de colete, ","")&amp;IF(COUNTIFS(Mărfuri!$B$5:$B$1004,B357,Mărfuri!$H$5:$H$1004,"")&gt;0,"greutatea unor loturi, ",""),LEN(IF(C357="","data, ","")&amp;IF(D357="","locul întocmirii, ","")&amp;IF(OR(E357="",F357=""),"expeditorul, ","")&amp;IF(OR(H357="",I357=""),"destinatarul, ","")&amp;IF(OR(N357="",O357=""),"transportatorul, ","")&amp;IF(OR(K357="",NOT(ISNUMBER(L357))),"locul și data încărcării, ","")&amp;IF(M357="","locul de livrare, ","")&amp;IF(N(AF357)=0,"numărul de colete, ","")&amp;IF(COUNTIFS(Mărfuri!$B$5:$B$1004,B357,Mărfuri!$H$5:$H$1004,"")&gt;0,"greutatea unor loturi, ",""))-2)&amp;". ","")&amp;IF(Z357&lt;&gt;"","Transportatorul a făcut rezerve la încărcare (art. 8): ele te obligă doar dacă le-ai acceptat expres. ","")&amp;IF(AND(ISNUMBER(AC357),ISNUMBER(AI357)),IF(NOT(ISNUMBER(AD357)),IF(Azi&gt;AI357,"Rezerva scrisă pentru avarii neaparente nu a fost trimisă în termen ("&amp;RIGHT("0"&amp;DAY(AI357),2)&amp;"."&amp;RIGHT("0"&amp;MONTH(AI357),2)&amp;"."&amp;YEAR(AI357)&amp;"). ","Trimite rezerva scrisă pentru avarii neaparente până la "&amp;RIGHT("0"&amp;DAY(AI357),2)&amp;"."&amp;RIGHT("0"&amp;MONTH(AI357),2)&amp;"."&amp;YEAR(AI357)&amp;". "),IF(AD357&gt;AI357,"Rezerva scrisă a fost trimisă după termenul de 7 zile ("&amp;RIGHT("0"&amp;DAY(AI357),2)&amp;"."&amp;RIGHT("0"&amp;MONTH(AI357),2)&amp;"."&amp;YEAR(AI357)&amp;"): se prezumă că marfa a fost primită în starea din CMR. ","")),"")&amp;IF(ISNUMBER(AJ357),IF(NOT(ISNUMBER(AE357)),IF(Azi&gt;AJ357,"Termenul de 21 de zile pentru reclamația de întârziere a expirat. ","Livrare cu întârziere: trimite reclamația scrisă până la "&amp;RIGHT("0"&amp;DAY(AJ357),2)&amp;"."&amp;RIGHT("0"&amp;MONTH(AJ357),2)&amp;"."&amp;YEAR(AJ357)&amp;". "),IF(AE357&gt;AJ357,"Reclamația pentru întârziere a fost trimisă după termen. ","")),"")&amp;IF(AND(AH357="În tranzit – întârziat"),"Termenul de livrare a trecut și marfa nu a ajuns. ","")&amp;IF(AND(ISNUMBER(AK357),OR(AB357&lt;&gt;"",ISNUMBER(AC357),ISNUMBER(AJ357)),Azi&gt;N(AK357)-60,Azi&lt;=N(AK357)),"Acțiunea în instanță se prescrie la "&amp;RIGHT("0"&amp;DAY(AK357),2)&amp;"."&amp;RIGHT("0"&amp;MONTH(AK357),2)&amp;"."&amp;YEAR(AK357)&amp;". ","")))</f>
        <v/>
      </c>
    </row>
    <row r="358" spans="2:38" x14ac:dyDescent="0.2">
      <c r="B358" s="17"/>
      <c r="C358" s="18"/>
      <c r="D358" s="19"/>
      <c r="E358" s="19"/>
      <c r="F358" s="19"/>
      <c r="G358" s="19"/>
      <c r="H358" s="19"/>
      <c r="I358" s="19"/>
      <c r="J358" s="19"/>
      <c r="K358" s="19"/>
      <c r="L358" s="18"/>
      <c r="M358" s="19"/>
      <c r="N358" s="19"/>
      <c r="O358" s="19"/>
      <c r="P358" s="19"/>
      <c r="Q358" s="19"/>
      <c r="R358" s="19"/>
      <c r="S358" s="19"/>
      <c r="T358" s="20"/>
      <c r="U358" s="21"/>
      <c r="V358" s="20"/>
      <c r="W358" s="19"/>
      <c r="X358" s="19"/>
      <c r="Y358" s="18"/>
      <c r="Z358" s="19"/>
      <c r="AA358" s="18"/>
      <c r="AB358" s="19"/>
      <c r="AC358" s="18"/>
      <c r="AD358" s="18"/>
      <c r="AE358" s="18"/>
      <c r="AF358" s="22" t="str">
        <f>IF(B358="","",SUMIF(Mărfuri!$B$5:$B$1004,B358,Mărfuri!$D$5:$D$1004))</f>
        <v/>
      </c>
      <c r="AG358" s="23" t="str">
        <f>IF(B358="","",SUMIF(Mărfuri!$B$5:$B$1004,B358,Mărfuri!$H$5:$H$1004))</f>
        <v/>
      </c>
      <c r="AH358" s="24" t="str">
        <f t="shared" si="20"/>
        <v/>
      </c>
      <c r="AI358" s="25" t="str">
        <f t="shared" si="21"/>
        <v/>
      </c>
      <c r="AJ358" s="25" t="str">
        <f t="shared" si="22"/>
        <v/>
      </c>
      <c r="AK358" s="25" t="str">
        <f t="shared" si="23"/>
        <v/>
      </c>
      <c r="AL358" s="26" t="str">
        <f>IF(B358="","",TRIM(IF(COUNTIF($B$5:$B$504,B358)&gt;1,"Număr CMR dublat. ","")&amp;IF(LEN(IF(C358="","data, ","")&amp;IF(D358="","locul întocmirii, ","")&amp;IF(OR(E358="",F358=""),"expeditorul, ","")&amp;IF(OR(H358="",I358=""),"destinatarul, ","")&amp;IF(OR(N358="",O358=""),"transportatorul, ","")&amp;IF(OR(K358="",NOT(ISNUMBER(L358))),"locul și data încărcării, ","")&amp;IF(M358="","locul de livrare, ","")&amp;IF(N(AF358)=0,"numărul de colete, ","")&amp;IF(COUNTIFS(Mărfuri!$B$5:$B$1004,B358,Mărfuri!$H$5:$H$1004,"")&gt;0,"greutatea unor loturi, ",""))&gt;0,"Lipsesc date obligatorii (art. 6): "&amp;LEFT(IF(C358="","data, ","")&amp;IF(D358="","locul întocmirii, ","")&amp;IF(OR(E358="",F358=""),"expeditorul, ","")&amp;IF(OR(H358="",I358=""),"destinatarul, ","")&amp;IF(OR(N358="",O358=""),"transportatorul, ","")&amp;IF(OR(K358="",NOT(ISNUMBER(L358))),"locul și data încărcării, ","")&amp;IF(M358="","locul de livrare, ","")&amp;IF(N(AF358)=0,"numărul de colete, ","")&amp;IF(COUNTIFS(Mărfuri!$B$5:$B$1004,B358,Mărfuri!$H$5:$H$1004,"")&gt;0,"greutatea unor loturi, ",""),LEN(IF(C358="","data, ","")&amp;IF(D358="","locul întocmirii, ","")&amp;IF(OR(E358="",F358=""),"expeditorul, ","")&amp;IF(OR(H358="",I358=""),"destinatarul, ","")&amp;IF(OR(N358="",O358=""),"transportatorul, ","")&amp;IF(OR(K358="",NOT(ISNUMBER(L358))),"locul și data încărcării, ","")&amp;IF(M358="","locul de livrare, ","")&amp;IF(N(AF358)=0,"numărul de colete, ","")&amp;IF(COUNTIFS(Mărfuri!$B$5:$B$1004,B358,Mărfuri!$H$5:$H$1004,"")&gt;0,"greutatea unor loturi, ",""))-2)&amp;". ","")&amp;IF(Z358&lt;&gt;"","Transportatorul a făcut rezerve la încărcare (art. 8): ele te obligă doar dacă le-ai acceptat expres. ","")&amp;IF(AND(ISNUMBER(AC358),ISNUMBER(AI358)),IF(NOT(ISNUMBER(AD358)),IF(Azi&gt;AI358,"Rezerva scrisă pentru avarii neaparente nu a fost trimisă în termen ("&amp;RIGHT("0"&amp;DAY(AI358),2)&amp;"."&amp;RIGHT("0"&amp;MONTH(AI358),2)&amp;"."&amp;YEAR(AI358)&amp;"). ","Trimite rezerva scrisă pentru avarii neaparente până la "&amp;RIGHT("0"&amp;DAY(AI358),2)&amp;"."&amp;RIGHT("0"&amp;MONTH(AI358),2)&amp;"."&amp;YEAR(AI358)&amp;". "),IF(AD358&gt;AI358,"Rezerva scrisă a fost trimisă după termenul de 7 zile ("&amp;RIGHT("0"&amp;DAY(AI358),2)&amp;"."&amp;RIGHT("0"&amp;MONTH(AI358),2)&amp;"."&amp;YEAR(AI358)&amp;"): se prezumă că marfa a fost primită în starea din CMR. ","")),"")&amp;IF(ISNUMBER(AJ358),IF(NOT(ISNUMBER(AE358)),IF(Azi&gt;AJ358,"Termenul de 21 de zile pentru reclamația de întârziere a expirat. ","Livrare cu întârziere: trimite reclamația scrisă până la "&amp;RIGHT("0"&amp;DAY(AJ358),2)&amp;"."&amp;RIGHT("0"&amp;MONTH(AJ358),2)&amp;"."&amp;YEAR(AJ358)&amp;". "),IF(AE358&gt;AJ358,"Reclamația pentru întârziere a fost trimisă după termen. ","")),"")&amp;IF(AND(AH358="În tranzit – întârziat"),"Termenul de livrare a trecut și marfa nu a ajuns. ","")&amp;IF(AND(ISNUMBER(AK358),OR(AB358&lt;&gt;"",ISNUMBER(AC358),ISNUMBER(AJ358)),Azi&gt;N(AK358)-60,Azi&lt;=N(AK358)),"Acțiunea în instanță se prescrie la "&amp;RIGHT("0"&amp;DAY(AK358),2)&amp;"."&amp;RIGHT("0"&amp;MONTH(AK358),2)&amp;"."&amp;YEAR(AK358)&amp;". ","")))</f>
        <v/>
      </c>
    </row>
    <row r="359" spans="2:38" x14ac:dyDescent="0.2">
      <c r="B359" s="17"/>
      <c r="C359" s="18"/>
      <c r="D359" s="19"/>
      <c r="E359" s="19"/>
      <c r="F359" s="19"/>
      <c r="G359" s="19"/>
      <c r="H359" s="19"/>
      <c r="I359" s="19"/>
      <c r="J359" s="19"/>
      <c r="K359" s="19"/>
      <c r="L359" s="18"/>
      <c r="M359" s="19"/>
      <c r="N359" s="19"/>
      <c r="O359" s="19"/>
      <c r="P359" s="19"/>
      <c r="Q359" s="19"/>
      <c r="R359" s="19"/>
      <c r="S359" s="19"/>
      <c r="T359" s="20"/>
      <c r="U359" s="21"/>
      <c r="V359" s="20"/>
      <c r="W359" s="19"/>
      <c r="X359" s="19"/>
      <c r="Y359" s="18"/>
      <c r="Z359" s="19"/>
      <c r="AA359" s="18"/>
      <c r="AB359" s="19"/>
      <c r="AC359" s="18"/>
      <c r="AD359" s="18"/>
      <c r="AE359" s="18"/>
      <c r="AF359" s="22" t="str">
        <f>IF(B359="","",SUMIF(Mărfuri!$B$5:$B$1004,B359,Mărfuri!$D$5:$D$1004))</f>
        <v/>
      </c>
      <c r="AG359" s="23" t="str">
        <f>IF(B359="","",SUMIF(Mărfuri!$B$5:$B$1004,B359,Mărfuri!$H$5:$H$1004))</f>
        <v/>
      </c>
      <c r="AH359" s="24" t="str">
        <f t="shared" si="20"/>
        <v/>
      </c>
      <c r="AI359" s="25" t="str">
        <f t="shared" si="21"/>
        <v/>
      </c>
      <c r="AJ359" s="25" t="str">
        <f t="shared" si="22"/>
        <v/>
      </c>
      <c r="AK359" s="25" t="str">
        <f t="shared" si="23"/>
        <v/>
      </c>
      <c r="AL359" s="26" t="str">
        <f>IF(B359="","",TRIM(IF(COUNTIF($B$5:$B$504,B359)&gt;1,"Număr CMR dublat. ","")&amp;IF(LEN(IF(C359="","data, ","")&amp;IF(D359="","locul întocmirii, ","")&amp;IF(OR(E359="",F359=""),"expeditorul, ","")&amp;IF(OR(H359="",I359=""),"destinatarul, ","")&amp;IF(OR(N359="",O359=""),"transportatorul, ","")&amp;IF(OR(K359="",NOT(ISNUMBER(L359))),"locul și data încărcării, ","")&amp;IF(M359="","locul de livrare, ","")&amp;IF(N(AF359)=0,"numărul de colete, ","")&amp;IF(COUNTIFS(Mărfuri!$B$5:$B$1004,B359,Mărfuri!$H$5:$H$1004,"")&gt;0,"greutatea unor loturi, ",""))&gt;0,"Lipsesc date obligatorii (art. 6): "&amp;LEFT(IF(C359="","data, ","")&amp;IF(D359="","locul întocmirii, ","")&amp;IF(OR(E359="",F359=""),"expeditorul, ","")&amp;IF(OR(H359="",I359=""),"destinatarul, ","")&amp;IF(OR(N359="",O359=""),"transportatorul, ","")&amp;IF(OR(K359="",NOT(ISNUMBER(L359))),"locul și data încărcării, ","")&amp;IF(M359="","locul de livrare, ","")&amp;IF(N(AF359)=0,"numărul de colete, ","")&amp;IF(COUNTIFS(Mărfuri!$B$5:$B$1004,B359,Mărfuri!$H$5:$H$1004,"")&gt;0,"greutatea unor loturi, ",""),LEN(IF(C359="","data, ","")&amp;IF(D359="","locul întocmirii, ","")&amp;IF(OR(E359="",F359=""),"expeditorul, ","")&amp;IF(OR(H359="",I359=""),"destinatarul, ","")&amp;IF(OR(N359="",O359=""),"transportatorul, ","")&amp;IF(OR(K359="",NOT(ISNUMBER(L359))),"locul și data încărcării, ","")&amp;IF(M359="","locul de livrare, ","")&amp;IF(N(AF359)=0,"numărul de colete, ","")&amp;IF(COUNTIFS(Mărfuri!$B$5:$B$1004,B359,Mărfuri!$H$5:$H$1004,"")&gt;0,"greutatea unor loturi, ",""))-2)&amp;". ","")&amp;IF(Z359&lt;&gt;"","Transportatorul a făcut rezerve la încărcare (art. 8): ele te obligă doar dacă le-ai acceptat expres. ","")&amp;IF(AND(ISNUMBER(AC359),ISNUMBER(AI359)),IF(NOT(ISNUMBER(AD359)),IF(Azi&gt;AI359,"Rezerva scrisă pentru avarii neaparente nu a fost trimisă în termen ("&amp;RIGHT("0"&amp;DAY(AI359),2)&amp;"."&amp;RIGHT("0"&amp;MONTH(AI359),2)&amp;"."&amp;YEAR(AI359)&amp;"). ","Trimite rezerva scrisă pentru avarii neaparente până la "&amp;RIGHT("0"&amp;DAY(AI359),2)&amp;"."&amp;RIGHT("0"&amp;MONTH(AI359),2)&amp;"."&amp;YEAR(AI359)&amp;". "),IF(AD359&gt;AI359,"Rezerva scrisă a fost trimisă după termenul de 7 zile ("&amp;RIGHT("0"&amp;DAY(AI359),2)&amp;"."&amp;RIGHT("0"&amp;MONTH(AI359),2)&amp;"."&amp;YEAR(AI359)&amp;"): se prezumă că marfa a fost primită în starea din CMR. ","")),"")&amp;IF(ISNUMBER(AJ359),IF(NOT(ISNUMBER(AE359)),IF(Azi&gt;AJ359,"Termenul de 21 de zile pentru reclamația de întârziere a expirat. ","Livrare cu întârziere: trimite reclamația scrisă până la "&amp;RIGHT("0"&amp;DAY(AJ359),2)&amp;"."&amp;RIGHT("0"&amp;MONTH(AJ359),2)&amp;"."&amp;YEAR(AJ359)&amp;". "),IF(AE359&gt;AJ359,"Reclamația pentru întârziere a fost trimisă după termen. ","")),"")&amp;IF(AND(AH359="În tranzit – întârziat"),"Termenul de livrare a trecut și marfa nu a ajuns. ","")&amp;IF(AND(ISNUMBER(AK359),OR(AB359&lt;&gt;"",ISNUMBER(AC359),ISNUMBER(AJ359)),Azi&gt;N(AK359)-60,Azi&lt;=N(AK359)),"Acțiunea în instanță se prescrie la "&amp;RIGHT("0"&amp;DAY(AK359),2)&amp;"."&amp;RIGHT("0"&amp;MONTH(AK359),2)&amp;"."&amp;YEAR(AK359)&amp;". ","")))</f>
        <v/>
      </c>
    </row>
    <row r="360" spans="2:38" x14ac:dyDescent="0.2">
      <c r="B360" s="17"/>
      <c r="C360" s="18"/>
      <c r="D360" s="19"/>
      <c r="E360" s="19"/>
      <c r="F360" s="19"/>
      <c r="G360" s="19"/>
      <c r="H360" s="19"/>
      <c r="I360" s="19"/>
      <c r="J360" s="19"/>
      <c r="K360" s="19"/>
      <c r="L360" s="18"/>
      <c r="M360" s="19"/>
      <c r="N360" s="19"/>
      <c r="O360" s="19"/>
      <c r="P360" s="19"/>
      <c r="Q360" s="19"/>
      <c r="R360" s="19"/>
      <c r="S360" s="19"/>
      <c r="T360" s="20"/>
      <c r="U360" s="21"/>
      <c r="V360" s="20"/>
      <c r="W360" s="19"/>
      <c r="X360" s="19"/>
      <c r="Y360" s="18"/>
      <c r="Z360" s="19"/>
      <c r="AA360" s="18"/>
      <c r="AB360" s="19"/>
      <c r="AC360" s="18"/>
      <c r="AD360" s="18"/>
      <c r="AE360" s="18"/>
      <c r="AF360" s="22" t="str">
        <f>IF(B360="","",SUMIF(Mărfuri!$B$5:$B$1004,B360,Mărfuri!$D$5:$D$1004))</f>
        <v/>
      </c>
      <c r="AG360" s="23" t="str">
        <f>IF(B360="","",SUMIF(Mărfuri!$B$5:$B$1004,B360,Mărfuri!$H$5:$H$1004))</f>
        <v/>
      </c>
      <c r="AH360" s="24" t="str">
        <f t="shared" si="20"/>
        <v/>
      </c>
      <c r="AI360" s="25" t="str">
        <f t="shared" si="21"/>
        <v/>
      </c>
      <c r="AJ360" s="25" t="str">
        <f t="shared" si="22"/>
        <v/>
      </c>
      <c r="AK360" s="25" t="str">
        <f t="shared" si="23"/>
        <v/>
      </c>
      <c r="AL360" s="26" t="str">
        <f>IF(B360="","",TRIM(IF(COUNTIF($B$5:$B$504,B360)&gt;1,"Număr CMR dublat. ","")&amp;IF(LEN(IF(C360="","data, ","")&amp;IF(D360="","locul întocmirii, ","")&amp;IF(OR(E360="",F360=""),"expeditorul, ","")&amp;IF(OR(H360="",I360=""),"destinatarul, ","")&amp;IF(OR(N360="",O360=""),"transportatorul, ","")&amp;IF(OR(K360="",NOT(ISNUMBER(L360))),"locul și data încărcării, ","")&amp;IF(M360="","locul de livrare, ","")&amp;IF(N(AF360)=0,"numărul de colete, ","")&amp;IF(COUNTIFS(Mărfuri!$B$5:$B$1004,B360,Mărfuri!$H$5:$H$1004,"")&gt;0,"greutatea unor loturi, ",""))&gt;0,"Lipsesc date obligatorii (art. 6): "&amp;LEFT(IF(C360="","data, ","")&amp;IF(D360="","locul întocmirii, ","")&amp;IF(OR(E360="",F360=""),"expeditorul, ","")&amp;IF(OR(H360="",I360=""),"destinatarul, ","")&amp;IF(OR(N360="",O360=""),"transportatorul, ","")&amp;IF(OR(K360="",NOT(ISNUMBER(L360))),"locul și data încărcării, ","")&amp;IF(M360="","locul de livrare, ","")&amp;IF(N(AF360)=0,"numărul de colete, ","")&amp;IF(COUNTIFS(Mărfuri!$B$5:$B$1004,B360,Mărfuri!$H$5:$H$1004,"")&gt;0,"greutatea unor loturi, ",""),LEN(IF(C360="","data, ","")&amp;IF(D360="","locul întocmirii, ","")&amp;IF(OR(E360="",F360=""),"expeditorul, ","")&amp;IF(OR(H360="",I360=""),"destinatarul, ","")&amp;IF(OR(N360="",O360=""),"transportatorul, ","")&amp;IF(OR(K360="",NOT(ISNUMBER(L360))),"locul și data încărcării, ","")&amp;IF(M360="","locul de livrare, ","")&amp;IF(N(AF360)=0,"numărul de colete, ","")&amp;IF(COUNTIFS(Mărfuri!$B$5:$B$1004,B360,Mărfuri!$H$5:$H$1004,"")&gt;0,"greutatea unor loturi, ",""))-2)&amp;". ","")&amp;IF(Z360&lt;&gt;"","Transportatorul a făcut rezerve la încărcare (art. 8): ele te obligă doar dacă le-ai acceptat expres. ","")&amp;IF(AND(ISNUMBER(AC360),ISNUMBER(AI360)),IF(NOT(ISNUMBER(AD360)),IF(Azi&gt;AI360,"Rezerva scrisă pentru avarii neaparente nu a fost trimisă în termen ("&amp;RIGHT("0"&amp;DAY(AI360),2)&amp;"."&amp;RIGHT("0"&amp;MONTH(AI360),2)&amp;"."&amp;YEAR(AI360)&amp;"). ","Trimite rezerva scrisă pentru avarii neaparente până la "&amp;RIGHT("0"&amp;DAY(AI360),2)&amp;"."&amp;RIGHT("0"&amp;MONTH(AI360),2)&amp;"."&amp;YEAR(AI360)&amp;". "),IF(AD360&gt;AI360,"Rezerva scrisă a fost trimisă după termenul de 7 zile ("&amp;RIGHT("0"&amp;DAY(AI360),2)&amp;"."&amp;RIGHT("0"&amp;MONTH(AI360),2)&amp;"."&amp;YEAR(AI360)&amp;"): se prezumă că marfa a fost primită în starea din CMR. ","")),"")&amp;IF(ISNUMBER(AJ360),IF(NOT(ISNUMBER(AE360)),IF(Azi&gt;AJ360,"Termenul de 21 de zile pentru reclamația de întârziere a expirat. ","Livrare cu întârziere: trimite reclamația scrisă până la "&amp;RIGHT("0"&amp;DAY(AJ360),2)&amp;"."&amp;RIGHT("0"&amp;MONTH(AJ360),2)&amp;"."&amp;YEAR(AJ360)&amp;". "),IF(AE360&gt;AJ360,"Reclamația pentru întârziere a fost trimisă după termen. ","")),"")&amp;IF(AND(AH360="În tranzit – întârziat"),"Termenul de livrare a trecut și marfa nu a ajuns. ","")&amp;IF(AND(ISNUMBER(AK360),OR(AB360&lt;&gt;"",ISNUMBER(AC360),ISNUMBER(AJ360)),Azi&gt;N(AK360)-60,Azi&lt;=N(AK360)),"Acțiunea în instanță se prescrie la "&amp;RIGHT("0"&amp;DAY(AK360),2)&amp;"."&amp;RIGHT("0"&amp;MONTH(AK360),2)&amp;"."&amp;YEAR(AK360)&amp;". ","")))</f>
        <v/>
      </c>
    </row>
    <row r="361" spans="2:38" x14ac:dyDescent="0.2">
      <c r="B361" s="17"/>
      <c r="C361" s="18"/>
      <c r="D361" s="19"/>
      <c r="E361" s="19"/>
      <c r="F361" s="19"/>
      <c r="G361" s="19"/>
      <c r="H361" s="19"/>
      <c r="I361" s="19"/>
      <c r="J361" s="19"/>
      <c r="K361" s="19"/>
      <c r="L361" s="18"/>
      <c r="M361" s="19"/>
      <c r="N361" s="19"/>
      <c r="O361" s="19"/>
      <c r="P361" s="19"/>
      <c r="Q361" s="19"/>
      <c r="R361" s="19"/>
      <c r="S361" s="19"/>
      <c r="T361" s="20"/>
      <c r="U361" s="21"/>
      <c r="V361" s="20"/>
      <c r="W361" s="19"/>
      <c r="X361" s="19"/>
      <c r="Y361" s="18"/>
      <c r="Z361" s="19"/>
      <c r="AA361" s="18"/>
      <c r="AB361" s="19"/>
      <c r="AC361" s="18"/>
      <c r="AD361" s="18"/>
      <c r="AE361" s="18"/>
      <c r="AF361" s="22" t="str">
        <f>IF(B361="","",SUMIF(Mărfuri!$B$5:$B$1004,B361,Mărfuri!$D$5:$D$1004))</f>
        <v/>
      </c>
      <c r="AG361" s="23" t="str">
        <f>IF(B361="","",SUMIF(Mărfuri!$B$5:$B$1004,B361,Mărfuri!$H$5:$H$1004))</f>
        <v/>
      </c>
      <c r="AH361" s="24" t="str">
        <f t="shared" si="20"/>
        <v/>
      </c>
      <c r="AI361" s="25" t="str">
        <f t="shared" si="21"/>
        <v/>
      </c>
      <c r="AJ361" s="25" t="str">
        <f t="shared" si="22"/>
        <v/>
      </c>
      <c r="AK361" s="25" t="str">
        <f t="shared" si="23"/>
        <v/>
      </c>
      <c r="AL361" s="26" t="str">
        <f>IF(B361="","",TRIM(IF(COUNTIF($B$5:$B$504,B361)&gt;1,"Număr CMR dublat. ","")&amp;IF(LEN(IF(C361="","data, ","")&amp;IF(D361="","locul întocmirii, ","")&amp;IF(OR(E361="",F361=""),"expeditorul, ","")&amp;IF(OR(H361="",I361=""),"destinatarul, ","")&amp;IF(OR(N361="",O361=""),"transportatorul, ","")&amp;IF(OR(K361="",NOT(ISNUMBER(L361))),"locul și data încărcării, ","")&amp;IF(M361="","locul de livrare, ","")&amp;IF(N(AF361)=0,"numărul de colete, ","")&amp;IF(COUNTIFS(Mărfuri!$B$5:$B$1004,B361,Mărfuri!$H$5:$H$1004,"")&gt;0,"greutatea unor loturi, ",""))&gt;0,"Lipsesc date obligatorii (art. 6): "&amp;LEFT(IF(C361="","data, ","")&amp;IF(D361="","locul întocmirii, ","")&amp;IF(OR(E361="",F361=""),"expeditorul, ","")&amp;IF(OR(H361="",I361=""),"destinatarul, ","")&amp;IF(OR(N361="",O361=""),"transportatorul, ","")&amp;IF(OR(K361="",NOT(ISNUMBER(L361))),"locul și data încărcării, ","")&amp;IF(M361="","locul de livrare, ","")&amp;IF(N(AF361)=0,"numărul de colete, ","")&amp;IF(COUNTIFS(Mărfuri!$B$5:$B$1004,B361,Mărfuri!$H$5:$H$1004,"")&gt;0,"greutatea unor loturi, ",""),LEN(IF(C361="","data, ","")&amp;IF(D361="","locul întocmirii, ","")&amp;IF(OR(E361="",F361=""),"expeditorul, ","")&amp;IF(OR(H361="",I361=""),"destinatarul, ","")&amp;IF(OR(N361="",O361=""),"transportatorul, ","")&amp;IF(OR(K361="",NOT(ISNUMBER(L361))),"locul și data încărcării, ","")&amp;IF(M361="","locul de livrare, ","")&amp;IF(N(AF361)=0,"numărul de colete, ","")&amp;IF(COUNTIFS(Mărfuri!$B$5:$B$1004,B361,Mărfuri!$H$5:$H$1004,"")&gt;0,"greutatea unor loturi, ",""))-2)&amp;". ","")&amp;IF(Z361&lt;&gt;"","Transportatorul a făcut rezerve la încărcare (art. 8): ele te obligă doar dacă le-ai acceptat expres. ","")&amp;IF(AND(ISNUMBER(AC361),ISNUMBER(AI361)),IF(NOT(ISNUMBER(AD361)),IF(Azi&gt;AI361,"Rezerva scrisă pentru avarii neaparente nu a fost trimisă în termen ("&amp;RIGHT("0"&amp;DAY(AI361),2)&amp;"."&amp;RIGHT("0"&amp;MONTH(AI361),2)&amp;"."&amp;YEAR(AI361)&amp;"). ","Trimite rezerva scrisă pentru avarii neaparente până la "&amp;RIGHT("0"&amp;DAY(AI361),2)&amp;"."&amp;RIGHT("0"&amp;MONTH(AI361),2)&amp;"."&amp;YEAR(AI361)&amp;". "),IF(AD361&gt;AI361,"Rezerva scrisă a fost trimisă după termenul de 7 zile ("&amp;RIGHT("0"&amp;DAY(AI361),2)&amp;"."&amp;RIGHT("0"&amp;MONTH(AI361),2)&amp;"."&amp;YEAR(AI361)&amp;"): se prezumă că marfa a fost primită în starea din CMR. ","")),"")&amp;IF(ISNUMBER(AJ361),IF(NOT(ISNUMBER(AE361)),IF(Azi&gt;AJ361,"Termenul de 21 de zile pentru reclamația de întârziere a expirat. ","Livrare cu întârziere: trimite reclamația scrisă până la "&amp;RIGHT("0"&amp;DAY(AJ361),2)&amp;"."&amp;RIGHT("0"&amp;MONTH(AJ361),2)&amp;"."&amp;YEAR(AJ361)&amp;". "),IF(AE361&gt;AJ361,"Reclamația pentru întârziere a fost trimisă după termen. ","")),"")&amp;IF(AND(AH361="În tranzit – întârziat"),"Termenul de livrare a trecut și marfa nu a ajuns. ","")&amp;IF(AND(ISNUMBER(AK361),OR(AB361&lt;&gt;"",ISNUMBER(AC361),ISNUMBER(AJ361)),Azi&gt;N(AK361)-60,Azi&lt;=N(AK361)),"Acțiunea în instanță se prescrie la "&amp;RIGHT("0"&amp;DAY(AK361),2)&amp;"."&amp;RIGHT("0"&amp;MONTH(AK361),2)&amp;"."&amp;YEAR(AK361)&amp;". ","")))</f>
        <v/>
      </c>
    </row>
    <row r="362" spans="2:38" x14ac:dyDescent="0.2">
      <c r="B362" s="17"/>
      <c r="C362" s="18"/>
      <c r="D362" s="19"/>
      <c r="E362" s="19"/>
      <c r="F362" s="19"/>
      <c r="G362" s="19"/>
      <c r="H362" s="19"/>
      <c r="I362" s="19"/>
      <c r="J362" s="19"/>
      <c r="K362" s="19"/>
      <c r="L362" s="18"/>
      <c r="M362" s="19"/>
      <c r="N362" s="19"/>
      <c r="O362" s="19"/>
      <c r="P362" s="19"/>
      <c r="Q362" s="19"/>
      <c r="R362" s="19"/>
      <c r="S362" s="19"/>
      <c r="T362" s="20"/>
      <c r="U362" s="21"/>
      <c r="V362" s="20"/>
      <c r="W362" s="19"/>
      <c r="X362" s="19"/>
      <c r="Y362" s="18"/>
      <c r="Z362" s="19"/>
      <c r="AA362" s="18"/>
      <c r="AB362" s="19"/>
      <c r="AC362" s="18"/>
      <c r="AD362" s="18"/>
      <c r="AE362" s="18"/>
      <c r="AF362" s="22" t="str">
        <f>IF(B362="","",SUMIF(Mărfuri!$B$5:$B$1004,B362,Mărfuri!$D$5:$D$1004))</f>
        <v/>
      </c>
      <c r="AG362" s="23" t="str">
        <f>IF(B362="","",SUMIF(Mărfuri!$B$5:$B$1004,B362,Mărfuri!$H$5:$H$1004))</f>
        <v/>
      </c>
      <c r="AH362" s="24" t="str">
        <f t="shared" si="20"/>
        <v/>
      </c>
      <c r="AI362" s="25" t="str">
        <f t="shared" si="21"/>
        <v/>
      </c>
      <c r="AJ362" s="25" t="str">
        <f t="shared" si="22"/>
        <v/>
      </c>
      <c r="AK362" s="25" t="str">
        <f t="shared" si="23"/>
        <v/>
      </c>
      <c r="AL362" s="26" t="str">
        <f>IF(B362="","",TRIM(IF(COUNTIF($B$5:$B$504,B362)&gt;1,"Număr CMR dublat. ","")&amp;IF(LEN(IF(C362="","data, ","")&amp;IF(D362="","locul întocmirii, ","")&amp;IF(OR(E362="",F362=""),"expeditorul, ","")&amp;IF(OR(H362="",I362=""),"destinatarul, ","")&amp;IF(OR(N362="",O362=""),"transportatorul, ","")&amp;IF(OR(K362="",NOT(ISNUMBER(L362))),"locul și data încărcării, ","")&amp;IF(M362="","locul de livrare, ","")&amp;IF(N(AF362)=0,"numărul de colete, ","")&amp;IF(COUNTIFS(Mărfuri!$B$5:$B$1004,B362,Mărfuri!$H$5:$H$1004,"")&gt;0,"greutatea unor loturi, ",""))&gt;0,"Lipsesc date obligatorii (art. 6): "&amp;LEFT(IF(C362="","data, ","")&amp;IF(D362="","locul întocmirii, ","")&amp;IF(OR(E362="",F362=""),"expeditorul, ","")&amp;IF(OR(H362="",I362=""),"destinatarul, ","")&amp;IF(OR(N362="",O362=""),"transportatorul, ","")&amp;IF(OR(K362="",NOT(ISNUMBER(L362))),"locul și data încărcării, ","")&amp;IF(M362="","locul de livrare, ","")&amp;IF(N(AF362)=0,"numărul de colete, ","")&amp;IF(COUNTIFS(Mărfuri!$B$5:$B$1004,B362,Mărfuri!$H$5:$H$1004,"")&gt;0,"greutatea unor loturi, ",""),LEN(IF(C362="","data, ","")&amp;IF(D362="","locul întocmirii, ","")&amp;IF(OR(E362="",F362=""),"expeditorul, ","")&amp;IF(OR(H362="",I362=""),"destinatarul, ","")&amp;IF(OR(N362="",O362=""),"transportatorul, ","")&amp;IF(OR(K362="",NOT(ISNUMBER(L362))),"locul și data încărcării, ","")&amp;IF(M362="","locul de livrare, ","")&amp;IF(N(AF362)=0,"numărul de colete, ","")&amp;IF(COUNTIFS(Mărfuri!$B$5:$B$1004,B362,Mărfuri!$H$5:$H$1004,"")&gt;0,"greutatea unor loturi, ",""))-2)&amp;". ","")&amp;IF(Z362&lt;&gt;"","Transportatorul a făcut rezerve la încărcare (art. 8): ele te obligă doar dacă le-ai acceptat expres. ","")&amp;IF(AND(ISNUMBER(AC362),ISNUMBER(AI362)),IF(NOT(ISNUMBER(AD362)),IF(Azi&gt;AI362,"Rezerva scrisă pentru avarii neaparente nu a fost trimisă în termen ("&amp;RIGHT("0"&amp;DAY(AI362),2)&amp;"."&amp;RIGHT("0"&amp;MONTH(AI362),2)&amp;"."&amp;YEAR(AI362)&amp;"). ","Trimite rezerva scrisă pentru avarii neaparente până la "&amp;RIGHT("0"&amp;DAY(AI362),2)&amp;"."&amp;RIGHT("0"&amp;MONTH(AI362),2)&amp;"."&amp;YEAR(AI362)&amp;". "),IF(AD362&gt;AI362,"Rezerva scrisă a fost trimisă după termenul de 7 zile ("&amp;RIGHT("0"&amp;DAY(AI362),2)&amp;"."&amp;RIGHT("0"&amp;MONTH(AI362),2)&amp;"."&amp;YEAR(AI362)&amp;"): se prezumă că marfa a fost primită în starea din CMR. ","")),"")&amp;IF(ISNUMBER(AJ362),IF(NOT(ISNUMBER(AE362)),IF(Azi&gt;AJ362,"Termenul de 21 de zile pentru reclamația de întârziere a expirat. ","Livrare cu întârziere: trimite reclamația scrisă până la "&amp;RIGHT("0"&amp;DAY(AJ362),2)&amp;"."&amp;RIGHT("0"&amp;MONTH(AJ362),2)&amp;"."&amp;YEAR(AJ362)&amp;". "),IF(AE362&gt;AJ362,"Reclamația pentru întârziere a fost trimisă după termen. ","")),"")&amp;IF(AND(AH362="În tranzit – întârziat"),"Termenul de livrare a trecut și marfa nu a ajuns. ","")&amp;IF(AND(ISNUMBER(AK362),OR(AB362&lt;&gt;"",ISNUMBER(AC362),ISNUMBER(AJ362)),Azi&gt;N(AK362)-60,Azi&lt;=N(AK362)),"Acțiunea în instanță se prescrie la "&amp;RIGHT("0"&amp;DAY(AK362),2)&amp;"."&amp;RIGHT("0"&amp;MONTH(AK362),2)&amp;"."&amp;YEAR(AK362)&amp;". ","")))</f>
        <v/>
      </c>
    </row>
    <row r="363" spans="2:38" x14ac:dyDescent="0.2">
      <c r="B363" s="17"/>
      <c r="C363" s="18"/>
      <c r="D363" s="19"/>
      <c r="E363" s="19"/>
      <c r="F363" s="19"/>
      <c r="G363" s="19"/>
      <c r="H363" s="19"/>
      <c r="I363" s="19"/>
      <c r="J363" s="19"/>
      <c r="K363" s="19"/>
      <c r="L363" s="18"/>
      <c r="M363" s="19"/>
      <c r="N363" s="19"/>
      <c r="O363" s="19"/>
      <c r="P363" s="19"/>
      <c r="Q363" s="19"/>
      <c r="R363" s="19"/>
      <c r="S363" s="19"/>
      <c r="T363" s="20"/>
      <c r="U363" s="21"/>
      <c r="V363" s="20"/>
      <c r="W363" s="19"/>
      <c r="X363" s="19"/>
      <c r="Y363" s="18"/>
      <c r="Z363" s="19"/>
      <c r="AA363" s="18"/>
      <c r="AB363" s="19"/>
      <c r="AC363" s="18"/>
      <c r="AD363" s="18"/>
      <c r="AE363" s="18"/>
      <c r="AF363" s="22" t="str">
        <f>IF(B363="","",SUMIF(Mărfuri!$B$5:$B$1004,B363,Mărfuri!$D$5:$D$1004))</f>
        <v/>
      </c>
      <c r="AG363" s="23" t="str">
        <f>IF(B363="","",SUMIF(Mărfuri!$B$5:$B$1004,B363,Mărfuri!$H$5:$H$1004))</f>
        <v/>
      </c>
      <c r="AH363" s="24" t="str">
        <f t="shared" si="20"/>
        <v/>
      </c>
      <c r="AI363" s="25" t="str">
        <f t="shared" si="21"/>
        <v/>
      </c>
      <c r="AJ363" s="25" t="str">
        <f t="shared" si="22"/>
        <v/>
      </c>
      <c r="AK363" s="25" t="str">
        <f t="shared" si="23"/>
        <v/>
      </c>
      <c r="AL363" s="26" t="str">
        <f>IF(B363="","",TRIM(IF(COUNTIF($B$5:$B$504,B363)&gt;1,"Număr CMR dublat. ","")&amp;IF(LEN(IF(C363="","data, ","")&amp;IF(D363="","locul întocmirii, ","")&amp;IF(OR(E363="",F363=""),"expeditorul, ","")&amp;IF(OR(H363="",I363=""),"destinatarul, ","")&amp;IF(OR(N363="",O363=""),"transportatorul, ","")&amp;IF(OR(K363="",NOT(ISNUMBER(L363))),"locul și data încărcării, ","")&amp;IF(M363="","locul de livrare, ","")&amp;IF(N(AF363)=0,"numărul de colete, ","")&amp;IF(COUNTIFS(Mărfuri!$B$5:$B$1004,B363,Mărfuri!$H$5:$H$1004,"")&gt;0,"greutatea unor loturi, ",""))&gt;0,"Lipsesc date obligatorii (art. 6): "&amp;LEFT(IF(C363="","data, ","")&amp;IF(D363="","locul întocmirii, ","")&amp;IF(OR(E363="",F363=""),"expeditorul, ","")&amp;IF(OR(H363="",I363=""),"destinatarul, ","")&amp;IF(OR(N363="",O363=""),"transportatorul, ","")&amp;IF(OR(K363="",NOT(ISNUMBER(L363))),"locul și data încărcării, ","")&amp;IF(M363="","locul de livrare, ","")&amp;IF(N(AF363)=0,"numărul de colete, ","")&amp;IF(COUNTIFS(Mărfuri!$B$5:$B$1004,B363,Mărfuri!$H$5:$H$1004,"")&gt;0,"greutatea unor loturi, ",""),LEN(IF(C363="","data, ","")&amp;IF(D363="","locul întocmirii, ","")&amp;IF(OR(E363="",F363=""),"expeditorul, ","")&amp;IF(OR(H363="",I363=""),"destinatarul, ","")&amp;IF(OR(N363="",O363=""),"transportatorul, ","")&amp;IF(OR(K363="",NOT(ISNUMBER(L363))),"locul și data încărcării, ","")&amp;IF(M363="","locul de livrare, ","")&amp;IF(N(AF363)=0,"numărul de colete, ","")&amp;IF(COUNTIFS(Mărfuri!$B$5:$B$1004,B363,Mărfuri!$H$5:$H$1004,"")&gt;0,"greutatea unor loturi, ",""))-2)&amp;". ","")&amp;IF(Z363&lt;&gt;"","Transportatorul a făcut rezerve la încărcare (art. 8): ele te obligă doar dacă le-ai acceptat expres. ","")&amp;IF(AND(ISNUMBER(AC363),ISNUMBER(AI363)),IF(NOT(ISNUMBER(AD363)),IF(Azi&gt;AI363,"Rezerva scrisă pentru avarii neaparente nu a fost trimisă în termen ("&amp;RIGHT("0"&amp;DAY(AI363),2)&amp;"."&amp;RIGHT("0"&amp;MONTH(AI363),2)&amp;"."&amp;YEAR(AI363)&amp;"). ","Trimite rezerva scrisă pentru avarii neaparente până la "&amp;RIGHT("0"&amp;DAY(AI363),2)&amp;"."&amp;RIGHT("0"&amp;MONTH(AI363),2)&amp;"."&amp;YEAR(AI363)&amp;". "),IF(AD363&gt;AI363,"Rezerva scrisă a fost trimisă după termenul de 7 zile ("&amp;RIGHT("0"&amp;DAY(AI363),2)&amp;"."&amp;RIGHT("0"&amp;MONTH(AI363),2)&amp;"."&amp;YEAR(AI363)&amp;"): se prezumă că marfa a fost primită în starea din CMR. ","")),"")&amp;IF(ISNUMBER(AJ363),IF(NOT(ISNUMBER(AE363)),IF(Azi&gt;AJ363,"Termenul de 21 de zile pentru reclamația de întârziere a expirat. ","Livrare cu întârziere: trimite reclamația scrisă până la "&amp;RIGHT("0"&amp;DAY(AJ363),2)&amp;"."&amp;RIGHT("0"&amp;MONTH(AJ363),2)&amp;"."&amp;YEAR(AJ363)&amp;". "),IF(AE363&gt;AJ363,"Reclamația pentru întârziere a fost trimisă după termen. ","")),"")&amp;IF(AND(AH363="În tranzit – întârziat"),"Termenul de livrare a trecut și marfa nu a ajuns. ","")&amp;IF(AND(ISNUMBER(AK363),OR(AB363&lt;&gt;"",ISNUMBER(AC363),ISNUMBER(AJ363)),Azi&gt;N(AK363)-60,Azi&lt;=N(AK363)),"Acțiunea în instanță se prescrie la "&amp;RIGHT("0"&amp;DAY(AK363),2)&amp;"."&amp;RIGHT("0"&amp;MONTH(AK363),2)&amp;"."&amp;YEAR(AK363)&amp;". ","")))</f>
        <v/>
      </c>
    </row>
    <row r="364" spans="2:38" x14ac:dyDescent="0.2">
      <c r="B364" s="17"/>
      <c r="C364" s="18"/>
      <c r="D364" s="19"/>
      <c r="E364" s="19"/>
      <c r="F364" s="19"/>
      <c r="G364" s="19"/>
      <c r="H364" s="19"/>
      <c r="I364" s="19"/>
      <c r="J364" s="19"/>
      <c r="K364" s="19"/>
      <c r="L364" s="18"/>
      <c r="M364" s="19"/>
      <c r="N364" s="19"/>
      <c r="O364" s="19"/>
      <c r="P364" s="19"/>
      <c r="Q364" s="19"/>
      <c r="R364" s="19"/>
      <c r="S364" s="19"/>
      <c r="T364" s="20"/>
      <c r="U364" s="21"/>
      <c r="V364" s="20"/>
      <c r="W364" s="19"/>
      <c r="X364" s="19"/>
      <c r="Y364" s="18"/>
      <c r="Z364" s="19"/>
      <c r="AA364" s="18"/>
      <c r="AB364" s="19"/>
      <c r="AC364" s="18"/>
      <c r="AD364" s="18"/>
      <c r="AE364" s="18"/>
      <c r="AF364" s="22" t="str">
        <f>IF(B364="","",SUMIF(Mărfuri!$B$5:$B$1004,B364,Mărfuri!$D$5:$D$1004))</f>
        <v/>
      </c>
      <c r="AG364" s="23" t="str">
        <f>IF(B364="","",SUMIF(Mărfuri!$B$5:$B$1004,B364,Mărfuri!$H$5:$H$1004))</f>
        <v/>
      </c>
      <c r="AH364" s="24" t="str">
        <f t="shared" si="20"/>
        <v/>
      </c>
      <c r="AI364" s="25" t="str">
        <f t="shared" si="21"/>
        <v/>
      </c>
      <c r="AJ364" s="25" t="str">
        <f t="shared" si="22"/>
        <v/>
      </c>
      <c r="AK364" s="25" t="str">
        <f t="shared" si="23"/>
        <v/>
      </c>
      <c r="AL364" s="26" t="str">
        <f>IF(B364="","",TRIM(IF(COUNTIF($B$5:$B$504,B364)&gt;1,"Număr CMR dublat. ","")&amp;IF(LEN(IF(C364="","data, ","")&amp;IF(D364="","locul întocmirii, ","")&amp;IF(OR(E364="",F364=""),"expeditorul, ","")&amp;IF(OR(H364="",I364=""),"destinatarul, ","")&amp;IF(OR(N364="",O364=""),"transportatorul, ","")&amp;IF(OR(K364="",NOT(ISNUMBER(L364))),"locul și data încărcării, ","")&amp;IF(M364="","locul de livrare, ","")&amp;IF(N(AF364)=0,"numărul de colete, ","")&amp;IF(COUNTIFS(Mărfuri!$B$5:$B$1004,B364,Mărfuri!$H$5:$H$1004,"")&gt;0,"greutatea unor loturi, ",""))&gt;0,"Lipsesc date obligatorii (art. 6): "&amp;LEFT(IF(C364="","data, ","")&amp;IF(D364="","locul întocmirii, ","")&amp;IF(OR(E364="",F364=""),"expeditorul, ","")&amp;IF(OR(H364="",I364=""),"destinatarul, ","")&amp;IF(OR(N364="",O364=""),"transportatorul, ","")&amp;IF(OR(K364="",NOT(ISNUMBER(L364))),"locul și data încărcării, ","")&amp;IF(M364="","locul de livrare, ","")&amp;IF(N(AF364)=0,"numărul de colete, ","")&amp;IF(COUNTIFS(Mărfuri!$B$5:$B$1004,B364,Mărfuri!$H$5:$H$1004,"")&gt;0,"greutatea unor loturi, ",""),LEN(IF(C364="","data, ","")&amp;IF(D364="","locul întocmirii, ","")&amp;IF(OR(E364="",F364=""),"expeditorul, ","")&amp;IF(OR(H364="",I364=""),"destinatarul, ","")&amp;IF(OR(N364="",O364=""),"transportatorul, ","")&amp;IF(OR(K364="",NOT(ISNUMBER(L364))),"locul și data încărcării, ","")&amp;IF(M364="","locul de livrare, ","")&amp;IF(N(AF364)=0,"numărul de colete, ","")&amp;IF(COUNTIFS(Mărfuri!$B$5:$B$1004,B364,Mărfuri!$H$5:$H$1004,"")&gt;0,"greutatea unor loturi, ",""))-2)&amp;". ","")&amp;IF(Z364&lt;&gt;"","Transportatorul a făcut rezerve la încărcare (art. 8): ele te obligă doar dacă le-ai acceptat expres. ","")&amp;IF(AND(ISNUMBER(AC364),ISNUMBER(AI364)),IF(NOT(ISNUMBER(AD364)),IF(Azi&gt;AI364,"Rezerva scrisă pentru avarii neaparente nu a fost trimisă în termen ("&amp;RIGHT("0"&amp;DAY(AI364),2)&amp;"."&amp;RIGHT("0"&amp;MONTH(AI364),2)&amp;"."&amp;YEAR(AI364)&amp;"). ","Trimite rezerva scrisă pentru avarii neaparente până la "&amp;RIGHT("0"&amp;DAY(AI364),2)&amp;"."&amp;RIGHT("0"&amp;MONTH(AI364),2)&amp;"."&amp;YEAR(AI364)&amp;". "),IF(AD364&gt;AI364,"Rezerva scrisă a fost trimisă după termenul de 7 zile ("&amp;RIGHT("0"&amp;DAY(AI364),2)&amp;"."&amp;RIGHT("0"&amp;MONTH(AI364),2)&amp;"."&amp;YEAR(AI364)&amp;"): se prezumă că marfa a fost primită în starea din CMR. ","")),"")&amp;IF(ISNUMBER(AJ364),IF(NOT(ISNUMBER(AE364)),IF(Azi&gt;AJ364,"Termenul de 21 de zile pentru reclamația de întârziere a expirat. ","Livrare cu întârziere: trimite reclamația scrisă până la "&amp;RIGHT("0"&amp;DAY(AJ364),2)&amp;"."&amp;RIGHT("0"&amp;MONTH(AJ364),2)&amp;"."&amp;YEAR(AJ364)&amp;". "),IF(AE364&gt;AJ364,"Reclamația pentru întârziere a fost trimisă după termen. ","")),"")&amp;IF(AND(AH364="În tranzit – întârziat"),"Termenul de livrare a trecut și marfa nu a ajuns. ","")&amp;IF(AND(ISNUMBER(AK364),OR(AB364&lt;&gt;"",ISNUMBER(AC364),ISNUMBER(AJ364)),Azi&gt;N(AK364)-60,Azi&lt;=N(AK364)),"Acțiunea în instanță se prescrie la "&amp;RIGHT("0"&amp;DAY(AK364),2)&amp;"."&amp;RIGHT("0"&amp;MONTH(AK364),2)&amp;"."&amp;YEAR(AK364)&amp;". ","")))</f>
        <v/>
      </c>
    </row>
    <row r="365" spans="2:38" x14ac:dyDescent="0.2">
      <c r="B365" s="17"/>
      <c r="C365" s="18"/>
      <c r="D365" s="19"/>
      <c r="E365" s="19"/>
      <c r="F365" s="19"/>
      <c r="G365" s="19"/>
      <c r="H365" s="19"/>
      <c r="I365" s="19"/>
      <c r="J365" s="19"/>
      <c r="K365" s="19"/>
      <c r="L365" s="18"/>
      <c r="M365" s="19"/>
      <c r="N365" s="19"/>
      <c r="O365" s="19"/>
      <c r="P365" s="19"/>
      <c r="Q365" s="19"/>
      <c r="R365" s="19"/>
      <c r="S365" s="19"/>
      <c r="T365" s="20"/>
      <c r="U365" s="21"/>
      <c r="V365" s="20"/>
      <c r="W365" s="19"/>
      <c r="X365" s="19"/>
      <c r="Y365" s="18"/>
      <c r="Z365" s="19"/>
      <c r="AA365" s="18"/>
      <c r="AB365" s="19"/>
      <c r="AC365" s="18"/>
      <c r="AD365" s="18"/>
      <c r="AE365" s="18"/>
      <c r="AF365" s="22" t="str">
        <f>IF(B365="","",SUMIF(Mărfuri!$B$5:$B$1004,B365,Mărfuri!$D$5:$D$1004))</f>
        <v/>
      </c>
      <c r="AG365" s="23" t="str">
        <f>IF(B365="","",SUMIF(Mărfuri!$B$5:$B$1004,B365,Mărfuri!$H$5:$H$1004))</f>
        <v/>
      </c>
      <c r="AH365" s="24" t="str">
        <f t="shared" si="20"/>
        <v/>
      </c>
      <c r="AI365" s="25" t="str">
        <f t="shared" si="21"/>
        <v/>
      </c>
      <c r="AJ365" s="25" t="str">
        <f t="shared" si="22"/>
        <v/>
      </c>
      <c r="AK365" s="25" t="str">
        <f t="shared" si="23"/>
        <v/>
      </c>
      <c r="AL365" s="26" t="str">
        <f>IF(B365="","",TRIM(IF(COUNTIF($B$5:$B$504,B365)&gt;1,"Număr CMR dublat. ","")&amp;IF(LEN(IF(C365="","data, ","")&amp;IF(D365="","locul întocmirii, ","")&amp;IF(OR(E365="",F365=""),"expeditorul, ","")&amp;IF(OR(H365="",I365=""),"destinatarul, ","")&amp;IF(OR(N365="",O365=""),"transportatorul, ","")&amp;IF(OR(K365="",NOT(ISNUMBER(L365))),"locul și data încărcării, ","")&amp;IF(M365="","locul de livrare, ","")&amp;IF(N(AF365)=0,"numărul de colete, ","")&amp;IF(COUNTIFS(Mărfuri!$B$5:$B$1004,B365,Mărfuri!$H$5:$H$1004,"")&gt;0,"greutatea unor loturi, ",""))&gt;0,"Lipsesc date obligatorii (art. 6): "&amp;LEFT(IF(C365="","data, ","")&amp;IF(D365="","locul întocmirii, ","")&amp;IF(OR(E365="",F365=""),"expeditorul, ","")&amp;IF(OR(H365="",I365=""),"destinatarul, ","")&amp;IF(OR(N365="",O365=""),"transportatorul, ","")&amp;IF(OR(K365="",NOT(ISNUMBER(L365))),"locul și data încărcării, ","")&amp;IF(M365="","locul de livrare, ","")&amp;IF(N(AF365)=0,"numărul de colete, ","")&amp;IF(COUNTIFS(Mărfuri!$B$5:$B$1004,B365,Mărfuri!$H$5:$H$1004,"")&gt;0,"greutatea unor loturi, ",""),LEN(IF(C365="","data, ","")&amp;IF(D365="","locul întocmirii, ","")&amp;IF(OR(E365="",F365=""),"expeditorul, ","")&amp;IF(OR(H365="",I365=""),"destinatarul, ","")&amp;IF(OR(N365="",O365=""),"transportatorul, ","")&amp;IF(OR(K365="",NOT(ISNUMBER(L365))),"locul și data încărcării, ","")&amp;IF(M365="","locul de livrare, ","")&amp;IF(N(AF365)=0,"numărul de colete, ","")&amp;IF(COUNTIFS(Mărfuri!$B$5:$B$1004,B365,Mărfuri!$H$5:$H$1004,"")&gt;0,"greutatea unor loturi, ",""))-2)&amp;". ","")&amp;IF(Z365&lt;&gt;"","Transportatorul a făcut rezerve la încărcare (art. 8): ele te obligă doar dacă le-ai acceptat expres. ","")&amp;IF(AND(ISNUMBER(AC365),ISNUMBER(AI365)),IF(NOT(ISNUMBER(AD365)),IF(Azi&gt;AI365,"Rezerva scrisă pentru avarii neaparente nu a fost trimisă în termen ("&amp;RIGHT("0"&amp;DAY(AI365),2)&amp;"."&amp;RIGHT("0"&amp;MONTH(AI365),2)&amp;"."&amp;YEAR(AI365)&amp;"). ","Trimite rezerva scrisă pentru avarii neaparente până la "&amp;RIGHT("0"&amp;DAY(AI365),2)&amp;"."&amp;RIGHT("0"&amp;MONTH(AI365),2)&amp;"."&amp;YEAR(AI365)&amp;". "),IF(AD365&gt;AI365,"Rezerva scrisă a fost trimisă după termenul de 7 zile ("&amp;RIGHT("0"&amp;DAY(AI365),2)&amp;"."&amp;RIGHT("0"&amp;MONTH(AI365),2)&amp;"."&amp;YEAR(AI365)&amp;"): se prezumă că marfa a fost primită în starea din CMR. ","")),"")&amp;IF(ISNUMBER(AJ365),IF(NOT(ISNUMBER(AE365)),IF(Azi&gt;AJ365,"Termenul de 21 de zile pentru reclamația de întârziere a expirat. ","Livrare cu întârziere: trimite reclamația scrisă până la "&amp;RIGHT("0"&amp;DAY(AJ365),2)&amp;"."&amp;RIGHT("0"&amp;MONTH(AJ365),2)&amp;"."&amp;YEAR(AJ365)&amp;". "),IF(AE365&gt;AJ365,"Reclamația pentru întârziere a fost trimisă după termen. ","")),"")&amp;IF(AND(AH365="În tranzit – întârziat"),"Termenul de livrare a trecut și marfa nu a ajuns. ","")&amp;IF(AND(ISNUMBER(AK365),OR(AB365&lt;&gt;"",ISNUMBER(AC365),ISNUMBER(AJ365)),Azi&gt;N(AK365)-60,Azi&lt;=N(AK365)),"Acțiunea în instanță se prescrie la "&amp;RIGHT("0"&amp;DAY(AK365),2)&amp;"."&amp;RIGHT("0"&amp;MONTH(AK365),2)&amp;"."&amp;YEAR(AK365)&amp;". ","")))</f>
        <v/>
      </c>
    </row>
    <row r="366" spans="2:38" x14ac:dyDescent="0.2">
      <c r="B366" s="17"/>
      <c r="C366" s="18"/>
      <c r="D366" s="19"/>
      <c r="E366" s="19"/>
      <c r="F366" s="19"/>
      <c r="G366" s="19"/>
      <c r="H366" s="19"/>
      <c r="I366" s="19"/>
      <c r="J366" s="19"/>
      <c r="K366" s="19"/>
      <c r="L366" s="18"/>
      <c r="M366" s="19"/>
      <c r="N366" s="19"/>
      <c r="O366" s="19"/>
      <c r="P366" s="19"/>
      <c r="Q366" s="19"/>
      <c r="R366" s="19"/>
      <c r="S366" s="19"/>
      <c r="T366" s="20"/>
      <c r="U366" s="21"/>
      <c r="V366" s="20"/>
      <c r="W366" s="19"/>
      <c r="X366" s="19"/>
      <c r="Y366" s="18"/>
      <c r="Z366" s="19"/>
      <c r="AA366" s="18"/>
      <c r="AB366" s="19"/>
      <c r="AC366" s="18"/>
      <c r="AD366" s="18"/>
      <c r="AE366" s="18"/>
      <c r="AF366" s="22" t="str">
        <f>IF(B366="","",SUMIF(Mărfuri!$B$5:$B$1004,B366,Mărfuri!$D$5:$D$1004))</f>
        <v/>
      </c>
      <c r="AG366" s="23" t="str">
        <f>IF(B366="","",SUMIF(Mărfuri!$B$5:$B$1004,B366,Mărfuri!$H$5:$H$1004))</f>
        <v/>
      </c>
      <c r="AH366" s="24" t="str">
        <f t="shared" si="20"/>
        <v/>
      </c>
      <c r="AI366" s="25" t="str">
        <f t="shared" si="21"/>
        <v/>
      </c>
      <c r="AJ366" s="25" t="str">
        <f t="shared" si="22"/>
        <v/>
      </c>
      <c r="AK366" s="25" t="str">
        <f t="shared" si="23"/>
        <v/>
      </c>
      <c r="AL366" s="26" t="str">
        <f>IF(B366="","",TRIM(IF(COUNTIF($B$5:$B$504,B366)&gt;1,"Număr CMR dublat. ","")&amp;IF(LEN(IF(C366="","data, ","")&amp;IF(D366="","locul întocmirii, ","")&amp;IF(OR(E366="",F366=""),"expeditorul, ","")&amp;IF(OR(H366="",I366=""),"destinatarul, ","")&amp;IF(OR(N366="",O366=""),"transportatorul, ","")&amp;IF(OR(K366="",NOT(ISNUMBER(L366))),"locul și data încărcării, ","")&amp;IF(M366="","locul de livrare, ","")&amp;IF(N(AF366)=0,"numărul de colete, ","")&amp;IF(COUNTIFS(Mărfuri!$B$5:$B$1004,B366,Mărfuri!$H$5:$H$1004,"")&gt;0,"greutatea unor loturi, ",""))&gt;0,"Lipsesc date obligatorii (art. 6): "&amp;LEFT(IF(C366="","data, ","")&amp;IF(D366="","locul întocmirii, ","")&amp;IF(OR(E366="",F366=""),"expeditorul, ","")&amp;IF(OR(H366="",I366=""),"destinatarul, ","")&amp;IF(OR(N366="",O366=""),"transportatorul, ","")&amp;IF(OR(K366="",NOT(ISNUMBER(L366))),"locul și data încărcării, ","")&amp;IF(M366="","locul de livrare, ","")&amp;IF(N(AF366)=0,"numărul de colete, ","")&amp;IF(COUNTIFS(Mărfuri!$B$5:$B$1004,B366,Mărfuri!$H$5:$H$1004,"")&gt;0,"greutatea unor loturi, ",""),LEN(IF(C366="","data, ","")&amp;IF(D366="","locul întocmirii, ","")&amp;IF(OR(E366="",F366=""),"expeditorul, ","")&amp;IF(OR(H366="",I366=""),"destinatarul, ","")&amp;IF(OR(N366="",O366=""),"transportatorul, ","")&amp;IF(OR(K366="",NOT(ISNUMBER(L366))),"locul și data încărcării, ","")&amp;IF(M366="","locul de livrare, ","")&amp;IF(N(AF366)=0,"numărul de colete, ","")&amp;IF(COUNTIFS(Mărfuri!$B$5:$B$1004,B366,Mărfuri!$H$5:$H$1004,"")&gt;0,"greutatea unor loturi, ",""))-2)&amp;". ","")&amp;IF(Z366&lt;&gt;"","Transportatorul a făcut rezerve la încărcare (art. 8): ele te obligă doar dacă le-ai acceptat expres. ","")&amp;IF(AND(ISNUMBER(AC366),ISNUMBER(AI366)),IF(NOT(ISNUMBER(AD366)),IF(Azi&gt;AI366,"Rezerva scrisă pentru avarii neaparente nu a fost trimisă în termen ("&amp;RIGHT("0"&amp;DAY(AI366),2)&amp;"."&amp;RIGHT("0"&amp;MONTH(AI366),2)&amp;"."&amp;YEAR(AI366)&amp;"). ","Trimite rezerva scrisă pentru avarii neaparente până la "&amp;RIGHT("0"&amp;DAY(AI366),2)&amp;"."&amp;RIGHT("0"&amp;MONTH(AI366),2)&amp;"."&amp;YEAR(AI366)&amp;". "),IF(AD366&gt;AI366,"Rezerva scrisă a fost trimisă după termenul de 7 zile ("&amp;RIGHT("0"&amp;DAY(AI366),2)&amp;"."&amp;RIGHT("0"&amp;MONTH(AI366),2)&amp;"."&amp;YEAR(AI366)&amp;"): se prezumă că marfa a fost primită în starea din CMR. ","")),"")&amp;IF(ISNUMBER(AJ366),IF(NOT(ISNUMBER(AE366)),IF(Azi&gt;AJ366,"Termenul de 21 de zile pentru reclamația de întârziere a expirat. ","Livrare cu întârziere: trimite reclamația scrisă până la "&amp;RIGHT("0"&amp;DAY(AJ366),2)&amp;"."&amp;RIGHT("0"&amp;MONTH(AJ366),2)&amp;"."&amp;YEAR(AJ366)&amp;". "),IF(AE366&gt;AJ366,"Reclamația pentru întârziere a fost trimisă după termen. ","")),"")&amp;IF(AND(AH366="În tranzit – întârziat"),"Termenul de livrare a trecut și marfa nu a ajuns. ","")&amp;IF(AND(ISNUMBER(AK366),OR(AB366&lt;&gt;"",ISNUMBER(AC366),ISNUMBER(AJ366)),Azi&gt;N(AK366)-60,Azi&lt;=N(AK366)),"Acțiunea în instanță se prescrie la "&amp;RIGHT("0"&amp;DAY(AK366),2)&amp;"."&amp;RIGHT("0"&amp;MONTH(AK366),2)&amp;"."&amp;YEAR(AK366)&amp;". ","")))</f>
        <v/>
      </c>
    </row>
    <row r="367" spans="2:38" x14ac:dyDescent="0.2">
      <c r="B367" s="17"/>
      <c r="C367" s="18"/>
      <c r="D367" s="19"/>
      <c r="E367" s="19"/>
      <c r="F367" s="19"/>
      <c r="G367" s="19"/>
      <c r="H367" s="19"/>
      <c r="I367" s="19"/>
      <c r="J367" s="19"/>
      <c r="K367" s="19"/>
      <c r="L367" s="18"/>
      <c r="M367" s="19"/>
      <c r="N367" s="19"/>
      <c r="O367" s="19"/>
      <c r="P367" s="19"/>
      <c r="Q367" s="19"/>
      <c r="R367" s="19"/>
      <c r="S367" s="19"/>
      <c r="T367" s="20"/>
      <c r="U367" s="21"/>
      <c r="V367" s="20"/>
      <c r="W367" s="19"/>
      <c r="X367" s="19"/>
      <c r="Y367" s="18"/>
      <c r="Z367" s="19"/>
      <c r="AA367" s="18"/>
      <c r="AB367" s="19"/>
      <c r="AC367" s="18"/>
      <c r="AD367" s="18"/>
      <c r="AE367" s="18"/>
      <c r="AF367" s="22" t="str">
        <f>IF(B367="","",SUMIF(Mărfuri!$B$5:$B$1004,B367,Mărfuri!$D$5:$D$1004))</f>
        <v/>
      </c>
      <c r="AG367" s="23" t="str">
        <f>IF(B367="","",SUMIF(Mărfuri!$B$5:$B$1004,B367,Mărfuri!$H$5:$H$1004))</f>
        <v/>
      </c>
      <c r="AH367" s="24" t="str">
        <f t="shared" si="20"/>
        <v/>
      </c>
      <c r="AI367" s="25" t="str">
        <f t="shared" si="21"/>
        <v/>
      </c>
      <c r="AJ367" s="25" t="str">
        <f t="shared" si="22"/>
        <v/>
      </c>
      <c r="AK367" s="25" t="str">
        <f t="shared" si="23"/>
        <v/>
      </c>
      <c r="AL367" s="26" t="str">
        <f>IF(B367="","",TRIM(IF(COUNTIF($B$5:$B$504,B367)&gt;1,"Număr CMR dublat. ","")&amp;IF(LEN(IF(C367="","data, ","")&amp;IF(D367="","locul întocmirii, ","")&amp;IF(OR(E367="",F367=""),"expeditorul, ","")&amp;IF(OR(H367="",I367=""),"destinatarul, ","")&amp;IF(OR(N367="",O367=""),"transportatorul, ","")&amp;IF(OR(K367="",NOT(ISNUMBER(L367))),"locul și data încărcării, ","")&amp;IF(M367="","locul de livrare, ","")&amp;IF(N(AF367)=0,"numărul de colete, ","")&amp;IF(COUNTIFS(Mărfuri!$B$5:$B$1004,B367,Mărfuri!$H$5:$H$1004,"")&gt;0,"greutatea unor loturi, ",""))&gt;0,"Lipsesc date obligatorii (art. 6): "&amp;LEFT(IF(C367="","data, ","")&amp;IF(D367="","locul întocmirii, ","")&amp;IF(OR(E367="",F367=""),"expeditorul, ","")&amp;IF(OR(H367="",I367=""),"destinatarul, ","")&amp;IF(OR(N367="",O367=""),"transportatorul, ","")&amp;IF(OR(K367="",NOT(ISNUMBER(L367))),"locul și data încărcării, ","")&amp;IF(M367="","locul de livrare, ","")&amp;IF(N(AF367)=0,"numărul de colete, ","")&amp;IF(COUNTIFS(Mărfuri!$B$5:$B$1004,B367,Mărfuri!$H$5:$H$1004,"")&gt;0,"greutatea unor loturi, ",""),LEN(IF(C367="","data, ","")&amp;IF(D367="","locul întocmirii, ","")&amp;IF(OR(E367="",F367=""),"expeditorul, ","")&amp;IF(OR(H367="",I367=""),"destinatarul, ","")&amp;IF(OR(N367="",O367=""),"transportatorul, ","")&amp;IF(OR(K367="",NOT(ISNUMBER(L367))),"locul și data încărcării, ","")&amp;IF(M367="","locul de livrare, ","")&amp;IF(N(AF367)=0,"numărul de colete, ","")&amp;IF(COUNTIFS(Mărfuri!$B$5:$B$1004,B367,Mărfuri!$H$5:$H$1004,"")&gt;0,"greutatea unor loturi, ",""))-2)&amp;". ","")&amp;IF(Z367&lt;&gt;"","Transportatorul a făcut rezerve la încărcare (art. 8): ele te obligă doar dacă le-ai acceptat expres. ","")&amp;IF(AND(ISNUMBER(AC367),ISNUMBER(AI367)),IF(NOT(ISNUMBER(AD367)),IF(Azi&gt;AI367,"Rezerva scrisă pentru avarii neaparente nu a fost trimisă în termen ("&amp;RIGHT("0"&amp;DAY(AI367),2)&amp;"."&amp;RIGHT("0"&amp;MONTH(AI367),2)&amp;"."&amp;YEAR(AI367)&amp;"). ","Trimite rezerva scrisă pentru avarii neaparente până la "&amp;RIGHT("0"&amp;DAY(AI367),2)&amp;"."&amp;RIGHT("0"&amp;MONTH(AI367),2)&amp;"."&amp;YEAR(AI367)&amp;". "),IF(AD367&gt;AI367,"Rezerva scrisă a fost trimisă după termenul de 7 zile ("&amp;RIGHT("0"&amp;DAY(AI367),2)&amp;"."&amp;RIGHT("0"&amp;MONTH(AI367),2)&amp;"."&amp;YEAR(AI367)&amp;"): se prezumă că marfa a fost primită în starea din CMR. ","")),"")&amp;IF(ISNUMBER(AJ367),IF(NOT(ISNUMBER(AE367)),IF(Azi&gt;AJ367,"Termenul de 21 de zile pentru reclamația de întârziere a expirat. ","Livrare cu întârziere: trimite reclamația scrisă până la "&amp;RIGHT("0"&amp;DAY(AJ367),2)&amp;"."&amp;RIGHT("0"&amp;MONTH(AJ367),2)&amp;"."&amp;YEAR(AJ367)&amp;". "),IF(AE367&gt;AJ367,"Reclamația pentru întârziere a fost trimisă după termen. ","")),"")&amp;IF(AND(AH367="În tranzit – întârziat"),"Termenul de livrare a trecut și marfa nu a ajuns. ","")&amp;IF(AND(ISNUMBER(AK367),OR(AB367&lt;&gt;"",ISNUMBER(AC367),ISNUMBER(AJ367)),Azi&gt;N(AK367)-60,Azi&lt;=N(AK367)),"Acțiunea în instanță se prescrie la "&amp;RIGHT("0"&amp;DAY(AK367),2)&amp;"."&amp;RIGHT("0"&amp;MONTH(AK367),2)&amp;"."&amp;YEAR(AK367)&amp;". ","")))</f>
        <v/>
      </c>
    </row>
    <row r="368" spans="2:38" x14ac:dyDescent="0.2">
      <c r="B368" s="17"/>
      <c r="C368" s="18"/>
      <c r="D368" s="19"/>
      <c r="E368" s="19"/>
      <c r="F368" s="19"/>
      <c r="G368" s="19"/>
      <c r="H368" s="19"/>
      <c r="I368" s="19"/>
      <c r="J368" s="19"/>
      <c r="K368" s="19"/>
      <c r="L368" s="18"/>
      <c r="M368" s="19"/>
      <c r="N368" s="19"/>
      <c r="O368" s="19"/>
      <c r="P368" s="19"/>
      <c r="Q368" s="19"/>
      <c r="R368" s="19"/>
      <c r="S368" s="19"/>
      <c r="T368" s="20"/>
      <c r="U368" s="21"/>
      <c r="V368" s="20"/>
      <c r="W368" s="19"/>
      <c r="X368" s="19"/>
      <c r="Y368" s="18"/>
      <c r="Z368" s="19"/>
      <c r="AA368" s="18"/>
      <c r="AB368" s="19"/>
      <c r="AC368" s="18"/>
      <c r="AD368" s="18"/>
      <c r="AE368" s="18"/>
      <c r="AF368" s="22" t="str">
        <f>IF(B368="","",SUMIF(Mărfuri!$B$5:$B$1004,B368,Mărfuri!$D$5:$D$1004))</f>
        <v/>
      </c>
      <c r="AG368" s="23" t="str">
        <f>IF(B368="","",SUMIF(Mărfuri!$B$5:$B$1004,B368,Mărfuri!$H$5:$H$1004))</f>
        <v/>
      </c>
      <c r="AH368" s="24" t="str">
        <f t="shared" si="20"/>
        <v/>
      </c>
      <c r="AI368" s="25" t="str">
        <f t="shared" si="21"/>
        <v/>
      </c>
      <c r="AJ368" s="25" t="str">
        <f t="shared" si="22"/>
        <v/>
      </c>
      <c r="AK368" s="25" t="str">
        <f t="shared" si="23"/>
        <v/>
      </c>
      <c r="AL368" s="26" t="str">
        <f>IF(B368="","",TRIM(IF(COUNTIF($B$5:$B$504,B368)&gt;1,"Număr CMR dublat. ","")&amp;IF(LEN(IF(C368="","data, ","")&amp;IF(D368="","locul întocmirii, ","")&amp;IF(OR(E368="",F368=""),"expeditorul, ","")&amp;IF(OR(H368="",I368=""),"destinatarul, ","")&amp;IF(OR(N368="",O368=""),"transportatorul, ","")&amp;IF(OR(K368="",NOT(ISNUMBER(L368))),"locul și data încărcării, ","")&amp;IF(M368="","locul de livrare, ","")&amp;IF(N(AF368)=0,"numărul de colete, ","")&amp;IF(COUNTIFS(Mărfuri!$B$5:$B$1004,B368,Mărfuri!$H$5:$H$1004,"")&gt;0,"greutatea unor loturi, ",""))&gt;0,"Lipsesc date obligatorii (art. 6): "&amp;LEFT(IF(C368="","data, ","")&amp;IF(D368="","locul întocmirii, ","")&amp;IF(OR(E368="",F368=""),"expeditorul, ","")&amp;IF(OR(H368="",I368=""),"destinatarul, ","")&amp;IF(OR(N368="",O368=""),"transportatorul, ","")&amp;IF(OR(K368="",NOT(ISNUMBER(L368))),"locul și data încărcării, ","")&amp;IF(M368="","locul de livrare, ","")&amp;IF(N(AF368)=0,"numărul de colete, ","")&amp;IF(COUNTIFS(Mărfuri!$B$5:$B$1004,B368,Mărfuri!$H$5:$H$1004,"")&gt;0,"greutatea unor loturi, ",""),LEN(IF(C368="","data, ","")&amp;IF(D368="","locul întocmirii, ","")&amp;IF(OR(E368="",F368=""),"expeditorul, ","")&amp;IF(OR(H368="",I368=""),"destinatarul, ","")&amp;IF(OR(N368="",O368=""),"transportatorul, ","")&amp;IF(OR(K368="",NOT(ISNUMBER(L368))),"locul și data încărcării, ","")&amp;IF(M368="","locul de livrare, ","")&amp;IF(N(AF368)=0,"numărul de colete, ","")&amp;IF(COUNTIFS(Mărfuri!$B$5:$B$1004,B368,Mărfuri!$H$5:$H$1004,"")&gt;0,"greutatea unor loturi, ",""))-2)&amp;". ","")&amp;IF(Z368&lt;&gt;"","Transportatorul a făcut rezerve la încărcare (art. 8): ele te obligă doar dacă le-ai acceptat expres. ","")&amp;IF(AND(ISNUMBER(AC368),ISNUMBER(AI368)),IF(NOT(ISNUMBER(AD368)),IF(Azi&gt;AI368,"Rezerva scrisă pentru avarii neaparente nu a fost trimisă în termen ("&amp;RIGHT("0"&amp;DAY(AI368),2)&amp;"."&amp;RIGHT("0"&amp;MONTH(AI368),2)&amp;"."&amp;YEAR(AI368)&amp;"). ","Trimite rezerva scrisă pentru avarii neaparente până la "&amp;RIGHT("0"&amp;DAY(AI368),2)&amp;"."&amp;RIGHT("0"&amp;MONTH(AI368),2)&amp;"."&amp;YEAR(AI368)&amp;". "),IF(AD368&gt;AI368,"Rezerva scrisă a fost trimisă după termenul de 7 zile ("&amp;RIGHT("0"&amp;DAY(AI368),2)&amp;"."&amp;RIGHT("0"&amp;MONTH(AI368),2)&amp;"."&amp;YEAR(AI368)&amp;"): se prezumă că marfa a fost primită în starea din CMR. ","")),"")&amp;IF(ISNUMBER(AJ368),IF(NOT(ISNUMBER(AE368)),IF(Azi&gt;AJ368,"Termenul de 21 de zile pentru reclamația de întârziere a expirat. ","Livrare cu întârziere: trimite reclamația scrisă până la "&amp;RIGHT("0"&amp;DAY(AJ368),2)&amp;"."&amp;RIGHT("0"&amp;MONTH(AJ368),2)&amp;"."&amp;YEAR(AJ368)&amp;". "),IF(AE368&gt;AJ368,"Reclamația pentru întârziere a fost trimisă după termen. ","")),"")&amp;IF(AND(AH368="În tranzit – întârziat"),"Termenul de livrare a trecut și marfa nu a ajuns. ","")&amp;IF(AND(ISNUMBER(AK368),OR(AB368&lt;&gt;"",ISNUMBER(AC368),ISNUMBER(AJ368)),Azi&gt;N(AK368)-60,Azi&lt;=N(AK368)),"Acțiunea în instanță se prescrie la "&amp;RIGHT("0"&amp;DAY(AK368),2)&amp;"."&amp;RIGHT("0"&amp;MONTH(AK368),2)&amp;"."&amp;YEAR(AK368)&amp;". ","")))</f>
        <v/>
      </c>
    </row>
    <row r="369" spans="2:38" x14ac:dyDescent="0.2">
      <c r="B369" s="17"/>
      <c r="C369" s="18"/>
      <c r="D369" s="19"/>
      <c r="E369" s="19"/>
      <c r="F369" s="19"/>
      <c r="G369" s="19"/>
      <c r="H369" s="19"/>
      <c r="I369" s="19"/>
      <c r="J369" s="19"/>
      <c r="K369" s="19"/>
      <c r="L369" s="18"/>
      <c r="M369" s="19"/>
      <c r="N369" s="19"/>
      <c r="O369" s="19"/>
      <c r="P369" s="19"/>
      <c r="Q369" s="19"/>
      <c r="R369" s="19"/>
      <c r="S369" s="19"/>
      <c r="T369" s="20"/>
      <c r="U369" s="21"/>
      <c r="V369" s="20"/>
      <c r="W369" s="19"/>
      <c r="X369" s="19"/>
      <c r="Y369" s="18"/>
      <c r="Z369" s="19"/>
      <c r="AA369" s="18"/>
      <c r="AB369" s="19"/>
      <c r="AC369" s="18"/>
      <c r="AD369" s="18"/>
      <c r="AE369" s="18"/>
      <c r="AF369" s="22" t="str">
        <f>IF(B369="","",SUMIF(Mărfuri!$B$5:$B$1004,B369,Mărfuri!$D$5:$D$1004))</f>
        <v/>
      </c>
      <c r="AG369" s="23" t="str">
        <f>IF(B369="","",SUMIF(Mărfuri!$B$5:$B$1004,B369,Mărfuri!$H$5:$H$1004))</f>
        <v/>
      </c>
      <c r="AH369" s="24" t="str">
        <f t="shared" si="20"/>
        <v/>
      </c>
      <c r="AI369" s="25" t="str">
        <f t="shared" si="21"/>
        <v/>
      </c>
      <c r="AJ369" s="25" t="str">
        <f t="shared" si="22"/>
        <v/>
      </c>
      <c r="AK369" s="25" t="str">
        <f t="shared" si="23"/>
        <v/>
      </c>
      <c r="AL369" s="26" t="str">
        <f>IF(B369="","",TRIM(IF(COUNTIF($B$5:$B$504,B369)&gt;1,"Număr CMR dublat. ","")&amp;IF(LEN(IF(C369="","data, ","")&amp;IF(D369="","locul întocmirii, ","")&amp;IF(OR(E369="",F369=""),"expeditorul, ","")&amp;IF(OR(H369="",I369=""),"destinatarul, ","")&amp;IF(OR(N369="",O369=""),"transportatorul, ","")&amp;IF(OR(K369="",NOT(ISNUMBER(L369))),"locul și data încărcării, ","")&amp;IF(M369="","locul de livrare, ","")&amp;IF(N(AF369)=0,"numărul de colete, ","")&amp;IF(COUNTIFS(Mărfuri!$B$5:$B$1004,B369,Mărfuri!$H$5:$H$1004,"")&gt;0,"greutatea unor loturi, ",""))&gt;0,"Lipsesc date obligatorii (art. 6): "&amp;LEFT(IF(C369="","data, ","")&amp;IF(D369="","locul întocmirii, ","")&amp;IF(OR(E369="",F369=""),"expeditorul, ","")&amp;IF(OR(H369="",I369=""),"destinatarul, ","")&amp;IF(OR(N369="",O369=""),"transportatorul, ","")&amp;IF(OR(K369="",NOT(ISNUMBER(L369))),"locul și data încărcării, ","")&amp;IF(M369="","locul de livrare, ","")&amp;IF(N(AF369)=0,"numărul de colete, ","")&amp;IF(COUNTIFS(Mărfuri!$B$5:$B$1004,B369,Mărfuri!$H$5:$H$1004,"")&gt;0,"greutatea unor loturi, ",""),LEN(IF(C369="","data, ","")&amp;IF(D369="","locul întocmirii, ","")&amp;IF(OR(E369="",F369=""),"expeditorul, ","")&amp;IF(OR(H369="",I369=""),"destinatarul, ","")&amp;IF(OR(N369="",O369=""),"transportatorul, ","")&amp;IF(OR(K369="",NOT(ISNUMBER(L369))),"locul și data încărcării, ","")&amp;IF(M369="","locul de livrare, ","")&amp;IF(N(AF369)=0,"numărul de colete, ","")&amp;IF(COUNTIFS(Mărfuri!$B$5:$B$1004,B369,Mărfuri!$H$5:$H$1004,"")&gt;0,"greutatea unor loturi, ",""))-2)&amp;". ","")&amp;IF(Z369&lt;&gt;"","Transportatorul a făcut rezerve la încărcare (art. 8): ele te obligă doar dacă le-ai acceptat expres. ","")&amp;IF(AND(ISNUMBER(AC369),ISNUMBER(AI369)),IF(NOT(ISNUMBER(AD369)),IF(Azi&gt;AI369,"Rezerva scrisă pentru avarii neaparente nu a fost trimisă în termen ("&amp;RIGHT("0"&amp;DAY(AI369),2)&amp;"."&amp;RIGHT("0"&amp;MONTH(AI369),2)&amp;"."&amp;YEAR(AI369)&amp;"). ","Trimite rezerva scrisă pentru avarii neaparente până la "&amp;RIGHT("0"&amp;DAY(AI369),2)&amp;"."&amp;RIGHT("0"&amp;MONTH(AI369),2)&amp;"."&amp;YEAR(AI369)&amp;". "),IF(AD369&gt;AI369,"Rezerva scrisă a fost trimisă după termenul de 7 zile ("&amp;RIGHT("0"&amp;DAY(AI369),2)&amp;"."&amp;RIGHT("0"&amp;MONTH(AI369),2)&amp;"."&amp;YEAR(AI369)&amp;"): se prezumă că marfa a fost primită în starea din CMR. ","")),"")&amp;IF(ISNUMBER(AJ369),IF(NOT(ISNUMBER(AE369)),IF(Azi&gt;AJ369,"Termenul de 21 de zile pentru reclamația de întârziere a expirat. ","Livrare cu întârziere: trimite reclamația scrisă până la "&amp;RIGHT("0"&amp;DAY(AJ369),2)&amp;"."&amp;RIGHT("0"&amp;MONTH(AJ369),2)&amp;"."&amp;YEAR(AJ369)&amp;". "),IF(AE369&gt;AJ369,"Reclamația pentru întârziere a fost trimisă după termen. ","")),"")&amp;IF(AND(AH369="În tranzit – întârziat"),"Termenul de livrare a trecut și marfa nu a ajuns. ","")&amp;IF(AND(ISNUMBER(AK369),OR(AB369&lt;&gt;"",ISNUMBER(AC369),ISNUMBER(AJ369)),Azi&gt;N(AK369)-60,Azi&lt;=N(AK369)),"Acțiunea în instanță se prescrie la "&amp;RIGHT("0"&amp;DAY(AK369),2)&amp;"."&amp;RIGHT("0"&amp;MONTH(AK369),2)&amp;"."&amp;YEAR(AK369)&amp;". ","")))</f>
        <v/>
      </c>
    </row>
    <row r="370" spans="2:38" x14ac:dyDescent="0.2">
      <c r="B370" s="17"/>
      <c r="C370" s="18"/>
      <c r="D370" s="19"/>
      <c r="E370" s="19"/>
      <c r="F370" s="19"/>
      <c r="G370" s="19"/>
      <c r="H370" s="19"/>
      <c r="I370" s="19"/>
      <c r="J370" s="19"/>
      <c r="K370" s="19"/>
      <c r="L370" s="18"/>
      <c r="M370" s="19"/>
      <c r="N370" s="19"/>
      <c r="O370" s="19"/>
      <c r="P370" s="19"/>
      <c r="Q370" s="19"/>
      <c r="R370" s="19"/>
      <c r="S370" s="19"/>
      <c r="T370" s="20"/>
      <c r="U370" s="21"/>
      <c r="V370" s="20"/>
      <c r="W370" s="19"/>
      <c r="X370" s="19"/>
      <c r="Y370" s="18"/>
      <c r="Z370" s="19"/>
      <c r="AA370" s="18"/>
      <c r="AB370" s="19"/>
      <c r="AC370" s="18"/>
      <c r="AD370" s="18"/>
      <c r="AE370" s="18"/>
      <c r="AF370" s="22" t="str">
        <f>IF(B370="","",SUMIF(Mărfuri!$B$5:$B$1004,B370,Mărfuri!$D$5:$D$1004))</f>
        <v/>
      </c>
      <c r="AG370" s="23" t="str">
        <f>IF(B370="","",SUMIF(Mărfuri!$B$5:$B$1004,B370,Mărfuri!$H$5:$H$1004))</f>
        <v/>
      </c>
      <c r="AH370" s="24" t="str">
        <f t="shared" si="20"/>
        <v/>
      </c>
      <c r="AI370" s="25" t="str">
        <f t="shared" si="21"/>
        <v/>
      </c>
      <c r="AJ370" s="25" t="str">
        <f t="shared" si="22"/>
        <v/>
      </c>
      <c r="AK370" s="25" t="str">
        <f t="shared" si="23"/>
        <v/>
      </c>
      <c r="AL370" s="26" t="str">
        <f>IF(B370="","",TRIM(IF(COUNTIF($B$5:$B$504,B370)&gt;1,"Număr CMR dublat. ","")&amp;IF(LEN(IF(C370="","data, ","")&amp;IF(D370="","locul întocmirii, ","")&amp;IF(OR(E370="",F370=""),"expeditorul, ","")&amp;IF(OR(H370="",I370=""),"destinatarul, ","")&amp;IF(OR(N370="",O370=""),"transportatorul, ","")&amp;IF(OR(K370="",NOT(ISNUMBER(L370))),"locul și data încărcării, ","")&amp;IF(M370="","locul de livrare, ","")&amp;IF(N(AF370)=0,"numărul de colete, ","")&amp;IF(COUNTIFS(Mărfuri!$B$5:$B$1004,B370,Mărfuri!$H$5:$H$1004,"")&gt;0,"greutatea unor loturi, ",""))&gt;0,"Lipsesc date obligatorii (art. 6): "&amp;LEFT(IF(C370="","data, ","")&amp;IF(D370="","locul întocmirii, ","")&amp;IF(OR(E370="",F370=""),"expeditorul, ","")&amp;IF(OR(H370="",I370=""),"destinatarul, ","")&amp;IF(OR(N370="",O370=""),"transportatorul, ","")&amp;IF(OR(K370="",NOT(ISNUMBER(L370))),"locul și data încărcării, ","")&amp;IF(M370="","locul de livrare, ","")&amp;IF(N(AF370)=0,"numărul de colete, ","")&amp;IF(COUNTIFS(Mărfuri!$B$5:$B$1004,B370,Mărfuri!$H$5:$H$1004,"")&gt;0,"greutatea unor loturi, ",""),LEN(IF(C370="","data, ","")&amp;IF(D370="","locul întocmirii, ","")&amp;IF(OR(E370="",F370=""),"expeditorul, ","")&amp;IF(OR(H370="",I370=""),"destinatarul, ","")&amp;IF(OR(N370="",O370=""),"transportatorul, ","")&amp;IF(OR(K370="",NOT(ISNUMBER(L370))),"locul și data încărcării, ","")&amp;IF(M370="","locul de livrare, ","")&amp;IF(N(AF370)=0,"numărul de colete, ","")&amp;IF(COUNTIFS(Mărfuri!$B$5:$B$1004,B370,Mărfuri!$H$5:$H$1004,"")&gt;0,"greutatea unor loturi, ",""))-2)&amp;". ","")&amp;IF(Z370&lt;&gt;"","Transportatorul a făcut rezerve la încărcare (art. 8): ele te obligă doar dacă le-ai acceptat expres. ","")&amp;IF(AND(ISNUMBER(AC370),ISNUMBER(AI370)),IF(NOT(ISNUMBER(AD370)),IF(Azi&gt;AI370,"Rezerva scrisă pentru avarii neaparente nu a fost trimisă în termen ("&amp;RIGHT("0"&amp;DAY(AI370),2)&amp;"."&amp;RIGHT("0"&amp;MONTH(AI370),2)&amp;"."&amp;YEAR(AI370)&amp;"). ","Trimite rezerva scrisă pentru avarii neaparente până la "&amp;RIGHT("0"&amp;DAY(AI370),2)&amp;"."&amp;RIGHT("0"&amp;MONTH(AI370),2)&amp;"."&amp;YEAR(AI370)&amp;". "),IF(AD370&gt;AI370,"Rezerva scrisă a fost trimisă după termenul de 7 zile ("&amp;RIGHT("0"&amp;DAY(AI370),2)&amp;"."&amp;RIGHT("0"&amp;MONTH(AI370),2)&amp;"."&amp;YEAR(AI370)&amp;"): se prezumă că marfa a fost primită în starea din CMR. ","")),"")&amp;IF(ISNUMBER(AJ370),IF(NOT(ISNUMBER(AE370)),IF(Azi&gt;AJ370,"Termenul de 21 de zile pentru reclamația de întârziere a expirat. ","Livrare cu întârziere: trimite reclamația scrisă până la "&amp;RIGHT("0"&amp;DAY(AJ370),2)&amp;"."&amp;RIGHT("0"&amp;MONTH(AJ370),2)&amp;"."&amp;YEAR(AJ370)&amp;". "),IF(AE370&gt;AJ370,"Reclamația pentru întârziere a fost trimisă după termen. ","")),"")&amp;IF(AND(AH370="În tranzit – întârziat"),"Termenul de livrare a trecut și marfa nu a ajuns. ","")&amp;IF(AND(ISNUMBER(AK370),OR(AB370&lt;&gt;"",ISNUMBER(AC370),ISNUMBER(AJ370)),Azi&gt;N(AK370)-60,Azi&lt;=N(AK370)),"Acțiunea în instanță se prescrie la "&amp;RIGHT("0"&amp;DAY(AK370),2)&amp;"."&amp;RIGHT("0"&amp;MONTH(AK370),2)&amp;"."&amp;YEAR(AK370)&amp;". ","")))</f>
        <v/>
      </c>
    </row>
    <row r="371" spans="2:38" x14ac:dyDescent="0.2">
      <c r="B371" s="17"/>
      <c r="C371" s="18"/>
      <c r="D371" s="19"/>
      <c r="E371" s="19"/>
      <c r="F371" s="19"/>
      <c r="G371" s="19"/>
      <c r="H371" s="19"/>
      <c r="I371" s="19"/>
      <c r="J371" s="19"/>
      <c r="K371" s="19"/>
      <c r="L371" s="18"/>
      <c r="M371" s="19"/>
      <c r="N371" s="19"/>
      <c r="O371" s="19"/>
      <c r="P371" s="19"/>
      <c r="Q371" s="19"/>
      <c r="R371" s="19"/>
      <c r="S371" s="19"/>
      <c r="T371" s="20"/>
      <c r="U371" s="21"/>
      <c r="V371" s="20"/>
      <c r="W371" s="19"/>
      <c r="X371" s="19"/>
      <c r="Y371" s="18"/>
      <c r="Z371" s="19"/>
      <c r="AA371" s="18"/>
      <c r="AB371" s="19"/>
      <c r="AC371" s="18"/>
      <c r="AD371" s="18"/>
      <c r="AE371" s="18"/>
      <c r="AF371" s="22" t="str">
        <f>IF(B371="","",SUMIF(Mărfuri!$B$5:$B$1004,B371,Mărfuri!$D$5:$D$1004))</f>
        <v/>
      </c>
      <c r="AG371" s="23" t="str">
        <f>IF(B371="","",SUMIF(Mărfuri!$B$5:$B$1004,B371,Mărfuri!$H$5:$H$1004))</f>
        <v/>
      </c>
      <c r="AH371" s="24" t="str">
        <f t="shared" si="20"/>
        <v/>
      </c>
      <c r="AI371" s="25" t="str">
        <f t="shared" si="21"/>
        <v/>
      </c>
      <c r="AJ371" s="25" t="str">
        <f t="shared" si="22"/>
        <v/>
      </c>
      <c r="AK371" s="25" t="str">
        <f t="shared" si="23"/>
        <v/>
      </c>
      <c r="AL371" s="26" t="str">
        <f>IF(B371="","",TRIM(IF(COUNTIF($B$5:$B$504,B371)&gt;1,"Număr CMR dublat. ","")&amp;IF(LEN(IF(C371="","data, ","")&amp;IF(D371="","locul întocmirii, ","")&amp;IF(OR(E371="",F371=""),"expeditorul, ","")&amp;IF(OR(H371="",I371=""),"destinatarul, ","")&amp;IF(OR(N371="",O371=""),"transportatorul, ","")&amp;IF(OR(K371="",NOT(ISNUMBER(L371))),"locul și data încărcării, ","")&amp;IF(M371="","locul de livrare, ","")&amp;IF(N(AF371)=0,"numărul de colete, ","")&amp;IF(COUNTIFS(Mărfuri!$B$5:$B$1004,B371,Mărfuri!$H$5:$H$1004,"")&gt;0,"greutatea unor loturi, ",""))&gt;0,"Lipsesc date obligatorii (art. 6): "&amp;LEFT(IF(C371="","data, ","")&amp;IF(D371="","locul întocmirii, ","")&amp;IF(OR(E371="",F371=""),"expeditorul, ","")&amp;IF(OR(H371="",I371=""),"destinatarul, ","")&amp;IF(OR(N371="",O371=""),"transportatorul, ","")&amp;IF(OR(K371="",NOT(ISNUMBER(L371))),"locul și data încărcării, ","")&amp;IF(M371="","locul de livrare, ","")&amp;IF(N(AF371)=0,"numărul de colete, ","")&amp;IF(COUNTIFS(Mărfuri!$B$5:$B$1004,B371,Mărfuri!$H$5:$H$1004,"")&gt;0,"greutatea unor loturi, ",""),LEN(IF(C371="","data, ","")&amp;IF(D371="","locul întocmirii, ","")&amp;IF(OR(E371="",F371=""),"expeditorul, ","")&amp;IF(OR(H371="",I371=""),"destinatarul, ","")&amp;IF(OR(N371="",O371=""),"transportatorul, ","")&amp;IF(OR(K371="",NOT(ISNUMBER(L371))),"locul și data încărcării, ","")&amp;IF(M371="","locul de livrare, ","")&amp;IF(N(AF371)=0,"numărul de colete, ","")&amp;IF(COUNTIFS(Mărfuri!$B$5:$B$1004,B371,Mărfuri!$H$5:$H$1004,"")&gt;0,"greutatea unor loturi, ",""))-2)&amp;". ","")&amp;IF(Z371&lt;&gt;"","Transportatorul a făcut rezerve la încărcare (art. 8): ele te obligă doar dacă le-ai acceptat expres. ","")&amp;IF(AND(ISNUMBER(AC371),ISNUMBER(AI371)),IF(NOT(ISNUMBER(AD371)),IF(Azi&gt;AI371,"Rezerva scrisă pentru avarii neaparente nu a fost trimisă în termen ("&amp;RIGHT("0"&amp;DAY(AI371),2)&amp;"."&amp;RIGHT("0"&amp;MONTH(AI371),2)&amp;"."&amp;YEAR(AI371)&amp;"). ","Trimite rezerva scrisă pentru avarii neaparente până la "&amp;RIGHT("0"&amp;DAY(AI371),2)&amp;"."&amp;RIGHT("0"&amp;MONTH(AI371),2)&amp;"."&amp;YEAR(AI371)&amp;". "),IF(AD371&gt;AI371,"Rezerva scrisă a fost trimisă după termenul de 7 zile ("&amp;RIGHT("0"&amp;DAY(AI371),2)&amp;"."&amp;RIGHT("0"&amp;MONTH(AI371),2)&amp;"."&amp;YEAR(AI371)&amp;"): se prezumă că marfa a fost primită în starea din CMR. ","")),"")&amp;IF(ISNUMBER(AJ371),IF(NOT(ISNUMBER(AE371)),IF(Azi&gt;AJ371,"Termenul de 21 de zile pentru reclamația de întârziere a expirat. ","Livrare cu întârziere: trimite reclamația scrisă până la "&amp;RIGHT("0"&amp;DAY(AJ371),2)&amp;"."&amp;RIGHT("0"&amp;MONTH(AJ371),2)&amp;"."&amp;YEAR(AJ371)&amp;". "),IF(AE371&gt;AJ371,"Reclamația pentru întârziere a fost trimisă după termen. ","")),"")&amp;IF(AND(AH371="În tranzit – întârziat"),"Termenul de livrare a trecut și marfa nu a ajuns. ","")&amp;IF(AND(ISNUMBER(AK371),OR(AB371&lt;&gt;"",ISNUMBER(AC371),ISNUMBER(AJ371)),Azi&gt;N(AK371)-60,Azi&lt;=N(AK371)),"Acțiunea în instanță se prescrie la "&amp;RIGHT("0"&amp;DAY(AK371),2)&amp;"."&amp;RIGHT("0"&amp;MONTH(AK371),2)&amp;"."&amp;YEAR(AK371)&amp;". ","")))</f>
        <v/>
      </c>
    </row>
    <row r="372" spans="2:38" x14ac:dyDescent="0.2">
      <c r="B372" s="17"/>
      <c r="C372" s="18"/>
      <c r="D372" s="19"/>
      <c r="E372" s="19"/>
      <c r="F372" s="19"/>
      <c r="G372" s="19"/>
      <c r="H372" s="19"/>
      <c r="I372" s="19"/>
      <c r="J372" s="19"/>
      <c r="K372" s="19"/>
      <c r="L372" s="18"/>
      <c r="M372" s="19"/>
      <c r="N372" s="19"/>
      <c r="O372" s="19"/>
      <c r="P372" s="19"/>
      <c r="Q372" s="19"/>
      <c r="R372" s="19"/>
      <c r="S372" s="19"/>
      <c r="T372" s="20"/>
      <c r="U372" s="21"/>
      <c r="V372" s="20"/>
      <c r="W372" s="19"/>
      <c r="X372" s="19"/>
      <c r="Y372" s="18"/>
      <c r="Z372" s="19"/>
      <c r="AA372" s="18"/>
      <c r="AB372" s="19"/>
      <c r="AC372" s="18"/>
      <c r="AD372" s="18"/>
      <c r="AE372" s="18"/>
      <c r="AF372" s="22" t="str">
        <f>IF(B372="","",SUMIF(Mărfuri!$B$5:$B$1004,B372,Mărfuri!$D$5:$D$1004))</f>
        <v/>
      </c>
      <c r="AG372" s="23" t="str">
        <f>IF(B372="","",SUMIF(Mărfuri!$B$5:$B$1004,B372,Mărfuri!$H$5:$H$1004))</f>
        <v/>
      </c>
      <c r="AH372" s="24" t="str">
        <f t="shared" si="20"/>
        <v/>
      </c>
      <c r="AI372" s="25" t="str">
        <f t="shared" si="21"/>
        <v/>
      </c>
      <c r="AJ372" s="25" t="str">
        <f t="shared" si="22"/>
        <v/>
      </c>
      <c r="AK372" s="25" t="str">
        <f t="shared" si="23"/>
        <v/>
      </c>
      <c r="AL372" s="26" t="str">
        <f>IF(B372="","",TRIM(IF(COUNTIF($B$5:$B$504,B372)&gt;1,"Număr CMR dublat. ","")&amp;IF(LEN(IF(C372="","data, ","")&amp;IF(D372="","locul întocmirii, ","")&amp;IF(OR(E372="",F372=""),"expeditorul, ","")&amp;IF(OR(H372="",I372=""),"destinatarul, ","")&amp;IF(OR(N372="",O372=""),"transportatorul, ","")&amp;IF(OR(K372="",NOT(ISNUMBER(L372))),"locul și data încărcării, ","")&amp;IF(M372="","locul de livrare, ","")&amp;IF(N(AF372)=0,"numărul de colete, ","")&amp;IF(COUNTIFS(Mărfuri!$B$5:$B$1004,B372,Mărfuri!$H$5:$H$1004,"")&gt;0,"greutatea unor loturi, ",""))&gt;0,"Lipsesc date obligatorii (art. 6): "&amp;LEFT(IF(C372="","data, ","")&amp;IF(D372="","locul întocmirii, ","")&amp;IF(OR(E372="",F372=""),"expeditorul, ","")&amp;IF(OR(H372="",I372=""),"destinatarul, ","")&amp;IF(OR(N372="",O372=""),"transportatorul, ","")&amp;IF(OR(K372="",NOT(ISNUMBER(L372))),"locul și data încărcării, ","")&amp;IF(M372="","locul de livrare, ","")&amp;IF(N(AF372)=0,"numărul de colete, ","")&amp;IF(COUNTIFS(Mărfuri!$B$5:$B$1004,B372,Mărfuri!$H$5:$H$1004,"")&gt;0,"greutatea unor loturi, ",""),LEN(IF(C372="","data, ","")&amp;IF(D372="","locul întocmirii, ","")&amp;IF(OR(E372="",F372=""),"expeditorul, ","")&amp;IF(OR(H372="",I372=""),"destinatarul, ","")&amp;IF(OR(N372="",O372=""),"transportatorul, ","")&amp;IF(OR(K372="",NOT(ISNUMBER(L372))),"locul și data încărcării, ","")&amp;IF(M372="","locul de livrare, ","")&amp;IF(N(AF372)=0,"numărul de colete, ","")&amp;IF(COUNTIFS(Mărfuri!$B$5:$B$1004,B372,Mărfuri!$H$5:$H$1004,"")&gt;0,"greutatea unor loturi, ",""))-2)&amp;". ","")&amp;IF(Z372&lt;&gt;"","Transportatorul a făcut rezerve la încărcare (art. 8): ele te obligă doar dacă le-ai acceptat expres. ","")&amp;IF(AND(ISNUMBER(AC372),ISNUMBER(AI372)),IF(NOT(ISNUMBER(AD372)),IF(Azi&gt;AI372,"Rezerva scrisă pentru avarii neaparente nu a fost trimisă în termen ("&amp;RIGHT("0"&amp;DAY(AI372),2)&amp;"."&amp;RIGHT("0"&amp;MONTH(AI372),2)&amp;"."&amp;YEAR(AI372)&amp;"). ","Trimite rezerva scrisă pentru avarii neaparente până la "&amp;RIGHT("0"&amp;DAY(AI372),2)&amp;"."&amp;RIGHT("0"&amp;MONTH(AI372),2)&amp;"."&amp;YEAR(AI372)&amp;". "),IF(AD372&gt;AI372,"Rezerva scrisă a fost trimisă după termenul de 7 zile ("&amp;RIGHT("0"&amp;DAY(AI372),2)&amp;"."&amp;RIGHT("0"&amp;MONTH(AI372),2)&amp;"."&amp;YEAR(AI372)&amp;"): se prezumă că marfa a fost primită în starea din CMR. ","")),"")&amp;IF(ISNUMBER(AJ372),IF(NOT(ISNUMBER(AE372)),IF(Azi&gt;AJ372,"Termenul de 21 de zile pentru reclamația de întârziere a expirat. ","Livrare cu întârziere: trimite reclamația scrisă până la "&amp;RIGHT("0"&amp;DAY(AJ372),2)&amp;"."&amp;RIGHT("0"&amp;MONTH(AJ372),2)&amp;"."&amp;YEAR(AJ372)&amp;". "),IF(AE372&gt;AJ372,"Reclamația pentru întârziere a fost trimisă după termen. ","")),"")&amp;IF(AND(AH372="În tranzit – întârziat"),"Termenul de livrare a trecut și marfa nu a ajuns. ","")&amp;IF(AND(ISNUMBER(AK372),OR(AB372&lt;&gt;"",ISNUMBER(AC372),ISNUMBER(AJ372)),Azi&gt;N(AK372)-60,Azi&lt;=N(AK372)),"Acțiunea în instanță se prescrie la "&amp;RIGHT("0"&amp;DAY(AK372),2)&amp;"."&amp;RIGHT("0"&amp;MONTH(AK372),2)&amp;"."&amp;YEAR(AK372)&amp;". ","")))</f>
        <v/>
      </c>
    </row>
    <row r="373" spans="2:38" x14ac:dyDescent="0.2">
      <c r="B373" s="17"/>
      <c r="C373" s="18"/>
      <c r="D373" s="19"/>
      <c r="E373" s="19"/>
      <c r="F373" s="19"/>
      <c r="G373" s="19"/>
      <c r="H373" s="19"/>
      <c r="I373" s="19"/>
      <c r="J373" s="19"/>
      <c r="K373" s="19"/>
      <c r="L373" s="18"/>
      <c r="M373" s="19"/>
      <c r="N373" s="19"/>
      <c r="O373" s="19"/>
      <c r="P373" s="19"/>
      <c r="Q373" s="19"/>
      <c r="R373" s="19"/>
      <c r="S373" s="19"/>
      <c r="T373" s="20"/>
      <c r="U373" s="21"/>
      <c r="V373" s="20"/>
      <c r="W373" s="19"/>
      <c r="X373" s="19"/>
      <c r="Y373" s="18"/>
      <c r="Z373" s="19"/>
      <c r="AA373" s="18"/>
      <c r="AB373" s="19"/>
      <c r="AC373" s="18"/>
      <c r="AD373" s="18"/>
      <c r="AE373" s="18"/>
      <c r="AF373" s="22" t="str">
        <f>IF(B373="","",SUMIF(Mărfuri!$B$5:$B$1004,B373,Mărfuri!$D$5:$D$1004))</f>
        <v/>
      </c>
      <c r="AG373" s="23" t="str">
        <f>IF(B373="","",SUMIF(Mărfuri!$B$5:$B$1004,B373,Mărfuri!$H$5:$H$1004))</f>
        <v/>
      </c>
      <c r="AH373" s="24" t="str">
        <f t="shared" si="20"/>
        <v/>
      </c>
      <c r="AI373" s="25" t="str">
        <f t="shared" si="21"/>
        <v/>
      </c>
      <c r="AJ373" s="25" t="str">
        <f t="shared" si="22"/>
        <v/>
      </c>
      <c r="AK373" s="25" t="str">
        <f t="shared" si="23"/>
        <v/>
      </c>
      <c r="AL373" s="26" t="str">
        <f>IF(B373="","",TRIM(IF(COUNTIF($B$5:$B$504,B373)&gt;1,"Număr CMR dublat. ","")&amp;IF(LEN(IF(C373="","data, ","")&amp;IF(D373="","locul întocmirii, ","")&amp;IF(OR(E373="",F373=""),"expeditorul, ","")&amp;IF(OR(H373="",I373=""),"destinatarul, ","")&amp;IF(OR(N373="",O373=""),"transportatorul, ","")&amp;IF(OR(K373="",NOT(ISNUMBER(L373))),"locul și data încărcării, ","")&amp;IF(M373="","locul de livrare, ","")&amp;IF(N(AF373)=0,"numărul de colete, ","")&amp;IF(COUNTIFS(Mărfuri!$B$5:$B$1004,B373,Mărfuri!$H$5:$H$1004,"")&gt;0,"greutatea unor loturi, ",""))&gt;0,"Lipsesc date obligatorii (art. 6): "&amp;LEFT(IF(C373="","data, ","")&amp;IF(D373="","locul întocmirii, ","")&amp;IF(OR(E373="",F373=""),"expeditorul, ","")&amp;IF(OR(H373="",I373=""),"destinatarul, ","")&amp;IF(OR(N373="",O373=""),"transportatorul, ","")&amp;IF(OR(K373="",NOT(ISNUMBER(L373))),"locul și data încărcării, ","")&amp;IF(M373="","locul de livrare, ","")&amp;IF(N(AF373)=0,"numărul de colete, ","")&amp;IF(COUNTIFS(Mărfuri!$B$5:$B$1004,B373,Mărfuri!$H$5:$H$1004,"")&gt;0,"greutatea unor loturi, ",""),LEN(IF(C373="","data, ","")&amp;IF(D373="","locul întocmirii, ","")&amp;IF(OR(E373="",F373=""),"expeditorul, ","")&amp;IF(OR(H373="",I373=""),"destinatarul, ","")&amp;IF(OR(N373="",O373=""),"transportatorul, ","")&amp;IF(OR(K373="",NOT(ISNUMBER(L373))),"locul și data încărcării, ","")&amp;IF(M373="","locul de livrare, ","")&amp;IF(N(AF373)=0,"numărul de colete, ","")&amp;IF(COUNTIFS(Mărfuri!$B$5:$B$1004,B373,Mărfuri!$H$5:$H$1004,"")&gt;0,"greutatea unor loturi, ",""))-2)&amp;". ","")&amp;IF(Z373&lt;&gt;"","Transportatorul a făcut rezerve la încărcare (art. 8): ele te obligă doar dacă le-ai acceptat expres. ","")&amp;IF(AND(ISNUMBER(AC373),ISNUMBER(AI373)),IF(NOT(ISNUMBER(AD373)),IF(Azi&gt;AI373,"Rezerva scrisă pentru avarii neaparente nu a fost trimisă în termen ("&amp;RIGHT("0"&amp;DAY(AI373),2)&amp;"."&amp;RIGHT("0"&amp;MONTH(AI373),2)&amp;"."&amp;YEAR(AI373)&amp;"). ","Trimite rezerva scrisă pentru avarii neaparente până la "&amp;RIGHT("0"&amp;DAY(AI373),2)&amp;"."&amp;RIGHT("0"&amp;MONTH(AI373),2)&amp;"."&amp;YEAR(AI373)&amp;". "),IF(AD373&gt;AI373,"Rezerva scrisă a fost trimisă după termenul de 7 zile ("&amp;RIGHT("0"&amp;DAY(AI373),2)&amp;"."&amp;RIGHT("0"&amp;MONTH(AI373),2)&amp;"."&amp;YEAR(AI373)&amp;"): se prezumă că marfa a fost primită în starea din CMR. ","")),"")&amp;IF(ISNUMBER(AJ373),IF(NOT(ISNUMBER(AE373)),IF(Azi&gt;AJ373,"Termenul de 21 de zile pentru reclamația de întârziere a expirat. ","Livrare cu întârziere: trimite reclamația scrisă până la "&amp;RIGHT("0"&amp;DAY(AJ373),2)&amp;"."&amp;RIGHT("0"&amp;MONTH(AJ373),2)&amp;"."&amp;YEAR(AJ373)&amp;". "),IF(AE373&gt;AJ373,"Reclamația pentru întârziere a fost trimisă după termen. ","")),"")&amp;IF(AND(AH373="În tranzit – întârziat"),"Termenul de livrare a trecut și marfa nu a ajuns. ","")&amp;IF(AND(ISNUMBER(AK373),OR(AB373&lt;&gt;"",ISNUMBER(AC373),ISNUMBER(AJ373)),Azi&gt;N(AK373)-60,Azi&lt;=N(AK373)),"Acțiunea în instanță se prescrie la "&amp;RIGHT("0"&amp;DAY(AK373),2)&amp;"."&amp;RIGHT("0"&amp;MONTH(AK373),2)&amp;"."&amp;YEAR(AK373)&amp;". ","")))</f>
        <v/>
      </c>
    </row>
    <row r="374" spans="2:38" x14ac:dyDescent="0.2">
      <c r="B374" s="17"/>
      <c r="C374" s="18"/>
      <c r="D374" s="19"/>
      <c r="E374" s="19"/>
      <c r="F374" s="19"/>
      <c r="G374" s="19"/>
      <c r="H374" s="19"/>
      <c r="I374" s="19"/>
      <c r="J374" s="19"/>
      <c r="K374" s="19"/>
      <c r="L374" s="18"/>
      <c r="M374" s="19"/>
      <c r="N374" s="19"/>
      <c r="O374" s="19"/>
      <c r="P374" s="19"/>
      <c r="Q374" s="19"/>
      <c r="R374" s="19"/>
      <c r="S374" s="19"/>
      <c r="T374" s="20"/>
      <c r="U374" s="21"/>
      <c r="V374" s="20"/>
      <c r="W374" s="19"/>
      <c r="X374" s="19"/>
      <c r="Y374" s="18"/>
      <c r="Z374" s="19"/>
      <c r="AA374" s="18"/>
      <c r="AB374" s="19"/>
      <c r="AC374" s="18"/>
      <c r="AD374" s="18"/>
      <c r="AE374" s="18"/>
      <c r="AF374" s="22" t="str">
        <f>IF(B374="","",SUMIF(Mărfuri!$B$5:$B$1004,B374,Mărfuri!$D$5:$D$1004))</f>
        <v/>
      </c>
      <c r="AG374" s="23" t="str">
        <f>IF(B374="","",SUMIF(Mărfuri!$B$5:$B$1004,B374,Mărfuri!$H$5:$H$1004))</f>
        <v/>
      </c>
      <c r="AH374" s="24" t="str">
        <f t="shared" si="20"/>
        <v/>
      </c>
      <c r="AI374" s="25" t="str">
        <f t="shared" si="21"/>
        <v/>
      </c>
      <c r="AJ374" s="25" t="str">
        <f t="shared" si="22"/>
        <v/>
      </c>
      <c r="AK374" s="25" t="str">
        <f t="shared" si="23"/>
        <v/>
      </c>
      <c r="AL374" s="26" t="str">
        <f>IF(B374="","",TRIM(IF(COUNTIF($B$5:$B$504,B374)&gt;1,"Număr CMR dublat. ","")&amp;IF(LEN(IF(C374="","data, ","")&amp;IF(D374="","locul întocmirii, ","")&amp;IF(OR(E374="",F374=""),"expeditorul, ","")&amp;IF(OR(H374="",I374=""),"destinatarul, ","")&amp;IF(OR(N374="",O374=""),"transportatorul, ","")&amp;IF(OR(K374="",NOT(ISNUMBER(L374))),"locul și data încărcării, ","")&amp;IF(M374="","locul de livrare, ","")&amp;IF(N(AF374)=0,"numărul de colete, ","")&amp;IF(COUNTIFS(Mărfuri!$B$5:$B$1004,B374,Mărfuri!$H$5:$H$1004,"")&gt;0,"greutatea unor loturi, ",""))&gt;0,"Lipsesc date obligatorii (art. 6): "&amp;LEFT(IF(C374="","data, ","")&amp;IF(D374="","locul întocmirii, ","")&amp;IF(OR(E374="",F374=""),"expeditorul, ","")&amp;IF(OR(H374="",I374=""),"destinatarul, ","")&amp;IF(OR(N374="",O374=""),"transportatorul, ","")&amp;IF(OR(K374="",NOT(ISNUMBER(L374))),"locul și data încărcării, ","")&amp;IF(M374="","locul de livrare, ","")&amp;IF(N(AF374)=0,"numărul de colete, ","")&amp;IF(COUNTIFS(Mărfuri!$B$5:$B$1004,B374,Mărfuri!$H$5:$H$1004,"")&gt;0,"greutatea unor loturi, ",""),LEN(IF(C374="","data, ","")&amp;IF(D374="","locul întocmirii, ","")&amp;IF(OR(E374="",F374=""),"expeditorul, ","")&amp;IF(OR(H374="",I374=""),"destinatarul, ","")&amp;IF(OR(N374="",O374=""),"transportatorul, ","")&amp;IF(OR(K374="",NOT(ISNUMBER(L374))),"locul și data încărcării, ","")&amp;IF(M374="","locul de livrare, ","")&amp;IF(N(AF374)=0,"numărul de colete, ","")&amp;IF(COUNTIFS(Mărfuri!$B$5:$B$1004,B374,Mărfuri!$H$5:$H$1004,"")&gt;0,"greutatea unor loturi, ",""))-2)&amp;". ","")&amp;IF(Z374&lt;&gt;"","Transportatorul a făcut rezerve la încărcare (art. 8): ele te obligă doar dacă le-ai acceptat expres. ","")&amp;IF(AND(ISNUMBER(AC374),ISNUMBER(AI374)),IF(NOT(ISNUMBER(AD374)),IF(Azi&gt;AI374,"Rezerva scrisă pentru avarii neaparente nu a fost trimisă în termen ("&amp;RIGHT("0"&amp;DAY(AI374),2)&amp;"."&amp;RIGHT("0"&amp;MONTH(AI374),2)&amp;"."&amp;YEAR(AI374)&amp;"). ","Trimite rezerva scrisă pentru avarii neaparente până la "&amp;RIGHT("0"&amp;DAY(AI374),2)&amp;"."&amp;RIGHT("0"&amp;MONTH(AI374),2)&amp;"."&amp;YEAR(AI374)&amp;". "),IF(AD374&gt;AI374,"Rezerva scrisă a fost trimisă după termenul de 7 zile ("&amp;RIGHT("0"&amp;DAY(AI374),2)&amp;"."&amp;RIGHT("0"&amp;MONTH(AI374),2)&amp;"."&amp;YEAR(AI374)&amp;"): se prezumă că marfa a fost primită în starea din CMR. ","")),"")&amp;IF(ISNUMBER(AJ374),IF(NOT(ISNUMBER(AE374)),IF(Azi&gt;AJ374,"Termenul de 21 de zile pentru reclamația de întârziere a expirat. ","Livrare cu întârziere: trimite reclamația scrisă până la "&amp;RIGHT("0"&amp;DAY(AJ374),2)&amp;"."&amp;RIGHT("0"&amp;MONTH(AJ374),2)&amp;"."&amp;YEAR(AJ374)&amp;". "),IF(AE374&gt;AJ374,"Reclamația pentru întârziere a fost trimisă după termen. ","")),"")&amp;IF(AND(AH374="În tranzit – întârziat"),"Termenul de livrare a trecut și marfa nu a ajuns. ","")&amp;IF(AND(ISNUMBER(AK374),OR(AB374&lt;&gt;"",ISNUMBER(AC374),ISNUMBER(AJ374)),Azi&gt;N(AK374)-60,Azi&lt;=N(AK374)),"Acțiunea în instanță se prescrie la "&amp;RIGHT("0"&amp;DAY(AK374),2)&amp;"."&amp;RIGHT("0"&amp;MONTH(AK374),2)&amp;"."&amp;YEAR(AK374)&amp;". ","")))</f>
        <v/>
      </c>
    </row>
    <row r="375" spans="2:38" x14ac:dyDescent="0.2">
      <c r="B375" s="17"/>
      <c r="C375" s="18"/>
      <c r="D375" s="19"/>
      <c r="E375" s="19"/>
      <c r="F375" s="19"/>
      <c r="G375" s="19"/>
      <c r="H375" s="19"/>
      <c r="I375" s="19"/>
      <c r="J375" s="19"/>
      <c r="K375" s="19"/>
      <c r="L375" s="18"/>
      <c r="M375" s="19"/>
      <c r="N375" s="19"/>
      <c r="O375" s="19"/>
      <c r="P375" s="19"/>
      <c r="Q375" s="19"/>
      <c r="R375" s="19"/>
      <c r="S375" s="19"/>
      <c r="T375" s="20"/>
      <c r="U375" s="21"/>
      <c r="V375" s="20"/>
      <c r="W375" s="19"/>
      <c r="X375" s="19"/>
      <c r="Y375" s="18"/>
      <c r="Z375" s="19"/>
      <c r="AA375" s="18"/>
      <c r="AB375" s="19"/>
      <c r="AC375" s="18"/>
      <c r="AD375" s="18"/>
      <c r="AE375" s="18"/>
      <c r="AF375" s="22" t="str">
        <f>IF(B375="","",SUMIF(Mărfuri!$B$5:$B$1004,B375,Mărfuri!$D$5:$D$1004))</f>
        <v/>
      </c>
      <c r="AG375" s="23" t="str">
        <f>IF(B375="","",SUMIF(Mărfuri!$B$5:$B$1004,B375,Mărfuri!$H$5:$H$1004))</f>
        <v/>
      </c>
      <c r="AH375" s="24" t="str">
        <f t="shared" si="20"/>
        <v/>
      </c>
      <c r="AI375" s="25" t="str">
        <f t="shared" si="21"/>
        <v/>
      </c>
      <c r="AJ375" s="25" t="str">
        <f t="shared" si="22"/>
        <v/>
      </c>
      <c r="AK375" s="25" t="str">
        <f t="shared" si="23"/>
        <v/>
      </c>
      <c r="AL375" s="26" t="str">
        <f>IF(B375="","",TRIM(IF(COUNTIF($B$5:$B$504,B375)&gt;1,"Număr CMR dublat. ","")&amp;IF(LEN(IF(C375="","data, ","")&amp;IF(D375="","locul întocmirii, ","")&amp;IF(OR(E375="",F375=""),"expeditorul, ","")&amp;IF(OR(H375="",I375=""),"destinatarul, ","")&amp;IF(OR(N375="",O375=""),"transportatorul, ","")&amp;IF(OR(K375="",NOT(ISNUMBER(L375))),"locul și data încărcării, ","")&amp;IF(M375="","locul de livrare, ","")&amp;IF(N(AF375)=0,"numărul de colete, ","")&amp;IF(COUNTIFS(Mărfuri!$B$5:$B$1004,B375,Mărfuri!$H$5:$H$1004,"")&gt;0,"greutatea unor loturi, ",""))&gt;0,"Lipsesc date obligatorii (art. 6): "&amp;LEFT(IF(C375="","data, ","")&amp;IF(D375="","locul întocmirii, ","")&amp;IF(OR(E375="",F375=""),"expeditorul, ","")&amp;IF(OR(H375="",I375=""),"destinatarul, ","")&amp;IF(OR(N375="",O375=""),"transportatorul, ","")&amp;IF(OR(K375="",NOT(ISNUMBER(L375))),"locul și data încărcării, ","")&amp;IF(M375="","locul de livrare, ","")&amp;IF(N(AF375)=0,"numărul de colete, ","")&amp;IF(COUNTIFS(Mărfuri!$B$5:$B$1004,B375,Mărfuri!$H$5:$H$1004,"")&gt;0,"greutatea unor loturi, ",""),LEN(IF(C375="","data, ","")&amp;IF(D375="","locul întocmirii, ","")&amp;IF(OR(E375="",F375=""),"expeditorul, ","")&amp;IF(OR(H375="",I375=""),"destinatarul, ","")&amp;IF(OR(N375="",O375=""),"transportatorul, ","")&amp;IF(OR(K375="",NOT(ISNUMBER(L375))),"locul și data încărcării, ","")&amp;IF(M375="","locul de livrare, ","")&amp;IF(N(AF375)=0,"numărul de colete, ","")&amp;IF(COUNTIFS(Mărfuri!$B$5:$B$1004,B375,Mărfuri!$H$5:$H$1004,"")&gt;0,"greutatea unor loturi, ",""))-2)&amp;". ","")&amp;IF(Z375&lt;&gt;"","Transportatorul a făcut rezerve la încărcare (art. 8): ele te obligă doar dacă le-ai acceptat expres. ","")&amp;IF(AND(ISNUMBER(AC375),ISNUMBER(AI375)),IF(NOT(ISNUMBER(AD375)),IF(Azi&gt;AI375,"Rezerva scrisă pentru avarii neaparente nu a fost trimisă în termen ("&amp;RIGHT("0"&amp;DAY(AI375),2)&amp;"."&amp;RIGHT("0"&amp;MONTH(AI375),2)&amp;"."&amp;YEAR(AI375)&amp;"). ","Trimite rezerva scrisă pentru avarii neaparente până la "&amp;RIGHT("0"&amp;DAY(AI375),2)&amp;"."&amp;RIGHT("0"&amp;MONTH(AI375),2)&amp;"."&amp;YEAR(AI375)&amp;". "),IF(AD375&gt;AI375,"Rezerva scrisă a fost trimisă după termenul de 7 zile ("&amp;RIGHT("0"&amp;DAY(AI375),2)&amp;"."&amp;RIGHT("0"&amp;MONTH(AI375),2)&amp;"."&amp;YEAR(AI375)&amp;"): se prezumă că marfa a fost primită în starea din CMR. ","")),"")&amp;IF(ISNUMBER(AJ375),IF(NOT(ISNUMBER(AE375)),IF(Azi&gt;AJ375,"Termenul de 21 de zile pentru reclamația de întârziere a expirat. ","Livrare cu întârziere: trimite reclamația scrisă până la "&amp;RIGHT("0"&amp;DAY(AJ375),2)&amp;"."&amp;RIGHT("0"&amp;MONTH(AJ375),2)&amp;"."&amp;YEAR(AJ375)&amp;". "),IF(AE375&gt;AJ375,"Reclamația pentru întârziere a fost trimisă după termen. ","")),"")&amp;IF(AND(AH375="În tranzit – întârziat"),"Termenul de livrare a trecut și marfa nu a ajuns. ","")&amp;IF(AND(ISNUMBER(AK375),OR(AB375&lt;&gt;"",ISNUMBER(AC375),ISNUMBER(AJ375)),Azi&gt;N(AK375)-60,Azi&lt;=N(AK375)),"Acțiunea în instanță se prescrie la "&amp;RIGHT("0"&amp;DAY(AK375),2)&amp;"."&amp;RIGHT("0"&amp;MONTH(AK375),2)&amp;"."&amp;YEAR(AK375)&amp;". ","")))</f>
        <v/>
      </c>
    </row>
    <row r="376" spans="2:38" x14ac:dyDescent="0.2">
      <c r="B376" s="17"/>
      <c r="C376" s="18"/>
      <c r="D376" s="19"/>
      <c r="E376" s="19"/>
      <c r="F376" s="19"/>
      <c r="G376" s="19"/>
      <c r="H376" s="19"/>
      <c r="I376" s="19"/>
      <c r="J376" s="19"/>
      <c r="K376" s="19"/>
      <c r="L376" s="18"/>
      <c r="M376" s="19"/>
      <c r="N376" s="19"/>
      <c r="O376" s="19"/>
      <c r="P376" s="19"/>
      <c r="Q376" s="19"/>
      <c r="R376" s="19"/>
      <c r="S376" s="19"/>
      <c r="T376" s="20"/>
      <c r="U376" s="21"/>
      <c r="V376" s="20"/>
      <c r="W376" s="19"/>
      <c r="X376" s="19"/>
      <c r="Y376" s="18"/>
      <c r="Z376" s="19"/>
      <c r="AA376" s="18"/>
      <c r="AB376" s="19"/>
      <c r="AC376" s="18"/>
      <c r="AD376" s="18"/>
      <c r="AE376" s="18"/>
      <c r="AF376" s="22" t="str">
        <f>IF(B376="","",SUMIF(Mărfuri!$B$5:$B$1004,B376,Mărfuri!$D$5:$D$1004))</f>
        <v/>
      </c>
      <c r="AG376" s="23" t="str">
        <f>IF(B376="","",SUMIF(Mărfuri!$B$5:$B$1004,B376,Mărfuri!$H$5:$H$1004))</f>
        <v/>
      </c>
      <c r="AH376" s="24" t="str">
        <f t="shared" si="20"/>
        <v/>
      </c>
      <c r="AI376" s="25" t="str">
        <f t="shared" si="21"/>
        <v/>
      </c>
      <c r="AJ376" s="25" t="str">
        <f t="shared" si="22"/>
        <v/>
      </c>
      <c r="AK376" s="25" t="str">
        <f t="shared" si="23"/>
        <v/>
      </c>
      <c r="AL376" s="26" t="str">
        <f>IF(B376="","",TRIM(IF(COUNTIF($B$5:$B$504,B376)&gt;1,"Număr CMR dublat. ","")&amp;IF(LEN(IF(C376="","data, ","")&amp;IF(D376="","locul întocmirii, ","")&amp;IF(OR(E376="",F376=""),"expeditorul, ","")&amp;IF(OR(H376="",I376=""),"destinatarul, ","")&amp;IF(OR(N376="",O376=""),"transportatorul, ","")&amp;IF(OR(K376="",NOT(ISNUMBER(L376))),"locul și data încărcării, ","")&amp;IF(M376="","locul de livrare, ","")&amp;IF(N(AF376)=0,"numărul de colete, ","")&amp;IF(COUNTIFS(Mărfuri!$B$5:$B$1004,B376,Mărfuri!$H$5:$H$1004,"")&gt;0,"greutatea unor loturi, ",""))&gt;0,"Lipsesc date obligatorii (art. 6): "&amp;LEFT(IF(C376="","data, ","")&amp;IF(D376="","locul întocmirii, ","")&amp;IF(OR(E376="",F376=""),"expeditorul, ","")&amp;IF(OR(H376="",I376=""),"destinatarul, ","")&amp;IF(OR(N376="",O376=""),"transportatorul, ","")&amp;IF(OR(K376="",NOT(ISNUMBER(L376))),"locul și data încărcării, ","")&amp;IF(M376="","locul de livrare, ","")&amp;IF(N(AF376)=0,"numărul de colete, ","")&amp;IF(COUNTIFS(Mărfuri!$B$5:$B$1004,B376,Mărfuri!$H$5:$H$1004,"")&gt;0,"greutatea unor loturi, ",""),LEN(IF(C376="","data, ","")&amp;IF(D376="","locul întocmirii, ","")&amp;IF(OR(E376="",F376=""),"expeditorul, ","")&amp;IF(OR(H376="",I376=""),"destinatarul, ","")&amp;IF(OR(N376="",O376=""),"transportatorul, ","")&amp;IF(OR(K376="",NOT(ISNUMBER(L376))),"locul și data încărcării, ","")&amp;IF(M376="","locul de livrare, ","")&amp;IF(N(AF376)=0,"numărul de colete, ","")&amp;IF(COUNTIFS(Mărfuri!$B$5:$B$1004,B376,Mărfuri!$H$5:$H$1004,"")&gt;0,"greutatea unor loturi, ",""))-2)&amp;". ","")&amp;IF(Z376&lt;&gt;"","Transportatorul a făcut rezerve la încărcare (art. 8): ele te obligă doar dacă le-ai acceptat expres. ","")&amp;IF(AND(ISNUMBER(AC376),ISNUMBER(AI376)),IF(NOT(ISNUMBER(AD376)),IF(Azi&gt;AI376,"Rezerva scrisă pentru avarii neaparente nu a fost trimisă în termen ("&amp;RIGHT("0"&amp;DAY(AI376),2)&amp;"."&amp;RIGHT("0"&amp;MONTH(AI376),2)&amp;"."&amp;YEAR(AI376)&amp;"). ","Trimite rezerva scrisă pentru avarii neaparente până la "&amp;RIGHT("0"&amp;DAY(AI376),2)&amp;"."&amp;RIGHT("0"&amp;MONTH(AI376),2)&amp;"."&amp;YEAR(AI376)&amp;". "),IF(AD376&gt;AI376,"Rezerva scrisă a fost trimisă după termenul de 7 zile ("&amp;RIGHT("0"&amp;DAY(AI376),2)&amp;"."&amp;RIGHT("0"&amp;MONTH(AI376),2)&amp;"."&amp;YEAR(AI376)&amp;"): se prezumă că marfa a fost primită în starea din CMR. ","")),"")&amp;IF(ISNUMBER(AJ376),IF(NOT(ISNUMBER(AE376)),IF(Azi&gt;AJ376,"Termenul de 21 de zile pentru reclamația de întârziere a expirat. ","Livrare cu întârziere: trimite reclamația scrisă până la "&amp;RIGHT("0"&amp;DAY(AJ376),2)&amp;"."&amp;RIGHT("0"&amp;MONTH(AJ376),2)&amp;"."&amp;YEAR(AJ376)&amp;". "),IF(AE376&gt;AJ376,"Reclamația pentru întârziere a fost trimisă după termen. ","")),"")&amp;IF(AND(AH376="În tranzit – întârziat"),"Termenul de livrare a trecut și marfa nu a ajuns. ","")&amp;IF(AND(ISNUMBER(AK376),OR(AB376&lt;&gt;"",ISNUMBER(AC376),ISNUMBER(AJ376)),Azi&gt;N(AK376)-60,Azi&lt;=N(AK376)),"Acțiunea în instanță se prescrie la "&amp;RIGHT("0"&amp;DAY(AK376),2)&amp;"."&amp;RIGHT("0"&amp;MONTH(AK376),2)&amp;"."&amp;YEAR(AK376)&amp;". ","")))</f>
        <v/>
      </c>
    </row>
    <row r="377" spans="2:38" x14ac:dyDescent="0.2">
      <c r="B377" s="17"/>
      <c r="C377" s="18"/>
      <c r="D377" s="19"/>
      <c r="E377" s="19"/>
      <c r="F377" s="19"/>
      <c r="G377" s="19"/>
      <c r="H377" s="19"/>
      <c r="I377" s="19"/>
      <c r="J377" s="19"/>
      <c r="K377" s="19"/>
      <c r="L377" s="18"/>
      <c r="M377" s="19"/>
      <c r="N377" s="19"/>
      <c r="O377" s="19"/>
      <c r="P377" s="19"/>
      <c r="Q377" s="19"/>
      <c r="R377" s="19"/>
      <c r="S377" s="19"/>
      <c r="T377" s="20"/>
      <c r="U377" s="21"/>
      <c r="V377" s="20"/>
      <c r="W377" s="19"/>
      <c r="X377" s="19"/>
      <c r="Y377" s="18"/>
      <c r="Z377" s="19"/>
      <c r="AA377" s="18"/>
      <c r="AB377" s="19"/>
      <c r="AC377" s="18"/>
      <c r="AD377" s="18"/>
      <c r="AE377" s="18"/>
      <c r="AF377" s="22" t="str">
        <f>IF(B377="","",SUMIF(Mărfuri!$B$5:$B$1004,B377,Mărfuri!$D$5:$D$1004))</f>
        <v/>
      </c>
      <c r="AG377" s="23" t="str">
        <f>IF(B377="","",SUMIF(Mărfuri!$B$5:$B$1004,B377,Mărfuri!$H$5:$H$1004))</f>
        <v/>
      </c>
      <c r="AH377" s="24" t="str">
        <f t="shared" si="20"/>
        <v/>
      </c>
      <c r="AI377" s="25" t="str">
        <f t="shared" si="21"/>
        <v/>
      </c>
      <c r="AJ377" s="25" t="str">
        <f t="shared" si="22"/>
        <v/>
      </c>
      <c r="AK377" s="25" t="str">
        <f t="shared" si="23"/>
        <v/>
      </c>
      <c r="AL377" s="26" t="str">
        <f>IF(B377="","",TRIM(IF(COUNTIF($B$5:$B$504,B377)&gt;1,"Număr CMR dublat. ","")&amp;IF(LEN(IF(C377="","data, ","")&amp;IF(D377="","locul întocmirii, ","")&amp;IF(OR(E377="",F377=""),"expeditorul, ","")&amp;IF(OR(H377="",I377=""),"destinatarul, ","")&amp;IF(OR(N377="",O377=""),"transportatorul, ","")&amp;IF(OR(K377="",NOT(ISNUMBER(L377))),"locul și data încărcării, ","")&amp;IF(M377="","locul de livrare, ","")&amp;IF(N(AF377)=0,"numărul de colete, ","")&amp;IF(COUNTIFS(Mărfuri!$B$5:$B$1004,B377,Mărfuri!$H$5:$H$1004,"")&gt;0,"greutatea unor loturi, ",""))&gt;0,"Lipsesc date obligatorii (art. 6): "&amp;LEFT(IF(C377="","data, ","")&amp;IF(D377="","locul întocmirii, ","")&amp;IF(OR(E377="",F377=""),"expeditorul, ","")&amp;IF(OR(H377="",I377=""),"destinatarul, ","")&amp;IF(OR(N377="",O377=""),"transportatorul, ","")&amp;IF(OR(K377="",NOT(ISNUMBER(L377))),"locul și data încărcării, ","")&amp;IF(M377="","locul de livrare, ","")&amp;IF(N(AF377)=0,"numărul de colete, ","")&amp;IF(COUNTIFS(Mărfuri!$B$5:$B$1004,B377,Mărfuri!$H$5:$H$1004,"")&gt;0,"greutatea unor loturi, ",""),LEN(IF(C377="","data, ","")&amp;IF(D377="","locul întocmirii, ","")&amp;IF(OR(E377="",F377=""),"expeditorul, ","")&amp;IF(OR(H377="",I377=""),"destinatarul, ","")&amp;IF(OR(N377="",O377=""),"transportatorul, ","")&amp;IF(OR(K377="",NOT(ISNUMBER(L377))),"locul și data încărcării, ","")&amp;IF(M377="","locul de livrare, ","")&amp;IF(N(AF377)=0,"numărul de colete, ","")&amp;IF(COUNTIFS(Mărfuri!$B$5:$B$1004,B377,Mărfuri!$H$5:$H$1004,"")&gt;0,"greutatea unor loturi, ",""))-2)&amp;". ","")&amp;IF(Z377&lt;&gt;"","Transportatorul a făcut rezerve la încărcare (art. 8): ele te obligă doar dacă le-ai acceptat expres. ","")&amp;IF(AND(ISNUMBER(AC377),ISNUMBER(AI377)),IF(NOT(ISNUMBER(AD377)),IF(Azi&gt;AI377,"Rezerva scrisă pentru avarii neaparente nu a fost trimisă în termen ("&amp;RIGHT("0"&amp;DAY(AI377),2)&amp;"."&amp;RIGHT("0"&amp;MONTH(AI377),2)&amp;"."&amp;YEAR(AI377)&amp;"). ","Trimite rezerva scrisă pentru avarii neaparente până la "&amp;RIGHT("0"&amp;DAY(AI377),2)&amp;"."&amp;RIGHT("0"&amp;MONTH(AI377),2)&amp;"."&amp;YEAR(AI377)&amp;". "),IF(AD377&gt;AI377,"Rezerva scrisă a fost trimisă după termenul de 7 zile ("&amp;RIGHT("0"&amp;DAY(AI377),2)&amp;"."&amp;RIGHT("0"&amp;MONTH(AI377),2)&amp;"."&amp;YEAR(AI377)&amp;"): se prezumă că marfa a fost primită în starea din CMR. ","")),"")&amp;IF(ISNUMBER(AJ377),IF(NOT(ISNUMBER(AE377)),IF(Azi&gt;AJ377,"Termenul de 21 de zile pentru reclamația de întârziere a expirat. ","Livrare cu întârziere: trimite reclamația scrisă până la "&amp;RIGHT("0"&amp;DAY(AJ377),2)&amp;"."&amp;RIGHT("0"&amp;MONTH(AJ377),2)&amp;"."&amp;YEAR(AJ377)&amp;". "),IF(AE377&gt;AJ377,"Reclamația pentru întârziere a fost trimisă după termen. ","")),"")&amp;IF(AND(AH377="În tranzit – întârziat"),"Termenul de livrare a trecut și marfa nu a ajuns. ","")&amp;IF(AND(ISNUMBER(AK377),OR(AB377&lt;&gt;"",ISNUMBER(AC377),ISNUMBER(AJ377)),Azi&gt;N(AK377)-60,Azi&lt;=N(AK377)),"Acțiunea în instanță se prescrie la "&amp;RIGHT("0"&amp;DAY(AK377),2)&amp;"."&amp;RIGHT("0"&amp;MONTH(AK377),2)&amp;"."&amp;YEAR(AK377)&amp;". ","")))</f>
        <v/>
      </c>
    </row>
    <row r="378" spans="2:38" x14ac:dyDescent="0.2">
      <c r="B378" s="17"/>
      <c r="C378" s="18"/>
      <c r="D378" s="19"/>
      <c r="E378" s="19"/>
      <c r="F378" s="19"/>
      <c r="G378" s="19"/>
      <c r="H378" s="19"/>
      <c r="I378" s="19"/>
      <c r="J378" s="19"/>
      <c r="K378" s="19"/>
      <c r="L378" s="18"/>
      <c r="M378" s="19"/>
      <c r="N378" s="19"/>
      <c r="O378" s="19"/>
      <c r="P378" s="19"/>
      <c r="Q378" s="19"/>
      <c r="R378" s="19"/>
      <c r="S378" s="19"/>
      <c r="T378" s="20"/>
      <c r="U378" s="21"/>
      <c r="V378" s="20"/>
      <c r="W378" s="19"/>
      <c r="X378" s="19"/>
      <c r="Y378" s="18"/>
      <c r="Z378" s="19"/>
      <c r="AA378" s="18"/>
      <c r="AB378" s="19"/>
      <c r="AC378" s="18"/>
      <c r="AD378" s="18"/>
      <c r="AE378" s="18"/>
      <c r="AF378" s="22" t="str">
        <f>IF(B378="","",SUMIF(Mărfuri!$B$5:$B$1004,B378,Mărfuri!$D$5:$D$1004))</f>
        <v/>
      </c>
      <c r="AG378" s="23" t="str">
        <f>IF(B378="","",SUMIF(Mărfuri!$B$5:$B$1004,B378,Mărfuri!$H$5:$H$1004))</f>
        <v/>
      </c>
      <c r="AH378" s="24" t="str">
        <f t="shared" si="20"/>
        <v/>
      </c>
      <c r="AI378" s="25" t="str">
        <f t="shared" si="21"/>
        <v/>
      </c>
      <c r="AJ378" s="25" t="str">
        <f t="shared" si="22"/>
        <v/>
      </c>
      <c r="AK378" s="25" t="str">
        <f t="shared" si="23"/>
        <v/>
      </c>
      <c r="AL378" s="26" t="str">
        <f>IF(B378="","",TRIM(IF(COUNTIF($B$5:$B$504,B378)&gt;1,"Număr CMR dublat. ","")&amp;IF(LEN(IF(C378="","data, ","")&amp;IF(D378="","locul întocmirii, ","")&amp;IF(OR(E378="",F378=""),"expeditorul, ","")&amp;IF(OR(H378="",I378=""),"destinatarul, ","")&amp;IF(OR(N378="",O378=""),"transportatorul, ","")&amp;IF(OR(K378="",NOT(ISNUMBER(L378))),"locul și data încărcării, ","")&amp;IF(M378="","locul de livrare, ","")&amp;IF(N(AF378)=0,"numărul de colete, ","")&amp;IF(COUNTIFS(Mărfuri!$B$5:$B$1004,B378,Mărfuri!$H$5:$H$1004,"")&gt;0,"greutatea unor loturi, ",""))&gt;0,"Lipsesc date obligatorii (art. 6): "&amp;LEFT(IF(C378="","data, ","")&amp;IF(D378="","locul întocmirii, ","")&amp;IF(OR(E378="",F378=""),"expeditorul, ","")&amp;IF(OR(H378="",I378=""),"destinatarul, ","")&amp;IF(OR(N378="",O378=""),"transportatorul, ","")&amp;IF(OR(K378="",NOT(ISNUMBER(L378))),"locul și data încărcării, ","")&amp;IF(M378="","locul de livrare, ","")&amp;IF(N(AF378)=0,"numărul de colete, ","")&amp;IF(COUNTIFS(Mărfuri!$B$5:$B$1004,B378,Mărfuri!$H$5:$H$1004,"")&gt;0,"greutatea unor loturi, ",""),LEN(IF(C378="","data, ","")&amp;IF(D378="","locul întocmirii, ","")&amp;IF(OR(E378="",F378=""),"expeditorul, ","")&amp;IF(OR(H378="",I378=""),"destinatarul, ","")&amp;IF(OR(N378="",O378=""),"transportatorul, ","")&amp;IF(OR(K378="",NOT(ISNUMBER(L378))),"locul și data încărcării, ","")&amp;IF(M378="","locul de livrare, ","")&amp;IF(N(AF378)=0,"numărul de colete, ","")&amp;IF(COUNTIFS(Mărfuri!$B$5:$B$1004,B378,Mărfuri!$H$5:$H$1004,"")&gt;0,"greutatea unor loturi, ",""))-2)&amp;". ","")&amp;IF(Z378&lt;&gt;"","Transportatorul a făcut rezerve la încărcare (art. 8): ele te obligă doar dacă le-ai acceptat expres. ","")&amp;IF(AND(ISNUMBER(AC378),ISNUMBER(AI378)),IF(NOT(ISNUMBER(AD378)),IF(Azi&gt;AI378,"Rezerva scrisă pentru avarii neaparente nu a fost trimisă în termen ("&amp;RIGHT("0"&amp;DAY(AI378),2)&amp;"."&amp;RIGHT("0"&amp;MONTH(AI378),2)&amp;"."&amp;YEAR(AI378)&amp;"). ","Trimite rezerva scrisă pentru avarii neaparente până la "&amp;RIGHT("0"&amp;DAY(AI378),2)&amp;"."&amp;RIGHT("0"&amp;MONTH(AI378),2)&amp;"."&amp;YEAR(AI378)&amp;". "),IF(AD378&gt;AI378,"Rezerva scrisă a fost trimisă după termenul de 7 zile ("&amp;RIGHT("0"&amp;DAY(AI378),2)&amp;"."&amp;RIGHT("0"&amp;MONTH(AI378),2)&amp;"."&amp;YEAR(AI378)&amp;"): se prezumă că marfa a fost primită în starea din CMR. ","")),"")&amp;IF(ISNUMBER(AJ378),IF(NOT(ISNUMBER(AE378)),IF(Azi&gt;AJ378,"Termenul de 21 de zile pentru reclamația de întârziere a expirat. ","Livrare cu întârziere: trimite reclamația scrisă până la "&amp;RIGHT("0"&amp;DAY(AJ378),2)&amp;"."&amp;RIGHT("0"&amp;MONTH(AJ378),2)&amp;"."&amp;YEAR(AJ378)&amp;". "),IF(AE378&gt;AJ378,"Reclamația pentru întârziere a fost trimisă după termen. ","")),"")&amp;IF(AND(AH378="În tranzit – întârziat"),"Termenul de livrare a trecut și marfa nu a ajuns. ","")&amp;IF(AND(ISNUMBER(AK378),OR(AB378&lt;&gt;"",ISNUMBER(AC378),ISNUMBER(AJ378)),Azi&gt;N(AK378)-60,Azi&lt;=N(AK378)),"Acțiunea în instanță se prescrie la "&amp;RIGHT("0"&amp;DAY(AK378),2)&amp;"."&amp;RIGHT("0"&amp;MONTH(AK378),2)&amp;"."&amp;YEAR(AK378)&amp;". ","")))</f>
        <v/>
      </c>
    </row>
    <row r="379" spans="2:38" x14ac:dyDescent="0.2">
      <c r="B379" s="17"/>
      <c r="C379" s="18"/>
      <c r="D379" s="19"/>
      <c r="E379" s="19"/>
      <c r="F379" s="19"/>
      <c r="G379" s="19"/>
      <c r="H379" s="19"/>
      <c r="I379" s="19"/>
      <c r="J379" s="19"/>
      <c r="K379" s="19"/>
      <c r="L379" s="18"/>
      <c r="M379" s="19"/>
      <c r="N379" s="19"/>
      <c r="O379" s="19"/>
      <c r="P379" s="19"/>
      <c r="Q379" s="19"/>
      <c r="R379" s="19"/>
      <c r="S379" s="19"/>
      <c r="T379" s="20"/>
      <c r="U379" s="21"/>
      <c r="V379" s="20"/>
      <c r="W379" s="19"/>
      <c r="X379" s="19"/>
      <c r="Y379" s="18"/>
      <c r="Z379" s="19"/>
      <c r="AA379" s="18"/>
      <c r="AB379" s="19"/>
      <c r="AC379" s="18"/>
      <c r="AD379" s="18"/>
      <c r="AE379" s="18"/>
      <c r="AF379" s="22" t="str">
        <f>IF(B379="","",SUMIF(Mărfuri!$B$5:$B$1004,B379,Mărfuri!$D$5:$D$1004))</f>
        <v/>
      </c>
      <c r="AG379" s="23" t="str">
        <f>IF(B379="","",SUMIF(Mărfuri!$B$5:$B$1004,B379,Mărfuri!$H$5:$H$1004))</f>
        <v/>
      </c>
      <c r="AH379" s="24" t="str">
        <f t="shared" si="20"/>
        <v/>
      </c>
      <c r="AI379" s="25" t="str">
        <f t="shared" si="21"/>
        <v/>
      </c>
      <c r="AJ379" s="25" t="str">
        <f t="shared" si="22"/>
        <v/>
      </c>
      <c r="AK379" s="25" t="str">
        <f t="shared" si="23"/>
        <v/>
      </c>
      <c r="AL379" s="26" t="str">
        <f>IF(B379="","",TRIM(IF(COUNTIF($B$5:$B$504,B379)&gt;1,"Număr CMR dublat. ","")&amp;IF(LEN(IF(C379="","data, ","")&amp;IF(D379="","locul întocmirii, ","")&amp;IF(OR(E379="",F379=""),"expeditorul, ","")&amp;IF(OR(H379="",I379=""),"destinatarul, ","")&amp;IF(OR(N379="",O379=""),"transportatorul, ","")&amp;IF(OR(K379="",NOT(ISNUMBER(L379))),"locul și data încărcării, ","")&amp;IF(M379="","locul de livrare, ","")&amp;IF(N(AF379)=0,"numărul de colete, ","")&amp;IF(COUNTIFS(Mărfuri!$B$5:$B$1004,B379,Mărfuri!$H$5:$H$1004,"")&gt;0,"greutatea unor loturi, ",""))&gt;0,"Lipsesc date obligatorii (art. 6): "&amp;LEFT(IF(C379="","data, ","")&amp;IF(D379="","locul întocmirii, ","")&amp;IF(OR(E379="",F379=""),"expeditorul, ","")&amp;IF(OR(H379="",I379=""),"destinatarul, ","")&amp;IF(OR(N379="",O379=""),"transportatorul, ","")&amp;IF(OR(K379="",NOT(ISNUMBER(L379))),"locul și data încărcării, ","")&amp;IF(M379="","locul de livrare, ","")&amp;IF(N(AF379)=0,"numărul de colete, ","")&amp;IF(COUNTIFS(Mărfuri!$B$5:$B$1004,B379,Mărfuri!$H$5:$H$1004,"")&gt;0,"greutatea unor loturi, ",""),LEN(IF(C379="","data, ","")&amp;IF(D379="","locul întocmirii, ","")&amp;IF(OR(E379="",F379=""),"expeditorul, ","")&amp;IF(OR(H379="",I379=""),"destinatarul, ","")&amp;IF(OR(N379="",O379=""),"transportatorul, ","")&amp;IF(OR(K379="",NOT(ISNUMBER(L379))),"locul și data încărcării, ","")&amp;IF(M379="","locul de livrare, ","")&amp;IF(N(AF379)=0,"numărul de colete, ","")&amp;IF(COUNTIFS(Mărfuri!$B$5:$B$1004,B379,Mărfuri!$H$5:$H$1004,"")&gt;0,"greutatea unor loturi, ",""))-2)&amp;". ","")&amp;IF(Z379&lt;&gt;"","Transportatorul a făcut rezerve la încărcare (art. 8): ele te obligă doar dacă le-ai acceptat expres. ","")&amp;IF(AND(ISNUMBER(AC379),ISNUMBER(AI379)),IF(NOT(ISNUMBER(AD379)),IF(Azi&gt;AI379,"Rezerva scrisă pentru avarii neaparente nu a fost trimisă în termen ("&amp;RIGHT("0"&amp;DAY(AI379),2)&amp;"."&amp;RIGHT("0"&amp;MONTH(AI379),2)&amp;"."&amp;YEAR(AI379)&amp;"). ","Trimite rezerva scrisă pentru avarii neaparente până la "&amp;RIGHT("0"&amp;DAY(AI379),2)&amp;"."&amp;RIGHT("0"&amp;MONTH(AI379),2)&amp;"."&amp;YEAR(AI379)&amp;". "),IF(AD379&gt;AI379,"Rezerva scrisă a fost trimisă după termenul de 7 zile ("&amp;RIGHT("0"&amp;DAY(AI379),2)&amp;"."&amp;RIGHT("0"&amp;MONTH(AI379),2)&amp;"."&amp;YEAR(AI379)&amp;"): se prezumă că marfa a fost primită în starea din CMR. ","")),"")&amp;IF(ISNUMBER(AJ379),IF(NOT(ISNUMBER(AE379)),IF(Azi&gt;AJ379,"Termenul de 21 de zile pentru reclamația de întârziere a expirat. ","Livrare cu întârziere: trimite reclamația scrisă până la "&amp;RIGHT("0"&amp;DAY(AJ379),2)&amp;"."&amp;RIGHT("0"&amp;MONTH(AJ379),2)&amp;"."&amp;YEAR(AJ379)&amp;". "),IF(AE379&gt;AJ379,"Reclamația pentru întârziere a fost trimisă după termen. ","")),"")&amp;IF(AND(AH379="În tranzit – întârziat"),"Termenul de livrare a trecut și marfa nu a ajuns. ","")&amp;IF(AND(ISNUMBER(AK379),OR(AB379&lt;&gt;"",ISNUMBER(AC379),ISNUMBER(AJ379)),Azi&gt;N(AK379)-60,Azi&lt;=N(AK379)),"Acțiunea în instanță se prescrie la "&amp;RIGHT("0"&amp;DAY(AK379),2)&amp;"."&amp;RIGHT("0"&amp;MONTH(AK379),2)&amp;"."&amp;YEAR(AK379)&amp;". ","")))</f>
        <v/>
      </c>
    </row>
    <row r="380" spans="2:38" x14ac:dyDescent="0.2">
      <c r="B380" s="17"/>
      <c r="C380" s="18"/>
      <c r="D380" s="19"/>
      <c r="E380" s="19"/>
      <c r="F380" s="19"/>
      <c r="G380" s="19"/>
      <c r="H380" s="19"/>
      <c r="I380" s="19"/>
      <c r="J380" s="19"/>
      <c r="K380" s="19"/>
      <c r="L380" s="18"/>
      <c r="M380" s="19"/>
      <c r="N380" s="19"/>
      <c r="O380" s="19"/>
      <c r="P380" s="19"/>
      <c r="Q380" s="19"/>
      <c r="R380" s="19"/>
      <c r="S380" s="19"/>
      <c r="T380" s="20"/>
      <c r="U380" s="21"/>
      <c r="V380" s="20"/>
      <c r="W380" s="19"/>
      <c r="X380" s="19"/>
      <c r="Y380" s="18"/>
      <c r="Z380" s="19"/>
      <c r="AA380" s="18"/>
      <c r="AB380" s="19"/>
      <c r="AC380" s="18"/>
      <c r="AD380" s="18"/>
      <c r="AE380" s="18"/>
      <c r="AF380" s="22" t="str">
        <f>IF(B380="","",SUMIF(Mărfuri!$B$5:$B$1004,B380,Mărfuri!$D$5:$D$1004))</f>
        <v/>
      </c>
      <c r="AG380" s="23" t="str">
        <f>IF(B380="","",SUMIF(Mărfuri!$B$5:$B$1004,B380,Mărfuri!$H$5:$H$1004))</f>
        <v/>
      </c>
      <c r="AH380" s="24" t="str">
        <f t="shared" si="20"/>
        <v/>
      </c>
      <c r="AI380" s="25" t="str">
        <f t="shared" si="21"/>
        <v/>
      </c>
      <c r="AJ380" s="25" t="str">
        <f t="shared" si="22"/>
        <v/>
      </c>
      <c r="AK380" s="25" t="str">
        <f t="shared" si="23"/>
        <v/>
      </c>
      <c r="AL380" s="26" t="str">
        <f>IF(B380="","",TRIM(IF(COUNTIF($B$5:$B$504,B380)&gt;1,"Număr CMR dublat. ","")&amp;IF(LEN(IF(C380="","data, ","")&amp;IF(D380="","locul întocmirii, ","")&amp;IF(OR(E380="",F380=""),"expeditorul, ","")&amp;IF(OR(H380="",I380=""),"destinatarul, ","")&amp;IF(OR(N380="",O380=""),"transportatorul, ","")&amp;IF(OR(K380="",NOT(ISNUMBER(L380))),"locul și data încărcării, ","")&amp;IF(M380="","locul de livrare, ","")&amp;IF(N(AF380)=0,"numărul de colete, ","")&amp;IF(COUNTIFS(Mărfuri!$B$5:$B$1004,B380,Mărfuri!$H$5:$H$1004,"")&gt;0,"greutatea unor loturi, ",""))&gt;0,"Lipsesc date obligatorii (art. 6): "&amp;LEFT(IF(C380="","data, ","")&amp;IF(D380="","locul întocmirii, ","")&amp;IF(OR(E380="",F380=""),"expeditorul, ","")&amp;IF(OR(H380="",I380=""),"destinatarul, ","")&amp;IF(OR(N380="",O380=""),"transportatorul, ","")&amp;IF(OR(K380="",NOT(ISNUMBER(L380))),"locul și data încărcării, ","")&amp;IF(M380="","locul de livrare, ","")&amp;IF(N(AF380)=0,"numărul de colete, ","")&amp;IF(COUNTIFS(Mărfuri!$B$5:$B$1004,B380,Mărfuri!$H$5:$H$1004,"")&gt;0,"greutatea unor loturi, ",""),LEN(IF(C380="","data, ","")&amp;IF(D380="","locul întocmirii, ","")&amp;IF(OR(E380="",F380=""),"expeditorul, ","")&amp;IF(OR(H380="",I380=""),"destinatarul, ","")&amp;IF(OR(N380="",O380=""),"transportatorul, ","")&amp;IF(OR(K380="",NOT(ISNUMBER(L380))),"locul și data încărcării, ","")&amp;IF(M380="","locul de livrare, ","")&amp;IF(N(AF380)=0,"numărul de colete, ","")&amp;IF(COUNTIFS(Mărfuri!$B$5:$B$1004,B380,Mărfuri!$H$5:$H$1004,"")&gt;0,"greutatea unor loturi, ",""))-2)&amp;". ","")&amp;IF(Z380&lt;&gt;"","Transportatorul a făcut rezerve la încărcare (art. 8): ele te obligă doar dacă le-ai acceptat expres. ","")&amp;IF(AND(ISNUMBER(AC380),ISNUMBER(AI380)),IF(NOT(ISNUMBER(AD380)),IF(Azi&gt;AI380,"Rezerva scrisă pentru avarii neaparente nu a fost trimisă în termen ("&amp;RIGHT("0"&amp;DAY(AI380),2)&amp;"."&amp;RIGHT("0"&amp;MONTH(AI380),2)&amp;"."&amp;YEAR(AI380)&amp;"). ","Trimite rezerva scrisă pentru avarii neaparente până la "&amp;RIGHT("0"&amp;DAY(AI380),2)&amp;"."&amp;RIGHT("0"&amp;MONTH(AI380),2)&amp;"."&amp;YEAR(AI380)&amp;". "),IF(AD380&gt;AI380,"Rezerva scrisă a fost trimisă după termenul de 7 zile ("&amp;RIGHT("0"&amp;DAY(AI380),2)&amp;"."&amp;RIGHT("0"&amp;MONTH(AI380),2)&amp;"."&amp;YEAR(AI380)&amp;"): se prezumă că marfa a fost primită în starea din CMR. ","")),"")&amp;IF(ISNUMBER(AJ380),IF(NOT(ISNUMBER(AE380)),IF(Azi&gt;AJ380,"Termenul de 21 de zile pentru reclamația de întârziere a expirat. ","Livrare cu întârziere: trimite reclamația scrisă până la "&amp;RIGHT("0"&amp;DAY(AJ380),2)&amp;"."&amp;RIGHT("0"&amp;MONTH(AJ380),2)&amp;"."&amp;YEAR(AJ380)&amp;". "),IF(AE380&gt;AJ380,"Reclamația pentru întârziere a fost trimisă după termen. ","")),"")&amp;IF(AND(AH380="În tranzit – întârziat"),"Termenul de livrare a trecut și marfa nu a ajuns. ","")&amp;IF(AND(ISNUMBER(AK380),OR(AB380&lt;&gt;"",ISNUMBER(AC380),ISNUMBER(AJ380)),Azi&gt;N(AK380)-60,Azi&lt;=N(AK380)),"Acțiunea în instanță se prescrie la "&amp;RIGHT("0"&amp;DAY(AK380),2)&amp;"."&amp;RIGHT("0"&amp;MONTH(AK380),2)&amp;"."&amp;YEAR(AK380)&amp;". ","")))</f>
        <v/>
      </c>
    </row>
    <row r="381" spans="2:38" x14ac:dyDescent="0.2">
      <c r="B381" s="17"/>
      <c r="C381" s="18"/>
      <c r="D381" s="19"/>
      <c r="E381" s="19"/>
      <c r="F381" s="19"/>
      <c r="G381" s="19"/>
      <c r="H381" s="19"/>
      <c r="I381" s="19"/>
      <c r="J381" s="19"/>
      <c r="K381" s="19"/>
      <c r="L381" s="18"/>
      <c r="M381" s="19"/>
      <c r="N381" s="19"/>
      <c r="O381" s="19"/>
      <c r="P381" s="19"/>
      <c r="Q381" s="19"/>
      <c r="R381" s="19"/>
      <c r="S381" s="19"/>
      <c r="T381" s="20"/>
      <c r="U381" s="21"/>
      <c r="V381" s="20"/>
      <c r="W381" s="19"/>
      <c r="X381" s="19"/>
      <c r="Y381" s="18"/>
      <c r="Z381" s="19"/>
      <c r="AA381" s="18"/>
      <c r="AB381" s="19"/>
      <c r="AC381" s="18"/>
      <c r="AD381" s="18"/>
      <c r="AE381" s="18"/>
      <c r="AF381" s="22" t="str">
        <f>IF(B381="","",SUMIF(Mărfuri!$B$5:$B$1004,B381,Mărfuri!$D$5:$D$1004))</f>
        <v/>
      </c>
      <c r="AG381" s="23" t="str">
        <f>IF(B381="","",SUMIF(Mărfuri!$B$5:$B$1004,B381,Mărfuri!$H$5:$H$1004))</f>
        <v/>
      </c>
      <c r="AH381" s="24" t="str">
        <f t="shared" si="20"/>
        <v/>
      </c>
      <c r="AI381" s="25" t="str">
        <f t="shared" si="21"/>
        <v/>
      </c>
      <c r="AJ381" s="25" t="str">
        <f t="shared" si="22"/>
        <v/>
      </c>
      <c r="AK381" s="25" t="str">
        <f t="shared" si="23"/>
        <v/>
      </c>
      <c r="AL381" s="26" t="str">
        <f>IF(B381="","",TRIM(IF(COUNTIF($B$5:$B$504,B381)&gt;1,"Număr CMR dublat. ","")&amp;IF(LEN(IF(C381="","data, ","")&amp;IF(D381="","locul întocmirii, ","")&amp;IF(OR(E381="",F381=""),"expeditorul, ","")&amp;IF(OR(H381="",I381=""),"destinatarul, ","")&amp;IF(OR(N381="",O381=""),"transportatorul, ","")&amp;IF(OR(K381="",NOT(ISNUMBER(L381))),"locul și data încărcării, ","")&amp;IF(M381="","locul de livrare, ","")&amp;IF(N(AF381)=0,"numărul de colete, ","")&amp;IF(COUNTIFS(Mărfuri!$B$5:$B$1004,B381,Mărfuri!$H$5:$H$1004,"")&gt;0,"greutatea unor loturi, ",""))&gt;0,"Lipsesc date obligatorii (art. 6): "&amp;LEFT(IF(C381="","data, ","")&amp;IF(D381="","locul întocmirii, ","")&amp;IF(OR(E381="",F381=""),"expeditorul, ","")&amp;IF(OR(H381="",I381=""),"destinatarul, ","")&amp;IF(OR(N381="",O381=""),"transportatorul, ","")&amp;IF(OR(K381="",NOT(ISNUMBER(L381))),"locul și data încărcării, ","")&amp;IF(M381="","locul de livrare, ","")&amp;IF(N(AF381)=0,"numărul de colete, ","")&amp;IF(COUNTIFS(Mărfuri!$B$5:$B$1004,B381,Mărfuri!$H$5:$H$1004,"")&gt;0,"greutatea unor loturi, ",""),LEN(IF(C381="","data, ","")&amp;IF(D381="","locul întocmirii, ","")&amp;IF(OR(E381="",F381=""),"expeditorul, ","")&amp;IF(OR(H381="",I381=""),"destinatarul, ","")&amp;IF(OR(N381="",O381=""),"transportatorul, ","")&amp;IF(OR(K381="",NOT(ISNUMBER(L381))),"locul și data încărcării, ","")&amp;IF(M381="","locul de livrare, ","")&amp;IF(N(AF381)=0,"numărul de colete, ","")&amp;IF(COUNTIFS(Mărfuri!$B$5:$B$1004,B381,Mărfuri!$H$5:$H$1004,"")&gt;0,"greutatea unor loturi, ",""))-2)&amp;". ","")&amp;IF(Z381&lt;&gt;"","Transportatorul a făcut rezerve la încărcare (art. 8): ele te obligă doar dacă le-ai acceptat expres. ","")&amp;IF(AND(ISNUMBER(AC381),ISNUMBER(AI381)),IF(NOT(ISNUMBER(AD381)),IF(Azi&gt;AI381,"Rezerva scrisă pentru avarii neaparente nu a fost trimisă în termen ("&amp;RIGHT("0"&amp;DAY(AI381),2)&amp;"."&amp;RIGHT("0"&amp;MONTH(AI381),2)&amp;"."&amp;YEAR(AI381)&amp;"). ","Trimite rezerva scrisă pentru avarii neaparente până la "&amp;RIGHT("0"&amp;DAY(AI381),2)&amp;"."&amp;RIGHT("0"&amp;MONTH(AI381),2)&amp;"."&amp;YEAR(AI381)&amp;". "),IF(AD381&gt;AI381,"Rezerva scrisă a fost trimisă după termenul de 7 zile ("&amp;RIGHT("0"&amp;DAY(AI381),2)&amp;"."&amp;RIGHT("0"&amp;MONTH(AI381),2)&amp;"."&amp;YEAR(AI381)&amp;"): se prezumă că marfa a fost primită în starea din CMR. ","")),"")&amp;IF(ISNUMBER(AJ381),IF(NOT(ISNUMBER(AE381)),IF(Azi&gt;AJ381,"Termenul de 21 de zile pentru reclamația de întârziere a expirat. ","Livrare cu întârziere: trimite reclamația scrisă până la "&amp;RIGHT("0"&amp;DAY(AJ381),2)&amp;"."&amp;RIGHT("0"&amp;MONTH(AJ381),2)&amp;"."&amp;YEAR(AJ381)&amp;". "),IF(AE381&gt;AJ381,"Reclamația pentru întârziere a fost trimisă după termen. ","")),"")&amp;IF(AND(AH381="În tranzit – întârziat"),"Termenul de livrare a trecut și marfa nu a ajuns. ","")&amp;IF(AND(ISNUMBER(AK381),OR(AB381&lt;&gt;"",ISNUMBER(AC381),ISNUMBER(AJ381)),Azi&gt;N(AK381)-60,Azi&lt;=N(AK381)),"Acțiunea în instanță se prescrie la "&amp;RIGHT("0"&amp;DAY(AK381),2)&amp;"."&amp;RIGHT("0"&amp;MONTH(AK381),2)&amp;"."&amp;YEAR(AK381)&amp;". ","")))</f>
        <v/>
      </c>
    </row>
    <row r="382" spans="2:38" x14ac:dyDescent="0.2">
      <c r="B382" s="17"/>
      <c r="C382" s="18"/>
      <c r="D382" s="19"/>
      <c r="E382" s="19"/>
      <c r="F382" s="19"/>
      <c r="G382" s="19"/>
      <c r="H382" s="19"/>
      <c r="I382" s="19"/>
      <c r="J382" s="19"/>
      <c r="K382" s="19"/>
      <c r="L382" s="18"/>
      <c r="M382" s="19"/>
      <c r="N382" s="19"/>
      <c r="O382" s="19"/>
      <c r="P382" s="19"/>
      <c r="Q382" s="19"/>
      <c r="R382" s="19"/>
      <c r="S382" s="19"/>
      <c r="T382" s="20"/>
      <c r="U382" s="21"/>
      <c r="V382" s="20"/>
      <c r="W382" s="19"/>
      <c r="X382" s="19"/>
      <c r="Y382" s="18"/>
      <c r="Z382" s="19"/>
      <c r="AA382" s="18"/>
      <c r="AB382" s="19"/>
      <c r="AC382" s="18"/>
      <c r="AD382" s="18"/>
      <c r="AE382" s="18"/>
      <c r="AF382" s="22" t="str">
        <f>IF(B382="","",SUMIF(Mărfuri!$B$5:$B$1004,B382,Mărfuri!$D$5:$D$1004))</f>
        <v/>
      </c>
      <c r="AG382" s="23" t="str">
        <f>IF(B382="","",SUMIF(Mărfuri!$B$5:$B$1004,B382,Mărfuri!$H$5:$H$1004))</f>
        <v/>
      </c>
      <c r="AH382" s="24" t="str">
        <f t="shared" si="20"/>
        <v/>
      </c>
      <c r="AI382" s="25" t="str">
        <f t="shared" si="21"/>
        <v/>
      </c>
      <c r="AJ382" s="25" t="str">
        <f t="shared" si="22"/>
        <v/>
      </c>
      <c r="AK382" s="25" t="str">
        <f t="shared" si="23"/>
        <v/>
      </c>
      <c r="AL382" s="26" t="str">
        <f>IF(B382="","",TRIM(IF(COUNTIF($B$5:$B$504,B382)&gt;1,"Număr CMR dublat. ","")&amp;IF(LEN(IF(C382="","data, ","")&amp;IF(D382="","locul întocmirii, ","")&amp;IF(OR(E382="",F382=""),"expeditorul, ","")&amp;IF(OR(H382="",I382=""),"destinatarul, ","")&amp;IF(OR(N382="",O382=""),"transportatorul, ","")&amp;IF(OR(K382="",NOT(ISNUMBER(L382))),"locul și data încărcării, ","")&amp;IF(M382="","locul de livrare, ","")&amp;IF(N(AF382)=0,"numărul de colete, ","")&amp;IF(COUNTIFS(Mărfuri!$B$5:$B$1004,B382,Mărfuri!$H$5:$H$1004,"")&gt;0,"greutatea unor loturi, ",""))&gt;0,"Lipsesc date obligatorii (art. 6): "&amp;LEFT(IF(C382="","data, ","")&amp;IF(D382="","locul întocmirii, ","")&amp;IF(OR(E382="",F382=""),"expeditorul, ","")&amp;IF(OR(H382="",I382=""),"destinatarul, ","")&amp;IF(OR(N382="",O382=""),"transportatorul, ","")&amp;IF(OR(K382="",NOT(ISNUMBER(L382))),"locul și data încărcării, ","")&amp;IF(M382="","locul de livrare, ","")&amp;IF(N(AF382)=0,"numărul de colete, ","")&amp;IF(COUNTIFS(Mărfuri!$B$5:$B$1004,B382,Mărfuri!$H$5:$H$1004,"")&gt;0,"greutatea unor loturi, ",""),LEN(IF(C382="","data, ","")&amp;IF(D382="","locul întocmirii, ","")&amp;IF(OR(E382="",F382=""),"expeditorul, ","")&amp;IF(OR(H382="",I382=""),"destinatarul, ","")&amp;IF(OR(N382="",O382=""),"transportatorul, ","")&amp;IF(OR(K382="",NOT(ISNUMBER(L382))),"locul și data încărcării, ","")&amp;IF(M382="","locul de livrare, ","")&amp;IF(N(AF382)=0,"numărul de colete, ","")&amp;IF(COUNTIFS(Mărfuri!$B$5:$B$1004,B382,Mărfuri!$H$5:$H$1004,"")&gt;0,"greutatea unor loturi, ",""))-2)&amp;". ","")&amp;IF(Z382&lt;&gt;"","Transportatorul a făcut rezerve la încărcare (art. 8): ele te obligă doar dacă le-ai acceptat expres. ","")&amp;IF(AND(ISNUMBER(AC382),ISNUMBER(AI382)),IF(NOT(ISNUMBER(AD382)),IF(Azi&gt;AI382,"Rezerva scrisă pentru avarii neaparente nu a fost trimisă în termen ("&amp;RIGHT("0"&amp;DAY(AI382),2)&amp;"."&amp;RIGHT("0"&amp;MONTH(AI382),2)&amp;"."&amp;YEAR(AI382)&amp;"). ","Trimite rezerva scrisă pentru avarii neaparente până la "&amp;RIGHT("0"&amp;DAY(AI382),2)&amp;"."&amp;RIGHT("0"&amp;MONTH(AI382),2)&amp;"."&amp;YEAR(AI382)&amp;". "),IF(AD382&gt;AI382,"Rezerva scrisă a fost trimisă după termenul de 7 zile ("&amp;RIGHT("0"&amp;DAY(AI382),2)&amp;"."&amp;RIGHT("0"&amp;MONTH(AI382),2)&amp;"."&amp;YEAR(AI382)&amp;"): se prezumă că marfa a fost primită în starea din CMR. ","")),"")&amp;IF(ISNUMBER(AJ382),IF(NOT(ISNUMBER(AE382)),IF(Azi&gt;AJ382,"Termenul de 21 de zile pentru reclamația de întârziere a expirat. ","Livrare cu întârziere: trimite reclamația scrisă până la "&amp;RIGHT("0"&amp;DAY(AJ382),2)&amp;"."&amp;RIGHT("0"&amp;MONTH(AJ382),2)&amp;"."&amp;YEAR(AJ382)&amp;". "),IF(AE382&gt;AJ382,"Reclamația pentru întârziere a fost trimisă după termen. ","")),"")&amp;IF(AND(AH382="În tranzit – întârziat"),"Termenul de livrare a trecut și marfa nu a ajuns. ","")&amp;IF(AND(ISNUMBER(AK382),OR(AB382&lt;&gt;"",ISNUMBER(AC382),ISNUMBER(AJ382)),Azi&gt;N(AK382)-60,Azi&lt;=N(AK382)),"Acțiunea în instanță se prescrie la "&amp;RIGHT("0"&amp;DAY(AK382),2)&amp;"."&amp;RIGHT("0"&amp;MONTH(AK382),2)&amp;"."&amp;YEAR(AK382)&amp;". ","")))</f>
        <v/>
      </c>
    </row>
    <row r="383" spans="2:38" x14ac:dyDescent="0.2">
      <c r="B383" s="17"/>
      <c r="C383" s="18"/>
      <c r="D383" s="19"/>
      <c r="E383" s="19"/>
      <c r="F383" s="19"/>
      <c r="G383" s="19"/>
      <c r="H383" s="19"/>
      <c r="I383" s="19"/>
      <c r="J383" s="19"/>
      <c r="K383" s="19"/>
      <c r="L383" s="18"/>
      <c r="M383" s="19"/>
      <c r="N383" s="19"/>
      <c r="O383" s="19"/>
      <c r="P383" s="19"/>
      <c r="Q383" s="19"/>
      <c r="R383" s="19"/>
      <c r="S383" s="19"/>
      <c r="T383" s="20"/>
      <c r="U383" s="21"/>
      <c r="V383" s="20"/>
      <c r="W383" s="19"/>
      <c r="X383" s="19"/>
      <c r="Y383" s="18"/>
      <c r="Z383" s="19"/>
      <c r="AA383" s="18"/>
      <c r="AB383" s="19"/>
      <c r="AC383" s="18"/>
      <c r="AD383" s="18"/>
      <c r="AE383" s="18"/>
      <c r="AF383" s="22" t="str">
        <f>IF(B383="","",SUMIF(Mărfuri!$B$5:$B$1004,B383,Mărfuri!$D$5:$D$1004))</f>
        <v/>
      </c>
      <c r="AG383" s="23" t="str">
        <f>IF(B383="","",SUMIF(Mărfuri!$B$5:$B$1004,B383,Mărfuri!$H$5:$H$1004))</f>
        <v/>
      </c>
      <c r="AH383" s="24" t="str">
        <f t="shared" si="20"/>
        <v/>
      </c>
      <c r="AI383" s="25" t="str">
        <f t="shared" si="21"/>
        <v/>
      </c>
      <c r="AJ383" s="25" t="str">
        <f t="shared" si="22"/>
        <v/>
      </c>
      <c r="AK383" s="25" t="str">
        <f t="shared" si="23"/>
        <v/>
      </c>
      <c r="AL383" s="26" t="str">
        <f>IF(B383="","",TRIM(IF(COUNTIF($B$5:$B$504,B383)&gt;1,"Număr CMR dublat. ","")&amp;IF(LEN(IF(C383="","data, ","")&amp;IF(D383="","locul întocmirii, ","")&amp;IF(OR(E383="",F383=""),"expeditorul, ","")&amp;IF(OR(H383="",I383=""),"destinatarul, ","")&amp;IF(OR(N383="",O383=""),"transportatorul, ","")&amp;IF(OR(K383="",NOT(ISNUMBER(L383))),"locul și data încărcării, ","")&amp;IF(M383="","locul de livrare, ","")&amp;IF(N(AF383)=0,"numărul de colete, ","")&amp;IF(COUNTIFS(Mărfuri!$B$5:$B$1004,B383,Mărfuri!$H$5:$H$1004,"")&gt;0,"greutatea unor loturi, ",""))&gt;0,"Lipsesc date obligatorii (art. 6): "&amp;LEFT(IF(C383="","data, ","")&amp;IF(D383="","locul întocmirii, ","")&amp;IF(OR(E383="",F383=""),"expeditorul, ","")&amp;IF(OR(H383="",I383=""),"destinatarul, ","")&amp;IF(OR(N383="",O383=""),"transportatorul, ","")&amp;IF(OR(K383="",NOT(ISNUMBER(L383))),"locul și data încărcării, ","")&amp;IF(M383="","locul de livrare, ","")&amp;IF(N(AF383)=0,"numărul de colete, ","")&amp;IF(COUNTIFS(Mărfuri!$B$5:$B$1004,B383,Mărfuri!$H$5:$H$1004,"")&gt;0,"greutatea unor loturi, ",""),LEN(IF(C383="","data, ","")&amp;IF(D383="","locul întocmirii, ","")&amp;IF(OR(E383="",F383=""),"expeditorul, ","")&amp;IF(OR(H383="",I383=""),"destinatarul, ","")&amp;IF(OR(N383="",O383=""),"transportatorul, ","")&amp;IF(OR(K383="",NOT(ISNUMBER(L383))),"locul și data încărcării, ","")&amp;IF(M383="","locul de livrare, ","")&amp;IF(N(AF383)=0,"numărul de colete, ","")&amp;IF(COUNTIFS(Mărfuri!$B$5:$B$1004,B383,Mărfuri!$H$5:$H$1004,"")&gt;0,"greutatea unor loturi, ",""))-2)&amp;". ","")&amp;IF(Z383&lt;&gt;"","Transportatorul a făcut rezerve la încărcare (art. 8): ele te obligă doar dacă le-ai acceptat expres. ","")&amp;IF(AND(ISNUMBER(AC383),ISNUMBER(AI383)),IF(NOT(ISNUMBER(AD383)),IF(Azi&gt;AI383,"Rezerva scrisă pentru avarii neaparente nu a fost trimisă în termen ("&amp;RIGHT("0"&amp;DAY(AI383),2)&amp;"."&amp;RIGHT("0"&amp;MONTH(AI383),2)&amp;"."&amp;YEAR(AI383)&amp;"). ","Trimite rezerva scrisă pentru avarii neaparente până la "&amp;RIGHT("0"&amp;DAY(AI383),2)&amp;"."&amp;RIGHT("0"&amp;MONTH(AI383),2)&amp;"."&amp;YEAR(AI383)&amp;". "),IF(AD383&gt;AI383,"Rezerva scrisă a fost trimisă după termenul de 7 zile ("&amp;RIGHT("0"&amp;DAY(AI383),2)&amp;"."&amp;RIGHT("0"&amp;MONTH(AI383),2)&amp;"."&amp;YEAR(AI383)&amp;"): se prezumă că marfa a fost primită în starea din CMR. ","")),"")&amp;IF(ISNUMBER(AJ383),IF(NOT(ISNUMBER(AE383)),IF(Azi&gt;AJ383,"Termenul de 21 de zile pentru reclamația de întârziere a expirat. ","Livrare cu întârziere: trimite reclamația scrisă până la "&amp;RIGHT("0"&amp;DAY(AJ383),2)&amp;"."&amp;RIGHT("0"&amp;MONTH(AJ383),2)&amp;"."&amp;YEAR(AJ383)&amp;". "),IF(AE383&gt;AJ383,"Reclamația pentru întârziere a fost trimisă după termen. ","")),"")&amp;IF(AND(AH383="În tranzit – întârziat"),"Termenul de livrare a trecut și marfa nu a ajuns. ","")&amp;IF(AND(ISNUMBER(AK383),OR(AB383&lt;&gt;"",ISNUMBER(AC383),ISNUMBER(AJ383)),Azi&gt;N(AK383)-60,Azi&lt;=N(AK383)),"Acțiunea în instanță se prescrie la "&amp;RIGHT("0"&amp;DAY(AK383),2)&amp;"."&amp;RIGHT("0"&amp;MONTH(AK383),2)&amp;"."&amp;YEAR(AK383)&amp;". ","")))</f>
        <v/>
      </c>
    </row>
    <row r="384" spans="2:38" x14ac:dyDescent="0.2">
      <c r="B384" s="17"/>
      <c r="C384" s="18"/>
      <c r="D384" s="19"/>
      <c r="E384" s="19"/>
      <c r="F384" s="19"/>
      <c r="G384" s="19"/>
      <c r="H384" s="19"/>
      <c r="I384" s="19"/>
      <c r="J384" s="19"/>
      <c r="K384" s="19"/>
      <c r="L384" s="18"/>
      <c r="M384" s="19"/>
      <c r="N384" s="19"/>
      <c r="O384" s="19"/>
      <c r="P384" s="19"/>
      <c r="Q384" s="19"/>
      <c r="R384" s="19"/>
      <c r="S384" s="19"/>
      <c r="T384" s="20"/>
      <c r="U384" s="21"/>
      <c r="V384" s="20"/>
      <c r="W384" s="19"/>
      <c r="X384" s="19"/>
      <c r="Y384" s="18"/>
      <c r="Z384" s="19"/>
      <c r="AA384" s="18"/>
      <c r="AB384" s="19"/>
      <c r="AC384" s="18"/>
      <c r="AD384" s="18"/>
      <c r="AE384" s="18"/>
      <c r="AF384" s="22" t="str">
        <f>IF(B384="","",SUMIF(Mărfuri!$B$5:$B$1004,B384,Mărfuri!$D$5:$D$1004))</f>
        <v/>
      </c>
      <c r="AG384" s="23" t="str">
        <f>IF(B384="","",SUMIF(Mărfuri!$B$5:$B$1004,B384,Mărfuri!$H$5:$H$1004))</f>
        <v/>
      </c>
      <c r="AH384" s="24" t="str">
        <f t="shared" si="20"/>
        <v/>
      </c>
      <c r="AI384" s="25" t="str">
        <f t="shared" si="21"/>
        <v/>
      </c>
      <c r="AJ384" s="25" t="str">
        <f t="shared" si="22"/>
        <v/>
      </c>
      <c r="AK384" s="25" t="str">
        <f t="shared" si="23"/>
        <v/>
      </c>
      <c r="AL384" s="26" t="str">
        <f>IF(B384="","",TRIM(IF(COUNTIF($B$5:$B$504,B384)&gt;1,"Număr CMR dublat. ","")&amp;IF(LEN(IF(C384="","data, ","")&amp;IF(D384="","locul întocmirii, ","")&amp;IF(OR(E384="",F384=""),"expeditorul, ","")&amp;IF(OR(H384="",I384=""),"destinatarul, ","")&amp;IF(OR(N384="",O384=""),"transportatorul, ","")&amp;IF(OR(K384="",NOT(ISNUMBER(L384))),"locul și data încărcării, ","")&amp;IF(M384="","locul de livrare, ","")&amp;IF(N(AF384)=0,"numărul de colete, ","")&amp;IF(COUNTIFS(Mărfuri!$B$5:$B$1004,B384,Mărfuri!$H$5:$H$1004,"")&gt;0,"greutatea unor loturi, ",""))&gt;0,"Lipsesc date obligatorii (art. 6): "&amp;LEFT(IF(C384="","data, ","")&amp;IF(D384="","locul întocmirii, ","")&amp;IF(OR(E384="",F384=""),"expeditorul, ","")&amp;IF(OR(H384="",I384=""),"destinatarul, ","")&amp;IF(OR(N384="",O384=""),"transportatorul, ","")&amp;IF(OR(K384="",NOT(ISNUMBER(L384))),"locul și data încărcării, ","")&amp;IF(M384="","locul de livrare, ","")&amp;IF(N(AF384)=0,"numărul de colete, ","")&amp;IF(COUNTIFS(Mărfuri!$B$5:$B$1004,B384,Mărfuri!$H$5:$H$1004,"")&gt;0,"greutatea unor loturi, ",""),LEN(IF(C384="","data, ","")&amp;IF(D384="","locul întocmirii, ","")&amp;IF(OR(E384="",F384=""),"expeditorul, ","")&amp;IF(OR(H384="",I384=""),"destinatarul, ","")&amp;IF(OR(N384="",O384=""),"transportatorul, ","")&amp;IF(OR(K384="",NOT(ISNUMBER(L384))),"locul și data încărcării, ","")&amp;IF(M384="","locul de livrare, ","")&amp;IF(N(AF384)=0,"numărul de colete, ","")&amp;IF(COUNTIFS(Mărfuri!$B$5:$B$1004,B384,Mărfuri!$H$5:$H$1004,"")&gt;0,"greutatea unor loturi, ",""))-2)&amp;". ","")&amp;IF(Z384&lt;&gt;"","Transportatorul a făcut rezerve la încărcare (art. 8): ele te obligă doar dacă le-ai acceptat expres. ","")&amp;IF(AND(ISNUMBER(AC384),ISNUMBER(AI384)),IF(NOT(ISNUMBER(AD384)),IF(Azi&gt;AI384,"Rezerva scrisă pentru avarii neaparente nu a fost trimisă în termen ("&amp;RIGHT("0"&amp;DAY(AI384),2)&amp;"."&amp;RIGHT("0"&amp;MONTH(AI384),2)&amp;"."&amp;YEAR(AI384)&amp;"). ","Trimite rezerva scrisă pentru avarii neaparente până la "&amp;RIGHT("0"&amp;DAY(AI384),2)&amp;"."&amp;RIGHT("0"&amp;MONTH(AI384),2)&amp;"."&amp;YEAR(AI384)&amp;". "),IF(AD384&gt;AI384,"Rezerva scrisă a fost trimisă după termenul de 7 zile ("&amp;RIGHT("0"&amp;DAY(AI384),2)&amp;"."&amp;RIGHT("0"&amp;MONTH(AI384),2)&amp;"."&amp;YEAR(AI384)&amp;"): se prezumă că marfa a fost primită în starea din CMR. ","")),"")&amp;IF(ISNUMBER(AJ384),IF(NOT(ISNUMBER(AE384)),IF(Azi&gt;AJ384,"Termenul de 21 de zile pentru reclamația de întârziere a expirat. ","Livrare cu întârziere: trimite reclamația scrisă până la "&amp;RIGHT("0"&amp;DAY(AJ384),2)&amp;"."&amp;RIGHT("0"&amp;MONTH(AJ384),2)&amp;"."&amp;YEAR(AJ384)&amp;". "),IF(AE384&gt;AJ384,"Reclamația pentru întârziere a fost trimisă după termen. ","")),"")&amp;IF(AND(AH384="În tranzit – întârziat"),"Termenul de livrare a trecut și marfa nu a ajuns. ","")&amp;IF(AND(ISNUMBER(AK384),OR(AB384&lt;&gt;"",ISNUMBER(AC384),ISNUMBER(AJ384)),Azi&gt;N(AK384)-60,Azi&lt;=N(AK384)),"Acțiunea în instanță se prescrie la "&amp;RIGHT("0"&amp;DAY(AK384),2)&amp;"."&amp;RIGHT("0"&amp;MONTH(AK384),2)&amp;"."&amp;YEAR(AK384)&amp;". ","")))</f>
        <v/>
      </c>
    </row>
    <row r="385" spans="2:38" x14ac:dyDescent="0.2">
      <c r="B385" s="17"/>
      <c r="C385" s="18"/>
      <c r="D385" s="19"/>
      <c r="E385" s="19"/>
      <c r="F385" s="19"/>
      <c r="G385" s="19"/>
      <c r="H385" s="19"/>
      <c r="I385" s="19"/>
      <c r="J385" s="19"/>
      <c r="K385" s="19"/>
      <c r="L385" s="18"/>
      <c r="M385" s="19"/>
      <c r="N385" s="19"/>
      <c r="O385" s="19"/>
      <c r="P385" s="19"/>
      <c r="Q385" s="19"/>
      <c r="R385" s="19"/>
      <c r="S385" s="19"/>
      <c r="T385" s="20"/>
      <c r="U385" s="21"/>
      <c r="V385" s="20"/>
      <c r="W385" s="19"/>
      <c r="X385" s="19"/>
      <c r="Y385" s="18"/>
      <c r="Z385" s="19"/>
      <c r="AA385" s="18"/>
      <c r="AB385" s="19"/>
      <c r="AC385" s="18"/>
      <c r="AD385" s="18"/>
      <c r="AE385" s="18"/>
      <c r="AF385" s="22" t="str">
        <f>IF(B385="","",SUMIF(Mărfuri!$B$5:$B$1004,B385,Mărfuri!$D$5:$D$1004))</f>
        <v/>
      </c>
      <c r="AG385" s="23" t="str">
        <f>IF(B385="","",SUMIF(Mărfuri!$B$5:$B$1004,B385,Mărfuri!$H$5:$H$1004))</f>
        <v/>
      </c>
      <c r="AH385" s="24" t="str">
        <f t="shared" si="20"/>
        <v/>
      </c>
      <c r="AI385" s="25" t="str">
        <f t="shared" si="21"/>
        <v/>
      </c>
      <c r="AJ385" s="25" t="str">
        <f t="shared" si="22"/>
        <v/>
      </c>
      <c r="AK385" s="25" t="str">
        <f t="shared" si="23"/>
        <v/>
      </c>
      <c r="AL385" s="26" t="str">
        <f>IF(B385="","",TRIM(IF(COUNTIF($B$5:$B$504,B385)&gt;1,"Număr CMR dublat. ","")&amp;IF(LEN(IF(C385="","data, ","")&amp;IF(D385="","locul întocmirii, ","")&amp;IF(OR(E385="",F385=""),"expeditorul, ","")&amp;IF(OR(H385="",I385=""),"destinatarul, ","")&amp;IF(OR(N385="",O385=""),"transportatorul, ","")&amp;IF(OR(K385="",NOT(ISNUMBER(L385))),"locul și data încărcării, ","")&amp;IF(M385="","locul de livrare, ","")&amp;IF(N(AF385)=0,"numărul de colete, ","")&amp;IF(COUNTIFS(Mărfuri!$B$5:$B$1004,B385,Mărfuri!$H$5:$H$1004,"")&gt;0,"greutatea unor loturi, ",""))&gt;0,"Lipsesc date obligatorii (art. 6): "&amp;LEFT(IF(C385="","data, ","")&amp;IF(D385="","locul întocmirii, ","")&amp;IF(OR(E385="",F385=""),"expeditorul, ","")&amp;IF(OR(H385="",I385=""),"destinatarul, ","")&amp;IF(OR(N385="",O385=""),"transportatorul, ","")&amp;IF(OR(K385="",NOT(ISNUMBER(L385))),"locul și data încărcării, ","")&amp;IF(M385="","locul de livrare, ","")&amp;IF(N(AF385)=0,"numărul de colete, ","")&amp;IF(COUNTIFS(Mărfuri!$B$5:$B$1004,B385,Mărfuri!$H$5:$H$1004,"")&gt;0,"greutatea unor loturi, ",""),LEN(IF(C385="","data, ","")&amp;IF(D385="","locul întocmirii, ","")&amp;IF(OR(E385="",F385=""),"expeditorul, ","")&amp;IF(OR(H385="",I385=""),"destinatarul, ","")&amp;IF(OR(N385="",O385=""),"transportatorul, ","")&amp;IF(OR(K385="",NOT(ISNUMBER(L385))),"locul și data încărcării, ","")&amp;IF(M385="","locul de livrare, ","")&amp;IF(N(AF385)=0,"numărul de colete, ","")&amp;IF(COUNTIFS(Mărfuri!$B$5:$B$1004,B385,Mărfuri!$H$5:$H$1004,"")&gt;0,"greutatea unor loturi, ",""))-2)&amp;". ","")&amp;IF(Z385&lt;&gt;"","Transportatorul a făcut rezerve la încărcare (art. 8): ele te obligă doar dacă le-ai acceptat expres. ","")&amp;IF(AND(ISNUMBER(AC385),ISNUMBER(AI385)),IF(NOT(ISNUMBER(AD385)),IF(Azi&gt;AI385,"Rezerva scrisă pentru avarii neaparente nu a fost trimisă în termen ("&amp;RIGHT("0"&amp;DAY(AI385),2)&amp;"."&amp;RIGHT("0"&amp;MONTH(AI385),2)&amp;"."&amp;YEAR(AI385)&amp;"). ","Trimite rezerva scrisă pentru avarii neaparente până la "&amp;RIGHT("0"&amp;DAY(AI385),2)&amp;"."&amp;RIGHT("0"&amp;MONTH(AI385),2)&amp;"."&amp;YEAR(AI385)&amp;". "),IF(AD385&gt;AI385,"Rezerva scrisă a fost trimisă după termenul de 7 zile ("&amp;RIGHT("0"&amp;DAY(AI385),2)&amp;"."&amp;RIGHT("0"&amp;MONTH(AI385),2)&amp;"."&amp;YEAR(AI385)&amp;"): se prezumă că marfa a fost primită în starea din CMR. ","")),"")&amp;IF(ISNUMBER(AJ385),IF(NOT(ISNUMBER(AE385)),IF(Azi&gt;AJ385,"Termenul de 21 de zile pentru reclamația de întârziere a expirat. ","Livrare cu întârziere: trimite reclamația scrisă până la "&amp;RIGHT("0"&amp;DAY(AJ385),2)&amp;"."&amp;RIGHT("0"&amp;MONTH(AJ385),2)&amp;"."&amp;YEAR(AJ385)&amp;". "),IF(AE385&gt;AJ385,"Reclamația pentru întârziere a fost trimisă după termen. ","")),"")&amp;IF(AND(AH385="În tranzit – întârziat"),"Termenul de livrare a trecut și marfa nu a ajuns. ","")&amp;IF(AND(ISNUMBER(AK385),OR(AB385&lt;&gt;"",ISNUMBER(AC385),ISNUMBER(AJ385)),Azi&gt;N(AK385)-60,Azi&lt;=N(AK385)),"Acțiunea în instanță se prescrie la "&amp;RIGHT("0"&amp;DAY(AK385),2)&amp;"."&amp;RIGHT("0"&amp;MONTH(AK385),2)&amp;"."&amp;YEAR(AK385)&amp;". ","")))</f>
        <v/>
      </c>
    </row>
    <row r="386" spans="2:38" x14ac:dyDescent="0.2">
      <c r="B386" s="17"/>
      <c r="C386" s="18"/>
      <c r="D386" s="19"/>
      <c r="E386" s="19"/>
      <c r="F386" s="19"/>
      <c r="G386" s="19"/>
      <c r="H386" s="19"/>
      <c r="I386" s="19"/>
      <c r="J386" s="19"/>
      <c r="K386" s="19"/>
      <c r="L386" s="18"/>
      <c r="M386" s="19"/>
      <c r="N386" s="19"/>
      <c r="O386" s="19"/>
      <c r="P386" s="19"/>
      <c r="Q386" s="19"/>
      <c r="R386" s="19"/>
      <c r="S386" s="19"/>
      <c r="T386" s="20"/>
      <c r="U386" s="21"/>
      <c r="V386" s="20"/>
      <c r="W386" s="19"/>
      <c r="X386" s="19"/>
      <c r="Y386" s="18"/>
      <c r="Z386" s="19"/>
      <c r="AA386" s="18"/>
      <c r="AB386" s="19"/>
      <c r="AC386" s="18"/>
      <c r="AD386" s="18"/>
      <c r="AE386" s="18"/>
      <c r="AF386" s="22" t="str">
        <f>IF(B386="","",SUMIF(Mărfuri!$B$5:$B$1004,B386,Mărfuri!$D$5:$D$1004))</f>
        <v/>
      </c>
      <c r="AG386" s="23" t="str">
        <f>IF(B386="","",SUMIF(Mărfuri!$B$5:$B$1004,B386,Mărfuri!$H$5:$H$1004))</f>
        <v/>
      </c>
      <c r="AH386" s="24" t="str">
        <f t="shared" si="20"/>
        <v/>
      </c>
      <c r="AI386" s="25" t="str">
        <f t="shared" si="21"/>
        <v/>
      </c>
      <c r="AJ386" s="25" t="str">
        <f t="shared" si="22"/>
        <v/>
      </c>
      <c r="AK386" s="25" t="str">
        <f t="shared" si="23"/>
        <v/>
      </c>
      <c r="AL386" s="26" t="str">
        <f>IF(B386="","",TRIM(IF(COUNTIF($B$5:$B$504,B386)&gt;1,"Număr CMR dublat. ","")&amp;IF(LEN(IF(C386="","data, ","")&amp;IF(D386="","locul întocmirii, ","")&amp;IF(OR(E386="",F386=""),"expeditorul, ","")&amp;IF(OR(H386="",I386=""),"destinatarul, ","")&amp;IF(OR(N386="",O386=""),"transportatorul, ","")&amp;IF(OR(K386="",NOT(ISNUMBER(L386))),"locul și data încărcării, ","")&amp;IF(M386="","locul de livrare, ","")&amp;IF(N(AF386)=0,"numărul de colete, ","")&amp;IF(COUNTIFS(Mărfuri!$B$5:$B$1004,B386,Mărfuri!$H$5:$H$1004,"")&gt;0,"greutatea unor loturi, ",""))&gt;0,"Lipsesc date obligatorii (art. 6): "&amp;LEFT(IF(C386="","data, ","")&amp;IF(D386="","locul întocmirii, ","")&amp;IF(OR(E386="",F386=""),"expeditorul, ","")&amp;IF(OR(H386="",I386=""),"destinatarul, ","")&amp;IF(OR(N386="",O386=""),"transportatorul, ","")&amp;IF(OR(K386="",NOT(ISNUMBER(L386))),"locul și data încărcării, ","")&amp;IF(M386="","locul de livrare, ","")&amp;IF(N(AF386)=0,"numărul de colete, ","")&amp;IF(COUNTIFS(Mărfuri!$B$5:$B$1004,B386,Mărfuri!$H$5:$H$1004,"")&gt;0,"greutatea unor loturi, ",""),LEN(IF(C386="","data, ","")&amp;IF(D386="","locul întocmirii, ","")&amp;IF(OR(E386="",F386=""),"expeditorul, ","")&amp;IF(OR(H386="",I386=""),"destinatarul, ","")&amp;IF(OR(N386="",O386=""),"transportatorul, ","")&amp;IF(OR(K386="",NOT(ISNUMBER(L386))),"locul și data încărcării, ","")&amp;IF(M386="","locul de livrare, ","")&amp;IF(N(AF386)=0,"numărul de colete, ","")&amp;IF(COUNTIFS(Mărfuri!$B$5:$B$1004,B386,Mărfuri!$H$5:$H$1004,"")&gt;0,"greutatea unor loturi, ",""))-2)&amp;". ","")&amp;IF(Z386&lt;&gt;"","Transportatorul a făcut rezerve la încărcare (art. 8): ele te obligă doar dacă le-ai acceptat expres. ","")&amp;IF(AND(ISNUMBER(AC386),ISNUMBER(AI386)),IF(NOT(ISNUMBER(AD386)),IF(Azi&gt;AI386,"Rezerva scrisă pentru avarii neaparente nu a fost trimisă în termen ("&amp;RIGHT("0"&amp;DAY(AI386),2)&amp;"."&amp;RIGHT("0"&amp;MONTH(AI386),2)&amp;"."&amp;YEAR(AI386)&amp;"). ","Trimite rezerva scrisă pentru avarii neaparente până la "&amp;RIGHT("0"&amp;DAY(AI386),2)&amp;"."&amp;RIGHT("0"&amp;MONTH(AI386),2)&amp;"."&amp;YEAR(AI386)&amp;". "),IF(AD386&gt;AI386,"Rezerva scrisă a fost trimisă după termenul de 7 zile ("&amp;RIGHT("0"&amp;DAY(AI386),2)&amp;"."&amp;RIGHT("0"&amp;MONTH(AI386),2)&amp;"."&amp;YEAR(AI386)&amp;"): se prezumă că marfa a fost primită în starea din CMR. ","")),"")&amp;IF(ISNUMBER(AJ386),IF(NOT(ISNUMBER(AE386)),IF(Azi&gt;AJ386,"Termenul de 21 de zile pentru reclamația de întârziere a expirat. ","Livrare cu întârziere: trimite reclamația scrisă până la "&amp;RIGHT("0"&amp;DAY(AJ386),2)&amp;"."&amp;RIGHT("0"&amp;MONTH(AJ386),2)&amp;"."&amp;YEAR(AJ386)&amp;". "),IF(AE386&gt;AJ386,"Reclamația pentru întârziere a fost trimisă după termen. ","")),"")&amp;IF(AND(AH386="În tranzit – întârziat"),"Termenul de livrare a trecut și marfa nu a ajuns. ","")&amp;IF(AND(ISNUMBER(AK386),OR(AB386&lt;&gt;"",ISNUMBER(AC386),ISNUMBER(AJ386)),Azi&gt;N(AK386)-60,Azi&lt;=N(AK386)),"Acțiunea în instanță se prescrie la "&amp;RIGHT("0"&amp;DAY(AK386),2)&amp;"."&amp;RIGHT("0"&amp;MONTH(AK386),2)&amp;"."&amp;YEAR(AK386)&amp;". ","")))</f>
        <v/>
      </c>
    </row>
    <row r="387" spans="2:38" x14ac:dyDescent="0.2">
      <c r="B387" s="17"/>
      <c r="C387" s="18"/>
      <c r="D387" s="19"/>
      <c r="E387" s="19"/>
      <c r="F387" s="19"/>
      <c r="G387" s="19"/>
      <c r="H387" s="19"/>
      <c r="I387" s="19"/>
      <c r="J387" s="19"/>
      <c r="K387" s="19"/>
      <c r="L387" s="18"/>
      <c r="M387" s="19"/>
      <c r="N387" s="19"/>
      <c r="O387" s="19"/>
      <c r="P387" s="19"/>
      <c r="Q387" s="19"/>
      <c r="R387" s="19"/>
      <c r="S387" s="19"/>
      <c r="T387" s="20"/>
      <c r="U387" s="21"/>
      <c r="V387" s="20"/>
      <c r="W387" s="19"/>
      <c r="X387" s="19"/>
      <c r="Y387" s="18"/>
      <c r="Z387" s="19"/>
      <c r="AA387" s="18"/>
      <c r="AB387" s="19"/>
      <c r="AC387" s="18"/>
      <c r="AD387" s="18"/>
      <c r="AE387" s="18"/>
      <c r="AF387" s="22" t="str">
        <f>IF(B387="","",SUMIF(Mărfuri!$B$5:$B$1004,B387,Mărfuri!$D$5:$D$1004))</f>
        <v/>
      </c>
      <c r="AG387" s="23" t="str">
        <f>IF(B387="","",SUMIF(Mărfuri!$B$5:$B$1004,B387,Mărfuri!$H$5:$H$1004))</f>
        <v/>
      </c>
      <c r="AH387" s="24" t="str">
        <f t="shared" si="20"/>
        <v/>
      </c>
      <c r="AI387" s="25" t="str">
        <f t="shared" si="21"/>
        <v/>
      </c>
      <c r="AJ387" s="25" t="str">
        <f t="shared" si="22"/>
        <v/>
      </c>
      <c r="AK387" s="25" t="str">
        <f t="shared" si="23"/>
        <v/>
      </c>
      <c r="AL387" s="26" t="str">
        <f>IF(B387="","",TRIM(IF(COUNTIF($B$5:$B$504,B387)&gt;1,"Număr CMR dublat. ","")&amp;IF(LEN(IF(C387="","data, ","")&amp;IF(D387="","locul întocmirii, ","")&amp;IF(OR(E387="",F387=""),"expeditorul, ","")&amp;IF(OR(H387="",I387=""),"destinatarul, ","")&amp;IF(OR(N387="",O387=""),"transportatorul, ","")&amp;IF(OR(K387="",NOT(ISNUMBER(L387))),"locul și data încărcării, ","")&amp;IF(M387="","locul de livrare, ","")&amp;IF(N(AF387)=0,"numărul de colete, ","")&amp;IF(COUNTIFS(Mărfuri!$B$5:$B$1004,B387,Mărfuri!$H$5:$H$1004,"")&gt;0,"greutatea unor loturi, ",""))&gt;0,"Lipsesc date obligatorii (art. 6): "&amp;LEFT(IF(C387="","data, ","")&amp;IF(D387="","locul întocmirii, ","")&amp;IF(OR(E387="",F387=""),"expeditorul, ","")&amp;IF(OR(H387="",I387=""),"destinatarul, ","")&amp;IF(OR(N387="",O387=""),"transportatorul, ","")&amp;IF(OR(K387="",NOT(ISNUMBER(L387))),"locul și data încărcării, ","")&amp;IF(M387="","locul de livrare, ","")&amp;IF(N(AF387)=0,"numărul de colete, ","")&amp;IF(COUNTIFS(Mărfuri!$B$5:$B$1004,B387,Mărfuri!$H$5:$H$1004,"")&gt;0,"greutatea unor loturi, ",""),LEN(IF(C387="","data, ","")&amp;IF(D387="","locul întocmirii, ","")&amp;IF(OR(E387="",F387=""),"expeditorul, ","")&amp;IF(OR(H387="",I387=""),"destinatarul, ","")&amp;IF(OR(N387="",O387=""),"transportatorul, ","")&amp;IF(OR(K387="",NOT(ISNUMBER(L387))),"locul și data încărcării, ","")&amp;IF(M387="","locul de livrare, ","")&amp;IF(N(AF387)=0,"numărul de colete, ","")&amp;IF(COUNTIFS(Mărfuri!$B$5:$B$1004,B387,Mărfuri!$H$5:$H$1004,"")&gt;0,"greutatea unor loturi, ",""))-2)&amp;". ","")&amp;IF(Z387&lt;&gt;"","Transportatorul a făcut rezerve la încărcare (art. 8): ele te obligă doar dacă le-ai acceptat expres. ","")&amp;IF(AND(ISNUMBER(AC387),ISNUMBER(AI387)),IF(NOT(ISNUMBER(AD387)),IF(Azi&gt;AI387,"Rezerva scrisă pentru avarii neaparente nu a fost trimisă în termen ("&amp;RIGHT("0"&amp;DAY(AI387),2)&amp;"."&amp;RIGHT("0"&amp;MONTH(AI387),2)&amp;"."&amp;YEAR(AI387)&amp;"). ","Trimite rezerva scrisă pentru avarii neaparente până la "&amp;RIGHT("0"&amp;DAY(AI387),2)&amp;"."&amp;RIGHT("0"&amp;MONTH(AI387),2)&amp;"."&amp;YEAR(AI387)&amp;". "),IF(AD387&gt;AI387,"Rezerva scrisă a fost trimisă după termenul de 7 zile ("&amp;RIGHT("0"&amp;DAY(AI387),2)&amp;"."&amp;RIGHT("0"&amp;MONTH(AI387),2)&amp;"."&amp;YEAR(AI387)&amp;"): se prezumă că marfa a fost primită în starea din CMR. ","")),"")&amp;IF(ISNUMBER(AJ387),IF(NOT(ISNUMBER(AE387)),IF(Azi&gt;AJ387,"Termenul de 21 de zile pentru reclamația de întârziere a expirat. ","Livrare cu întârziere: trimite reclamația scrisă până la "&amp;RIGHT("0"&amp;DAY(AJ387),2)&amp;"."&amp;RIGHT("0"&amp;MONTH(AJ387),2)&amp;"."&amp;YEAR(AJ387)&amp;". "),IF(AE387&gt;AJ387,"Reclamația pentru întârziere a fost trimisă după termen. ","")),"")&amp;IF(AND(AH387="În tranzit – întârziat"),"Termenul de livrare a trecut și marfa nu a ajuns. ","")&amp;IF(AND(ISNUMBER(AK387),OR(AB387&lt;&gt;"",ISNUMBER(AC387),ISNUMBER(AJ387)),Azi&gt;N(AK387)-60,Azi&lt;=N(AK387)),"Acțiunea în instanță se prescrie la "&amp;RIGHT("0"&amp;DAY(AK387),2)&amp;"."&amp;RIGHT("0"&amp;MONTH(AK387),2)&amp;"."&amp;YEAR(AK387)&amp;". ","")))</f>
        <v/>
      </c>
    </row>
    <row r="388" spans="2:38" x14ac:dyDescent="0.2">
      <c r="B388" s="17"/>
      <c r="C388" s="18"/>
      <c r="D388" s="19"/>
      <c r="E388" s="19"/>
      <c r="F388" s="19"/>
      <c r="G388" s="19"/>
      <c r="H388" s="19"/>
      <c r="I388" s="19"/>
      <c r="J388" s="19"/>
      <c r="K388" s="19"/>
      <c r="L388" s="18"/>
      <c r="M388" s="19"/>
      <c r="N388" s="19"/>
      <c r="O388" s="19"/>
      <c r="P388" s="19"/>
      <c r="Q388" s="19"/>
      <c r="R388" s="19"/>
      <c r="S388" s="19"/>
      <c r="T388" s="20"/>
      <c r="U388" s="21"/>
      <c r="V388" s="20"/>
      <c r="W388" s="19"/>
      <c r="X388" s="19"/>
      <c r="Y388" s="18"/>
      <c r="Z388" s="19"/>
      <c r="AA388" s="18"/>
      <c r="AB388" s="19"/>
      <c r="AC388" s="18"/>
      <c r="AD388" s="18"/>
      <c r="AE388" s="18"/>
      <c r="AF388" s="22" t="str">
        <f>IF(B388="","",SUMIF(Mărfuri!$B$5:$B$1004,B388,Mărfuri!$D$5:$D$1004))</f>
        <v/>
      </c>
      <c r="AG388" s="23" t="str">
        <f>IF(B388="","",SUMIF(Mărfuri!$B$5:$B$1004,B388,Mărfuri!$H$5:$H$1004))</f>
        <v/>
      </c>
      <c r="AH388" s="24" t="str">
        <f t="shared" si="20"/>
        <v/>
      </c>
      <c r="AI388" s="25" t="str">
        <f t="shared" si="21"/>
        <v/>
      </c>
      <c r="AJ388" s="25" t="str">
        <f t="shared" si="22"/>
        <v/>
      </c>
      <c r="AK388" s="25" t="str">
        <f t="shared" si="23"/>
        <v/>
      </c>
      <c r="AL388" s="26" t="str">
        <f>IF(B388="","",TRIM(IF(COUNTIF($B$5:$B$504,B388)&gt;1,"Număr CMR dublat. ","")&amp;IF(LEN(IF(C388="","data, ","")&amp;IF(D388="","locul întocmirii, ","")&amp;IF(OR(E388="",F388=""),"expeditorul, ","")&amp;IF(OR(H388="",I388=""),"destinatarul, ","")&amp;IF(OR(N388="",O388=""),"transportatorul, ","")&amp;IF(OR(K388="",NOT(ISNUMBER(L388))),"locul și data încărcării, ","")&amp;IF(M388="","locul de livrare, ","")&amp;IF(N(AF388)=0,"numărul de colete, ","")&amp;IF(COUNTIFS(Mărfuri!$B$5:$B$1004,B388,Mărfuri!$H$5:$H$1004,"")&gt;0,"greutatea unor loturi, ",""))&gt;0,"Lipsesc date obligatorii (art. 6): "&amp;LEFT(IF(C388="","data, ","")&amp;IF(D388="","locul întocmirii, ","")&amp;IF(OR(E388="",F388=""),"expeditorul, ","")&amp;IF(OR(H388="",I388=""),"destinatarul, ","")&amp;IF(OR(N388="",O388=""),"transportatorul, ","")&amp;IF(OR(K388="",NOT(ISNUMBER(L388))),"locul și data încărcării, ","")&amp;IF(M388="","locul de livrare, ","")&amp;IF(N(AF388)=0,"numărul de colete, ","")&amp;IF(COUNTIFS(Mărfuri!$B$5:$B$1004,B388,Mărfuri!$H$5:$H$1004,"")&gt;0,"greutatea unor loturi, ",""),LEN(IF(C388="","data, ","")&amp;IF(D388="","locul întocmirii, ","")&amp;IF(OR(E388="",F388=""),"expeditorul, ","")&amp;IF(OR(H388="",I388=""),"destinatarul, ","")&amp;IF(OR(N388="",O388=""),"transportatorul, ","")&amp;IF(OR(K388="",NOT(ISNUMBER(L388))),"locul și data încărcării, ","")&amp;IF(M388="","locul de livrare, ","")&amp;IF(N(AF388)=0,"numărul de colete, ","")&amp;IF(COUNTIFS(Mărfuri!$B$5:$B$1004,B388,Mărfuri!$H$5:$H$1004,"")&gt;0,"greutatea unor loturi, ",""))-2)&amp;". ","")&amp;IF(Z388&lt;&gt;"","Transportatorul a făcut rezerve la încărcare (art. 8): ele te obligă doar dacă le-ai acceptat expres. ","")&amp;IF(AND(ISNUMBER(AC388),ISNUMBER(AI388)),IF(NOT(ISNUMBER(AD388)),IF(Azi&gt;AI388,"Rezerva scrisă pentru avarii neaparente nu a fost trimisă în termen ("&amp;RIGHT("0"&amp;DAY(AI388),2)&amp;"."&amp;RIGHT("0"&amp;MONTH(AI388),2)&amp;"."&amp;YEAR(AI388)&amp;"). ","Trimite rezerva scrisă pentru avarii neaparente până la "&amp;RIGHT("0"&amp;DAY(AI388),2)&amp;"."&amp;RIGHT("0"&amp;MONTH(AI388),2)&amp;"."&amp;YEAR(AI388)&amp;". "),IF(AD388&gt;AI388,"Rezerva scrisă a fost trimisă după termenul de 7 zile ("&amp;RIGHT("0"&amp;DAY(AI388),2)&amp;"."&amp;RIGHT("0"&amp;MONTH(AI388),2)&amp;"."&amp;YEAR(AI388)&amp;"): se prezumă că marfa a fost primită în starea din CMR. ","")),"")&amp;IF(ISNUMBER(AJ388),IF(NOT(ISNUMBER(AE388)),IF(Azi&gt;AJ388,"Termenul de 21 de zile pentru reclamația de întârziere a expirat. ","Livrare cu întârziere: trimite reclamația scrisă până la "&amp;RIGHT("0"&amp;DAY(AJ388),2)&amp;"."&amp;RIGHT("0"&amp;MONTH(AJ388),2)&amp;"."&amp;YEAR(AJ388)&amp;". "),IF(AE388&gt;AJ388,"Reclamația pentru întârziere a fost trimisă după termen. ","")),"")&amp;IF(AND(AH388="În tranzit – întârziat"),"Termenul de livrare a trecut și marfa nu a ajuns. ","")&amp;IF(AND(ISNUMBER(AK388),OR(AB388&lt;&gt;"",ISNUMBER(AC388),ISNUMBER(AJ388)),Azi&gt;N(AK388)-60,Azi&lt;=N(AK388)),"Acțiunea în instanță se prescrie la "&amp;RIGHT("0"&amp;DAY(AK388),2)&amp;"."&amp;RIGHT("0"&amp;MONTH(AK388),2)&amp;"."&amp;YEAR(AK388)&amp;". ","")))</f>
        <v/>
      </c>
    </row>
    <row r="389" spans="2:38" x14ac:dyDescent="0.2">
      <c r="B389" s="17"/>
      <c r="C389" s="18"/>
      <c r="D389" s="19"/>
      <c r="E389" s="19"/>
      <c r="F389" s="19"/>
      <c r="G389" s="19"/>
      <c r="H389" s="19"/>
      <c r="I389" s="19"/>
      <c r="J389" s="19"/>
      <c r="K389" s="19"/>
      <c r="L389" s="18"/>
      <c r="M389" s="19"/>
      <c r="N389" s="19"/>
      <c r="O389" s="19"/>
      <c r="P389" s="19"/>
      <c r="Q389" s="19"/>
      <c r="R389" s="19"/>
      <c r="S389" s="19"/>
      <c r="T389" s="20"/>
      <c r="U389" s="21"/>
      <c r="V389" s="20"/>
      <c r="W389" s="19"/>
      <c r="X389" s="19"/>
      <c r="Y389" s="18"/>
      <c r="Z389" s="19"/>
      <c r="AA389" s="18"/>
      <c r="AB389" s="19"/>
      <c r="AC389" s="18"/>
      <c r="AD389" s="18"/>
      <c r="AE389" s="18"/>
      <c r="AF389" s="22" t="str">
        <f>IF(B389="","",SUMIF(Mărfuri!$B$5:$B$1004,B389,Mărfuri!$D$5:$D$1004))</f>
        <v/>
      </c>
      <c r="AG389" s="23" t="str">
        <f>IF(B389="","",SUMIF(Mărfuri!$B$5:$B$1004,B389,Mărfuri!$H$5:$H$1004))</f>
        <v/>
      </c>
      <c r="AH389" s="24" t="str">
        <f t="shared" ref="AH389:AH452" si="24">IF(B389="","",IF(NOT(ISNUMBER(AA389)),IF(AND(ISNUMBER(Y389),Azi&gt;Y389),"În tranzit – întârziat","În tranzit"),IF(OR(AB389&lt;&gt;"",ISNUMBER(AC389)),"Livrat cu rezerve",IF(AND(ISNUMBER(Y389),AA389&gt;Y389),"Livrat cu întârziere","Livrat fără rezerve"))))</f>
        <v/>
      </c>
      <c r="AI389" s="25" t="str">
        <f t="shared" ref="AI389:AI452" si="25">IF(OR(B389="",NOT(ISNUMBER(AA389))),"",WORKDAY.INTL(AA389,7,"0000001",Sarb))</f>
        <v/>
      </c>
      <c r="AJ389" s="25" t="str">
        <f t="shared" ref="AJ389:AJ452" si="26">IF(OR(B389="",NOT(ISNUMBER(AA389)),NOT(ISNUMBER(Y389))),"",IF(AA389&gt;Y389,AA389+21,""))</f>
        <v/>
      </c>
      <c r="AK389" s="25" t="str">
        <f t="shared" ref="AK389:AK452" si="27">IF(OR(B389="",NOT(ISNUMBER(AA389))),"",EDATE(AA389,12))</f>
        <v/>
      </c>
      <c r="AL389" s="26" t="str">
        <f>IF(B389="","",TRIM(IF(COUNTIF($B$5:$B$504,B389)&gt;1,"Număr CMR dublat. ","")&amp;IF(LEN(IF(C389="","data, ","")&amp;IF(D389="","locul întocmirii, ","")&amp;IF(OR(E389="",F389=""),"expeditorul, ","")&amp;IF(OR(H389="",I389=""),"destinatarul, ","")&amp;IF(OR(N389="",O389=""),"transportatorul, ","")&amp;IF(OR(K389="",NOT(ISNUMBER(L389))),"locul și data încărcării, ","")&amp;IF(M389="","locul de livrare, ","")&amp;IF(N(AF389)=0,"numărul de colete, ","")&amp;IF(COUNTIFS(Mărfuri!$B$5:$B$1004,B389,Mărfuri!$H$5:$H$1004,"")&gt;0,"greutatea unor loturi, ",""))&gt;0,"Lipsesc date obligatorii (art. 6): "&amp;LEFT(IF(C389="","data, ","")&amp;IF(D389="","locul întocmirii, ","")&amp;IF(OR(E389="",F389=""),"expeditorul, ","")&amp;IF(OR(H389="",I389=""),"destinatarul, ","")&amp;IF(OR(N389="",O389=""),"transportatorul, ","")&amp;IF(OR(K389="",NOT(ISNUMBER(L389))),"locul și data încărcării, ","")&amp;IF(M389="","locul de livrare, ","")&amp;IF(N(AF389)=0,"numărul de colete, ","")&amp;IF(COUNTIFS(Mărfuri!$B$5:$B$1004,B389,Mărfuri!$H$5:$H$1004,"")&gt;0,"greutatea unor loturi, ",""),LEN(IF(C389="","data, ","")&amp;IF(D389="","locul întocmirii, ","")&amp;IF(OR(E389="",F389=""),"expeditorul, ","")&amp;IF(OR(H389="",I389=""),"destinatarul, ","")&amp;IF(OR(N389="",O389=""),"transportatorul, ","")&amp;IF(OR(K389="",NOT(ISNUMBER(L389))),"locul și data încărcării, ","")&amp;IF(M389="","locul de livrare, ","")&amp;IF(N(AF389)=0,"numărul de colete, ","")&amp;IF(COUNTIFS(Mărfuri!$B$5:$B$1004,B389,Mărfuri!$H$5:$H$1004,"")&gt;0,"greutatea unor loturi, ",""))-2)&amp;". ","")&amp;IF(Z389&lt;&gt;"","Transportatorul a făcut rezerve la încărcare (art. 8): ele te obligă doar dacă le-ai acceptat expres. ","")&amp;IF(AND(ISNUMBER(AC389),ISNUMBER(AI389)),IF(NOT(ISNUMBER(AD389)),IF(Azi&gt;AI389,"Rezerva scrisă pentru avarii neaparente nu a fost trimisă în termen ("&amp;RIGHT("0"&amp;DAY(AI389),2)&amp;"."&amp;RIGHT("0"&amp;MONTH(AI389),2)&amp;"."&amp;YEAR(AI389)&amp;"). ","Trimite rezerva scrisă pentru avarii neaparente până la "&amp;RIGHT("0"&amp;DAY(AI389),2)&amp;"."&amp;RIGHT("0"&amp;MONTH(AI389),2)&amp;"."&amp;YEAR(AI389)&amp;". "),IF(AD389&gt;AI389,"Rezerva scrisă a fost trimisă după termenul de 7 zile ("&amp;RIGHT("0"&amp;DAY(AI389),2)&amp;"."&amp;RIGHT("0"&amp;MONTH(AI389),2)&amp;"."&amp;YEAR(AI389)&amp;"): se prezumă că marfa a fost primită în starea din CMR. ","")),"")&amp;IF(ISNUMBER(AJ389),IF(NOT(ISNUMBER(AE389)),IF(Azi&gt;AJ389,"Termenul de 21 de zile pentru reclamația de întârziere a expirat. ","Livrare cu întârziere: trimite reclamația scrisă până la "&amp;RIGHT("0"&amp;DAY(AJ389),2)&amp;"."&amp;RIGHT("0"&amp;MONTH(AJ389),2)&amp;"."&amp;YEAR(AJ389)&amp;". "),IF(AE389&gt;AJ389,"Reclamația pentru întârziere a fost trimisă după termen. ","")),"")&amp;IF(AND(AH389="În tranzit – întârziat"),"Termenul de livrare a trecut și marfa nu a ajuns. ","")&amp;IF(AND(ISNUMBER(AK389),OR(AB389&lt;&gt;"",ISNUMBER(AC389),ISNUMBER(AJ389)),Azi&gt;N(AK389)-60,Azi&lt;=N(AK389)),"Acțiunea în instanță se prescrie la "&amp;RIGHT("0"&amp;DAY(AK389),2)&amp;"."&amp;RIGHT("0"&amp;MONTH(AK389),2)&amp;"."&amp;YEAR(AK389)&amp;". ","")))</f>
        <v/>
      </c>
    </row>
    <row r="390" spans="2:38" x14ac:dyDescent="0.2">
      <c r="B390" s="17"/>
      <c r="C390" s="18"/>
      <c r="D390" s="19"/>
      <c r="E390" s="19"/>
      <c r="F390" s="19"/>
      <c r="G390" s="19"/>
      <c r="H390" s="19"/>
      <c r="I390" s="19"/>
      <c r="J390" s="19"/>
      <c r="K390" s="19"/>
      <c r="L390" s="18"/>
      <c r="M390" s="19"/>
      <c r="N390" s="19"/>
      <c r="O390" s="19"/>
      <c r="P390" s="19"/>
      <c r="Q390" s="19"/>
      <c r="R390" s="19"/>
      <c r="S390" s="19"/>
      <c r="T390" s="20"/>
      <c r="U390" s="21"/>
      <c r="V390" s="20"/>
      <c r="W390" s="19"/>
      <c r="X390" s="19"/>
      <c r="Y390" s="18"/>
      <c r="Z390" s="19"/>
      <c r="AA390" s="18"/>
      <c r="AB390" s="19"/>
      <c r="AC390" s="18"/>
      <c r="AD390" s="18"/>
      <c r="AE390" s="18"/>
      <c r="AF390" s="22" t="str">
        <f>IF(B390="","",SUMIF(Mărfuri!$B$5:$B$1004,B390,Mărfuri!$D$5:$D$1004))</f>
        <v/>
      </c>
      <c r="AG390" s="23" t="str">
        <f>IF(B390="","",SUMIF(Mărfuri!$B$5:$B$1004,B390,Mărfuri!$H$5:$H$1004))</f>
        <v/>
      </c>
      <c r="AH390" s="24" t="str">
        <f t="shared" si="24"/>
        <v/>
      </c>
      <c r="AI390" s="25" t="str">
        <f t="shared" si="25"/>
        <v/>
      </c>
      <c r="AJ390" s="25" t="str">
        <f t="shared" si="26"/>
        <v/>
      </c>
      <c r="AK390" s="25" t="str">
        <f t="shared" si="27"/>
        <v/>
      </c>
      <c r="AL390" s="26" t="str">
        <f>IF(B390="","",TRIM(IF(COUNTIF($B$5:$B$504,B390)&gt;1,"Număr CMR dublat. ","")&amp;IF(LEN(IF(C390="","data, ","")&amp;IF(D390="","locul întocmirii, ","")&amp;IF(OR(E390="",F390=""),"expeditorul, ","")&amp;IF(OR(H390="",I390=""),"destinatarul, ","")&amp;IF(OR(N390="",O390=""),"transportatorul, ","")&amp;IF(OR(K390="",NOT(ISNUMBER(L390))),"locul și data încărcării, ","")&amp;IF(M390="","locul de livrare, ","")&amp;IF(N(AF390)=0,"numărul de colete, ","")&amp;IF(COUNTIFS(Mărfuri!$B$5:$B$1004,B390,Mărfuri!$H$5:$H$1004,"")&gt;0,"greutatea unor loturi, ",""))&gt;0,"Lipsesc date obligatorii (art. 6): "&amp;LEFT(IF(C390="","data, ","")&amp;IF(D390="","locul întocmirii, ","")&amp;IF(OR(E390="",F390=""),"expeditorul, ","")&amp;IF(OR(H390="",I390=""),"destinatarul, ","")&amp;IF(OR(N390="",O390=""),"transportatorul, ","")&amp;IF(OR(K390="",NOT(ISNUMBER(L390))),"locul și data încărcării, ","")&amp;IF(M390="","locul de livrare, ","")&amp;IF(N(AF390)=0,"numărul de colete, ","")&amp;IF(COUNTIFS(Mărfuri!$B$5:$B$1004,B390,Mărfuri!$H$5:$H$1004,"")&gt;0,"greutatea unor loturi, ",""),LEN(IF(C390="","data, ","")&amp;IF(D390="","locul întocmirii, ","")&amp;IF(OR(E390="",F390=""),"expeditorul, ","")&amp;IF(OR(H390="",I390=""),"destinatarul, ","")&amp;IF(OR(N390="",O390=""),"transportatorul, ","")&amp;IF(OR(K390="",NOT(ISNUMBER(L390))),"locul și data încărcării, ","")&amp;IF(M390="","locul de livrare, ","")&amp;IF(N(AF390)=0,"numărul de colete, ","")&amp;IF(COUNTIFS(Mărfuri!$B$5:$B$1004,B390,Mărfuri!$H$5:$H$1004,"")&gt;0,"greutatea unor loturi, ",""))-2)&amp;". ","")&amp;IF(Z390&lt;&gt;"","Transportatorul a făcut rezerve la încărcare (art. 8): ele te obligă doar dacă le-ai acceptat expres. ","")&amp;IF(AND(ISNUMBER(AC390),ISNUMBER(AI390)),IF(NOT(ISNUMBER(AD390)),IF(Azi&gt;AI390,"Rezerva scrisă pentru avarii neaparente nu a fost trimisă în termen ("&amp;RIGHT("0"&amp;DAY(AI390),2)&amp;"."&amp;RIGHT("0"&amp;MONTH(AI390),2)&amp;"."&amp;YEAR(AI390)&amp;"). ","Trimite rezerva scrisă pentru avarii neaparente până la "&amp;RIGHT("0"&amp;DAY(AI390),2)&amp;"."&amp;RIGHT("0"&amp;MONTH(AI390),2)&amp;"."&amp;YEAR(AI390)&amp;". "),IF(AD390&gt;AI390,"Rezerva scrisă a fost trimisă după termenul de 7 zile ("&amp;RIGHT("0"&amp;DAY(AI390),2)&amp;"."&amp;RIGHT("0"&amp;MONTH(AI390),2)&amp;"."&amp;YEAR(AI390)&amp;"): se prezumă că marfa a fost primită în starea din CMR. ","")),"")&amp;IF(ISNUMBER(AJ390),IF(NOT(ISNUMBER(AE390)),IF(Azi&gt;AJ390,"Termenul de 21 de zile pentru reclamația de întârziere a expirat. ","Livrare cu întârziere: trimite reclamația scrisă până la "&amp;RIGHT("0"&amp;DAY(AJ390),2)&amp;"."&amp;RIGHT("0"&amp;MONTH(AJ390),2)&amp;"."&amp;YEAR(AJ390)&amp;". "),IF(AE390&gt;AJ390,"Reclamația pentru întârziere a fost trimisă după termen. ","")),"")&amp;IF(AND(AH390="În tranzit – întârziat"),"Termenul de livrare a trecut și marfa nu a ajuns. ","")&amp;IF(AND(ISNUMBER(AK390),OR(AB390&lt;&gt;"",ISNUMBER(AC390),ISNUMBER(AJ390)),Azi&gt;N(AK390)-60,Azi&lt;=N(AK390)),"Acțiunea în instanță se prescrie la "&amp;RIGHT("0"&amp;DAY(AK390),2)&amp;"."&amp;RIGHT("0"&amp;MONTH(AK390),2)&amp;"."&amp;YEAR(AK390)&amp;". ","")))</f>
        <v/>
      </c>
    </row>
    <row r="391" spans="2:38" x14ac:dyDescent="0.2">
      <c r="B391" s="17"/>
      <c r="C391" s="18"/>
      <c r="D391" s="19"/>
      <c r="E391" s="19"/>
      <c r="F391" s="19"/>
      <c r="G391" s="19"/>
      <c r="H391" s="19"/>
      <c r="I391" s="19"/>
      <c r="J391" s="19"/>
      <c r="K391" s="19"/>
      <c r="L391" s="18"/>
      <c r="M391" s="19"/>
      <c r="N391" s="19"/>
      <c r="O391" s="19"/>
      <c r="P391" s="19"/>
      <c r="Q391" s="19"/>
      <c r="R391" s="19"/>
      <c r="S391" s="19"/>
      <c r="T391" s="20"/>
      <c r="U391" s="21"/>
      <c r="V391" s="20"/>
      <c r="W391" s="19"/>
      <c r="X391" s="19"/>
      <c r="Y391" s="18"/>
      <c r="Z391" s="19"/>
      <c r="AA391" s="18"/>
      <c r="AB391" s="19"/>
      <c r="AC391" s="18"/>
      <c r="AD391" s="18"/>
      <c r="AE391" s="18"/>
      <c r="AF391" s="22" t="str">
        <f>IF(B391="","",SUMIF(Mărfuri!$B$5:$B$1004,B391,Mărfuri!$D$5:$D$1004))</f>
        <v/>
      </c>
      <c r="AG391" s="23" t="str">
        <f>IF(B391="","",SUMIF(Mărfuri!$B$5:$B$1004,B391,Mărfuri!$H$5:$H$1004))</f>
        <v/>
      </c>
      <c r="AH391" s="24" t="str">
        <f t="shared" si="24"/>
        <v/>
      </c>
      <c r="AI391" s="25" t="str">
        <f t="shared" si="25"/>
        <v/>
      </c>
      <c r="AJ391" s="25" t="str">
        <f t="shared" si="26"/>
        <v/>
      </c>
      <c r="AK391" s="25" t="str">
        <f t="shared" si="27"/>
        <v/>
      </c>
      <c r="AL391" s="26" t="str">
        <f>IF(B391="","",TRIM(IF(COUNTIF($B$5:$B$504,B391)&gt;1,"Număr CMR dublat. ","")&amp;IF(LEN(IF(C391="","data, ","")&amp;IF(D391="","locul întocmirii, ","")&amp;IF(OR(E391="",F391=""),"expeditorul, ","")&amp;IF(OR(H391="",I391=""),"destinatarul, ","")&amp;IF(OR(N391="",O391=""),"transportatorul, ","")&amp;IF(OR(K391="",NOT(ISNUMBER(L391))),"locul și data încărcării, ","")&amp;IF(M391="","locul de livrare, ","")&amp;IF(N(AF391)=0,"numărul de colete, ","")&amp;IF(COUNTIFS(Mărfuri!$B$5:$B$1004,B391,Mărfuri!$H$5:$H$1004,"")&gt;0,"greutatea unor loturi, ",""))&gt;0,"Lipsesc date obligatorii (art. 6): "&amp;LEFT(IF(C391="","data, ","")&amp;IF(D391="","locul întocmirii, ","")&amp;IF(OR(E391="",F391=""),"expeditorul, ","")&amp;IF(OR(H391="",I391=""),"destinatarul, ","")&amp;IF(OR(N391="",O391=""),"transportatorul, ","")&amp;IF(OR(K391="",NOT(ISNUMBER(L391))),"locul și data încărcării, ","")&amp;IF(M391="","locul de livrare, ","")&amp;IF(N(AF391)=0,"numărul de colete, ","")&amp;IF(COUNTIFS(Mărfuri!$B$5:$B$1004,B391,Mărfuri!$H$5:$H$1004,"")&gt;0,"greutatea unor loturi, ",""),LEN(IF(C391="","data, ","")&amp;IF(D391="","locul întocmirii, ","")&amp;IF(OR(E391="",F391=""),"expeditorul, ","")&amp;IF(OR(H391="",I391=""),"destinatarul, ","")&amp;IF(OR(N391="",O391=""),"transportatorul, ","")&amp;IF(OR(K391="",NOT(ISNUMBER(L391))),"locul și data încărcării, ","")&amp;IF(M391="","locul de livrare, ","")&amp;IF(N(AF391)=0,"numărul de colete, ","")&amp;IF(COUNTIFS(Mărfuri!$B$5:$B$1004,B391,Mărfuri!$H$5:$H$1004,"")&gt;0,"greutatea unor loturi, ",""))-2)&amp;". ","")&amp;IF(Z391&lt;&gt;"","Transportatorul a făcut rezerve la încărcare (art. 8): ele te obligă doar dacă le-ai acceptat expres. ","")&amp;IF(AND(ISNUMBER(AC391),ISNUMBER(AI391)),IF(NOT(ISNUMBER(AD391)),IF(Azi&gt;AI391,"Rezerva scrisă pentru avarii neaparente nu a fost trimisă în termen ("&amp;RIGHT("0"&amp;DAY(AI391),2)&amp;"."&amp;RIGHT("0"&amp;MONTH(AI391),2)&amp;"."&amp;YEAR(AI391)&amp;"). ","Trimite rezerva scrisă pentru avarii neaparente până la "&amp;RIGHT("0"&amp;DAY(AI391),2)&amp;"."&amp;RIGHT("0"&amp;MONTH(AI391),2)&amp;"."&amp;YEAR(AI391)&amp;". "),IF(AD391&gt;AI391,"Rezerva scrisă a fost trimisă după termenul de 7 zile ("&amp;RIGHT("0"&amp;DAY(AI391),2)&amp;"."&amp;RIGHT("0"&amp;MONTH(AI391),2)&amp;"."&amp;YEAR(AI391)&amp;"): se prezumă că marfa a fost primită în starea din CMR. ","")),"")&amp;IF(ISNUMBER(AJ391),IF(NOT(ISNUMBER(AE391)),IF(Azi&gt;AJ391,"Termenul de 21 de zile pentru reclamația de întârziere a expirat. ","Livrare cu întârziere: trimite reclamația scrisă până la "&amp;RIGHT("0"&amp;DAY(AJ391),2)&amp;"."&amp;RIGHT("0"&amp;MONTH(AJ391),2)&amp;"."&amp;YEAR(AJ391)&amp;". "),IF(AE391&gt;AJ391,"Reclamația pentru întârziere a fost trimisă după termen. ","")),"")&amp;IF(AND(AH391="În tranzit – întârziat"),"Termenul de livrare a trecut și marfa nu a ajuns. ","")&amp;IF(AND(ISNUMBER(AK391),OR(AB391&lt;&gt;"",ISNUMBER(AC391),ISNUMBER(AJ391)),Azi&gt;N(AK391)-60,Azi&lt;=N(AK391)),"Acțiunea în instanță se prescrie la "&amp;RIGHT("0"&amp;DAY(AK391),2)&amp;"."&amp;RIGHT("0"&amp;MONTH(AK391),2)&amp;"."&amp;YEAR(AK391)&amp;". ","")))</f>
        <v/>
      </c>
    </row>
    <row r="392" spans="2:38" x14ac:dyDescent="0.2">
      <c r="B392" s="17"/>
      <c r="C392" s="18"/>
      <c r="D392" s="19"/>
      <c r="E392" s="19"/>
      <c r="F392" s="19"/>
      <c r="G392" s="19"/>
      <c r="H392" s="19"/>
      <c r="I392" s="19"/>
      <c r="J392" s="19"/>
      <c r="K392" s="19"/>
      <c r="L392" s="18"/>
      <c r="M392" s="19"/>
      <c r="N392" s="19"/>
      <c r="O392" s="19"/>
      <c r="P392" s="19"/>
      <c r="Q392" s="19"/>
      <c r="R392" s="19"/>
      <c r="S392" s="19"/>
      <c r="T392" s="20"/>
      <c r="U392" s="21"/>
      <c r="V392" s="20"/>
      <c r="W392" s="19"/>
      <c r="X392" s="19"/>
      <c r="Y392" s="18"/>
      <c r="Z392" s="19"/>
      <c r="AA392" s="18"/>
      <c r="AB392" s="19"/>
      <c r="AC392" s="18"/>
      <c r="AD392" s="18"/>
      <c r="AE392" s="18"/>
      <c r="AF392" s="22" t="str">
        <f>IF(B392="","",SUMIF(Mărfuri!$B$5:$B$1004,B392,Mărfuri!$D$5:$D$1004))</f>
        <v/>
      </c>
      <c r="AG392" s="23" t="str">
        <f>IF(B392="","",SUMIF(Mărfuri!$B$5:$B$1004,B392,Mărfuri!$H$5:$H$1004))</f>
        <v/>
      </c>
      <c r="AH392" s="24" t="str">
        <f t="shared" si="24"/>
        <v/>
      </c>
      <c r="AI392" s="25" t="str">
        <f t="shared" si="25"/>
        <v/>
      </c>
      <c r="AJ392" s="25" t="str">
        <f t="shared" si="26"/>
        <v/>
      </c>
      <c r="AK392" s="25" t="str">
        <f t="shared" si="27"/>
        <v/>
      </c>
      <c r="AL392" s="26" t="str">
        <f>IF(B392="","",TRIM(IF(COUNTIF($B$5:$B$504,B392)&gt;1,"Număr CMR dublat. ","")&amp;IF(LEN(IF(C392="","data, ","")&amp;IF(D392="","locul întocmirii, ","")&amp;IF(OR(E392="",F392=""),"expeditorul, ","")&amp;IF(OR(H392="",I392=""),"destinatarul, ","")&amp;IF(OR(N392="",O392=""),"transportatorul, ","")&amp;IF(OR(K392="",NOT(ISNUMBER(L392))),"locul și data încărcării, ","")&amp;IF(M392="","locul de livrare, ","")&amp;IF(N(AF392)=0,"numărul de colete, ","")&amp;IF(COUNTIFS(Mărfuri!$B$5:$B$1004,B392,Mărfuri!$H$5:$H$1004,"")&gt;0,"greutatea unor loturi, ",""))&gt;0,"Lipsesc date obligatorii (art. 6): "&amp;LEFT(IF(C392="","data, ","")&amp;IF(D392="","locul întocmirii, ","")&amp;IF(OR(E392="",F392=""),"expeditorul, ","")&amp;IF(OR(H392="",I392=""),"destinatarul, ","")&amp;IF(OR(N392="",O392=""),"transportatorul, ","")&amp;IF(OR(K392="",NOT(ISNUMBER(L392))),"locul și data încărcării, ","")&amp;IF(M392="","locul de livrare, ","")&amp;IF(N(AF392)=0,"numărul de colete, ","")&amp;IF(COUNTIFS(Mărfuri!$B$5:$B$1004,B392,Mărfuri!$H$5:$H$1004,"")&gt;0,"greutatea unor loturi, ",""),LEN(IF(C392="","data, ","")&amp;IF(D392="","locul întocmirii, ","")&amp;IF(OR(E392="",F392=""),"expeditorul, ","")&amp;IF(OR(H392="",I392=""),"destinatarul, ","")&amp;IF(OR(N392="",O392=""),"transportatorul, ","")&amp;IF(OR(K392="",NOT(ISNUMBER(L392))),"locul și data încărcării, ","")&amp;IF(M392="","locul de livrare, ","")&amp;IF(N(AF392)=0,"numărul de colete, ","")&amp;IF(COUNTIFS(Mărfuri!$B$5:$B$1004,B392,Mărfuri!$H$5:$H$1004,"")&gt;0,"greutatea unor loturi, ",""))-2)&amp;". ","")&amp;IF(Z392&lt;&gt;"","Transportatorul a făcut rezerve la încărcare (art. 8): ele te obligă doar dacă le-ai acceptat expres. ","")&amp;IF(AND(ISNUMBER(AC392),ISNUMBER(AI392)),IF(NOT(ISNUMBER(AD392)),IF(Azi&gt;AI392,"Rezerva scrisă pentru avarii neaparente nu a fost trimisă în termen ("&amp;RIGHT("0"&amp;DAY(AI392),2)&amp;"."&amp;RIGHT("0"&amp;MONTH(AI392),2)&amp;"."&amp;YEAR(AI392)&amp;"). ","Trimite rezerva scrisă pentru avarii neaparente până la "&amp;RIGHT("0"&amp;DAY(AI392),2)&amp;"."&amp;RIGHT("0"&amp;MONTH(AI392),2)&amp;"."&amp;YEAR(AI392)&amp;". "),IF(AD392&gt;AI392,"Rezerva scrisă a fost trimisă după termenul de 7 zile ("&amp;RIGHT("0"&amp;DAY(AI392),2)&amp;"."&amp;RIGHT("0"&amp;MONTH(AI392),2)&amp;"."&amp;YEAR(AI392)&amp;"): se prezumă că marfa a fost primită în starea din CMR. ","")),"")&amp;IF(ISNUMBER(AJ392),IF(NOT(ISNUMBER(AE392)),IF(Azi&gt;AJ392,"Termenul de 21 de zile pentru reclamația de întârziere a expirat. ","Livrare cu întârziere: trimite reclamația scrisă până la "&amp;RIGHT("0"&amp;DAY(AJ392),2)&amp;"."&amp;RIGHT("0"&amp;MONTH(AJ392),2)&amp;"."&amp;YEAR(AJ392)&amp;". "),IF(AE392&gt;AJ392,"Reclamația pentru întârziere a fost trimisă după termen. ","")),"")&amp;IF(AND(AH392="În tranzit – întârziat"),"Termenul de livrare a trecut și marfa nu a ajuns. ","")&amp;IF(AND(ISNUMBER(AK392),OR(AB392&lt;&gt;"",ISNUMBER(AC392),ISNUMBER(AJ392)),Azi&gt;N(AK392)-60,Azi&lt;=N(AK392)),"Acțiunea în instanță se prescrie la "&amp;RIGHT("0"&amp;DAY(AK392),2)&amp;"."&amp;RIGHT("0"&amp;MONTH(AK392),2)&amp;"."&amp;YEAR(AK392)&amp;". ","")))</f>
        <v/>
      </c>
    </row>
    <row r="393" spans="2:38" x14ac:dyDescent="0.2">
      <c r="B393" s="17"/>
      <c r="C393" s="18"/>
      <c r="D393" s="19"/>
      <c r="E393" s="19"/>
      <c r="F393" s="19"/>
      <c r="G393" s="19"/>
      <c r="H393" s="19"/>
      <c r="I393" s="19"/>
      <c r="J393" s="19"/>
      <c r="K393" s="19"/>
      <c r="L393" s="18"/>
      <c r="M393" s="19"/>
      <c r="N393" s="19"/>
      <c r="O393" s="19"/>
      <c r="P393" s="19"/>
      <c r="Q393" s="19"/>
      <c r="R393" s="19"/>
      <c r="S393" s="19"/>
      <c r="T393" s="20"/>
      <c r="U393" s="21"/>
      <c r="V393" s="20"/>
      <c r="W393" s="19"/>
      <c r="X393" s="19"/>
      <c r="Y393" s="18"/>
      <c r="Z393" s="19"/>
      <c r="AA393" s="18"/>
      <c r="AB393" s="19"/>
      <c r="AC393" s="18"/>
      <c r="AD393" s="18"/>
      <c r="AE393" s="18"/>
      <c r="AF393" s="22" t="str">
        <f>IF(B393="","",SUMIF(Mărfuri!$B$5:$B$1004,B393,Mărfuri!$D$5:$D$1004))</f>
        <v/>
      </c>
      <c r="AG393" s="23" t="str">
        <f>IF(B393="","",SUMIF(Mărfuri!$B$5:$B$1004,B393,Mărfuri!$H$5:$H$1004))</f>
        <v/>
      </c>
      <c r="AH393" s="24" t="str">
        <f t="shared" si="24"/>
        <v/>
      </c>
      <c r="AI393" s="25" t="str">
        <f t="shared" si="25"/>
        <v/>
      </c>
      <c r="AJ393" s="25" t="str">
        <f t="shared" si="26"/>
        <v/>
      </c>
      <c r="AK393" s="25" t="str">
        <f t="shared" si="27"/>
        <v/>
      </c>
      <c r="AL393" s="26" t="str">
        <f>IF(B393="","",TRIM(IF(COUNTIF($B$5:$B$504,B393)&gt;1,"Număr CMR dublat. ","")&amp;IF(LEN(IF(C393="","data, ","")&amp;IF(D393="","locul întocmirii, ","")&amp;IF(OR(E393="",F393=""),"expeditorul, ","")&amp;IF(OR(H393="",I393=""),"destinatarul, ","")&amp;IF(OR(N393="",O393=""),"transportatorul, ","")&amp;IF(OR(K393="",NOT(ISNUMBER(L393))),"locul și data încărcării, ","")&amp;IF(M393="","locul de livrare, ","")&amp;IF(N(AF393)=0,"numărul de colete, ","")&amp;IF(COUNTIFS(Mărfuri!$B$5:$B$1004,B393,Mărfuri!$H$5:$H$1004,"")&gt;0,"greutatea unor loturi, ",""))&gt;0,"Lipsesc date obligatorii (art. 6): "&amp;LEFT(IF(C393="","data, ","")&amp;IF(D393="","locul întocmirii, ","")&amp;IF(OR(E393="",F393=""),"expeditorul, ","")&amp;IF(OR(H393="",I393=""),"destinatarul, ","")&amp;IF(OR(N393="",O393=""),"transportatorul, ","")&amp;IF(OR(K393="",NOT(ISNUMBER(L393))),"locul și data încărcării, ","")&amp;IF(M393="","locul de livrare, ","")&amp;IF(N(AF393)=0,"numărul de colete, ","")&amp;IF(COUNTIFS(Mărfuri!$B$5:$B$1004,B393,Mărfuri!$H$5:$H$1004,"")&gt;0,"greutatea unor loturi, ",""),LEN(IF(C393="","data, ","")&amp;IF(D393="","locul întocmirii, ","")&amp;IF(OR(E393="",F393=""),"expeditorul, ","")&amp;IF(OR(H393="",I393=""),"destinatarul, ","")&amp;IF(OR(N393="",O393=""),"transportatorul, ","")&amp;IF(OR(K393="",NOT(ISNUMBER(L393))),"locul și data încărcării, ","")&amp;IF(M393="","locul de livrare, ","")&amp;IF(N(AF393)=0,"numărul de colete, ","")&amp;IF(COUNTIFS(Mărfuri!$B$5:$B$1004,B393,Mărfuri!$H$5:$H$1004,"")&gt;0,"greutatea unor loturi, ",""))-2)&amp;". ","")&amp;IF(Z393&lt;&gt;"","Transportatorul a făcut rezerve la încărcare (art. 8): ele te obligă doar dacă le-ai acceptat expres. ","")&amp;IF(AND(ISNUMBER(AC393),ISNUMBER(AI393)),IF(NOT(ISNUMBER(AD393)),IF(Azi&gt;AI393,"Rezerva scrisă pentru avarii neaparente nu a fost trimisă în termen ("&amp;RIGHT("0"&amp;DAY(AI393),2)&amp;"."&amp;RIGHT("0"&amp;MONTH(AI393),2)&amp;"."&amp;YEAR(AI393)&amp;"). ","Trimite rezerva scrisă pentru avarii neaparente până la "&amp;RIGHT("0"&amp;DAY(AI393),2)&amp;"."&amp;RIGHT("0"&amp;MONTH(AI393),2)&amp;"."&amp;YEAR(AI393)&amp;". "),IF(AD393&gt;AI393,"Rezerva scrisă a fost trimisă după termenul de 7 zile ("&amp;RIGHT("0"&amp;DAY(AI393),2)&amp;"."&amp;RIGHT("0"&amp;MONTH(AI393),2)&amp;"."&amp;YEAR(AI393)&amp;"): se prezumă că marfa a fost primită în starea din CMR. ","")),"")&amp;IF(ISNUMBER(AJ393),IF(NOT(ISNUMBER(AE393)),IF(Azi&gt;AJ393,"Termenul de 21 de zile pentru reclamația de întârziere a expirat. ","Livrare cu întârziere: trimite reclamația scrisă până la "&amp;RIGHT("0"&amp;DAY(AJ393),2)&amp;"."&amp;RIGHT("0"&amp;MONTH(AJ393),2)&amp;"."&amp;YEAR(AJ393)&amp;". "),IF(AE393&gt;AJ393,"Reclamația pentru întârziere a fost trimisă după termen. ","")),"")&amp;IF(AND(AH393="În tranzit – întârziat"),"Termenul de livrare a trecut și marfa nu a ajuns. ","")&amp;IF(AND(ISNUMBER(AK393),OR(AB393&lt;&gt;"",ISNUMBER(AC393),ISNUMBER(AJ393)),Azi&gt;N(AK393)-60,Azi&lt;=N(AK393)),"Acțiunea în instanță se prescrie la "&amp;RIGHT("0"&amp;DAY(AK393),2)&amp;"."&amp;RIGHT("0"&amp;MONTH(AK393),2)&amp;"."&amp;YEAR(AK393)&amp;". ","")))</f>
        <v/>
      </c>
    </row>
    <row r="394" spans="2:38" x14ac:dyDescent="0.2">
      <c r="B394" s="17"/>
      <c r="C394" s="18"/>
      <c r="D394" s="19"/>
      <c r="E394" s="19"/>
      <c r="F394" s="19"/>
      <c r="G394" s="19"/>
      <c r="H394" s="19"/>
      <c r="I394" s="19"/>
      <c r="J394" s="19"/>
      <c r="K394" s="19"/>
      <c r="L394" s="18"/>
      <c r="M394" s="19"/>
      <c r="N394" s="19"/>
      <c r="O394" s="19"/>
      <c r="P394" s="19"/>
      <c r="Q394" s="19"/>
      <c r="R394" s="19"/>
      <c r="S394" s="19"/>
      <c r="T394" s="20"/>
      <c r="U394" s="21"/>
      <c r="V394" s="20"/>
      <c r="W394" s="19"/>
      <c r="X394" s="19"/>
      <c r="Y394" s="18"/>
      <c r="Z394" s="19"/>
      <c r="AA394" s="18"/>
      <c r="AB394" s="19"/>
      <c r="AC394" s="18"/>
      <c r="AD394" s="18"/>
      <c r="AE394" s="18"/>
      <c r="AF394" s="22" t="str">
        <f>IF(B394="","",SUMIF(Mărfuri!$B$5:$B$1004,B394,Mărfuri!$D$5:$D$1004))</f>
        <v/>
      </c>
      <c r="AG394" s="23" t="str">
        <f>IF(B394="","",SUMIF(Mărfuri!$B$5:$B$1004,B394,Mărfuri!$H$5:$H$1004))</f>
        <v/>
      </c>
      <c r="AH394" s="24" t="str">
        <f t="shared" si="24"/>
        <v/>
      </c>
      <c r="AI394" s="25" t="str">
        <f t="shared" si="25"/>
        <v/>
      </c>
      <c r="AJ394" s="25" t="str">
        <f t="shared" si="26"/>
        <v/>
      </c>
      <c r="AK394" s="25" t="str">
        <f t="shared" si="27"/>
        <v/>
      </c>
      <c r="AL394" s="26" t="str">
        <f>IF(B394="","",TRIM(IF(COUNTIF($B$5:$B$504,B394)&gt;1,"Număr CMR dublat. ","")&amp;IF(LEN(IF(C394="","data, ","")&amp;IF(D394="","locul întocmirii, ","")&amp;IF(OR(E394="",F394=""),"expeditorul, ","")&amp;IF(OR(H394="",I394=""),"destinatarul, ","")&amp;IF(OR(N394="",O394=""),"transportatorul, ","")&amp;IF(OR(K394="",NOT(ISNUMBER(L394))),"locul și data încărcării, ","")&amp;IF(M394="","locul de livrare, ","")&amp;IF(N(AF394)=0,"numărul de colete, ","")&amp;IF(COUNTIFS(Mărfuri!$B$5:$B$1004,B394,Mărfuri!$H$5:$H$1004,"")&gt;0,"greutatea unor loturi, ",""))&gt;0,"Lipsesc date obligatorii (art. 6): "&amp;LEFT(IF(C394="","data, ","")&amp;IF(D394="","locul întocmirii, ","")&amp;IF(OR(E394="",F394=""),"expeditorul, ","")&amp;IF(OR(H394="",I394=""),"destinatarul, ","")&amp;IF(OR(N394="",O394=""),"transportatorul, ","")&amp;IF(OR(K394="",NOT(ISNUMBER(L394))),"locul și data încărcării, ","")&amp;IF(M394="","locul de livrare, ","")&amp;IF(N(AF394)=0,"numărul de colete, ","")&amp;IF(COUNTIFS(Mărfuri!$B$5:$B$1004,B394,Mărfuri!$H$5:$H$1004,"")&gt;0,"greutatea unor loturi, ",""),LEN(IF(C394="","data, ","")&amp;IF(D394="","locul întocmirii, ","")&amp;IF(OR(E394="",F394=""),"expeditorul, ","")&amp;IF(OR(H394="",I394=""),"destinatarul, ","")&amp;IF(OR(N394="",O394=""),"transportatorul, ","")&amp;IF(OR(K394="",NOT(ISNUMBER(L394))),"locul și data încărcării, ","")&amp;IF(M394="","locul de livrare, ","")&amp;IF(N(AF394)=0,"numărul de colete, ","")&amp;IF(COUNTIFS(Mărfuri!$B$5:$B$1004,B394,Mărfuri!$H$5:$H$1004,"")&gt;0,"greutatea unor loturi, ",""))-2)&amp;". ","")&amp;IF(Z394&lt;&gt;"","Transportatorul a făcut rezerve la încărcare (art. 8): ele te obligă doar dacă le-ai acceptat expres. ","")&amp;IF(AND(ISNUMBER(AC394),ISNUMBER(AI394)),IF(NOT(ISNUMBER(AD394)),IF(Azi&gt;AI394,"Rezerva scrisă pentru avarii neaparente nu a fost trimisă în termen ("&amp;RIGHT("0"&amp;DAY(AI394),2)&amp;"."&amp;RIGHT("0"&amp;MONTH(AI394),2)&amp;"."&amp;YEAR(AI394)&amp;"). ","Trimite rezerva scrisă pentru avarii neaparente până la "&amp;RIGHT("0"&amp;DAY(AI394),2)&amp;"."&amp;RIGHT("0"&amp;MONTH(AI394),2)&amp;"."&amp;YEAR(AI394)&amp;". "),IF(AD394&gt;AI394,"Rezerva scrisă a fost trimisă după termenul de 7 zile ("&amp;RIGHT("0"&amp;DAY(AI394),2)&amp;"."&amp;RIGHT("0"&amp;MONTH(AI394),2)&amp;"."&amp;YEAR(AI394)&amp;"): se prezumă că marfa a fost primită în starea din CMR. ","")),"")&amp;IF(ISNUMBER(AJ394),IF(NOT(ISNUMBER(AE394)),IF(Azi&gt;AJ394,"Termenul de 21 de zile pentru reclamația de întârziere a expirat. ","Livrare cu întârziere: trimite reclamația scrisă până la "&amp;RIGHT("0"&amp;DAY(AJ394),2)&amp;"."&amp;RIGHT("0"&amp;MONTH(AJ394),2)&amp;"."&amp;YEAR(AJ394)&amp;". "),IF(AE394&gt;AJ394,"Reclamația pentru întârziere a fost trimisă după termen. ","")),"")&amp;IF(AND(AH394="În tranzit – întârziat"),"Termenul de livrare a trecut și marfa nu a ajuns. ","")&amp;IF(AND(ISNUMBER(AK394),OR(AB394&lt;&gt;"",ISNUMBER(AC394),ISNUMBER(AJ394)),Azi&gt;N(AK394)-60,Azi&lt;=N(AK394)),"Acțiunea în instanță se prescrie la "&amp;RIGHT("0"&amp;DAY(AK394),2)&amp;"."&amp;RIGHT("0"&amp;MONTH(AK394),2)&amp;"."&amp;YEAR(AK394)&amp;". ","")))</f>
        <v/>
      </c>
    </row>
    <row r="395" spans="2:38" x14ac:dyDescent="0.2">
      <c r="B395" s="17"/>
      <c r="C395" s="18"/>
      <c r="D395" s="19"/>
      <c r="E395" s="19"/>
      <c r="F395" s="19"/>
      <c r="G395" s="19"/>
      <c r="H395" s="19"/>
      <c r="I395" s="19"/>
      <c r="J395" s="19"/>
      <c r="K395" s="19"/>
      <c r="L395" s="18"/>
      <c r="M395" s="19"/>
      <c r="N395" s="19"/>
      <c r="O395" s="19"/>
      <c r="P395" s="19"/>
      <c r="Q395" s="19"/>
      <c r="R395" s="19"/>
      <c r="S395" s="19"/>
      <c r="T395" s="20"/>
      <c r="U395" s="21"/>
      <c r="V395" s="20"/>
      <c r="W395" s="19"/>
      <c r="X395" s="19"/>
      <c r="Y395" s="18"/>
      <c r="Z395" s="19"/>
      <c r="AA395" s="18"/>
      <c r="AB395" s="19"/>
      <c r="AC395" s="18"/>
      <c r="AD395" s="18"/>
      <c r="AE395" s="18"/>
      <c r="AF395" s="22" t="str">
        <f>IF(B395="","",SUMIF(Mărfuri!$B$5:$B$1004,B395,Mărfuri!$D$5:$D$1004))</f>
        <v/>
      </c>
      <c r="AG395" s="23" t="str">
        <f>IF(B395="","",SUMIF(Mărfuri!$B$5:$B$1004,B395,Mărfuri!$H$5:$H$1004))</f>
        <v/>
      </c>
      <c r="AH395" s="24" t="str">
        <f t="shared" si="24"/>
        <v/>
      </c>
      <c r="AI395" s="25" t="str">
        <f t="shared" si="25"/>
        <v/>
      </c>
      <c r="AJ395" s="25" t="str">
        <f t="shared" si="26"/>
        <v/>
      </c>
      <c r="AK395" s="25" t="str">
        <f t="shared" si="27"/>
        <v/>
      </c>
      <c r="AL395" s="26" t="str">
        <f>IF(B395="","",TRIM(IF(COUNTIF($B$5:$B$504,B395)&gt;1,"Număr CMR dublat. ","")&amp;IF(LEN(IF(C395="","data, ","")&amp;IF(D395="","locul întocmirii, ","")&amp;IF(OR(E395="",F395=""),"expeditorul, ","")&amp;IF(OR(H395="",I395=""),"destinatarul, ","")&amp;IF(OR(N395="",O395=""),"transportatorul, ","")&amp;IF(OR(K395="",NOT(ISNUMBER(L395))),"locul și data încărcării, ","")&amp;IF(M395="","locul de livrare, ","")&amp;IF(N(AF395)=0,"numărul de colete, ","")&amp;IF(COUNTIFS(Mărfuri!$B$5:$B$1004,B395,Mărfuri!$H$5:$H$1004,"")&gt;0,"greutatea unor loturi, ",""))&gt;0,"Lipsesc date obligatorii (art. 6): "&amp;LEFT(IF(C395="","data, ","")&amp;IF(D395="","locul întocmirii, ","")&amp;IF(OR(E395="",F395=""),"expeditorul, ","")&amp;IF(OR(H395="",I395=""),"destinatarul, ","")&amp;IF(OR(N395="",O395=""),"transportatorul, ","")&amp;IF(OR(K395="",NOT(ISNUMBER(L395))),"locul și data încărcării, ","")&amp;IF(M395="","locul de livrare, ","")&amp;IF(N(AF395)=0,"numărul de colete, ","")&amp;IF(COUNTIFS(Mărfuri!$B$5:$B$1004,B395,Mărfuri!$H$5:$H$1004,"")&gt;0,"greutatea unor loturi, ",""),LEN(IF(C395="","data, ","")&amp;IF(D395="","locul întocmirii, ","")&amp;IF(OR(E395="",F395=""),"expeditorul, ","")&amp;IF(OR(H395="",I395=""),"destinatarul, ","")&amp;IF(OR(N395="",O395=""),"transportatorul, ","")&amp;IF(OR(K395="",NOT(ISNUMBER(L395))),"locul și data încărcării, ","")&amp;IF(M395="","locul de livrare, ","")&amp;IF(N(AF395)=0,"numărul de colete, ","")&amp;IF(COUNTIFS(Mărfuri!$B$5:$B$1004,B395,Mărfuri!$H$5:$H$1004,"")&gt;0,"greutatea unor loturi, ",""))-2)&amp;". ","")&amp;IF(Z395&lt;&gt;"","Transportatorul a făcut rezerve la încărcare (art. 8): ele te obligă doar dacă le-ai acceptat expres. ","")&amp;IF(AND(ISNUMBER(AC395),ISNUMBER(AI395)),IF(NOT(ISNUMBER(AD395)),IF(Azi&gt;AI395,"Rezerva scrisă pentru avarii neaparente nu a fost trimisă în termen ("&amp;RIGHT("0"&amp;DAY(AI395),2)&amp;"."&amp;RIGHT("0"&amp;MONTH(AI395),2)&amp;"."&amp;YEAR(AI395)&amp;"). ","Trimite rezerva scrisă pentru avarii neaparente până la "&amp;RIGHT("0"&amp;DAY(AI395),2)&amp;"."&amp;RIGHT("0"&amp;MONTH(AI395),2)&amp;"."&amp;YEAR(AI395)&amp;". "),IF(AD395&gt;AI395,"Rezerva scrisă a fost trimisă după termenul de 7 zile ("&amp;RIGHT("0"&amp;DAY(AI395),2)&amp;"."&amp;RIGHT("0"&amp;MONTH(AI395),2)&amp;"."&amp;YEAR(AI395)&amp;"): se prezumă că marfa a fost primită în starea din CMR. ","")),"")&amp;IF(ISNUMBER(AJ395),IF(NOT(ISNUMBER(AE395)),IF(Azi&gt;AJ395,"Termenul de 21 de zile pentru reclamația de întârziere a expirat. ","Livrare cu întârziere: trimite reclamația scrisă până la "&amp;RIGHT("0"&amp;DAY(AJ395),2)&amp;"."&amp;RIGHT("0"&amp;MONTH(AJ395),2)&amp;"."&amp;YEAR(AJ395)&amp;". "),IF(AE395&gt;AJ395,"Reclamația pentru întârziere a fost trimisă după termen. ","")),"")&amp;IF(AND(AH395="În tranzit – întârziat"),"Termenul de livrare a trecut și marfa nu a ajuns. ","")&amp;IF(AND(ISNUMBER(AK395),OR(AB395&lt;&gt;"",ISNUMBER(AC395),ISNUMBER(AJ395)),Azi&gt;N(AK395)-60,Azi&lt;=N(AK395)),"Acțiunea în instanță se prescrie la "&amp;RIGHT("0"&amp;DAY(AK395),2)&amp;"."&amp;RIGHT("0"&amp;MONTH(AK395),2)&amp;"."&amp;YEAR(AK395)&amp;". ","")))</f>
        <v/>
      </c>
    </row>
    <row r="396" spans="2:38" x14ac:dyDescent="0.2">
      <c r="B396" s="17"/>
      <c r="C396" s="18"/>
      <c r="D396" s="19"/>
      <c r="E396" s="19"/>
      <c r="F396" s="19"/>
      <c r="G396" s="19"/>
      <c r="H396" s="19"/>
      <c r="I396" s="19"/>
      <c r="J396" s="19"/>
      <c r="K396" s="19"/>
      <c r="L396" s="18"/>
      <c r="M396" s="19"/>
      <c r="N396" s="19"/>
      <c r="O396" s="19"/>
      <c r="P396" s="19"/>
      <c r="Q396" s="19"/>
      <c r="R396" s="19"/>
      <c r="S396" s="19"/>
      <c r="T396" s="20"/>
      <c r="U396" s="21"/>
      <c r="V396" s="20"/>
      <c r="W396" s="19"/>
      <c r="X396" s="19"/>
      <c r="Y396" s="18"/>
      <c r="Z396" s="19"/>
      <c r="AA396" s="18"/>
      <c r="AB396" s="19"/>
      <c r="AC396" s="18"/>
      <c r="AD396" s="18"/>
      <c r="AE396" s="18"/>
      <c r="AF396" s="22" t="str">
        <f>IF(B396="","",SUMIF(Mărfuri!$B$5:$B$1004,B396,Mărfuri!$D$5:$D$1004))</f>
        <v/>
      </c>
      <c r="AG396" s="23" t="str">
        <f>IF(B396="","",SUMIF(Mărfuri!$B$5:$B$1004,B396,Mărfuri!$H$5:$H$1004))</f>
        <v/>
      </c>
      <c r="AH396" s="24" t="str">
        <f t="shared" si="24"/>
        <v/>
      </c>
      <c r="AI396" s="25" t="str">
        <f t="shared" si="25"/>
        <v/>
      </c>
      <c r="AJ396" s="25" t="str">
        <f t="shared" si="26"/>
        <v/>
      </c>
      <c r="AK396" s="25" t="str">
        <f t="shared" si="27"/>
        <v/>
      </c>
      <c r="AL396" s="26" t="str">
        <f>IF(B396="","",TRIM(IF(COUNTIF($B$5:$B$504,B396)&gt;1,"Număr CMR dublat. ","")&amp;IF(LEN(IF(C396="","data, ","")&amp;IF(D396="","locul întocmirii, ","")&amp;IF(OR(E396="",F396=""),"expeditorul, ","")&amp;IF(OR(H396="",I396=""),"destinatarul, ","")&amp;IF(OR(N396="",O396=""),"transportatorul, ","")&amp;IF(OR(K396="",NOT(ISNUMBER(L396))),"locul și data încărcării, ","")&amp;IF(M396="","locul de livrare, ","")&amp;IF(N(AF396)=0,"numărul de colete, ","")&amp;IF(COUNTIFS(Mărfuri!$B$5:$B$1004,B396,Mărfuri!$H$5:$H$1004,"")&gt;0,"greutatea unor loturi, ",""))&gt;0,"Lipsesc date obligatorii (art. 6): "&amp;LEFT(IF(C396="","data, ","")&amp;IF(D396="","locul întocmirii, ","")&amp;IF(OR(E396="",F396=""),"expeditorul, ","")&amp;IF(OR(H396="",I396=""),"destinatarul, ","")&amp;IF(OR(N396="",O396=""),"transportatorul, ","")&amp;IF(OR(K396="",NOT(ISNUMBER(L396))),"locul și data încărcării, ","")&amp;IF(M396="","locul de livrare, ","")&amp;IF(N(AF396)=0,"numărul de colete, ","")&amp;IF(COUNTIFS(Mărfuri!$B$5:$B$1004,B396,Mărfuri!$H$5:$H$1004,"")&gt;0,"greutatea unor loturi, ",""),LEN(IF(C396="","data, ","")&amp;IF(D396="","locul întocmirii, ","")&amp;IF(OR(E396="",F396=""),"expeditorul, ","")&amp;IF(OR(H396="",I396=""),"destinatarul, ","")&amp;IF(OR(N396="",O396=""),"transportatorul, ","")&amp;IF(OR(K396="",NOT(ISNUMBER(L396))),"locul și data încărcării, ","")&amp;IF(M396="","locul de livrare, ","")&amp;IF(N(AF396)=0,"numărul de colete, ","")&amp;IF(COUNTIFS(Mărfuri!$B$5:$B$1004,B396,Mărfuri!$H$5:$H$1004,"")&gt;0,"greutatea unor loturi, ",""))-2)&amp;". ","")&amp;IF(Z396&lt;&gt;"","Transportatorul a făcut rezerve la încărcare (art. 8): ele te obligă doar dacă le-ai acceptat expres. ","")&amp;IF(AND(ISNUMBER(AC396),ISNUMBER(AI396)),IF(NOT(ISNUMBER(AD396)),IF(Azi&gt;AI396,"Rezerva scrisă pentru avarii neaparente nu a fost trimisă în termen ("&amp;RIGHT("0"&amp;DAY(AI396),2)&amp;"."&amp;RIGHT("0"&amp;MONTH(AI396),2)&amp;"."&amp;YEAR(AI396)&amp;"). ","Trimite rezerva scrisă pentru avarii neaparente până la "&amp;RIGHT("0"&amp;DAY(AI396),2)&amp;"."&amp;RIGHT("0"&amp;MONTH(AI396),2)&amp;"."&amp;YEAR(AI396)&amp;". "),IF(AD396&gt;AI396,"Rezerva scrisă a fost trimisă după termenul de 7 zile ("&amp;RIGHT("0"&amp;DAY(AI396),2)&amp;"."&amp;RIGHT("0"&amp;MONTH(AI396),2)&amp;"."&amp;YEAR(AI396)&amp;"): se prezumă că marfa a fost primită în starea din CMR. ","")),"")&amp;IF(ISNUMBER(AJ396),IF(NOT(ISNUMBER(AE396)),IF(Azi&gt;AJ396,"Termenul de 21 de zile pentru reclamația de întârziere a expirat. ","Livrare cu întârziere: trimite reclamația scrisă până la "&amp;RIGHT("0"&amp;DAY(AJ396),2)&amp;"."&amp;RIGHT("0"&amp;MONTH(AJ396),2)&amp;"."&amp;YEAR(AJ396)&amp;". "),IF(AE396&gt;AJ396,"Reclamația pentru întârziere a fost trimisă după termen. ","")),"")&amp;IF(AND(AH396="În tranzit – întârziat"),"Termenul de livrare a trecut și marfa nu a ajuns. ","")&amp;IF(AND(ISNUMBER(AK396),OR(AB396&lt;&gt;"",ISNUMBER(AC396),ISNUMBER(AJ396)),Azi&gt;N(AK396)-60,Azi&lt;=N(AK396)),"Acțiunea în instanță se prescrie la "&amp;RIGHT("0"&amp;DAY(AK396),2)&amp;"."&amp;RIGHT("0"&amp;MONTH(AK396),2)&amp;"."&amp;YEAR(AK396)&amp;". ","")))</f>
        <v/>
      </c>
    </row>
    <row r="397" spans="2:38" x14ac:dyDescent="0.2">
      <c r="B397" s="17"/>
      <c r="C397" s="18"/>
      <c r="D397" s="19"/>
      <c r="E397" s="19"/>
      <c r="F397" s="19"/>
      <c r="G397" s="19"/>
      <c r="H397" s="19"/>
      <c r="I397" s="19"/>
      <c r="J397" s="19"/>
      <c r="K397" s="19"/>
      <c r="L397" s="18"/>
      <c r="M397" s="19"/>
      <c r="N397" s="19"/>
      <c r="O397" s="19"/>
      <c r="P397" s="19"/>
      <c r="Q397" s="19"/>
      <c r="R397" s="19"/>
      <c r="S397" s="19"/>
      <c r="T397" s="20"/>
      <c r="U397" s="21"/>
      <c r="V397" s="20"/>
      <c r="W397" s="19"/>
      <c r="X397" s="19"/>
      <c r="Y397" s="18"/>
      <c r="Z397" s="19"/>
      <c r="AA397" s="18"/>
      <c r="AB397" s="19"/>
      <c r="AC397" s="18"/>
      <c r="AD397" s="18"/>
      <c r="AE397" s="18"/>
      <c r="AF397" s="22" t="str">
        <f>IF(B397="","",SUMIF(Mărfuri!$B$5:$B$1004,B397,Mărfuri!$D$5:$D$1004))</f>
        <v/>
      </c>
      <c r="AG397" s="23" t="str">
        <f>IF(B397="","",SUMIF(Mărfuri!$B$5:$B$1004,B397,Mărfuri!$H$5:$H$1004))</f>
        <v/>
      </c>
      <c r="AH397" s="24" t="str">
        <f t="shared" si="24"/>
        <v/>
      </c>
      <c r="AI397" s="25" t="str">
        <f t="shared" si="25"/>
        <v/>
      </c>
      <c r="AJ397" s="25" t="str">
        <f t="shared" si="26"/>
        <v/>
      </c>
      <c r="AK397" s="25" t="str">
        <f t="shared" si="27"/>
        <v/>
      </c>
      <c r="AL397" s="26" t="str">
        <f>IF(B397="","",TRIM(IF(COUNTIF($B$5:$B$504,B397)&gt;1,"Număr CMR dublat. ","")&amp;IF(LEN(IF(C397="","data, ","")&amp;IF(D397="","locul întocmirii, ","")&amp;IF(OR(E397="",F397=""),"expeditorul, ","")&amp;IF(OR(H397="",I397=""),"destinatarul, ","")&amp;IF(OR(N397="",O397=""),"transportatorul, ","")&amp;IF(OR(K397="",NOT(ISNUMBER(L397))),"locul și data încărcării, ","")&amp;IF(M397="","locul de livrare, ","")&amp;IF(N(AF397)=0,"numărul de colete, ","")&amp;IF(COUNTIFS(Mărfuri!$B$5:$B$1004,B397,Mărfuri!$H$5:$H$1004,"")&gt;0,"greutatea unor loturi, ",""))&gt;0,"Lipsesc date obligatorii (art. 6): "&amp;LEFT(IF(C397="","data, ","")&amp;IF(D397="","locul întocmirii, ","")&amp;IF(OR(E397="",F397=""),"expeditorul, ","")&amp;IF(OR(H397="",I397=""),"destinatarul, ","")&amp;IF(OR(N397="",O397=""),"transportatorul, ","")&amp;IF(OR(K397="",NOT(ISNUMBER(L397))),"locul și data încărcării, ","")&amp;IF(M397="","locul de livrare, ","")&amp;IF(N(AF397)=0,"numărul de colete, ","")&amp;IF(COUNTIFS(Mărfuri!$B$5:$B$1004,B397,Mărfuri!$H$5:$H$1004,"")&gt;0,"greutatea unor loturi, ",""),LEN(IF(C397="","data, ","")&amp;IF(D397="","locul întocmirii, ","")&amp;IF(OR(E397="",F397=""),"expeditorul, ","")&amp;IF(OR(H397="",I397=""),"destinatarul, ","")&amp;IF(OR(N397="",O397=""),"transportatorul, ","")&amp;IF(OR(K397="",NOT(ISNUMBER(L397))),"locul și data încărcării, ","")&amp;IF(M397="","locul de livrare, ","")&amp;IF(N(AF397)=0,"numărul de colete, ","")&amp;IF(COUNTIFS(Mărfuri!$B$5:$B$1004,B397,Mărfuri!$H$5:$H$1004,"")&gt;0,"greutatea unor loturi, ",""))-2)&amp;". ","")&amp;IF(Z397&lt;&gt;"","Transportatorul a făcut rezerve la încărcare (art. 8): ele te obligă doar dacă le-ai acceptat expres. ","")&amp;IF(AND(ISNUMBER(AC397),ISNUMBER(AI397)),IF(NOT(ISNUMBER(AD397)),IF(Azi&gt;AI397,"Rezerva scrisă pentru avarii neaparente nu a fost trimisă în termen ("&amp;RIGHT("0"&amp;DAY(AI397),2)&amp;"."&amp;RIGHT("0"&amp;MONTH(AI397),2)&amp;"."&amp;YEAR(AI397)&amp;"). ","Trimite rezerva scrisă pentru avarii neaparente până la "&amp;RIGHT("0"&amp;DAY(AI397),2)&amp;"."&amp;RIGHT("0"&amp;MONTH(AI397),2)&amp;"."&amp;YEAR(AI397)&amp;". "),IF(AD397&gt;AI397,"Rezerva scrisă a fost trimisă după termenul de 7 zile ("&amp;RIGHT("0"&amp;DAY(AI397),2)&amp;"."&amp;RIGHT("0"&amp;MONTH(AI397),2)&amp;"."&amp;YEAR(AI397)&amp;"): se prezumă că marfa a fost primită în starea din CMR. ","")),"")&amp;IF(ISNUMBER(AJ397),IF(NOT(ISNUMBER(AE397)),IF(Azi&gt;AJ397,"Termenul de 21 de zile pentru reclamația de întârziere a expirat. ","Livrare cu întârziere: trimite reclamația scrisă până la "&amp;RIGHT("0"&amp;DAY(AJ397),2)&amp;"."&amp;RIGHT("0"&amp;MONTH(AJ397),2)&amp;"."&amp;YEAR(AJ397)&amp;". "),IF(AE397&gt;AJ397,"Reclamația pentru întârziere a fost trimisă după termen. ","")),"")&amp;IF(AND(AH397="În tranzit – întârziat"),"Termenul de livrare a trecut și marfa nu a ajuns. ","")&amp;IF(AND(ISNUMBER(AK397),OR(AB397&lt;&gt;"",ISNUMBER(AC397),ISNUMBER(AJ397)),Azi&gt;N(AK397)-60,Azi&lt;=N(AK397)),"Acțiunea în instanță se prescrie la "&amp;RIGHT("0"&amp;DAY(AK397),2)&amp;"."&amp;RIGHT("0"&amp;MONTH(AK397),2)&amp;"."&amp;YEAR(AK397)&amp;". ","")))</f>
        <v/>
      </c>
    </row>
    <row r="398" spans="2:38" x14ac:dyDescent="0.2">
      <c r="B398" s="17"/>
      <c r="C398" s="18"/>
      <c r="D398" s="19"/>
      <c r="E398" s="19"/>
      <c r="F398" s="19"/>
      <c r="G398" s="19"/>
      <c r="H398" s="19"/>
      <c r="I398" s="19"/>
      <c r="J398" s="19"/>
      <c r="K398" s="19"/>
      <c r="L398" s="18"/>
      <c r="M398" s="19"/>
      <c r="N398" s="19"/>
      <c r="O398" s="19"/>
      <c r="P398" s="19"/>
      <c r="Q398" s="19"/>
      <c r="R398" s="19"/>
      <c r="S398" s="19"/>
      <c r="T398" s="20"/>
      <c r="U398" s="21"/>
      <c r="V398" s="20"/>
      <c r="W398" s="19"/>
      <c r="X398" s="19"/>
      <c r="Y398" s="18"/>
      <c r="Z398" s="19"/>
      <c r="AA398" s="18"/>
      <c r="AB398" s="19"/>
      <c r="AC398" s="18"/>
      <c r="AD398" s="18"/>
      <c r="AE398" s="18"/>
      <c r="AF398" s="22" t="str">
        <f>IF(B398="","",SUMIF(Mărfuri!$B$5:$B$1004,B398,Mărfuri!$D$5:$D$1004))</f>
        <v/>
      </c>
      <c r="AG398" s="23" t="str">
        <f>IF(B398="","",SUMIF(Mărfuri!$B$5:$B$1004,B398,Mărfuri!$H$5:$H$1004))</f>
        <v/>
      </c>
      <c r="AH398" s="24" t="str">
        <f t="shared" si="24"/>
        <v/>
      </c>
      <c r="AI398" s="25" t="str">
        <f t="shared" si="25"/>
        <v/>
      </c>
      <c r="AJ398" s="25" t="str">
        <f t="shared" si="26"/>
        <v/>
      </c>
      <c r="AK398" s="25" t="str">
        <f t="shared" si="27"/>
        <v/>
      </c>
      <c r="AL398" s="26" t="str">
        <f>IF(B398="","",TRIM(IF(COUNTIF($B$5:$B$504,B398)&gt;1,"Număr CMR dublat. ","")&amp;IF(LEN(IF(C398="","data, ","")&amp;IF(D398="","locul întocmirii, ","")&amp;IF(OR(E398="",F398=""),"expeditorul, ","")&amp;IF(OR(H398="",I398=""),"destinatarul, ","")&amp;IF(OR(N398="",O398=""),"transportatorul, ","")&amp;IF(OR(K398="",NOT(ISNUMBER(L398))),"locul și data încărcării, ","")&amp;IF(M398="","locul de livrare, ","")&amp;IF(N(AF398)=0,"numărul de colete, ","")&amp;IF(COUNTIFS(Mărfuri!$B$5:$B$1004,B398,Mărfuri!$H$5:$H$1004,"")&gt;0,"greutatea unor loturi, ",""))&gt;0,"Lipsesc date obligatorii (art. 6): "&amp;LEFT(IF(C398="","data, ","")&amp;IF(D398="","locul întocmirii, ","")&amp;IF(OR(E398="",F398=""),"expeditorul, ","")&amp;IF(OR(H398="",I398=""),"destinatarul, ","")&amp;IF(OR(N398="",O398=""),"transportatorul, ","")&amp;IF(OR(K398="",NOT(ISNUMBER(L398))),"locul și data încărcării, ","")&amp;IF(M398="","locul de livrare, ","")&amp;IF(N(AF398)=0,"numărul de colete, ","")&amp;IF(COUNTIFS(Mărfuri!$B$5:$B$1004,B398,Mărfuri!$H$5:$H$1004,"")&gt;0,"greutatea unor loturi, ",""),LEN(IF(C398="","data, ","")&amp;IF(D398="","locul întocmirii, ","")&amp;IF(OR(E398="",F398=""),"expeditorul, ","")&amp;IF(OR(H398="",I398=""),"destinatarul, ","")&amp;IF(OR(N398="",O398=""),"transportatorul, ","")&amp;IF(OR(K398="",NOT(ISNUMBER(L398))),"locul și data încărcării, ","")&amp;IF(M398="","locul de livrare, ","")&amp;IF(N(AF398)=0,"numărul de colete, ","")&amp;IF(COUNTIFS(Mărfuri!$B$5:$B$1004,B398,Mărfuri!$H$5:$H$1004,"")&gt;0,"greutatea unor loturi, ",""))-2)&amp;". ","")&amp;IF(Z398&lt;&gt;"","Transportatorul a făcut rezerve la încărcare (art. 8): ele te obligă doar dacă le-ai acceptat expres. ","")&amp;IF(AND(ISNUMBER(AC398),ISNUMBER(AI398)),IF(NOT(ISNUMBER(AD398)),IF(Azi&gt;AI398,"Rezerva scrisă pentru avarii neaparente nu a fost trimisă în termen ("&amp;RIGHT("0"&amp;DAY(AI398),2)&amp;"."&amp;RIGHT("0"&amp;MONTH(AI398),2)&amp;"."&amp;YEAR(AI398)&amp;"). ","Trimite rezerva scrisă pentru avarii neaparente până la "&amp;RIGHT("0"&amp;DAY(AI398),2)&amp;"."&amp;RIGHT("0"&amp;MONTH(AI398),2)&amp;"."&amp;YEAR(AI398)&amp;". "),IF(AD398&gt;AI398,"Rezerva scrisă a fost trimisă după termenul de 7 zile ("&amp;RIGHT("0"&amp;DAY(AI398),2)&amp;"."&amp;RIGHT("0"&amp;MONTH(AI398),2)&amp;"."&amp;YEAR(AI398)&amp;"): se prezumă că marfa a fost primită în starea din CMR. ","")),"")&amp;IF(ISNUMBER(AJ398),IF(NOT(ISNUMBER(AE398)),IF(Azi&gt;AJ398,"Termenul de 21 de zile pentru reclamația de întârziere a expirat. ","Livrare cu întârziere: trimite reclamația scrisă până la "&amp;RIGHT("0"&amp;DAY(AJ398),2)&amp;"."&amp;RIGHT("0"&amp;MONTH(AJ398),2)&amp;"."&amp;YEAR(AJ398)&amp;". "),IF(AE398&gt;AJ398,"Reclamația pentru întârziere a fost trimisă după termen. ","")),"")&amp;IF(AND(AH398="În tranzit – întârziat"),"Termenul de livrare a trecut și marfa nu a ajuns. ","")&amp;IF(AND(ISNUMBER(AK398),OR(AB398&lt;&gt;"",ISNUMBER(AC398),ISNUMBER(AJ398)),Azi&gt;N(AK398)-60,Azi&lt;=N(AK398)),"Acțiunea în instanță se prescrie la "&amp;RIGHT("0"&amp;DAY(AK398),2)&amp;"."&amp;RIGHT("0"&amp;MONTH(AK398),2)&amp;"."&amp;YEAR(AK398)&amp;". ","")))</f>
        <v/>
      </c>
    </row>
    <row r="399" spans="2:38" x14ac:dyDescent="0.2">
      <c r="B399" s="17"/>
      <c r="C399" s="18"/>
      <c r="D399" s="19"/>
      <c r="E399" s="19"/>
      <c r="F399" s="19"/>
      <c r="G399" s="19"/>
      <c r="H399" s="19"/>
      <c r="I399" s="19"/>
      <c r="J399" s="19"/>
      <c r="K399" s="19"/>
      <c r="L399" s="18"/>
      <c r="M399" s="19"/>
      <c r="N399" s="19"/>
      <c r="O399" s="19"/>
      <c r="P399" s="19"/>
      <c r="Q399" s="19"/>
      <c r="R399" s="19"/>
      <c r="S399" s="19"/>
      <c r="T399" s="20"/>
      <c r="U399" s="21"/>
      <c r="V399" s="20"/>
      <c r="W399" s="19"/>
      <c r="X399" s="19"/>
      <c r="Y399" s="18"/>
      <c r="Z399" s="19"/>
      <c r="AA399" s="18"/>
      <c r="AB399" s="19"/>
      <c r="AC399" s="18"/>
      <c r="AD399" s="18"/>
      <c r="AE399" s="18"/>
      <c r="AF399" s="22" t="str">
        <f>IF(B399="","",SUMIF(Mărfuri!$B$5:$B$1004,B399,Mărfuri!$D$5:$D$1004))</f>
        <v/>
      </c>
      <c r="AG399" s="23" t="str">
        <f>IF(B399="","",SUMIF(Mărfuri!$B$5:$B$1004,B399,Mărfuri!$H$5:$H$1004))</f>
        <v/>
      </c>
      <c r="AH399" s="24" t="str">
        <f t="shared" si="24"/>
        <v/>
      </c>
      <c r="AI399" s="25" t="str">
        <f t="shared" si="25"/>
        <v/>
      </c>
      <c r="AJ399" s="25" t="str">
        <f t="shared" si="26"/>
        <v/>
      </c>
      <c r="AK399" s="25" t="str">
        <f t="shared" si="27"/>
        <v/>
      </c>
      <c r="AL399" s="26" t="str">
        <f>IF(B399="","",TRIM(IF(COUNTIF($B$5:$B$504,B399)&gt;1,"Număr CMR dublat. ","")&amp;IF(LEN(IF(C399="","data, ","")&amp;IF(D399="","locul întocmirii, ","")&amp;IF(OR(E399="",F399=""),"expeditorul, ","")&amp;IF(OR(H399="",I399=""),"destinatarul, ","")&amp;IF(OR(N399="",O399=""),"transportatorul, ","")&amp;IF(OR(K399="",NOT(ISNUMBER(L399))),"locul și data încărcării, ","")&amp;IF(M399="","locul de livrare, ","")&amp;IF(N(AF399)=0,"numărul de colete, ","")&amp;IF(COUNTIFS(Mărfuri!$B$5:$B$1004,B399,Mărfuri!$H$5:$H$1004,"")&gt;0,"greutatea unor loturi, ",""))&gt;0,"Lipsesc date obligatorii (art. 6): "&amp;LEFT(IF(C399="","data, ","")&amp;IF(D399="","locul întocmirii, ","")&amp;IF(OR(E399="",F399=""),"expeditorul, ","")&amp;IF(OR(H399="",I399=""),"destinatarul, ","")&amp;IF(OR(N399="",O399=""),"transportatorul, ","")&amp;IF(OR(K399="",NOT(ISNUMBER(L399))),"locul și data încărcării, ","")&amp;IF(M399="","locul de livrare, ","")&amp;IF(N(AF399)=0,"numărul de colete, ","")&amp;IF(COUNTIFS(Mărfuri!$B$5:$B$1004,B399,Mărfuri!$H$5:$H$1004,"")&gt;0,"greutatea unor loturi, ",""),LEN(IF(C399="","data, ","")&amp;IF(D399="","locul întocmirii, ","")&amp;IF(OR(E399="",F399=""),"expeditorul, ","")&amp;IF(OR(H399="",I399=""),"destinatarul, ","")&amp;IF(OR(N399="",O399=""),"transportatorul, ","")&amp;IF(OR(K399="",NOT(ISNUMBER(L399))),"locul și data încărcării, ","")&amp;IF(M399="","locul de livrare, ","")&amp;IF(N(AF399)=0,"numărul de colete, ","")&amp;IF(COUNTIFS(Mărfuri!$B$5:$B$1004,B399,Mărfuri!$H$5:$H$1004,"")&gt;0,"greutatea unor loturi, ",""))-2)&amp;". ","")&amp;IF(Z399&lt;&gt;"","Transportatorul a făcut rezerve la încărcare (art. 8): ele te obligă doar dacă le-ai acceptat expres. ","")&amp;IF(AND(ISNUMBER(AC399),ISNUMBER(AI399)),IF(NOT(ISNUMBER(AD399)),IF(Azi&gt;AI399,"Rezerva scrisă pentru avarii neaparente nu a fost trimisă în termen ("&amp;RIGHT("0"&amp;DAY(AI399),2)&amp;"."&amp;RIGHT("0"&amp;MONTH(AI399),2)&amp;"."&amp;YEAR(AI399)&amp;"). ","Trimite rezerva scrisă pentru avarii neaparente până la "&amp;RIGHT("0"&amp;DAY(AI399),2)&amp;"."&amp;RIGHT("0"&amp;MONTH(AI399),2)&amp;"."&amp;YEAR(AI399)&amp;". "),IF(AD399&gt;AI399,"Rezerva scrisă a fost trimisă după termenul de 7 zile ("&amp;RIGHT("0"&amp;DAY(AI399),2)&amp;"."&amp;RIGHT("0"&amp;MONTH(AI399),2)&amp;"."&amp;YEAR(AI399)&amp;"): se prezumă că marfa a fost primită în starea din CMR. ","")),"")&amp;IF(ISNUMBER(AJ399),IF(NOT(ISNUMBER(AE399)),IF(Azi&gt;AJ399,"Termenul de 21 de zile pentru reclamația de întârziere a expirat. ","Livrare cu întârziere: trimite reclamația scrisă până la "&amp;RIGHT("0"&amp;DAY(AJ399),2)&amp;"."&amp;RIGHT("0"&amp;MONTH(AJ399),2)&amp;"."&amp;YEAR(AJ399)&amp;". "),IF(AE399&gt;AJ399,"Reclamația pentru întârziere a fost trimisă după termen. ","")),"")&amp;IF(AND(AH399="În tranzit – întârziat"),"Termenul de livrare a trecut și marfa nu a ajuns. ","")&amp;IF(AND(ISNUMBER(AK399),OR(AB399&lt;&gt;"",ISNUMBER(AC399),ISNUMBER(AJ399)),Azi&gt;N(AK399)-60,Azi&lt;=N(AK399)),"Acțiunea în instanță se prescrie la "&amp;RIGHT("0"&amp;DAY(AK399),2)&amp;"."&amp;RIGHT("0"&amp;MONTH(AK399),2)&amp;"."&amp;YEAR(AK399)&amp;". ","")))</f>
        <v/>
      </c>
    </row>
    <row r="400" spans="2:38" x14ac:dyDescent="0.2">
      <c r="B400" s="17"/>
      <c r="C400" s="18"/>
      <c r="D400" s="19"/>
      <c r="E400" s="19"/>
      <c r="F400" s="19"/>
      <c r="G400" s="19"/>
      <c r="H400" s="19"/>
      <c r="I400" s="19"/>
      <c r="J400" s="19"/>
      <c r="K400" s="19"/>
      <c r="L400" s="18"/>
      <c r="M400" s="19"/>
      <c r="N400" s="19"/>
      <c r="O400" s="19"/>
      <c r="P400" s="19"/>
      <c r="Q400" s="19"/>
      <c r="R400" s="19"/>
      <c r="S400" s="19"/>
      <c r="T400" s="20"/>
      <c r="U400" s="21"/>
      <c r="V400" s="20"/>
      <c r="W400" s="19"/>
      <c r="X400" s="19"/>
      <c r="Y400" s="18"/>
      <c r="Z400" s="19"/>
      <c r="AA400" s="18"/>
      <c r="AB400" s="19"/>
      <c r="AC400" s="18"/>
      <c r="AD400" s="18"/>
      <c r="AE400" s="18"/>
      <c r="AF400" s="22" t="str">
        <f>IF(B400="","",SUMIF(Mărfuri!$B$5:$B$1004,B400,Mărfuri!$D$5:$D$1004))</f>
        <v/>
      </c>
      <c r="AG400" s="23" t="str">
        <f>IF(B400="","",SUMIF(Mărfuri!$B$5:$B$1004,B400,Mărfuri!$H$5:$H$1004))</f>
        <v/>
      </c>
      <c r="AH400" s="24" t="str">
        <f t="shared" si="24"/>
        <v/>
      </c>
      <c r="AI400" s="25" t="str">
        <f t="shared" si="25"/>
        <v/>
      </c>
      <c r="AJ400" s="25" t="str">
        <f t="shared" si="26"/>
        <v/>
      </c>
      <c r="AK400" s="25" t="str">
        <f t="shared" si="27"/>
        <v/>
      </c>
      <c r="AL400" s="26" t="str">
        <f>IF(B400="","",TRIM(IF(COUNTIF($B$5:$B$504,B400)&gt;1,"Număr CMR dublat. ","")&amp;IF(LEN(IF(C400="","data, ","")&amp;IF(D400="","locul întocmirii, ","")&amp;IF(OR(E400="",F400=""),"expeditorul, ","")&amp;IF(OR(H400="",I400=""),"destinatarul, ","")&amp;IF(OR(N400="",O400=""),"transportatorul, ","")&amp;IF(OR(K400="",NOT(ISNUMBER(L400))),"locul și data încărcării, ","")&amp;IF(M400="","locul de livrare, ","")&amp;IF(N(AF400)=0,"numărul de colete, ","")&amp;IF(COUNTIFS(Mărfuri!$B$5:$B$1004,B400,Mărfuri!$H$5:$H$1004,"")&gt;0,"greutatea unor loturi, ",""))&gt;0,"Lipsesc date obligatorii (art. 6): "&amp;LEFT(IF(C400="","data, ","")&amp;IF(D400="","locul întocmirii, ","")&amp;IF(OR(E400="",F400=""),"expeditorul, ","")&amp;IF(OR(H400="",I400=""),"destinatarul, ","")&amp;IF(OR(N400="",O400=""),"transportatorul, ","")&amp;IF(OR(K400="",NOT(ISNUMBER(L400))),"locul și data încărcării, ","")&amp;IF(M400="","locul de livrare, ","")&amp;IF(N(AF400)=0,"numărul de colete, ","")&amp;IF(COUNTIFS(Mărfuri!$B$5:$B$1004,B400,Mărfuri!$H$5:$H$1004,"")&gt;0,"greutatea unor loturi, ",""),LEN(IF(C400="","data, ","")&amp;IF(D400="","locul întocmirii, ","")&amp;IF(OR(E400="",F400=""),"expeditorul, ","")&amp;IF(OR(H400="",I400=""),"destinatarul, ","")&amp;IF(OR(N400="",O400=""),"transportatorul, ","")&amp;IF(OR(K400="",NOT(ISNUMBER(L400))),"locul și data încărcării, ","")&amp;IF(M400="","locul de livrare, ","")&amp;IF(N(AF400)=0,"numărul de colete, ","")&amp;IF(COUNTIFS(Mărfuri!$B$5:$B$1004,B400,Mărfuri!$H$5:$H$1004,"")&gt;0,"greutatea unor loturi, ",""))-2)&amp;". ","")&amp;IF(Z400&lt;&gt;"","Transportatorul a făcut rezerve la încărcare (art. 8): ele te obligă doar dacă le-ai acceptat expres. ","")&amp;IF(AND(ISNUMBER(AC400),ISNUMBER(AI400)),IF(NOT(ISNUMBER(AD400)),IF(Azi&gt;AI400,"Rezerva scrisă pentru avarii neaparente nu a fost trimisă în termen ("&amp;RIGHT("0"&amp;DAY(AI400),2)&amp;"."&amp;RIGHT("0"&amp;MONTH(AI400),2)&amp;"."&amp;YEAR(AI400)&amp;"). ","Trimite rezerva scrisă pentru avarii neaparente până la "&amp;RIGHT("0"&amp;DAY(AI400),2)&amp;"."&amp;RIGHT("0"&amp;MONTH(AI400),2)&amp;"."&amp;YEAR(AI400)&amp;". "),IF(AD400&gt;AI400,"Rezerva scrisă a fost trimisă după termenul de 7 zile ("&amp;RIGHT("0"&amp;DAY(AI400),2)&amp;"."&amp;RIGHT("0"&amp;MONTH(AI400),2)&amp;"."&amp;YEAR(AI400)&amp;"): se prezumă că marfa a fost primită în starea din CMR. ","")),"")&amp;IF(ISNUMBER(AJ400),IF(NOT(ISNUMBER(AE400)),IF(Azi&gt;AJ400,"Termenul de 21 de zile pentru reclamația de întârziere a expirat. ","Livrare cu întârziere: trimite reclamația scrisă până la "&amp;RIGHT("0"&amp;DAY(AJ400),2)&amp;"."&amp;RIGHT("0"&amp;MONTH(AJ400),2)&amp;"."&amp;YEAR(AJ400)&amp;". "),IF(AE400&gt;AJ400,"Reclamația pentru întârziere a fost trimisă după termen. ","")),"")&amp;IF(AND(AH400="În tranzit – întârziat"),"Termenul de livrare a trecut și marfa nu a ajuns. ","")&amp;IF(AND(ISNUMBER(AK400),OR(AB400&lt;&gt;"",ISNUMBER(AC400),ISNUMBER(AJ400)),Azi&gt;N(AK400)-60,Azi&lt;=N(AK400)),"Acțiunea în instanță se prescrie la "&amp;RIGHT("0"&amp;DAY(AK400),2)&amp;"."&amp;RIGHT("0"&amp;MONTH(AK400),2)&amp;"."&amp;YEAR(AK400)&amp;". ","")))</f>
        <v/>
      </c>
    </row>
    <row r="401" spans="2:38" x14ac:dyDescent="0.2">
      <c r="B401" s="17"/>
      <c r="C401" s="18"/>
      <c r="D401" s="19"/>
      <c r="E401" s="19"/>
      <c r="F401" s="19"/>
      <c r="G401" s="19"/>
      <c r="H401" s="19"/>
      <c r="I401" s="19"/>
      <c r="J401" s="19"/>
      <c r="K401" s="19"/>
      <c r="L401" s="18"/>
      <c r="M401" s="19"/>
      <c r="N401" s="19"/>
      <c r="O401" s="19"/>
      <c r="P401" s="19"/>
      <c r="Q401" s="19"/>
      <c r="R401" s="19"/>
      <c r="S401" s="19"/>
      <c r="T401" s="20"/>
      <c r="U401" s="21"/>
      <c r="V401" s="20"/>
      <c r="W401" s="19"/>
      <c r="X401" s="19"/>
      <c r="Y401" s="18"/>
      <c r="Z401" s="19"/>
      <c r="AA401" s="18"/>
      <c r="AB401" s="19"/>
      <c r="AC401" s="18"/>
      <c r="AD401" s="18"/>
      <c r="AE401" s="18"/>
      <c r="AF401" s="22" t="str">
        <f>IF(B401="","",SUMIF(Mărfuri!$B$5:$B$1004,B401,Mărfuri!$D$5:$D$1004))</f>
        <v/>
      </c>
      <c r="AG401" s="23" t="str">
        <f>IF(B401="","",SUMIF(Mărfuri!$B$5:$B$1004,B401,Mărfuri!$H$5:$H$1004))</f>
        <v/>
      </c>
      <c r="AH401" s="24" t="str">
        <f t="shared" si="24"/>
        <v/>
      </c>
      <c r="AI401" s="25" t="str">
        <f t="shared" si="25"/>
        <v/>
      </c>
      <c r="AJ401" s="25" t="str">
        <f t="shared" si="26"/>
        <v/>
      </c>
      <c r="AK401" s="25" t="str">
        <f t="shared" si="27"/>
        <v/>
      </c>
      <c r="AL401" s="26" t="str">
        <f>IF(B401="","",TRIM(IF(COUNTIF($B$5:$B$504,B401)&gt;1,"Număr CMR dublat. ","")&amp;IF(LEN(IF(C401="","data, ","")&amp;IF(D401="","locul întocmirii, ","")&amp;IF(OR(E401="",F401=""),"expeditorul, ","")&amp;IF(OR(H401="",I401=""),"destinatarul, ","")&amp;IF(OR(N401="",O401=""),"transportatorul, ","")&amp;IF(OR(K401="",NOT(ISNUMBER(L401))),"locul și data încărcării, ","")&amp;IF(M401="","locul de livrare, ","")&amp;IF(N(AF401)=0,"numărul de colete, ","")&amp;IF(COUNTIFS(Mărfuri!$B$5:$B$1004,B401,Mărfuri!$H$5:$H$1004,"")&gt;0,"greutatea unor loturi, ",""))&gt;0,"Lipsesc date obligatorii (art. 6): "&amp;LEFT(IF(C401="","data, ","")&amp;IF(D401="","locul întocmirii, ","")&amp;IF(OR(E401="",F401=""),"expeditorul, ","")&amp;IF(OR(H401="",I401=""),"destinatarul, ","")&amp;IF(OR(N401="",O401=""),"transportatorul, ","")&amp;IF(OR(K401="",NOT(ISNUMBER(L401))),"locul și data încărcării, ","")&amp;IF(M401="","locul de livrare, ","")&amp;IF(N(AF401)=0,"numărul de colete, ","")&amp;IF(COUNTIFS(Mărfuri!$B$5:$B$1004,B401,Mărfuri!$H$5:$H$1004,"")&gt;0,"greutatea unor loturi, ",""),LEN(IF(C401="","data, ","")&amp;IF(D401="","locul întocmirii, ","")&amp;IF(OR(E401="",F401=""),"expeditorul, ","")&amp;IF(OR(H401="",I401=""),"destinatarul, ","")&amp;IF(OR(N401="",O401=""),"transportatorul, ","")&amp;IF(OR(K401="",NOT(ISNUMBER(L401))),"locul și data încărcării, ","")&amp;IF(M401="","locul de livrare, ","")&amp;IF(N(AF401)=0,"numărul de colete, ","")&amp;IF(COUNTIFS(Mărfuri!$B$5:$B$1004,B401,Mărfuri!$H$5:$H$1004,"")&gt;0,"greutatea unor loturi, ",""))-2)&amp;". ","")&amp;IF(Z401&lt;&gt;"","Transportatorul a făcut rezerve la încărcare (art. 8): ele te obligă doar dacă le-ai acceptat expres. ","")&amp;IF(AND(ISNUMBER(AC401),ISNUMBER(AI401)),IF(NOT(ISNUMBER(AD401)),IF(Azi&gt;AI401,"Rezerva scrisă pentru avarii neaparente nu a fost trimisă în termen ("&amp;RIGHT("0"&amp;DAY(AI401),2)&amp;"."&amp;RIGHT("0"&amp;MONTH(AI401),2)&amp;"."&amp;YEAR(AI401)&amp;"). ","Trimite rezerva scrisă pentru avarii neaparente până la "&amp;RIGHT("0"&amp;DAY(AI401),2)&amp;"."&amp;RIGHT("0"&amp;MONTH(AI401),2)&amp;"."&amp;YEAR(AI401)&amp;". "),IF(AD401&gt;AI401,"Rezerva scrisă a fost trimisă după termenul de 7 zile ("&amp;RIGHT("0"&amp;DAY(AI401),2)&amp;"."&amp;RIGHT("0"&amp;MONTH(AI401),2)&amp;"."&amp;YEAR(AI401)&amp;"): se prezumă că marfa a fost primită în starea din CMR. ","")),"")&amp;IF(ISNUMBER(AJ401),IF(NOT(ISNUMBER(AE401)),IF(Azi&gt;AJ401,"Termenul de 21 de zile pentru reclamația de întârziere a expirat. ","Livrare cu întârziere: trimite reclamația scrisă până la "&amp;RIGHT("0"&amp;DAY(AJ401),2)&amp;"."&amp;RIGHT("0"&amp;MONTH(AJ401),2)&amp;"."&amp;YEAR(AJ401)&amp;". "),IF(AE401&gt;AJ401,"Reclamația pentru întârziere a fost trimisă după termen. ","")),"")&amp;IF(AND(AH401="În tranzit – întârziat"),"Termenul de livrare a trecut și marfa nu a ajuns. ","")&amp;IF(AND(ISNUMBER(AK401),OR(AB401&lt;&gt;"",ISNUMBER(AC401),ISNUMBER(AJ401)),Azi&gt;N(AK401)-60,Azi&lt;=N(AK401)),"Acțiunea în instanță se prescrie la "&amp;RIGHT("0"&amp;DAY(AK401),2)&amp;"."&amp;RIGHT("0"&amp;MONTH(AK401),2)&amp;"."&amp;YEAR(AK401)&amp;". ","")))</f>
        <v/>
      </c>
    </row>
    <row r="402" spans="2:38" x14ac:dyDescent="0.2">
      <c r="B402" s="17"/>
      <c r="C402" s="18"/>
      <c r="D402" s="19"/>
      <c r="E402" s="19"/>
      <c r="F402" s="19"/>
      <c r="G402" s="19"/>
      <c r="H402" s="19"/>
      <c r="I402" s="19"/>
      <c r="J402" s="19"/>
      <c r="K402" s="19"/>
      <c r="L402" s="18"/>
      <c r="M402" s="19"/>
      <c r="N402" s="19"/>
      <c r="O402" s="19"/>
      <c r="P402" s="19"/>
      <c r="Q402" s="19"/>
      <c r="R402" s="19"/>
      <c r="S402" s="19"/>
      <c r="T402" s="20"/>
      <c r="U402" s="21"/>
      <c r="V402" s="20"/>
      <c r="W402" s="19"/>
      <c r="X402" s="19"/>
      <c r="Y402" s="18"/>
      <c r="Z402" s="19"/>
      <c r="AA402" s="18"/>
      <c r="AB402" s="19"/>
      <c r="AC402" s="18"/>
      <c r="AD402" s="18"/>
      <c r="AE402" s="18"/>
      <c r="AF402" s="22" t="str">
        <f>IF(B402="","",SUMIF(Mărfuri!$B$5:$B$1004,B402,Mărfuri!$D$5:$D$1004))</f>
        <v/>
      </c>
      <c r="AG402" s="23" t="str">
        <f>IF(B402="","",SUMIF(Mărfuri!$B$5:$B$1004,B402,Mărfuri!$H$5:$H$1004))</f>
        <v/>
      </c>
      <c r="AH402" s="24" t="str">
        <f t="shared" si="24"/>
        <v/>
      </c>
      <c r="AI402" s="25" t="str">
        <f t="shared" si="25"/>
        <v/>
      </c>
      <c r="AJ402" s="25" t="str">
        <f t="shared" si="26"/>
        <v/>
      </c>
      <c r="AK402" s="25" t="str">
        <f t="shared" si="27"/>
        <v/>
      </c>
      <c r="AL402" s="26" t="str">
        <f>IF(B402="","",TRIM(IF(COUNTIF($B$5:$B$504,B402)&gt;1,"Număr CMR dublat. ","")&amp;IF(LEN(IF(C402="","data, ","")&amp;IF(D402="","locul întocmirii, ","")&amp;IF(OR(E402="",F402=""),"expeditorul, ","")&amp;IF(OR(H402="",I402=""),"destinatarul, ","")&amp;IF(OR(N402="",O402=""),"transportatorul, ","")&amp;IF(OR(K402="",NOT(ISNUMBER(L402))),"locul și data încărcării, ","")&amp;IF(M402="","locul de livrare, ","")&amp;IF(N(AF402)=0,"numărul de colete, ","")&amp;IF(COUNTIFS(Mărfuri!$B$5:$B$1004,B402,Mărfuri!$H$5:$H$1004,"")&gt;0,"greutatea unor loturi, ",""))&gt;0,"Lipsesc date obligatorii (art. 6): "&amp;LEFT(IF(C402="","data, ","")&amp;IF(D402="","locul întocmirii, ","")&amp;IF(OR(E402="",F402=""),"expeditorul, ","")&amp;IF(OR(H402="",I402=""),"destinatarul, ","")&amp;IF(OR(N402="",O402=""),"transportatorul, ","")&amp;IF(OR(K402="",NOT(ISNUMBER(L402))),"locul și data încărcării, ","")&amp;IF(M402="","locul de livrare, ","")&amp;IF(N(AF402)=0,"numărul de colete, ","")&amp;IF(COUNTIFS(Mărfuri!$B$5:$B$1004,B402,Mărfuri!$H$5:$H$1004,"")&gt;0,"greutatea unor loturi, ",""),LEN(IF(C402="","data, ","")&amp;IF(D402="","locul întocmirii, ","")&amp;IF(OR(E402="",F402=""),"expeditorul, ","")&amp;IF(OR(H402="",I402=""),"destinatarul, ","")&amp;IF(OR(N402="",O402=""),"transportatorul, ","")&amp;IF(OR(K402="",NOT(ISNUMBER(L402))),"locul și data încărcării, ","")&amp;IF(M402="","locul de livrare, ","")&amp;IF(N(AF402)=0,"numărul de colete, ","")&amp;IF(COUNTIFS(Mărfuri!$B$5:$B$1004,B402,Mărfuri!$H$5:$H$1004,"")&gt;0,"greutatea unor loturi, ",""))-2)&amp;". ","")&amp;IF(Z402&lt;&gt;"","Transportatorul a făcut rezerve la încărcare (art. 8): ele te obligă doar dacă le-ai acceptat expres. ","")&amp;IF(AND(ISNUMBER(AC402),ISNUMBER(AI402)),IF(NOT(ISNUMBER(AD402)),IF(Azi&gt;AI402,"Rezerva scrisă pentru avarii neaparente nu a fost trimisă în termen ("&amp;RIGHT("0"&amp;DAY(AI402),2)&amp;"."&amp;RIGHT("0"&amp;MONTH(AI402),2)&amp;"."&amp;YEAR(AI402)&amp;"). ","Trimite rezerva scrisă pentru avarii neaparente până la "&amp;RIGHT("0"&amp;DAY(AI402),2)&amp;"."&amp;RIGHT("0"&amp;MONTH(AI402),2)&amp;"."&amp;YEAR(AI402)&amp;". "),IF(AD402&gt;AI402,"Rezerva scrisă a fost trimisă după termenul de 7 zile ("&amp;RIGHT("0"&amp;DAY(AI402),2)&amp;"."&amp;RIGHT("0"&amp;MONTH(AI402),2)&amp;"."&amp;YEAR(AI402)&amp;"): se prezumă că marfa a fost primită în starea din CMR. ","")),"")&amp;IF(ISNUMBER(AJ402),IF(NOT(ISNUMBER(AE402)),IF(Azi&gt;AJ402,"Termenul de 21 de zile pentru reclamația de întârziere a expirat. ","Livrare cu întârziere: trimite reclamația scrisă până la "&amp;RIGHT("0"&amp;DAY(AJ402),2)&amp;"."&amp;RIGHT("0"&amp;MONTH(AJ402),2)&amp;"."&amp;YEAR(AJ402)&amp;". "),IF(AE402&gt;AJ402,"Reclamația pentru întârziere a fost trimisă după termen. ","")),"")&amp;IF(AND(AH402="În tranzit – întârziat"),"Termenul de livrare a trecut și marfa nu a ajuns. ","")&amp;IF(AND(ISNUMBER(AK402),OR(AB402&lt;&gt;"",ISNUMBER(AC402),ISNUMBER(AJ402)),Azi&gt;N(AK402)-60,Azi&lt;=N(AK402)),"Acțiunea în instanță se prescrie la "&amp;RIGHT("0"&amp;DAY(AK402),2)&amp;"."&amp;RIGHT("0"&amp;MONTH(AK402),2)&amp;"."&amp;YEAR(AK402)&amp;". ","")))</f>
        <v/>
      </c>
    </row>
    <row r="403" spans="2:38" x14ac:dyDescent="0.2">
      <c r="B403" s="17"/>
      <c r="C403" s="18"/>
      <c r="D403" s="19"/>
      <c r="E403" s="19"/>
      <c r="F403" s="19"/>
      <c r="G403" s="19"/>
      <c r="H403" s="19"/>
      <c r="I403" s="19"/>
      <c r="J403" s="19"/>
      <c r="K403" s="19"/>
      <c r="L403" s="18"/>
      <c r="M403" s="19"/>
      <c r="N403" s="19"/>
      <c r="O403" s="19"/>
      <c r="P403" s="19"/>
      <c r="Q403" s="19"/>
      <c r="R403" s="19"/>
      <c r="S403" s="19"/>
      <c r="T403" s="20"/>
      <c r="U403" s="21"/>
      <c r="V403" s="20"/>
      <c r="W403" s="19"/>
      <c r="X403" s="19"/>
      <c r="Y403" s="18"/>
      <c r="Z403" s="19"/>
      <c r="AA403" s="18"/>
      <c r="AB403" s="19"/>
      <c r="AC403" s="18"/>
      <c r="AD403" s="18"/>
      <c r="AE403" s="18"/>
      <c r="AF403" s="22" t="str">
        <f>IF(B403="","",SUMIF(Mărfuri!$B$5:$B$1004,B403,Mărfuri!$D$5:$D$1004))</f>
        <v/>
      </c>
      <c r="AG403" s="23" t="str">
        <f>IF(B403="","",SUMIF(Mărfuri!$B$5:$B$1004,B403,Mărfuri!$H$5:$H$1004))</f>
        <v/>
      </c>
      <c r="AH403" s="24" t="str">
        <f t="shared" si="24"/>
        <v/>
      </c>
      <c r="AI403" s="25" t="str">
        <f t="shared" si="25"/>
        <v/>
      </c>
      <c r="AJ403" s="25" t="str">
        <f t="shared" si="26"/>
        <v/>
      </c>
      <c r="AK403" s="25" t="str">
        <f t="shared" si="27"/>
        <v/>
      </c>
      <c r="AL403" s="26" t="str">
        <f>IF(B403="","",TRIM(IF(COUNTIF($B$5:$B$504,B403)&gt;1,"Număr CMR dublat. ","")&amp;IF(LEN(IF(C403="","data, ","")&amp;IF(D403="","locul întocmirii, ","")&amp;IF(OR(E403="",F403=""),"expeditorul, ","")&amp;IF(OR(H403="",I403=""),"destinatarul, ","")&amp;IF(OR(N403="",O403=""),"transportatorul, ","")&amp;IF(OR(K403="",NOT(ISNUMBER(L403))),"locul și data încărcării, ","")&amp;IF(M403="","locul de livrare, ","")&amp;IF(N(AF403)=0,"numărul de colete, ","")&amp;IF(COUNTIFS(Mărfuri!$B$5:$B$1004,B403,Mărfuri!$H$5:$H$1004,"")&gt;0,"greutatea unor loturi, ",""))&gt;0,"Lipsesc date obligatorii (art. 6): "&amp;LEFT(IF(C403="","data, ","")&amp;IF(D403="","locul întocmirii, ","")&amp;IF(OR(E403="",F403=""),"expeditorul, ","")&amp;IF(OR(H403="",I403=""),"destinatarul, ","")&amp;IF(OR(N403="",O403=""),"transportatorul, ","")&amp;IF(OR(K403="",NOT(ISNUMBER(L403))),"locul și data încărcării, ","")&amp;IF(M403="","locul de livrare, ","")&amp;IF(N(AF403)=0,"numărul de colete, ","")&amp;IF(COUNTIFS(Mărfuri!$B$5:$B$1004,B403,Mărfuri!$H$5:$H$1004,"")&gt;0,"greutatea unor loturi, ",""),LEN(IF(C403="","data, ","")&amp;IF(D403="","locul întocmirii, ","")&amp;IF(OR(E403="",F403=""),"expeditorul, ","")&amp;IF(OR(H403="",I403=""),"destinatarul, ","")&amp;IF(OR(N403="",O403=""),"transportatorul, ","")&amp;IF(OR(K403="",NOT(ISNUMBER(L403))),"locul și data încărcării, ","")&amp;IF(M403="","locul de livrare, ","")&amp;IF(N(AF403)=0,"numărul de colete, ","")&amp;IF(COUNTIFS(Mărfuri!$B$5:$B$1004,B403,Mărfuri!$H$5:$H$1004,"")&gt;0,"greutatea unor loturi, ",""))-2)&amp;". ","")&amp;IF(Z403&lt;&gt;"","Transportatorul a făcut rezerve la încărcare (art. 8): ele te obligă doar dacă le-ai acceptat expres. ","")&amp;IF(AND(ISNUMBER(AC403),ISNUMBER(AI403)),IF(NOT(ISNUMBER(AD403)),IF(Azi&gt;AI403,"Rezerva scrisă pentru avarii neaparente nu a fost trimisă în termen ("&amp;RIGHT("0"&amp;DAY(AI403),2)&amp;"."&amp;RIGHT("0"&amp;MONTH(AI403),2)&amp;"."&amp;YEAR(AI403)&amp;"). ","Trimite rezerva scrisă pentru avarii neaparente până la "&amp;RIGHT("0"&amp;DAY(AI403),2)&amp;"."&amp;RIGHT("0"&amp;MONTH(AI403),2)&amp;"."&amp;YEAR(AI403)&amp;". "),IF(AD403&gt;AI403,"Rezerva scrisă a fost trimisă după termenul de 7 zile ("&amp;RIGHT("0"&amp;DAY(AI403),2)&amp;"."&amp;RIGHT("0"&amp;MONTH(AI403),2)&amp;"."&amp;YEAR(AI403)&amp;"): se prezumă că marfa a fost primită în starea din CMR. ","")),"")&amp;IF(ISNUMBER(AJ403),IF(NOT(ISNUMBER(AE403)),IF(Azi&gt;AJ403,"Termenul de 21 de zile pentru reclamația de întârziere a expirat. ","Livrare cu întârziere: trimite reclamația scrisă până la "&amp;RIGHT("0"&amp;DAY(AJ403),2)&amp;"."&amp;RIGHT("0"&amp;MONTH(AJ403),2)&amp;"."&amp;YEAR(AJ403)&amp;". "),IF(AE403&gt;AJ403,"Reclamația pentru întârziere a fost trimisă după termen. ","")),"")&amp;IF(AND(AH403="În tranzit – întârziat"),"Termenul de livrare a trecut și marfa nu a ajuns. ","")&amp;IF(AND(ISNUMBER(AK403),OR(AB403&lt;&gt;"",ISNUMBER(AC403),ISNUMBER(AJ403)),Azi&gt;N(AK403)-60,Azi&lt;=N(AK403)),"Acțiunea în instanță se prescrie la "&amp;RIGHT("0"&amp;DAY(AK403),2)&amp;"."&amp;RIGHT("0"&amp;MONTH(AK403),2)&amp;"."&amp;YEAR(AK403)&amp;". ","")))</f>
        <v/>
      </c>
    </row>
    <row r="404" spans="2:38" x14ac:dyDescent="0.2">
      <c r="B404" s="17"/>
      <c r="C404" s="18"/>
      <c r="D404" s="19"/>
      <c r="E404" s="19"/>
      <c r="F404" s="19"/>
      <c r="G404" s="19"/>
      <c r="H404" s="19"/>
      <c r="I404" s="19"/>
      <c r="J404" s="19"/>
      <c r="K404" s="19"/>
      <c r="L404" s="18"/>
      <c r="M404" s="19"/>
      <c r="N404" s="19"/>
      <c r="O404" s="19"/>
      <c r="P404" s="19"/>
      <c r="Q404" s="19"/>
      <c r="R404" s="19"/>
      <c r="S404" s="19"/>
      <c r="T404" s="20"/>
      <c r="U404" s="21"/>
      <c r="V404" s="20"/>
      <c r="W404" s="19"/>
      <c r="X404" s="19"/>
      <c r="Y404" s="18"/>
      <c r="Z404" s="19"/>
      <c r="AA404" s="18"/>
      <c r="AB404" s="19"/>
      <c r="AC404" s="18"/>
      <c r="AD404" s="18"/>
      <c r="AE404" s="18"/>
      <c r="AF404" s="22" t="str">
        <f>IF(B404="","",SUMIF(Mărfuri!$B$5:$B$1004,B404,Mărfuri!$D$5:$D$1004))</f>
        <v/>
      </c>
      <c r="AG404" s="23" t="str">
        <f>IF(B404="","",SUMIF(Mărfuri!$B$5:$B$1004,B404,Mărfuri!$H$5:$H$1004))</f>
        <v/>
      </c>
      <c r="AH404" s="24" t="str">
        <f t="shared" si="24"/>
        <v/>
      </c>
      <c r="AI404" s="25" t="str">
        <f t="shared" si="25"/>
        <v/>
      </c>
      <c r="AJ404" s="25" t="str">
        <f t="shared" si="26"/>
        <v/>
      </c>
      <c r="AK404" s="25" t="str">
        <f t="shared" si="27"/>
        <v/>
      </c>
      <c r="AL404" s="26" t="str">
        <f>IF(B404="","",TRIM(IF(COUNTIF($B$5:$B$504,B404)&gt;1,"Număr CMR dublat. ","")&amp;IF(LEN(IF(C404="","data, ","")&amp;IF(D404="","locul întocmirii, ","")&amp;IF(OR(E404="",F404=""),"expeditorul, ","")&amp;IF(OR(H404="",I404=""),"destinatarul, ","")&amp;IF(OR(N404="",O404=""),"transportatorul, ","")&amp;IF(OR(K404="",NOT(ISNUMBER(L404))),"locul și data încărcării, ","")&amp;IF(M404="","locul de livrare, ","")&amp;IF(N(AF404)=0,"numărul de colete, ","")&amp;IF(COUNTIFS(Mărfuri!$B$5:$B$1004,B404,Mărfuri!$H$5:$H$1004,"")&gt;0,"greutatea unor loturi, ",""))&gt;0,"Lipsesc date obligatorii (art. 6): "&amp;LEFT(IF(C404="","data, ","")&amp;IF(D404="","locul întocmirii, ","")&amp;IF(OR(E404="",F404=""),"expeditorul, ","")&amp;IF(OR(H404="",I404=""),"destinatarul, ","")&amp;IF(OR(N404="",O404=""),"transportatorul, ","")&amp;IF(OR(K404="",NOT(ISNUMBER(L404))),"locul și data încărcării, ","")&amp;IF(M404="","locul de livrare, ","")&amp;IF(N(AF404)=0,"numărul de colete, ","")&amp;IF(COUNTIFS(Mărfuri!$B$5:$B$1004,B404,Mărfuri!$H$5:$H$1004,"")&gt;0,"greutatea unor loturi, ",""),LEN(IF(C404="","data, ","")&amp;IF(D404="","locul întocmirii, ","")&amp;IF(OR(E404="",F404=""),"expeditorul, ","")&amp;IF(OR(H404="",I404=""),"destinatarul, ","")&amp;IF(OR(N404="",O404=""),"transportatorul, ","")&amp;IF(OR(K404="",NOT(ISNUMBER(L404))),"locul și data încărcării, ","")&amp;IF(M404="","locul de livrare, ","")&amp;IF(N(AF404)=0,"numărul de colete, ","")&amp;IF(COUNTIFS(Mărfuri!$B$5:$B$1004,B404,Mărfuri!$H$5:$H$1004,"")&gt;0,"greutatea unor loturi, ",""))-2)&amp;". ","")&amp;IF(Z404&lt;&gt;"","Transportatorul a făcut rezerve la încărcare (art. 8): ele te obligă doar dacă le-ai acceptat expres. ","")&amp;IF(AND(ISNUMBER(AC404),ISNUMBER(AI404)),IF(NOT(ISNUMBER(AD404)),IF(Azi&gt;AI404,"Rezerva scrisă pentru avarii neaparente nu a fost trimisă în termen ("&amp;RIGHT("0"&amp;DAY(AI404),2)&amp;"."&amp;RIGHT("0"&amp;MONTH(AI404),2)&amp;"."&amp;YEAR(AI404)&amp;"). ","Trimite rezerva scrisă pentru avarii neaparente până la "&amp;RIGHT("0"&amp;DAY(AI404),2)&amp;"."&amp;RIGHT("0"&amp;MONTH(AI404),2)&amp;"."&amp;YEAR(AI404)&amp;". "),IF(AD404&gt;AI404,"Rezerva scrisă a fost trimisă după termenul de 7 zile ("&amp;RIGHT("0"&amp;DAY(AI404),2)&amp;"."&amp;RIGHT("0"&amp;MONTH(AI404),2)&amp;"."&amp;YEAR(AI404)&amp;"): se prezumă că marfa a fost primită în starea din CMR. ","")),"")&amp;IF(ISNUMBER(AJ404),IF(NOT(ISNUMBER(AE404)),IF(Azi&gt;AJ404,"Termenul de 21 de zile pentru reclamația de întârziere a expirat. ","Livrare cu întârziere: trimite reclamația scrisă până la "&amp;RIGHT("0"&amp;DAY(AJ404),2)&amp;"."&amp;RIGHT("0"&amp;MONTH(AJ404),2)&amp;"."&amp;YEAR(AJ404)&amp;". "),IF(AE404&gt;AJ404,"Reclamația pentru întârziere a fost trimisă după termen. ","")),"")&amp;IF(AND(AH404="În tranzit – întârziat"),"Termenul de livrare a trecut și marfa nu a ajuns. ","")&amp;IF(AND(ISNUMBER(AK404),OR(AB404&lt;&gt;"",ISNUMBER(AC404),ISNUMBER(AJ404)),Azi&gt;N(AK404)-60,Azi&lt;=N(AK404)),"Acțiunea în instanță se prescrie la "&amp;RIGHT("0"&amp;DAY(AK404),2)&amp;"."&amp;RIGHT("0"&amp;MONTH(AK404),2)&amp;"."&amp;YEAR(AK404)&amp;". ","")))</f>
        <v/>
      </c>
    </row>
    <row r="405" spans="2:38" x14ac:dyDescent="0.2">
      <c r="B405" s="17"/>
      <c r="C405" s="18"/>
      <c r="D405" s="19"/>
      <c r="E405" s="19"/>
      <c r="F405" s="19"/>
      <c r="G405" s="19"/>
      <c r="H405" s="19"/>
      <c r="I405" s="19"/>
      <c r="J405" s="19"/>
      <c r="K405" s="19"/>
      <c r="L405" s="18"/>
      <c r="M405" s="19"/>
      <c r="N405" s="19"/>
      <c r="O405" s="19"/>
      <c r="P405" s="19"/>
      <c r="Q405" s="19"/>
      <c r="R405" s="19"/>
      <c r="S405" s="19"/>
      <c r="T405" s="20"/>
      <c r="U405" s="21"/>
      <c r="V405" s="20"/>
      <c r="W405" s="19"/>
      <c r="X405" s="19"/>
      <c r="Y405" s="18"/>
      <c r="Z405" s="19"/>
      <c r="AA405" s="18"/>
      <c r="AB405" s="19"/>
      <c r="AC405" s="18"/>
      <c r="AD405" s="18"/>
      <c r="AE405" s="18"/>
      <c r="AF405" s="22" t="str">
        <f>IF(B405="","",SUMIF(Mărfuri!$B$5:$B$1004,B405,Mărfuri!$D$5:$D$1004))</f>
        <v/>
      </c>
      <c r="AG405" s="23" t="str">
        <f>IF(B405="","",SUMIF(Mărfuri!$B$5:$B$1004,B405,Mărfuri!$H$5:$H$1004))</f>
        <v/>
      </c>
      <c r="AH405" s="24" t="str">
        <f t="shared" si="24"/>
        <v/>
      </c>
      <c r="AI405" s="25" t="str">
        <f t="shared" si="25"/>
        <v/>
      </c>
      <c r="AJ405" s="25" t="str">
        <f t="shared" si="26"/>
        <v/>
      </c>
      <c r="AK405" s="25" t="str">
        <f t="shared" si="27"/>
        <v/>
      </c>
      <c r="AL405" s="26" t="str">
        <f>IF(B405="","",TRIM(IF(COUNTIF($B$5:$B$504,B405)&gt;1,"Număr CMR dublat. ","")&amp;IF(LEN(IF(C405="","data, ","")&amp;IF(D405="","locul întocmirii, ","")&amp;IF(OR(E405="",F405=""),"expeditorul, ","")&amp;IF(OR(H405="",I405=""),"destinatarul, ","")&amp;IF(OR(N405="",O405=""),"transportatorul, ","")&amp;IF(OR(K405="",NOT(ISNUMBER(L405))),"locul și data încărcării, ","")&amp;IF(M405="","locul de livrare, ","")&amp;IF(N(AF405)=0,"numărul de colete, ","")&amp;IF(COUNTIFS(Mărfuri!$B$5:$B$1004,B405,Mărfuri!$H$5:$H$1004,"")&gt;0,"greutatea unor loturi, ",""))&gt;0,"Lipsesc date obligatorii (art. 6): "&amp;LEFT(IF(C405="","data, ","")&amp;IF(D405="","locul întocmirii, ","")&amp;IF(OR(E405="",F405=""),"expeditorul, ","")&amp;IF(OR(H405="",I405=""),"destinatarul, ","")&amp;IF(OR(N405="",O405=""),"transportatorul, ","")&amp;IF(OR(K405="",NOT(ISNUMBER(L405))),"locul și data încărcării, ","")&amp;IF(M405="","locul de livrare, ","")&amp;IF(N(AF405)=0,"numărul de colete, ","")&amp;IF(COUNTIFS(Mărfuri!$B$5:$B$1004,B405,Mărfuri!$H$5:$H$1004,"")&gt;0,"greutatea unor loturi, ",""),LEN(IF(C405="","data, ","")&amp;IF(D405="","locul întocmirii, ","")&amp;IF(OR(E405="",F405=""),"expeditorul, ","")&amp;IF(OR(H405="",I405=""),"destinatarul, ","")&amp;IF(OR(N405="",O405=""),"transportatorul, ","")&amp;IF(OR(K405="",NOT(ISNUMBER(L405))),"locul și data încărcării, ","")&amp;IF(M405="","locul de livrare, ","")&amp;IF(N(AF405)=0,"numărul de colete, ","")&amp;IF(COUNTIFS(Mărfuri!$B$5:$B$1004,B405,Mărfuri!$H$5:$H$1004,"")&gt;0,"greutatea unor loturi, ",""))-2)&amp;". ","")&amp;IF(Z405&lt;&gt;"","Transportatorul a făcut rezerve la încărcare (art. 8): ele te obligă doar dacă le-ai acceptat expres. ","")&amp;IF(AND(ISNUMBER(AC405),ISNUMBER(AI405)),IF(NOT(ISNUMBER(AD405)),IF(Azi&gt;AI405,"Rezerva scrisă pentru avarii neaparente nu a fost trimisă în termen ("&amp;RIGHT("0"&amp;DAY(AI405),2)&amp;"."&amp;RIGHT("0"&amp;MONTH(AI405),2)&amp;"."&amp;YEAR(AI405)&amp;"). ","Trimite rezerva scrisă pentru avarii neaparente până la "&amp;RIGHT("0"&amp;DAY(AI405),2)&amp;"."&amp;RIGHT("0"&amp;MONTH(AI405),2)&amp;"."&amp;YEAR(AI405)&amp;". "),IF(AD405&gt;AI405,"Rezerva scrisă a fost trimisă după termenul de 7 zile ("&amp;RIGHT("0"&amp;DAY(AI405),2)&amp;"."&amp;RIGHT("0"&amp;MONTH(AI405),2)&amp;"."&amp;YEAR(AI405)&amp;"): se prezumă că marfa a fost primită în starea din CMR. ","")),"")&amp;IF(ISNUMBER(AJ405),IF(NOT(ISNUMBER(AE405)),IF(Azi&gt;AJ405,"Termenul de 21 de zile pentru reclamația de întârziere a expirat. ","Livrare cu întârziere: trimite reclamația scrisă până la "&amp;RIGHT("0"&amp;DAY(AJ405),2)&amp;"."&amp;RIGHT("0"&amp;MONTH(AJ405),2)&amp;"."&amp;YEAR(AJ405)&amp;". "),IF(AE405&gt;AJ405,"Reclamația pentru întârziere a fost trimisă după termen. ","")),"")&amp;IF(AND(AH405="În tranzit – întârziat"),"Termenul de livrare a trecut și marfa nu a ajuns. ","")&amp;IF(AND(ISNUMBER(AK405),OR(AB405&lt;&gt;"",ISNUMBER(AC405),ISNUMBER(AJ405)),Azi&gt;N(AK405)-60,Azi&lt;=N(AK405)),"Acțiunea în instanță se prescrie la "&amp;RIGHT("0"&amp;DAY(AK405),2)&amp;"."&amp;RIGHT("0"&amp;MONTH(AK405),2)&amp;"."&amp;YEAR(AK405)&amp;". ","")))</f>
        <v/>
      </c>
    </row>
    <row r="406" spans="2:38" x14ac:dyDescent="0.2">
      <c r="B406" s="17"/>
      <c r="C406" s="18"/>
      <c r="D406" s="19"/>
      <c r="E406" s="19"/>
      <c r="F406" s="19"/>
      <c r="G406" s="19"/>
      <c r="H406" s="19"/>
      <c r="I406" s="19"/>
      <c r="J406" s="19"/>
      <c r="K406" s="19"/>
      <c r="L406" s="18"/>
      <c r="M406" s="19"/>
      <c r="N406" s="19"/>
      <c r="O406" s="19"/>
      <c r="P406" s="19"/>
      <c r="Q406" s="19"/>
      <c r="R406" s="19"/>
      <c r="S406" s="19"/>
      <c r="T406" s="20"/>
      <c r="U406" s="21"/>
      <c r="V406" s="20"/>
      <c r="W406" s="19"/>
      <c r="X406" s="19"/>
      <c r="Y406" s="18"/>
      <c r="Z406" s="19"/>
      <c r="AA406" s="18"/>
      <c r="AB406" s="19"/>
      <c r="AC406" s="18"/>
      <c r="AD406" s="18"/>
      <c r="AE406" s="18"/>
      <c r="AF406" s="22" t="str">
        <f>IF(B406="","",SUMIF(Mărfuri!$B$5:$B$1004,B406,Mărfuri!$D$5:$D$1004))</f>
        <v/>
      </c>
      <c r="AG406" s="23" t="str">
        <f>IF(B406="","",SUMIF(Mărfuri!$B$5:$B$1004,B406,Mărfuri!$H$5:$H$1004))</f>
        <v/>
      </c>
      <c r="AH406" s="24" t="str">
        <f t="shared" si="24"/>
        <v/>
      </c>
      <c r="AI406" s="25" t="str">
        <f t="shared" si="25"/>
        <v/>
      </c>
      <c r="AJ406" s="25" t="str">
        <f t="shared" si="26"/>
        <v/>
      </c>
      <c r="AK406" s="25" t="str">
        <f t="shared" si="27"/>
        <v/>
      </c>
      <c r="AL406" s="26" t="str">
        <f>IF(B406="","",TRIM(IF(COUNTIF($B$5:$B$504,B406)&gt;1,"Număr CMR dublat. ","")&amp;IF(LEN(IF(C406="","data, ","")&amp;IF(D406="","locul întocmirii, ","")&amp;IF(OR(E406="",F406=""),"expeditorul, ","")&amp;IF(OR(H406="",I406=""),"destinatarul, ","")&amp;IF(OR(N406="",O406=""),"transportatorul, ","")&amp;IF(OR(K406="",NOT(ISNUMBER(L406))),"locul și data încărcării, ","")&amp;IF(M406="","locul de livrare, ","")&amp;IF(N(AF406)=0,"numărul de colete, ","")&amp;IF(COUNTIFS(Mărfuri!$B$5:$B$1004,B406,Mărfuri!$H$5:$H$1004,"")&gt;0,"greutatea unor loturi, ",""))&gt;0,"Lipsesc date obligatorii (art. 6): "&amp;LEFT(IF(C406="","data, ","")&amp;IF(D406="","locul întocmirii, ","")&amp;IF(OR(E406="",F406=""),"expeditorul, ","")&amp;IF(OR(H406="",I406=""),"destinatarul, ","")&amp;IF(OR(N406="",O406=""),"transportatorul, ","")&amp;IF(OR(K406="",NOT(ISNUMBER(L406))),"locul și data încărcării, ","")&amp;IF(M406="","locul de livrare, ","")&amp;IF(N(AF406)=0,"numărul de colete, ","")&amp;IF(COUNTIFS(Mărfuri!$B$5:$B$1004,B406,Mărfuri!$H$5:$H$1004,"")&gt;0,"greutatea unor loturi, ",""),LEN(IF(C406="","data, ","")&amp;IF(D406="","locul întocmirii, ","")&amp;IF(OR(E406="",F406=""),"expeditorul, ","")&amp;IF(OR(H406="",I406=""),"destinatarul, ","")&amp;IF(OR(N406="",O406=""),"transportatorul, ","")&amp;IF(OR(K406="",NOT(ISNUMBER(L406))),"locul și data încărcării, ","")&amp;IF(M406="","locul de livrare, ","")&amp;IF(N(AF406)=0,"numărul de colete, ","")&amp;IF(COUNTIFS(Mărfuri!$B$5:$B$1004,B406,Mărfuri!$H$5:$H$1004,"")&gt;0,"greutatea unor loturi, ",""))-2)&amp;". ","")&amp;IF(Z406&lt;&gt;"","Transportatorul a făcut rezerve la încărcare (art. 8): ele te obligă doar dacă le-ai acceptat expres. ","")&amp;IF(AND(ISNUMBER(AC406),ISNUMBER(AI406)),IF(NOT(ISNUMBER(AD406)),IF(Azi&gt;AI406,"Rezerva scrisă pentru avarii neaparente nu a fost trimisă în termen ("&amp;RIGHT("0"&amp;DAY(AI406),2)&amp;"."&amp;RIGHT("0"&amp;MONTH(AI406),2)&amp;"."&amp;YEAR(AI406)&amp;"). ","Trimite rezerva scrisă pentru avarii neaparente până la "&amp;RIGHT("0"&amp;DAY(AI406),2)&amp;"."&amp;RIGHT("0"&amp;MONTH(AI406),2)&amp;"."&amp;YEAR(AI406)&amp;". "),IF(AD406&gt;AI406,"Rezerva scrisă a fost trimisă după termenul de 7 zile ("&amp;RIGHT("0"&amp;DAY(AI406),2)&amp;"."&amp;RIGHT("0"&amp;MONTH(AI406),2)&amp;"."&amp;YEAR(AI406)&amp;"): se prezumă că marfa a fost primită în starea din CMR. ","")),"")&amp;IF(ISNUMBER(AJ406),IF(NOT(ISNUMBER(AE406)),IF(Azi&gt;AJ406,"Termenul de 21 de zile pentru reclamația de întârziere a expirat. ","Livrare cu întârziere: trimite reclamația scrisă până la "&amp;RIGHT("0"&amp;DAY(AJ406),2)&amp;"."&amp;RIGHT("0"&amp;MONTH(AJ406),2)&amp;"."&amp;YEAR(AJ406)&amp;". "),IF(AE406&gt;AJ406,"Reclamația pentru întârziere a fost trimisă după termen. ","")),"")&amp;IF(AND(AH406="În tranzit – întârziat"),"Termenul de livrare a trecut și marfa nu a ajuns. ","")&amp;IF(AND(ISNUMBER(AK406),OR(AB406&lt;&gt;"",ISNUMBER(AC406),ISNUMBER(AJ406)),Azi&gt;N(AK406)-60,Azi&lt;=N(AK406)),"Acțiunea în instanță se prescrie la "&amp;RIGHT("0"&amp;DAY(AK406),2)&amp;"."&amp;RIGHT("0"&amp;MONTH(AK406),2)&amp;"."&amp;YEAR(AK406)&amp;". ","")))</f>
        <v/>
      </c>
    </row>
    <row r="407" spans="2:38" x14ac:dyDescent="0.2">
      <c r="B407" s="17"/>
      <c r="C407" s="18"/>
      <c r="D407" s="19"/>
      <c r="E407" s="19"/>
      <c r="F407" s="19"/>
      <c r="G407" s="19"/>
      <c r="H407" s="19"/>
      <c r="I407" s="19"/>
      <c r="J407" s="19"/>
      <c r="K407" s="19"/>
      <c r="L407" s="18"/>
      <c r="M407" s="19"/>
      <c r="N407" s="19"/>
      <c r="O407" s="19"/>
      <c r="P407" s="19"/>
      <c r="Q407" s="19"/>
      <c r="R407" s="19"/>
      <c r="S407" s="19"/>
      <c r="T407" s="20"/>
      <c r="U407" s="21"/>
      <c r="V407" s="20"/>
      <c r="W407" s="19"/>
      <c r="X407" s="19"/>
      <c r="Y407" s="18"/>
      <c r="Z407" s="19"/>
      <c r="AA407" s="18"/>
      <c r="AB407" s="19"/>
      <c r="AC407" s="18"/>
      <c r="AD407" s="18"/>
      <c r="AE407" s="18"/>
      <c r="AF407" s="22" t="str">
        <f>IF(B407="","",SUMIF(Mărfuri!$B$5:$B$1004,B407,Mărfuri!$D$5:$D$1004))</f>
        <v/>
      </c>
      <c r="AG407" s="23" t="str">
        <f>IF(B407="","",SUMIF(Mărfuri!$B$5:$B$1004,B407,Mărfuri!$H$5:$H$1004))</f>
        <v/>
      </c>
      <c r="AH407" s="24" t="str">
        <f t="shared" si="24"/>
        <v/>
      </c>
      <c r="AI407" s="25" t="str">
        <f t="shared" si="25"/>
        <v/>
      </c>
      <c r="AJ407" s="25" t="str">
        <f t="shared" si="26"/>
        <v/>
      </c>
      <c r="AK407" s="25" t="str">
        <f t="shared" si="27"/>
        <v/>
      </c>
      <c r="AL407" s="26" t="str">
        <f>IF(B407="","",TRIM(IF(COUNTIF($B$5:$B$504,B407)&gt;1,"Număr CMR dublat. ","")&amp;IF(LEN(IF(C407="","data, ","")&amp;IF(D407="","locul întocmirii, ","")&amp;IF(OR(E407="",F407=""),"expeditorul, ","")&amp;IF(OR(H407="",I407=""),"destinatarul, ","")&amp;IF(OR(N407="",O407=""),"transportatorul, ","")&amp;IF(OR(K407="",NOT(ISNUMBER(L407))),"locul și data încărcării, ","")&amp;IF(M407="","locul de livrare, ","")&amp;IF(N(AF407)=0,"numărul de colete, ","")&amp;IF(COUNTIFS(Mărfuri!$B$5:$B$1004,B407,Mărfuri!$H$5:$H$1004,"")&gt;0,"greutatea unor loturi, ",""))&gt;0,"Lipsesc date obligatorii (art. 6): "&amp;LEFT(IF(C407="","data, ","")&amp;IF(D407="","locul întocmirii, ","")&amp;IF(OR(E407="",F407=""),"expeditorul, ","")&amp;IF(OR(H407="",I407=""),"destinatarul, ","")&amp;IF(OR(N407="",O407=""),"transportatorul, ","")&amp;IF(OR(K407="",NOT(ISNUMBER(L407))),"locul și data încărcării, ","")&amp;IF(M407="","locul de livrare, ","")&amp;IF(N(AF407)=0,"numărul de colete, ","")&amp;IF(COUNTIFS(Mărfuri!$B$5:$B$1004,B407,Mărfuri!$H$5:$H$1004,"")&gt;0,"greutatea unor loturi, ",""),LEN(IF(C407="","data, ","")&amp;IF(D407="","locul întocmirii, ","")&amp;IF(OR(E407="",F407=""),"expeditorul, ","")&amp;IF(OR(H407="",I407=""),"destinatarul, ","")&amp;IF(OR(N407="",O407=""),"transportatorul, ","")&amp;IF(OR(K407="",NOT(ISNUMBER(L407))),"locul și data încărcării, ","")&amp;IF(M407="","locul de livrare, ","")&amp;IF(N(AF407)=0,"numărul de colete, ","")&amp;IF(COUNTIFS(Mărfuri!$B$5:$B$1004,B407,Mărfuri!$H$5:$H$1004,"")&gt;0,"greutatea unor loturi, ",""))-2)&amp;". ","")&amp;IF(Z407&lt;&gt;"","Transportatorul a făcut rezerve la încărcare (art. 8): ele te obligă doar dacă le-ai acceptat expres. ","")&amp;IF(AND(ISNUMBER(AC407),ISNUMBER(AI407)),IF(NOT(ISNUMBER(AD407)),IF(Azi&gt;AI407,"Rezerva scrisă pentru avarii neaparente nu a fost trimisă în termen ("&amp;RIGHT("0"&amp;DAY(AI407),2)&amp;"."&amp;RIGHT("0"&amp;MONTH(AI407),2)&amp;"."&amp;YEAR(AI407)&amp;"). ","Trimite rezerva scrisă pentru avarii neaparente până la "&amp;RIGHT("0"&amp;DAY(AI407),2)&amp;"."&amp;RIGHT("0"&amp;MONTH(AI407),2)&amp;"."&amp;YEAR(AI407)&amp;". "),IF(AD407&gt;AI407,"Rezerva scrisă a fost trimisă după termenul de 7 zile ("&amp;RIGHT("0"&amp;DAY(AI407),2)&amp;"."&amp;RIGHT("0"&amp;MONTH(AI407),2)&amp;"."&amp;YEAR(AI407)&amp;"): se prezumă că marfa a fost primită în starea din CMR. ","")),"")&amp;IF(ISNUMBER(AJ407),IF(NOT(ISNUMBER(AE407)),IF(Azi&gt;AJ407,"Termenul de 21 de zile pentru reclamația de întârziere a expirat. ","Livrare cu întârziere: trimite reclamația scrisă până la "&amp;RIGHT("0"&amp;DAY(AJ407),2)&amp;"."&amp;RIGHT("0"&amp;MONTH(AJ407),2)&amp;"."&amp;YEAR(AJ407)&amp;". "),IF(AE407&gt;AJ407,"Reclamația pentru întârziere a fost trimisă după termen. ","")),"")&amp;IF(AND(AH407="În tranzit – întârziat"),"Termenul de livrare a trecut și marfa nu a ajuns. ","")&amp;IF(AND(ISNUMBER(AK407),OR(AB407&lt;&gt;"",ISNUMBER(AC407),ISNUMBER(AJ407)),Azi&gt;N(AK407)-60,Azi&lt;=N(AK407)),"Acțiunea în instanță se prescrie la "&amp;RIGHT("0"&amp;DAY(AK407),2)&amp;"."&amp;RIGHT("0"&amp;MONTH(AK407),2)&amp;"."&amp;YEAR(AK407)&amp;". ","")))</f>
        <v/>
      </c>
    </row>
    <row r="408" spans="2:38" x14ac:dyDescent="0.2">
      <c r="B408" s="17"/>
      <c r="C408" s="18"/>
      <c r="D408" s="19"/>
      <c r="E408" s="19"/>
      <c r="F408" s="19"/>
      <c r="G408" s="19"/>
      <c r="H408" s="19"/>
      <c r="I408" s="19"/>
      <c r="J408" s="19"/>
      <c r="K408" s="19"/>
      <c r="L408" s="18"/>
      <c r="M408" s="19"/>
      <c r="N408" s="19"/>
      <c r="O408" s="19"/>
      <c r="P408" s="19"/>
      <c r="Q408" s="19"/>
      <c r="R408" s="19"/>
      <c r="S408" s="19"/>
      <c r="T408" s="20"/>
      <c r="U408" s="21"/>
      <c r="V408" s="20"/>
      <c r="W408" s="19"/>
      <c r="X408" s="19"/>
      <c r="Y408" s="18"/>
      <c r="Z408" s="19"/>
      <c r="AA408" s="18"/>
      <c r="AB408" s="19"/>
      <c r="AC408" s="18"/>
      <c r="AD408" s="18"/>
      <c r="AE408" s="18"/>
      <c r="AF408" s="22" t="str">
        <f>IF(B408="","",SUMIF(Mărfuri!$B$5:$B$1004,B408,Mărfuri!$D$5:$D$1004))</f>
        <v/>
      </c>
      <c r="AG408" s="23" t="str">
        <f>IF(B408="","",SUMIF(Mărfuri!$B$5:$B$1004,B408,Mărfuri!$H$5:$H$1004))</f>
        <v/>
      </c>
      <c r="AH408" s="24" t="str">
        <f t="shared" si="24"/>
        <v/>
      </c>
      <c r="AI408" s="25" t="str">
        <f t="shared" si="25"/>
        <v/>
      </c>
      <c r="AJ408" s="25" t="str">
        <f t="shared" si="26"/>
        <v/>
      </c>
      <c r="AK408" s="25" t="str">
        <f t="shared" si="27"/>
        <v/>
      </c>
      <c r="AL408" s="26" t="str">
        <f>IF(B408="","",TRIM(IF(COUNTIF($B$5:$B$504,B408)&gt;1,"Număr CMR dublat. ","")&amp;IF(LEN(IF(C408="","data, ","")&amp;IF(D408="","locul întocmirii, ","")&amp;IF(OR(E408="",F408=""),"expeditorul, ","")&amp;IF(OR(H408="",I408=""),"destinatarul, ","")&amp;IF(OR(N408="",O408=""),"transportatorul, ","")&amp;IF(OR(K408="",NOT(ISNUMBER(L408))),"locul și data încărcării, ","")&amp;IF(M408="","locul de livrare, ","")&amp;IF(N(AF408)=0,"numărul de colete, ","")&amp;IF(COUNTIFS(Mărfuri!$B$5:$B$1004,B408,Mărfuri!$H$5:$H$1004,"")&gt;0,"greutatea unor loturi, ",""))&gt;0,"Lipsesc date obligatorii (art. 6): "&amp;LEFT(IF(C408="","data, ","")&amp;IF(D408="","locul întocmirii, ","")&amp;IF(OR(E408="",F408=""),"expeditorul, ","")&amp;IF(OR(H408="",I408=""),"destinatarul, ","")&amp;IF(OR(N408="",O408=""),"transportatorul, ","")&amp;IF(OR(K408="",NOT(ISNUMBER(L408))),"locul și data încărcării, ","")&amp;IF(M408="","locul de livrare, ","")&amp;IF(N(AF408)=0,"numărul de colete, ","")&amp;IF(COUNTIFS(Mărfuri!$B$5:$B$1004,B408,Mărfuri!$H$5:$H$1004,"")&gt;0,"greutatea unor loturi, ",""),LEN(IF(C408="","data, ","")&amp;IF(D408="","locul întocmirii, ","")&amp;IF(OR(E408="",F408=""),"expeditorul, ","")&amp;IF(OR(H408="",I408=""),"destinatarul, ","")&amp;IF(OR(N408="",O408=""),"transportatorul, ","")&amp;IF(OR(K408="",NOT(ISNUMBER(L408))),"locul și data încărcării, ","")&amp;IF(M408="","locul de livrare, ","")&amp;IF(N(AF408)=0,"numărul de colete, ","")&amp;IF(COUNTIFS(Mărfuri!$B$5:$B$1004,B408,Mărfuri!$H$5:$H$1004,"")&gt;0,"greutatea unor loturi, ",""))-2)&amp;". ","")&amp;IF(Z408&lt;&gt;"","Transportatorul a făcut rezerve la încărcare (art. 8): ele te obligă doar dacă le-ai acceptat expres. ","")&amp;IF(AND(ISNUMBER(AC408),ISNUMBER(AI408)),IF(NOT(ISNUMBER(AD408)),IF(Azi&gt;AI408,"Rezerva scrisă pentru avarii neaparente nu a fost trimisă în termen ("&amp;RIGHT("0"&amp;DAY(AI408),2)&amp;"."&amp;RIGHT("0"&amp;MONTH(AI408),2)&amp;"."&amp;YEAR(AI408)&amp;"). ","Trimite rezerva scrisă pentru avarii neaparente până la "&amp;RIGHT("0"&amp;DAY(AI408),2)&amp;"."&amp;RIGHT("0"&amp;MONTH(AI408),2)&amp;"."&amp;YEAR(AI408)&amp;". "),IF(AD408&gt;AI408,"Rezerva scrisă a fost trimisă după termenul de 7 zile ("&amp;RIGHT("0"&amp;DAY(AI408),2)&amp;"."&amp;RIGHT("0"&amp;MONTH(AI408),2)&amp;"."&amp;YEAR(AI408)&amp;"): se prezumă că marfa a fost primită în starea din CMR. ","")),"")&amp;IF(ISNUMBER(AJ408),IF(NOT(ISNUMBER(AE408)),IF(Azi&gt;AJ408,"Termenul de 21 de zile pentru reclamația de întârziere a expirat. ","Livrare cu întârziere: trimite reclamația scrisă până la "&amp;RIGHT("0"&amp;DAY(AJ408),2)&amp;"."&amp;RIGHT("0"&amp;MONTH(AJ408),2)&amp;"."&amp;YEAR(AJ408)&amp;". "),IF(AE408&gt;AJ408,"Reclamația pentru întârziere a fost trimisă după termen. ","")),"")&amp;IF(AND(AH408="În tranzit – întârziat"),"Termenul de livrare a trecut și marfa nu a ajuns. ","")&amp;IF(AND(ISNUMBER(AK408),OR(AB408&lt;&gt;"",ISNUMBER(AC408),ISNUMBER(AJ408)),Azi&gt;N(AK408)-60,Azi&lt;=N(AK408)),"Acțiunea în instanță se prescrie la "&amp;RIGHT("0"&amp;DAY(AK408),2)&amp;"."&amp;RIGHT("0"&amp;MONTH(AK408),2)&amp;"."&amp;YEAR(AK408)&amp;". ","")))</f>
        <v/>
      </c>
    </row>
    <row r="409" spans="2:38" x14ac:dyDescent="0.2">
      <c r="B409" s="17"/>
      <c r="C409" s="18"/>
      <c r="D409" s="19"/>
      <c r="E409" s="19"/>
      <c r="F409" s="19"/>
      <c r="G409" s="19"/>
      <c r="H409" s="19"/>
      <c r="I409" s="19"/>
      <c r="J409" s="19"/>
      <c r="K409" s="19"/>
      <c r="L409" s="18"/>
      <c r="M409" s="19"/>
      <c r="N409" s="19"/>
      <c r="O409" s="19"/>
      <c r="P409" s="19"/>
      <c r="Q409" s="19"/>
      <c r="R409" s="19"/>
      <c r="S409" s="19"/>
      <c r="T409" s="20"/>
      <c r="U409" s="21"/>
      <c r="V409" s="20"/>
      <c r="W409" s="19"/>
      <c r="X409" s="19"/>
      <c r="Y409" s="18"/>
      <c r="Z409" s="19"/>
      <c r="AA409" s="18"/>
      <c r="AB409" s="19"/>
      <c r="AC409" s="18"/>
      <c r="AD409" s="18"/>
      <c r="AE409" s="18"/>
      <c r="AF409" s="22" t="str">
        <f>IF(B409="","",SUMIF(Mărfuri!$B$5:$B$1004,B409,Mărfuri!$D$5:$D$1004))</f>
        <v/>
      </c>
      <c r="AG409" s="23" t="str">
        <f>IF(B409="","",SUMIF(Mărfuri!$B$5:$B$1004,B409,Mărfuri!$H$5:$H$1004))</f>
        <v/>
      </c>
      <c r="AH409" s="24" t="str">
        <f t="shared" si="24"/>
        <v/>
      </c>
      <c r="AI409" s="25" t="str">
        <f t="shared" si="25"/>
        <v/>
      </c>
      <c r="AJ409" s="25" t="str">
        <f t="shared" si="26"/>
        <v/>
      </c>
      <c r="AK409" s="25" t="str">
        <f t="shared" si="27"/>
        <v/>
      </c>
      <c r="AL409" s="26" t="str">
        <f>IF(B409="","",TRIM(IF(COUNTIF($B$5:$B$504,B409)&gt;1,"Număr CMR dublat. ","")&amp;IF(LEN(IF(C409="","data, ","")&amp;IF(D409="","locul întocmirii, ","")&amp;IF(OR(E409="",F409=""),"expeditorul, ","")&amp;IF(OR(H409="",I409=""),"destinatarul, ","")&amp;IF(OR(N409="",O409=""),"transportatorul, ","")&amp;IF(OR(K409="",NOT(ISNUMBER(L409))),"locul și data încărcării, ","")&amp;IF(M409="","locul de livrare, ","")&amp;IF(N(AF409)=0,"numărul de colete, ","")&amp;IF(COUNTIFS(Mărfuri!$B$5:$B$1004,B409,Mărfuri!$H$5:$H$1004,"")&gt;0,"greutatea unor loturi, ",""))&gt;0,"Lipsesc date obligatorii (art. 6): "&amp;LEFT(IF(C409="","data, ","")&amp;IF(D409="","locul întocmirii, ","")&amp;IF(OR(E409="",F409=""),"expeditorul, ","")&amp;IF(OR(H409="",I409=""),"destinatarul, ","")&amp;IF(OR(N409="",O409=""),"transportatorul, ","")&amp;IF(OR(K409="",NOT(ISNUMBER(L409))),"locul și data încărcării, ","")&amp;IF(M409="","locul de livrare, ","")&amp;IF(N(AF409)=0,"numărul de colete, ","")&amp;IF(COUNTIFS(Mărfuri!$B$5:$B$1004,B409,Mărfuri!$H$5:$H$1004,"")&gt;0,"greutatea unor loturi, ",""),LEN(IF(C409="","data, ","")&amp;IF(D409="","locul întocmirii, ","")&amp;IF(OR(E409="",F409=""),"expeditorul, ","")&amp;IF(OR(H409="",I409=""),"destinatarul, ","")&amp;IF(OR(N409="",O409=""),"transportatorul, ","")&amp;IF(OR(K409="",NOT(ISNUMBER(L409))),"locul și data încărcării, ","")&amp;IF(M409="","locul de livrare, ","")&amp;IF(N(AF409)=0,"numărul de colete, ","")&amp;IF(COUNTIFS(Mărfuri!$B$5:$B$1004,B409,Mărfuri!$H$5:$H$1004,"")&gt;0,"greutatea unor loturi, ",""))-2)&amp;". ","")&amp;IF(Z409&lt;&gt;"","Transportatorul a făcut rezerve la încărcare (art. 8): ele te obligă doar dacă le-ai acceptat expres. ","")&amp;IF(AND(ISNUMBER(AC409),ISNUMBER(AI409)),IF(NOT(ISNUMBER(AD409)),IF(Azi&gt;AI409,"Rezerva scrisă pentru avarii neaparente nu a fost trimisă în termen ("&amp;RIGHT("0"&amp;DAY(AI409),2)&amp;"."&amp;RIGHT("0"&amp;MONTH(AI409),2)&amp;"."&amp;YEAR(AI409)&amp;"). ","Trimite rezerva scrisă pentru avarii neaparente până la "&amp;RIGHT("0"&amp;DAY(AI409),2)&amp;"."&amp;RIGHT("0"&amp;MONTH(AI409),2)&amp;"."&amp;YEAR(AI409)&amp;". "),IF(AD409&gt;AI409,"Rezerva scrisă a fost trimisă după termenul de 7 zile ("&amp;RIGHT("0"&amp;DAY(AI409),2)&amp;"."&amp;RIGHT("0"&amp;MONTH(AI409),2)&amp;"."&amp;YEAR(AI409)&amp;"): se prezumă că marfa a fost primită în starea din CMR. ","")),"")&amp;IF(ISNUMBER(AJ409),IF(NOT(ISNUMBER(AE409)),IF(Azi&gt;AJ409,"Termenul de 21 de zile pentru reclamația de întârziere a expirat. ","Livrare cu întârziere: trimite reclamația scrisă până la "&amp;RIGHT("0"&amp;DAY(AJ409),2)&amp;"."&amp;RIGHT("0"&amp;MONTH(AJ409),2)&amp;"."&amp;YEAR(AJ409)&amp;". "),IF(AE409&gt;AJ409,"Reclamația pentru întârziere a fost trimisă după termen. ","")),"")&amp;IF(AND(AH409="În tranzit – întârziat"),"Termenul de livrare a trecut și marfa nu a ajuns. ","")&amp;IF(AND(ISNUMBER(AK409),OR(AB409&lt;&gt;"",ISNUMBER(AC409),ISNUMBER(AJ409)),Azi&gt;N(AK409)-60,Azi&lt;=N(AK409)),"Acțiunea în instanță se prescrie la "&amp;RIGHT("0"&amp;DAY(AK409),2)&amp;"."&amp;RIGHT("0"&amp;MONTH(AK409),2)&amp;"."&amp;YEAR(AK409)&amp;". ","")))</f>
        <v/>
      </c>
    </row>
    <row r="410" spans="2:38" x14ac:dyDescent="0.2">
      <c r="B410" s="17"/>
      <c r="C410" s="18"/>
      <c r="D410" s="19"/>
      <c r="E410" s="19"/>
      <c r="F410" s="19"/>
      <c r="G410" s="19"/>
      <c r="H410" s="19"/>
      <c r="I410" s="19"/>
      <c r="J410" s="19"/>
      <c r="K410" s="19"/>
      <c r="L410" s="18"/>
      <c r="M410" s="19"/>
      <c r="N410" s="19"/>
      <c r="O410" s="19"/>
      <c r="P410" s="19"/>
      <c r="Q410" s="19"/>
      <c r="R410" s="19"/>
      <c r="S410" s="19"/>
      <c r="T410" s="20"/>
      <c r="U410" s="21"/>
      <c r="V410" s="20"/>
      <c r="W410" s="19"/>
      <c r="X410" s="19"/>
      <c r="Y410" s="18"/>
      <c r="Z410" s="19"/>
      <c r="AA410" s="18"/>
      <c r="AB410" s="19"/>
      <c r="AC410" s="18"/>
      <c r="AD410" s="18"/>
      <c r="AE410" s="18"/>
      <c r="AF410" s="22" t="str">
        <f>IF(B410="","",SUMIF(Mărfuri!$B$5:$B$1004,B410,Mărfuri!$D$5:$D$1004))</f>
        <v/>
      </c>
      <c r="AG410" s="23" t="str">
        <f>IF(B410="","",SUMIF(Mărfuri!$B$5:$B$1004,B410,Mărfuri!$H$5:$H$1004))</f>
        <v/>
      </c>
      <c r="AH410" s="24" t="str">
        <f t="shared" si="24"/>
        <v/>
      </c>
      <c r="AI410" s="25" t="str">
        <f t="shared" si="25"/>
        <v/>
      </c>
      <c r="AJ410" s="25" t="str">
        <f t="shared" si="26"/>
        <v/>
      </c>
      <c r="AK410" s="25" t="str">
        <f t="shared" si="27"/>
        <v/>
      </c>
      <c r="AL410" s="26" t="str">
        <f>IF(B410="","",TRIM(IF(COUNTIF($B$5:$B$504,B410)&gt;1,"Număr CMR dublat. ","")&amp;IF(LEN(IF(C410="","data, ","")&amp;IF(D410="","locul întocmirii, ","")&amp;IF(OR(E410="",F410=""),"expeditorul, ","")&amp;IF(OR(H410="",I410=""),"destinatarul, ","")&amp;IF(OR(N410="",O410=""),"transportatorul, ","")&amp;IF(OR(K410="",NOT(ISNUMBER(L410))),"locul și data încărcării, ","")&amp;IF(M410="","locul de livrare, ","")&amp;IF(N(AF410)=0,"numărul de colete, ","")&amp;IF(COUNTIFS(Mărfuri!$B$5:$B$1004,B410,Mărfuri!$H$5:$H$1004,"")&gt;0,"greutatea unor loturi, ",""))&gt;0,"Lipsesc date obligatorii (art. 6): "&amp;LEFT(IF(C410="","data, ","")&amp;IF(D410="","locul întocmirii, ","")&amp;IF(OR(E410="",F410=""),"expeditorul, ","")&amp;IF(OR(H410="",I410=""),"destinatarul, ","")&amp;IF(OR(N410="",O410=""),"transportatorul, ","")&amp;IF(OR(K410="",NOT(ISNUMBER(L410))),"locul și data încărcării, ","")&amp;IF(M410="","locul de livrare, ","")&amp;IF(N(AF410)=0,"numărul de colete, ","")&amp;IF(COUNTIFS(Mărfuri!$B$5:$B$1004,B410,Mărfuri!$H$5:$H$1004,"")&gt;0,"greutatea unor loturi, ",""),LEN(IF(C410="","data, ","")&amp;IF(D410="","locul întocmirii, ","")&amp;IF(OR(E410="",F410=""),"expeditorul, ","")&amp;IF(OR(H410="",I410=""),"destinatarul, ","")&amp;IF(OR(N410="",O410=""),"transportatorul, ","")&amp;IF(OR(K410="",NOT(ISNUMBER(L410))),"locul și data încărcării, ","")&amp;IF(M410="","locul de livrare, ","")&amp;IF(N(AF410)=0,"numărul de colete, ","")&amp;IF(COUNTIFS(Mărfuri!$B$5:$B$1004,B410,Mărfuri!$H$5:$H$1004,"")&gt;0,"greutatea unor loturi, ",""))-2)&amp;". ","")&amp;IF(Z410&lt;&gt;"","Transportatorul a făcut rezerve la încărcare (art. 8): ele te obligă doar dacă le-ai acceptat expres. ","")&amp;IF(AND(ISNUMBER(AC410),ISNUMBER(AI410)),IF(NOT(ISNUMBER(AD410)),IF(Azi&gt;AI410,"Rezerva scrisă pentru avarii neaparente nu a fost trimisă în termen ("&amp;RIGHT("0"&amp;DAY(AI410),2)&amp;"."&amp;RIGHT("0"&amp;MONTH(AI410),2)&amp;"."&amp;YEAR(AI410)&amp;"). ","Trimite rezerva scrisă pentru avarii neaparente până la "&amp;RIGHT("0"&amp;DAY(AI410),2)&amp;"."&amp;RIGHT("0"&amp;MONTH(AI410),2)&amp;"."&amp;YEAR(AI410)&amp;". "),IF(AD410&gt;AI410,"Rezerva scrisă a fost trimisă după termenul de 7 zile ("&amp;RIGHT("0"&amp;DAY(AI410),2)&amp;"."&amp;RIGHT("0"&amp;MONTH(AI410),2)&amp;"."&amp;YEAR(AI410)&amp;"): se prezumă că marfa a fost primită în starea din CMR. ","")),"")&amp;IF(ISNUMBER(AJ410),IF(NOT(ISNUMBER(AE410)),IF(Azi&gt;AJ410,"Termenul de 21 de zile pentru reclamația de întârziere a expirat. ","Livrare cu întârziere: trimite reclamația scrisă până la "&amp;RIGHT("0"&amp;DAY(AJ410),2)&amp;"."&amp;RIGHT("0"&amp;MONTH(AJ410),2)&amp;"."&amp;YEAR(AJ410)&amp;". "),IF(AE410&gt;AJ410,"Reclamația pentru întârziere a fost trimisă după termen. ","")),"")&amp;IF(AND(AH410="În tranzit – întârziat"),"Termenul de livrare a trecut și marfa nu a ajuns. ","")&amp;IF(AND(ISNUMBER(AK410),OR(AB410&lt;&gt;"",ISNUMBER(AC410),ISNUMBER(AJ410)),Azi&gt;N(AK410)-60,Azi&lt;=N(AK410)),"Acțiunea în instanță se prescrie la "&amp;RIGHT("0"&amp;DAY(AK410),2)&amp;"."&amp;RIGHT("0"&amp;MONTH(AK410),2)&amp;"."&amp;YEAR(AK410)&amp;". ","")))</f>
        <v/>
      </c>
    </row>
    <row r="411" spans="2:38" x14ac:dyDescent="0.2">
      <c r="B411" s="17"/>
      <c r="C411" s="18"/>
      <c r="D411" s="19"/>
      <c r="E411" s="19"/>
      <c r="F411" s="19"/>
      <c r="G411" s="19"/>
      <c r="H411" s="19"/>
      <c r="I411" s="19"/>
      <c r="J411" s="19"/>
      <c r="K411" s="19"/>
      <c r="L411" s="18"/>
      <c r="M411" s="19"/>
      <c r="N411" s="19"/>
      <c r="O411" s="19"/>
      <c r="P411" s="19"/>
      <c r="Q411" s="19"/>
      <c r="R411" s="19"/>
      <c r="S411" s="19"/>
      <c r="T411" s="20"/>
      <c r="U411" s="21"/>
      <c r="V411" s="20"/>
      <c r="W411" s="19"/>
      <c r="X411" s="19"/>
      <c r="Y411" s="18"/>
      <c r="Z411" s="19"/>
      <c r="AA411" s="18"/>
      <c r="AB411" s="19"/>
      <c r="AC411" s="18"/>
      <c r="AD411" s="18"/>
      <c r="AE411" s="18"/>
      <c r="AF411" s="22" t="str">
        <f>IF(B411="","",SUMIF(Mărfuri!$B$5:$B$1004,B411,Mărfuri!$D$5:$D$1004))</f>
        <v/>
      </c>
      <c r="AG411" s="23" t="str">
        <f>IF(B411="","",SUMIF(Mărfuri!$B$5:$B$1004,B411,Mărfuri!$H$5:$H$1004))</f>
        <v/>
      </c>
      <c r="AH411" s="24" t="str">
        <f t="shared" si="24"/>
        <v/>
      </c>
      <c r="AI411" s="25" t="str">
        <f t="shared" si="25"/>
        <v/>
      </c>
      <c r="AJ411" s="25" t="str">
        <f t="shared" si="26"/>
        <v/>
      </c>
      <c r="AK411" s="25" t="str">
        <f t="shared" si="27"/>
        <v/>
      </c>
      <c r="AL411" s="26" t="str">
        <f>IF(B411="","",TRIM(IF(COUNTIF($B$5:$B$504,B411)&gt;1,"Număr CMR dublat. ","")&amp;IF(LEN(IF(C411="","data, ","")&amp;IF(D411="","locul întocmirii, ","")&amp;IF(OR(E411="",F411=""),"expeditorul, ","")&amp;IF(OR(H411="",I411=""),"destinatarul, ","")&amp;IF(OR(N411="",O411=""),"transportatorul, ","")&amp;IF(OR(K411="",NOT(ISNUMBER(L411))),"locul și data încărcării, ","")&amp;IF(M411="","locul de livrare, ","")&amp;IF(N(AF411)=0,"numărul de colete, ","")&amp;IF(COUNTIFS(Mărfuri!$B$5:$B$1004,B411,Mărfuri!$H$5:$H$1004,"")&gt;0,"greutatea unor loturi, ",""))&gt;0,"Lipsesc date obligatorii (art. 6): "&amp;LEFT(IF(C411="","data, ","")&amp;IF(D411="","locul întocmirii, ","")&amp;IF(OR(E411="",F411=""),"expeditorul, ","")&amp;IF(OR(H411="",I411=""),"destinatarul, ","")&amp;IF(OR(N411="",O411=""),"transportatorul, ","")&amp;IF(OR(K411="",NOT(ISNUMBER(L411))),"locul și data încărcării, ","")&amp;IF(M411="","locul de livrare, ","")&amp;IF(N(AF411)=0,"numărul de colete, ","")&amp;IF(COUNTIFS(Mărfuri!$B$5:$B$1004,B411,Mărfuri!$H$5:$H$1004,"")&gt;0,"greutatea unor loturi, ",""),LEN(IF(C411="","data, ","")&amp;IF(D411="","locul întocmirii, ","")&amp;IF(OR(E411="",F411=""),"expeditorul, ","")&amp;IF(OR(H411="",I411=""),"destinatarul, ","")&amp;IF(OR(N411="",O411=""),"transportatorul, ","")&amp;IF(OR(K411="",NOT(ISNUMBER(L411))),"locul și data încărcării, ","")&amp;IF(M411="","locul de livrare, ","")&amp;IF(N(AF411)=0,"numărul de colete, ","")&amp;IF(COUNTIFS(Mărfuri!$B$5:$B$1004,B411,Mărfuri!$H$5:$H$1004,"")&gt;0,"greutatea unor loturi, ",""))-2)&amp;". ","")&amp;IF(Z411&lt;&gt;"","Transportatorul a făcut rezerve la încărcare (art. 8): ele te obligă doar dacă le-ai acceptat expres. ","")&amp;IF(AND(ISNUMBER(AC411),ISNUMBER(AI411)),IF(NOT(ISNUMBER(AD411)),IF(Azi&gt;AI411,"Rezerva scrisă pentru avarii neaparente nu a fost trimisă în termen ("&amp;RIGHT("0"&amp;DAY(AI411),2)&amp;"."&amp;RIGHT("0"&amp;MONTH(AI411),2)&amp;"."&amp;YEAR(AI411)&amp;"). ","Trimite rezerva scrisă pentru avarii neaparente până la "&amp;RIGHT("0"&amp;DAY(AI411),2)&amp;"."&amp;RIGHT("0"&amp;MONTH(AI411),2)&amp;"."&amp;YEAR(AI411)&amp;". "),IF(AD411&gt;AI411,"Rezerva scrisă a fost trimisă după termenul de 7 zile ("&amp;RIGHT("0"&amp;DAY(AI411),2)&amp;"."&amp;RIGHT("0"&amp;MONTH(AI411),2)&amp;"."&amp;YEAR(AI411)&amp;"): se prezumă că marfa a fost primită în starea din CMR. ","")),"")&amp;IF(ISNUMBER(AJ411),IF(NOT(ISNUMBER(AE411)),IF(Azi&gt;AJ411,"Termenul de 21 de zile pentru reclamația de întârziere a expirat. ","Livrare cu întârziere: trimite reclamația scrisă până la "&amp;RIGHT("0"&amp;DAY(AJ411),2)&amp;"."&amp;RIGHT("0"&amp;MONTH(AJ411),2)&amp;"."&amp;YEAR(AJ411)&amp;". "),IF(AE411&gt;AJ411,"Reclamația pentru întârziere a fost trimisă după termen. ","")),"")&amp;IF(AND(AH411="În tranzit – întârziat"),"Termenul de livrare a trecut și marfa nu a ajuns. ","")&amp;IF(AND(ISNUMBER(AK411),OR(AB411&lt;&gt;"",ISNUMBER(AC411),ISNUMBER(AJ411)),Azi&gt;N(AK411)-60,Azi&lt;=N(AK411)),"Acțiunea în instanță se prescrie la "&amp;RIGHT("0"&amp;DAY(AK411),2)&amp;"."&amp;RIGHT("0"&amp;MONTH(AK411),2)&amp;"."&amp;YEAR(AK411)&amp;". ","")))</f>
        <v/>
      </c>
    </row>
    <row r="412" spans="2:38" x14ac:dyDescent="0.2">
      <c r="B412" s="17"/>
      <c r="C412" s="18"/>
      <c r="D412" s="19"/>
      <c r="E412" s="19"/>
      <c r="F412" s="19"/>
      <c r="G412" s="19"/>
      <c r="H412" s="19"/>
      <c r="I412" s="19"/>
      <c r="J412" s="19"/>
      <c r="K412" s="19"/>
      <c r="L412" s="18"/>
      <c r="M412" s="19"/>
      <c r="N412" s="19"/>
      <c r="O412" s="19"/>
      <c r="P412" s="19"/>
      <c r="Q412" s="19"/>
      <c r="R412" s="19"/>
      <c r="S412" s="19"/>
      <c r="T412" s="20"/>
      <c r="U412" s="21"/>
      <c r="V412" s="20"/>
      <c r="W412" s="19"/>
      <c r="X412" s="19"/>
      <c r="Y412" s="18"/>
      <c r="Z412" s="19"/>
      <c r="AA412" s="18"/>
      <c r="AB412" s="19"/>
      <c r="AC412" s="18"/>
      <c r="AD412" s="18"/>
      <c r="AE412" s="18"/>
      <c r="AF412" s="22" t="str">
        <f>IF(B412="","",SUMIF(Mărfuri!$B$5:$B$1004,B412,Mărfuri!$D$5:$D$1004))</f>
        <v/>
      </c>
      <c r="AG412" s="23" t="str">
        <f>IF(B412="","",SUMIF(Mărfuri!$B$5:$B$1004,B412,Mărfuri!$H$5:$H$1004))</f>
        <v/>
      </c>
      <c r="AH412" s="24" t="str">
        <f t="shared" si="24"/>
        <v/>
      </c>
      <c r="AI412" s="25" t="str">
        <f t="shared" si="25"/>
        <v/>
      </c>
      <c r="AJ412" s="25" t="str">
        <f t="shared" si="26"/>
        <v/>
      </c>
      <c r="AK412" s="25" t="str">
        <f t="shared" si="27"/>
        <v/>
      </c>
      <c r="AL412" s="26" t="str">
        <f>IF(B412="","",TRIM(IF(COUNTIF($B$5:$B$504,B412)&gt;1,"Număr CMR dublat. ","")&amp;IF(LEN(IF(C412="","data, ","")&amp;IF(D412="","locul întocmirii, ","")&amp;IF(OR(E412="",F412=""),"expeditorul, ","")&amp;IF(OR(H412="",I412=""),"destinatarul, ","")&amp;IF(OR(N412="",O412=""),"transportatorul, ","")&amp;IF(OR(K412="",NOT(ISNUMBER(L412))),"locul și data încărcării, ","")&amp;IF(M412="","locul de livrare, ","")&amp;IF(N(AF412)=0,"numărul de colete, ","")&amp;IF(COUNTIFS(Mărfuri!$B$5:$B$1004,B412,Mărfuri!$H$5:$H$1004,"")&gt;0,"greutatea unor loturi, ",""))&gt;0,"Lipsesc date obligatorii (art. 6): "&amp;LEFT(IF(C412="","data, ","")&amp;IF(D412="","locul întocmirii, ","")&amp;IF(OR(E412="",F412=""),"expeditorul, ","")&amp;IF(OR(H412="",I412=""),"destinatarul, ","")&amp;IF(OR(N412="",O412=""),"transportatorul, ","")&amp;IF(OR(K412="",NOT(ISNUMBER(L412))),"locul și data încărcării, ","")&amp;IF(M412="","locul de livrare, ","")&amp;IF(N(AF412)=0,"numărul de colete, ","")&amp;IF(COUNTIFS(Mărfuri!$B$5:$B$1004,B412,Mărfuri!$H$5:$H$1004,"")&gt;0,"greutatea unor loturi, ",""),LEN(IF(C412="","data, ","")&amp;IF(D412="","locul întocmirii, ","")&amp;IF(OR(E412="",F412=""),"expeditorul, ","")&amp;IF(OR(H412="",I412=""),"destinatarul, ","")&amp;IF(OR(N412="",O412=""),"transportatorul, ","")&amp;IF(OR(K412="",NOT(ISNUMBER(L412))),"locul și data încărcării, ","")&amp;IF(M412="","locul de livrare, ","")&amp;IF(N(AF412)=0,"numărul de colete, ","")&amp;IF(COUNTIFS(Mărfuri!$B$5:$B$1004,B412,Mărfuri!$H$5:$H$1004,"")&gt;0,"greutatea unor loturi, ",""))-2)&amp;". ","")&amp;IF(Z412&lt;&gt;"","Transportatorul a făcut rezerve la încărcare (art. 8): ele te obligă doar dacă le-ai acceptat expres. ","")&amp;IF(AND(ISNUMBER(AC412),ISNUMBER(AI412)),IF(NOT(ISNUMBER(AD412)),IF(Azi&gt;AI412,"Rezerva scrisă pentru avarii neaparente nu a fost trimisă în termen ("&amp;RIGHT("0"&amp;DAY(AI412),2)&amp;"."&amp;RIGHT("0"&amp;MONTH(AI412),2)&amp;"."&amp;YEAR(AI412)&amp;"). ","Trimite rezerva scrisă pentru avarii neaparente până la "&amp;RIGHT("0"&amp;DAY(AI412),2)&amp;"."&amp;RIGHT("0"&amp;MONTH(AI412),2)&amp;"."&amp;YEAR(AI412)&amp;". "),IF(AD412&gt;AI412,"Rezerva scrisă a fost trimisă după termenul de 7 zile ("&amp;RIGHT("0"&amp;DAY(AI412),2)&amp;"."&amp;RIGHT("0"&amp;MONTH(AI412),2)&amp;"."&amp;YEAR(AI412)&amp;"): se prezumă că marfa a fost primită în starea din CMR. ","")),"")&amp;IF(ISNUMBER(AJ412),IF(NOT(ISNUMBER(AE412)),IF(Azi&gt;AJ412,"Termenul de 21 de zile pentru reclamația de întârziere a expirat. ","Livrare cu întârziere: trimite reclamația scrisă până la "&amp;RIGHT("0"&amp;DAY(AJ412),2)&amp;"."&amp;RIGHT("0"&amp;MONTH(AJ412),2)&amp;"."&amp;YEAR(AJ412)&amp;". "),IF(AE412&gt;AJ412,"Reclamația pentru întârziere a fost trimisă după termen. ","")),"")&amp;IF(AND(AH412="În tranzit – întârziat"),"Termenul de livrare a trecut și marfa nu a ajuns. ","")&amp;IF(AND(ISNUMBER(AK412),OR(AB412&lt;&gt;"",ISNUMBER(AC412),ISNUMBER(AJ412)),Azi&gt;N(AK412)-60,Azi&lt;=N(AK412)),"Acțiunea în instanță se prescrie la "&amp;RIGHT("0"&amp;DAY(AK412),2)&amp;"."&amp;RIGHT("0"&amp;MONTH(AK412),2)&amp;"."&amp;YEAR(AK412)&amp;". ","")))</f>
        <v/>
      </c>
    </row>
    <row r="413" spans="2:38" x14ac:dyDescent="0.2">
      <c r="B413" s="17"/>
      <c r="C413" s="18"/>
      <c r="D413" s="19"/>
      <c r="E413" s="19"/>
      <c r="F413" s="19"/>
      <c r="G413" s="19"/>
      <c r="H413" s="19"/>
      <c r="I413" s="19"/>
      <c r="J413" s="19"/>
      <c r="K413" s="19"/>
      <c r="L413" s="18"/>
      <c r="M413" s="19"/>
      <c r="N413" s="19"/>
      <c r="O413" s="19"/>
      <c r="P413" s="19"/>
      <c r="Q413" s="19"/>
      <c r="R413" s="19"/>
      <c r="S413" s="19"/>
      <c r="T413" s="20"/>
      <c r="U413" s="21"/>
      <c r="V413" s="20"/>
      <c r="W413" s="19"/>
      <c r="X413" s="19"/>
      <c r="Y413" s="18"/>
      <c r="Z413" s="19"/>
      <c r="AA413" s="18"/>
      <c r="AB413" s="19"/>
      <c r="AC413" s="18"/>
      <c r="AD413" s="18"/>
      <c r="AE413" s="18"/>
      <c r="AF413" s="22" t="str">
        <f>IF(B413="","",SUMIF(Mărfuri!$B$5:$B$1004,B413,Mărfuri!$D$5:$D$1004))</f>
        <v/>
      </c>
      <c r="AG413" s="23" t="str">
        <f>IF(B413="","",SUMIF(Mărfuri!$B$5:$B$1004,B413,Mărfuri!$H$5:$H$1004))</f>
        <v/>
      </c>
      <c r="AH413" s="24" t="str">
        <f t="shared" si="24"/>
        <v/>
      </c>
      <c r="AI413" s="25" t="str">
        <f t="shared" si="25"/>
        <v/>
      </c>
      <c r="AJ413" s="25" t="str">
        <f t="shared" si="26"/>
        <v/>
      </c>
      <c r="AK413" s="25" t="str">
        <f t="shared" si="27"/>
        <v/>
      </c>
      <c r="AL413" s="26" t="str">
        <f>IF(B413="","",TRIM(IF(COUNTIF($B$5:$B$504,B413)&gt;1,"Număr CMR dublat. ","")&amp;IF(LEN(IF(C413="","data, ","")&amp;IF(D413="","locul întocmirii, ","")&amp;IF(OR(E413="",F413=""),"expeditorul, ","")&amp;IF(OR(H413="",I413=""),"destinatarul, ","")&amp;IF(OR(N413="",O413=""),"transportatorul, ","")&amp;IF(OR(K413="",NOT(ISNUMBER(L413))),"locul și data încărcării, ","")&amp;IF(M413="","locul de livrare, ","")&amp;IF(N(AF413)=0,"numărul de colete, ","")&amp;IF(COUNTIFS(Mărfuri!$B$5:$B$1004,B413,Mărfuri!$H$5:$H$1004,"")&gt;0,"greutatea unor loturi, ",""))&gt;0,"Lipsesc date obligatorii (art. 6): "&amp;LEFT(IF(C413="","data, ","")&amp;IF(D413="","locul întocmirii, ","")&amp;IF(OR(E413="",F413=""),"expeditorul, ","")&amp;IF(OR(H413="",I413=""),"destinatarul, ","")&amp;IF(OR(N413="",O413=""),"transportatorul, ","")&amp;IF(OR(K413="",NOT(ISNUMBER(L413))),"locul și data încărcării, ","")&amp;IF(M413="","locul de livrare, ","")&amp;IF(N(AF413)=0,"numărul de colete, ","")&amp;IF(COUNTIFS(Mărfuri!$B$5:$B$1004,B413,Mărfuri!$H$5:$H$1004,"")&gt;0,"greutatea unor loturi, ",""),LEN(IF(C413="","data, ","")&amp;IF(D413="","locul întocmirii, ","")&amp;IF(OR(E413="",F413=""),"expeditorul, ","")&amp;IF(OR(H413="",I413=""),"destinatarul, ","")&amp;IF(OR(N413="",O413=""),"transportatorul, ","")&amp;IF(OR(K413="",NOT(ISNUMBER(L413))),"locul și data încărcării, ","")&amp;IF(M413="","locul de livrare, ","")&amp;IF(N(AF413)=0,"numărul de colete, ","")&amp;IF(COUNTIFS(Mărfuri!$B$5:$B$1004,B413,Mărfuri!$H$5:$H$1004,"")&gt;0,"greutatea unor loturi, ",""))-2)&amp;". ","")&amp;IF(Z413&lt;&gt;"","Transportatorul a făcut rezerve la încărcare (art. 8): ele te obligă doar dacă le-ai acceptat expres. ","")&amp;IF(AND(ISNUMBER(AC413),ISNUMBER(AI413)),IF(NOT(ISNUMBER(AD413)),IF(Azi&gt;AI413,"Rezerva scrisă pentru avarii neaparente nu a fost trimisă în termen ("&amp;RIGHT("0"&amp;DAY(AI413),2)&amp;"."&amp;RIGHT("0"&amp;MONTH(AI413),2)&amp;"."&amp;YEAR(AI413)&amp;"). ","Trimite rezerva scrisă pentru avarii neaparente până la "&amp;RIGHT("0"&amp;DAY(AI413),2)&amp;"."&amp;RIGHT("0"&amp;MONTH(AI413),2)&amp;"."&amp;YEAR(AI413)&amp;". "),IF(AD413&gt;AI413,"Rezerva scrisă a fost trimisă după termenul de 7 zile ("&amp;RIGHT("0"&amp;DAY(AI413),2)&amp;"."&amp;RIGHT("0"&amp;MONTH(AI413),2)&amp;"."&amp;YEAR(AI413)&amp;"): se prezumă că marfa a fost primită în starea din CMR. ","")),"")&amp;IF(ISNUMBER(AJ413),IF(NOT(ISNUMBER(AE413)),IF(Azi&gt;AJ413,"Termenul de 21 de zile pentru reclamația de întârziere a expirat. ","Livrare cu întârziere: trimite reclamația scrisă până la "&amp;RIGHT("0"&amp;DAY(AJ413),2)&amp;"."&amp;RIGHT("0"&amp;MONTH(AJ413),2)&amp;"."&amp;YEAR(AJ413)&amp;". "),IF(AE413&gt;AJ413,"Reclamația pentru întârziere a fost trimisă după termen. ","")),"")&amp;IF(AND(AH413="În tranzit – întârziat"),"Termenul de livrare a trecut și marfa nu a ajuns. ","")&amp;IF(AND(ISNUMBER(AK413),OR(AB413&lt;&gt;"",ISNUMBER(AC413),ISNUMBER(AJ413)),Azi&gt;N(AK413)-60,Azi&lt;=N(AK413)),"Acțiunea în instanță se prescrie la "&amp;RIGHT("0"&amp;DAY(AK413),2)&amp;"."&amp;RIGHT("0"&amp;MONTH(AK413),2)&amp;"."&amp;YEAR(AK413)&amp;". ","")))</f>
        <v/>
      </c>
    </row>
    <row r="414" spans="2:38" x14ac:dyDescent="0.2">
      <c r="B414" s="17"/>
      <c r="C414" s="18"/>
      <c r="D414" s="19"/>
      <c r="E414" s="19"/>
      <c r="F414" s="19"/>
      <c r="G414" s="19"/>
      <c r="H414" s="19"/>
      <c r="I414" s="19"/>
      <c r="J414" s="19"/>
      <c r="K414" s="19"/>
      <c r="L414" s="18"/>
      <c r="M414" s="19"/>
      <c r="N414" s="19"/>
      <c r="O414" s="19"/>
      <c r="P414" s="19"/>
      <c r="Q414" s="19"/>
      <c r="R414" s="19"/>
      <c r="S414" s="19"/>
      <c r="T414" s="20"/>
      <c r="U414" s="21"/>
      <c r="V414" s="20"/>
      <c r="W414" s="19"/>
      <c r="X414" s="19"/>
      <c r="Y414" s="18"/>
      <c r="Z414" s="19"/>
      <c r="AA414" s="18"/>
      <c r="AB414" s="19"/>
      <c r="AC414" s="18"/>
      <c r="AD414" s="18"/>
      <c r="AE414" s="18"/>
      <c r="AF414" s="22" t="str">
        <f>IF(B414="","",SUMIF(Mărfuri!$B$5:$B$1004,B414,Mărfuri!$D$5:$D$1004))</f>
        <v/>
      </c>
      <c r="AG414" s="23" t="str">
        <f>IF(B414="","",SUMIF(Mărfuri!$B$5:$B$1004,B414,Mărfuri!$H$5:$H$1004))</f>
        <v/>
      </c>
      <c r="AH414" s="24" t="str">
        <f t="shared" si="24"/>
        <v/>
      </c>
      <c r="AI414" s="25" t="str">
        <f t="shared" si="25"/>
        <v/>
      </c>
      <c r="AJ414" s="25" t="str">
        <f t="shared" si="26"/>
        <v/>
      </c>
      <c r="AK414" s="25" t="str">
        <f t="shared" si="27"/>
        <v/>
      </c>
      <c r="AL414" s="26" t="str">
        <f>IF(B414="","",TRIM(IF(COUNTIF($B$5:$B$504,B414)&gt;1,"Număr CMR dublat. ","")&amp;IF(LEN(IF(C414="","data, ","")&amp;IF(D414="","locul întocmirii, ","")&amp;IF(OR(E414="",F414=""),"expeditorul, ","")&amp;IF(OR(H414="",I414=""),"destinatarul, ","")&amp;IF(OR(N414="",O414=""),"transportatorul, ","")&amp;IF(OR(K414="",NOT(ISNUMBER(L414))),"locul și data încărcării, ","")&amp;IF(M414="","locul de livrare, ","")&amp;IF(N(AF414)=0,"numărul de colete, ","")&amp;IF(COUNTIFS(Mărfuri!$B$5:$B$1004,B414,Mărfuri!$H$5:$H$1004,"")&gt;0,"greutatea unor loturi, ",""))&gt;0,"Lipsesc date obligatorii (art. 6): "&amp;LEFT(IF(C414="","data, ","")&amp;IF(D414="","locul întocmirii, ","")&amp;IF(OR(E414="",F414=""),"expeditorul, ","")&amp;IF(OR(H414="",I414=""),"destinatarul, ","")&amp;IF(OR(N414="",O414=""),"transportatorul, ","")&amp;IF(OR(K414="",NOT(ISNUMBER(L414))),"locul și data încărcării, ","")&amp;IF(M414="","locul de livrare, ","")&amp;IF(N(AF414)=0,"numărul de colete, ","")&amp;IF(COUNTIFS(Mărfuri!$B$5:$B$1004,B414,Mărfuri!$H$5:$H$1004,"")&gt;0,"greutatea unor loturi, ",""),LEN(IF(C414="","data, ","")&amp;IF(D414="","locul întocmirii, ","")&amp;IF(OR(E414="",F414=""),"expeditorul, ","")&amp;IF(OR(H414="",I414=""),"destinatarul, ","")&amp;IF(OR(N414="",O414=""),"transportatorul, ","")&amp;IF(OR(K414="",NOT(ISNUMBER(L414))),"locul și data încărcării, ","")&amp;IF(M414="","locul de livrare, ","")&amp;IF(N(AF414)=0,"numărul de colete, ","")&amp;IF(COUNTIFS(Mărfuri!$B$5:$B$1004,B414,Mărfuri!$H$5:$H$1004,"")&gt;0,"greutatea unor loturi, ",""))-2)&amp;". ","")&amp;IF(Z414&lt;&gt;"","Transportatorul a făcut rezerve la încărcare (art. 8): ele te obligă doar dacă le-ai acceptat expres. ","")&amp;IF(AND(ISNUMBER(AC414),ISNUMBER(AI414)),IF(NOT(ISNUMBER(AD414)),IF(Azi&gt;AI414,"Rezerva scrisă pentru avarii neaparente nu a fost trimisă în termen ("&amp;RIGHT("0"&amp;DAY(AI414),2)&amp;"."&amp;RIGHT("0"&amp;MONTH(AI414),2)&amp;"."&amp;YEAR(AI414)&amp;"). ","Trimite rezerva scrisă pentru avarii neaparente până la "&amp;RIGHT("0"&amp;DAY(AI414),2)&amp;"."&amp;RIGHT("0"&amp;MONTH(AI414),2)&amp;"."&amp;YEAR(AI414)&amp;". "),IF(AD414&gt;AI414,"Rezerva scrisă a fost trimisă după termenul de 7 zile ("&amp;RIGHT("0"&amp;DAY(AI414),2)&amp;"."&amp;RIGHT("0"&amp;MONTH(AI414),2)&amp;"."&amp;YEAR(AI414)&amp;"): se prezumă că marfa a fost primită în starea din CMR. ","")),"")&amp;IF(ISNUMBER(AJ414),IF(NOT(ISNUMBER(AE414)),IF(Azi&gt;AJ414,"Termenul de 21 de zile pentru reclamația de întârziere a expirat. ","Livrare cu întârziere: trimite reclamația scrisă până la "&amp;RIGHT("0"&amp;DAY(AJ414),2)&amp;"."&amp;RIGHT("0"&amp;MONTH(AJ414),2)&amp;"."&amp;YEAR(AJ414)&amp;". "),IF(AE414&gt;AJ414,"Reclamația pentru întârziere a fost trimisă după termen. ","")),"")&amp;IF(AND(AH414="În tranzit – întârziat"),"Termenul de livrare a trecut și marfa nu a ajuns. ","")&amp;IF(AND(ISNUMBER(AK414),OR(AB414&lt;&gt;"",ISNUMBER(AC414),ISNUMBER(AJ414)),Azi&gt;N(AK414)-60,Azi&lt;=N(AK414)),"Acțiunea în instanță se prescrie la "&amp;RIGHT("0"&amp;DAY(AK414),2)&amp;"."&amp;RIGHT("0"&amp;MONTH(AK414),2)&amp;"."&amp;YEAR(AK414)&amp;". ","")))</f>
        <v/>
      </c>
    </row>
    <row r="415" spans="2:38" x14ac:dyDescent="0.2">
      <c r="B415" s="17"/>
      <c r="C415" s="18"/>
      <c r="D415" s="19"/>
      <c r="E415" s="19"/>
      <c r="F415" s="19"/>
      <c r="G415" s="19"/>
      <c r="H415" s="19"/>
      <c r="I415" s="19"/>
      <c r="J415" s="19"/>
      <c r="K415" s="19"/>
      <c r="L415" s="18"/>
      <c r="M415" s="19"/>
      <c r="N415" s="19"/>
      <c r="O415" s="19"/>
      <c r="P415" s="19"/>
      <c r="Q415" s="19"/>
      <c r="R415" s="19"/>
      <c r="S415" s="19"/>
      <c r="T415" s="20"/>
      <c r="U415" s="21"/>
      <c r="V415" s="20"/>
      <c r="W415" s="19"/>
      <c r="X415" s="19"/>
      <c r="Y415" s="18"/>
      <c r="Z415" s="19"/>
      <c r="AA415" s="18"/>
      <c r="AB415" s="19"/>
      <c r="AC415" s="18"/>
      <c r="AD415" s="18"/>
      <c r="AE415" s="18"/>
      <c r="AF415" s="22" t="str">
        <f>IF(B415="","",SUMIF(Mărfuri!$B$5:$B$1004,B415,Mărfuri!$D$5:$D$1004))</f>
        <v/>
      </c>
      <c r="AG415" s="23" t="str">
        <f>IF(B415="","",SUMIF(Mărfuri!$B$5:$B$1004,B415,Mărfuri!$H$5:$H$1004))</f>
        <v/>
      </c>
      <c r="AH415" s="24" t="str">
        <f t="shared" si="24"/>
        <v/>
      </c>
      <c r="AI415" s="25" t="str">
        <f t="shared" si="25"/>
        <v/>
      </c>
      <c r="AJ415" s="25" t="str">
        <f t="shared" si="26"/>
        <v/>
      </c>
      <c r="AK415" s="25" t="str">
        <f t="shared" si="27"/>
        <v/>
      </c>
      <c r="AL415" s="26" t="str">
        <f>IF(B415="","",TRIM(IF(COUNTIF($B$5:$B$504,B415)&gt;1,"Număr CMR dublat. ","")&amp;IF(LEN(IF(C415="","data, ","")&amp;IF(D415="","locul întocmirii, ","")&amp;IF(OR(E415="",F415=""),"expeditorul, ","")&amp;IF(OR(H415="",I415=""),"destinatarul, ","")&amp;IF(OR(N415="",O415=""),"transportatorul, ","")&amp;IF(OR(K415="",NOT(ISNUMBER(L415))),"locul și data încărcării, ","")&amp;IF(M415="","locul de livrare, ","")&amp;IF(N(AF415)=0,"numărul de colete, ","")&amp;IF(COUNTIFS(Mărfuri!$B$5:$B$1004,B415,Mărfuri!$H$5:$H$1004,"")&gt;0,"greutatea unor loturi, ",""))&gt;0,"Lipsesc date obligatorii (art. 6): "&amp;LEFT(IF(C415="","data, ","")&amp;IF(D415="","locul întocmirii, ","")&amp;IF(OR(E415="",F415=""),"expeditorul, ","")&amp;IF(OR(H415="",I415=""),"destinatarul, ","")&amp;IF(OR(N415="",O415=""),"transportatorul, ","")&amp;IF(OR(K415="",NOT(ISNUMBER(L415))),"locul și data încărcării, ","")&amp;IF(M415="","locul de livrare, ","")&amp;IF(N(AF415)=0,"numărul de colete, ","")&amp;IF(COUNTIFS(Mărfuri!$B$5:$B$1004,B415,Mărfuri!$H$5:$H$1004,"")&gt;0,"greutatea unor loturi, ",""),LEN(IF(C415="","data, ","")&amp;IF(D415="","locul întocmirii, ","")&amp;IF(OR(E415="",F415=""),"expeditorul, ","")&amp;IF(OR(H415="",I415=""),"destinatarul, ","")&amp;IF(OR(N415="",O415=""),"transportatorul, ","")&amp;IF(OR(K415="",NOT(ISNUMBER(L415))),"locul și data încărcării, ","")&amp;IF(M415="","locul de livrare, ","")&amp;IF(N(AF415)=0,"numărul de colete, ","")&amp;IF(COUNTIFS(Mărfuri!$B$5:$B$1004,B415,Mărfuri!$H$5:$H$1004,"")&gt;0,"greutatea unor loturi, ",""))-2)&amp;". ","")&amp;IF(Z415&lt;&gt;"","Transportatorul a făcut rezerve la încărcare (art. 8): ele te obligă doar dacă le-ai acceptat expres. ","")&amp;IF(AND(ISNUMBER(AC415),ISNUMBER(AI415)),IF(NOT(ISNUMBER(AD415)),IF(Azi&gt;AI415,"Rezerva scrisă pentru avarii neaparente nu a fost trimisă în termen ("&amp;RIGHT("0"&amp;DAY(AI415),2)&amp;"."&amp;RIGHT("0"&amp;MONTH(AI415),2)&amp;"."&amp;YEAR(AI415)&amp;"). ","Trimite rezerva scrisă pentru avarii neaparente până la "&amp;RIGHT("0"&amp;DAY(AI415),2)&amp;"."&amp;RIGHT("0"&amp;MONTH(AI415),2)&amp;"."&amp;YEAR(AI415)&amp;". "),IF(AD415&gt;AI415,"Rezerva scrisă a fost trimisă după termenul de 7 zile ("&amp;RIGHT("0"&amp;DAY(AI415),2)&amp;"."&amp;RIGHT("0"&amp;MONTH(AI415),2)&amp;"."&amp;YEAR(AI415)&amp;"): se prezumă că marfa a fost primită în starea din CMR. ","")),"")&amp;IF(ISNUMBER(AJ415),IF(NOT(ISNUMBER(AE415)),IF(Azi&gt;AJ415,"Termenul de 21 de zile pentru reclamația de întârziere a expirat. ","Livrare cu întârziere: trimite reclamația scrisă până la "&amp;RIGHT("0"&amp;DAY(AJ415),2)&amp;"."&amp;RIGHT("0"&amp;MONTH(AJ415),2)&amp;"."&amp;YEAR(AJ415)&amp;". "),IF(AE415&gt;AJ415,"Reclamația pentru întârziere a fost trimisă după termen. ","")),"")&amp;IF(AND(AH415="În tranzit – întârziat"),"Termenul de livrare a trecut și marfa nu a ajuns. ","")&amp;IF(AND(ISNUMBER(AK415),OR(AB415&lt;&gt;"",ISNUMBER(AC415),ISNUMBER(AJ415)),Azi&gt;N(AK415)-60,Azi&lt;=N(AK415)),"Acțiunea în instanță se prescrie la "&amp;RIGHT("0"&amp;DAY(AK415),2)&amp;"."&amp;RIGHT("0"&amp;MONTH(AK415),2)&amp;"."&amp;YEAR(AK415)&amp;". ","")))</f>
        <v/>
      </c>
    </row>
    <row r="416" spans="2:38" x14ac:dyDescent="0.2">
      <c r="B416" s="17"/>
      <c r="C416" s="18"/>
      <c r="D416" s="19"/>
      <c r="E416" s="19"/>
      <c r="F416" s="19"/>
      <c r="G416" s="19"/>
      <c r="H416" s="19"/>
      <c r="I416" s="19"/>
      <c r="J416" s="19"/>
      <c r="K416" s="19"/>
      <c r="L416" s="18"/>
      <c r="M416" s="19"/>
      <c r="N416" s="19"/>
      <c r="O416" s="19"/>
      <c r="P416" s="19"/>
      <c r="Q416" s="19"/>
      <c r="R416" s="19"/>
      <c r="S416" s="19"/>
      <c r="T416" s="20"/>
      <c r="U416" s="21"/>
      <c r="V416" s="20"/>
      <c r="W416" s="19"/>
      <c r="X416" s="19"/>
      <c r="Y416" s="18"/>
      <c r="Z416" s="19"/>
      <c r="AA416" s="18"/>
      <c r="AB416" s="19"/>
      <c r="AC416" s="18"/>
      <c r="AD416" s="18"/>
      <c r="AE416" s="18"/>
      <c r="AF416" s="22" t="str">
        <f>IF(B416="","",SUMIF(Mărfuri!$B$5:$B$1004,B416,Mărfuri!$D$5:$D$1004))</f>
        <v/>
      </c>
      <c r="AG416" s="23" t="str">
        <f>IF(B416="","",SUMIF(Mărfuri!$B$5:$B$1004,B416,Mărfuri!$H$5:$H$1004))</f>
        <v/>
      </c>
      <c r="AH416" s="24" t="str">
        <f t="shared" si="24"/>
        <v/>
      </c>
      <c r="AI416" s="25" t="str">
        <f t="shared" si="25"/>
        <v/>
      </c>
      <c r="AJ416" s="25" t="str">
        <f t="shared" si="26"/>
        <v/>
      </c>
      <c r="AK416" s="25" t="str">
        <f t="shared" si="27"/>
        <v/>
      </c>
      <c r="AL416" s="26" t="str">
        <f>IF(B416="","",TRIM(IF(COUNTIF($B$5:$B$504,B416)&gt;1,"Număr CMR dublat. ","")&amp;IF(LEN(IF(C416="","data, ","")&amp;IF(D416="","locul întocmirii, ","")&amp;IF(OR(E416="",F416=""),"expeditorul, ","")&amp;IF(OR(H416="",I416=""),"destinatarul, ","")&amp;IF(OR(N416="",O416=""),"transportatorul, ","")&amp;IF(OR(K416="",NOT(ISNUMBER(L416))),"locul și data încărcării, ","")&amp;IF(M416="","locul de livrare, ","")&amp;IF(N(AF416)=0,"numărul de colete, ","")&amp;IF(COUNTIFS(Mărfuri!$B$5:$B$1004,B416,Mărfuri!$H$5:$H$1004,"")&gt;0,"greutatea unor loturi, ",""))&gt;0,"Lipsesc date obligatorii (art. 6): "&amp;LEFT(IF(C416="","data, ","")&amp;IF(D416="","locul întocmirii, ","")&amp;IF(OR(E416="",F416=""),"expeditorul, ","")&amp;IF(OR(H416="",I416=""),"destinatarul, ","")&amp;IF(OR(N416="",O416=""),"transportatorul, ","")&amp;IF(OR(K416="",NOT(ISNUMBER(L416))),"locul și data încărcării, ","")&amp;IF(M416="","locul de livrare, ","")&amp;IF(N(AF416)=0,"numărul de colete, ","")&amp;IF(COUNTIFS(Mărfuri!$B$5:$B$1004,B416,Mărfuri!$H$5:$H$1004,"")&gt;0,"greutatea unor loturi, ",""),LEN(IF(C416="","data, ","")&amp;IF(D416="","locul întocmirii, ","")&amp;IF(OR(E416="",F416=""),"expeditorul, ","")&amp;IF(OR(H416="",I416=""),"destinatarul, ","")&amp;IF(OR(N416="",O416=""),"transportatorul, ","")&amp;IF(OR(K416="",NOT(ISNUMBER(L416))),"locul și data încărcării, ","")&amp;IF(M416="","locul de livrare, ","")&amp;IF(N(AF416)=0,"numărul de colete, ","")&amp;IF(COUNTIFS(Mărfuri!$B$5:$B$1004,B416,Mărfuri!$H$5:$H$1004,"")&gt;0,"greutatea unor loturi, ",""))-2)&amp;". ","")&amp;IF(Z416&lt;&gt;"","Transportatorul a făcut rezerve la încărcare (art. 8): ele te obligă doar dacă le-ai acceptat expres. ","")&amp;IF(AND(ISNUMBER(AC416),ISNUMBER(AI416)),IF(NOT(ISNUMBER(AD416)),IF(Azi&gt;AI416,"Rezerva scrisă pentru avarii neaparente nu a fost trimisă în termen ("&amp;RIGHT("0"&amp;DAY(AI416),2)&amp;"."&amp;RIGHT("0"&amp;MONTH(AI416),2)&amp;"."&amp;YEAR(AI416)&amp;"). ","Trimite rezerva scrisă pentru avarii neaparente până la "&amp;RIGHT("0"&amp;DAY(AI416),2)&amp;"."&amp;RIGHT("0"&amp;MONTH(AI416),2)&amp;"."&amp;YEAR(AI416)&amp;". "),IF(AD416&gt;AI416,"Rezerva scrisă a fost trimisă după termenul de 7 zile ("&amp;RIGHT("0"&amp;DAY(AI416),2)&amp;"."&amp;RIGHT("0"&amp;MONTH(AI416),2)&amp;"."&amp;YEAR(AI416)&amp;"): se prezumă că marfa a fost primită în starea din CMR. ","")),"")&amp;IF(ISNUMBER(AJ416),IF(NOT(ISNUMBER(AE416)),IF(Azi&gt;AJ416,"Termenul de 21 de zile pentru reclamația de întârziere a expirat. ","Livrare cu întârziere: trimite reclamația scrisă până la "&amp;RIGHT("0"&amp;DAY(AJ416),2)&amp;"."&amp;RIGHT("0"&amp;MONTH(AJ416),2)&amp;"."&amp;YEAR(AJ416)&amp;". "),IF(AE416&gt;AJ416,"Reclamația pentru întârziere a fost trimisă după termen. ","")),"")&amp;IF(AND(AH416="În tranzit – întârziat"),"Termenul de livrare a trecut și marfa nu a ajuns. ","")&amp;IF(AND(ISNUMBER(AK416),OR(AB416&lt;&gt;"",ISNUMBER(AC416),ISNUMBER(AJ416)),Azi&gt;N(AK416)-60,Azi&lt;=N(AK416)),"Acțiunea în instanță se prescrie la "&amp;RIGHT("0"&amp;DAY(AK416),2)&amp;"."&amp;RIGHT("0"&amp;MONTH(AK416),2)&amp;"."&amp;YEAR(AK416)&amp;". ","")))</f>
        <v/>
      </c>
    </row>
    <row r="417" spans="2:38" x14ac:dyDescent="0.2">
      <c r="B417" s="17"/>
      <c r="C417" s="18"/>
      <c r="D417" s="19"/>
      <c r="E417" s="19"/>
      <c r="F417" s="19"/>
      <c r="G417" s="19"/>
      <c r="H417" s="19"/>
      <c r="I417" s="19"/>
      <c r="J417" s="19"/>
      <c r="K417" s="19"/>
      <c r="L417" s="18"/>
      <c r="M417" s="19"/>
      <c r="N417" s="19"/>
      <c r="O417" s="19"/>
      <c r="P417" s="19"/>
      <c r="Q417" s="19"/>
      <c r="R417" s="19"/>
      <c r="S417" s="19"/>
      <c r="T417" s="20"/>
      <c r="U417" s="21"/>
      <c r="V417" s="20"/>
      <c r="W417" s="19"/>
      <c r="X417" s="19"/>
      <c r="Y417" s="18"/>
      <c r="Z417" s="19"/>
      <c r="AA417" s="18"/>
      <c r="AB417" s="19"/>
      <c r="AC417" s="18"/>
      <c r="AD417" s="18"/>
      <c r="AE417" s="18"/>
      <c r="AF417" s="22" t="str">
        <f>IF(B417="","",SUMIF(Mărfuri!$B$5:$B$1004,B417,Mărfuri!$D$5:$D$1004))</f>
        <v/>
      </c>
      <c r="AG417" s="23" t="str">
        <f>IF(B417="","",SUMIF(Mărfuri!$B$5:$B$1004,B417,Mărfuri!$H$5:$H$1004))</f>
        <v/>
      </c>
      <c r="AH417" s="24" t="str">
        <f t="shared" si="24"/>
        <v/>
      </c>
      <c r="AI417" s="25" t="str">
        <f t="shared" si="25"/>
        <v/>
      </c>
      <c r="AJ417" s="25" t="str">
        <f t="shared" si="26"/>
        <v/>
      </c>
      <c r="AK417" s="25" t="str">
        <f t="shared" si="27"/>
        <v/>
      </c>
      <c r="AL417" s="26" t="str">
        <f>IF(B417="","",TRIM(IF(COUNTIF($B$5:$B$504,B417)&gt;1,"Număr CMR dublat. ","")&amp;IF(LEN(IF(C417="","data, ","")&amp;IF(D417="","locul întocmirii, ","")&amp;IF(OR(E417="",F417=""),"expeditorul, ","")&amp;IF(OR(H417="",I417=""),"destinatarul, ","")&amp;IF(OR(N417="",O417=""),"transportatorul, ","")&amp;IF(OR(K417="",NOT(ISNUMBER(L417))),"locul și data încărcării, ","")&amp;IF(M417="","locul de livrare, ","")&amp;IF(N(AF417)=0,"numărul de colete, ","")&amp;IF(COUNTIFS(Mărfuri!$B$5:$B$1004,B417,Mărfuri!$H$5:$H$1004,"")&gt;0,"greutatea unor loturi, ",""))&gt;0,"Lipsesc date obligatorii (art. 6): "&amp;LEFT(IF(C417="","data, ","")&amp;IF(D417="","locul întocmirii, ","")&amp;IF(OR(E417="",F417=""),"expeditorul, ","")&amp;IF(OR(H417="",I417=""),"destinatarul, ","")&amp;IF(OR(N417="",O417=""),"transportatorul, ","")&amp;IF(OR(K417="",NOT(ISNUMBER(L417))),"locul și data încărcării, ","")&amp;IF(M417="","locul de livrare, ","")&amp;IF(N(AF417)=0,"numărul de colete, ","")&amp;IF(COUNTIFS(Mărfuri!$B$5:$B$1004,B417,Mărfuri!$H$5:$H$1004,"")&gt;0,"greutatea unor loturi, ",""),LEN(IF(C417="","data, ","")&amp;IF(D417="","locul întocmirii, ","")&amp;IF(OR(E417="",F417=""),"expeditorul, ","")&amp;IF(OR(H417="",I417=""),"destinatarul, ","")&amp;IF(OR(N417="",O417=""),"transportatorul, ","")&amp;IF(OR(K417="",NOT(ISNUMBER(L417))),"locul și data încărcării, ","")&amp;IF(M417="","locul de livrare, ","")&amp;IF(N(AF417)=0,"numărul de colete, ","")&amp;IF(COUNTIFS(Mărfuri!$B$5:$B$1004,B417,Mărfuri!$H$5:$H$1004,"")&gt;0,"greutatea unor loturi, ",""))-2)&amp;". ","")&amp;IF(Z417&lt;&gt;"","Transportatorul a făcut rezerve la încărcare (art. 8): ele te obligă doar dacă le-ai acceptat expres. ","")&amp;IF(AND(ISNUMBER(AC417),ISNUMBER(AI417)),IF(NOT(ISNUMBER(AD417)),IF(Azi&gt;AI417,"Rezerva scrisă pentru avarii neaparente nu a fost trimisă în termen ("&amp;RIGHT("0"&amp;DAY(AI417),2)&amp;"."&amp;RIGHT("0"&amp;MONTH(AI417),2)&amp;"."&amp;YEAR(AI417)&amp;"). ","Trimite rezerva scrisă pentru avarii neaparente până la "&amp;RIGHT("0"&amp;DAY(AI417),2)&amp;"."&amp;RIGHT("0"&amp;MONTH(AI417),2)&amp;"."&amp;YEAR(AI417)&amp;". "),IF(AD417&gt;AI417,"Rezerva scrisă a fost trimisă după termenul de 7 zile ("&amp;RIGHT("0"&amp;DAY(AI417),2)&amp;"."&amp;RIGHT("0"&amp;MONTH(AI417),2)&amp;"."&amp;YEAR(AI417)&amp;"): se prezumă că marfa a fost primită în starea din CMR. ","")),"")&amp;IF(ISNUMBER(AJ417),IF(NOT(ISNUMBER(AE417)),IF(Azi&gt;AJ417,"Termenul de 21 de zile pentru reclamația de întârziere a expirat. ","Livrare cu întârziere: trimite reclamația scrisă până la "&amp;RIGHT("0"&amp;DAY(AJ417),2)&amp;"."&amp;RIGHT("0"&amp;MONTH(AJ417),2)&amp;"."&amp;YEAR(AJ417)&amp;". "),IF(AE417&gt;AJ417,"Reclamația pentru întârziere a fost trimisă după termen. ","")),"")&amp;IF(AND(AH417="În tranzit – întârziat"),"Termenul de livrare a trecut și marfa nu a ajuns. ","")&amp;IF(AND(ISNUMBER(AK417),OR(AB417&lt;&gt;"",ISNUMBER(AC417),ISNUMBER(AJ417)),Azi&gt;N(AK417)-60,Azi&lt;=N(AK417)),"Acțiunea în instanță se prescrie la "&amp;RIGHT("0"&amp;DAY(AK417),2)&amp;"."&amp;RIGHT("0"&amp;MONTH(AK417),2)&amp;"."&amp;YEAR(AK417)&amp;". ","")))</f>
        <v/>
      </c>
    </row>
    <row r="418" spans="2:38" x14ac:dyDescent="0.2">
      <c r="B418" s="17"/>
      <c r="C418" s="18"/>
      <c r="D418" s="19"/>
      <c r="E418" s="19"/>
      <c r="F418" s="19"/>
      <c r="G418" s="19"/>
      <c r="H418" s="19"/>
      <c r="I418" s="19"/>
      <c r="J418" s="19"/>
      <c r="K418" s="19"/>
      <c r="L418" s="18"/>
      <c r="M418" s="19"/>
      <c r="N418" s="19"/>
      <c r="O418" s="19"/>
      <c r="P418" s="19"/>
      <c r="Q418" s="19"/>
      <c r="R418" s="19"/>
      <c r="S418" s="19"/>
      <c r="T418" s="20"/>
      <c r="U418" s="21"/>
      <c r="V418" s="20"/>
      <c r="W418" s="19"/>
      <c r="X418" s="19"/>
      <c r="Y418" s="18"/>
      <c r="Z418" s="19"/>
      <c r="AA418" s="18"/>
      <c r="AB418" s="19"/>
      <c r="AC418" s="18"/>
      <c r="AD418" s="18"/>
      <c r="AE418" s="18"/>
      <c r="AF418" s="22" t="str">
        <f>IF(B418="","",SUMIF(Mărfuri!$B$5:$B$1004,B418,Mărfuri!$D$5:$D$1004))</f>
        <v/>
      </c>
      <c r="AG418" s="23" t="str">
        <f>IF(B418="","",SUMIF(Mărfuri!$B$5:$B$1004,B418,Mărfuri!$H$5:$H$1004))</f>
        <v/>
      </c>
      <c r="AH418" s="24" t="str">
        <f t="shared" si="24"/>
        <v/>
      </c>
      <c r="AI418" s="25" t="str">
        <f t="shared" si="25"/>
        <v/>
      </c>
      <c r="AJ418" s="25" t="str">
        <f t="shared" si="26"/>
        <v/>
      </c>
      <c r="AK418" s="25" t="str">
        <f t="shared" si="27"/>
        <v/>
      </c>
      <c r="AL418" s="26" t="str">
        <f>IF(B418="","",TRIM(IF(COUNTIF($B$5:$B$504,B418)&gt;1,"Număr CMR dublat. ","")&amp;IF(LEN(IF(C418="","data, ","")&amp;IF(D418="","locul întocmirii, ","")&amp;IF(OR(E418="",F418=""),"expeditorul, ","")&amp;IF(OR(H418="",I418=""),"destinatarul, ","")&amp;IF(OR(N418="",O418=""),"transportatorul, ","")&amp;IF(OR(K418="",NOT(ISNUMBER(L418))),"locul și data încărcării, ","")&amp;IF(M418="","locul de livrare, ","")&amp;IF(N(AF418)=0,"numărul de colete, ","")&amp;IF(COUNTIFS(Mărfuri!$B$5:$B$1004,B418,Mărfuri!$H$5:$H$1004,"")&gt;0,"greutatea unor loturi, ",""))&gt;0,"Lipsesc date obligatorii (art. 6): "&amp;LEFT(IF(C418="","data, ","")&amp;IF(D418="","locul întocmirii, ","")&amp;IF(OR(E418="",F418=""),"expeditorul, ","")&amp;IF(OR(H418="",I418=""),"destinatarul, ","")&amp;IF(OR(N418="",O418=""),"transportatorul, ","")&amp;IF(OR(K418="",NOT(ISNUMBER(L418))),"locul și data încărcării, ","")&amp;IF(M418="","locul de livrare, ","")&amp;IF(N(AF418)=0,"numărul de colete, ","")&amp;IF(COUNTIFS(Mărfuri!$B$5:$B$1004,B418,Mărfuri!$H$5:$H$1004,"")&gt;0,"greutatea unor loturi, ",""),LEN(IF(C418="","data, ","")&amp;IF(D418="","locul întocmirii, ","")&amp;IF(OR(E418="",F418=""),"expeditorul, ","")&amp;IF(OR(H418="",I418=""),"destinatarul, ","")&amp;IF(OR(N418="",O418=""),"transportatorul, ","")&amp;IF(OR(K418="",NOT(ISNUMBER(L418))),"locul și data încărcării, ","")&amp;IF(M418="","locul de livrare, ","")&amp;IF(N(AF418)=0,"numărul de colete, ","")&amp;IF(COUNTIFS(Mărfuri!$B$5:$B$1004,B418,Mărfuri!$H$5:$H$1004,"")&gt;0,"greutatea unor loturi, ",""))-2)&amp;". ","")&amp;IF(Z418&lt;&gt;"","Transportatorul a făcut rezerve la încărcare (art. 8): ele te obligă doar dacă le-ai acceptat expres. ","")&amp;IF(AND(ISNUMBER(AC418),ISNUMBER(AI418)),IF(NOT(ISNUMBER(AD418)),IF(Azi&gt;AI418,"Rezerva scrisă pentru avarii neaparente nu a fost trimisă în termen ("&amp;RIGHT("0"&amp;DAY(AI418),2)&amp;"."&amp;RIGHT("0"&amp;MONTH(AI418),2)&amp;"."&amp;YEAR(AI418)&amp;"). ","Trimite rezerva scrisă pentru avarii neaparente până la "&amp;RIGHT("0"&amp;DAY(AI418),2)&amp;"."&amp;RIGHT("0"&amp;MONTH(AI418),2)&amp;"."&amp;YEAR(AI418)&amp;". "),IF(AD418&gt;AI418,"Rezerva scrisă a fost trimisă după termenul de 7 zile ("&amp;RIGHT("0"&amp;DAY(AI418),2)&amp;"."&amp;RIGHT("0"&amp;MONTH(AI418),2)&amp;"."&amp;YEAR(AI418)&amp;"): se prezumă că marfa a fost primită în starea din CMR. ","")),"")&amp;IF(ISNUMBER(AJ418),IF(NOT(ISNUMBER(AE418)),IF(Azi&gt;AJ418,"Termenul de 21 de zile pentru reclamația de întârziere a expirat. ","Livrare cu întârziere: trimite reclamația scrisă până la "&amp;RIGHT("0"&amp;DAY(AJ418),2)&amp;"."&amp;RIGHT("0"&amp;MONTH(AJ418),2)&amp;"."&amp;YEAR(AJ418)&amp;". "),IF(AE418&gt;AJ418,"Reclamația pentru întârziere a fost trimisă după termen. ","")),"")&amp;IF(AND(AH418="În tranzit – întârziat"),"Termenul de livrare a trecut și marfa nu a ajuns. ","")&amp;IF(AND(ISNUMBER(AK418),OR(AB418&lt;&gt;"",ISNUMBER(AC418),ISNUMBER(AJ418)),Azi&gt;N(AK418)-60,Azi&lt;=N(AK418)),"Acțiunea în instanță se prescrie la "&amp;RIGHT("0"&amp;DAY(AK418),2)&amp;"."&amp;RIGHT("0"&amp;MONTH(AK418),2)&amp;"."&amp;YEAR(AK418)&amp;". ","")))</f>
        <v/>
      </c>
    </row>
    <row r="419" spans="2:38" x14ac:dyDescent="0.2">
      <c r="B419" s="17"/>
      <c r="C419" s="18"/>
      <c r="D419" s="19"/>
      <c r="E419" s="19"/>
      <c r="F419" s="19"/>
      <c r="G419" s="19"/>
      <c r="H419" s="19"/>
      <c r="I419" s="19"/>
      <c r="J419" s="19"/>
      <c r="K419" s="19"/>
      <c r="L419" s="18"/>
      <c r="M419" s="19"/>
      <c r="N419" s="19"/>
      <c r="O419" s="19"/>
      <c r="P419" s="19"/>
      <c r="Q419" s="19"/>
      <c r="R419" s="19"/>
      <c r="S419" s="19"/>
      <c r="T419" s="20"/>
      <c r="U419" s="21"/>
      <c r="V419" s="20"/>
      <c r="W419" s="19"/>
      <c r="X419" s="19"/>
      <c r="Y419" s="18"/>
      <c r="Z419" s="19"/>
      <c r="AA419" s="18"/>
      <c r="AB419" s="19"/>
      <c r="AC419" s="18"/>
      <c r="AD419" s="18"/>
      <c r="AE419" s="18"/>
      <c r="AF419" s="22" t="str">
        <f>IF(B419="","",SUMIF(Mărfuri!$B$5:$B$1004,B419,Mărfuri!$D$5:$D$1004))</f>
        <v/>
      </c>
      <c r="AG419" s="23" t="str">
        <f>IF(B419="","",SUMIF(Mărfuri!$B$5:$B$1004,B419,Mărfuri!$H$5:$H$1004))</f>
        <v/>
      </c>
      <c r="AH419" s="24" t="str">
        <f t="shared" si="24"/>
        <v/>
      </c>
      <c r="AI419" s="25" t="str">
        <f t="shared" si="25"/>
        <v/>
      </c>
      <c r="AJ419" s="25" t="str">
        <f t="shared" si="26"/>
        <v/>
      </c>
      <c r="AK419" s="25" t="str">
        <f t="shared" si="27"/>
        <v/>
      </c>
      <c r="AL419" s="26" t="str">
        <f>IF(B419="","",TRIM(IF(COUNTIF($B$5:$B$504,B419)&gt;1,"Număr CMR dublat. ","")&amp;IF(LEN(IF(C419="","data, ","")&amp;IF(D419="","locul întocmirii, ","")&amp;IF(OR(E419="",F419=""),"expeditorul, ","")&amp;IF(OR(H419="",I419=""),"destinatarul, ","")&amp;IF(OR(N419="",O419=""),"transportatorul, ","")&amp;IF(OR(K419="",NOT(ISNUMBER(L419))),"locul și data încărcării, ","")&amp;IF(M419="","locul de livrare, ","")&amp;IF(N(AF419)=0,"numărul de colete, ","")&amp;IF(COUNTIFS(Mărfuri!$B$5:$B$1004,B419,Mărfuri!$H$5:$H$1004,"")&gt;0,"greutatea unor loturi, ",""))&gt;0,"Lipsesc date obligatorii (art. 6): "&amp;LEFT(IF(C419="","data, ","")&amp;IF(D419="","locul întocmirii, ","")&amp;IF(OR(E419="",F419=""),"expeditorul, ","")&amp;IF(OR(H419="",I419=""),"destinatarul, ","")&amp;IF(OR(N419="",O419=""),"transportatorul, ","")&amp;IF(OR(K419="",NOT(ISNUMBER(L419))),"locul și data încărcării, ","")&amp;IF(M419="","locul de livrare, ","")&amp;IF(N(AF419)=0,"numărul de colete, ","")&amp;IF(COUNTIFS(Mărfuri!$B$5:$B$1004,B419,Mărfuri!$H$5:$H$1004,"")&gt;0,"greutatea unor loturi, ",""),LEN(IF(C419="","data, ","")&amp;IF(D419="","locul întocmirii, ","")&amp;IF(OR(E419="",F419=""),"expeditorul, ","")&amp;IF(OR(H419="",I419=""),"destinatarul, ","")&amp;IF(OR(N419="",O419=""),"transportatorul, ","")&amp;IF(OR(K419="",NOT(ISNUMBER(L419))),"locul și data încărcării, ","")&amp;IF(M419="","locul de livrare, ","")&amp;IF(N(AF419)=0,"numărul de colete, ","")&amp;IF(COUNTIFS(Mărfuri!$B$5:$B$1004,B419,Mărfuri!$H$5:$H$1004,"")&gt;0,"greutatea unor loturi, ",""))-2)&amp;". ","")&amp;IF(Z419&lt;&gt;"","Transportatorul a făcut rezerve la încărcare (art. 8): ele te obligă doar dacă le-ai acceptat expres. ","")&amp;IF(AND(ISNUMBER(AC419),ISNUMBER(AI419)),IF(NOT(ISNUMBER(AD419)),IF(Azi&gt;AI419,"Rezerva scrisă pentru avarii neaparente nu a fost trimisă în termen ("&amp;RIGHT("0"&amp;DAY(AI419),2)&amp;"."&amp;RIGHT("0"&amp;MONTH(AI419),2)&amp;"."&amp;YEAR(AI419)&amp;"). ","Trimite rezerva scrisă pentru avarii neaparente până la "&amp;RIGHT("0"&amp;DAY(AI419),2)&amp;"."&amp;RIGHT("0"&amp;MONTH(AI419),2)&amp;"."&amp;YEAR(AI419)&amp;". "),IF(AD419&gt;AI419,"Rezerva scrisă a fost trimisă după termenul de 7 zile ("&amp;RIGHT("0"&amp;DAY(AI419),2)&amp;"."&amp;RIGHT("0"&amp;MONTH(AI419),2)&amp;"."&amp;YEAR(AI419)&amp;"): se prezumă că marfa a fost primită în starea din CMR. ","")),"")&amp;IF(ISNUMBER(AJ419),IF(NOT(ISNUMBER(AE419)),IF(Azi&gt;AJ419,"Termenul de 21 de zile pentru reclamația de întârziere a expirat. ","Livrare cu întârziere: trimite reclamația scrisă până la "&amp;RIGHT("0"&amp;DAY(AJ419),2)&amp;"."&amp;RIGHT("0"&amp;MONTH(AJ419),2)&amp;"."&amp;YEAR(AJ419)&amp;". "),IF(AE419&gt;AJ419,"Reclamația pentru întârziere a fost trimisă după termen. ","")),"")&amp;IF(AND(AH419="În tranzit – întârziat"),"Termenul de livrare a trecut și marfa nu a ajuns. ","")&amp;IF(AND(ISNUMBER(AK419),OR(AB419&lt;&gt;"",ISNUMBER(AC419),ISNUMBER(AJ419)),Azi&gt;N(AK419)-60,Azi&lt;=N(AK419)),"Acțiunea în instanță se prescrie la "&amp;RIGHT("0"&amp;DAY(AK419),2)&amp;"."&amp;RIGHT("0"&amp;MONTH(AK419),2)&amp;"."&amp;YEAR(AK419)&amp;". ","")))</f>
        <v/>
      </c>
    </row>
    <row r="420" spans="2:38" x14ac:dyDescent="0.2">
      <c r="B420" s="17"/>
      <c r="C420" s="18"/>
      <c r="D420" s="19"/>
      <c r="E420" s="19"/>
      <c r="F420" s="19"/>
      <c r="G420" s="19"/>
      <c r="H420" s="19"/>
      <c r="I420" s="19"/>
      <c r="J420" s="19"/>
      <c r="K420" s="19"/>
      <c r="L420" s="18"/>
      <c r="M420" s="19"/>
      <c r="N420" s="19"/>
      <c r="O420" s="19"/>
      <c r="P420" s="19"/>
      <c r="Q420" s="19"/>
      <c r="R420" s="19"/>
      <c r="S420" s="19"/>
      <c r="T420" s="20"/>
      <c r="U420" s="21"/>
      <c r="V420" s="20"/>
      <c r="W420" s="19"/>
      <c r="X420" s="19"/>
      <c r="Y420" s="18"/>
      <c r="Z420" s="19"/>
      <c r="AA420" s="18"/>
      <c r="AB420" s="19"/>
      <c r="AC420" s="18"/>
      <c r="AD420" s="18"/>
      <c r="AE420" s="18"/>
      <c r="AF420" s="22" t="str">
        <f>IF(B420="","",SUMIF(Mărfuri!$B$5:$B$1004,B420,Mărfuri!$D$5:$D$1004))</f>
        <v/>
      </c>
      <c r="AG420" s="23" t="str">
        <f>IF(B420="","",SUMIF(Mărfuri!$B$5:$B$1004,B420,Mărfuri!$H$5:$H$1004))</f>
        <v/>
      </c>
      <c r="AH420" s="24" t="str">
        <f t="shared" si="24"/>
        <v/>
      </c>
      <c r="AI420" s="25" t="str">
        <f t="shared" si="25"/>
        <v/>
      </c>
      <c r="AJ420" s="25" t="str">
        <f t="shared" si="26"/>
        <v/>
      </c>
      <c r="AK420" s="25" t="str">
        <f t="shared" si="27"/>
        <v/>
      </c>
      <c r="AL420" s="26" t="str">
        <f>IF(B420="","",TRIM(IF(COUNTIF($B$5:$B$504,B420)&gt;1,"Număr CMR dublat. ","")&amp;IF(LEN(IF(C420="","data, ","")&amp;IF(D420="","locul întocmirii, ","")&amp;IF(OR(E420="",F420=""),"expeditorul, ","")&amp;IF(OR(H420="",I420=""),"destinatarul, ","")&amp;IF(OR(N420="",O420=""),"transportatorul, ","")&amp;IF(OR(K420="",NOT(ISNUMBER(L420))),"locul și data încărcării, ","")&amp;IF(M420="","locul de livrare, ","")&amp;IF(N(AF420)=0,"numărul de colete, ","")&amp;IF(COUNTIFS(Mărfuri!$B$5:$B$1004,B420,Mărfuri!$H$5:$H$1004,"")&gt;0,"greutatea unor loturi, ",""))&gt;0,"Lipsesc date obligatorii (art. 6): "&amp;LEFT(IF(C420="","data, ","")&amp;IF(D420="","locul întocmirii, ","")&amp;IF(OR(E420="",F420=""),"expeditorul, ","")&amp;IF(OR(H420="",I420=""),"destinatarul, ","")&amp;IF(OR(N420="",O420=""),"transportatorul, ","")&amp;IF(OR(K420="",NOT(ISNUMBER(L420))),"locul și data încărcării, ","")&amp;IF(M420="","locul de livrare, ","")&amp;IF(N(AF420)=0,"numărul de colete, ","")&amp;IF(COUNTIFS(Mărfuri!$B$5:$B$1004,B420,Mărfuri!$H$5:$H$1004,"")&gt;0,"greutatea unor loturi, ",""),LEN(IF(C420="","data, ","")&amp;IF(D420="","locul întocmirii, ","")&amp;IF(OR(E420="",F420=""),"expeditorul, ","")&amp;IF(OR(H420="",I420=""),"destinatarul, ","")&amp;IF(OR(N420="",O420=""),"transportatorul, ","")&amp;IF(OR(K420="",NOT(ISNUMBER(L420))),"locul și data încărcării, ","")&amp;IF(M420="","locul de livrare, ","")&amp;IF(N(AF420)=0,"numărul de colete, ","")&amp;IF(COUNTIFS(Mărfuri!$B$5:$B$1004,B420,Mărfuri!$H$5:$H$1004,"")&gt;0,"greutatea unor loturi, ",""))-2)&amp;". ","")&amp;IF(Z420&lt;&gt;"","Transportatorul a făcut rezerve la încărcare (art. 8): ele te obligă doar dacă le-ai acceptat expres. ","")&amp;IF(AND(ISNUMBER(AC420),ISNUMBER(AI420)),IF(NOT(ISNUMBER(AD420)),IF(Azi&gt;AI420,"Rezerva scrisă pentru avarii neaparente nu a fost trimisă în termen ("&amp;RIGHT("0"&amp;DAY(AI420),2)&amp;"."&amp;RIGHT("0"&amp;MONTH(AI420),2)&amp;"."&amp;YEAR(AI420)&amp;"). ","Trimite rezerva scrisă pentru avarii neaparente până la "&amp;RIGHT("0"&amp;DAY(AI420),2)&amp;"."&amp;RIGHT("0"&amp;MONTH(AI420),2)&amp;"."&amp;YEAR(AI420)&amp;". "),IF(AD420&gt;AI420,"Rezerva scrisă a fost trimisă după termenul de 7 zile ("&amp;RIGHT("0"&amp;DAY(AI420),2)&amp;"."&amp;RIGHT("0"&amp;MONTH(AI420),2)&amp;"."&amp;YEAR(AI420)&amp;"): se prezumă că marfa a fost primită în starea din CMR. ","")),"")&amp;IF(ISNUMBER(AJ420),IF(NOT(ISNUMBER(AE420)),IF(Azi&gt;AJ420,"Termenul de 21 de zile pentru reclamația de întârziere a expirat. ","Livrare cu întârziere: trimite reclamația scrisă până la "&amp;RIGHT("0"&amp;DAY(AJ420),2)&amp;"."&amp;RIGHT("0"&amp;MONTH(AJ420),2)&amp;"."&amp;YEAR(AJ420)&amp;". "),IF(AE420&gt;AJ420,"Reclamația pentru întârziere a fost trimisă după termen. ","")),"")&amp;IF(AND(AH420="În tranzit – întârziat"),"Termenul de livrare a trecut și marfa nu a ajuns. ","")&amp;IF(AND(ISNUMBER(AK420),OR(AB420&lt;&gt;"",ISNUMBER(AC420),ISNUMBER(AJ420)),Azi&gt;N(AK420)-60,Azi&lt;=N(AK420)),"Acțiunea în instanță se prescrie la "&amp;RIGHT("0"&amp;DAY(AK420),2)&amp;"."&amp;RIGHT("0"&amp;MONTH(AK420),2)&amp;"."&amp;YEAR(AK420)&amp;". ","")))</f>
        <v/>
      </c>
    </row>
    <row r="421" spans="2:38" x14ac:dyDescent="0.2">
      <c r="B421" s="17"/>
      <c r="C421" s="18"/>
      <c r="D421" s="19"/>
      <c r="E421" s="19"/>
      <c r="F421" s="19"/>
      <c r="G421" s="19"/>
      <c r="H421" s="19"/>
      <c r="I421" s="19"/>
      <c r="J421" s="19"/>
      <c r="K421" s="19"/>
      <c r="L421" s="18"/>
      <c r="M421" s="19"/>
      <c r="N421" s="19"/>
      <c r="O421" s="19"/>
      <c r="P421" s="19"/>
      <c r="Q421" s="19"/>
      <c r="R421" s="19"/>
      <c r="S421" s="19"/>
      <c r="T421" s="20"/>
      <c r="U421" s="21"/>
      <c r="V421" s="20"/>
      <c r="W421" s="19"/>
      <c r="X421" s="19"/>
      <c r="Y421" s="18"/>
      <c r="Z421" s="19"/>
      <c r="AA421" s="18"/>
      <c r="AB421" s="19"/>
      <c r="AC421" s="18"/>
      <c r="AD421" s="18"/>
      <c r="AE421" s="18"/>
      <c r="AF421" s="22" t="str">
        <f>IF(B421="","",SUMIF(Mărfuri!$B$5:$B$1004,B421,Mărfuri!$D$5:$D$1004))</f>
        <v/>
      </c>
      <c r="AG421" s="23" t="str">
        <f>IF(B421="","",SUMIF(Mărfuri!$B$5:$B$1004,B421,Mărfuri!$H$5:$H$1004))</f>
        <v/>
      </c>
      <c r="AH421" s="24" t="str">
        <f t="shared" si="24"/>
        <v/>
      </c>
      <c r="AI421" s="25" t="str">
        <f t="shared" si="25"/>
        <v/>
      </c>
      <c r="AJ421" s="25" t="str">
        <f t="shared" si="26"/>
        <v/>
      </c>
      <c r="AK421" s="25" t="str">
        <f t="shared" si="27"/>
        <v/>
      </c>
      <c r="AL421" s="26" t="str">
        <f>IF(B421="","",TRIM(IF(COUNTIF($B$5:$B$504,B421)&gt;1,"Număr CMR dublat. ","")&amp;IF(LEN(IF(C421="","data, ","")&amp;IF(D421="","locul întocmirii, ","")&amp;IF(OR(E421="",F421=""),"expeditorul, ","")&amp;IF(OR(H421="",I421=""),"destinatarul, ","")&amp;IF(OR(N421="",O421=""),"transportatorul, ","")&amp;IF(OR(K421="",NOT(ISNUMBER(L421))),"locul și data încărcării, ","")&amp;IF(M421="","locul de livrare, ","")&amp;IF(N(AF421)=0,"numărul de colete, ","")&amp;IF(COUNTIFS(Mărfuri!$B$5:$B$1004,B421,Mărfuri!$H$5:$H$1004,"")&gt;0,"greutatea unor loturi, ",""))&gt;0,"Lipsesc date obligatorii (art. 6): "&amp;LEFT(IF(C421="","data, ","")&amp;IF(D421="","locul întocmirii, ","")&amp;IF(OR(E421="",F421=""),"expeditorul, ","")&amp;IF(OR(H421="",I421=""),"destinatarul, ","")&amp;IF(OR(N421="",O421=""),"transportatorul, ","")&amp;IF(OR(K421="",NOT(ISNUMBER(L421))),"locul și data încărcării, ","")&amp;IF(M421="","locul de livrare, ","")&amp;IF(N(AF421)=0,"numărul de colete, ","")&amp;IF(COUNTIFS(Mărfuri!$B$5:$B$1004,B421,Mărfuri!$H$5:$H$1004,"")&gt;0,"greutatea unor loturi, ",""),LEN(IF(C421="","data, ","")&amp;IF(D421="","locul întocmirii, ","")&amp;IF(OR(E421="",F421=""),"expeditorul, ","")&amp;IF(OR(H421="",I421=""),"destinatarul, ","")&amp;IF(OR(N421="",O421=""),"transportatorul, ","")&amp;IF(OR(K421="",NOT(ISNUMBER(L421))),"locul și data încărcării, ","")&amp;IF(M421="","locul de livrare, ","")&amp;IF(N(AF421)=0,"numărul de colete, ","")&amp;IF(COUNTIFS(Mărfuri!$B$5:$B$1004,B421,Mărfuri!$H$5:$H$1004,"")&gt;0,"greutatea unor loturi, ",""))-2)&amp;". ","")&amp;IF(Z421&lt;&gt;"","Transportatorul a făcut rezerve la încărcare (art. 8): ele te obligă doar dacă le-ai acceptat expres. ","")&amp;IF(AND(ISNUMBER(AC421),ISNUMBER(AI421)),IF(NOT(ISNUMBER(AD421)),IF(Azi&gt;AI421,"Rezerva scrisă pentru avarii neaparente nu a fost trimisă în termen ("&amp;RIGHT("0"&amp;DAY(AI421),2)&amp;"."&amp;RIGHT("0"&amp;MONTH(AI421),2)&amp;"."&amp;YEAR(AI421)&amp;"). ","Trimite rezerva scrisă pentru avarii neaparente până la "&amp;RIGHT("0"&amp;DAY(AI421),2)&amp;"."&amp;RIGHT("0"&amp;MONTH(AI421),2)&amp;"."&amp;YEAR(AI421)&amp;". "),IF(AD421&gt;AI421,"Rezerva scrisă a fost trimisă după termenul de 7 zile ("&amp;RIGHT("0"&amp;DAY(AI421),2)&amp;"."&amp;RIGHT("0"&amp;MONTH(AI421),2)&amp;"."&amp;YEAR(AI421)&amp;"): se prezumă că marfa a fost primită în starea din CMR. ","")),"")&amp;IF(ISNUMBER(AJ421),IF(NOT(ISNUMBER(AE421)),IF(Azi&gt;AJ421,"Termenul de 21 de zile pentru reclamația de întârziere a expirat. ","Livrare cu întârziere: trimite reclamația scrisă până la "&amp;RIGHT("0"&amp;DAY(AJ421),2)&amp;"."&amp;RIGHT("0"&amp;MONTH(AJ421),2)&amp;"."&amp;YEAR(AJ421)&amp;". "),IF(AE421&gt;AJ421,"Reclamația pentru întârziere a fost trimisă după termen. ","")),"")&amp;IF(AND(AH421="În tranzit – întârziat"),"Termenul de livrare a trecut și marfa nu a ajuns. ","")&amp;IF(AND(ISNUMBER(AK421),OR(AB421&lt;&gt;"",ISNUMBER(AC421),ISNUMBER(AJ421)),Azi&gt;N(AK421)-60,Azi&lt;=N(AK421)),"Acțiunea în instanță se prescrie la "&amp;RIGHT("0"&amp;DAY(AK421),2)&amp;"."&amp;RIGHT("0"&amp;MONTH(AK421),2)&amp;"."&amp;YEAR(AK421)&amp;". ","")))</f>
        <v/>
      </c>
    </row>
    <row r="422" spans="2:38" x14ac:dyDescent="0.2">
      <c r="B422" s="17"/>
      <c r="C422" s="18"/>
      <c r="D422" s="19"/>
      <c r="E422" s="19"/>
      <c r="F422" s="19"/>
      <c r="G422" s="19"/>
      <c r="H422" s="19"/>
      <c r="I422" s="19"/>
      <c r="J422" s="19"/>
      <c r="K422" s="19"/>
      <c r="L422" s="18"/>
      <c r="M422" s="19"/>
      <c r="N422" s="19"/>
      <c r="O422" s="19"/>
      <c r="P422" s="19"/>
      <c r="Q422" s="19"/>
      <c r="R422" s="19"/>
      <c r="S422" s="19"/>
      <c r="T422" s="20"/>
      <c r="U422" s="21"/>
      <c r="V422" s="20"/>
      <c r="W422" s="19"/>
      <c r="X422" s="19"/>
      <c r="Y422" s="18"/>
      <c r="Z422" s="19"/>
      <c r="AA422" s="18"/>
      <c r="AB422" s="19"/>
      <c r="AC422" s="18"/>
      <c r="AD422" s="18"/>
      <c r="AE422" s="18"/>
      <c r="AF422" s="22" t="str">
        <f>IF(B422="","",SUMIF(Mărfuri!$B$5:$B$1004,B422,Mărfuri!$D$5:$D$1004))</f>
        <v/>
      </c>
      <c r="AG422" s="23" t="str">
        <f>IF(B422="","",SUMIF(Mărfuri!$B$5:$B$1004,B422,Mărfuri!$H$5:$H$1004))</f>
        <v/>
      </c>
      <c r="AH422" s="24" t="str">
        <f t="shared" si="24"/>
        <v/>
      </c>
      <c r="AI422" s="25" t="str">
        <f t="shared" si="25"/>
        <v/>
      </c>
      <c r="AJ422" s="25" t="str">
        <f t="shared" si="26"/>
        <v/>
      </c>
      <c r="AK422" s="25" t="str">
        <f t="shared" si="27"/>
        <v/>
      </c>
      <c r="AL422" s="26" t="str">
        <f>IF(B422="","",TRIM(IF(COUNTIF($B$5:$B$504,B422)&gt;1,"Număr CMR dublat. ","")&amp;IF(LEN(IF(C422="","data, ","")&amp;IF(D422="","locul întocmirii, ","")&amp;IF(OR(E422="",F422=""),"expeditorul, ","")&amp;IF(OR(H422="",I422=""),"destinatarul, ","")&amp;IF(OR(N422="",O422=""),"transportatorul, ","")&amp;IF(OR(K422="",NOT(ISNUMBER(L422))),"locul și data încărcării, ","")&amp;IF(M422="","locul de livrare, ","")&amp;IF(N(AF422)=0,"numărul de colete, ","")&amp;IF(COUNTIFS(Mărfuri!$B$5:$B$1004,B422,Mărfuri!$H$5:$H$1004,"")&gt;0,"greutatea unor loturi, ",""))&gt;0,"Lipsesc date obligatorii (art. 6): "&amp;LEFT(IF(C422="","data, ","")&amp;IF(D422="","locul întocmirii, ","")&amp;IF(OR(E422="",F422=""),"expeditorul, ","")&amp;IF(OR(H422="",I422=""),"destinatarul, ","")&amp;IF(OR(N422="",O422=""),"transportatorul, ","")&amp;IF(OR(K422="",NOT(ISNUMBER(L422))),"locul și data încărcării, ","")&amp;IF(M422="","locul de livrare, ","")&amp;IF(N(AF422)=0,"numărul de colete, ","")&amp;IF(COUNTIFS(Mărfuri!$B$5:$B$1004,B422,Mărfuri!$H$5:$H$1004,"")&gt;0,"greutatea unor loturi, ",""),LEN(IF(C422="","data, ","")&amp;IF(D422="","locul întocmirii, ","")&amp;IF(OR(E422="",F422=""),"expeditorul, ","")&amp;IF(OR(H422="",I422=""),"destinatarul, ","")&amp;IF(OR(N422="",O422=""),"transportatorul, ","")&amp;IF(OR(K422="",NOT(ISNUMBER(L422))),"locul și data încărcării, ","")&amp;IF(M422="","locul de livrare, ","")&amp;IF(N(AF422)=0,"numărul de colete, ","")&amp;IF(COUNTIFS(Mărfuri!$B$5:$B$1004,B422,Mărfuri!$H$5:$H$1004,"")&gt;0,"greutatea unor loturi, ",""))-2)&amp;". ","")&amp;IF(Z422&lt;&gt;"","Transportatorul a făcut rezerve la încărcare (art. 8): ele te obligă doar dacă le-ai acceptat expres. ","")&amp;IF(AND(ISNUMBER(AC422),ISNUMBER(AI422)),IF(NOT(ISNUMBER(AD422)),IF(Azi&gt;AI422,"Rezerva scrisă pentru avarii neaparente nu a fost trimisă în termen ("&amp;RIGHT("0"&amp;DAY(AI422),2)&amp;"."&amp;RIGHT("0"&amp;MONTH(AI422),2)&amp;"."&amp;YEAR(AI422)&amp;"). ","Trimite rezerva scrisă pentru avarii neaparente până la "&amp;RIGHT("0"&amp;DAY(AI422),2)&amp;"."&amp;RIGHT("0"&amp;MONTH(AI422),2)&amp;"."&amp;YEAR(AI422)&amp;". "),IF(AD422&gt;AI422,"Rezerva scrisă a fost trimisă după termenul de 7 zile ("&amp;RIGHT("0"&amp;DAY(AI422),2)&amp;"."&amp;RIGHT("0"&amp;MONTH(AI422),2)&amp;"."&amp;YEAR(AI422)&amp;"): se prezumă că marfa a fost primită în starea din CMR. ","")),"")&amp;IF(ISNUMBER(AJ422),IF(NOT(ISNUMBER(AE422)),IF(Azi&gt;AJ422,"Termenul de 21 de zile pentru reclamația de întârziere a expirat. ","Livrare cu întârziere: trimite reclamația scrisă până la "&amp;RIGHT("0"&amp;DAY(AJ422),2)&amp;"."&amp;RIGHT("0"&amp;MONTH(AJ422),2)&amp;"."&amp;YEAR(AJ422)&amp;". "),IF(AE422&gt;AJ422,"Reclamația pentru întârziere a fost trimisă după termen. ","")),"")&amp;IF(AND(AH422="În tranzit – întârziat"),"Termenul de livrare a trecut și marfa nu a ajuns. ","")&amp;IF(AND(ISNUMBER(AK422),OR(AB422&lt;&gt;"",ISNUMBER(AC422),ISNUMBER(AJ422)),Azi&gt;N(AK422)-60,Azi&lt;=N(AK422)),"Acțiunea în instanță se prescrie la "&amp;RIGHT("0"&amp;DAY(AK422),2)&amp;"."&amp;RIGHT("0"&amp;MONTH(AK422),2)&amp;"."&amp;YEAR(AK422)&amp;". ","")))</f>
        <v/>
      </c>
    </row>
    <row r="423" spans="2:38" x14ac:dyDescent="0.2">
      <c r="B423" s="17"/>
      <c r="C423" s="18"/>
      <c r="D423" s="19"/>
      <c r="E423" s="19"/>
      <c r="F423" s="19"/>
      <c r="G423" s="19"/>
      <c r="H423" s="19"/>
      <c r="I423" s="19"/>
      <c r="J423" s="19"/>
      <c r="K423" s="19"/>
      <c r="L423" s="18"/>
      <c r="M423" s="19"/>
      <c r="N423" s="19"/>
      <c r="O423" s="19"/>
      <c r="P423" s="19"/>
      <c r="Q423" s="19"/>
      <c r="R423" s="19"/>
      <c r="S423" s="19"/>
      <c r="T423" s="20"/>
      <c r="U423" s="21"/>
      <c r="V423" s="20"/>
      <c r="W423" s="19"/>
      <c r="X423" s="19"/>
      <c r="Y423" s="18"/>
      <c r="Z423" s="19"/>
      <c r="AA423" s="18"/>
      <c r="AB423" s="19"/>
      <c r="AC423" s="18"/>
      <c r="AD423" s="18"/>
      <c r="AE423" s="18"/>
      <c r="AF423" s="22" t="str">
        <f>IF(B423="","",SUMIF(Mărfuri!$B$5:$B$1004,B423,Mărfuri!$D$5:$D$1004))</f>
        <v/>
      </c>
      <c r="AG423" s="23" t="str">
        <f>IF(B423="","",SUMIF(Mărfuri!$B$5:$B$1004,B423,Mărfuri!$H$5:$H$1004))</f>
        <v/>
      </c>
      <c r="AH423" s="24" t="str">
        <f t="shared" si="24"/>
        <v/>
      </c>
      <c r="AI423" s="25" t="str">
        <f t="shared" si="25"/>
        <v/>
      </c>
      <c r="AJ423" s="25" t="str">
        <f t="shared" si="26"/>
        <v/>
      </c>
      <c r="AK423" s="25" t="str">
        <f t="shared" si="27"/>
        <v/>
      </c>
      <c r="AL423" s="26" t="str">
        <f>IF(B423="","",TRIM(IF(COUNTIF($B$5:$B$504,B423)&gt;1,"Număr CMR dublat. ","")&amp;IF(LEN(IF(C423="","data, ","")&amp;IF(D423="","locul întocmirii, ","")&amp;IF(OR(E423="",F423=""),"expeditorul, ","")&amp;IF(OR(H423="",I423=""),"destinatarul, ","")&amp;IF(OR(N423="",O423=""),"transportatorul, ","")&amp;IF(OR(K423="",NOT(ISNUMBER(L423))),"locul și data încărcării, ","")&amp;IF(M423="","locul de livrare, ","")&amp;IF(N(AF423)=0,"numărul de colete, ","")&amp;IF(COUNTIFS(Mărfuri!$B$5:$B$1004,B423,Mărfuri!$H$5:$H$1004,"")&gt;0,"greutatea unor loturi, ",""))&gt;0,"Lipsesc date obligatorii (art. 6): "&amp;LEFT(IF(C423="","data, ","")&amp;IF(D423="","locul întocmirii, ","")&amp;IF(OR(E423="",F423=""),"expeditorul, ","")&amp;IF(OR(H423="",I423=""),"destinatarul, ","")&amp;IF(OR(N423="",O423=""),"transportatorul, ","")&amp;IF(OR(K423="",NOT(ISNUMBER(L423))),"locul și data încărcării, ","")&amp;IF(M423="","locul de livrare, ","")&amp;IF(N(AF423)=0,"numărul de colete, ","")&amp;IF(COUNTIFS(Mărfuri!$B$5:$B$1004,B423,Mărfuri!$H$5:$H$1004,"")&gt;0,"greutatea unor loturi, ",""),LEN(IF(C423="","data, ","")&amp;IF(D423="","locul întocmirii, ","")&amp;IF(OR(E423="",F423=""),"expeditorul, ","")&amp;IF(OR(H423="",I423=""),"destinatarul, ","")&amp;IF(OR(N423="",O423=""),"transportatorul, ","")&amp;IF(OR(K423="",NOT(ISNUMBER(L423))),"locul și data încărcării, ","")&amp;IF(M423="","locul de livrare, ","")&amp;IF(N(AF423)=0,"numărul de colete, ","")&amp;IF(COUNTIFS(Mărfuri!$B$5:$B$1004,B423,Mărfuri!$H$5:$H$1004,"")&gt;0,"greutatea unor loturi, ",""))-2)&amp;". ","")&amp;IF(Z423&lt;&gt;"","Transportatorul a făcut rezerve la încărcare (art. 8): ele te obligă doar dacă le-ai acceptat expres. ","")&amp;IF(AND(ISNUMBER(AC423),ISNUMBER(AI423)),IF(NOT(ISNUMBER(AD423)),IF(Azi&gt;AI423,"Rezerva scrisă pentru avarii neaparente nu a fost trimisă în termen ("&amp;RIGHT("0"&amp;DAY(AI423),2)&amp;"."&amp;RIGHT("0"&amp;MONTH(AI423),2)&amp;"."&amp;YEAR(AI423)&amp;"). ","Trimite rezerva scrisă pentru avarii neaparente până la "&amp;RIGHT("0"&amp;DAY(AI423),2)&amp;"."&amp;RIGHT("0"&amp;MONTH(AI423),2)&amp;"."&amp;YEAR(AI423)&amp;". "),IF(AD423&gt;AI423,"Rezerva scrisă a fost trimisă după termenul de 7 zile ("&amp;RIGHT("0"&amp;DAY(AI423),2)&amp;"."&amp;RIGHT("0"&amp;MONTH(AI423),2)&amp;"."&amp;YEAR(AI423)&amp;"): se prezumă că marfa a fost primită în starea din CMR. ","")),"")&amp;IF(ISNUMBER(AJ423),IF(NOT(ISNUMBER(AE423)),IF(Azi&gt;AJ423,"Termenul de 21 de zile pentru reclamația de întârziere a expirat. ","Livrare cu întârziere: trimite reclamația scrisă până la "&amp;RIGHT("0"&amp;DAY(AJ423),2)&amp;"."&amp;RIGHT("0"&amp;MONTH(AJ423),2)&amp;"."&amp;YEAR(AJ423)&amp;". "),IF(AE423&gt;AJ423,"Reclamația pentru întârziere a fost trimisă după termen. ","")),"")&amp;IF(AND(AH423="În tranzit – întârziat"),"Termenul de livrare a trecut și marfa nu a ajuns. ","")&amp;IF(AND(ISNUMBER(AK423),OR(AB423&lt;&gt;"",ISNUMBER(AC423),ISNUMBER(AJ423)),Azi&gt;N(AK423)-60,Azi&lt;=N(AK423)),"Acțiunea în instanță se prescrie la "&amp;RIGHT("0"&amp;DAY(AK423),2)&amp;"."&amp;RIGHT("0"&amp;MONTH(AK423),2)&amp;"."&amp;YEAR(AK423)&amp;". ","")))</f>
        <v/>
      </c>
    </row>
    <row r="424" spans="2:38" x14ac:dyDescent="0.2">
      <c r="B424" s="17"/>
      <c r="C424" s="18"/>
      <c r="D424" s="19"/>
      <c r="E424" s="19"/>
      <c r="F424" s="19"/>
      <c r="G424" s="19"/>
      <c r="H424" s="19"/>
      <c r="I424" s="19"/>
      <c r="J424" s="19"/>
      <c r="K424" s="19"/>
      <c r="L424" s="18"/>
      <c r="M424" s="19"/>
      <c r="N424" s="19"/>
      <c r="O424" s="19"/>
      <c r="P424" s="19"/>
      <c r="Q424" s="19"/>
      <c r="R424" s="19"/>
      <c r="S424" s="19"/>
      <c r="T424" s="20"/>
      <c r="U424" s="21"/>
      <c r="V424" s="20"/>
      <c r="W424" s="19"/>
      <c r="X424" s="19"/>
      <c r="Y424" s="18"/>
      <c r="Z424" s="19"/>
      <c r="AA424" s="18"/>
      <c r="AB424" s="19"/>
      <c r="AC424" s="18"/>
      <c r="AD424" s="18"/>
      <c r="AE424" s="18"/>
      <c r="AF424" s="22" t="str">
        <f>IF(B424="","",SUMIF(Mărfuri!$B$5:$B$1004,B424,Mărfuri!$D$5:$D$1004))</f>
        <v/>
      </c>
      <c r="AG424" s="23" t="str">
        <f>IF(B424="","",SUMIF(Mărfuri!$B$5:$B$1004,B424,Mărfuri!$H$5:$H$1004))</f>
        <v/>
      </c>
      <c r="AH424" s="24" t="str">
        <f t="shared" si="24"/>
        <v/>
      </c>
      <c r="AI424" s="25" t="str">
        <f t="shared" si="25"/>
        <v/>
      </c>
      <c r="AJ424" s="25" t="str">
        <f t="shared" si="26"/>
        <v/>
      </c>
      <c r="AK424" s="25" t="str">
        <f t="shared" si="27"/>
        <v/>
      </c>
      <c r="AL424" s="26" t="str">
        <f>IF(B424="","",TRIM(IF(COUNTIF($B$5:$B$504,B424)&gt;1,"Număr CMR dublat. ","")&amp;IF(LEN(IF(C424="","data, ","")&amp;IF(D424="","locul întocmirii, ","")&amp;IF(OR(E424="",F424=""),"expeditorul, ","")&amp;IF(OR(H424="",I424=""),"destinatarul, ","")&amp;IF(OR(N424="",O424=""),"transportatorul, ","")&amp;IF(OR(K424="",NOT(ISNUMBER(L424))),"locul și data încărcării, ","")&amp;IF(M424="","locul de livrare, ","")&amp;IF(N(AF424)=0,"numărul de colete, ","")&amp;IF(COUNTIFS(Mărfuri!$B$5:$B$1004,B424,Mărfuri!$H$5:$H$1004,"")&gt;0,"greutatea unor loturi, ",""))&gt;0,"Lipsesc date obligatorii (art. 6): "&amp;LEFT(IF(C424="","data, ","")&amp;IF(D424="","locul întocmirii, ","")&amp;IF(OR(E424="",F424=""),"expeditorul, ","")&amp;IF(OR(H424="",I424=""),"destinatarul, ","")&amp;IF(OR(N424="",O424=""),"transportatorul, ","")&amp;IF(OR(K424="",NOT(ISNUMBER(L424))),"locul și data încărcării, ","")&amp;IF(M424="","locul de livrare, ","")&amp;IF(N(AF424)=0,"numărul de colete, ","")&amp;IF(COUNTIFS(Mărfuri!$B$5:$B$1004,B424,Mărfuri!$H$5:$H$1004,"")&gt;0,"greutatea unor loturi, ",""),LEN(IF(C424="","data, ","")&amp;IF(D424="","locul întocmirii, ","")&amp;IF(OR(E424="",F424=""),"expeditorul, ","")&amp;IF(OR(H424="",I424=""),"destinatarul, ","")&amp;IF(OR(N424="",O424=""),"transportatorul, ","")&amp;IF(OR(K424="",NOT(ISNUMBER(L424))),"locul și data încărcării, ","")&amp;IF(M424="","locul de livrare, ","")&amp;IF(N(AF424)=0,"numărul de colete, ","")&amp;IF(COUNTIFS(Mărfuri!$B$5:$B$1004,B424,Mărfuri!$H$5:$H$1004,"")&gt;0,"greutatea unor loturi, ",""))-2)&amp;". ","")&amp;IF(Z424&lt;&gt;"","Transportatorul a făcut rezerve la încărcare (art. 8): ele te obligă doar dacă le-ai acceptat expres. ","")&amp;IF(AND(ISNUMBER(AC424),ISNUMBER(AI424)),IF(NOT(ISNUMBER(AD424)),IF(Azi&gt;AI424,"Rezerva scrisă pentru avarii neaparente nu a fost trimisă în termen ("&amp;RIGHT("0"&amp;DAY(AI424),2)&amp;"."&amp;RIGHT("0"&amp;MONTH(AI424),2)&amp;"."&amp;YEAR(AI424)&amp;"). ","Trimite rezerva scrisă pentru avarii neaparente până la "&amp;RIGHT("0"&amp;DAY(AI424),2)&amp;"."&amp;RIGHT("0"&amp;MONTH(AI424),2)&amp;"."&amp;YEAR(AI424)&amp;". "),IF(AD424&gt;AI424,"Rezerva scrisă a fost trimisă după termenul de 7 zile ("&amp;RIGHT("0"&amp;DAY(AI424),2)&amp;"."&amp;RIGHT("0"&amp;MONTH(AI424),2)&amp;"."&amp;YEAR(AI424)&amp;"): se prezumă că marfa a fost primită în starea din CMR. ","")),"")&amp;IF(ISNUMBER(AJ424),IF(NOT(ISNUMBER(AE424)),IF(Azi&gt;AJ424,"Termenul de 21 de zile pentru reclamația de întârziere a expirat. ","Livrare cu întârziere: trimite reclamația scrisă până la "&amp;RIGHT("0"&amp;DAY(AJ424),2)&amp;"."&amp;RIGHT("0"&amp;MONTH(AJ424),2)&amp;"."&amp;YEAR(AJ424)&amp;". "),IF(AE424&gt;AJ424,"Reclamația pentru întârziere a fost trimisă după termen. ","")),"")&amp;IF(AND(AH424="În tranzit – întârziat"),"Termenul de livrare a trecut și marfa nu a ajuns. ","")&amp;IF(AND(ISNUMBER(AK424),OR(AB424&lt;&gt;"",ISNUMBER(AC424),ISNUMBER(AJ424)),Azi&gt;N(AK424)-60,Azi&lt;=N(AK424)),"Acțiunea în instanță se prescrie la "&amp;RIGHT("0"&amp;DAY(AK424),2)&amp;"."&amp;RIGHT("0"&amp;MONTH(AK424),2)&amp;"."&amp;YEAR(AK424)&amp;". ","")))</f>
        <v/>
      </c>
    </row>
    <row r="425" spans="2:38" x14ac:dyDescent="0.2">
      <c r="B425" s="17"/>
      <c r="C425" s="18"/>
      <c r="D425" s="19"/>
      <c r="E425" s="19"/>
      <c r="F425" s="19"/>
      <c r="G425" s="19"/>
      <c r="H425" s="19"/>
      <c r="I425" s="19"/>
      <c r="J425" s="19"/>
      <c r="K425" s="19"/>
      <c r="L425" s="18"/>
      <c r="M425" s="19"/>
      <c r="N425" s="19"/>
      <c r="O425" s="19"/>
      <c r="P425" s="19"/>
      <c r="Q425" s="19"/>
      <c r="R425" s="19"/>
      <c r="S425" s="19"/>
      <c r="T425" s="20"/>
      <c r="U425" s="21"/>
      <c r="V425" s="20"/>
      <c r="W425" s="19"/>
      <c r="X425" s="19"/>
      <c r="Y425" s="18"/>
      <c r="Z425" s="19"/>
      <c r="AA425" s="18"/>
      <c r="AB425" s="19"/>
      <c r="AC425" s="18"/>
      <c r="AD425" s="18"/>
      <c r="AE425" s="18"/>
      <c r="AF425" s="22" t="str">
        <f>IF(B425="","",SUMIF(Mărfuri!$B$5:$B$1004,B425,Mărfuri!$D$5:$D$1004))</f>
        <v/>
      </c>
      <c r="AG425" s="23" t="str">
        <f>IF(B425="","",SUMIF(Mărfuri!$B$5:$B$1004,B425,Mărfuri!$H$5:$H$1004))</f>
        <v/>
      </c>
      <c r="AH425" s="24" t="str">
        <f t="shared" si="24"/>
        <v/>
      </c>
      <c r="AI425" s="25" t="str">
        <f t="shared" si="25"/>
        <v/>
      </c>
      <c r="AJ425" s="25" t="str">
        <f t="shared" si="26"/>
        <v/>
      </c>
      <c r="AK425" s="25" t="str">
        <f t="shared" si="27"/>
        <v/>
      </c>
      <c r="AL425" s="26" t="str">
        <f>IF(B425="","",TRIM(IF(COUNTIF($B$5:$B$504,B425)&gt;1,"Număr CMR dublat. ","")&amp;IF(LEN(IF(C425="","data, ","")&amp;IF(D425="","locul întocmirii, ","")&amp;IF(OR(E425="",F425=""),"expeditorul, ","")&amp;IF(OR(H425="",I425=""),"destinatarul, ","")&amp;IF(OR(N425="",O425=""),"transportatorul, ","")&amp;IF(OR(K425="",NOT(ISNUMBER(L425))),"locul și data încărcării, ","")&amp;IF(M425="","locul de livrare, ","")&amp;IF(N(AF425)=0,"numărul de colete, ","")&amp;IF(COUNTIFS(Mărfuri!$B$5:$B$1004,B425,Mărfuri!$H$5:$H$1004,"")&gt;0,"greutatea unor loturi, ",""))&gt;0,"Lipsesc date obligatorii (art. 6): "&amp;LEFT(IF(C425="","data, ","")&amp;IF(D425="","locul întocmirii, ","")&amp;IF(OR(E425="",F425=""),"expeditorul, ","")&amp;IF(OR(H425="",I425=""),"destinatarul, ","")&amp;IF(OR(N425="",O425=""),"transportatorul, ","")&amp;IF(OR(K425="",NOT(ISNUMBER(L425))),"locul și data încărcării, ","")&amp;IF(M425="","locul de livrare, ","")&amp;IF(N(AF425)=0,"numărul de colete, ","")&amp;IF(COUNTIFS(Mărfuri!$B$5:$B$1004,B425,Mărfuri!$H$5:$H$1004,"")&gt;0,"greutatea unor loturi, ",""),LEN(IF(C425="","data, ","")&amp;IF(D425="","locul întocmirii, ","")&amp;IF(OR(E425="",F425=""),"expeditorul, ","")&amp;IF(OR(H425="",I425=""),"destinatarul, ","")&amp;IF(OR(N425="",O425=""),"transportatorul, ","")&amp;IF(OR(K425="",NOT(ISNUMBER(L425))),"locul și data încărcării, ","")&amp;IF(M425="","locul de livrare, ","")&amp;IF(N(AF425)=0,"numărul de colete, ","")&amp;IF(COUNTIFS(Mărfuri!$B$5:$B$1004,B425,Mărfuri!$H$5:$H$1004,"")&gt;0,"greutatea unor loturi, ",""))-2)&amp;". ","")&amp;IF(Z425&lt;&gt;"","Transportatorul a făcut rezerve la încărcare (art. 8): ele te obligă doar dacă le-ai acceptat expres. ","")&amp;IF(AND(ISNUMBER(AC425),ISNUMBER(AI425)),IF(NOT(ISNUMBER(AD425)),IF(Azi&gt;AI425,"Rezerva scrisă pentru avarii neaparente nu a fost trimisă în termen ("&amp;RIGHT("0"&amp;DAY(AI425),2)&amp;"."&amp;RIGHT("0"&amp;MONTH(AI425),2)&amp;"."&amp;YEAR(AI425)&amp;"). ","Trimite rezerva scrisă pentru avarii neaparente până la "&amp;RIGHT("0"&amp;DAY(AI425),2)&amp;"."&amp;RIGHT("0"&amp;MONTH(AI425),2)&amp;"."&amp;YEAR(AI425)&amp;". "),IF(AD425&gt;AI425,"Rezerva scrisă a fost trimisă după termenul de 7 zile ("&amp;RIGHT("0"&amp;DAY(AI425),2)&amp;"."&amp;RIGHT("0"&amp;MONTH(AI425),2)&amp;"."&amp;YEAR(AI425)&amp;"): se prezumă că marfa a fost primită în starea din CMR. ","")),"")&amp;IF(ISNUMBER(AJ425),IF(NOT(ISNUMBER(AE425)),IF(Azi&gt;AJ425,"Termenul de 21 de zile pentru reclamația de întârziere a expirat. ","Livrare cu întârziere: trimite reclamația scrisă până la "&amp;RIGHT("0"&amp;DAY(AJ425),2)&amp;"."&amp;RIGHT("0"&amp;MONTH(AJ425),2)&amp;"."&amp;YEAR(AJ425)&amp;". "),IF(AE425&gt;AJ425,"Reclamația pentru întârziere a fost trimisă după termen. ","")),"")&amp;IF(AND(AH425="În tranzit – întârziat"),"Termenul de livrare a trecut și marfa nu a ajuns. ","")&amp;IF(AND(ISNUMBER(AK425),OR(AB425&lt;&gt;"",ISNUMBER(AC425),ISNUMBER(AJ425)),Azi&gt;N(AK425)-60,Azi&lt;=N(AK425)),"Acțiunea în instanță se prescrie la "&amp;RIGHT("0"&amp;DAY(AK425),2)&amp;"."&amp;RIGHT("0"&amp;MONTH(AK425),2)&amp;"."&amp;YEAR(AK425)&amp;". ","")))</f>
        <v/>
      </c>
    </row>
    <row r="426" spans="2:38" x14ac:dyDescent="0.2">
      <c r="B426" s="17"/>
      <c r="C426" s="18"/>
      <c r="D426" s="19"/>
      <c r="E426" s="19"/>
      <c r="F426" s="19"/>
      <c r="G426" s="19"/>
      <c r="H426" s="19"/>
      <c r="I426" s="19"/>
      <c r="J426" s="19"/>
      <c r="K426" s="19"/>
      <c r="L426" s="18"/>
      <c r="M426" s="19"/>
      <c r="N426" s="19"/>
      <c r="O426" s="19"/>
      <c r="P426" s="19"/>
      <c r="Q426" s="19"/>
      <c r="R426" s="19"/>
      <c r="S426" s="19"/>
      <c r="T426" s="20"/>
      <c r="U426" s="21"/>
      <c r="V426" s="20"/>
      <c r="W426" s="19"/>
      <c r="X426" s="19"/>
      <c r="Y426" s="18"/>
      <c r="Z426" s="19"/>
      <c r="AA426" s="18"/>
      <c r="AB426" s="19"/>
      <c r="AC426" s="18"/>
      <c r="AD426" s="18"/>
      <c r="AE426" s="18"/>
      <c r="AF426" s="22" t="str">
        <f>IF(B426="","",SUMIF(Mărfuri!$B$5:$B$1004,B426,Mărfuri!$D$5:$D$1004))</f>
        <v/>
      </c>
      <c r="AG426" s="23" t="str">
        <f>IF(B426="","",SUMIF(Mărfuri!$B$5:$B$1004,B426,Mărfuri!$H$5:$H$1004))</f>
        <v/>
      </c>
      <c r="AH426" s="24" t="str">
        <f t="shared" si="24"/>
        <v/>
      </c>
      <c r="AI426" s="25" t="str">
        <f t="shared" si="25"/>
        <v/>
      </c>
      <c r="AJ426" s="25" t="str">
        <f t="shared" si="26"/>
        <v/>
      </c>
      <c r="AK426" s="25" t="str">
        <f t="shared" si="27"/>
        <v/>
      </c>
      <c r="AL426" s="26" t="str">
        <f>IF(B426="","",TRIM(IF(COUNTIF($B$5:$B$504,B426)&gt;1,"Număr CMR dublat. ","")&amp;IF(LEN(IF(C426="","data, ","")&amp;IF(D426="","locul întocmirii, ","")&amp;IF(OR(E426="",F426=""),"expeditorul, ","")&amp;IF(OR(H426="",I426=""),"destinatarul, ","")&amp;IF(OR(N426="",O426=""),"transportatorul, ","")&amp;IF(OR(K426="",NOT(ISNUMBER(L426))),"locul și data încărcării, ","")&amp;IF(M426="","locul de livrare, ","")&amp;IF(N(AF426)=0,"numărul de colete, ","")&amp;IF(COUNTIFS(Mărfuri!$B$5:$B$1004,B426,Mărfuri!$H$5:$H$1004,"")&gt;0,"greutatea unor loturi, ",""))&gt;0,"Lipsesc date obligatorii (art. 6): "&amp;LEFT(IF(C426="","data, ","")&amp;IF(D426="","locul întocmirii, ","")&amp;IF(OR(E426="",F426=""),"expeditorul, ","")&amp;IF(OR(H426="",I426=""),"destinatarul, ","")&amp;IF(OR(N426="",O426=""),"transportatorul, ","")&amp;IF(OR(K426="",NOT(ISNUMBER(L426))),"locul și data încărcării, ","")&amp;IF(M426="","locul de livrare, ","")&amp;IF(N(AF426)=0,"numărul de colete, ","")&amp;IF(COUNTIFS(Mărfuri!$B$5:$B$1004,B426,Mărfuri!$H$5:$H$1004,"")&gt;0,"greutatea unor loturi, ",""),LEN(IF(C426="","data, ","")&amp;IF(D426="","locul întocmirii, ","")&amp;IF(OR(E426="",F426=""),"expeditorul, ","")&amp;IF(OR(H426="",I426=""),"destinatarul, ","")&amp;IF(OR(N426="",O426=""),"transportatorul, ","")&amp;IF(OR(K426="",NOT(ISNUMBER(L426))),"locul și data încărcării, ","")&amp;IF(M426="","locul de livrare, ","")&amp;IF(N(AF426)=0,"numărul de colete, ","")&amp;IF(COUNTIFS(Mărfuri!$B$5:$B$1004,B426,Mărfuri!$H$5:$H$1004,"")&gt;0,"greutatea unor loturi, ",""))-2)&amp;". ","")&amp;IF(Z426&lt;&gt;"","Transportatorul a făcut rezerve la încărcare (art. 8): ele te obligă doar dacă le-ai acceptat expres. ","")&amp;IF(AND(ISNUMBER(AC426),ISNUMBER(AI426)),IF(NOT(ISNUMBER(AD426)),IF(Azi&gt;AI426,"Rezerva scrisă pentru avarii neaparente nu a fost trimisă în termen ("&amp;RIGHT("0"&amp;DAY(AI426),2)&amp;"."&amp;RIGHT("0"&amp;MONTH(AI426),2)&amp;"."&amp;YEAR(AI426)&amp;"). ","Trimite rezerva scrisă pentru avarii neaparente până la "&amp;RIGHT("0"&amp;DAY(AI426),2)&amp;"."&amp;RIGHT("0"&amp;MONTH(AI426),2)&amp;"."&amp;YEAR(AI426)&amp;". "),IF(AD426&gt;AI426,"Rezerva scrisă a fost trimisă după termenul de 7 zile ("&amp;RIGHT("0"&amp;DAY(AI426),2)&amp;"."&amp;RIGHT("0"&amp;MONTH(AI426),2)&amp;"."&amp;YEAR(AI426)&amp;"): se prezumă că marfa a fost primită în starea din CMR. ","")),"")&amp;IF(ISNUMBER(AJ426),IF(NOT(ISNUMBER(AE426)),IF(Azi&gt;AJ426,"Termenul de 21 de zile pentru reclamația de întârziere a expirat. ","Livrare cu întârziere: trimite reclamația scrisă până la "&amp;RIGHT("0"&amp;DAY(AJ426),2)&amp;"."&amp;RIGHT("0"&amp;MONTH(AJ426),2)&amp;"."&amp;YEAR(AJ426)&amp;". "),IF(AE426&gt;AJ426,"Reclamația pentru întârziere a fost trimisă după termen. ","")),"")&amp;IF(AND(AH426="În tranzit – întârziat"),"Termenul de livrare a trecut și marfa nu a ajuns. ","")&amp;IF(AND(ISNUMBER(AK426),OR(AB426&lt;&gt;"",ISNUMBER(AC426),ISNUMBER(AJ426)),Azi&gt;N(AK426)-60,Azi&lt;=N(AK426)),"Acțiunea în instanță se prescrie la "&amp;RIGHT("0"&amp;DAY(AK426),2)&amp;"."&amp;RIGHT("0"&amp;MONTH(AK426),2)&amp;"."&amp;YEAR(AK426)&amp;". ","")))</f>
        <v/>
      </c>
    </row>
    <row r="427" spans="2:38" x14ac:dyDescent="0.2">
      <c r="B427" s="17"/>
      <c r="C427" s="18"/>
      <c r="D427" s="19"/>
      <c r="E427" s="19"/>
      <c r="F427" s="19"/>
      <c r="G427" s="19"/>
      <c r="H427" s="19"/>
      <c r="I427" s="19"/>
      <c r="J427" s="19"/>
      <c r="K427" s="19"/>
      <c r="L427" s="18"/>
      <c r="M427" s="19"/>
      <c r="N427" s="19"/>
      <c r="O427" s="19"/>
      <c r="P427" s="19"/>
      <c r="Q427" s="19"/>
      <c r="R427" s="19"/>
      <c r="S427" s="19"/>
      <c r="T427" s="20"/>
      <c r="U427" s="21"/>
      <c r="V427" s="20"/>
      <c r="W427" s="19"/>
      <c r="X427" s="19"/>
      <c r="Y427" s="18"/>
      <c r="Z427" s="19"/>
      <c r="AA427" s="18"/>
      <c r="AB427" s="19"/>
      <c r="AC427" s="18"/>
      <c r="AD427" s="18"/>
      <c r="AE427" s="18"/>
      <c r="AF427" s="22" t="str">
        <f>IF(B427="","",SUMIF(Mărfuri!$B$5:$B$1004,B427,Mărfuri!$D$5:$D$1004))</f>
        <v/>
      </c>
      <c r="AG427" s="23" t="str">
        <f>IF(B427="","",SUMIF(Mărfuri!$B$5:$B$1004,B427,Mărfuri!$H$5:$H$1004))</f>
        <v/>
      </c>
      <c r="AH427" s="24" t="str">
        <f t="shared" si="24"/>
        <v/>
      </c>
      <c r="AI427" s="25" t="str">
        <f t="shared" si="25"/>
        <v/>
      </c>
      <c r="AJ427" s="25" t="str">
        <f t="shared" si="26"/>
        <v/>
      </c>
      <c r="AK427" s="25" t="str">
        <f t="shared" si="27"/>
        <v/>
      </c>
      <c r="AL427" s="26" t="str">
        <f>IF(B427="","",TRIM(IF(COUNTIF($B$5:$B$504,B427)&gt;1,"Număr CMR dublat. ","")&amp;IF(LEN(IF(C427="","data, ","")&amp;IF(D427="","locul întocmirii, ","")&amp;IF(OR(E427="",F427=""),"expeditorul, ","")&amp;IF(OR(H427="",I427=""),"destinatarul, ","")&amp;IF(OR(N427="",O427=""),"transportatorul, ","")&amp;IF(OR(K427="",NOT(ISNUMBER(L427))),"locul și data încărcării, ","")&amp;IF(M427="","locul de livrare, ","")&amp;IF(N(AF427)=0,"numărul de colete, ","")&amp;IF(COUNTIFS(Mărfuri!$B$5:$B$1004,B427,Mărfuri!$H$5:$H$1004,"")&gt;0,"greutatea unor loturi, ",""))&gt;0,"Lipsesc date obligatorii (art. 6): "&amp;LEFT(IF(C427="","data, ","")&amp;IF(D427="","locul întocmirii, ","")&amp;IF(OR(E427="",F427=""),"expeditorul, ","")&amp;IF(OR(H427="",I427=""),"destinatarul, ","")&amp;IF(OR(N427="",O427=""),"transportatorul, ","")&amp;IF(OR(K427="",NOT(ISNUMBER(L427))),"locul și data încărcării, ","")&amp;IF(M427="","locul de livrare, ","")&amp;IF(N(AF427)=0,"numărul de colete, ","")&amp;IF(COUNTIFS(Mărfuri!$B$5:$B$1004,B427,Mărfuri!$H$5:$H$1004,"")&gt;0,"greutatea unor loturi, ",""),LEN(IF(C427="","data, ","")&amp;IF(D427="","locul întocmirii, ","")&amp;IF(OR(E427="",F427=""),"expeditorul, ","")&amp;IF(OR(H427="",I427=""),"destinatarul, ","")&amp;IF(OR(N427="",O427=""),"transportatorul, ","")&amp;IF(OR(K427="",NOT(ISNUMBER(L427))),"locul și data încărcării, ","")&amp;IF(M427="","locul de livrare, ","")&amp;IF(N(AF427)=0,"numărul de colete, ","")&amp;IF(COUNTIFS(Mărfuri!$B$5:$B$1004,B427,Mărfuri!$H$5:$H$1004,"")&gt;0,"greutatea unor loturi, ",""))-2)&amp;". ","")&amp;IF(Z427&lt;&gt;"","Transportatorul a făcut rezerve la încărcare (art. 8): ele te obligă doar dacă le-ai acceptat expres. ","")&amp;IF(AND(ISNUMBER(AC427),ISNUMBER(AI427)),IF(NOT(ISNUMBER(AD427)),IF(Azi&gt;AI427,"Rezerva scrisă pentru avarii neaparente nu a fost trimisă în termen ("&amp;RIGHT("0"&amp;DAY(AI427),2)&amp;"."&amp;RIGHT("0"&amp;MONTH(AI427),2)&amp;"."&amp;YEAR(AI427)&amp;"). ","Trimite rezerva scrisă pentru avarii neaparente până la "&amp;RIGHT("0"&amp;DAY(AI427),2)&amp;"."&amp;RIGHT("0"&amp;MONTH(AI427),2)&amp;"."&amp;YEAR(AI427)&amp;". "),IF(AD427&gt;AI427,"Rezerva scrisă a fost trimisă după termenul de 7 zile ("&amp;RIGHT("0"&amp;DAY(AI427),2)&amp;"."&amp;RIGHT("0"&amp;MONTH(AI427),2)&amp;"."&amp;YEAR(AI427)&amp;"): se prezumă că marfa a fost primită în starea din CMR. ","")),"")&amp;IF(ISNUMBER(AJ427),IF(NOT(ISNUMBER(AE427)),IF(Azi&gt;AJ427,"Termenul de 21 de zile pentru reclamația de întârziere a expirat. ","Livrare cu întârziere: trimite reclamația scrisă până la "&amp;RIGHT("0"&amp;DAY(AJ427),2)&amp;"."&amp;RIGHT("0"&amp;MONTH(AJ427),2)&amp;"."&amp;YEAR(AJ427)&amp;". "),IF(AE427&gt;AJ427,"Reclamația pentru întârziere a fost trimisă după termen. ","")),"")&amp;IF(AND(AH427="În tranzit – întârziat"),"Termenul de livrare a trecut și marfa nu a ajuns. ","")&amp;IF(AND(ISNUMBER(AK427),OR(AB427&lt;&gt;"",ISNUMBER(AC427),ISNUMBER(AJ427)),Azi&gt;N(AK427)-60,Azi&lt;=N(AK427)),"Acțiunea în instanță se prescrie la "&amp;RIGHT("0"&amp;DAY(AK427),2)&amp;"."&amp;RIGHT("0"&amp;MONTH(AK427),2)&amp;"."&amp;YEAR(AK427)&amp;". ","")))</f>
        <v/>
      </c>
    </row>
    <row r="428" spans="2:38" x14ac:dyDescent="0.2">
      <c r="B428" s="17"/>
      <c r="C428" s="18"/>
      <c r="D428" s="19"/>
      <c r="E428" s="19"/>
      <c r="F428" s="19"/>
      <c r="G428" s="19"/>
      <c r="H428" s="19"/>
      <c r="I428" s="19"/>
      <c r="J428" s="19"/>
      <c r="K428" s="19"/>
      <c r="L428" s="18"/>
      <c r="M428" s="19"/>
      <c r="N428" s="19"/>
      <c r="O428" s="19"/>
      <c r="P428" s="19"/>
      <c r="Q428" s="19"/>
      <c r="R428" s="19"/>
      <c r="S428" s="19"/>
      <c r="T428" s="20"/>
      <c r="U428" s="21"/>
      <c r="V428" s="20"/>
      <c r="W428" s="19"/>
      <c r="X428" s="19"/>
      <c r="Y428" s="18"/>
      <c r="Z428" s="19"/>
      <c r="AA428" s="18"/>
      <c r="AB428" s="19"/>
      <c r="AC428" s="18"/>
      <c r="AD428" s="18"/>
      <c r="AE428" s="18"/>
      <c r="AF428" s="22" t="str">
        <f>IF(B428="","",SUMIF(Mărfuri!$B$5:$B$1004,B428,Mărfuri!$D$5:$D$1004))</f>
        <v/>
      </c>
      <c r="AG428" s="23" t="str">
        <f>IF(B428="","",SUMIF(Mărfuri!$B$5:$B$1004,B428,Mărfuri!$H$5:$H$1004))</f>
        <v/>
      </c>
      <c r="AH428" s="24" t="str">
        <f t="shared" si="24"/>
        <v/>
      </c>
      <c r="AI428" s="25" t="str">
        <f t="shared" si="25"/>
        <v/>
      </c>
      <c r="AJ428" s="25" t="str">
        <f t="shared" si="26"/>
        <v/>
      </c>
      <c r="AK428" s="25" t="str">
        <f t="shared" si="27"/>
        <v/>
      </c>
      <c r="AL428" s="26" t="str">
        <f>IF(B428="","",TRIM(IF(COUNTIF($B$5:$B$504,B428)&gt;1,"Număr CMR dublat. ","")&amp;IF(LEN(IF(C428="","data, ","")&amp;IF(D428="","locul întocmirii, ","")&amp;IF(OR(E428="",F428=""),"expeditorul, ","")&amp;IF(OR(H428="",I428=""),"destinatarul, ","")&amp;IF(OR(N428="",O428=""),"transportatorul, ","")&amp;IF(OR(K428="",NOT(ISNUMBER(L428))),"locul și data încărcării, ","")&amp;IF(M428="","locul de livrare, ","")&amp;IF(N(AF428)=0,"numărul de colete, ","")&amp;IF(COUNTIFS(Mărfuri!$B$5:$B$1004,B428,Mărfuri!$H$5:$H$1004,"")&gt;0,"greutatea unor loturi, ",""))&gt;0,"Lipsesc date obligatorii (art. 6): "&amp;LEFT(IF(C428="","data, ","")&amp;IF(D428="","locul întocmirii, ","")&amp;IF(OR(E428="",F428=""),"expeditorul, ","")&amp;IF(OR(H428="",I428=""),"destinatarul, ","")&amp;IF(OR(N428="",O428=""),"transportatorul, ","")&amp;IF(OR(K428="",NOT(ISNUMBER(L428))),"locul și data încărcării, ","")&amp;IF(M428="","locul de livrare, ","")&amp;IF(N(AF428)=0,"numărul de colete, ","")&amp;IF(COUNTIFS(Mărfuri!$B$5:$B$1004,B428,Mărfuri!$H$5:$H$1004,"")&gt;0,"greutatea unor loturi, ",""),LEN(IF(C428="","data, ","")&amp;IF(D428="","locul întocmirii, ","")&amp;IF(OR(E428="",F428=""),"expeditorul, ","")&amp;IF(OR(H428="",I428=""),"destinatarul, ","")&amp;IF(OR(N428="",O428=""),"transportatorul, ","")&amp;IF(OR(K428="",NOT(ISNUMBER(L428))),"locul și data încărcării, ","")&amp;IF(M428="","locul de livrare, ","")&amp;IF(N(AF428)=0,"numărul de colete, ","")&amp;IF(COUNTIFS(Mărfuri!$B$5:$B$1004,B428,Mărfuri!$H$5:$H$1004,"")&gt;0,"greutatea unor loturi, ",""))-2)&amp;". ","")&amp;IF(Z428&lt;&gt;"","Transportatorul a făcut rezerve la încărcare (art. 8): ele te obligă doar dacă le-ai acceptat expres. ","")&amp;IF(AND(ISNUMBER(AC428),ISNUMBER(AI428)),IF(NOT(ISNUMBER(AD428)),IF(Azi&gt;AI428,"Rezerva scrisă pentru avarii neaparente nu a fost trimisă în termen ("&amp;RIGHT("0"&amp;DAY(AI428),2)&amp;"."&amp;RIGHT("0"&amp;MONTH(AI428),2)&amp;"."&amp;YEAR(AI428)&amp;"). ","Trimite rezerva scrisă pentru avarii neaparente până la "&amp;RIGHT("0"&amp;DAY(AI428),2)&amp;"."&amp;RIGHT("0"&amp;MONTH(AI428),2)&amp;"."&amp;YEAR(AI428)&amp;". "),IF(AD428&gt;AI428,"Rezerva scrisă a fost trimisă după termenul de 7 zile ("&amp;RIGHT("0"&amp;DAY(AI428),2)&amp;"."&amp;RIGHT("0"&amp;MONTH(AI428),2)&amp;"."&amp;YEAR(AI428)&amp;"): se prezumă că marfa a fost primită în starea din CMR. ","")),"")&amp;IF(ISNUMBER(AJ428),IF(NOT(ISNUMBER(AE428)),IF(Azi&gt;AJ428,"Termenul de 21 de zile pentru reclamația de întârziere a expirat. ","Livrare cu întârziere: trimite reclamația scrisă până la "&amp;RIGHT("0"&amp;DAY(AJ428),2)&amp;"."&amp;RIGHT("0"&amp;MONTH(AJ428),2)&amp;"."&amp;YEAR(AJ428)&amp;". "),IF(AE428&gt;AJ428,"Reclamația pentru întârziere a fost trimisă după termen. ","")),"")&amp;IF(AND(AH428="În tranzit – întârziat"),"Termenul de livrare a trecut și marfa nu a ajuns. ","")&amp;IF(AND(ISNUMBER(AK428),OR(AB428&lt;&gt;"",ISNUMBER(AC428),ISNUMBER(AJ428)),Azi&gt;N(AK428)-60,Azi&lt;=N(AK428)),"Acțiunea în instanță se prescrie la "&amp;RIGHT("0"&amp;DAY(AK428),2)&amp;"."&amp;RIGHT("0"&amp;MONTH(AK428),2)&amp;"."&amp;YEAR(AK428)&amp;". ","")))</f>
        <v/>
      </c>
    </row>
    <row r="429" spans="2:38" x14ac:dyDescent="0.2">
      <c r="B429" s="17"/>
      <c r="C429" s="18"/>
      <c r="D429" s="19"/>
      <c r="E429" s="19"/>
      <c r="F429" s="19"/>
      <c r="G429" s="19"/>
      <c r="H429" s="19"/>
      <c r="I429" s="19"/>
      <c r="J429" s="19"/>
      <c r="K429" s="19"/>
      <c r="L429" s="18"/>
      <c r="M429" s="19"/>
      <c r="N429" s="19"/>
      <c r="O429" s="19"/>
      <c r="P429" s="19"/>
      <c r="Q429" s="19"/>
      <c r="R429" s="19"/>
      <c r="S429" s="19"/>
      <c r="T429" s="20"/>
      <c r="U429" s="21"/>
      <c r="V429" s="20"/>
      <c r="W429" s="19"/>
      <c r="X429" s="19"/>
      <c r="Y429" s="18"/>
      <c r="Z429" s="19"/>
      <c r="AA429" s="18"/>
      <c r="AB429" s="19"/>
      <c r="AC429" s="18"/>
      <c r="AD429" s="18"/>
      <c r="AE429" s="18"/>
      <c r="AF429" s="22" t="str">
        <f>IF(B429="","",SUMIF(Mărfuri!$B$5:$B$1004,B429,Mărfuri!$D$5:$D$1004))</f>
        <v/>
      </c>
      <c r="AG429" s="23" t="str">
        <f>IF(B429="","",SUMIF(Mărfuri!$B$5:$B$1004,B429,Mărfuri!$H$5:$H$1004))</f>
        <v/>
      </c>
      <c r="AH429" s="24" t="str">
        <f t="shared" si="24"/>
        <v/>
      </c>
      <c r="AI429" s="25" t="str">
        <f t="shared" si="25"/>
        <v/>
      </c>
      <c r="AJ429" s="25" t="str">
        <f t="shared" si="26"/>
        <v/>
      </c>
      <c r="AK429" s="25" t="str">
        <f t="shared" si="27"/>
        <v/>
      </c>
      <c r="AL429" s="26" t="str">
        <f>IF(B429="","",TRIM(IF(COUNTIF($B$5:$B$504,B429)&gt;1,"Număr CMR dublat. ","")&amp;IF(LEN(IF(C429="","data, ","")&amp;IF(D429="","locul întocmirii, ","")&amp;IF(OR(E429="",F429=""),"expeditorul, ","")&amp;IF(OR(H429="",I429=""),"destinatarul, ","")&amp;IF(OR(N429="",O429=""),"transportatorul, ","")&amp;IF(OR(K429="",NOT(ISNUMBER(L429))),"locul și data încărcării, ","")&amp;IF(M429="","locul de livrare, ","")&amp;IF(N(AF429)=0,"numărul de colete, ","")&amp;IF(COUNTIFS(Mărfuri!$B$5:$B$1004,B429,Mărfuri!$H$5:$H$1004,"")&gt;0,"greutatea unor loturi, ",""))&gt;0,"Lipsesc date obligatorii (art. 6): "&amp;LEFT(IF(C429="","data, ","")&amp;IF(D429="","locul întocmirii, ","")&amp;IF(OR(E429="",F429=""),"expeditorul, ","")&amp;IF(OR(H429="",I429=""),"destinatarul, ","")&amp;IF(OR(N429="",O429=""),"transportatorul, ","")&amp;IF(OR(K429="",NOT(ISNUMBER(L429))),"locul și data încărcării, ","")&amp;IF(M429="","locul de livrare, ","")&amp;IF(N(AF429)=0,"numărul de colete, ","")&amp;IF(COUNTIFS(Mărfuri!$B$5:$B$1004,B429,Mărfuri!$H$5:$H$1004,"")&gt;0,"greutatea unor loturi, ",""),LEN(IF(C429="","data, ","")&amp;IF(D429="","locul întocmirii, ","")&amp;IF(OR(E429="",F429=""),"expeditorul, ","")&amp;IF(OR(H429="",I429=""),"destinatarul, ","")&amp;IF(OR(N429="",O429=""),"transportatorul, ","")&amp;IF(OR(K429="",NOT(ISNUMBER(L429))),"locul și data încărcării, ","")&amp;IF(M429="","locul de livrare, ","")&amp;IF(N(AF429)=0,"numărul de colete, ","")&amp;IF(COUNTIFS(Mărfuri!$B$5:$B$1004,B429,Mărfuri!$H$5:$H$1004,"")&gt;0,"greutatea unor loturi, ",""))-2)&amp;". ","")&amp;IF(Z429&lt;&gt;"","Transportatorul a făcut rezerve la încărcare (art. 8): ele te obligă doar dacă le-ai acceptat expres. ","")&amp;IF(AND(ISNUMBER(AC429),ISNUMBER(AI429)),IF(NOT(ISNUMBER(AD429)),IF(Azi&gt;AI429,"Rezerva scrisă pentru avarii neaparente nu a fost trimisă în termen ("&amp;RIGHT("0"&amp;DAY(AI429),2)&amp;"."&amp;RIGHT("0"&amp;MONTH(AI429),2)&amp;"."&amp;YEAR(AI429)&amp;"). ","Trimite rezerva scrisă pentru avarii neaparente până la "&amp;RIGHT("0"&amp;DAY(AI429),2)&amp;"."&amp;RIGHT("0"&amp;MONTH(AI429),2)&amp;"."&amp;YEAR(AI429)&amp;". "),IF(AD429&gt;AI429,"Rezerva scrisă a fost trimisă după termenul de 7 zile ("&amp;RIGHT("0"&amp;DAY(AI429),2)&amp;"."&amp;RIGHT("0"&amp;MONTH(AI429),2)&amp;"."&amp;YEAR(AI429)&amp;"): se prezumă că marfa a fost primită în starea din CMR. ","")),"")&amp;IF(ISNUMBER(AJ429),IF(NOT(ISNUMBER(AE429)),IF(Azi&gt;AJ429,"Termenul de 21 de zile pentru reclamația de întârziere a expirat. ","Livrare cu întârziere: trimite reclamația scrisă până la "&amp;RIGHT("0"&amp;DAY(AJ429),2)&amp;"."&amp;RIGHT("0"&amp;MONTH(AJ429),2)&amp;"."&amp;YEAR(AJ429)&amp;". "),IF(AE429&gt;AJ429,"Reclamația pentru întârziere a fost trimisă după termen. ","")),"")&amp;IF(AND(AH429="În tranzit – întârziat"),"Termenul de livrare a trecut și marfa nu a ajuns. ","")&amp;IF(AND(ISNUMBER(AK429),OR(AB429&lt;&gt;"",ISNUMBER(AC429),ISNUMBER(AJ429)),Azi&gt;N(AK429)-60,Azi&lt;=N(AK429)),"Acțiunea în instanță se prescrie la "&amp;RIGHT("0"&amp;DAY(AK429),2)&amp;"."&amp;RIGHT("0"&amp;MONTH(AK429),2)&amp;"."&amp;YEAR(AK429)&amp;". ","")))</f>
        <v/>
      </c>
    </row>
    <row r="430" spans="2:38" x14ac:dyDescent="0.2">
      <c r="B430" s="17"/>
      <c r="C430" s="18"/>
      <c r="D430" s="19"/>
      <c r="E430" s="19"/>
      <c r="F430" s="19"/>
      <c r="G430" s="19"/>
      <c r="H430" s="19"/>
      <c r="I430" s="19"/>
      <c r="J430" s="19"/>
      <c r="K430" s="19"/>
      <c r="L430" s="18"/>
      <c r="M430" s="19"/>
      <c r="N430" s="19"/>
      <c r="O430" s="19"/>
      <c r="P430" s="19"/>
      <c r="Q430" s="19"/>
      <c r="R430" s="19"/>
      <c r="S430" s="19"/>
      <c r="T430" s="20"/>
      <c r="U430" s="21"/>
      <c r="V430" s="20"/>
      <c r="W430" s="19"/>
      <c r="X430" s="19"/>
      <c r="Y430" s="18"/>
      <c r="Z430" s="19"/>
      <c r="AA430" s="18"/>
      <c r="AB430" s="19"/>
      <c r="AC430" s="18"/>
      <c r="AD430" s="18"/>
      <c r="AE430" s="18"/>
      <c r="AF430" s="22" t="str">
        <f>IF(B430="","",SUMIF(Mărfuri!$B$5:$B$1004,B430,Mărfuri!$D$5:$D$1004))</f>
        <v/>
      </c>
      <c r="AG430" s="23" t="str">
        <f>IF(B430="","",SUMIF(Mărfuri!$B$5:$B$1004,B430,Mărfuri!$H$5:$H$1004))</f>
        <v/>
      </c>
      <c r="AH430" s="24" t="str">
        <f t="shared" si="24"/>
        <v/>
      </c>
      <c r="AI430" s="25" t="str">
        <f t="shared" si="25"/>
        <v/>
      </c>
      <c r="AJ430" s="25" t="str">
        <f t="shared" si="26"/>
        <v/>
      </c>
      <c r="AK430" s="25" t="str">
        <f t="shared" si="27"/>
        <v/>
      </c>
      <c r="AL430" s="26" t="str">
        <f>IF(B430="","",TRIM(IF(COUNTIF($B$5:$B$504,B430)&gt;1,"Număr CMR dublat. ","")&amp;IF(LEN(IF(C430="","data, ","")&amp;IF(D430="","locul întocmirii, ","")&amp;IF(OR(E430="",F430=""),"expeditorul, ","")&amp;IF(OR(H430="",I430=""),"destinatarul, ","")&amp;IF(OR(N430="",O430=""),"transportatorul, ","")&amp;IF(OR(K430="",NOT(ISNUMBER(L430))),"locul și data încărcării, ","")&amp;IF(M430="","locul de livrare, ","")&amp;IF(N(AF430)=0,"numărul de colete, ","")&amp;IF(COUNTIFS(Mărfuri!$B$5:$B$1004,B430,Mărfuri!$H$5:$H$1004,"")&gt;0,"greutatea unor loturi, ",""))&gt;0,"Lipsesc date obligatorii (art. 6): "&amp;LEFT(IF(C430="","data, ","")&amp;IF(D430="","locul întocmirii, ","")&amp;IF(OR(E430="",F430=""),"expeditorul, ","")&amp;IF(OR(H430="",I430=""),"destinatarul, ","")&amp;IF(OR(N430="",O430=""),"transportatorul, ","")&amp;IF(OR(K430="",NOT(ISNUMBER(L430))),"locul și data încărcării, ","")&amp;IF(M430="","locul de livrare, ","")&amp;IF(N(AF430)=0,"numărul de colete, ","")&amp;IF(COUNTIFS(Mărfuri!$B$5:$B$1004,B430,Mărfuri!$H$5:$H$1004,"")&gt;0,"greutatea unor loturi, ",""),LEN(IF(C430="","data, ","")&amp;IF(D430="","locul întocmirii, ","")&amp;IF(OR(E430="",F430=""),"expeditorul, ","")&amp;IF(OR(H430="",I430=""),"destinatarul, ","")&amp;IF(OR(N430="",O430=""),"transportatorul, ","")&amp;IF(OR(K430="",NOT(ISNUMBER(L430))),"locul și data încărcării, ","")&amp;IF(M430="","locul de livrare, ","")&amp;IF(N(AF430)=0,"numărul de colete, ","")&amp;IF(COUNTIFS(Mărfuri!$B$5:$B$1004,B430,Mărfuri!$H$5:$H$1004,"")&gt;0,"greutatea unor loturi, ",""))-2)&amp;". ","")&amp;IF(Z430&lt;&gt;"","Transportatorul a făcut rezerve la încărcare (art. 8): ele te obligă doar dacă le-ai acceptat expres. ","")&amp;IF(AND(ISNUMBER(AC430),ISNUMBER(AI430)),IF(NOT(ISNUMBER(AD430)),IF(Azi&gt;AI430,"Rezerva scrisă pentru avarii neaparente nu a fost trimisă în termen ("&amp;RIGHT("0"&amp;DAY(AI430),2)&amp;"."&amp;RIGHT("0"&amp;MONTH(AI430),2)&amp;"."&amp;YEAR(AI430)&amp;"). ","Trimite rezerva scrisă pentru avarii neaparente până la "&amp;RIGHT("0"&amp;DAY(AI430),2)&amp;"."&amp;RIGHT("0"&amp;MONTH(AI430),2)&amp;"."&amp;YEAR(AI430)&amp;". "),IF(AD430&gt;AI430,"Rezerva scrisă a fost trimisă după termenul de 7 zile ("&amp;RIGHT("0"&amp;DAY(AI430),2)&amp;"."&amp;RIGHT("0"&amp;MONTH(AI430),2)&amp;"."&amp;YEAR(AI430)&amp;"): se prezumă că marfa a fost primită în starea din CMR. ","")),"")&amp;IF(ISNUMBER(AJ430),IF(NOT(ISNUMBER(AE430)),IF(Azi&gt;AJ430,"Termenul de 21 de zile pentru reclamația de întârziere a expirat. ","Livrare cu întârziere: trimite reclamația scrisă până la "&amp;RIGHT("0"&amp;DAY(AJ430),2)&amp;"."&amp;RIGHT("0"&amp;MONTH(AJ430),2)&amp;"."&amp;YEAR(AJ430)&amp;". "),IF(AE430&gt;AJ430,"Reclamația pentru întârziere a fost trimisă după termen. ","")),"")&amp;IF(AND(AH430="În tranzit – întârziat"),"Termenul de livrare a trecut și marfa nu a ajuns. ","")&amp;IF(AND(ISNUMBER(AK430),OR(AB430&lt;&gt;"",ISNUMBER(AC430),ISNUMBER(AJ430)),Azi&gt;N(AK430)-60,Azi&lt;=N(AK430)),"Acțiunea în instanță se prescrie la "&amp;RIGHT("0"&amp;DAY(AK430),2)&amp;"."&amp;RIGHT("0"&amp;MONTH(AK430),2)&amp;"."&amp;YEAR(AK430)&amp;". ","")))</f>
        <v/>
      </c>
    </row>
    <row r="431" spans="2:38" x14ac:dyDescent="0.2">
      <c r="B431" s="17"/>
      <c r="C431" s="18"/>
      <c r="D431" s="19"/>
      <c r="E431" s="19"/>
      <c r="F431" s="19"/>
      <c r="G431" s="19"/>
      <c r="H431" s="19"/>
      <c r="I431" s="19"/>
      <c r="J431" s="19"/>
      <c r="K431" s="19"/>
      <c r="L431" s="18"/>
      <c r="M431" s="19"/>
      <c r="N431" s="19"/>
      <c r="O431" s="19"/>
      <c r="P431" s="19"/>
      <c r="Q431" s="19"/>
      <c r="R431" s="19"/>
      <c r="S431" s="19"/>
      <c r="T431" s="20"/>
      <c r="U431" s="21"/>
      <c r="V431" s="20"/>
      <c r="W431" s="19"/>
      <c r="X431" s="19"/>
      <c r="Y431" s="18"/>
      <c r="Z431" s="19"/>
      <c r="AA431" s="18"/>
      <c r="AB431" s="19"/>
      <c r="AC431" s="18"/>
      <c r="AD431" s="18"/>
      <c r="AE431" s="18"/>
      <c r="AF431" s="22" t="str">
        <f>IF(B431="","",SUMIF(Mărfuri!$B$5:$B$1004,B431,Mărfuri!$D$5:$D$1004))</f>
        <v/>
      </c>
      <c r="AG431" s="23" t="str">
        <f>IF(B431="","",SUMIF(Mărfuri!$B$5:$B$1004,B431,Mărfuri!$H$5:$H$1004))</f>
        <v/>
      </c>
      <c r="AH431" s="24" t="str">
        <f t="shared" si="24"/>
        <v/>
      </c>
      <c r="AI431" s="25" t="str">
        <f t="shared" si="25"/>
        <v/>
      </c>
      <c r="AJ431" s="25" t="str">
        <f t="shared" si="26"/>
        <v/>
      </c>
      <c r="AK431" s="25" t="str">
        <f t="shared" si="27"/>
        <v/>
      </c>
      <c r="AL431" s="26" t="str">
        <f>IF(B431="","",TRIM(IF(COUNTIF($B$5:$B$504,B431)&gt;1,"Număr CMR dublat. ","")&amp;IF(LEN(IF(C431="","data, ","")&amp;IF(D431="","locul întocmirii, ","")&amp;IF(OR(E431="",F431=""),"expeditorul, ","")&amp;IF(OR(H431="",I431=""),"destinatarul, ","")&amp;IF(OR(N431="",O431=""),"transportatorul, ","")&amp;IF(OR(K431="",NOT(ISNUMBER(L431))),"locul și data încărcării, ","")&amp;IF(M431="","locul de livrare, ","")&amp;IF(N(AF431)=0,"numărul de colete, ","")&amp;IF(COUNTIFS(Mărfuri!$B$5:$B$1004,B431,Mărfuri!$H$5:$H$1004,"")&gt;0,"greutatea unor loturi, ",""))&gt;0,"Lipsesc date obligatorii (art. 6): "&amp;LEFT(IF(C431="","data, ","")&amp;IF(D431="","locul întocmirii, ","")&amp;IF(OR(E431="",F431=""),"expeditorul, ","")&amp;IF(OR(H431="",I431=""),"destinatarul, ","")&amp;IF(OR(N431="",O431=""),"transportatorul, ","")&amp;IF(OR(K431="",NOT(ISNUMBER(L431))),"locul și data încărcării, ","")&amp;IF(M431="","locul de livrare, ","")&amp;IF(N(AF431)=0,"numărul de colete, ","")&amp;IF(COUNTIFS(Mărfuri!$B$5:$B$1004,B431,Mărfuri!$H$5:$H$1004,"")&gt;0,"greutatea unor loturi, ",""),LEN(IF(C431="","data, ","")&amp;IF(D431="","locul întocmirii, ","")&amp;IF(OR(E431="",F431=""),"expeditorul, ","")&amp;IF(OR(H431="",I431=""),"destinatarul, ","")&amp;IF(OR(N431="",O431=""),"transportatorul, ","")&amp;IF(OR(K431="",NOT(ISNUMBER(L431))),"locul și data încărcării, ","")&amp;IF(M431="","locul de livrare, ","")&amp;IF(N(AF431)=0,"numărul de colete, ","")&amp;IF(COUNTIFS(Mărfuri!$B$5:$B$1004,B431,Mărfuri!$H$5:$H$1004,"")&gt;0,"greutatea unor loturi, ",""))-2)&amp;". ","")&amp;IF(Z431&lt;&gt;"","Transportatorul a făcut rezerve la încărcare (art. 8): ele te obligă doar dacă le-ai acceptat expres. ","")&amp;IF(AND(ISNUMBER(AC431),ISNUMBER(AI431)),IF(NOT(ISNUMBER(AD431)),IF(Azi&gt;AI431,"Rezerva scrisă pentru avarii neaparente nu a fost trimisă în termen ("&amp;RIGHT("0"&amp;DAY(AI431),2)&amp;"."&amp;RIGHT("0"&amp;MONTH(AI431),2)&amp;"."&amp;YEAR(AI431)&amp;"). ","Trimite rezerva scrisă pentru avarii neaparente până la "&amp;RIGHT("0"&amp;DAY(AI431),2)&amp;"."&amp;RIGHT("0"&amp;MONTH(AI431),2)&amp;"."&amp;YEAR(AI431)&amp;". "),IF(AD431&gt;AI431,"Rezerva scrisă a fost trimisă după termenul de 7 zile ("&amp;RIGHT("0"&amp;DAY(AI431),2)&amp;"."&amp;RIGHT("0"&amp;MONTH(AI431),2)&amp;"."&amp;YEAR(AI431)&amp;"): se prezumă că marfa a fost primită în starea din CMR. ","")),"")&amp;IF(ISNUMBER(AJ431),IF(NOT(ISNUMBER(AE431)),IF(Azi&gt;AJ431,"Termenul de 21 de zile pentru reclamația de întârziere a expirat. ","Livrare cu întârziere: trimite reclamația scrisă până la "&amp;RIGHT("0"&amp;DAY(AJ431),2)&amp;"."&amp;RIGHT("0"&amp;MONTH(AJ431),2)&amp;"."&amp;YEAR(AJ431)&amp;". "),IF(AE431&gt;AJ431,"Reclamația pentru întârziere a fost trimisă după termen. ","")),"")&amp;IF(AND(AH431="În tranzit – întârziat"),"Termenul de livrare a trecut și marfa nu a ajuns. ","")&amp;IF(AND(ISNUMBER(AK431),OR(AB431&lt;&gt;"",ISNUMBER(AC431),ISNUMBER(AJ431)),Azi&gt;N(AK431)-60,Azi&lt;=N(AK431)),"Acțiunea în instanță se prescrie la "&amp;RIGHT("0"&amp;DAY(AK431),2)&amp;"."&amp;RIGHT("0"&amp;MONTH(AK431),2)&amp;"."&amp;YEAR(AK431)&amp;". ","")))</f>
        <v/>
      </c>
    </row>
    <row r="432" spans="2:38" x14ac:dyDescent="0.2">
      <c r="B432" s="17"/>
      <c r="C432" s="18"/>
      <c r="D432" s="19"/>
      <c r="E432" s="19"/>
      <c r="F432" s="19"/>
      <c r="G432" s="19"/>
      <c r="H432" s="19"/>
      <c r="I432" s="19"/>
      <c r="J432" s="19"/>
      <c r="K432" s="19"/>
      <c r="L432" s="18"/>
      <c r="M432" s="19"/>
      <c r="N432" s="19"/>
      <c r="O432" s="19"/>
      <c r="P432" s="19"/>
      <c r="Q432" s="19"/>
      <c r="R432" s="19"/>
      <c r="S432" s="19"/>
      <c r="T432" s="20"/>
      <c r="U432" s="21"/>
      <c r="V432" s="20"/>
      <c r="W432" s="19"/>
      <c r="X432" s="19"/>
      <c r="Y432" s="18"/>
      <c r="Z432" s="19"/>
      <c r="AA432" s="18"/>
      <c r="AB432" s="19"/>
      <c r="AC432" s="18"/>
      <c r="AD432" s="18"/>
      <c r="AE432" s="18"/>
      <c r="AF432" s="22" t="str">
        <f>IF(B432="","",SUMIF(Mărfuri!$B$5:$B$1004,B432,Mărfuri!$D$5:$D$1004))</f>
        <v/>
      </c>
      <c r="AG432" s="23" t="str">
        <f>IF(B432="","",SUMIF(Mărfuri!$B$5:$B$1004,B432,Mărfuri!$H$5:$H$1004))</f>
        <v/>
      </c>
      <c r="AH432" s="24" t="str">
        <f t="shared" si="24"/>
        <v/>
      </c>
      <c r="AI432" s="25" t="str">
        <f t="shared" si="25"/>
        <v/>
      </c>
      <c r="AJ432" s="25" t="str">
        <f t="shared" si="26"/>
        <v/>
      </c>
      <c r="AK432" s="25" t="str">
        <f t="shared" si="27"/>
        <v/>
      </c>
      <c r="AL432" s="26" t="str">
        <f>IF(B432="","",TRIM(IF(COUNTIF($B$5:$B$504,B432)&gt;1,"Număr CMR dublat. ","")&amp;IF(LEN(IF(C432="","data, ","")&amp;IF(D432="","locul întocmirii, ","")&amp;IF(OR(E432="",F432=""),"expeditorul, ","")&amp;IF(OR(H432="",I432=""),"destinatarul, ","")&amp;IF(OR(N432="",O432=""),"transportatorul, ","")&amp;IF(OR(K432="",NOT(ISNUMBER(L432))),"locul și data încărcării, ","")&amp;IF(M432="","locul de livrare, ","")&amp;IF(N(AF432)=0,"numărul de colete, ","")&amp;IF(COUNTIFS(Mărfuri!$B$5:$B$1004,B432,Mărfuri!$H$5:$H$1004,"")&gt;0,"greutatea unor loturi, ",""))&gt;0,"Lipsesc date obligatorii (art. 6): "&amp;LEFT(IF(C432="","data, ","")&amp;IF(D432="","locul întocmirii, ","")&amp;IF(OR(E432="",F432=""),"expeditorul, ","")&amp;IF(OR(H432="",I432=""),"destinatarul, ","")&amp;IF(OR(N432="",O432=""),"transportatorul, ","")&amp;IF(OR(K432="",NOT(ISNUMBER(L432))),"locul și data încărcării, ","")&amp;IF(M432="","locul de livrare, ","")&amp;IF(N(AF432)=0,"numărul de colete, ","")&amp;IF(COUNTIFS(Mărfuri!$B$5:$B$1004,B432,Mărfuri!$H$5:$H$1004,"")&gt;0,"greutatea unor loturi, ",""),LEN(IF(C432="","data, ","")&amp;IF(D432="","locul întocmirii, ","")&amp;IF(OR(E432="",F432=""),"expeditorul, ","")&amp;IF(OR(H432="",I432=""),"destinatarul, ","")&amp;IF(OR(N432="",O432=""),"transportatorul, ","")&amp;IF(OR(K432="",NOT(ISNUMBER(L432))),"locul și data încărcării, ","")&amp;IF(M432="","locul de livrare, ","")&amp;IF(N(AF432)=0,"numărul de colete, ","")&amp;IF(COUNTIFS(Mărfuri!$B$5:$B$1004,B432,Mărfuri!$H$5:$H$1004,"")&gt;0,"greutatea unor loturi, ",""))-2)&amp;". ","")&amp;IF(Z432&lt;&gt;"","Transportatorul a făcut rezerve la încărcare (art. 8): ele te obligă doar dacă le-ai acceptat expres. ","")&amp;IF(AND(ISNUMBER(AC432),ISNUMBER(AI432)),IF(NOT(ISNUMBER(AD432)),IF(Azi&gt;AI432,"Rezerva scrisă pentru avarii neaparente nu a fost trimisă în termen ("&amp;RIGHT("0"&amp;DAY(AI432),2)&amp;"."&amp;RIGHT("0"&amp;MONTH(AI432),2)&amp;"."&amp;YEAR(AI432)&amp;"). ","Trimite rezerva scrisă pentru avarii neaparente până la "&amp;RIGHT("0"&amp;DAY(AI432),2)&amp;"."&amp;RIGHT("0"&amp;MONTH(AI432),2)&amp;"."&amp;YEAR(AI432)&amp;". "),IF(AD432&gt;AI432,"Rezerva scrisă a fost trimisă după termenul de 7 zile ("&amp;RIGHT("0"&amp;DAY(AI432),2)&amp;"."&amp;RIGHT("0"&amp;MONTH(AI432),2)&amp;"."&amp;YEAR(AI432)&amp;"): se prezumă că marfa a fost primită în starea din CMR. ","")),"")&amp;IF(ISNUMBER(AJ432),IF(NOT(ISNUMBER(AE432)),IF(Azi&gt;AJ432,"Termenul de 21 de zile pentru reclamația de întârziere a expirat. ","Livrare cu întârziere: trimite reclamația scrisă până la "&amp;RIGHT("0"&amp;DAY(AJ432),2)&amp;"."&amp;RIGHT("0"&amp;MONTH(AJ432),2)&amp;"."&amp;YEAR(AJ432)&amp;". "),IF(AE432&gt;AJ432,"Reclamația pentru întârziere a fost trimisă după termen. ","")),"")&amp;IF(AND(AH432="În tranzit – întârziat"),"Termenul de livrare a trecut și marfa nu a ajuns. ","")&amp;IF(AND(ISNUMBER(AK432),OR(AB432&lt;&gt;"",ISNUMBER(AC432),ISNUMBER(AJ432)),Azi&gt;N(AK432)-60,Azi&lt;=N(AK432)),"Acțiunea în instanță se prescrie la "&amp;RIGHT("0"&amp;DAY(AK432),2)&amp;"."&amp;RIGHT("0"&amp;MONTH(AK432),2)&amp;"."&amp;YEAR(AK432)&amp;". ","")))</f>
        <v/>
      </c>
    </row>
    <row r="433" spans="2:38" x14ac:dyDescent="0.2">
      <c r="B433" s="17"/>
      <c r="C433" s="18"/>
      <c r="D433" s="19"/>
      <c r="E433" s="19"/>
      <c r="F433" s="19"/>
      <c r="G433" s="19"/>
      <c r="H433" s="19"/>
      <c r="I433" s="19"/>
      <c r="J433" s="19"/>
      <c r="K433" s="19"/>
      <c r="L433" s="18"/>
      <c r="M433" s="19"/>
      <c r="N433" s="19"/>
      <c r="O433" s="19"/>
      <c r="P433" s="19"/>
      <c r="Q433" s="19"/>
      <c r="R433" s="19"/>
      <c r="S433" s="19"/>
      <c r="T433" s="20"/>
      <c r="U433" s="21"/>
      <c r="V433" s="20"/>
      <c r="W433" s="19"/>
      <c r="X433" s="19"/>
      <c r="Y433" s="18"/>
      <c r="Z433" s="19"/>
      <c r="AA433" s="18"/>
      <c r="AB433" s="19"/>
      <c r="AC433" s="18"/>
      <c r="AD433" s="18"/>
      <c r="AE433" s="18"/>
      <c r="AF433" s="22" t="str">
        <f>IF(B433="","",SUMIF(Mărfuri!$B$5:$B$1004,B433,Mărfuri!$D$5:$D$1004))</f>
        <v/>
      </c>
      <c r="AG433" s="23" t="str">
        <f>IF(B433="","",SUMIF(Mărfuri!$B$5:$B$1004,B433,Mărfuri!$H$5:$H$1004))</f>
        <v/>
      </c>
      <c r="AH433" s="24" t="str">
        <f t="shared" si="24"/>
        <v/>
      </c>
      <c r="AI433" s="25" t="str">
        <f t="shared" si="25"/>
        <v/>
      </c>
      <c r="AJ433" s="25" t="str">
        <f t="shared" si="26"/>
        <v/>
      </c>
      <c r="AK433" s="25" t="str">
        <f t="shared" si="27"/>
        <v/>
      </c>
      <c r="AL433" s="26" t="str">
        <f>IF(B433="","",TRIM(IF(COUNTIF($B$5:$B$504,B433)&gt;1,"Număr CMR dublat. ","")&amp;IF(LEN(IF(C433="","data, ","")&amp;IF(D433="","locul întocmirii, ","")&amp;IF(OR(E433="",F433=""),"expeditorul, ","")&amp;IF(OR(H433="",I433=""),"destinatarul, ","")&amp;IF(OR(N433="",O433=""),"transportatorul, ","")&amp;IF(OR(K433="",NOT(ISNUMBER(L433))),"locul și data încărcării, ","")&amp;IF(M433="","locul de livrare, ","")&amp;IF(N(AF433)=0,"numărul de colete, ","")&amp;IF(COUNTIFS(Mărfuri!$B$5:$B$1004,B433,Mărfuri!$H$5:$H$1004,"")&gt;0,"greutatea unor loturi, ",""))&gt;0,"Lipsesc date obligatorii (art. 6): "&amp;LEFT(IF(C433="","data, ","")&amp;IF(D433="","locul întocmirii, ","")&amp;IF(OR(E433="",F433=""),"expeditorul, ","")&amp;IF(OR(H433="",I433=""),"destinatarul, ","")&amp;IF(OR(N433="",O433=""),"transportatorul, ","")&amp;IF(OR(K433="",NOT(ISNUMBER(L433))),"locul și data încărcării, ","")&amp;IF(M433="","locul de livrare, ","")&amp;IF(N(AF433)=0,"numărul de colete, ","")&amp;IF(COUNTIFS(Mărfuri!$B$5:$B$1004,B433,Mărfuri!$H$5:$H$1004,"")&gt;0,"greutatea unor loturi, ",""),LEN(IF(C433="","data, ","")&amp;IF(D433="","locul întocmirii, ","")&amp;IF(OR(E433="",F433=""),"expeditorul, ","")&amp;IF(OR(H433="",I433=""),"destinatarul, ","")&amp;IF(OR(N433="",O433=""),"transportatorul, ","")&amp;IF(OR(K433="",NOT(ISNUMBER(L433))),"locul și data încărcării, ","")&amp;IF(M433="","locul de livrare, ","")&amp;IF(N(AF433)=0,"numărul de colete, ","")&amp;IF(COUNTIFS(Mărfuri!$B$5:$B$1004,B433,Mărfuri!$H$5:$H$1004,"")&gt;0,"greutatea unor loturi, ",""))-2)&amp;". ","")&amp;IF(Z433&lt;&gt;"","Transportatorul a făcut rezerve la încărcare (art. 8): ele te obligă doar dacă le-ai acceptat expres. ","")&amp;IF(AND(ISNUMBER(AC433),ISNUMBER(AI433)),IF(NOT(ISNUMBER(AD433)),IF(Azi&gt;AI433,"Rezerva scrisă pentru avarii neaparente nu a fost trimisă în termen ("&amp;RIGHT("0"&amp;DAY(AI433),2)&amp;"."&amp;RIGHT("0"&amp;MONTH(AI433),2)&amp;"."&amp;YEAR(AI433)&amp;"). ","Trimite rezerva scrisă pentru avarii neaparente până la "&amp;RIGHT("0"&amp;DAY(AI433),2)&amp;"."&amp;RIGHT("0"&amp;MONTH(AI433),2)&amp;"."&amp;YEAR(AI433)&amp;". "),IF(AD433&gt;AI433,"Rezerva scrisă a fost trimisă după termenul de 7 zile ("&amp;RIGHT("0"&amp;DAY(AI433),2)&amp;"."&amp;RIGHT("0"&amp;MONTH(AI433),2)&amp;"."&amp;YEAR(AI433)&amp;"): se prezumă că marfa a fost primită în starea din CMR. ","")),"")&amp;IF(ISNUMBER(AJ433),IF(NOT(ISNUMBER(AE433)),IF(Azi&gt;AJ433,"Termenul de 21 de zile pentru reclamația de întârziere a expirat. ","Livrare cu întârziere: trimite reclamația scrisă până la "&amp;RIGHT("0"&amp;DAY(AJ433),2)&amp;"."&amp;RIGHT("0"&amp;MONTH(AJ433),2)&amp;"."&amp;YEAR(AJ433)&amp;". "),IF(AE433&gt;AJ433,"Reclamația pentru întârziere a fost trimisă după termen. ","")),"")&amp;IF(AND(AH433="În tranzit – întârziat"),"Termenul de livrare a trecut și marfa nu a ajuns. ","")&amp;IF(AND(ISNUMBER(AK433),OR(AB433&lt;&gt;"",ISNUMBER(AC433),ISNUMBER(AJ433)),Azi&gt;N(AK433)-60,Azi&lt;=N(AK433)),"Acțiunea în instanță se prescrie la "&amp;RIGHT("0"&amp;DAY(AK433),2)&amp;"."&amp;RIGHT("0"&amp;MONTH(AK433),2)&amp;"."&amp;YEAR(AK433)&amp;". ","")))</f>
        <v/>
      </c>
    </row>
    <row r="434" spans="2:38" x14ac:dyDescent="0.2">
      <c r="B434" s="17"/>
      <c r="C434" s="18"/>
      <c r="D434" s="19"/>
      <c r="E434" s="19"/>
      <c r="F434" s="19"/>
      <c r="G434" s="19"/>
      <c r="H434" s="19"/>
      <c r="I434" s="19"/>
      <c r="J434" s="19"/>
      <c r="K434" s="19"/>
      <c r="L434" s="18"/>
      <c r="M434" s="19"/>
      <c r="N434" s="19"/>
      <c r="O434" s="19"/>
      <c r="P434" s="19"/>
      <c r="Q434" s="19"/>
      <c r="R434" s="19"/>
      <c r="S434" s="19"/>
      <c r="T434" s="20"/>
      <c r="U434" s="21"/>
      <c r="V434" s="20"/>
      <c r="W434" s="19"/>
      <c r="X434" s="19"/>
      <c r="Y434" s="18"/>
      <c r="Z434" s="19"/>
      <c r="AA434" s="18"/>
      <c r="AB434" s="19"/>
      <c r="AC434" s="18"/>
      <c r="AD434" s="18"/>
      <c r="AE434" s="18"/>
      <c r="AF434" s="22" t="str">
        <f>IF(B434="","",SUMIF(Mărfuri!$B$5:$B$1004,B434,Mărfuri!$D$5:$D$1004))</f>
        <v/>
      </c>
      <c r="AG434" s="23" t="str">
        <f>IF(B434="","",SUMIF(Mărfuri!$B$5:$B$1004,B434,Mărfuri!$H$5:$H$1004))</f>
        <v/>
      </c>
      <c r="AH434" s="24" t="str">
        <f t="shared" si="24"/>
        <v/>
      </c>
      <c r="AI434" s="25" t="str">
        <f t="shared" si="25"/>
        <v/>
      </c>
      <c r="AJ434" s="25" t="str">
        <f t="shared" si="26"/>
        <v/>
      </c>
      <c r="AK434" s="25" t="str">
        <f t="shared" si="27"/>
        <v/>
      </c>
      <c r="AL434" s="26" t="str">
        <f>IF(B434="","",TRIM(IF(COUNTIF($B$5:$B$504,B434)&gt;1,"Număr CMR dublat. ","")&amp;IF(LEN(IF(C434="","data, ","")&amp;IF(D434="","locul întocmirii, ","")&amp;IF(OR(E434="",F434=""),"expeditorul, ","")&amp;IF(OR(H434="",I434=""),"destinatarul, ","")&amp;IF(OR(N434="",O434=""),"transportatorul, ","")&amp;IF(OR(K434="",NOT(ISNUMBER(L434))),"locul și data încărcării, ","")&amp;IF(M434="","locul de livrare, ","")&amp;IF(N(AF434)=0,"numărul de colete, ","")&amp;IF(COUNTIFS(Mărfuri!$B$5:$B$1004,B434,Mărfuri!$H$5:$H$1004,"")&gt;0,"greutatea unor loturi, ",""))&gt;0,"Lipsesc date obligatorii (art. 6): "&amp;LEFT(IF(C434="","data, ","")&amp;IF(D434="","locul întocmirii, ","")&amp;IF(OR(E434="",F434=""),"expeditorul, ","")&amp;IF(OR(H434="",I434=""),"destinatarul, ","")&amp;IF(OR(N434="",O434=""),"transportatorul, ","")&amp;IF(OR(K434="",NOT(ISNUMBER(L434))),"locul și data încărcării, ","")&amp;IF(M434="","locul de livrare, ","")&amp;IF(N(AF434)=0,"numărul de colete, ","")&amp;IF(COUNTIFS(Mărfuri!$B$5:$B$1004,B434,Mărfuri!$H$5:$H$1004,"")&gt;0,"greutatea unor loturi, ",""),LEN(IF(C434="","data, ","")&amp;IF(D434="","locul întocmirii, ","")&amp;IF(OR(E434="",F434=""),"expeditorul, ","")&amp;IF(OR(H434="",I434=""),"destinatarul, ","")&amp;IF(OR(N434="",O434=""),"transportatorul, ","")&amp;IF(OR(K434="",NOT(ISNUMBER(L434))),"locul și data încărcării, ","")&amp;IF(M434="","locul de livrare, ","")&amp;IF(N(AF434)=0,"numărul de colete, ","")&amp;IF(COUNTIFS(Mărfuri!$B$5:$B$1004,B434,Mărfuri!$H$5:$H$1004,"")&gt;0,"greutatea unor loturi, ",""))-2)&amp;". ","")&amp;IF(Z434&lt;&gt;"","Transportatorul a făcut rezerve la încărcare (art. 8): ele te obligă doar dacă le-ai acceptat expres. ","")&amp;IF(AND(ISNUMBER(AC434),ISNUMBER(AI434)),IF(NOT(ISNUMBER(AD434)),IF(Azi&gt;AI434,"Rezerva scrisă pentru avarii neaparente nu a fost trimisă în termen ("&amp;RIGHT("0"&amp;DAY(AI434),2)&amp;"."&amp;RIGHT("0"&amp;MONTH(AI434),2)&amp;"."&amp;YEAR(AI434)&amp;"). ","Trimite rezerva scrisă pentru avarii neaparente până la "&amp;RIGHT("0"&amp;DAY(AI434),2)&amp;"."&amp;RIGHT("0"&amp;MONTH(AI434),2)&amp;"."&amp;YEAR(AI434)&amp;". "),IF(AD434&gt;AI434,"Rezerva scrisă a fost trimisă după termenul de 7 zile ("&amp;RIGHT("0"&amp;DAY(AI434),2)&amp;"."&amp;RIGHT("0"&amp;MONTH(AI434),2)&amp;"."&amp;YEAR(AI434)&amp;"): se prezumă că marfa a fost primită în starea din CMR. ","")),"")&amp;IF(ISNUMBER(AJ434),IF(NOT(ISNUMBER(AE434)),IF(Azi&gt;AJ434,"Termenul de 21 de zile pentru reclamația de întârziere a expirat. ","Livrare cu întârziere: trimite reclamația scrisă până la "&amp;RIGHT("0"&amp;DAY(AJ434),2)&amp;"."&amp;RIGHT("0"&amp;MONTH(AJ434),2)&amp;"."&amp;YEAR(AJ434)&amp;". "),IF(AE434&gt;AJ434,"Reclamația pentru întârziere a fost trimisă după termen. ","")),"")&amp;IF(AND(AH434="În tranzit – întârziat"),"Termenul de livrare a trecut și marfa nu a ajuns. ","")&amp;IF(AND(ISNUMBER(AK434),OR(AB434&lt;&gt;"",ISNUMBER(AC434),ISNUMBER(AJ434)),Azi&gt;N(AK434)-60,Azi&lt;=N(AK434)),"Acțiunea în instanță se prescrie la "&amp;RIGHT("0"&amp;DAY(AK434),2)&amp;"."&amp;RIGHT("0"&amp;MONTH(AK434),2)&amp;"."&amp;YEAR(AK434)&amp;". ","")))</f>
        <v/>
      </c>
    </row>
    <row r="435" spans="2:38" x14ac:dyDescent="0.2">
      <c r="B435" s="17"/>
      <c r="C435" s="18"/>
      <c r="D435" s="19"/>
      <c r="E435" s="19"/>
      <c r="F435" s="19"/>
      <c r="G435" s="19"/>
      <c r="H435" s="19"/>
      <c r="I435" s="19"/>
      <c r="J435" s="19"/>
      <c r="K435" s="19"/>
      <c r="L435" s="18"/>
      <c r="M435" s="19"/>
      <c r="N435" s="19"/>
      <c r="O435" s="19"/>
      <c r="P435" s="19"/>
      <c r="Q435" s="19"/>
      <c r="R435" s="19"/>
      <c r="S435" s="19"/>
      <c r="T435" s="20"/>
      <c r="U435" s="21"/>
      <c r="V435" s="20"/>
      <c r="W435" s="19"/>
      <c r="X435" s="19"/>
      <c r="Y435" s="18"/>
      <c r="Z435" s="19"/>
      <c r="AA435" s="18"/>
      <c r="AB435" s="19"/>
      <c r="AC435" s="18"/>
      <c r="AD435" s="18"/>
      <c r="AE435" s="18"/>
      <c r="AF435" s="22" t="str">
        <f>IF(B435="","",SUMIF(Mărfuri!$B$5:$B$1004,B435,Mărfuri!$D$5:$D$1004))</f>
        <v/>
      </c>
      <c r="AG435" s="23" t="str">
        <f>IF(B435="","",SUMIF(Mărfuri!$B$5:$B$1004,B435,Mărfuri!$H$5:$H$1004))</f>
        <v/>
      </c>
      <c r="AH435" s="24" t="str">
        <f t="shared" si="24"/>
        <v/>
      </c>
      <c r="AI435" s="25" t="str">
        <f t="shared" si="25"/>
        <v/>
      </c>
      <c r="AJ435" s="25" t="str">
        <f t="shared" si="26"/>
        <v/>
      </c>
      <c r="AK435" s="25" t="str">
        <f t="shared" si="27"/>
        <v/>
      </c>
      <c r="AL435" s="26" t="str">
        <f>IF(B435="","",TRIM(IF(COUNTIF($B$5:$B$504,B435)&gt;1,"Număr CMR dublat. ","")&amp;IF(LEN(IF(C435="","data, ","")&amp;IF(D435="","locul întocmirii, ","")&amp;IF(OR(E435="",F435=""),"expeditorul, ","")&amp;IF(OR(H435="",I435=""),"destinatarul, ","")&amp;IF(OR(N435="",O435=""),"transportatorul, ","")&amp;IF(OR(K435="",NOT(ISNUMBER(L435))),"locul și data încărcării, ","")&amp;IF(M435="","locul de livrare, ","")&amp;IF(N(AF435)=0,"numărul de colete, ","")&amp;IF(COUNTIFS(Mărfuri!$B$5:$B$1004,B435,Mărfuri!$H$5:$H$1004,"")&gt;0,"greutatea unor loturi, ",""))&gt;0,"Lipsesc date obligatorii (art. 6): "&amp;LEFT(IF(C435="","data, ","")&amp;IF(D435="","locul întocmirii, ","")&amp;IF(OR(E435="",F435=""),"expeditorul, ","")&amp;IF(OR(H435="",I435=""),"destinatarul, ","")&amp;IF(OR(N435="",O435=""),"transportatorul, ","")&amp;IF(OR(K435="",NOT(ISNUMBER(L435))),"locul și data încărcării, ","")&amp;IF(M435="","locul de livrare, ","")&amp;IF(N(AF435)=0,"numărul de colete, ","")&amp;IF(COUNTIFS(Mărfuri!$B$5:$B$1004,B435,Mărfuri!$H$5:$H$1004,"")&gt;0,"greutatea unor loturi, ",""),LEN(IF(C435="","data, ","")&amp;IF(D435="","locul întocmirii, ","")&amp;IF(OR(E435="",F435=""),"expeditorul, ","")&amp;IF(OR(H435="",I435=""),"destinatarul, ","")&amp;IF(OR(N435="",O435=""),"transportatorul, ","")&amp;IF(OR(K435="",NOT(ISNUMBER(L435))),"locul și data încărcării, ","")&amp;IF(M435="","locul de livrare, ","")&amp;IF(N(AF435)=0,"numărul de colete, ","")&amp;IF(COUNTIFS(Mărfuri!$B$5:$B$1004,B435,Mărfuri!$H$5:$H$1004,"")&gt;0,"greutatea unor loturi, ",""))-2)&amp;". ","")&amp;IF(Z435&lt;&gt;"","Transportatorul a făcut rezerve la încărcare (art. 8): ele te obligă doar dacă le-ai acceptat expres. ","")&amp;IF(AND(ISNUMBER(AC435),ISNUMBER(AI435)),IF(NOT(ISNUMBER(AD435)),IF(Azi&gt;AI435,"Rezerva scrisă pentru avarii neaparente nu a fost trimisă în termen ("&amp;RIGHT("0"&amp;DAY(AI435),2)&amp;"."&amp;RIGHT("0"&amp;MONTH(AI435),2)&amp;"."&amp;YEAR(AI435)&amp;"). ","Trimite rezerva scrisă pentru avarii neaparente până la "&amp;RIGHT("0"&amp;DAY(AI435),2)&amp;"."&amp;RIGHT("0"&amp;MONTH(AI435),2)&amp;"."&amp;YEAR(AI435)&amp;". "),IF(AD435&gt;AI435,"Rezerva scrisă a fost trimisă după termenul de 7 zile ("&amp;RIGHT("0"&amp;DAY(AI435),2)&amp;"."&amp;RIGHT("0"&amp;MONTH(AI435),2)&amp;"."&amp;YEAR(AI435)&amp;"): se prezumă că marfa a fost primită în starea din CMR. ","")),"")&amp;IF(ISNUMBER(AJ435),IF(NOT(ISNUMBER(AE435)),IF(Azi&gt;AJ435,"Termenul de 21 de zile pentru reclamația de întârziere a expirat. ","Livrare cu întârziere: trimite reclamația scrisă până la "&amp;RIGHT("0"&amp;DAY(AJ435),2)&amp;"."&amp;RIGHT("0"&amp;MONTH(AJ435),2)&amp;"."&amp;YEAR(AJ435)&amp;". "),IF(AE435&gt;AJ435,"Reclamația pentru întârziere a fost trimisă după termen. ","")),"")&amp;IF(AND(AH435="În tranzit – întârziat"),"Termenul de livrare a trecut și marfa nu a ajuns. ","")&amp;IF(AND(ISNUMBER(AK435),OR(AB435&lt;&gt;"",ISNUMBER(AC435),ISNUMBER(AJ435)),Azi&gt;N(AK435)-60,Azi&lt;=N(AK435)),"Acțiunea în instanță se prescrie la "&amp;RIGHT("0"&amp;DAY(AK435),2)&amp;"."&amp;RIGHT("0"&amp;MONTH(AK435),2)&amp;"."&amp;YEAR(AK435)&amp;". ","")))</f>
        <v/>
      </c>
    </row>
    <row r="436" spans="2:38" x14ac:dyDescent="0.2">
      <c r="B436" s="17"/>
      <c r="C436" s="18"/>
      <c r="D436" s="19"/>
      <c r="E436" s="19"/>
      <c r="F436" s="19"/>
      <c r="G436" s="19"/>
      <c r="H436" s="19"/>
      <c r="I436" s="19"/>
      <c r="J436" s="19"/>
      <c r="K436" s="19"/>
      <c r="L436" s="18"/>
      <c r="M436" s="19"/>
      <c r="N436" s="19"/>
      <c r="O436" s="19"/>
      <c r="P436" s="19"/>
      <c r="Q436" s="19"/>
      <c r="R436" s="19"/>
      <c r="S436" s="19"/>
      <c r="T436" s="20"/>
      <c r="U436" s="21"/>
      <c r="V436" s="20"/>
      <c r="W436" s="19"/>
      <c r="X436" s="19"/>
      <c r="Y436" s="18"/>
      <c r="Z436" s="19"/>
      <c r="AA436" s="18"/>
      <c r="AB436" s="19"/>
      <c r="AC436" s="18"/>
      <c r="AD436" s="18"/>
      <c r="AE436" s="18"/>
      <c r="AF436" s="22" t="str">
        <f>IF(B436="","",SUMIF(Mărfuri!$B$5:$B$1004,B436,Mărfuri!$D$5:$D$1004))</f>
        <v/>
      </c>
      <c r="AG436" s="23" t="str">
        <f>IF(B436="","",SUMIF(Mărfuri!$B$5:$B$1004,B436,Mărfuri!$H$5:$H$1004))</f>
        <v/>
      </c>
      <c r="AH436" s="24" t="str">
        <f t="shared" si="24"/>
        <v/>
      </c>
      <c r="AI436" s="25" t="str">
        <f t="shared" si="25"/>
        <v/>
      </c>
      <c r="AJ436" s="25" t="str">
        <f t="shared" si="26"/>
        <v/>
      </c>
      <c r="AK436" s="25" t="str">
        <f t="shared" si="27"/>
        <v/>
      </c>
      <c r="AL436" s="26" t="str">
        <f>IF(B436="","",TRIM(IF(COUNTIF($B$5:$B$504,B436)&gt;1,"Număr CMR dublat. ","")&amp;IF(LEN(IF(C436="","data, ","")&amp;IF(D436="","locul întocmirii, ","")&amp;IF(OR(E436="",F436=""),"expeditorul, ","")&amp;IF(OR(H436="",I436=""),"destinatarul, ","")&amp;IF(OR(N436="",O436=""),"transportatorul, ","")&amp;IF(OR(K436="",NOT(ISNUMBER(L436))),"locul și data încărcării, ","")&amp;IF(M436="","locul de livrare, ","")&amp;IF(N(AF436)=0,"numărul de colete, ","")&amp;IF(COUNTIFS(Mărfuri!$B$5:$B$1004,B436,Mărfuri!$H$5:$H$1004,"")&gt;0,"greutatea unor loturi, ",""))&gt;0,"Lipsesc date obligatorii (art. 6): "&amp;LEFT(IF(C436="","data, ","")&amp;IF(D436="","locul întocmirii, ","")&amp;IF(OR(E436="",F436=""),"expeditorul, ","")&amp;IF(OR(H436="",I436=""),"destinatarul, ","")&amp;IF(OR(N436="",O436=""),"transportatorul, ","")&amp;IF(OR(K436="",NOT(ISNUMBER(L436))),"locul și data încărcării, ","")&amp;IF(M436="","locul de livrare, ","")&amp;IF(N(AF436)=0,"numărul de colete, ","")&amp;IF(COUNTIFS(Mărfuri!$B$5:$B$1004,B436,Mărfuri!$H$5:$H$1004,"")&gt;0,"greutatea unor loturi, ",""),LEN(IF(C436="","data, ","")&amp;IF(D436="","locul întocmirii, ","")&amp;IF(OR(E436="",F436=""),"expeditorul, ","")&amp;IF(OR(H436="",I436=""),"destinatarul, ","")&amp;IF(OR(N436="",O436=""),"transportatorul, ","")&amp;IF(OR(K436="",NOT(ISNUMBER(L436))),"locul și data încărcării, ","")&amp;IF(M436="","locul de livrare, ","")&amp;IF(N(AF436)=0,"numărul de colete, ","")&amp;IF(COUNTIFS(Mărfuri!$B$5:$B$1004,B436,Mărfuri!$H$5:$H$1004,"")&gt;0,"greutatea unor loturi, ",""))-2)&amp;". ","")&amp;IF(Z436&lt;&gt;"","Transportatorul a făcut rezerve la încărcare (art. 8): ele te obligă doar dacă le-ai acceptat expres. ","")&amp;IF(AND(ISNUMBER(AC436),ISNUMBER(AI436)),IF(NOT(ISNUMBER(AD436)),IF(Azi&gt;AI436,"Rezerva scrisă pentru avarii neaparente nu a fost trimisă în termen ("&amp;RIGHT("0"&amp;DAY(AI436),2)&amp;"."&amp;RIGHT("0"&amp;MONTH(AI436),2)&amp;"."&amp;YEAR(AI436)&amp;"). ","Trimite rezerva scrisă pentru avarii neaparente până la "&amp;RIGHT("0"&amp;DAY(AI436),2)&amp;"."&amp;RIGHT("0"&amp;MONTH(AI436),2)&amp;"."&amp;YEAR(AI436)&amp;". "),IF(AD436&gt;AI436,"Rezerva scrisă a fost trimisă după termenul de 7 zile ("&amp;RIGHT("0"&amp;DAY(AI436),2)&amp;"."&amp;RIGHT("0"&amp;MONTH(AI436),2)&amp;"."&amp;YEAR(AI436)&amp;"): se prezumă că marfa a fost primită în starea din CMR. ","")),"")&amp;IF(ISNUMBER(AJ436),IF(NOT(ISNUMBER(AE436)),IF(Azi&gt;AJ436,"Termenul de 21 de zile pentru reclamația de întârziere a expirat. ","Livrare cu întârziere: trimite reclamația scrisă până la "&amp;RIGHT("0"&amp;DAY(AJ436),2)&amp;"."&amp;RIGHT("0"&amp;MONTH(AJ436),2)&amp;"."&amp;YEAR(AJ436)&amp;". "),IF(AE436&gt;AJ436,"Reclamația pentru întârziere a fost trimisă după termen. ","")),"")&amp;IF(AND(AH436="În tranzit – întârziat"),"Termenul de livrare a trecut și marfa nu a ajuns. ","")&amp;IF(AND(ISNUMBER(AK436),OR(AB436&lt;&gt;"",ISNUMBER(AC436),ISNUMBER(AJ436)),Azi&gt;N(AK436)-60,Azi&lt;=N(AK436)),"Acțiunea în instanță se prescrie la "&amp;RIGHT("0"&amp;DAY(AK436),2)&amp;"."&amp;RIGHT("0"&amp;MONTH(AK436),2)&amp;"."&amp;YEAR(AK436)&amp;". ","")))</f>
        <v/>
      </c>
    </row>
    <row r="437" spans="2:38" x14ac:dyDescent="0.2">
      <c r="B437" s="17"/>
      <c r="C437" s="18"/>
      <c r="D437" s="19"/>
      <c r="E437" s="19"/>
      <c r="F437" s="19"/>
      <c r="G437" s="19"/>
      <c r="H437" s="19"/>
      <c r="I437" s="19"/>
      <c r="J437" s="19"/>
      <c r="K437" s="19"/>
      <c r="L437" s="18"/>
      <c r="M437" s="19"/>
      <c r="N437" s="19"/>
      <c r="O437" s="19"/>
      <c r="P437" s="19"/>
      <c r="Q437" s="19"/>
      <c r="R437" s="19"/>
      <c r="S437" s="19"/>
      <c r="T437" s="20"/>
      <c r="U437" s="21"/>
      <c r="V437" s="20"/>
      <c r="W437" s="19"/>
      <c r="X437" s="19"/>
      <c r="Y437" s="18"/>
      <c r="Z437" s="19"/>
      <c r="AA437" s="18"/>
      <c r="AB437" s="19"/>
      <c r="AC437" s="18"/>
      <c r="AD437" s="18"/>
      <c r="AE437" s="18"/>
      <c r="AF437" s="22" t="str">
        <f>IF(B437="","",SUMIF(Mărfuri!$B$5:$B$1004,B437,Mărfuri!$D$5:$D$1004))</f>
        <v/>
      </c>
      <c r="AG437" s="23" t="str">
        <f>IF(B437="","",SUMIF(Mărfuri!$B$5:$B$1004,B437,Mărfuri!$H$5:$H$1004))</f>
        <v/>
      </c>
      <c r="AH437" s="24" t="str">
        <f t="shared" si="24"/>
        <v/>
      </c>
      <c r="AI437" s="25" t="str">
        <f t="shared" si="25"/>
        <v/>
      </c>
      <c r="AJ437" s="25" t="str">
        <f t="shared" si="26"/>
        <v/>
      </c>
      <c r="AK437" s="25" t="str">
        <f t="shared" si="27"/>
        <v/>
      </c>
      <c r="AL437" s="26" t="str">
        <f>IF(B437="","",TRIM(IF(COUNTIF($B$5:$B$504,B437)&gt;1,"Număr CMR dublat. ","")&amp;IF(LEN(IF(C437="","data, ","")&amp;IF(D437="","locul întocmirii, ","")&amp;IF(OR(E437="",F437=""),"expeditorul, ","")&amp;IF(OR(H437="",I437=""),"destinatarul, ","")&amp;IF(OR(N437="",O437=""),"transportatorul, ","")&amp;IF(OR(K437="",NOT(ISNUMBER(L437))),"locul și data încărcării, ","")&amp;IF(M437="","locul de livrare, ","")&amp;IF(N(AF437)=0,"numărul de colete, ","")&amp;IF(COUNTIFS(Mărfuri!$B$5:$B$1004,B437,Mărfuri!$H$5:$H$1004,"")&gt;0,"greutatea unor loturi, ",""))&gt;0,"Lipsesc date obligatorii (art. 6): "&amp;LEFT(IF(C437="","data, ","")&amp;IF(D437="","locul întocmirii, ","")&amp;IF(OR(E437="",F437=""),"expeditorul, ","")&amp;IF(OR(H437="",I437=""),"destinatarul, ","")&amp;IF(OR(N437="",O437=""),"transportatorul, ","")&amp;IF(OR(K437="",NOT(ISNUMBER(L437))),"locul și data încărcării, ","")&amp;IF(M437="","locul de livrare, ","")&amp;IF(N(AF437)=0,"numărul de colete, ","")&amp;IF(COUNTIFS(Mărfuri!$B$5:$B$1004,B437,Mărfuri!$H$5:$H$1004,"")&gt;0,"greutatea unor loturi, ",""),LEN(IF(C437="","data, ","")&amp;IF(D437="","locul întocmirii, ","")&amp;IF(OR(E437="",F437=""),"expeditorul, ","")&amp;IF(OR(H437="",I437=""),"destinatarul, ","")&amp;IF(OR(N437="",O437=""),"transportatorul, ","")&amp;IF(OR(K437="",NOT(ISNUMBER(L437))),"locul și data încărcării, ","")&amp;IF(M437="","locul de livrare, ","")&amp;IF(N(AF437)=0,"numărul de colete, ","")&amp;IF(COUNTIFS(Mărfuri!$B$5:$B$1004,B437,Mărfuri!$H$5:$H$1004,"")&gt;0,"greutatea unor loturi, ",""))-2)&amp;". ","")&amp;IF(Z437&lt;&gt;"","Transportatorul a făcut rezerve la încărcare (art. 8): ele te obligă doar dacă le-ai acceptat expres. ","")&amp;IF(AND(ISNUMBER(AC437),ISNUMBER(AI437)),IF(NOT(ISNUMBER(AD437)),IF(Azi&gt;AI437,"Rezerva scrisă pentru avarii neaparente nu a fost trimisă în termen ("&amp;RIGHT("0"&amp;DAY(AI437),2)&amp;"."&amp;RIGHT("0"&amp;MONTH(AI437),2)&amp;"."&amp;YEAR(AI437)&amp;"). ","Trimite rezerva scrisă pentru avarii neaparente până la "&amp;RIGHT("0"&amp;DAY(AI437),2)&amp;"."&amp;RIGHT("0"&amp;MONTH(AI437),2)&amp;"."&amp;YEAR(AI437)&amp;". "),IF(AD437&gt;AI437,"Rezerva scrisă a fost trimisă după termenul de 7 zile ("&amp;RIGHT("0"&amp;DAY(AI437),2)&amp;"."&amp;RIGHT("0"&amp;MONTH(AI437),2)&amp;"."&amp;YEAR(AI437)&amp;"): se prezumă că marfa a fost primită în starea din CMR. ","")),"")&amp;IF(ISNUMBER(AJ437),IF(NOT(ISNUMBER(AE437)),IF(Azi&gt;AJ437,"Termenul de 21 de zile pentru reclamația de întârziere a expirat. ","Livrare cu întârziere: trimite reclamația scrisă până la "&amp;RIGHT("0"&amp;DAY(AJ437),2)&amp;"."&amp;RIGHT("0"&amp;MONTH(AJ437),2)&amp;"."&amp;YEAR(AJ437)&amp;". "),IF(AE437&gt;AJ437,"Reclamația pentru întârziere a fost trimisă după termen. ","")),"")&amp;IF(AND(AH437="În tranzit – întârziat"),"Termenul de livrare a trecut și marfa nu a ajuns. ","")&amp;IF(AND(ISNUMBER(AK437),OR(AB437&lt;&gt;"",ISNUMBER(AC437),ISNUMBER(AJ437)),Azi&gt;N(AK437)-60,Azi&lt;=N(AK437)),"Acțiunea în instanță se prescrie la "&amp;RIGHT("0"&amp;DAY(AK437),2)&amp;"."&amp;RIGHT("0"&amp;MONTH(AK437),2)&amp;"."&amp;YEAR(AK437)&amp;". ","")))</f>
        <v/>
      </c>
    </row>
    <row r="438" spans="2:38" x14ac:dyDescent="0.2">
      <c r="B438" s="17"/>
      <c r="C438" s="18"/>
      <c r="D438" s="19"/>
      <c r="E438" s="19"/>
      <c r="F438" s="19"/>
      <c r="G438" s="19"/>
      <c r="H438" s="19"/>
      <c r="I438" s="19"/>
      <c r="J438" s="19"/>
      <c r="K438" s="19"/>
      <c r="L438" s="18"/>
      <c r="M438" s="19"/>
      <c r="N438" s="19"/>
      <c r="O438" s="19"/>
      <c r="P438" s="19"/>
      <c r="Q438" s="19"/>
      <c r="R438" s="19"/>
      <c r="S438" s="19"/>
      <c r="T438" s="20"/>
      <c r="U438" s="21"/>
      <c r="V438" s="20"/>
      <c r="W438" s="19"/>
      <c r="X438" s="19"/>
      <c r="Y438" s="18"/>
      <c r="Z438" s="19"/>
      <c r="AA438" s="18"/>
      <c r="AB438" s="19"/>
      <c r="AC438" s="18"/>
      <c r="AD438" s="18"/>
      <c r="AE438" s="18"/>
      <c r="AF438" s="22" t="str">
        <f>IF(B438="","",SUMIF(Mărfuri!$B$5:$B$1004,B438,Mărfuri!$D$5:$D$1004))</f>
        <v/>
      </c>
      <c r="AG438" s="23" t="str">
        <f>IF(B438="","",SUMIF(Mărfuri!$B$5:$B$1004,B438,Mărfuri!$H$5:$H$1004))</f>
        <v/>
      </c>
      <c r="AH438" s="24" t="str">
        <f t="shared" si="24"/>
        <v/>
      </c>
      <c r="AI438" s="25" t="str">
        <f t="shared" si="25"/>
        <v/>
      </c>
      <c r="AJ438" s="25" t="str">
        <f t="shared" si="26"/>
        <v/>
      </c>
      <c r="AK438" s="25" t="str">
        <f t="shared" si="27"/>
        <v/>
      </c>
      <c r="AL438" s="26" t="str">
        <f>IF(B438="","",TRIM(IF(COUNTIF($B$5:$B$504,B438)&gt;1,"Număr CMR dublat. ","")&amp;IF(LEN(IF(C438="","data, ","")&amp;IF(D438="","locul întocmirii, ","")&amp;IF(OR(E438="",F438=""),"expeditorul, ","")&amp;IF(OR(H438="",I438=""),"destinatarul, ","")&amp;IF(OR(N438="",O438=""),"transportatorul, ","")&amp;IF(OR(K438="",NOT(ISNUMBER(L438))),"locul și data încărcării, ","")&amp;IF(M438="","locul de livrare, ","")&amp;IF(N(AF438)=0,"numărul de colete, ","")&amp;IF(COUNTIFS(Mărfuri!$B$5:$B$1004,B438,Mărfuri!$H$5:$H$1004,"")&gt;0,"greutatea unor loturi, ",""))&gt;0,"Lipsesc date obligatorii (art. 6): "&amp;LEFT(IF(C438="","data, ","")&amp;IF(D438="","locul întocmirii, ","")&amp;IF(OR(E438="",F438=""),"expeditorul, ","")&amp;IF(OR(H438="",I438=""),"destinatarul, ","")&amp;IF(OR(N438="",O438=""),"transportatorul, ","")&amp;IF(OR(K438="",NOT(ISNUMBER(L438))),"locul și data încărcării, ","")&amp;IF(M438="","locul de livrare, ","")&amp;IF(N(AF438)=0,"numărul de colete, ","")&amp;IF(COUNTIFS(Mărfuri!$B$5:$B$1004,B438,Mărfuri!$H$5:$H$1004,"")&gt;0,"greutatea unor loturi, ",""),LEN(IF(C438="","data, ","")&amp;IF(D438="","locul întocmirii, ","")&amp;IF(OR(E438="",F438=""),"expeditorul, ","")&amp;IF(OR(H438="",I438=""),"destinatarul, ","")&amp;IF(OR(N438="",O438=""),"transportatorul, ","")&amp;IF(OR(K438="",NOT(ISNUMBER(L438))),"locul și data încărcării, ","")&amp;IF(M438="","locul de livrare, ","")&amp;IF(N(AF438)=0,"numărul de colete, ","")&amp;IF(COUNTIFS(Mărfuri!$B$5:$B$1004,B438,Mărfuri!$H$5:$H$1004,"")&gt;0,"greutatea unor loturi, ",""))-2)&amp;". ","")&amp;IF(Z438&lt;&gt;"","Transportatorul a făcut rezerve la încărcare (art. 8): ele te obligă doar dacă le-ai acceptat expres. ","")&amp;IF(AND(ISNUMBER(AC438),ISNUMBER(AI438)),IF(NOT(ISNUMBER(AD438)),IF(Azi&gt;AI438,"Rezerva scrisă pentru avarii neaparente nu a fost trimisă în termen ("&amp;RIGHT("0"&amp;DAY(AI438),2)&amp;"."&amp;RIGHT("0"&amp;MONTH(AI438),2)&amp;"."&amp;YEAR(AI438)&amp;"). ","Trimite rezerva scrisă pentru avarii neaparente până la "&amp;RIGHT("0"&amp;DAY(AI438),2)&amp;"."&amp;RIGHT("0"&amp;MONTH(AI438),2)&amp;"."&amp;YEAR(AI438)&amp;". "),IF(AD438&gt;AI438,"Rezerva scrisă a fost trimisă după termenul de 7 zile ("&amp;RIGHT("0"&amp;DAY(AI438),2)&amp;"."&amp;RIGHT("0"&amp;MONTH(AI438),2)&amp;"."&amp;YEAR(AI438)&amp;"): se prezumă că marfa a fost primită în starea din CMR. ","")),"")&amp;IF(ISNUMBER(AJ438),IF(NOT(ISNUMBER(AE438)),IF(Azi&gt;AJ438,"Termenul de 21 de zile pentru reclamația de întârziere a expirat. ","Livrare cu întârziere: trimite reclamația scrisă până la "&amp;RIGHT("0"&amp;DAY(AJ438),2)&amp;"."&amp;RIGHT("0"&amp;MONTH(AJ438),2)&amp;"."&amp;YEAR(AJ438)&amp;". "),IF(AE438&gt;AJ438,"Reclamația pentru întârziere a fost trimisă după termen. ","")),"")&amp;IF(AND(AH438="În tranzit – întârziat"),"Termenul de livrare a trecut și marfa nu a ajuns. ","")&amp;IF(AND(ISNUMBER(AK438),OR(AB438&lt;&gt;"",ISNUMBER(AC438),ISNUMBER(AJ438)),Azi&gt;N(AK438)-60,Azi&lt;=N(AK438)),"Acțiunea în instanță se prescrie la "&amp;RIGHT("0"&amp;DAY(AK438),2)&amp;"."&amp;RIGHT("0"&amp;MONTH(AK438),2)&amp;"."&amp;YEAR(AK438)&amp;". ","")))</f>
        <v/>
      </c>
    </row>
    <row r="439" spans="2:38" x14ac:dyDescent="0.2">
      <c r="B439" s="17"/>
      <c r="C439" s="18"/>
      <c r="D439" s="19"/>
      <c r="E439" s="19"/>
      <c r="F439" s="19"/>
      <c r="G439" s="19"/>
      <c r="H439" s="19"/>
      <c r="I439" s="19"/>
      <c r="J439" s="19"/>
      <c r="K439" s="19"/>
      <c r="L439" s="18"/>
      <c r="M439" s="19"/>
      <c r="N439" s="19"/>
      <c r="O439" s="19"/>
      <c r="P439" s="19"/>
      <c r="Q439" s="19"/>
      <c r="R439" s="19"/>
      <c r="S439" s="19"/>
      <c r="T439" s="20"/>
      <c r="U439" s="21"/>
      <c r="V439" s="20"/>
      <c r="W439" s="19"/>
      <c r="X439" s="19"/>
      <c r="Y439" s="18"/>
      <c r="Z439" s="19"/>
      <c r="AA439" s="18"/>
      <c r="AB439" s="19"/>
      <c r="AC439" s="18"/>
      <c r="AD439" s="18"/>
      <c r="AE439" s="18"/>
      <c r="AF439" s="22" t="str">
        <f>IF(B439="","",SUMIF(Mărfuri!$B$5:$B$1004,B439,Mărfuri!$D$5:$D$1004))</f>
        <v/>
      </c>
      <c r="AG439" s="23" t="str">
        <f>IF(B439="","",SUMIF(Mărfuri!$B$5:$B$1004,B439,Mărfuri!$H$5:$H$1004))</f>
        <v/>
      </c>
      <c r="AH439" s="24" t="str">
        <f t="shared" si="24"/>
        <v/>
      </c>
      <c r="AI439" s="25" t="str">
        <f t="shared" si="25"/>
        <v/>
      </c>
      <c r="AJ439" s="25" t="str">
        <f t="shared" si="26"/>
        <v/>
      </c>
      <c r="AK439" s="25" t="str">
        <f t="shared" si="27"/>
        <v/>
      </c>
      <c r="AL439" s="26" t="str">
        <f>IF(B439="","",TRIM(IF(COUNTIF($B$5:$B$504,B439)&gt;1,"Număr CMR dublat. ","")&amp;IF(LEN(IF(C439="","data, ","")&amp;IF(D439="","locul întocmirii, ","")&amp;IF(OR(E439="",F439=""),"expeditorul, ","")&amp;IF(OR(H439="",I439=""),"destinatarul, ","")&amp;IF(OR(N439="",O439=""),"transportatorul, ","")&amp;IF(OR(K439="",NOT(ISNUMBER(L439))),"locul și data încărcării, ","")&amp;IF(M439="","locul de livrare, ","")&amp;IF(N(AF439)=0,"numărul de colete, ","")&amp;IF(COUNTIFS(Mărfuri!$B$5:$B$1004,B439,Mărfuri!$H$5:$H$1004,"")&gt;0,"greutatea unor loturi, ",""))&gt;0,"Lipsesc date obligatorii (art. 6): "&amp;LEFT(IF(C439="","data, ","")&amp;IF(D439="","locul întocmirii, ","")&amp;IF(OR(E439="",F439=""),"expeditorul, ","")&amp;IF(OR(H439="",I439=""),"destinatarul, ","")&amp;IF(OR(N439="",O439=""),"transportatorul, ","")&amp;IF(OR(K439="",NOT(ISNUMBER(L439))),"locul și data încărcării, ","")&amp;IF(M439="","locul de livrare, ","")&amp;IF(N(AF439)=0,"numărul de colete, ","")&amp;IF(COUNTIFS(Mărfuri!$B$5:$B$1004,B439,Mărfuri!$H$5:$H$1004,"")&gt;0,"greutatea unor loturi, ",""),LEN(IF(C439="","data, ","")&amp;IF(D439="","locul întocmirii, ","")&amp;IF(OR(E439="",F439=""),"expeditorul, ","")&amp;IF(OR(H439="",I439=""),"destinatarul, ","")&amp;IF(OR(N439="",O439=""),"transportatorul, ","")&amp;IF(OR(K439="",NOT(ISNUMBER(L439))),"locul și data încărcării, ","")&amp;IF(M439="","locul de livrare, ","")&amp;IF(N(AF439)=0,"numărul de colete, ","")&amp;IF(COUNTIFS(Mărfuri!$B$5:$B$1004,B439,Mărfuri!$H$5:$H$1004,"")&gt;0,"greutatea unor loturi, ",""))-2)&amp;". ","")&amp;IF(Z439&lt;&gt;"","Transportatorul a făcut rezerve la încărcare (art. 8): ele te obligă doar dacă le-ai acceptat expres. ","")&amp;IF(AND(ISNUMBER(AC439),ISNUMBER(AI439)),IF(NOT(ISNUMBER(AD439)),IF(Azi&gt;AI439,"Rezerva scrisă pentru avarii neaparente nu a fost trimisă în termen ("&amp;RIGHT("0"&amp;DAY(AI439),2)&amp;"."&amp;RIGHT("0"&amp;MONTH(AI439),2)&amp;"."&amp;YEAR(AI439)&amp;"). ","Trimite rezerva scrisă pentru avarii neaparente până la "&amp;RIGHT("0"&amp;DAY(AI439),2)&amp;"."&amp;RIGHT("0"&amp;MONTH(AI439),2)&amp;"."&amp;YEAR(AI439)&amp;". "),IF(AD439&gt;AI439,"Rezerva scrisă a fost trimisă după termenul de 7 zile ("&amp;RIGHT("0"&amp;DAY(AI439),2)&amp;"."&amp;RIGHT("0"&amp;MONTH(AI439),2)&amp;"."&amp;YEAR(AI439)&amp;"): se prezumă că marfa a fost primită în starea din CMR. ","")),"")&amp;IF(ISNUMBER(AJ439),IF(NOT(ISNUMBER(AE439)),IF(Azi&gt;AJ439,"Termenul de 21 de zile pentru reclamația de întârziere a expirat. ","Livrare cu întârziere: trimite reclamația scrisă până la "&amp;RIGHT("0"&amp;DAY(AJ439),2)&amp;"."&amp;RIGHT("0"&amp;MONTH(AJ439),2)&amp;"."&amp;YEAR(AJ439)&amp;". "),IF(AE439&gt;AJ439,"Reclamația pentru întârziere a fost trimisă după termen. ","")),"")&amp;IF(AND(AH439="În tranzit – întârziat"),"Termenul de livrare a trecut și marfa nu a ajuns. ","")&amp;IF(AND(ISNUMBER(AK439),OR(AB439&lt;&gt;"",ISNUMBER(AC439),ISNUMBER(AJ439)),Azi&gt;N(AK439)-60,Azi&lt;=N(AK439)),"Acțiunea în instanță se prescrie la "&amp;RIGHT("0"&amp;DAY(AK439),2)&amp;"."&amp;RIGHT("0"&amp;MONTH(AK439),2)&amp;"."&amp;YEAR(AK439)&amp;". ","")))</f>
        <v/>
      </c>
    </row>
    <row r="440" spans="2:38" x14ac:dyDescent="0.2">
      <c r="B440" s="17"/>
      <c r="C440" s="18"/>
      <c r="D440" s="19"/>
      <c r="E440" s="19"/>
      <c r="F440" s="19"/>
      <c r="G440" s="19"/>
      <c r="H440" s="19"/>
      <c r="I440" s="19"/>
      <c r="J440" s="19"/>
      <c r="K440" s="19"/>
      <c r="L440" s="18"/>
      <c r="M440" s="19"/>
      <c r="N440" s="19"/>
      <c r="O440" s="19"/>
      <c r="P440" s="19"/>
      <c r="Q440" s="19"/>
      <c r="R440" s="19"/>
      <c r="S440" s="19"/>
      <c r="T440" s="20"/>
      <c r="U440" s="21"/>
      <c r="V440" s="20"/>
      <c r="W440" s="19"/>
      <c r="X440" s="19"/>
      <c r="Y440" s="18"/>
      <c r="Z440" s="19"/>
      <c r="AA440" s="18"/>
      <c r="AB440" s="19"/>
      <c r="AC440" s="18"/>
      <c r="AD440" s="18"/>
      <c r="AE440" s="18"/>
      <c r="AF440" s="22" t="str">
        <f>IF(B440="","",SUMIF(Mărfuri!$B$5:$B$1004,B440,Mărfuri!$D$5:$D$1004))</f>
        <v/>
      </c>
      <c r="AG440" s="23" t="str">
        <f>IF(B440="","",SUMIF(Mărfuri!$B$5:$B$1004,B440,Mărfuri!$H$5:$H$1004))</f>
        <v/>
      </c>
      <c r="AH440" s="24" t="str">
        <f t="shared" si="24"/>
        <v/>
      </c>
      <c r="AI440" s="25" t="str">
        <f t="shared" si="25"/>
        <v/>
      </c>
      <c r="AJ440" s="25" t="str">
        <f t="shared" si="26"/>
        <v/>
      </c>
      <c r="AK440" s="25" t="str">
        <f t="shared" si="27"/>
        <v/>
      </c>
      <c r="AL440" s="26" t="str">
        <f>IF(B440="","",TRIM(IF(COUNTIF($B$5:$B$504,B440)&gt;1,"Număr CMR dublat. ","")&amp;IF(LEN(IF(C440="","data, ","")&amp;IF(D440="","locul întocmirii, ","")&amp;IF(OR(E440="",F440=""),"expeditorul, ","")&amp;IF(OR(H440="",I440=""),"destinatarul, ","")&amp;IF(OR(N440="",O440=""),"transportatorul, ","")&amp;IF(OR(K440="",NOT(ISNUMBER(L440))),"locul și data încărcării, ","")&amp;IF(M440="","locul de livrare, ","")&amp;IF(N(AF440)=0,"numărul de colete, ","")&amp;IF(COUNTIFS(Mărfuri!$B$5:$B$1004,B440,Mărfuri!$H$5:$H$1004,"")&gt;0,"greutatea unor loturi, ",""))&gt;0,"Lipsesc date obligatorii (art. 6): "&amp;LEFT(IF(C440="","data, ","")&amp;IF(D440="","locul întocmirii, ","")&amp;IF(OR(E440="",F440=""),"expeditorul, ","")&amp;IF(OR(H440="",I440=""),"destinatarul, ","")&amp;IF(OR(N440="",O440=""),"transportatorul, ","")&amp;IF(OR(K440="",NOT(ISNUMBER(L440))),"locul și data încărcării, ","")&amp;IF(M440="","locul de livrare, ","")&amp;IF(N(AF440)=0,"numărul de colete, ","")&amp;IF(COUNTIFS(Mărfuri!$B$5:$B$1004,B440,Mărfuri!$H$5:$H$1004,"")&gt;0,"greutatea unor loturi, ",""),LEN(IF(C440="","data, ","")&amp;IF(D440="","locul întocmirii, ","")&amp;IF(OR(E440="",F440=""),"expeditorul, ","")&amp;IF(OR(H440="",I440=""),"destinatarul, ","")&amp;IF(OR(N440="",O440=""),"transportatorul, ","")&amp;IF(OR(K440="",NOT(ISNUMBER(L440))),"locul și data încărcării, ","")&amp;IF(M440="","locul de livrare, ","")&amp;IF(N(AF440)=0,"numărul de colete, ","")&amp;IF(COUNTIFS(Mărfuri!$B$5:$B$1004,B440,Mărfuri!$H$5:$H$1004,"")&gt;0,"greutatea unor loturi, ",""))-2)&amp;". ","")&amp;IF(Z440&lt;&gt;"","Transportatorul a făcut rezerve la încărcare (art. 8): ele te obligă doar dacă le-ai acceptat expres. ","")&amp;IF(AND(ISNUMBER(AC440),ISNUMBER(AI440)),IF(NOT(ISNUMBER(AD440)),IF(Azi&gt;AI440,"Rezerva scrisă pentru avarii neaparente nu a fost trimisă în termen ("&amp;RIGHT("0"&amp;DAY(AI440),2)&amp;"."&amp;RIGHT("0"&amp;MONTH(AI440),2)&amp;"."&amp;YEAR(AI440)&amp;"). ","Trimite rezerva scrisă pentru avarii neaparente până la "&amp;RIGHT("0"&amp;DAY(AI440),2)&amp;"."&amp;RIGHT("0"&amp;MONTH(AI440),2)&amp;"."&amp;YEAR(AI440)&amp;". "),IF(AD440&gt;AI440,"Rezerva scrisă a fost trimisă după termenul de 7 zile ("&amp;RIGHT("0"&amp;DAY(AI440),2)&amp;"."&amp;RIGHT("0"&amp;MONTH(AI440),2)&amp;"."&amp;YEAR(AI440)&amp;"): se prezumă că marfa a fost primită în starea din CMR. ","")),"")&amp;IF(ISNUMBER(AJ440),IF(NOT(ISNUMBER(AE440)),IF(Azi&gt;AJ440,"Termenul de 21 de zile pentru reclamația de întârziere a expirat. ","Livrare cu întârziere: trimite reclamația scrisă până la "&amp;RIGHT("0"&amp;DAY(AJ440),2)&amp;"."&amp;RIGHT("0"&amp;MONTH(AJ440),2)&amp;"."&amp;YEAR(AJ440)&amp;". "),IF(AE440&gt;AJ440,"Reclamația pentru întârziere a fost trimisă după termen. ","")),"")&amp;IF(AND(AH440="În tranzit – întârziat"),"Termenul de livrare a trecut și marfa nu a ajuns. ","")&amp;IF(AND(ISNUMBER(AK440),OR(AB440&lt;&gt;"",ISNUMBER(AC440),ISNUMBER(AJ440)),Azi&gt;N(AK440)-60,Azi&lt;=N(AK440)),"Acțiunea în instanță se prescrie la "&amp;RIGHT("0"&amp;DAY(AK440),2)&amp;"."&amp;RIGHT("0"&amp;MONTH(AK440),2)&amp;"."&amp;YEAR(AK440)&amp;". ","")))</f>
        <v/>
      </c>
    </row>
    <row r="441" spans="2:38" x14ac:dyDescent="0.2">
      <c r="B441" s="17"/>
      <c r="C441" s="18"/>
      <c r="D441" s="19"/>
      <c r="E441" s="19"/>
      <c r="F441" s="19"/>
      <c r="G441" s="19"/>
      <c r="H441" s="19"/>
      <c r="I441" s="19"/>
      <c r="J441" s="19"/>
      <c r="K441" s="19"/>
      <c r="L441" s="18"/>
      <c r="M441" s="19"/>
      <c r="N441" s="19"/>
      <c r="O441" s="19"/>
      <c r="P441" s="19"/>
      <c r="Q441" s="19"/>
      <c r="R441" s="19"/>
      <c r="S441" s="19"/>
      <c r="T441" s="20"/>
      <c r="U441" s="21"/>
      <c r="V441" s="20"/>
      <c r="W441" s="19"/>
      <c r="X441" s="19"/>
      <c r="Y441" s="18"/>
      <c r="Z441" s="19"/>
      <c r="AA441" s="18"/>
      <c r="AB441" s="19"/>
      <c r="AC441" s="18"/>
      <c r="AD441" s="18"/>
      <c r="AE441" s="18"/>
      <c r="AF441" s="22" t="str">
        <f>IF(B441="","",SUMIF(Mărfuri!$B$5:$B$1004,B441,Mărfuri!$D$5:$D$1004))</f>
        <v/>
      </c>
      <c r="AG441" s="23" t="str">
        <f>IF(B441="","",SUMIF(Mărfuri!$B$5:$B$1004,B441,Mărfuri!$H$5:$H$1004))</f>
        <v/>
      </c>
      <c r="AH441" s="24" t="str">
        <f t="shared" si="24"/>
        <v/>
      </c>
      <c r="AI441" s="25" t="str">
        <f t="shared" si="25"/>
        <v/>
      </c>
      <c r="AJ441" s="25" t="str">
        <f t="shared" si="26"/>
        <v/>
      </c>
      <c r="AK441" s="25" t="str">
        <f t="shared" si="27"/>
        <v/>
      </c>
      <c r="AL441" s="26" t="str">
        <f>IF(B441="","",TRIM(IF(COUNTIF($B$5:$B$504,B441)&gt;1,"Număr CMR dublat. ","")&amp;IF(LEN(IF(C441="","data, ","")&amp;IF(D441="","locul întocmirii, ","")&amp;IF(OR(E441="",F441=""),"expeditorul, ","")&amp;IF(OR(H441="",I441=""),"destinatarul, ","")&amp;IF(OR(N441="",O441=""),"transportatorul, ","")&amp;IF(OR(K441="",NOT(ISNUMBER(L441))),"locul și data încărcării, ","")&amp;IF(M441="","locul de livrare, ","")&amp;IF(N(AF441)=0,"numărul de colete, ","")&amp;IF(COUNTIFS(Mărfuri!$B$5:$B$1004,B441,Mărfuri!$H$5:$H$1004,"")&gt;0,"greutatea unor loturi, ",""))&gt;0,"Lipsesc date obligatorii (art. 6): "&amp;LEFT(IF(C441="","data, ","")&amp;IF(D441="","locul întocmirii, ","")&amp;IF(OR(E441="",F441=""),"expeditorul, ","")&amp;IF(OR(H441="",I441=""),"destinatarul, ","")&amp;IF(OR(N441="",O441=""),"transportatorul, ","")&amp;IF(OR(K441="",NOT(ISNUMBER(L441))),"locul și data încărcării, ","")&amp;IF(M441="","locul de livrare, ","")&amp;IF(N(AF441)=0,"numărul de colete, ","")&amp;IF(COUNTIFS(Mărfuri!$B$5:$B$1004,B441,Mărfuri!$H$5:$H$1004,"")&gt;0,"greutatea unor loturi, ",""),LEN(IF(C441="","data, ","")&amp;IF(D441="","locul întocmirii, ","")&amp;IF(OR(E441="",F441=""),"expeditorul, ","")&amp;IF(OR(H441="",I441=""),"destinatarul, ","")&amp;IF(OR(N441="",O441=""),"transportatorul, ","")&amp;IF(OR(K441="",NOT(ISNUMBER(L441))),"locul și data încărcării, ","")&amp;IF(M441="","locul de livrare, ","")&amp;IF(N(AF441)=0,"numărul de colete, ","")&amp;IF(COUNTIFS(Mărfuri!$B$5:$B$1004,B441,Mărfuri!$H$5:$H$1004,"")&gt;0,"greutatea unor loturi, ",""))-2)&amp;". ","")&amp;IF(Z441&lt;&gt;"","Transportatorul a făcut rezerve la încărcare (art. 8): ele te obligă doar dacă le-ai acceptat expres. ","")&amp;IF(AND(ISNUMBER(AC441),ISNUMBER(AI441)),IF(NOT(ISNUMBER(AD441)),IF(Azi&gt;AI441,"Rezerva scrisă pentru avarii neaparente nu a fost trimisă în termen ("&amp;RIGHT("0"&amp;DAY(AI441),2)&amp;"."&amp;RIGHT("0"&amp;MONTH(AI441),2)&amp;"."&amp;YEAR(AI441)&amp;"). ","Trimite rezerva scrisă pentru avarii neaparente până la "&amp;RIGHT("0"&amp;DAY(AI441),2)&amp;"."&amp;RIGHT("0"&amp;MONTH(AI441),2)&amp;"."&amp;YEAR(AI441)&amp;". "),IF(AD441&gt;AI441,"Rezerva scrisă a fost trimisă după termenul de 7 zile ("&amp;RIGHT("0"&amp;DAY(AI441),2)&amp;"."&amp;RIGHT("0"&amp;MONTH(AI441),2)&amp;"."&amp;YEAR(AI441)&amp;"): se prezumă că marfa a fost primită în starea din CMR. ","")),"")&amp;IF(ISNUMBER(AJ441),IF(NOT(ISNUMBER(AE441)),IF(Azi&gt;AJ441,"Termenul de 21 de zile pentru reclamația de întârziere a expirat. ","Livrare cu întârziere: trimite reclamația scrisă până la "&amp;RIGHT("0"&amp;DAY(AJ441),2)&amp;"."&amp;RIGHT("0"&amp;MONTH(AJ441),2)&amp;"."&amp;YEAR(AJ441)&amp;". "),IF(AE441&gt;AJ441,"Reclamația pentru întârziere a fost trimisă după termen. ","")),"")&amp;IF(AND(AH441="În tranzit – întârziat"),"Termenul de livrare a trecut și marfa nu a ajuns. ","")&amp;IF(AND(ISNUMBER(AK441),OR(AB441&lt;&gt;"",ISNUMBER(AC441),ISNUMBER(AJ441)),Azi&gt;N(AK441)-60,Azi&lt;=N(AK441)),"Acțiunea în instanță se prescrie la "&amp;RIGHT("0"&amp;DAY(AK441),2)&amp;"."&amp;RIGHT("0"&amp;MONTH(AK441),2)&amp;"."&amp;YEAR(AK441)&amp;". ","")))</f>
        <v/>
      </c>
    </row>
    <row r="442" spans="2:38" x14ac:dyDescent="0.2">
      <c r="B442" s="17"/>
      <c r="C442" s="18"/>
      <c r="D442" s="19"/>
      <c r="E442" s="19"/>
      <c r="F442" s="19"/>
      <c r="G442" s="19"/>
      <c r="H442" s="19"/>
      <c r="I442" s="19"/>
      <c r="J442" s="19"/>
      <c r="K442" s="19"/>
      <c r="L442" s="18"/>
      <c r="M442" s="19"/>
      <c r="N442" s="19"/>
      <c r="O442" s="19"/>
      <c r="P442" s="19"/>
      <c r="Q442" s="19"/>
      <c r="R442" s="19"/>
      <c r="S442" s="19"/>
      <c r="T442" s="20"/>
      <c r="U442" s="21"/>
      <c r="V442" s="20"/>
      <c r="W442" s="19"/>
      <c r="X442" s="19"/>
      <c r="Y442" s="18"/>
      <c r="Z442" s="19"/>
      <c r="AA442" s="18"/>
      <c r="AB442" s="19"/>
      <c r="AC442" s="18"/>
      <c r="AD442" s="18"/>
      <c r="AE442" s="18"/>
      <c r="AF442" s="22" t="str">
        <f>IF(B442="","",SUMIF(Mărfuri!$B$5:$B$1004,B442,Mărfuri!$D$5:$D$1004))</f>
        <v/>
      </c>
      <c r="AG442" s="23" t="str">
        <f>IF(B442="","",SUMIF(Mărfuri!$B$5:$B$1004,B442,Mărfuri!$H$5:$H$1004))</f>
        <v/>
      </c>
      <c r="AH442" s="24" t="str">
        <f t="shared" si="24"/>
        <v/>
      </c>
      <c r="AI442" s="25" t="str">
        <f t="shared" si="25"/>
        <v/>
      </c>
      <c r="AJ442" s="25" t="str">
        <f t="shared" si="26"/>
        <v/>
      </c>
      <c r="AK442" s="25" t="str">
        <f t="shared" si="27"/>
        <v/>
      </c>
      <c r="AL442" s="26" t="str">
        <f>IF(B442="","",TRIM(IF(COUNTIF($B$5:$B$504,B442)&gt;1,"Număr CMR dublat. ","")&amp;IF(LEN(IF(C442="","data, ","")&amp;IF(D442="","locul întocmirii, ","")&amp;IF(OR(E442="",F442=""),"expeditorul, ","")&amp;IF(OR(H442="",I442=""),"destinatarul, ","")&amp;IF(OR(N442="",O442=""),"transportatorul, ","")&amp;IF(OR(K442="",NOT(ISNUMBER(L442))),"locul și data încărcării, ","")&amp;IF(M442="","locul de livrare, ","")&amp;IF(N(AF442)=0,"numărul de colete, ","")&amp;IF(COUNTIFS(Mărfuri!$B$5:$B$1004,B442,Mărfuri!$H$5:$H$1004,"")&gt;0,"greutatea unor loturi, ",""))&gt;0,"Lipsesc date obligatorii (art. 6): "&amp;LEFT(IF(C442="","data, ","")&amp;IF(D442="","locul întocmirii, ","")&amp;IF(OR(E442="",F442=""),"expeditorul, ","")&amp;IF(OR(H442="",I442=""),"destinatarul, ","")&amp;IF(OR(N442="",O442=""),"transportatorul, ","")&amp;IF(OR(K442="",NOT(ISNUMBER(L442))),"locul și data încărcării, ","")&amp;IF(M442="","locul de livrare, ","")&amp;IF(N(AF442)=0,"numărul de colete, ","")&amp;IF(COUNTIFS(Mărfuri!$B$5:$B$1004,B442,Mărfuri!$H$5:$H$1004,"")&gt;0,"greutatea unor loturi, ",""),LEN(IF(C442="","data, ","")&amp;IF(D442="","locul întocmirii, ","")&amp;IF(OR(E442="",F442=""),"expeditorul, ","")&amp;IF(OR(H442="",I442=""),"destinatarul, ","")&amp;IF(OR(N442="",O442=""),"transportatorul, ","")&amp;IF(OR(K442="",NOT(ISNUMBER(L442))),"locul și data încărcării, ","")&amp;IF(M442="","locul de livrare, ","")&amp;IF(N(AF442)=0,"numărul de colete, ","")&amp;IF(COUNTIFS(Mărfuri!$B$5:$B$1004,B442,Mărfuri!$H$5:$H$1004,"")&gt;0,"greutatea unor loturi, ",""))-2)&amp;". ","")&amp;IF(Z442&lt;&gt;"","Transportatorul a făcut rezerve la încărcare (art. 8): ele te obligă doar dacă le-ai acceptat expres. ","")&amp;IF(AND(ISNUMBER(AC442),ISNUMBER(AI442)),IF(NOT(ISNUMBER(AD442)),IF(Azi&gt;AI442,"Rezerva scrisă pentru avarii neaparente nu a fost trimisă în termen ("&amp;RIGHT("0"&amp;DAY(AI442),2)&amp;"."&amp;RIGHT("0"&amp;MONTH(AI442),2)&amp;"."&amp;YEAR(AI442)&amp;"). ","Trimite rezerva scrisă pentru avarii neaparente până la "&amp;RIGHT("0"&amp;DAY(AI442),2)&amp;"."&amp;RIGHT("0"&amp;MONTH(AI442),2)&amp;"."&amp;YEAR(AI442)&amp;". "),IF(AD442&gt;AI442,"Rezerva scrisă a fost trimisă după termenul de 7 zile ("&amp;RIGHT("0"&amp;DAY(AI442),2)&amp;"."&amp;RIGHT("0"&amp;MONTH(AI442),2)&amp;"."&amp;YEAR(AI442)&amp;"): se prezumă că marfa a fost primită în starea din CMR. ","")),"")&amp;IF(ISNUMBER(AJ442),IF(NOT(ISNUMBER(AE442)),IF(Azi&gt;AJ442,"Termenul de 21 de zile pentru reclamația de întârziere a expirat. ","Livrare cu întârziere: trimite reclamația scrisă până la "&amp;RIGHT("0"&amp;DAY(AJ442),2)&amp;"."&amp;RIGHT("0"&amp;MONTH(AJ442),2)&amp;"."&amp;YEAR(AJ442)&amp;". "),IF(AE442&gt;AJ442,"Reclamația pentru întârziere a fost trimisă după termen. ","")),"")&amp;IF(AND(AH442="În tranzit – întârziat"),"Termenul de livrare a trecut și marfa nu a ajuns. ","")&amp;IF(AND(ISNUMBER(AK442),OR(AB442&lt;&gt;"",ISNUMBER(AC442),ISNUMBER(AJ442)),Azi&gt;N(AK442)-60,Azi&lt;=N(AK442)),"Acțiunea în instanță se prescrie la "&amp;RIGHT("0"&amp;DAY(AK442),2)&amp;"."&amp;RIGHT("0"&amp;MONTH(AK442),2)&amp;"."&amp;YEAR(AK442)&amp;". ","")))</f>
        <v/>
      </c>
    </row>
    <row r="443" spans="2:38" x14ac:dyDescent="0.2">
      <c r="B443" s="17"/>
      <c r="C443" s="18"/>
      <c r="D443" s="19"/>
      <c r="E443" s="19"/>
      <c r="F443" s="19"/>
      <c r="G443" s="19"/>
      <c r="H443" s="19"/>
      <c r="I443" s="19"/>
      <c r="J443" s="19"/>
      <c r="K443" s="19"/>
      <c r="L443" s="18"/>
      <c r="M443" s="19"/>
      <c r="N443" s="19"/>
      <c r="O443" s="19"/>
      <c r="P443" s="19"/>
      <c r="Q443" s="19"/>
      <c r="R443" s="19"/>
      <c r="S443" s="19"/>
      <c r="T443" s="20"/>
      <c r="U443" s="21"/>
      <c r="V443" s="20"/>
      <c r="W443" s="19"/>
      <c r="X443" s="19"/>
      <c r="Y443" s="18"/>
      <c r="Z443" s="19"/>
      <c r="AA443" s="18"/>
      <c r="AB443" s="19"/>
      <c r="AC443" s="18"/>
      <c r="AD443" s="18"/>
      <c r="AE443" s="18"/>
      <c r="AF443" s="22" t="str">
        <f>IF(B443="","",SUMIF(Mărfuri!$B$5:$B$1004,B443,Mărfuri!$D$5:$D$1004))</f>
        <v/>
      </c>
      <c r="AG443" s="23" t="str">
        <f>IF(B443="","",SUMIF(Mărfuri!$B$5:$B$1004,B443,Mărfuri!$H$5:$H$1004))</f>
        <v/>
      </c>
      <c r="AH443" s="24" t="str">
        <f t="shared" si="24"/>
        <v/>
      </c>
      <c r="AI443" s="25" t="str">
        <f t="shared" si="25"/>
        <v/>
      </c>
      <c r="AJ443" s="25" t="str">
        <f t="shared" si="26"/>
        <v/>
      </c>
      <c r="AK443" s="25" t="str">
        <f t="shared" si="27"/>
        <v/>
      </c>
      <c r="AL443" s="26" t="str">
        <f>IF(B443="","",TRIM(IF(COUNTIF($B$5:$B$504,B443)&gt;1,"Număr CMR dublat. ","")&amp;IF(LEN(IF(C443="","data, ","")&amp;IF(D443="","locul întocmirii, ","")&amp;IF(OR(E443="",F443=""),"expeditorul, ","")&amp;IF(OR(H443="",I443=""),"destinatarul, ","")&amp;IF(OR(N443="",O443=""),"transportatorul, ","")&amp;IF(OR(K443="",NOT(ISNUMBER(L443))),"locul și data încărcării, ","")&amp;IF(M443="","locul de livrare, ","")&amp;IF(N(AF443)=0,"numărul de colete, ","")&amp;IF(COUNTIFS(Mărfuri!$B$5:$B$1004,B443,Mărfuri!$H$5:$H$1004,"")&gt;0,"greutatea unor loturi, ",""))&gt;0,"Lipsesc date obligatorii (art. 6): "&amp;LEFT(IF(C443="","data, ","")&amp;IF(D443="","locul întocmirii, ","")&amp;IF(OR(E443="",F443=""),"expeditorul, ","")&amp;IF(OR(H443="",I443=""),"destinatarul, ","")&amp;IF(OR(N443="",O443=""),"transportatorul, ","")&amp;IF(OR(K443="",NOT(ISNUMBER(L443))),"locul și data încărcării, ","")&amp;IF(M443="","locul de livrare, ","")&amp;IF(N(AF443)=0,"numărul de colete, ","")&amp;IF(COUNTIFS(Mărfuri!$B$5:$B$1004,B443,Mărfuri!$H$5:$H$1004,"")&gt;0,"greutatea unor loturi, ",""),LEN(IF(C443="","data, ","")&amp;IF(D443="","locul întocmirii, ","")&amp;IF(OR(E443="",F443=""),"expeditorul, ","")&amp;IF(OR(H443="",I443=""),"destinatarul, ","")&amp;IF(OR(N443="",O443=""),"transportatorul, ","")&amp;IF(OR(K443="",NOT(ISNUMBER(L443))),"locul și data încărcării, ","")&amp;IF(M443="","locul de livrare, ","")&amp;IF(N(AF443)=0,"numărul de colete, ","")&amp;IF(COUNTIFS(Mărfuri!$B$5:$B$1004,B443,Mărfuri!$H$5:$H$1004,"")&gt;0,"greutatea unor loturi, ",""))-2)&amp;". ","")&amp;IF(Z443&lt;&gt;"","Transportatorul a făcut rezerve la încărcare (art. 8): ele te obligă doar dacă le-ai acceptat expres. ","")&amp;IF(AND(ISNUMBER(AC443),ISNUMBER(AI443)),IF(NOT(ISNUMBER(AD443)),IF(Azi&gt;AI443,"Rezerva scrisă pentru avarii neaparente nu a fost trimisă în termen ("&amp;RIGHT("0"&amp;DAY(AI443),2)&amp;"."&amp;RIGHT("0"&amp;MONTH(AI443),2)&amp;"."&amp;YEAR(AI443)&amp;"). ","Trimite rezerva scrisă pentru avarii neaparente până la "&amp;RIGHT("0"&amp;DAY(AI443),2)&amp;"."&amp;RIGHT("0"&amp;MONTH(AI443),2)&amp;"."&amp;YEAR(AI443)&amp;". "),IF(AD443&gt;AI443,"Rezerva scrisă a fost trimisă după termenul de 7 zile ("&amp;RIGHT("0"&amp;DAY(AI443),2)&amp;"."&amp;RIGHT("0"&amp;MONTH(AI443),2)&amp;"."&amp;YEAR(AI443)&amp;"): se prezumă că marfa a fost primită în starea din CMR. ","")),"")&amp;IF(ISNUMBER(AJ443),IF(NOT(ISNUMBER(AE443)),IF(Azi&gt;AJ443,"Termenul de 21 de zile pentru reclamația de întârziere a expirat. ","Livrare cu întârziere: trimite reclamația scrisă până la "&amp;RIGHT("0"&amp;DAY(AJ443),2)&amp;"."&amp;RIGHT("0"&amp;MONTH(AJ443),2)&amp;"."&amp;YEAR(AJ443)&amp;". "),IF(AE443&gt;AJ443,"Reclamația pentru întârziere a fost trimisă după termen. ","")),"")&amp;IF(AND(AH443="În tranzit – întârziat"),"Termenul de livrare a trecut și marfa nu a ajuns. ","")&amp;IF(AND(ISNUMBER(AK443),OR(AB443&lt;&gt;"",ISNUMBER(AC443),ISNUMBER(AJ443)),Azi&gt;N(AK443)-60,Azi&lt;=N(AK443)),"Acțiunea în instanță se prescrie la "&amp;RIGHT("0"&amp;DAY(AK443),2)&amp;"."&amp;RIGHT("0"&amp;MONTH(AK443),2)&amp;"."&amp;YEAR(AK443)&amp;". ","")))</f>
        <v/>
      </c>
    </row>
    <row r="444" spans="2:38" x14ac:dyDescent="0.2">
      <c r="B444" s="17"/>
      <c r="C444" s="18"/>
      <c r="D444" s="19"/>
      <c r="E444" s="19"/>
      <c r="F444" s="19"/>
      <c r="G444" s="19"/>
      <c r="H444" s="19"/>
      <c r="I444" s="19"/>
      <c r="J444" s="19"/>
      <c r="K444" s="19"/>
      <c r="L444" s="18"/>
      <c r="M444" s="19"/>
      <c r="N444" s="19"/>
      <c r="O444" s="19"/>
      <c r="P444" s="19"/>
      <c r="Q444" s="19"/>
      <c r="R444" s="19"/>
      <c r="S444" s="19"/>
      <c r="T444" s="20"/>
      <c r="U444" s="21"/>
      <c r="V444" s="20"/>
      <c r="W444" s="19"/>
      <c r="X444" s="19"/>
      <c r="Y444" s="18"/>
      <c r="Z444" s="19"/>
      <c r="AA444" s="18"/>
      <c r="AB444" s="19"/>
      <c r="AC444" s="18"/>
      <c r="AD444" s="18"/>
      <c r="AE444" s="18"/>
      <c r="AF444" s="22" t="str">
        <f>IF(B444="","",SUMIF(Mărfuri!$B$5:$B$1004,B444,Mărfuri!$D$5:$D$1004))</f>
        <v/>
      </c>
      <c r="AG444" s="23" t="str">
        <f>IF(B444="","",SUMIF(Mărfuri!$B$5:$B$1004,B444,Mărfuri!$H$5:$H$1004))</f>
        <v/>
      </c>
      <c r="AH444" s="24" t="str">
        <f t="shared" si="24"/>
        <v/>
      </c>
      <c r="AI444" s="25" t="str">
        <f t="shared" si="25"/>
        <v/>
      </c>
      <c r="AJ444" s="25" t="str">
        <f t="shared" si="26"/>
        <v/>
      </c>
      <c r="AK444" s="25" t="str">
        <f t="shared" si="27"/>
        <v/>
      </c>
      <c r="AL444" s="26" t="str">
        <f>IF(B444="","",TRIM(IF(COUNTIF($B$5:$B$504,B444)&gt;1,"Număr CMR dublat. ","")&amp;IF(LEN(IF(C444="","data, ","")&amp;IF(D444="","locul întocmirii, ","")&amp;IF(OR(E444="",F444=""),"expeditorul, ","")&amp;IF(OR(H444="",I444=""),"destinatarul, ","")&amp;IF(OR(N444="",O444=""),"transportatorul, ","")&amp;IF(OR(K444="",NOT(ISNUMBER(L444))),"locul și data încărcării, ","")&amp;IF(M444="","locul de livrare, ","")&amp;IF(N(AF444)=0,"numărul de colete, ","")&amp;IF(COUNTIFS(Mărfuri!$B$5:$B$1004,B444,Mărfuri!$H$5:$H$1004,"")&gt;0,"greutatea unor loturi, ",""))&gt;0,"Lipsesc date obligatorii (art. 6): "&amp;LEFT(IF(C444="","data, ","")&amp;IF(D444="","locul întocmirii, ","")&amp;IF(OR(E444="",F444=""),"expeditorul, ","")&amp;IF(OR(H444="",I444=""),"destinatarul, ","")&amp;IF(OR(N444="",O444=""),"transportatorul, ","")&amp;IF(OR(K444="",NOT(ISNUMBER(L444))),"locul și data încărcării, ","")&amp;IF(M444="","locul de livrare, ","")&amp;IF(N(AF444)=0,"numărul de colete, ","")&amp;IF(COUNTIFS(Mărfuri!$B$5:$B$1004,B444,Mărfuri!$H$5:$H$1004,"")&gt;0,"greutatea unor loturi, ",""),LEN(IF(C444="","data, ","")&amp;IF(D444="","locul întocmirii, ","")&amp;IF(OR(E444="",F444=""),"expeditorul, ","")&amp;IF(OR(H444="",I444=""),"destinatarul, ","")&amp;IF(OR(N444="",O444=""),"transportatorul, ","")&amp;IF(OR(K444="",NOT(ISNUMBER(L444))),"locul și data încărcării, ","")&amp;IF(M444="","locul de livrare, ","")&amp;IF(N(AF444)=0,"numărul de colete, ","")&amp;IF(COUNTIFS(Mărfuri!$B$5:$B$1004,B444,Mărfuri!$H$5:$H$1004,"")&gt;0,"greutatea unor loturi, ",""))-2)&amp;". ","")&amp;IF(Z444&lt;&gt;"","Transportatorul a făcut rezerve la încărcare (art. 8): ele te obligă doar dacă le-ai acceptat expres. ","")&amp;IF(AND(ISNUMBER(AC444),ISNUMBER(AI444)),IF(NOT(ISNUMBER(AD444)),IF(Azi&gt;AI444,"Rezerva scrisă pentru avarii neaparente nu a fost trimisă în termen ("&amp;RIGHT("0"&amp;DAY(AI444),2)&amp;"."&amp;RIGHT("0"&amp;MONTH(AI444),2)&amp;"."&amp;YEAR(AI444)&amp;"). ","Trimite rezerva scrisă pentru avarii neaparente până la "&amp;RIGHT("0"&amp;DAY(AI444),2)&amp;"."&amp;RIGHT("0"&amp;MONTH(AI444),2)&amp;"."&amp;YEAR(AI444)&amp;". "),IF(AD444&gt;AI444,"Rezerva scrisă a fost trimisă după termenul de 7 zile ("&amp;RIGHT("0"&amp;DAY(AI444),2)&amp;"."&amp;RIGHT("0"&amp;MONTH(AI444),2)&amp;"."&amp;YEAR(AI444)&amp;"): se prezumă că marfa a fost primită în starea din CMR. ","")),"")&amp;IF(ISNUMBER(AJ444),IF(NOT(ISNUMBER(AE444)),IF(Azi&gt;AJ444,"Termenul de 21 de zile pentru reclamația de întârziere a expirat. ","Livrare cu întârziere: trimite reclamația scrisă până la "&amp;RIGHT("0"&amp;DAY(AJ444),2)&amp;"."&amp;RIGHT("0"&amp;MONTH(AJ444),2)&amp;"."&amp;YEAR(AJ444)&amp;". "),IF(AE444&gt;AJ444,"Reclamația pentru întârziere a fost trimisă după termen. ","")),"")&amp;IF(AND(AH444="În tranzit – întârziat"),"Termenul de livrare a trecut și marfa nu a ajuns. ","")&amp;IF(AND(ISNUMBER(AK444),OR(AB444&lt;&gt;"",ISNUMBER(AC444),ISNUMBER(AJ444)),Azi&gt;N(AK444)-60,Azi&lt;=N(AK444)),"Acțiunea în instanță se prescrie la "&amp;RIGHT("0"&amp;DAY(AK444),2)&amp;"."&amp;RIGHT("0"&amp;MONTH(AK444),2)&amp;"."&amp;YEAR(AK444)&amp;". ","")))</f>
        <v/>
      </c>
    </row>
    <row r="445" spans="2:38" x14ac:dyDescent="0.2">
      <c r="B445" s="17"/>
      <c r="C445" s="18"/>
      <c r="D445" s="19"/>
      <c r="E445" s="19"/>
      <c r="F445" s="19"/>
      <c r="G445" s="19"/>
      <c r="H445" s="19"/>
      <c r="I445" s="19"/>
      <c r="J445" s="19"/>
      <c r="K445" s="19"/>
      <c r="L445" s="18"/>
      <c r="M445" s="19"/>
      <c r="N445" s="19"/>
      <c r="O445" s="19"/>
      <c r="P445" s="19"/>
      <c r="Q445" s="19"/>
      <c r="R445" s="19"/>
      <c r="S445" s="19"/>
      <c r="T445" s="20"/>
      <c r="U445" s="21"/>
      <c r="V445" s="20"/>
      <c r="W445" s="19"/>
      <c r="X445" s="19"/>
      <c r="Y445" s="18"/>
      <c r="Z445" s="19"/>
      <c r="AA445" s="18"/>
      <c r="AB445" s="19"/>
      <c r="AC445" s="18"/>
      <c r="AD445" s="18"/>
      <c r="AE445" s="18"/>
      <c r="AF445" s="22" t="str">
        <f>IF(B445="","",SUMIF(Mărfuri!$B$5:$B$1004,B445,Mărfuri!$D$5:$D$1004))</f>
        <v/>
      </c>
      <c r="AG445" s="23" t="str">
        <f>IF(B445="","",SUMIF(Mărfuri!$B$5:$B$1004,B445,Mărfuri!$H$5:$H$1004))</f>
        <v/>
      </c>
      <c r="AH445" s="24" t="str">
        <f t="shared" si="24"/>
        <v/>
      </c>
      <c r="AI445" s="25" t="str">
        <f t="shared" si="25"/>
        <v/>
      </c>
      <c r="AJ445" s="25" t="str">
        <f t="shared" si="26"/>
        <v/>
      </c>
      <c r="AK445" s="25" t="str">
        <f t="shared" si="27"/>
        <v/>
      </c>
      <c r="AL445" s="26" t="str">
        <f>IF(B445="","",TRIM(IF(COUNTIF($B$5:$B$504,B445)&gt;1,"Număr CMR dublat. ","")&amp;IF(LEN(IF(C445="","data, ","")&amp;IF(D445="","locul întocmirii, ","")&amp;IF(OR(E445="",F445=""),"expeditorul, ","")&amp;IF(OR(H445="",I445=""),"destinatarul, ","")&amp;IF(OR(N445="",O445=""),"transportatorul, ","")&amp;IF(OR(K445="",NOT(ISNUMBER(L445))),"locul și data încărcării, ","")&amp;IF(M445="","locul de livrare, ","")&amp;IF(N(AF445)=0,"numărul de colete, ","")&amp;IF(COUNTIFS(Mărfuri!$B$5:$B$1004,B445,Mărfuri!$H$5:$H$1004,"")&gt;0,"greutatea unor loturi, ",""))&gt;0,"Lipsesc date obligatorii (art. 6): "&amp;LEFT(IF(C445="","data, ","")&amp;IF(D445="","locul întocmirii, ","")&amp;IF(OR(E445="",F445=""),"expeditorul, ","")&amp;IF(OR(H445="",I445=""),"destinatarul, ","")&amp;IF(OR(N445="",O445=""),"transportatorul, ","")&amp;IF(OR(K445="",NOT(ISNUMBER(L445))),"locul și data încărcării, ","")&amp;IF(M445="","locul de livrare, ","")&amp;IF(N(AF445)=0,"numărul de colete, ","")&amp;IF(COUNTIFS(Mărfuri!$B$5:$B$1004,B445,Mărfuri!$H$5:$H$1004,"")&gt;0,"greutatea unor loturi, ",""),LEN(IF(C445="","data, ","")&amp;IF(D445="","locul întocmirii, ","")&amp;IF(OR(E445="",F445=""),"expeditorul, ","")&amp;IF(OR(H445="",I445=""),"destinatarul, ","")&amp;IF(OR(N445="",O445=""),"transportatorul, ","")&amp;IF(OR(K445="",NOT(ISNUMBER(L445))),"locul și data încărcării, ","")&amp;IF(M445="","locul de livrare, ","")&amp;IF(N(AF445)=0,"numărul de colete, ","")&amp;IF(COUNTIFS(Mărfuri!$B$5:$B$1004,B445,Mărfuri!$H$5:$H$1004,"")&gt;0,"greutatea unor loturi, ",""))-2)&amp;". ","")&amp;IF(Z445&lt;&gt;"","Transportatorul a făcut rezerve la încărcare (art. 8): ele te obligă doar dacă le-ai acceptat expres. ","")&amp;IF(AND(ISNUMBER(AC445),ISNUMBER(AI445)),IF(NOT(ISNUMBER(AD445)),IF(Azi&gt;AI445,"Rezerva scrisă pentru avarii neaparente nu a fost trimisă în termen ("&amp;RIGHT("0"&amp;DAY(AI445),2)&amp;"."&amp;RIGHT("0"&amp;MONTH(AI445),2)&amp;"."&amp;YEAR(AI445)&amp;"). ","Trimite rezerva scrisă pentru avarii neaparente până la "&amp;RIGHT("0"&amp;DAY(AI445),2)&amp;"."&amp;RIGHT("0"&amp;MONTH(AI445),2)&amp;"."&amp;YEAR(AI445)&amp;". "),IF(AD445&gt;AI445,"Rezerva scrisă a fost trimisă după termenul de 7 zile ("&amp;RIGHT("0"&amp;DAY(AI445),2)&amp;"."&amp;RIGHT("0"&amp;MONTH(AI445),2)&amp;"."&amp;YEAR(AI445)&amp;"): se prezumă că marfa a fost primită în starea din CMR. ","")),"")&amp;IF(ISNUMBER(AJ445),IF(NOT(ISNUMBER(AE445)),IF(Azi&gt;AJ445,"Termenul de 21 de zile pentru reclamația de întârziere a expirat. ","Livrare cu întârziere: trimite reclamația scrisă până la "&amp;RIGHT("0"&amp;DAY(AJ445),2)&amp;"."&amp;RIGHT("0"&amp;MONTH(AJ445),2)&amp;"."&amp;YEAR(AJ445)&amp;". "),IF(AE445&gt;AJ445,"Reclamația pentru întârziere a fost trimisă după termen. ","")),"")&amp;IF(AND(AH445="În tranzit – întârziat"),"Termenul de livrare a trecut și marfa nu a ajuns. ","")&amp;IF(AND(ISNUMBER(AK445),OR(AB445&lt;&gt;"",ISNUMBER(AC445),ISNUMBER(AJ445)),Azi&gt;N(AK445)-60,Azi&lt;=N(AK445)),"Acțiunea în instanță se prescrie la "&amp;RIGHT("0"&amp;DAY(AK445),2)&amp;"."&amp;RIGHT("0"&amp;MONTH(AK445),2)&amp;"."&amp;YEAR(AK445)&amp;". ","")))</f>
        <v/>
      </c>
    </row>
    <row r="446" spans="2:38" x14ac:dyDescent="0.2">
      <c r="B446" s="17"/>
      <c r="C446" s="18"/>
      <c r="D446" s="19"/>
      <c r="E446" s="19"/>
      <c r="F446" s="19"/>
      <c r="G446" s="19"/>
      <c r="H446" s="19"/>
      <c r="I446" s="19"/>
      <c r="J446" s="19"/>
      <c r="K446" s="19"/>
      <c r="L446" s="18"/>
      <c r="M446" s="19"/>
      <c r="N446" s="19"/>
      <c r="O446" s="19"/>
      <c r="P446" s="19"/>
      <c r="Q446" s="19"/>
      <c r="R446" s="19"/>
      <c r="S446" s="19"/>
      <c r="T446" s="20"/>
      <c r="U446" s="21"/>
      <c r="V446" s="20"/>
      <c r="W446" s="19"/>
      <c r="X446" s="19"/>
      <c r="Y446" s="18"/>
      <c r="Z446" s="19"/>
      <c r="AA446" s="18"/>
      <c r="AB446" s="19"/>
      <c r="AC446" s="18"/>
      <c r="AD446" s="18"/>
      <c r="AE446" s="18"/>
      <c r="AF446" s="22" t="str">
        <f>IF(B446="","",SUMIF(Mărfuri!$B$5:$B$1004,B446,Mărfuri!$D$5:$D$1004))</f>
        <v/>
      </c>
      <c r="AG446" s="23" t="str">
        <f>IF(B446="","",SUMIF(Mărfuri!$B$5:$B$1004,B446,Mărfuri!$H$5:$H$1004))</f>
        <v/>
      </c>
      <c r="AH446" s="24" t="str">
        <f t="shared" si="24"/>
        <v/>
      </c>
      <c r="AI446" s="25" t="str">
        <f t="shared" si="25"/>
        <v/>
      </c>
      <c r="AJ446" s="25" t="str">
        <f t="shared" si="26"/>
        <v/>
      </c>
      <c r="AK446" s="25" t="str">
        <f t="shared" si="27"/>
        <v/>
      </c>
      <c r="AL446" s="26" t="str">
        <f>IF(B446="","",TRIM(IF(COUNTIF($B$5:$B$504,B446)&gt;1,"Număr CMR dublat. ","")&amp;IF(LEN(IF(C446="","data, ","")&amp;IF(D446="","locul întocmirii, ","")&amp;IF(OR(E446="",F446=""),"expeditorul, ","")&amp;IF(OR(H446="",I446=""),"destinatarul, ","")&amp;IF(OR(N446="",O446=""),"transportatorul, ","")&amp;IF(OR(K446="",NOT(ISNUMBER(L446))),"locul și data încărcării, ","")&amp;IF(M446="","locul de livrare, ","")&amp;IF(N(AF446)=0,"numărul de colete, ","")&amp;IF(COUNTIFS(Mărfuri!$B$5:$B$1004,B446,Mărfuri!$H$5:$H$1004,"")&gt;0,"greutatea unor loturi, ",""))&gt;0,"Lipsesc date obligatorii (art. 6): "&amp;LEFT(IF(C446="","data, ","")&amp;IF(D446="","locul întocmirii, ","")&amp;IF(OR(E446="",F446=""),"expeditorul, ","")&amp;IF(OR(H446="",I446=""),"destinatarul, ","")&amp;IF(OR(N446="",O446=""),"transportatorul, ","")&amp;IF(OR(K446="",NOT(ISNUMBER(L446))),"locul și data încărcării, ","")&amp;IF(M446="","locul de livrare, ","")&amp;IF(N(AF446)=0,"numărul de colete, ","")&amp;IF(COUNTIFS(Mărfuri!$B$5:$B$1004,B446,Mărfuri!$H$5:$H$1004,"")&gt;0,"greutatea unor loturi, ",""),LEN(IF(C446="","data, ","")&amp;IF(D446="","locul întocmirii, ","")&amp;IF(OR(E446="",F446=""),"expeditorul, ","")&amp;IF(OR(H446="",I446=""),"destinatarul, ","")&amp;IF(OR(N446="",O446=""),"transportatorul, ","")&amp;IF(OR(K446="",NOT(ISNUMBER(L446))),"locul și data încărcării, ","")&amp;IF(M446="","locul de livrare, ","")&amp;IF(N(AF446)=0,"numărul de colete, ","")&amp;IF(COUNTIFS(Mărfuri!$B$5:$B$1004,B446,Mărfuri!$H$5:$H$1004,"")&gt;0,"greutatea unor loturi, ",""))-2)&amp;". ","")&amp;IF(Z446&lt;&gt;"","Transportatorul a făcut rezerve la încărcare (art. 8): ele te obligă doar dacă le-ai acceptat expres. ","")&amp;IF(AND(ISNUMBER(AC446),ISNUMBER(AI446)),IF(NOT(ISNUMBER(AD446)),IF(Azi&gt;AI446,"Rezerva scrisă pentru avarii neaparente nu a fost trimisă în termen ("&amp;RIGHT("0"&amp;DAY(AI446),2)&amp;"."&amp;RIGHT("0"&amp;MONTH(AI446),2)&amp;"."&amp;YEAR(AI446)&amp;"). ","Trimite rezerva scrisă pentru avarii neaparente până la "&amp;RIGHT("0"&amp;DAY(AI446),2)&amp;"."&amp;RIGHT("0"&amp;MONTH(AI446),2)&amp;"."&amp;YEAR(AI446)&amp;". "),IF(AD446&gt;AI446,"Rezerva scrisă a fost trimisă după termenul de 7 zile ("&amp;RIGHT("0"&amp;DAY(AI446),2)&amp;"."&amp;RIGHT("0"&amp;MONTH(AI446),2)&amp;"."&amp;YEAR(AI446)&amp;"): se prezumă că marfa a fost primită în starea din CMR. ","")),"")&amp;IF(ISNUMBER(AJ446),IF(NOT(ISNUMBER(AE446)),IF(Azi&gt;AJ446,"Termenul de 21 de zile pentru reclamația de întârziere a expirat. ","Livrare cu întârziere: trimite reclamația scrisă până la "&amp;RIGHT("0"&amp;DAY(AJ446),2)&amp;"."&amp;RIGHT("0"&amp;MONTH(AJ446),2)&amp;"."&amp;YEAR(AJ446)&amp;". "),IF(AE446&gt;AJ446,"Reclamația pentru întârziere a fost trimisă după termen. ","")),"")&amp;IF(AND(AH446="În tranzit – întârziat"),"Termenul de livrare a trecut și marfa nu a ajuns. ","")&amp;IF(AND(ISNUMBER(AK446),OR(AB446&lt;&gt;"",ISNUMBER(AC446),ISNUMBER(AJ446)),Azi&gt;N(AK446)-60,Azi&lt;=N(AK446)),"Acțiunea în instanță se prescrie la "&amp;RIGHT("0"&amp;DAY(AK446),2)&amp;"."&amp;RIGHT("0"&amp;MONTH(AK446),2)&amp;"."&amp;YEAR(AK446)&amp;". ","")))</f>
        <v/>
      </c>
    </row>
    <row r="447" spans="2:38" x14ac:dyDescent="0.2">
      <c r="B447" s="17"/>
      <c r="C447" s="18"/>
      <c r="D447" s="19"/>
      <c r="E447" s="19"/>
      <c r="F447" s="19"/>
      <c r="G447" s="19"/>
      <c r="H447" s="19"/>
      <c r="I447" s="19"/>
      <c r="J447" s="19"/>
      <c r="K447" s="19"/>
      <c r="L447" s="18"/>
      <c r="M447" s="19"/>
      <c r="N447" s="19"/>
      <c r="O447" s="19"/>
      <c r="P447" s="19"/>
      <c r="Q447" s="19"/>
      <c r="R447" s="19"/>
      <c r="S447" s="19"/>
      <c r="T447" s="20"/>
      <c r="U447" s="21"/>
      <c r="V447" s="20"/>
      <c r="W447" s="19"/>
      <c r="X447" s="19"/>
      <c r="Y447" s="18"/>
      <c r="Z447" s="19"/>
      <c r="AA447" s="18"/>
      <c r="AB447" s="19"/>
      <c r="AC447" s="18"/>
      <c r="AD447" s="18"/>
      <c r="AE447" s="18"/>
      <c r="AF447" s="22" t="str">
        <f>IF(B447="","",SUMIF(Mărfuri!$B$5:$B$1004,B447,Mărfuri!$D$5:$D$1004))</f>
        <v/>
      </c>
      <c r="AG447" s="23" t="str">
        <f>IF(B447="","",SUMIF(Mărfuri!$B$5:$B$1004,B447,Mărfuri!$H$5:$H$1004))</f>
        <v/>
      </c>
      <c r="AH447" s="24" t="str">
        <f t="shared" si="24"/>
        <v/>
      </c>
      <c r="AI447" s="25" t="str">
        <f t="shared" si="25"/>
        <v/>
      </c>
      <c r="AJ447" s="25" t="str">
        <f t="shared" si="26"/>
        <v/>
      </c>
      <c r="AK447" s="25" t="str">
        <f t="shared" si="27"/>
        <v/>
      </c>
      <c r="AL447" s="26" t="str">
        <f>IF(B447="","",TRIM(IF(COUNTIF($B$5:$B$504,B447)&gt;1,"Număr CMR dublat. ","")&amp;IF(LEN(IF(C447="","data, ","")&amp;IF(D447="","locul întocmirii, ","")&amp;IF(OR(E447="",F447=""),"expeditorul, ","")&amp;IF(OR(H447="",I447=""),"destinatarul, ","")&amp;IF(OR(N447="",O447=""),"transportatorul, ","")&amp;IF(OR(K447="",NOT(ISNUMBER(L447))),"locul și data încărcării, ","")&amp;IF(M447="","locul de livrare, ","")&amp;IF(N(AF447)=0,"numărul de colete, ","")&amp;IF(COUNTIFS(Mărfuri!$B$5:$B$1004,B447,Mărfuri!$H$5:$H$1004,"")&gt;0,"greutatea unor loturi, ",""))&gt;0,"Lipsesc date obligatorii (art. 6): "&amp;LEFT(IF(C447="","data, ","")&amp;IF(D447="","locul întocmirii, ","")&amp;IF(OR(E447="",F447=""),"expeditorul, ","")&amp;IF(OR(H447="",I447=""),"destinatarul, ","")&amp;IF(OR(N447="",O447=""),"transportatorul, ","")&amp;IF(OR(K447="",NOT(ISNUMBER(L447))),"locul și data încărcării, ","")&amp;IF(M447="","locul de livrare, ","")&amp;IF(N(AF447)=0,"numărul de colete, ","")&amp;IF(COUNTIFS(Mărfuri!$B$5:$B$1004,B447,Mărfuri!$H$5:$H$1004,"")&gt;0,"greutatea unor loturi, ",""),LEN(IF(C447="","data, ","")&amp;IF(D447="","locul întocmirii, ","")&amp;IF(OR(E447="",F447=""),"expeditorul, ","")&amp;IF(OR(H447="",I447=""),"destinatarul, ","")&amp;IF(OR(N447="",O447=""),"transportatorul, ","")&amp;IF(OR(K447="",NOT(ISNUMBER(L447))),"locul și data încărcării, ","")&amp;IF(M447="","locul de livrare, ","")&amp;IF(N(AF447)=0,"numărul de colete, ","")&amp;IF(COUNTIFS(Mărfuri!$B$5:$B$1004,B447,Mărfuri!$H$5:$H$1004,"")&gt;0,"greutatea unor loturi, ",""))-2)&amp;". ","")&amp;IF(Z447&lt;&gt;"","Transportatorul a făcut rezerve la încărcare (art. 8): ele te obligă doar dacă le-ai acceptat expres. ","")&amp;IF(AND(ISNUMBER(AC447),ISNUMBER(AI447)),IF(NOT(ISNUMBER(AD447)),IF(Azi&gt;AI447,"Rezerva scrisă pentru avarii neaparente nu a fost trimisă în termen ("&amp;RIGHT("0"&amp;DAY(AI447),2)&amp;"."&amp;RIGHT("0"&amp;MONTH(AI447),2)&amp;"."&amp;YEAR(AI447)&amp;"). ","Trimite rezerva scrisă pentru avarii neaparente până la "&amp;RIGHT("0"&amp;DAY(AI447),2)&amp;"."&amp;RIGHT("0"&amp;MONTH(AI447),2)&amp;"."&amp;YEAR(AI447)&amp;". "),IF(AD447&gt;AI447,"Rezerva scrisă a fost trimisă după termenul de 7 zile ("&amp;RIGHT("0"&amp;DAY(AI447),2)&amp;"."&amp;RIGHT("0"&amp;MONTH(AI447),2)&amp;"."&amp;YEAR(AI447)&amp;"): se prezumă că marfa a fost primită în starea din CMR. ","")),"")&amp;IF(ISNUMBER(AJ447),IF(NOT(ISNUMBER(AE447)),IF(Azi&gt;AJ447,"Termenul de 21 de zile pentru reclamația de întârziere a expirat. ","Livrare cu întârziere: trimite reclamația scrisă până la "&amp;RIGHT("0"&amp;DAY(AJ447),2)&amp;"."&amp;RIGHT("0"&amp;MONTH(AJ447),2)&amp;"."&amp;YEAR(AJ447)&amp;". "),IF(AE447&gt;AJ447,"Reclamația pentru întârziere a fost trimisă după termen. ","")),"")&amp;IF(AND(AH447="În tranzit – întârziat"),"Termenul de livrare a trecut și marfa nu a ajuns. ","")&amp;IF(AND(ISNUMBER(AK447),OR(AB447&lt;&gt;"",ISNUMBER(AC447),ISNUMBER(AJ447)),Azi&gt;N(AK447)-60,Azi&lt;=N(AK447)),"Acțiunea în instanță se prescrie la "&amp;RIGHT("0"&amp;DAY(AK447),2)&amp;"."&amp;RIGHT("0"&amp;MONTH(AK447),2)&amp;"."&amp;YEAR(AK447)&amp;". ","")))</f>
        <v/>
      </c>
    </row>
    <row r="448" spans="2:38" x14ac:dyDescent="0.2">
      <c r="B448" s="17"/>
      <c r="C448" s="18"/>
      <c r="D448" s="19"/>
      <c r="E448" s="19"/>
      <c r="F448" s="19"/>
      <c r="G448" s="19"/>
      <c r="H448" s="19"/>
      <c r="I448" s="19"/>
      <c r="J448" s="19"/>
      <c r="K448" s="19"/>
      <c r="L448" s="18"/>
      <c r="M448" s="19"/>
      <c r="N448" s="19"/>
      <c r="O448" s="19"/>
      <c r="P448" s="19"/>
      <c r="Q448" s="19"/>
      <c r="R448" s="19"/>
      <c r="S448" s="19"/>
      <c r="T448" s="20"/>
      <c r="U448" s="21"/>
      <c r="V448" s="20"/>
      <c r="W448" s="19"/>
      <c r="X448" s="19"/>
      <c r="Y448" s="18"/>
      <c r="Z448" s="19"/>
      <c r="AA448" s="18"/>
      <c r="AB448" s="19"/>
      <c r="AC448" s="18"/>
      <c r="AD448" s="18"/>
      <c r="AE448" s="18"/>
      <c r="AF448" s="22" t="str">
        <f>IF(B448="","",SUMIF(Mărfuri!$B$5:$B$1004,B448,Mărfuri!$D$5:$D$1004))</f>
        <v/>
      </c>
      <c r="AG448" s="23" t="str">
        <f>IF(B448="","",SUMIF(Mărfuri!$B$5:$B$1004,B448,Mărfuri!$H$5:$H$1004))</f>
        <v/>
      </c>
      <c r="AH448" s="24" t="str">
        <f t="shared" si="24"/>
        <v/>
      </c>
      <c r="AI448" s="25" t="str">
        <f t="shared" si="25"/>
        <v/>
      </c>
      <c r="AJ448" s="25" t="str">
        <f t="shared" si="26"/>
        <v/>
      </c>
      <c r="AK448" s="25" t="str">
        <f t="shared" si="27"/>
        <v/>
      </c>
      <c r="AL448" s="26" t="str">
        <f>IF(B448="","",TRIM(IF(COUNTIF($B$5:$B$504,B448)&gt;1,"Număr CMR dublat. ","")&amp;IF(LEN(IF(C448="","data, ","")&amp;IF(D448="","locul întocmirii, ","")&amp;IF(OR(E448="",F448=""),"expeditorul, ","")&amp;IF(OR(H448="",I448=""),"destinatarul, ","")&amp;IF(OR(N448="",O448=""),"transportatorul, ","")&amp;IF(OR(K448="",NOT(ISNUMBER(L448))),"locul și data încărcării, ","")&amp;IF(M448="","locul de livrare, ","")&amp;IF(N(AF448)=0,"numărul de colete, ","")&amp;IF(COUNTIFS(Mărfuri!$B$5:$B$1004,B448,Mărfuri!$H$5:$H$1004,"")&gt;0,"greutatea unor loturi, ",""))&gt;0,"Lipsesc date obligatorii (art. 6): "&amp;LEFT(IF(C448="","data, ","")&amp;IF(D448="","locul întocmirii, ","")&amp;IF(OR(E448="",F448=""),"expeditorul, ","")&amp;IF(OR(H448="",I448=""),"destinatarul, ","")&amp;IF(OR(N448="",O448=""),"transportatorul, ","")&amp;IF(OR(K448="",NOT(ISNUMBER(L448))),"locul și data încărcării, ","")&amp;IF(M448="","locul de livrare, ","")&amp;IF(N(AF448)=0,"numărul de colete, ","")&amp;IF(COUNTIFS(Mărfuri!$B$5:$B$1004,B448,Mărfuri!$H$5:$H$1004,"")&gt;0,"greutatea unor loturi, ",""),LEN(IF(C448="","data, ","")&amp;IF(D448="","locul întocmirii, ","")&amp;IF(OR(E448="",F448=""),"expeditorul, ","")&amp;IF(OR(H448="",I448=""),"destinatarul, ","")&amp;IF(OR(N448="",O448=""),"transportatorul, ","")&amp;IF(OR(K448="",NOT(ISNUMBER(L448))),"locul și data încărcării, ","")&amp;IF(M448="","locul de livrare, ","")&amp;IF(N(AF448)=0,"numărul de colete, ","")&amp;IF(COUNTIFS(Mărfuri!$B$5:$B$1004,B448,Mărfuri!$H$5:$H$1004,"")&gt;0,"greutatea unor loturi, ",""))-2)&amp;". ","")&amp;IF(Z448&lt;&gt;"","Transportatorul a făcut rezerve la încărcare (art. 8): ele te obligă doar dacă le-ai acceptat expres. ","")&amp;IF(AND(ISNUMBER(AC448),ISNUMBER(AI448)),IF(NOT(ISNUMBER(AD448)),IF(Azi&gt;AI448,"Rezerva scrisă pentru avarii neaparente nu a fost trimisă în termen ("&amp;RIGHT("0"&amp;DAY(AI448),2)&amp;"."&amp;RIGHT("0"&amp;MONTH(AI448),2)&amp;"."&amp;YEAR(AI448)&amp;"). ","Trimite rezerva scrisă pentru avarii neaparente până la "&amp;RIGHT("0"&amp;DAY(AI448),2)&amp;"."&amp;RIGHT("0"&amp;MONTH(AI448),2)&amp;"."&amp;YEAR(AI448)&amp;". "),IF(AD448&gt;AI448,"Rezerva scrisă a fost trimisă după termenul de 7 zile ("&amp;RIGHT("0"&amp;DAY(AI448),2)&amp;"."&amp;RIGHT("0"&amp;MONTH(AI448),2)&amp;"."&amp;YEAR(AI448)&amp;"): se prezumă că marfa a fost primită în starea din CMR. ","")),"")&amp;IF(ISNUMBER(AJ448),IF(NOT(ISNUMBER(AE448)),IF(Azi&gt;AJ448,"Termenul de 21 de zile pentru reclamația de întârziere a expirat. ","Livrare cu întârziere: trimite reclamația scrisă până la "&amp;RIGHT("0"&amp;DAY(AJ448),2)&amp;"."&amp;RIGHT("0"&amp;MONTH(AJ448),2)&amp;"."&amp;YEAR(AJ448)&amp;". "),IF(AE448&gt;AJ448,"Reclamația pentru întârziere a fost trimisă după termen. ","")),"")&amp;IF(AND(AH448="În tranzit – întârziat"),"Termenul de livrare a trecut și marfa nu a ajuns. ","")&amp;IF(AND(ISNUMBER(AK448),OR(AB448&lt;&gt;"",ISNUMBER(AC448),ISNUMBER(AJ448)),Azi&gt;N(AK448)-60,Azi&lt;=N(AK448)),"Acțiunea în instanță se prescrie la "&amp;RIGHT("0"&amp;DAY(AK448),2)&amp;"."&amp;RIGHT("0"&amp;MONTH(AK448),2)&amp;"."&amp;YEAR(AK448)&amp;". ","")))</f>
        <v/>
      </c>
    </row>
    <row r="449" spans="2:38" x14ac:dyDescent="0.2">
      <c r="B449" s="17"/>
      <c r="C449" s="18"/>
      <c r="D449" s="19"/>
      <c r="E449" s="19"/>
      <c r="F449" s="19"/>
      <c r="G449" s="19"/>
      <c r="H449" s="19"/>
      <c r="I449" s="19"/>
      <c r="J449" s="19"/>
      <c r="K449" s="19"/>
      <c r="L449" s="18"/>
      <c r="M449" s="19"/>
      <c r="N449" s="19"/>
      <c r="O449" s="19"/>
      <c r="P449" s="19"/>
      <c r="Q449" s="19"/>
      <c r="R449" s="19"/>
      <c r="S449" s="19"/>
      <c r="T449" s="20"/>
      <c r="U449" s="21"/>
      <c r="V449" s="20"/>
      <c r="W449" s="19"/>
      <c r="X449" s="19"/>
      <c r="Y449" s="18"/>
      <c r="Z449" s="19"/>
      <c r="AA449" s="18"/>
      <c r="AB449" s="19"/>
      <c r="AC449" s="18"/>
      <c r="AD449" s="18"/>
      <c r="AE449" s="18"/>
      <c r="AF449" s="22" t="str">
        <f>IF(B449="","",SUMIF(Mărfuri!$B$5:$B$1004,B449,Mărfuri!$D$5:$D$1004))</f>
        <v/>
      </c>
      <c r="AG449" s="23" t="str">
        <f>IF(B449="","",SUMIF(Mărfuri!$B$5:$B$1004,B449,Mărfuri!$H$5:$H$1004))</f>
        <v/>
      </c>
      <c r="AH449" s="24" t="str">
        <f t="shared" si="24"/>
        <v/>
      </c>
      <c r="AI449" s="25" t="str">
        <f t="shared" si="25"/>
        <v/>
      </c>
      <c r="AJ449" s="25" t="str">
        <f t="shared" si="26"/>
        <v/>
      </c>
      <c r="AK449" s="25" t="str">
        <f t="shared" si="27"/>
        <v/>
      </c>
      <c r="AL449" s="26" t="str">
        <f>IF(B449="","",TRIM(IF(COUNTIF($B$5:$B$504,B449)&gt;1,"Număr CMR dublat. ","")&amp;IF(LEN(IF(C449="","data, ","")&amp;IF(D449="","locul întocmirii, ","")&amp;IF(OR(E449="",F449=""),"expeditorul, ","")&amp;IF(OR(H449="",I449=""),"destinatarul, ","")&amp;IF(OR(N449="",O449=""),"transportatorul, ","")&amp;IF(OR(K449="",NOT(ISNUMBER(L449))),"locul și data încărcării, ","")&amp;IF(M449="","locul de livrare, ","")&amp;IF(N(AF449)=0,"numărul de colete, ","")&amp;IF(COUNTIFS(Mărfuri!$B$5:$B$1004,B449,Mărfuri!$H$5:$H$1004,"")&gt;0,"greutatea unor loturi, ",""))&gt;0,"Lipsesc date obligatorii (art. 6): "&amp;LEFT(IF(C449="","data, ","")&amp;IF(D449="","locul întocmirii, ","")&amp;IF(OR(E449="",F449=""),"expeditorul, ","")&amp;IF(OR(H449="",I449=""),"destinatarul, ","")&amp;IF(OR(N449="",O449=""),"transportatorul, ","")&amp;IF(OR(K449="",NOT(ISNUMBER(L449))),"locul și data încărcării, ","")&amp;IF(M449="","locul de livrare, ","")&amp;IF(N(AF449)=0,"numărul de colete, ","")&amp;IF(COUNTIFS(Mărfuri!$B$5:$B$1004,B449,Mărfuri!$H$5:$H$1004,"")&gt;0,"greutatea unor loturi, ",""),LEN(IF(C449="","data, ","")&amp;IF(D449="","locul întocmirii, ","")&amp;IF(OR(E449="",F449=""),"expeditorul, ","")&amp;IF(OR(H449="",I449=""),"destinatarul, ","")&amp;IF(OR(N449="",O449=""),"transportatorul, ","")&amp;IF(OR(K449="",NOT(ISNUMBER(L449))),"locul și data încărcării, ","")&amp;IF(M449="","locul de livrare, ","")&amp;IF(N(AF449)=0,"numărul de colete, ","")&amp;IF(COUNTIFS(Mărfuri!$B$5:$B$1004,B449,Mărfuri!$H$5:$H$1004,"")&gt;0,"greutatea unor loturi, ",""))-2)&amp;". ","")&amp;IF(Z449&lt;&gt;"","Transportatorul a făcut rezerve la încărcare (art. 8): ele te obligă doar dacă le-ai acceptat expres. ","")&amp;IF(AND(ISNUMBER(AC449),ISNUMBER(AI449)),IF(NOT(ISNUMBER(AD449)),IF(Azi&gt;AI449,"Rezerva scrisă pentru avarii neaparente nu a fost trimisă în termen ("&amp;RIGHT("0"&amp;DAY(AI449),2)&amp;"."&amp;RIGHT("0"&amp;MONTH(AI449),2)&amp;"."&amp;YEAR(AI449)&amp;"). ","Trimite rezerva scrisă pentru avarii neaparente până la "&amp;RIGHT("0"&amp;DAY(AI449),2)&amp;"."&amp;RIGHT("0"&amp;MONTH(AI449),2)&amp;"."&amp;YEAR(AI449)&amp;". "),IF(AD449&gt;AI449,"Rezerva scrisă a fost trimisă după termenul de 7 zile ("&amp;RIGHT("0"&amp;DAY(AI449),2)&amp;"."&amp;RIGHT("0"&amp;MONTH(AI449),2)&amp;"."&amp;YEAR(AI449)&amp;"): se prezumă că marfa a fost primită în starea din CMR. ","")),"")&amp;IF(ISNUMBER(AJ449),IF(NOT(ISNUMBER(AE449)),IF(Azi&gt;AJ449,"Termenul de 21 de zile pentru reclamația de întârziere a expirat. ","Livrare cu întârziere: trimite reclamația scrisă până la "&amp;RIGHT("0"&amp;DAY(AJ449),2)&amp;"."&amp;RIGHT("0"&amp;MONTH(AJ449),2)&amp;"."&amp;YEAR(AJ449)&amp;". "),IF(AE449&gt;AJ449,"Reclamația pentru întârziere a fost trimisă după termen. ","")),"")&amp;IF(AND(AH449="În tranzit – întârziat"),"Termenul de livrare a trecut și marfa nu a ajuns. ","")&amp;IF(AND(ISNUMBER(AK449),OR(AB449&lt;&gt;"",ISNUMBER(AC449),ISNUMBER(AJ449)),Azi&gt;N(AK449)-60,Azi&lt;=N(AK449)),"Acțiunea în instanță se prescrie la "&amp;RIGHT("0"&amp;DAY(AK449),2)&amp;"."&amp;RIGHT("0"&amp;MONTH(AK449),2)&amp;"."&amp;YEAR(AK449)&amp;". ","")))</f>
        <v/>
      </c>
    </row>
    <row r="450" spans="2:38" x14ac:dyDescent="0.2">
      <c r="B450" s="17"/>
      <c r="C450" s="18"/>
      <c r="D450" s="19"/>
      <c r="E450" s="19"/>
      <c r="F450" s="19"/>
      <c r="G450" s="19"/>
      <c r="H450" s="19"/>
      <c r="I450" s="19"/>
      <c r="J450" s="19"/>
      <c r="K450" s="19"/>
      <c r="L450" s="18"/>
      <c r="M450" s="19"/>
      <c r="N450" s="19"/>
      <c r="O450" s="19"/>
      <c r="P450" s="19"/>
      <c r="Q450" s="19"/>
      <c r="R450" s="19"/>
      <c r="S450" s="19"/>
      <c r="T450" s="20"/>
      <c r="U450" s="21"/>
      <c r="V450" s="20"/>
      <c r="W450" s="19"/>
      <c r="X450" s="19"/>
      <c r="Y450" s="18"/>
      <c r="Z450" s="19"/>
      <c r="AA450" s="18"/>
      <c r="AB450" s="19"/>
      <c r="AC450" s="18"/>
      <c r="AD450" s="18"/>
      <c r="AE450" s="18"/>
      <c r="AF450" s="22" t="str">
        <f>IF(B450="","",SUMIF(Mărfuri!$B$5:$B$1004,B450,Mărfuri!$D$5:$D$1004))</f>
        <v/>
      </c>
      <c r="AG450" s="23" t="str">
        <f>IF(B450="","",SUMIF(Mărfuri!$B$5:$B$1004,B450,Mărfuri!$H$5:$H$1004))</f>
        <v/>
      </c>
      <c r="AH450" s="24" t="str">
        <f t="shared" si="24"/>
        <v/>
      </c>
      <c r="AI450" s="25" t="str">
        <f t="shared" si="25"/>
        <v/>
      </c>
      <c r="AJ450" s="25" t="str">
        <f t="shared" si="26"/>
        <v/>
      </c>
      <c r="AK450" s="25" t="str">
        <f t="shared" si="27"/>
        <v/>
      </c>
      <c r="AL450" s="26" t="str">
        <f>IF(B450="","",TRIM(IF(COUNTIF($B$5:$B$504,B450)&gt;1,"Număr CMR dublat. ","")&amp;IF(LEN(IF(C450="","data, ","")&amp;IF(D450="","locul întocmirii, ","")&amp;IF(OR(E450="",F450=""),"expeditorul, ","")&amp;IF(OR(H450="",I450=""),"destinatarul, ","")&amp;IF(OR(N450="",O450=""),"transportatorul, ","")&amp;IF(OR(K450="",NOT(ISNUMBER(L450))),"locul și data încărcării, ","")&amp;IF(M450="","locul de livrare, ","")&amp;IF(N(AF450)=0,"numărul de colete, ","")&amp;IF(COUNTIFS(Mărfuri!$B$5:$B$1004,B450,Mărfuri!$H$5:$H$1004,"")&gt;0,"greutatea unor loturi, ",""))&gt;0,"Lipsesc date obligatorii (art. 6): "&amp;LEFT(IF(C450="","data, ","")&amp;IF(D450="","locul întocmirii, ","")&amp;IF(OR(E450="",F450=""),"expeditorul, ","")&amp;IF(OR(H450="",I450=""),"destinatarul, ","")&amp;IF(OR(N450="",O450=""),"transportatorul, ","")&amp;IF(OR(K450="",NOT(ISNUMBER(L450))),"locul și data încărcării, ","")&amp;IF(M450="","locul de livrare, ","")&amp;IF(N(AF450)=0,"numărul de colete, ","")&amp;IF(COUNTIFS(Mărfuri!$B$5:$B$1004,B450,Mărfuri!$H$5:$H$1004,"")&gt;0,"greutatea unor loturi, ",""),LEN(IF(C450="","data, ","")&amp;IF(D450="","locul întocmirii, ","")&amp;IF(OR(E450="",F450=""),"expeditorul, ","")&amp;IF(OR(H450="",I450=""),"destinatarul, ","")&amp;IF(OR(N450="",O450=""),"transportatorul, ","")&amp;IF(OR(K450="",NOT(ISNUMBER(L450))),"locul și data încărcării, ","")&amp;IF(M450="","locul de livrare, ","")&amp;IF(N(AF450)=0,"numărul de colete, ","")&amp;IF(COUNTIFS(Mărfuri!$B$5:$B$1004,B450,Mărfuri!$H$5:$H$1004,"")&gt;0,"greutatea unor loturi, ",""))-2)&amp;". ","")&amp;IF(Z450&lt;&gt;"","Transportatorul a făcut rezerve la încărcare (art. 8): ele te obligă doar dacă le-ai acceptat expres. ","")&amp;IF(AND(ISNUMBER(AC450),ISNUMBER(AI450)),IF(NOT(ISNUMBER(AD450)),IF(Azi&gt;AI450,"Rezerva scrisă pentru avarii neaparente nu a fost trimisă în termen ("&amp;RIGHT("0"&amp;DAY(AI450),2)&amp;"."&amp;RIGHT("0"&amp;MONTH(AI450),2)&amp;"."&amp;YEAR(AI450)&amp;"). ","Trimite rezerva scrisă pentru avarii neaparente până la "&amp;RIGHT("0"&amp;DAY(AI450),2)&amp;"."&amp;RIGHT("0"&amp;MONTH(AI450),2)&amp;"."&amp;YEAR(AI450)&amp;". "),IF(AD450&gt;AI450,"Rezerva scrisă a fost trimisă după termenul de 7 zile ("&amp;RIGHT("0"&amp;DAY(AI450),2)&amp;"."&amp;RIGHT("0"&amp;MONTH(AI450),2)&amp;"."&amp;YEAR(AI450)&amp;"): se prezumă că marfa a fost primită în starea din CMR. ","")),"")&amp;IF(ISNUMBER(AJ450),IF(NOT(ISNUMBER(AE450)),IF(Azi&gt;AJ450,"Termenul de 21 de zile pentru reclamația de întârziere a expirat. ","Livrare cu întârziere: trimite reclamația scrisă până la "&amp;RIGHT("0"&amp;DAY(AJ450),2)&amp;"."&amp;RIGHT("0"&amp;MONTH(AJ450),2)&amp;"."&amp;YEAR(AJ450)&amp;". "),IF(AE450&gt;AJ450,"Reclamația pentru întârziere a fost trimisă după termen. ","")),"")&amp;IF(AND(AH450="În tranzit – întârziat"),"Termenul de livrare a trecut și marfa nu a ajuns. ","")&amp;IF(AND(ISNUMBER(AK450),OR(AB450&lt;&gt;"",ISNUMBER(AC450),ISNUMBER(AJ450)),Azi&gt;N(AK450)-60,Azi&lt;=N(AK450)),"Acțiunea în instanță se prescrie la "&amp;RIGHT("0"&amp;DAY(AK450),2)&amp;"."&amp;RIGHT("0"&amp;MONTH(AK450),2)&amp;"."&amp;YEAR(AK450)&amp;". ","")))</f>
        <v/>
      </c>
    </row>
    <row r="451" spans="2:38" x14ac:dyDescent="0.2">
      <c r="B451" s="17"/>
      <c r="C451" s="18"/>
      <c r="D451" s="19"/>
      <c r="E451" s="19"/>
      <c r="F451" s="19"/>
      <c r="G451" s="19"/>
      <c r="H451" s="19"/>
      <c r="I451" s="19"/>
      <c r="J451" s="19"/>
      <c r="K451" s="19"/>
      <c r="L451" s="18"/>
      <c r="M451" s="19"/>
      <c r="N451" s="19"/>
      <c r="O451" s="19"/>
      <c r="P451" s="19"/>
      <c r="Q451" s="19"/>
      <c r="R451" s="19"/>
      <c r="S451" s="19"/>
      <c r="T451" s="20"/>
      <c r="U451" s="21"/>
      <c r="V451" s="20"/>
      <c r="W451" s="19"/>
      <c r="X451" s="19"/>
      <c r="Y451" s="18"/>
      <c r="Z451" s="19"/>
      <c r="AA451" s="18"/>
      <c r="AB451" s="19"/>
      <c r="AC451" s="18"/>
      <c r="AD451" s="18"/>
      <c r="AE451" s="18"/>
      <c r="AF451" s="22" t="str">
        <f>IF(B451="","",SUMIF(Mărfuri!$B$5:$B$1004,B451,Mărfuri!$D$5:$D$1004))</f>
        <v/>
      </c>
      <c r="AG451" s="23" t="str">
        <f>IF(B451="","",SUMIF(Mărfuri!$B$5:$B$1004,B451,Mărfuri!$H$5:$H$1004))</f>
        <v/>
      </c>
      <c r="AH451" s="24" t="str">
        <f t="shared" si="24"/>
        <v/>
      </c>
      <c r="AI451" s="25" t="str">
        <f t="shared" si="25"/>
        <v/>
      </c>
      <c r="AJ451" s="25" t="str">
        <f t="shared" si="26"/>
        <v/>
      </c>
      <c r="AK451" s="25" t="str">
        <f t="shared" si="27"/>
        <v/>
      </c>
      <c r="AL451" s="26" t="str">
        <f>IF(B451="","",TRIM(IF(COUNTIF($B$5:$B$504,B451)&gt;1,"Număr CMR dublat. ","")&amp;IF(LEN(IF(C451="","data, ","")&amp;IF(D451="","locul întocmirii, ","")&amp;IF(OR(E451="",F451=""),"expeditorul, ","")&amp;IF(OR(H451="",I451=""),"destinatarul, ","")&amp;IF(OR(N451="",O451=""),"transportatorul, ","")&amp;IF(OR(K451="",NOT(ISNUMBER(L451))),"locul și data încărcării, ","")&amp;IF(M451="","locul de livrare, ","")&amp;IF(N(AF451)=0,"numărul de colete, ","")&amp;IF(COUNTIFS(Mărfuri!$B$5:$B$1004,B451,Mărfuri!$H$5:$H$1004,"")&gt;0,"greutatea unor loturi, ",""))&gt;0,"Lipsesc date obligatorii (art. 6): "&amp;LEFT(IF(C451="","data, ","")&amp;IF(D451="","locul întocmirii, ","")&amp;IF(OR(E451="",F451=""),"expeditorul, ","")&amp;IF(OR(H451="",I451=""),"destinatarul, ","")&amp;IF(OR(N451="",O451=""),"transportatorul, ","")&amp;IF(OR(K451="",NOT(ISNUMBER(L451))),"locul și data încărcării, ","")&amp;IF(M451="","locul de livrare, ","")&amp;IF(N(AF451)=0,"numărul de colete, ","")&amp;IF(COUNTIFS(Mărfuri!$B$5:$B$1004,B451,Mărfuri!$H$5:$H$1004,"")&gt;0,"greutatea unor loturi, ",""),LEN(IF(C451="","data, ","")&amp;IF(D451="","locul întocmirii, ","")&amp;IF(OR(E451="",F451=""),"expeditorul, ","")&amp;IF(OR(H451="",I451=""),"destinatarul, ","")&amp;IF(OR(N451="",O451=""),"transportatorul, ","")&amp;IF(OR(K451="",NOT(ISNUMBER(L451))),"locul și data încărcării, ","")&amp;IF(M451="","locul de livrare, ","")&amp;IF(N(AF451)=0,"numărul de colete, ","")&amp;IF(COUNTIFS(Mărfuri!$B$5:$B$1004,B451,Mărfuri!$H$5:$H$1004,"")&gt;0,"greutatea unor loturi, ",""))-2)&amp;". ","")&amp;IF(Z451&lt;&gt;"","Transportatorul a făcut rezerve la încărcare (art. 8): ele te obligă doar dacă le-ai acceptat expres. ","")&amp;IF(AND(ISNUMBER(AC451),ISNUMBER(AI451)),IF(NOT(ISNUMBER(AD451)),IF(Azi&gt;AI451,"Rezerva scrisă pentru avarii neaparente nu a fost trimisă în termen ("&amp;RIGHT("0"&amp;DAY(AI451),2)&amp;"."&amp;RIGHT("0"&amp;MONTH(AI451),2)&amp;"."&amp;YEAR(AI451)&amp;"). ","Trimite rezerva scrisă pentru avarii neaparente până la "&amp;RIGHT("0"&amp;DAY(AI451),2)&amp;"."&amp;RIGHT("0"&amp;MONTH(AI451),2)&amp;"."&amp;YEAR(AI451)&amp;". "),IF(AD451&gt;AI451,"Rezerva scrisă a fost trimisă după termenul de 7 zile ("&amp;RIGHT("0"&amp;DAY(AI451),2)&amp;"."&amp;RIGHT("0"&amp;MONTH(AI451),2)&amp;"."&amp;YEAR(AI451)&amp;"): se prezumă că marfa a fost primită în starea din CMR. ","")),"")&amp;IF(ISNUMBER(AJ451),IF(NOT(ISNUMBER(AE451)),IF(Azi&gt;AJ451,"Termenul de 21 de zile pentru reclamația de întârziere a expirat. ","Livrare cu întârziere: trimite reclamația scrisă până la "&amp;RIGHT("0"&amp;DAY(AJ451),2)&amp;"."&amp;RIGHT("0"&amp;MONTH(AJ451),2)&amp;"."&amp;YEAR(AJ451)&amp;". "),IF(AE451&gt;AJ451,"Reclamația pentru întârziere a fost trimisă după termen. ","")),"")&amp;IF(AND(AH451="În tranzit – întârziat"),"Termenul de livrare a trecut și marfa nu a ajuns. ","")&amp;IF(AND(ISNUMBER(AK451),OR(AB451&lt;&gt;"",ISNUMBER(AC451),ISNUMBER(AJ451)),Azi&gt;N(AK451)-60,Azi&lt;=N(AK451)),"Acțiunea în instanță se prescrie la "&amp;RIGHT("0"&amp;DAY(AK451),2)&amp;"."&amp;RIGHT("0"&amp;MONTH(AK451),2)&amp;"."&amp;YEAR(AK451)&amp;". ","")))</f>
        <v/>
      </c>
    </row>
    <row r="452" spans="2:38" x14ac:dyDescent="0.2">
      <c r="B452" s="17"/>
      <c r="C452" s="18"/>
      <c r="D452" s="19"/>
      <c r="E452" s="19"/>
      <c r="F452" s="19"/>
      <c r="G452" s="19"/>
      <c r="H452" s="19"/>
      <c r="I452" s="19"/>
      <c r="J452" s="19"/>
      <c r="K452" s="19"/>
      <c r="L452" s="18"/>
      <c r="M452" s="19"/>
      <c r="N452" s="19"/>
      <c r="O452" s="19"/>
      <c r="P452" s="19"/>
      <c r="Q452" s="19"/>
      <c r="R452" s="19"/>
      <c r="S452" s="19"/>
      <c r="T452" s="20"/>
      <c r="U452" s="21"/>
      <c r="V452" s="20"/>
      <c r="W452" s="19"/>
      <c r="X452" s="19"/>
      <c r="Y452" s="18"/>
      <c r="Z452" s="19"/>
      <c r="AA452" s="18"/>
      <c r="AB452" s="19"/>
      <c r="AC452" s="18"/>
      <c r="AD452" s="18"/>
      <c r="AE452" s="18"/>
      <c r="AF452" s="22" t="str">
        <f>IF(B452="","",SUMIF(Mărfuri!$B$5:$B$1004,B452,Mărfuri!$D$5:$D$1004))</f>
        <v/>
      </c>
      <c r="AG452" s="23" t="str">
        <f>IF(B452="","",SUMIF(Mărfuri!$B$5:$B$1004,B452,Mărfuri!$H$5:$H$1004))</f>
        <v/>
      </c>
      <c r="AH452" s="24" t="str">
        <f t="shared" si="24"/>
        <v/>
      </c>
      <c r="AI452" s="25" t="str">
        <f t="shared" si="25"/>
        <v/>
      </c>
      <c r="AJ452" s="25" t="str">
        <f t="shared" si="26"/>
        <v/>
      </c>
      <c r="AK452" s="25" t="str">
        <f t="shared" si="27"/>
        <v/>
      </c>
      <c r="AL452" s="26" t="str">
        <f>IF(B452="","",TRIM(IF(COUNTIF($B$5:$B$504,B452)&gt;1,"Număr CMR dublat. ","")&amp;IF(LEN(IF(C452="","data, ","")&amp;IF(D452="","locul întocmirii, ","")&amp;IF(OR(E452="",F452=""),"expeditorul, ","")&amp;IF(OR(H452="",I452=""),"destinatarul, ","")&amp;IF(OR(N452="",O452=""),"transportatorul, ","")&amp;IF(OR(K452="",NOT(ISNUMBER(L452))),"locul și data încărcării, ","")&amp;IF(M452="","locul de livrare, ","")&amp;IF(N(AF452)=0,"numărul de colete, ","")&amp;IF(COUNTIFS(Mărfuri!$B$5:$B$1004,B452,Mărfuri!$H$5:$H$1004,"")&gt;0,"greutatea unor loturi, ",""))&gt;0,"Lipsesc date obligatorii (art. 6): "&amp;LEFT(IF(C452="","data, ","")&amp;IF(D452="","locul întocmirii, ","")&amp;IF(OR(E452="",F452=""),"expeditorul, ","")&amp;IF(OR(H452="",I452=""),"destinatarul, ","")&amp;IF(OR(N452="",O452=""),"transportatorul, ","")&amp;IF(OR(K452="",NOT(ISNUMBER(L452))),"locul și data încărcării, ","")&amp;IF(M452="","locul de livrare, ","")&amp;IF(N(AF452)=0,"numărul de colete, ","")&amp;IF(COUNTIFS(Mărfuri!$B$5:$B$1004,B452,Mărfuri!$H$5:$H$1004,"")&gt;0,"greutatea unor loturi, ",""),LEN(IF(C452="","data, ","")&amp;IF(D452="","locul întocmirii, ","")&amp;IF(OR(E452="",F452=""),"expeditorul, ","")&amp;IF(OR(H452="",I452=""),"destinatarul, ","")&amp;IF(OR(N452="",O452=""),"transportatorul, ","")&amp;IF(OR(K452="",NOT(ISNUMBER(L452))),"locul și data încărcării, ","")&amp;IF(M452="","locul de livrare, ","")&amp;IF(N(AF452)=0,"numărul de colete, ","")&amp;IF(COUNTIFS(Mărfuri!$B$5:$B$1004,B452,Mărfuri!$H$5:$H$1004,"")&gt;0,"greutatea unor loturi, ",""))-2)&amp;". ","")&amp;IF(Z452&lt;&gt;"","Transportatorul a făcut rezerve la încărcare (art. 8): ele te obligă doar dacă le-ai acceptat expres. ","")&amp;IF(AND(ISNUMBER(AC452),ISNUMBER(AI452)),IF(NOT(ISNUMBER(AD452)),IF(Azi&gt;AI452,"Rezerva scrisă pentru avarii neaparente nu a fost trimisă în termen ("&amp;RIGHT("0"&amp;DAY(AI452),2)&amp;"."&amp;RIGHT("0"&amp;MONTH(AI452),2)&amp;"."&amp;YEAR(AI452)&amp;"). ","Trimite rezerva scrisă pentru avarii neaparente până la "&amp;RIGHT("0"&amp;DAY(AI452),2)&amp;"."&amp;RIGHT("0"&amp;MONTH(AI452),2)&amp;"."&amp;YEAR(AI452)&amp;". "),IF(AD452&gt;AI452,"Rezerva scrisă a fost trimisă după termenul de 7 zile ("&amp;RIGHT("0"&amp;DAY(AI452),2)&amp;"."&amp;RIGHT("0"&amp;MONTH(AI452),2)&amp;"."&amp;YEAR(AI452)&amp;"): se prezumă că marfa a fost primită în starea din CMR. ","")),"")&amp;IF(ISNUMBER(AJ452),IF(NOT(ISNUMBER(AE452)),IF(Azi&gt;AJ452,"Termenul de 21 de zile pentru reclamația de întârziere a expirat. ","Livrare cu întârziere: trimite reclamația scrisă până la "&amp;RIGHT("0"&amp;DAY(AJ452),2)&amp;"."&amp;RIGHT("0"&amp;MONTH(AJ452),2)&amp;"."&amp;YEAR(AJ452)&amp;". "),IF(AE452&gt;AJ452,"Reclamația pentru întârziere a fost trimisă după termen. ","")),"")&amp;IF(AND(AH452="În tranzit – întârziat"),"Termenul de livrare a trecut și marfa nu a ajuns. ","")&amp;IF(AND(ISNUMBER(AK452),OR(AB452&lt;&gt;"",ISNUMBER(AC452),ISNUMBER(AJ452)),Azi&gt;N(AK452)-60,Azi&lt;=N(AK452)),"Acțiunea în instanță se prescrie la "&amp;RIGHT("0"&amp;DAY(AK452),2)&amp;"."&amp;RIGHT("0"&amp;MONTH(AK452),2)&amp;"."&amp;YEAR(AK452)&amp;". ","")))</f>
        <v/>
      </c>
    </row>
    <row r="453" spans="2:38" x14ac:dyDescent="0.2">
      <c r="B453" s="17"/>
      <c r="C453" s="18"/>
      <c r="D453" s="19"/>
      <c r="E453" s="19"/>
      <c r="F453" s="19"/>
      <c r="G453" s="19"/>
      <c r="H453" s="19"/>
      <c r="I453" s="19"/>
      <c r="J453" s="19"/>
      <c r="K453" s="19"/>
      <c r="L453" s="18"/>
      <c r="M453" s="19"/>
      <c r="N453" s="19"/>
      <c r="O453" s="19"/>
      <c r="P453" s="19"/>
      <c r="Q453" s="19"/>
      <c r="R453" s="19"/>
      <c r="S453" s="19"/>
      <c r="T453" s="20"/>
      <c r="U453" s="21"/>
      <c r="V453" s="20"/>
      <c r="W453" s="19"/>
      <c r="X453" s="19"/>
      <c r="Y453" s="18"/>
      <c r="Z453" s="19"/>
      <c r="AA453" s="18"/>
      <c r="AB453" s="19"/>
      <c r="AC453" s="18"/>
      <c r="AD453" s="18"/>
      <c r="AE453" s="18"/>
      <c r="AF453" s="22" t="str">
        <f>IF(B453="","",SUMIF(Mărfuri!$B$5:$B$1004,B453,Mărfuri!$D$5:$D$1004))</f>
        <v/>
      </c>
      <c r="AG453" s="23" t="str">
        <f>IF(B453="","",SUMIF(Mărfuri!$B$5:$B$1004,B453,Mărfuri!$H$5:$H$1004))</f>
        <v/>
      </c>
      <c r="AH453" s="24" t="str">
        <f t="shared" ref="AH453:AH504" si="28">IF(B453="","",IF(NOT(ISNUMBER(AA453)),IF(AND(ISNUMBER(Y453),Azi&gt;Y453),"În tranzit – întârziat","În tranzit"),IF(OR(AB453&lt;&gt;"",ISNUMBER(AC453)),"Livrat cu rezerve",IF(AND(ISNUMBER(Y453),AA453&gt;Y453),"Livrat cu întârziere","Livrat fără rezerve"))))</f>
        <v/>
      </c>
      <c r="AI453" s="25" t="str">
        <f t="shared" ref="AI453:AI504" si="29">IF(OR(B453="",NOT(ISNUMBER(AA453))),"",WORKDAY.INTL(AA453,7,"0000001",Sarb))</f>
        <v/>
      </c>
      <c r="AJ453" s="25" t="str">
        <f t="shared" ref="AJ453:AJ504" si="30">IF(OR(B453="",NOT(ISNUMBER(AA453)),NOT(ISNUMBER(Y453))),"",IF(AA453&gt;Y453,AA453+21,""))</f>
        <v/>
      </c>
      <c r="AK453" s="25" t="str">
        <f t="shared" ref="AK453:AK504" si="31">IF(OR(B453="",NOT(ISNUMBER(AA453))),"",EDATE(AA453,12))</f>
        <v/>
      </c>
      <c r="AL453" s="26" t="str">
        <f>IF(B453="","",TRIM(IF(COUNTIF($B$5:$B$504,B453)&gt;1,"Număr CMR dublat. ","")&amp;IF(LEN(IF(C453="","data, ","")&amp;IF(D453="","locul întocmirii, ","")&amp;IF(OR(E453="",F453=""),"expeditorul, ","")&amp;IF(OR(H453="",I453=""),"destinatarul, ","")&amp;IF(OR(N453="",O453=""),"transportatorul, ","")&amp;IF(OR(K453="",NOT(ISNUMBER(L453))),"locul și data încărcării, ","")&amp;IF(M453="","locul de livrare, ","")&amp;IF(N(AF453)=0,"numărul de colete, ","")&amp;IF(COUNTIFS(Mărfuri!$B$5:$B$1004,B453,Mărfuri!$H$5:$H$1004,"")&gt;0,"greutatea unor loturi, ",""))&gt;0,"Lipsesc date obligatorii (art. 6): "&amp;LEFT(IF(C453="","data, ","")&amp;IF(D453="","locul întocmirii, ","")&amp;IF(OR(E453="",F453=""),"expeditorul, ","")&amp;IF(OR(H453="",I453=""),"destinatarul, ","")&amp;IF(OR(N453="",O453=""),"transportatorul, ","")&amp;IF(OR(K453="",NOT(ISNUMBER(L453))),"locul și data încărcării, ","")&amp;IF(M453="","locul de livrare, ","")&amp;IF(N(AF453)=0,"numărul de colete, ","")&amp;IF(COUNTIFS(Mărfuri!$B$5:$B$1004,B453,Mărfuri!$H$5:$H$1004,"")&gt;0,"greutatea unor loturi, ",""),LEN(IF(C453="","data, ","")&amp;IF(D453="","locul întocmirii, ","")&amp;IF(OR(E453="",F453=""),"expeditorul, ","")&amp;IF(OR(H453="",I453=""),"destinatarul, ","")&amp;IF(OR(N453="",O453=""),"transportatorul, ","")&amp;IF(OR(K453="",NOT(ISNUMBER(L453))),"locul și data încărcării, ","")&amp;IF(M453="","locul de livrare, ","")&amp;IF(N(AF453)=0,"numărul de colete, ","")&amp;IF(COUNTIFS(Mărfuri!$B$5:$B$1004,B453,Mărfuri!$H$5:$H$1004,"")&gt;0,"greutatea unor loturi, ",""))-2)&amp;". ","")&amp;IF(Z453&lt;&gt;"","Transportatorul a făcut rezerve la încărcare (art. 8): ele te obligă doar dacă le-ai acceptat expres. ","")&amp;IF(AND(ISNUMBER(AC453),ISNUMBER(AI453)),IF(NOT(ISNUMBER(AD453)),IF(Azi&gt;AI453,"Rezerva scrisă pentru avarii neaparente nu a fost trimisă în termen ("&amp;RIGHT("0"&amp;DAY(AI453),2)&amp;"."&amp;RIGHT("0"&amp;MONTH(AI453),2)&amp;"."&amp;YEAR(AI453)&amp;"). ","Trimite rezerva scrisă pentru avarii neaparente până la "&amp;RIGHT("0"&amp;DAY(AI453),2)&amp;"."&amp;RIGHT("0"&amp;MONTH(AI453),2)&amp;"."&amp;YEAR(AI453)&amp;". "),IF(AD453&gt;AI453,"Rezerva scrisă a fost trimisă după termenul de 7 zile ("&amp;RIGHT("0"&amp;DAY(AI453),2)&amp;"."&amp;RIGHT("0"&amp;MONTH(AI453),2)&amp;"."&amp;YEAR(AI453)&amp;"): se prezumă că marfa a fost primită în starea din CMR. ","")),"")&amp;IF(ISNUMBER(AJ453),IF(NOT(ISNUMBER(AE453)),IF(Azi&gt;AJ453,"Termenul de 21 de zile pentru reclamația de întârziere a expirat. ","Livrare cu întârziere: trimite reclamația scrisă până la "&amp;RIGHT("0"&amp;DAY(AJ453),2)&amp;"."&amp;RIGHT("0"&amp;MONTH(AJ453),2)&amp;"."&amp;YEAR(AJ453)&amp;". "),IF(AE453&gt;AJ453,"Reclamația pentru întârziere a fost trimisă după termen. ","")),"")&amp;IF(AND(AH453="În tranzit – întârziat"),"Termenul de livrare a trecut și marfa nu a ajuns. ","")&amp;IF(AND(ISNUMBER(AK453),OR(AB453&lt;&gt;"",ISNUMBER(AC453),ISNUMBER(AJ453)),Azi&gt;N(AK453)-60,Azi&lt;=N(AK453)),"Acțiunea în instanță se prescrie la "&amp;RIGHT("0"&amp;DAY(AK453),2)&amp;"."&amp;RIGHT("0"&amp;MONTH(AK453),2)&amp;"."&amp;YEAR(AK453)&amp;". ","")))</f>
        <v/>
      </c>
    </row>
    <row r="454" spans="2:38" x14ac:dyDescent="0.2">
      <c r="B454" s="17"/>
      <c r="C454" s="18"/>
      <c r="D454" s="19"/>
      <c r="E454" s="19"/>
      <c r="F454" s="19"/>
      <c r="G454" s="19"/>
      <c r="H454" s="19"/>
      <c r="I454" s="19"/>
      <c r="J454" s="19"/>
      <c r="K454" s="19"/>
      <c r="L454" s="18"/>
      <c r="M454" s="19"/>
      <c r="N454" s="19"/>
      <c r="O454" s="19"/>
      <c r="P454" s="19"/>
      <c r="Q454" s="19"/>
      <c r="R454" s="19"/>
      <c r="S454" s="19"/>
      <c r="T454" s="20"/>
      <c r="U454" s="21"/>
      <c r="V454" s="20"/>
      <c r="W454" s="19"/>
      <c r="X454" s="19"/>
      <c r="Y454" s="18"/>
      <c r="Z454" s="19"/>
      <c r="AA454" s="18"/>
      <c r="AB454" s="19"/>
      <c r="AC454" s="18"/>
      <c r="AD454" s="18"/>
      <c r="AE454" s="18"/>
      <c r="AF454" s="22" t="str">
        <f>IF(B454="","",SUMIF(Mărfuri!$B$5:$B$1004,B454,Mărfuri!$D$5:$D$1004))</f>
        <v/>
      </c>
      <c r="AG454" s="23" t="str">
        <f>IF(B454="","",SUMIF(Mărfuri!$B$5:$B$1004,B454,Mărfuri!$H$5:$H$1004))</f>
        <v/>
      </c>
      <c r="AH454" s="24" t="str">
        <f t="shared" si="28"/>
        <v/>
      </c>
      <c r="AI454" s="25" t="str">
        <f t="shared" si="29"/>
        <v/>
      </c>
      <c r="AJ454" s="25" t="str">
        <f t="shared" si="30"/>
        <v/>
      </c>
      <c r="AK454" s="25" t="str">
        <f t="shared" si="31"/>
        <v/>
      </c>
      <c r="AL454" s="26" t="str">
        <f>IF(B454="","",TRIM(IF(COUNTIF($B$5:$B$504,B454)&gt;1,"Număr CMR dublat. ","")&amp;IF(LEN(IF(C454="","data, ","")&amp;IF(D454="","locul întocmirii, ","")&amp;IF(OR(E454="",F454=""),"expeditorul, ","")&amp;IF(OR(H454="",I454=""),"destinatarul, ","")&amp;IF(OR(N454="",O454=""),"transportatorul, ","")&amp;IF(OR(K454="",NOT(ISNUMBER(L454))),"locul și data încărcării, ","")&amp;IF(M454="","locul de livrare, ","")&amp;IF(N(AF454)=0,"numărul de colete, ","")&amp;IF(COUNTIFS(Mărfuri!$B$5:$B$1004,B454,Mărfuri!$H$5:$H$1004,"")&gt;0,"greutatea unor loturi, ",""))&gt;0,"Lipsesc date obligatorii (art. 6): "&amp;LEFT(IF(C454="","data, ","")&amp;IF(D454="","locul întocmirii, ","")&amp;IF(OR(E454="",F454=""),"expeditorul, ","")&amp;IF(OR(H454="",I454=""),"destinatarul, ","")&amp;IF(OR(N454="",O454=""),"transportatorul, ","")&amp;IF(OR(K454="",NOT(ISNUMBER(L454))),"locul și data încărcării, ","")&amp;IF(M454="","locul de livrare, ","")&amp;IF(N(AF454)=0,"numărul de colete, ","")&amp;IF(COUNTIFS(Mărfuri!$B$5:$B$1004,B454,Mărfuri!$H$5:$H$1004,"")&gt;0,"greutatea unor loturi, ",""),LEN(IF(C454="","data, ","")&amp;IF(D454="","locul întocmirii, ","")&amp;IF(OR(E454="",F454=""),"expeditorul, ","")&amp;IF(OR(H454="",I454=""),"destinatarul, ","")&amp;IF(OR(N454="",O454=""),"transportatorul, ","")&amp;IF(OR(K454="",NOT(ISNUMBER(L454))),"locul și data încărcării, ","")&amp;IF(M454="","locul de livrare, ","")&amp;IF(N(AF454)=0,"numărul de colete, ","")&amp;IF(COUNTIFS(Mărfuri!$B$5:$B$1004,B454,Mărfuri!$H$5:$H$1004,"")&gt;0,"greutatea unor loturi, ",""))-2)&amp;". ","")&amp;IF(Z454&lt;&gt;"","Transportatorul a făcut rezerve la încărcare (art. 8): ele te obligă doar dacă le-ai acceptat expres. ","")&amp;IF(AND(ISNUMBER(AC454),ISNUMBER(AI454)),IF(NOT(ISNUMBER(AD454)),IF(Azi&gt;AI454,"Rezerva scrisă pentru avarii neaparente nu a fost trimisă în termen ("&amp;RIGHT("0"&amp;DAY(AI454),2)&amp;"."&amp;RIGHT("0"&amp;MONTH(AI454),2)&amp;"."&amp;YEAR(AI454)&amp;"). ","Trimite rezerva scrisă pentru avarii neaparente până la "&amp;RIGHT("0"&amp;DAY(AI454),2)&amp;"."&amp;RIGHT("0"&amp;MONTH(AI454),2)&amp;"."&amp;YEAR(AI454)&amp;". "),IF(AD454&gt;AI454,"Rezerva scrisă a fost trimisă după termenul de 7 zile ("&amp;RIGHT("0"&amp;DAY(AI454),2)&amp;"."&amp;RIGHT("0"&amp;MONTH(AI454),2)&amp;"."&amp;YEAR(AI454)&amp;"): se prezumă că marfa a fost primită în starea din CMR. ","")),"")&amp;IF(ISNUMBER(AJ454),IF(NOT(ISNUMBER(AE454)),IF(Azi&gt;AJ454,"Termenul de 21 de zile pentru reclamația de întârziere a expirat. ","Livrare cu întârziere: trimite reclamația scrisă până la "&amp;RIGHT("0"&amp;DAY(AJ454),2)&amp;"."&amp;RIGHT("0"&amp;MONTH(AJ454),2)&amp;"."&amp;YEAR(AJ454)&amp;". "),IF(AE454&gt;AJ454,"Reclamația pentru întârziere a fost trimisă după termen. ","")),"")&amp;IF(AND(AH454="În tranzit – întârziat"),"Termenul de livrare a trecut și marfa nu a ajuns. ","")&amp;IF(AND(ISNUMBER(AK454),OR(AB454&lt;&gt;"",ISNUMBER(AC454),ISNUMBER(AJ454)),Azi&gt;N(AK454)-60,Azi&lt;=N(AK454)),"Acțiunea în instanță se prescrie la "&amp;RIGHT("0"&amp;DAY(AK454),2)&amp;"."&amp;RIGHT("0"&amp;MONTH(AK454),2)&amp;"."&amp;YEAR(AK454)&amp;". ","")))</f>
        <v/>
      </c>
    </row>
    <row r="455" spans="2:38" x14ac:dyDescent="0.2">
      <c r="B455" s="17"/>
      <c r="C455" s="18"/>
      <c r="D455" s="19"/>
      <c r="E455" s="19"/>
      <c r="F455" s="19"/>
      <c r="G455" s="19"/>
      <c r="H455" s="19"/>
      <c r="I455" s="19"/>
      <c r="J455" s="19"/>
      <c r="K455" s="19"/>
      <c r="L455" s="18"/>
      <c r="M455" s="19"/>
      <c r="N455" s="19"/>
      <c r="O455" s="19"/>
      <c r="P455" s="19"/>
      <c r="Q455" s="19"/>
      <c r="R455" s="19"/>
      <c r="S455" s="19"/>
      <c r="T455" s="20"/>
      <c r="U455" s="21"/>
      <c r="V455" s="20"/>
      <c r="W455" s="19"/>
      <c r="X455" s="19"/>
      <c r="Y455" s="18"/>
      <c r="Z455" s="19"/>
      <c r="AA455" s="18"/>
      <c r="AB455" s="19"/>
      <c r="AC455" s="18"/>
      <c r="AD455" s="18"/>
      <c r="AE455" s="18"/>
      <c r="AF455" s="22" t="str">
        <f>IF(B455="","",SUMIF(Mărfuri!$B$5:$B$1004,B455,Mărfuri!$D$5:$D$1004))</f>
        <v/>
      </c>
      <c r="AG455" s="23" t="str">
        <f>IF(B455="","",SUMIF(Mărfuri!$B$5:$B$1004,B455,Mărfuri!$H$5:$H$1004))</f>
        <v/>
      </c>
      <c r="AH455" s="24" t="str">
        <f t="shared" si="28"/>
        <v/>
      </c>
      <c r="AI455" s="25" t="str">
        <f t="shared" si="29"/>
        <v/>
      </c>
      <c r="AJ455" s="25" t="str">
        <f t="shared" si="30"/>
        <v/>
      </c>
      <c r="AK455" s="25" t="str">
        <f t="shared" si="31"/>
        <v/>
      </c>
      <c r="AL455" s="26" t="str">
        <f>IF(B455="","",TRIM(IF(COUNTIF($B$5:$B$504,B455)&gt;1,"Număr CMR dublat. ","")&amp;IF(LEN(IF(C455="","data, ","")&amp;IF(D455="","locul întocmirii, ","")&amp;IF(OR(E455="",F455=""),"expeditorul, ","")&amp;IF(OR(H455="",I455=""),"destinatarul, ","")&amp;IF(OR(N455="",O455=""),"transportatorul, ","")&amp;IF(OR(K455="",NOT(ISNUMBER(L455))),"locul și data încărcării, ","")&amp;IF(M455="","locul de livrare, ","")&amp;IF(N(AF455)=0,"numărul de colete, ","")&amp;IF(COUNTIFS(Mărfuri!$B$5:$B$1004,B455,Mărfuri!$H$5:$H$1004,"")&gt;0,"greutatea unor loturi, ",""))&gt;0,"Lipsesc date obligatorii (art. 6): "&amp;LEFT(IF(C455="","data, ","")&amp;IF(D455="","locul întocmirii, ","")&amp;IF(OR(E455="",F455=""),"expeditorul, ","")&amp;IF(OR(H455="",I455=""),"destinatarul, ","")&amp;IF(OR(N455="",O455=""),"transportatorul, ","")&amp;IF(OR(K455="",NOT(ISNUMBER(L455))),"locul și data încărcării, ","")&amp;IF(M455="","locul de livrare, ","")&amp;IF(N(AF455)=0,"numărul de colete, ","")&amp;IF(COUNTIFS(Mărfuri!$B$5:$B$1004,B455,Mărfuri!$H$5:$H$1004,"")&gt;0,"greutatea unor loturi, ",""),LEN(IF(C455="","data, ","")&amp;IF(D455="","locul întocmirii, ","")&amp;IF(OR(E455="",F455=""),"expeditorul, ","")&amp;IF(OR(H455="",I455=""),"destinatarul, ","")&amp;IF(OR(N455="",O455=""),"transportatorul, ","")&amp;IF(OR(K455="",NOT(ISNUMBER(L455))),"locul și data încărcării, ","")&amp;IF(M455="","locul de livrare, ","")&amp;IF(N(AF455)=0,"numărul de colete, ","")&amp;IF(COUNTIFS(Mărfuri!$B$5:$B$1004,B455,Mărfuri!$H$5:$H$1004,"")&gt;0,"greutatea unor loturi, ",""))-2)&amp;". ","")&amp;IF(Z455&lt;&gt;"","Transportatorul a făcut rezerve la încărcare (art. 8): ele te obligă doar dacă le-ai acceptat expres. ","")&amp;IF(AND(ISNUMBER(AC455),ISNUMBER(AI455)),IF(NOT(ISNUMBER(AD455)),IF(Azi&gt;AI455,"Rezerva scrisă pentru avarii neaparente nu a fost trimisă în termen ("&amp;RIGHT("0"&amp;DAY(AI455),2)&amp;"."&amp;RIGHT("0"&amp;MONTH(AI455),2)&amp;"."&amp;YEAR(AI455)&amp;"). ","Trimite rezerva scrisă pentru avarii neaparente până la "&amp;RIGHT("0"&amp;DAY(AI455),2)&amp;"."&amp;RIGHT("0"&amp;MONTH(AI455),2)&amp;"."&amp;YEAR(AI455)&amp;". "),IF(AD455&gt;AI455,"Rezerva scrisă a fost trimisă după termenul de 7 zile ("&amp;RIGHT("0"&amp;DAY(AI455),2)&amp;"."&amp;RIGHT("0"&amp;MONTH(AI455),2)&amp;"."&amp;YEAR(AI455)&amp;"): se prezumă că marfa a fost primită în starea din CMR. ","")),"")&amp;IF(ISNUMBER(AJ455),IF(NOT(ISNUMBER(AE455)),IF(Azi&gt;AJ455,"Termenul de 21 de zile pentru reclamația de întârziere a expirat. ","Livrare cu întârziere: trimite reclamația scrisă până la "&amp;RIGHT("0"&amp;DAY(AJ455),2)&amp;"."&amp;RIGHT("0"&amp;MONTH(AJ455),2)&amp;"."&amp;YEAR(AJ455)&amp;". "),IF(AE455&gt;AJ455,"Reclamația pentru întârziere a fost trimisă după termen. ","")),"")&amp;IF(AND(AH455="În tranzit – întârziat"),"Termenul de livrare a trecut și marfa nu a ajuns. ","")&amp;IF(AND(ISNUMBER(AK455),OR(AB455&lt;&gt;"",ISNUMBER(AC455),ISNUMBER(AJ455)),Azi&gt;N(AK455)-60,Azi&lt;=N(AK455)),"Acțiunea în instanță se prescrie la "&amp;RIGHT("0"&amp;DAY(AK455),2)&amp;"."&amp;RIGHT("0"&amp;MONTH(AK455),2)&amp;"."&amp;YEAR(AK455)&amp;". ","")))</f>
        <v/>
      </c>
    </row>
    <row r="456" spans="2:38" x14ac:dyDescent="0.2">
      <c r="B456" s="17"/>
      <c r="C456" s="18"/>
      <c r="D456" s="19"/>
      <c r="E456" s="19"/>
      <c r="F456" s="19"/>
      <c r="G456" s="19"/>
      <c r="H456" s="19"/>
      <c r="I456" s="19"/>
      <c r="J456" s="19"/>
      <c r="K456" s="19"/>
      <c r="L456" s="18"/>
      <c r="M456" s="19"/>
      <c r="N456" s="19"/>
      <c r="O456" s="19"/>
      <c r="P456" s="19"/>
      <c r="Q456" s="19"/>
      <c r="R456" s="19"/>
      <c r="S456" s="19"/>
      <c r="T456" s="20"/>
      <c r="U456" s="21"/>
      <c r="V456" s="20"/>
      <c r="W456" s="19"/>
      <c r="X456" s="19"/>
      <c r="Y456" s="18"/>
      <c r="Z456" s="19"/>
      <c r="AA456" s="18"/>
      <c r="AB456" s="19"/>
      <c r="AC456" s="18"/>
      <c r="AD456" s="18"/>
      <c r="AE456" s="18"/>
      <c r="AF456" s="22" t="str">
        <f>IF(B456="","",SUMIF(Mărfuri!$B$5:$B$1004,B456,Mărfuri!$D$5:$D$1004))</f>
        <v/>
      </c>
      <c r="AG456" s="23" t="str">
        <f>IF(B456="","",SUMIF(Mărfuri!$B$5:$B$1004,B456,Mărfuri!$H$5:$H$1004))</f>
        <v/>
      </c>
      <c r="AH456" s="24" t="str">
        <f t="shared" si="28"/>
        <v/>
      </c>
      <c r="AI456" s="25" t="str">
        <f t="shared" si="29"/>
        <v/>
      </c>
      <c r="AJ456" s="25" t="str">
        <f t="shared" si="30"/>
        <v/>
      </c>
      <c r="AK456" s="25" t="str">
        <f t="shared" si="31"/>
        <v/>
      </c>
      <c r="AL456" s="26" t="str">
        <f>IF(B456="","",TRIM(IF(COUNTIF($B$5:$B$504,B456)&gt;1,"Număr CMR dublat. ","")&amp;IF(LEN(IF(C456="","data, ","")&amp;IF(D456="","locul întocmirii, ","")&amp;IF(OR(E456="",F456=""),"expeditorul, ","")&amp;IF(OR(H456="",I456=""),"destinatarul, ","")&amp;IF(OR(N456="",O456=""),"transportatorul, ","")&amp;IF(OR(K456="",NOT(ISNUMBER(L456))),"locul și data încărcării, ","")&amp;IF(M456="","locul de livrare, ","")&amp;IF(N(AF456)=0,"numărul de colete, ","")&amp;IF(COUNTIFS(Mărfuri!$B$5:$B$1004,B456,Mărfuri!$H$5:$H$1004,"")&gt;0,"greutatea unor loturi, ",""))&gt;0,"Lipsesc date obligatorii (art. 6): "&amp;LEFT(IF(C456="","data, ","")&amp;IF(D456="","locul întocmirii, ","")&amp;IF(OR(E456="",F456=""),"expeditorul, ","")&amp;IF(OR(H456="",I456=""),"destinatarul, ","")&amp;IF(OR(N456="",O456=""),"transportatorul, ","")&amp;IF(OR(K456="",NOT(ISNUMBER(L456))),"locul și data încărcării, ","")&amp;IF(M456="","locul de livrare, ","")&amp;IF(N(AF456)=0,"numărul de colete, ","")&amp;IF(COUNTIFS(Mărfuri!$B$5:$B$1004,B456,Mărfuri!$H$5:$H$1004,"")&gt;0,"greutatea unor loturi, ",""),LEN(IF(C456="","data, ","")&amp;IF(D456="","locul întocmirii, ","")&amp;IF(OR(E456="",F456=""),"expeditorul, ","")&amp;IF(OR(H456="",I456=""),"destinatarul, ","")&amp;IF(OR(N456="",O456=""),"transportatorul, ","")&amp;IF(OR(K456="",NOT(ISNUMBER(L456))),"locul și data încărcării, ","")&amp;IF(M456="","locul de livrare, ","")&amp;IF(N(AF456)=0,"numărul de colete, ","")&amp;IF(COUNTIFS(Mărfuri!$B$5:$B$1004,B456,Mărfuri!$H$5:$H$1004,"")&gt;0,"greutatea unor loturi, ",""))-2)&amp;". ","")&amp;IF(Z456&lt;&gt;"","Transportatorul a făcut rezerve la încărcare (art. 8): ele te obligă doar dacă le-ai acceptat expres. ","")&amp;IF(AND(ISNUMBER(AC456),ISNUMBER(AI456)),IF(NOT(ISNUMBER(AD456)),IF(Azi&gt;AI456,"Rezerva scrisă pentru avarii neaparente nu a fost trimisă în termen ("&amp;RIGHT("0"&amp;DAY(AI456),2)&amp;"."&amp;RIGHT("0"&amp;MONTH(AI456),2)&amp;"."&amp;YEAR(AI456)&amp;"). ","Trimite rezerva scrisă pentru avarii neaparente până la "&amp;RIGHT("0"&amp;DAY(AI456),2)&amp;"."&amp;RIGHT("0"&amp;MONTH(AI456),2)&amp;"."&amp;YEAR(AI456)&amp;". "),IF(AD456&gt;AI456,"Rezerva scrisă a fost trimisă după termenul de 7 zile ("&amp;RIGHT("0"&amp;DAY(AI456),2)&amp;"."&amp;RIGHT("0"&amp;MONTH(AI456),2)&amp;"."&amp;YEAR(AI456)&amp;"): se prezumă că marfa a fost primită în starea din CMR. ","")),"")&amp;IF(ISNUMBER(AJ456),IF(NOT(ISNUMBER(AE456)),IF(Azi&gt;AJ456,"Termenul de 21 de zile pentru reclamația de întârziere a expirat. ","Livrare cu întârziere: trimite reclamația scrisă până la "&amp;RIGHT("0"&amp;DAY(AJ456),2)&amp;"."&amp;RIGHT("0"&amp;MONTH(AJ456),2)&amp;"."&amp;YEAR(AJ456)&amp;". "),IF(AE456&gt;AJ456,"Reclamația pentru întârziere a fost trimisă după termen. ","")),"")&amp;IF(AND(AH456="În tranzit – întârziat"),"Termenul de livrare a trecut și marfa nu a ajuns. ","")&amp;IF(AND(ISNUMBER(AK456),OR(AB456&lt;&gt;"",ISNUMBER(AC456),ISNUMBER(AJ456)),Azi&gt;N(AK456)-60,Azi&lt;=N(AK456)),"Acțiunea în instanță se prescrie la "&amp;RIGHT("0"&amp;DAY(AK456),2)&amp;"."&amp;RIGHT("0"&amp;MONTH(AK456),2)&amp;"."&amp;YEAR(AK456)&amp;". ","")))</f>
        <v/>
      </c>
    </row>
    <row r="457" spans="2:38" x14ac:dyDescent="0.2">
      <c r="B457" s="17"/>
      <c r="C457" s="18"/>
      <c r="D457" s="19"/>
      <c r="E457" s="19"/>
      <c r="F457" s="19"/>
      <c r="G457" s="19"/>
      <c r="H457" s="19"/>
      <c r="I457" s="19"/>
      <c r="J457" s="19"/>
      <c r="K457" s="19"/>
      <c r="L457" s="18"/>
      <c r="M457" s="19"/>
      <c r="N457" s="19"/>
      <c r="O457" s="19"/>
      <c r="P457" s="19"/>
      <c r="Q457" s="19"/>
      <c r="R457" s="19"/>
      <c r="S457" s="19"/>
      <c r="T457" s="20"/>
      <c r="U457" s="21"/>
      <c r="V457" s="20"/>
      <c r="W457" s="19"/>
      <c r="X457" s="19"/>
      <c r="Y457" s="18"/>
      <c r="Z457" s="19"/>
      <c r="AA457" s="18"/>
      <c r="AB457" s="19"/>
      <c r="AC457" s="18"/>
      <c r="AD457" s="18"/>
      <c r="AE457" s="18"/>
      <c r="AF457" s="22" t="str">
        <f>IF(B457="","",SUMIF(Mărfuri!$B$5:$B$1004,B457,Mărfuri!$D$5:$D$1004))</f>
        <v/>
      </c>
      <c r="AG457" s="23" t="str">
        <f>IF(B457="","",SUMIF(Mărfuri!$B$5:$B$1004,B457,Mărfuri!$H$5:$H$1004))</f>
        <v/>
      </c>
      <c r="AH457" s="24" t="str">
        <f t="shared" si="28"/>
        <v/>
      </c>
      <c r="AI457" s="25" t="str">
        <f t="shared" si="29"/>
        <v/>
      </c>
      <c r="AJ457" s="25" t="str">
        <f t="shared" si="30"/>
        <v/>
      </c>
      <c r="AK457" s="25" t="str">
        <f t="shared" si="31"/>
        <v/>
      </c>
      <c r="AL457" s="26" t="str">
        <f>IF(B457="","",TRIM(IF(COUNTIF($B$5:$B$504,B457)&gt;1,"Număr CMR dublat. ","")&amp;IF(LEN(IF(C457="","data, ","")&amp;IF(D457="","locul întocmirii, ","")&amp;IF(OR(E457="",F457=""),"expeditorul, ","")&amp;IF(OR(H457="",I457=""),"destinatarul, ","")&amp;IF(OR(N457="",O457=""),"transportatorul, ","")&amp;IF(OR(K457="",NOT(ISNUMBER(L457))),"locul și data încărcării, ","")&amp;IF(M457="","locul de livrare, ","")&amp;IF(N(AF457)=0,"numărul de colete, ","")&amp;IF(COUNTIFS(Mărfuri!$B$5:$B$1004,B457,Mărfuri!$H$5:$H$1004,"")&gt;0,"greutatea unor loturi, ",""))&gt;0,"Lipsesc date obligatorii (art. 6): "&amp;LEFT(IF(C457="","data, ","")&amp;IF(D457="","locul întocmirii, ","")&amp;IF(OR(E457="",F457=""),"expeditorul, ","")&amp;IF(OR(H457="",I457=""),"destinatarul, ","")&amp;IF(OR(N457="",O457=""),"transportatorul, ","")&amp;IF(OR(K457="",NOT(ISNUMBER(L457))),"locul și data încărcării, ","")&amp;IF(M457="","locul de livrare, ","")&amp;IF(N(AF457)=0,"numărul de colete, ","")&amp;IF(COUNTIFS(Mărfuri!$B$5:$B$1004,B457,Mărfuri!$H$5:$H$1004,"")&gt;0,"greutatea unor loturi, ",""),LEN(IF(C457="","data, ","")&amp;IF(D457="","locul întocmirii, ","")&amp;IF(OR(E457="",F457=""),"expeditorul, ","")&amp;IF(OR(H457="",I457=""),"destinatarul, ","")&amp;IF(OR(N457="",O457=""),"transportatorul, ","")&amp;IF(OR(K457="",NOT(ISNUMBER(L457))),"locul și data încărcării, ","")&amp;IF(M457="","locul de livrare, ","")&amp;IF(N(AF457)=0,"numărul de colete, ","")&amp;IF(COUNTIFS(Mărfuri!$B$5:$B$1004,B457,Mărfuri!$H$5:$H$1004,"")&gt;0,"greutatea unor loturi, ",""))-2)&amp;". ","")&amp;IF(Z457&lt;&gt;"","Transportatorul a făcut rezerve la încărcare (art. 8): ele te obligă doar dacă le-ai acceptat expres. ","")&amp;IF(AND(ISNUMBER(AC457),ISNUMBER(AI457)),IF(NOT(ISNUMBER(AD457)),IF(Azi&gt;AI457,"Rezerva scrisă pentru avarii neaparente nu a fost trimisă în termen ("&amp;RIGHT("0"&amp;DAY(AI457),2)&amp;"."&amp;RIGHT("0"&amp;MONTH(AI457),2)&amp;"."&amp;YEAR(AI457)&amp;"). ","Trimite rezerva scrisă pentru avarii neaparente până la "&amp;RIGHT("0"&amp;DAY(AI457),2)&amp;"."&amp;RIGHT("0"&amp;MONTH(AI457),2)&amp;"."&amp;YEAR(AI457)&amp;". "),IF(AD457&gt;AI457,"Rezerva scrisă a fost trimisă după termenul de 7 zile ("&amp;RIGHT("0"&amp;DAY(AI457),2)&amp;"."&amp;RIGHT("0"&amp;MONTH(AI457),2)&amp;"."&amp;YEAR(AI457)&amp;"): se prezumă că marfa a fost primită în starea din CMR. ","")),"")&amp;IF(ISNUMBER(AJ457),IF(NOT(ISNUMBER(AE457)),IF(Azi&gt;AJ457,"Termenul de 21 de zile pentru reclamația de întârziere a expirat. ","Livrare cu întârziere: trimite reclamația scrisă până la "&amp;RIGHT("0"&amp;DAY(AJ457),2)&amp;"."&amp;RIGHT("0"&amp;MONTH(AJ457),2)&amp;"."&amp;YEAR(AJ457)&amp;". "),IF(AE457&gt;AJ457,"Reclamația pentru întârziere a fost trimisă după termen. ","")),"")&amp;IF(AND(AH457="În tranzit – întârziat"),"Termenul de livrare a trecut și marfa nu a ajuns. ","")&amp;IF(AND(ISNUMBER(AK457),OR(AB457&lt;&gt;"",ISNUMBER(AC457),ISNUMBER(AJ457)),Azi&gt;N(AK457)-60,Azi&lt;=N(AK457)),"Acțiunea în instanță se prescrie la "&amp;RIGHT("0"&amp;DAY(AK457),2)&amp;"."&amp;RIGHT("0"&amp;MONTH(AK457),2)&amp;"."&amp;YEAR(AK457)&amp;". ","")))</f>
        <v/>
      </c>
    </row>
    <row r="458" spans="2:38" x14ac:dyDescent="0.2">
      <c r="B458" s="17"/>
      <c r="C458" s="18"/>
      <c r="D458" s="19"/>
      <c r="E458" s="19"/>
      <c r="F458" s="19"/>
      <c r="G458" s="19"/>
      <c r="H458" s="19"/>
      <c r="I458" s="19"/>
      <c r="J458" s="19"/>
      <c r="K458" s="19"/>
      <c r="L458" s="18"/>
      <c r="M458" s="19"/>
      <c r="N458" s="19"/>
      <c r="O458" s="19"/>
      <c r="P458" s="19"/>
      <c r="Q458" s="19"/>
      <c r="R458" s="19"/>
      <c r="S458" s="19"/>
      <c r="T458" s="20"/>
      <c r="U458" s="21"/>
      <c r="V458" s="20"/>
      <c r="W458" s="19"/>
      <c r="X458" s="19"/>
      <c r="Y458" s="18"/>
      <c r="Z458" s="19"/>
      <c r="AA458" s="18"/>
      <c r="AB458" s="19"/>
      <c r="AC458" s="18"/>
      <c r="AD458" s="18"/>
      <c r="AE458" s="18"/>
      <c r="AF458" s="22" t="str">
        <f>IF(B458="","",SUMIF(Mărfuri!$B$5:$B$1004,B458,Mărfuri!$D$5:$D$1004))</f>
        <v/>
      </c>
      <c r="AG458" s="23" t="str">
        <f>IF(B458="","",SUMIF(Mărfuri!$B$5:$B$1004,B458,Mărfuri!$H$5:$H$1004))</f>
        <v/>
      </c>
      <c r="AH458" s="24" t="str">
        <f t="shared" si="28"/>
        <v/>
      </c>
      <c r="AI458" s="25" t="str">
        <f t="shared" si="29"/>
        <v/>
      </c>
      <c r="AJ458" s="25" t="str">
        <f t="shared" si="30"/>
        <v/>
      </c>
      <c r="AK458" s="25" t="str">
        <f t="shared" si="31"/>
        <v/>
      </c>
      <c r="AL458" s="26" t="str">
        <f>IF(B458="","",TRIM(IF(COUNTIF($B$5:$B$504,B458)&gt;1,"Număr CMR dublat. ","")&amp;IF(LEN(IF(C458="","data, ","")&amp;IF(D458="","locul întocmirii, ","")&amp;IF(OR(E458="",F458=""),"expeditorul, ","")&amp;IF(OR(H458="",I458=""),"destinatarul, ","")&amp;IF(OR(N458="",O458=""),"transportatorul, ","")&amp;IF(OR(K458="",NOT(ISNUMBER(L458))),"locul și data încărcării, ","")&amp;IF(M458="","locul de livrare, ","")&amp;IF(N(AF458)=0,"numărul de colete, ","")&amp;IF(COUNTIFS(Mărfuri!$B$5:$B$1004,B458,Mărfuri!$H$5:$H$1004,"")&gt;0,"greutatea unor loturi, ",""))&gt;0,"Lipsesc date obligatorii (art. 6): "&amp;LEFT(IF(C458="","data, ","")&amp;IF(D458="","locul întocmirii, ","")&amp;IF(OR(E458="",F458=""),"expeditorul, ","")&amp;IF(OR(H458="",I458=""),"destinatarul, ","")&amp;IF(OR(N458="",O458=""),"transportatorul, ","")&amp;IF(OR(K458="",NOT(ISNUMBER(L458))),"locul și data încărcării, ","")&amp;IF(M458="","locul de livrare, ","")&amp;IF(N(AF458)=0,"numărul de colete, ","")&amp;IF(COUNTIFS(Mărfuri!$B$5:$B$1004,B458,Mărfuri!$H$5:$H$1004,"")&gt;0,"greutatea unor loturi, ",""),LEN(IF(C458="","data, ","")&amp;IF(D458="","locul întocmirii, ","")&amp;IF(OR(E458="",F458=""),"expeditorul, ","")&amp;IF(OR(H458="",I458=""),"destinatarul, ","")&amp;IF(OR(N458="",O458=""),"transportatorul, ","")&amp;IF(OR(K458="",NOT(ISNUMBER(L458))),"locul și data încărcării, ","")&amp;IF(M458="","locul de livrare, ","")&amp;IF(N(AF458)=0,"numărul de colete, ","")&amp;IF(COUNTIFS(Mărfuri!$B$5:$B$1004,B458,Mărfuri!$H$5:$H$1004,"")&gt;0,"greutatea unor loturi, ",""))-2)&amp;". ","")&amp;IF(Z458&lt;&gt;"","Transportatorul a făcut rezerve la încărcare (art. 8): ele te obligă doar dacă le-ai acceptat expres. ","")&amp;IF(AND(ISNUMBER(AC458),ISNUMBER(AI458)),IF(NOT(ISNUMBER(AD458)),IF(Azi&gt;AI458,"Rezerva scrisă pentru avarii neaparente nu a fost trimisă în termen ("&amp;RIGHT("0"&amp;DAY(AI458),2)&amp;"."&amp;RIGHT("0"&amp;MONTH(AI458),2)&amp;"."&amp;YEAR(AI458)&amp;"). ","Trimite rezerva scrisă pentru avarii neaparente până la "&amp;RIGHT("0"&amp;DAY(AI458),2)&amp;"."&amp;RIGHT("0"&amp;MONTH(AI458),2)&amp;"."&amp;YEAR(AI458)&amp;". "),IF(AD458&gt;AI458,"Rezerva scrisă a fost trimisă după termenul de 7 zile ("&amp;RIGHT("0"&amp;DAY(AI458),2)&amp;"."&amp;RIGHT("0"&amp;MONTH(AI458),2)&amp;"."&amp;YEAR(AI458)&amp;"): se prezumă că marfa a fost primită în starea din CMR. ","")),"")&amp;IF(ISNUMBER(AJ458),IF(NOT(ISNUMBER(AE458)),IF(Azi&gt;AJ458,"Termenul de 21 de zile pentru reclamația de întârziere a expirat. ","Livrare cu întârziere: trimite reclamația scrisă până la "&amp;RIGHT("0"&amp;DAY(AJ458),2)&amp;"."&amp;RIGHT("0"&amp;MONTH(AJ458),2)&amp;"."&amp;YEAR(AJ458)&amp;". "),IF(AE458&gt;AJ458,"Reclamația pentru întârziere a fost trimisă după termen. ","")),"")&amp;IF(AND(AH458="În tranzit – întârziat"),"Termenul de livrare a trecut și marfa nu a ajuns. ","")&amp;IF(AND(ISNUMBER(AK458),OR(AB458&lt;&gt;"",ISNUMBER(AC458),ISNUMBER(AJ458)),Azi&gt;N(AK458)-60,Azi&lt;=N(AK458)),"Acțiunea în instanță se prescrie la "&amp;RIGHT("0"&amp;DAY(AK458),2)&amp;"."&amp;RIGHT("0"&amp;MONTH(AK458),2)&amp;"."&amp;YEAR(AK458)&amp;". ","")))</f>
        <v/>
      </c>
    </row>
    <row r="459" spans="2:38" x14ac:dyDescent="0.2">
      <c r="B459" s="17"/>
      <c r="C459" s="18"/>
      <c r="D459" s="19"/>
      <c r="E459" s="19"/>
      <c r="F459" s="19"/>
      <c r="G459" s="19"/>
      <c r="H459" s="19"/>
      <c r="I459" s="19"/>
      <c r="J459" s="19"/>
      <c r="K459" s="19"/>
      <c r="L459" s="18"/>
      <c r="M459" s="19"/>
      <c r="N459" s="19"/>
      <c r="O459" s="19"/>
      <c r="P459" s="19"/>
      <c r="Q459" s="19"/>
      <c r="R459" s="19"/>
      <c r="S459" s="19"/>
      <c r="T459" s="20"/>
      <c r="U459" s="21"/>
      <c r="V459" s="20"/>
      <c r="W459" s="19"/>
      <c r="X459" s="19"/>
      <c r="Y459" s="18"/>
      <c r="Z459" s="19"/>
      <c r="AA459" s="18"/>
      <c r="AB459" s="19"/>
      <c r="AC459" s="18"/>
      <c r="AD459" s="18"/>
      <c r="AE459" s="18"/>
      <c r="AF459" s="22" t="str">
        <f>IF(B459="","",SUMIF(Mărfuri!$B$5:$B$1004,B459,Mărfuri!$D$5:$D$1004))</f>
        <v/>
      </c>
      <c r="AG459" s="23" t="str">
        <f>IF(B459="","",SUMIF(Mărfuri!$B$5:$B$1004,B459,Mărfuri!$H$5:$H$1004))</f>
        <v/>
      </c>
      <c r="AH459" s="24" t="str">
        <f t="shared" si="28"/>
        <v/>
      </c>
      <c r="AI459" s="25" t="str">
        <f t="shared" si="29"/>
        <v/>
      </c>
      <c r="AJ459" s="25" t="str">
        <f t="shared" si="30"/>
        <v/>
      </c>
      <c r="AK459" s="25" t="str">
        <f t="shared" si="31"/>
        <v/>
      </c>
      <c r="AL459" s="26" t="str">
        <f>IF(B459="","",TRIM(IF(COUNTIF($B$5:$B$504,B459)&gt;1,"Număr CMR dublat. ","")&amp;IF(LEN(IF(C459="","data, ","")&amp;IF(D459="","locul întocmirii, ","")&amp;IF(OR(E459="",F459=""),"expeditorul, ","")&amp;IF(OR(H459="",I459=""),"destinatarul, ","")&amp;IF(OR(N459="",O459=""),"transportatorul, ","")&amp;IF(OR(K459="",NOT(ISNUMBER(L459))),"locul și data încărcării, ","")&amp;IF(M459="","locul de livrare, ","")&amp;IF(N(AF459)=0,"numărul de colete, ","")&amp;IF(COUNTIFS(Mărfuri!$B$5:$B$1004,B459,Mărfuri!$H$5:$H$1004,"")&gt;0,"greutatea unor loturi, ",""))&gt;0,"Lipsesc date obligatorii (art. 6): "&amp;LEFT(IF(C459="","data, ","")&amp;IF(D459="","locul întocmirii, ","")&amp;IF(OR(E459="",F459=""),"expeditorul, ","")&amp;IF(OR(H459="",I459=""),"destinatarul, ","")&amp;IF(OR(N459="",O459=""),"transportatorul, ","")&amp;IF(OR(K459="",NOT(ISNUMBER(L459))),"locul și data încărcării, ","")&amp;IF(M459="","locul de livrare, ","")&amp;IF(N(AF459)=0,"numărul de colete, ","")&amp;IF(COUNTIFS(Mărfuri!$B$5:$B$1004,B459,Mărfuri!$H$5:$H$1004,"")&gt;0,"greutatea unor loturi, ",""),LEN(IF(C459="","data, ","")&amp;IF(D459="","locul întocmirii, ","")&amp;IF(OR(E459="",F459=""),"expeditorul, ","")&amp;IF(OR(H459="",I459=""),"destinatarul, ","")&amp;IF(OR(N459="",O459=""),"transportatorul, ","")&amp;IF(OR(K459="",NOT(ISNUMBER(L459))),"locul și data încărcării, ","")&amp;IF(M459="","locul de livrare, ","")&amp;IF(N(AF459)=0,"numărul de colete, ","")&amp;IF(COUNTIFS(Mărfuri!$B$5:$B$1004,B459,Mărfuri!$H$5:$H$1004,"")&gt;0,"greutatea unor loturi, ",""))-2)&amp;". ","")&amp;IF(Z459&lt;&gt;"","Transportatorul a făcut rezerve la încărcare (art. 8): ele te obligă doar dacă le-ai acceptat expres. ","")&amp;IF(AND(ISNUMBER(AC459),ISNUMBER(AI459)),IF(NOT(ISNUMBER(AD459)),IF(Azi&gt;AI459,"Rezerva scrisă pentru avarii neaparente nu a fost trimisă în termen ("&amp;RIGHT("0"&amp;DAY(AI459),2)&amp;"."&amp;RIGHT("0"&amp;MONTH(AI459),2)&amp;"."&amp;YEAR(AI459)&amp;"). ","Trimite rezerva scrisă pentru avarii neaparente până la "&amp;RIGHT("0"&amp;DAY(AI459),2)&amp;"."&amp;RIGHT("0"&amp;MONTH(AI459),2)&amp;"."&amp;YEAR(AI459)&amp;". "),IF(AD459&gt;AI459,"Rezerva scrisă a fost trimisă după termenul de 7 zile ("&amp;RIGHT("0"&amp;DAY(AI459),2)&amp;"."&amp;RIGHT("0"&amp;MONTH(AI459),2)&amp;"."&amp;YEAR(AI459)&amp;"): se prezumă că marfa a fost primită în starea din CMR. ","")),"")&amp;IF(ISNUMBER(AJ459),IF(NOT(ISNUMBER(AE459)),IF(Azi&gt;AJ459,"Termenul de 21 de zile pentru reclamația de întârziere a expirat. ","Livrare cu întârziere: trimite reclamația scrisă până la "&amp;RIGHT("0"&amp;DAY(AJ459),2)&amp;"."&amp;RIGHT("0"&amp;MONTH(AJ459),2)&amp;"."&amp;YEAR(AJ459)&amp;". "),IF(AE459&gt;AJ459,"Reclamația pentru întârziere a fost trimisă după termen. ","")),"")&amp;IF(AND(AH459="În tranzit – întârziat"),"Termenul de livrare a trecut și marfa nu a ajuns. ","")&amp;IF(AND(ISNUMBER(AK459),OR(AB459&lt;&gt;"",ISNUMBER(AC459),ISNUMBER(AJ459)),Azi&gt;N(AK459)-60,Azi&lt;=N(AK459)),"Acțiunea în instanță se prescrie la "&amp;RIGHT("0"&amp;DAY(AK459),2)&amp;"."&amp;RIGHT("0"&amp;MONTH(AK459),2)&amp;"."&amp;YEAR(AK459)&amp;". ","")))</f>
        <v/>
      </c>
    </row>
    <row r="460" spans="2:38" x14ac:dyDescent="0.2">
      <c r="B460" s="17"/>
      <c r="C460" s="18"/>
      <c r="D460" s="19"/>
      <c r="E460" s="19"/>
      <c r="F460" s="19"/>
      <c r="G460" s="19"/>
      <c r="H460" s="19"/>
      <c r="I460" s="19"/>
      <c r="J460" s="19"/>
      <c r="K460" s="19"/>
      <c r="L460" s="18"/>
      <c r="M460" s="19"/>
      <c r="N460" s="19"/>
      <c r="O460" s="19"/>
      <c r="P460" s="19"/>
      <c r="Q460" s="19"/>
      <c r="R460" s="19"/>
      <c r="S460" s="19"/>
      <c r="T460" s="20"/>
      <c r="U460" s="21"/>
      <c r="V460" s="20"/>
      <c r="W460" s="19"/>
      <c r="X460" s="19"/>
      <c r="Y460" s="18"/>
      <c r="Z460" s="19"/>
      <c r="AA460" s="18"/>
      <c r="AB460" s="19"/>
      <c r="AC460" s="18"/>
      <c r="AD460" s="18"/>
      <c r="AE460" s="18"/>
      <c r="AF460" s="22" t="str">
        <f>IF(B460="","",SUMIF(Mărfuri!$B$5:$B$1004,B460,Mărfuri!$D$5:$D$1004))</f>
        <v/>
      </c>
      <c r="AG460" s="23" t="str">
        <f>IF(B460="","",SUMIF(Mărfuri!$B$5:$B$1004,B460,Mărfuri!$H$5:$H$1004))</f>
        <v/>
      </c>
      <c r="AH460" s="24" t="str">
        <f t="shared" si="28"/>
        <v/>
      </c>
      <c r="AI460" s="25" t="str">
        <f t="shared" si="29"/>
        <v/>
      </c>
      <c r="AJ460" s="25" t="str">
        <f t="shared" si="30"/>
        <v/>
      </c>
      <c r="AK460" s="25" t="str">
        <f t="shared" si="31"/>
        <v/>
      </c>
      <c r="AL460" s="26" t="str">
        <f>IF(B460="","",TRIM(IF(COUNTIF($B$5:$B$504,B460)&gt;1,"Număr CMR dublat. ","")&amp;IF(LEN(IF(C460="","data, ","")&amp;IF(D460="","locul întocmirii, ","")&amp;IF(OR(E460="",F460=""),"expeditorul, ","")&amp;IF(OR(H460="",I460=""),"destinatarul, ","")&amp;IF(OR(N460="",O460=""),"transportatorul, ","")&amp;IF(OR(K460="",NOT(ISNUMBER(L460))),"locul și data încărcării, ","")&amp;IF(M460="","locul de livrare, ","")&amp;IF(N(AF460)=0,"numărul de colete, ","")&amp;IF(COUNTIFS(Mărfuri!$B$5:$B$1004,B460,Mărfuri!$H$5:$H$1004,"")&gt;0,"greutatea unor loturi, ",""))&gt;0,"Lipsesc date obligatorii (art. 6): "&amp;LEFT(IF(C460="","data, ","")&amp;IF(D460="","locul întocmirii, ","")&amp;IF(OR(E460="",F460=""),"expeditorul, ","")&amp;IF(OR(H460="",I460=""),"destinatarul, ","")&amp;IF(OR(N460="",O460=""),"transportatorul, ","")&amp;IF(OR(K460="",NOT(ISNUMBER(L460))),"locul și data încărcării, ","")&amp;IF(M460="","locul de livrare, ","")&amp;IF(N(AF460)=0,"numărul de colete, ","")&amp;IF(COUNTIFS(Mărfuri!$B$5:$B$1004,B460,Mărfuri!$H$5:$H$1004,"")&gt;0,"greutatea unor loturi, ",""),LEN(IF(C460="","data, ","")&amp;IF(D460="","locul întocmirii, ","")&amp;IF(OR(E460="",F460=""),"expeditorul, ","")&amp;IF(OR(H460="",I460=""),"destinatarul, ","")&amp;IF(OR(N460="",O460=""),"transportatorul, ","")&amp;IF(OR(K460="",NOT(ISNUMBER(L460))),"locul și data încărcării, ","")&amp;IF(M460="","locul de livrare, ","")&amp;IF(N(AF460)=0,"numărul de colete, ","")&amp;IF(COUNTIFS(Mărfuri!$B$5:$B$1004,B460,Mărfuri!$H$5:$H$1004,"")&gt;0,"greutatea unor loturi, ",""))-2)&amp;". ","")&amp;IF(Z460&lt;&gt;"","Transportatorul a făcut rezerve la încărcare (art. 8): ele te obligă doar dacă le-ai acceptat expres. ","")&amp;IF(AND(ISNUMBER(AC460),ISNUMBER(AI460)),IF(NOT(ISNUMBER(AD460)),IF(Azi&gt;AI460,"Rezerva scrisă pentru avarii neaparente nu a fost trimisă în termen ("&amp;RIGHT("0"&amp;DAY(AI460),2)&amp;"."&amp;RIGHT("0"&amp;MONTH(AI460),2)&amp;"."&amp;YEAR(AI460)&amp;"). ","Trimite rezerva scrisă pentru avarii neaparente până la "&amp;RIGHT("0"&amp;DAY(AI460),2)&amp;"."&amp;RIGHT("0"&amp;MONTH(AI460),2)&amp;"."&amp;YEAR(AI460)&amp;". "),IF(AD460&gt;AI460,"Rezerva scrisă a fost trimisă după termenul de 7 zile ("&amp;RIGHT("0"&amp;DAY(AI460),2)&amp;"."&amp;RIGHT("0"&amp;MONTH(AI460),2)&amp;"."&amp;YEAR(AI460)&amp;"): se prezumă că marfa a fost primită în starea din CMR. ","")),"")&amp;IF(ISNUMBER(AJ460),IF(NOT(ISNUMBER(AE460)),IF(Azi&gt;AJ460,"Termenul de 21 de zile pentru reclamația de întârziere a expirat. ","Livrare cu întârziere: trimite reclamația scrisă până la "&amp;RIGHT("0"&amp;DAY(AJ460),2)&amp;"."&amp;RIGHT("0"&amp;MONTH(AJ460),2)&amp;"."&amp;YEAR(AJ460)&amp;". "),IF(AE460&gt;AJ460,"Reclamația pentru întârziere a fost trimisă după termen. ","")),"")&amp;IF(AND(AH460="În tranzit – întârziat"),"Termenul de livrare a trecut și marfa nu a ajuns. ","")&amp;IF(AND(ISNUMBER(AK460),OR(AB460&lt;&gt;"",ISNUMBER(AC460),ISNUMBER(AJ460)),Azi&gt;N(AK460)-60,Azi&lt;=N(AK460)),"Acțiunea în instanță se prescrie la "&amp;RIGHT("0"&amp;DAY(AK460),2)&amp;"."&amp;RIGHT("0"&amp;MONTH(AK460),2)&amp;"."&amp;YEAR(AK460)&amp;". ","")))</f>
        <v/>
      </c>
    </row>
    <row r="461" spans="2:38" x14ac:dyDescent="0.2">
      <c r="B461" s="17"/>
      <c r="C461" s="18"/>
      <c r="D461" s="19"/>
      <c r="E461" s="19"/>
      <c r="F461" s="19"/>
      <c r="G461" s="19"/>
      <c r="H461" s="19"/>
      <c r="I461" s="19"/>
      <c r="J461" s="19"/>
      <c r="K461" s="19"/>
      <c r="L461" s="18"/>
      <c r="M461" s="19"/>
      <c r="N461" s="19"/>
      <c r="O461" s="19"/>
      <c r="P461" s="19"/>
      <c r="Q461" s="19"/>
      <c r="R461" s="19"/>
      <c r="S461" s="19"/>
      <c r="T461" s="20"/>
      <c r="U461" s="21"/>
      <c r="V461" s="20"/>
      <c r="W461" s="19"/>
      <c r="X461" s="19"/>
      <c r="Y461" s="18"/>
      <c r="Z461" s="19"/>
      <c r="AA461" s="18"/>
      <c r="AB461" s="19"/>
      <c r="AC461" s="18"/>
      <c r="AD461" s="18"/>
      <c r="AE461" s="18"/>
      <c r="AF461" s="22" t="str">
        <f>IF(B461="","",SUMIF(Mărfuri!$B$5:$B$1004,B461,Mărfuri!$D$5:$D$1004))</f>
        <v/>
      </c>
      <c r="AG461" s="23" t="str">
        <f>IF(B461="","",SUMIF(Mărfuri!$B$5:$B$1004,B461,Mărfuri!$H$5:$H$1004))</f>
        <v/>
      </c>
      <c r="AH461" s="24" t="str">
        <f t="shared" si="28"/>
        <v/>
      </c>
      <c r="AI461" s="25" t="str">
        <f t="shared" si="29"/>
        <v/>
      </c>
      <c r="AJ461" s="25" t="str">
        <f t="shared" si="30"/>
        <v/>
      </c>
      <c r="AK461" s="25" t="str">
        <f t="shared" si="31"/>
        <v/>
      </c>
      <c r="AL461" s="26" t="str">
        <f>IF(B461="","",TRIM(IF(COUNTIF($B$5:$B$504,B461)&gt;1,"Număr CMR dublat. ","")&amp;IF(LEN(IF(C461="","data, ","")&amp;IF(D461="","locul întocmirii, ","")&amp;IF(OR(E461="",F461=""),"expeditorul, ","")&amp;IF(OR(H461="",I461=""),"destinatarul, ","")&amp;IF(OR(N461="",O461=""),"transportatorul, ","")&amp;IF(OR(K461="",NOT(ISNUMBER(L461))),"locul și data încărcării, ","")&amp;IF(M461="","locul de livrare, ","")&amp;IF(N(AF461)=0,"numărul de colete, ","")&amp;IF(COUNTIFS(Mărfuri!$B$5:$B$1004,B461,Mărfuri!$H$5:$H$1004,"")&gt;0,"greutatea unor loturi, ",""))&gt;0,"Lipsesc date obligatorii (art. 6): "&amp;LEFT(IF(C461="","data, ","")&amp;IF(D461="","locul întocmirii, ","")&amp;IF(OR(E461="",F461=""),"expeditorul, ","")&amp;IF(OR(H461="",I461=""),"destinatarul, ","")&amp;IF(OR(N461="",O461=""),"transportatorul, ","")&amp;IF(OR(K461="",NOT(ISNUMBER(L461))),"locul și data încărcării, ","")&amp;IF(M461="","locul de livrare, ","")&amp;IF(N(AF461)=0,"numărul de colete, ","")&amp;IF(COUNTIFS(Mărfuri!$B$5:$B$1004,B461,Mărfuri!$H$5:$H$1004,"")&gt;0,"greutatea unor loturi, ",""),LEN(IF(C461="","data, ","")&amp;IF(D461="","locul întocmirii, ","")&amp;IF(OR(E461="",F461=""),"expeditorul, ","")&amp;IF(OR(H461="",I461=""),"destinatarul, ","")&amp;IF(OR(N461="",O461=""),"transportatorul, ","")&amp;IF(OR(K461="",NOT(ISNUMBER(L461))),"locul și data încărcării, ","")&amp;IF(M461="","locul de livrare, ","")&amp;IF(N(AF461)=0,"numărul de colete, ","")&amp;IF(COUNTIFS(Mărfuri!$B$5:$B$1004,B461,Mărfuri!$H$5:$H$1004,"")&gt;0,"greutatea unor loturi, ",""))-2)&amp;". ","")&amp;IF(Z461&lt;&gt;"","Transportatorul a făcut rezerve la încărcare (art. 8): ele te obligă doar dacă le-ai acceptat expres. ","")&amp;IF(AND(ISNUMBER(AC461),ISNUMBER(AI461)),IF(NOT(ISNUMBER(AD461)),IF(Azi&gt;AI461,"Rezerva scrisă pentru avarii neaparente nu a fost trimisă în termen ("&amp;RIGHT("0"&amp;DAY(AI461),2)&amp;"."&amp;RIGHT("0"&amp;MONTH(AI461),2)&amp;"."&amp;YEAR(AI461)&amp;"). ","Trimite rezerva scrisă pentru avarii neaparente până la "&amp;RIGHT("0"&amp;DAY(AI461),2)&amp;"."&amp;RIGHT("0"&amp;MONTH(AI461),2)&amp;"."&amp;YEAR(AI461)&amp;". "),IF(AD461&gt;AI461,"Rezerva scrisă a fost trimisă după termenul de 7 zile ("&amp;RIGHT("0"&amp;DAY(AI461),2)&amp;"."&amp;RIGHT("0"&amp;MONTH(AI461),2)&amp;"."&amp;YEAR(AI461)&amp;"): se prezumă că marfa a fost primită în starea din CMR. ","")),"")&amp;IF(ISNUMBER(AJ461),IF(NOT(ISNUMBER(AE461)),IF(Azi&gt;AJ461,"Termenul de 21 de zile pentru reclamația de întârziere a expirat. ","Livrare cu întârziere: trimite reclamația scrisă până la "&amp;RIGHT("0"&amp;DAY(AJ461),2)&amp;"."&amp;RIGHT("0"&amp;MONTH(AJ461),2)&amp;"."&amp;YEAR(AJ461)&amp;". "),IF(AE461&gt;AJ461,"Reclamația pentru întârziere a fost trimisă după termen. ","")),"")&amp;IF(AND(AH461="În tranzit – întârziat"),"Termenul de livrare a trecut și marfa nu a ajuns. ","")&amp;IF(AND(ISNUMBER(AK461),OR(AB461&lt;&gt;"",ISNUMBER(AC461),ISNUMBER(AJ461)),Azi&gt;N(AK461)-60,Azi&lt;=N(AK461)),"Acțiunea în instanță se prescrie la "&amp;RIGHT("0"&amp;DAY(AK461),2)&amp;"."&amp;RIGHT("0"&amp;MONTH(AK461),2)&amp;"."&amp;YEAR(AK461)&amp;". ","")))</f>
        <v/>
      </c>
    </row>
    <row r="462" spans="2:38" x14ac:dyDescent="0.2">
      <c r="B462" s="17"/>
      <c r="C462" s="18"/>
      <c r="D462" s="19"/>
      <c r="E462" s="19"/>
      <c r="F462" s="19"/>
      <c r="G462" s="19"/>
      <c r="H462" s="19"/>
      <c r="I462" s="19"/>
      <c r="J462" s="19"/>
      <c r="K462" s="19"/>
      <c r="L462" s="18"/>
      <c r="M462" s="19"/>
      <c r="N462" s="19"/>
      <c r="O462" s="19"/>
      <c r="P462" s="19"/>
      <c r="Q462" s="19"/>
      <c r="R462" s="19"/>
      <c r="S462" s="19"/>
      <c r="T462" s="20"/>
      <c r="U462" s="21"/>
      <c r="V462" s="20"/>
      <c r="W462" s="19"/>
      <c r="X462" s="19"/>
      <c r="Y462" s="18"/>
      <c r="Z462" s="19"/>
      <c r="AA462" s="18"/>
      <c r="AB462" s="19"/>
      <c r="AC462" s="18"/>
      <c r="AD462" s="18"/>
      <c r="AE462" s="18"/>
      <c r="AF462" s="22" t="str">
        <f>IF(B462="","",SUMIF(Mărfuri!$B$5:$B$1004,B462,Mărfuri!$D$5:$D$1004))</f>
        <v/>
      </c>
      <c r="AG462" s="23" t="str">
        <f>IF(B462="","",SUMIF(Mărfuri!$B$5:$B$1004,B462,Mărfuri!$H$5:$H$1004))</f>
        <v/>
      </c>
      <c r="AH462" s="24" t="str">
        <f t="shared" si="28"/>
        <v/>
      </c>
      <c r="AI462" s="25" t="str">
        <f t="shared" si="29"/>
        <v/>
      </c>
      <c r="AJ462" s="25" t="str">
        <f t="shared" si="30"/>
        <v/>
      </c>
      <c r="AK462" s="25" t="str">
        <f t="shared" si="31"/>
        <v/>
      </c>
      <c r="AL462" s="26" t="str">
        <f>IF(B462="","",TRIM(IF(COUNTIF($B$5:$B$504,B462)&gt;1,"Număr CMR dublat. ","")&amp;IF(LEN(IF(C462="","data, ","")&amp;IF(D462="","locul întocmirii, ","")&amp;IF(OR(E462="",F462=""),"expeditorul, ","")&amp;IF(OR(H462="",I462=""),"destinatarul, ","")&amp;IF(OR(N462="",O462=""),"transportatorul, ","")&amp;IF(OR(K462="",NOT(ISNUMBER(L462))),"locul și data încărcării, ","")&amp;IF(M462="","locul de livrare, ","")&amp;IF(N(AF462)=0,"numărul de colete, ","")&amp;IF(COUNTIFS(Mărfuri!$B$5:$B$1004,B462,Mărfuri!$H$5:$H$1004,"")&gt;0,"greutatea unor loturi, ",""))&gt;0,"Lipsesc date obligatorii (art. 6): "&amp;LEFT(IF(C462="","data, ","")&amp;IF(D462="","locul întocmirii, ","")&amp;IF(OR(E462="",F462=""),"expeditorul, ","")&amp;IF(OR(H462="",I462=""),"destinatarul, ","")&amp;IF(OR(N462="",O462=""),"transportatorul, ","")&amp;IF(OR(K462="",NOT(ISNUMBER(L462))),"locul și data încărcării, ","")&amp;IF(M462="","locul de livrare, ","")&amp;IF(N(AF462)=0,"numărul de colete, ","")&amp;IF(COUNTIFS(Mărfuri!$B$5:$B$1004,B462,Mărfuri!$H$5:$H$1004,"")&gt;0,"greutatea unor loturi, ",""),LEN(IF(C462="","data, ","")&amp;IF(D462="","locul întocmirii, ","")&amp;IF(OR(E462="",F462=""),"expeditorul, ","")&amp;IF(OR(H462="",I462=""),"destinatarul, ","")&amp;IF(OR(N462="",O462=""),"transportatorul, ","")&amp;IF(OR(K462="",NOT(ISNUMBER(L462))),"locul și data încărcării, ","")&amp;IF(M462="","locul de livrare, ","")&amp;IF(N(AF462)=0,"numărul de colete, ","")&amp;IF(COUNTIFS(Mărfuri!$B$5:$B$1004,B462,Mărfuri!$H$5:$H$1004,"")&gt;0,"greutatea unor loturi, ",""))-2)&amp;". ","")&amp;IF(Z462&lt;&gt;"","Transportatorul a făcut rezerve la încărcare (art. 8): ele te obligă doar dacă le-ai acceptat expres. ","")&amp;IF(AND(ISNUMBER(AC462),ISNUMBER(AI462)),IF(NOT(ISNUMBER(AD462)),IF(Azi&gt;AI462,"Rezerva scrisă pentru avarii neaparente nu a fost trimisă în termen ("&amp;RIGHT("0"&amp;DAY(AI462),2)&amp;"."&amp;RIGHT("0"&amp;MONTH(AI462),2)&amp;"."&amp;YEAR(AI462)&amp;"). ","Trimite rezerva scrisă pentru avarii neaparente până la "&amp;RIGHT("0"&amp;DAY(AI462),2)&amp;"."&amp;RIGHT("0"&amp;MONTH(AI462),2)&amp;"."&amp;YEAR(AI462)&amp;". "),IF(AD462&gt;AI462,"Rezerva scrisă a fost trimisă după termenul de 7 zile ("&amp;RIGHT("0"&amp;DAY(AI462),2)&amp;"."&amp;RIGHT("0"&amp;MONTH(AI462),2)&amp;"."&amp;YEAR(AI462)&amp;"): se prezumă că marfa a fost primită în starea din CMR. ","")),"")&amp;IF(ISNUMBER(AJ462),IF(NOT(ISNUMBER(AE462)),IF(Azi&gt;AJ462,"Termenul de 21 de zile pentru reclamația de întârziere a expirat. ","Livrare cu întârziere: trimite reclamația scrisă până la "&amp;RIGHT("0"&amp;DAY(AJ462),2)&amp;"."&amp;RIGHT("0"&amp;MONTH(AJ462),2)&amp;"."&amp;YEAR(AJ462)&amp;". "),IF(AE462&gt;AJ462,"Reclamația pentru întârziere a fost trimisă după termen. ","")),"")&amp;IF(AND(AH462="În tranzit – întârziat"),"Termenul de livrare a trecut și marfa nu a ajuns. ","")&amp;IF(AND(ISNUMBER(AK462),OR(AB462&lt;&gt;"",ISNUMBER(AC462),ISNUMBER(AJ462)),Azi&gt;N(AK462)-60,Azi&lt;=N(AK462)),"Acțiunea în instanță se prescrie la "&amp;RIGHT("0"&amp;DAY(AK462),2)&amp;"."&amp;RIGHT("0"&amp;MONTH(AK462),2)&amp;"."&amp;YEAR(AK462)&amp;". ","")))</f>
        <v/>
      </c>
    </row>
    <row r="463" spans="2:38" x14ac:dyDescent="0.2">
      <c r="B463" s="17"/>
      <c r="C463" s="18"/>
      <c r="D463" s="19"/>
      <c r="E463" s="19"/>
      <c r="F463" s="19"/>
      <c r="G463" s="19"/>
      <c r="H463" s="19"/>
      <c r="I463" s="19"/>
      <c r="J463" s="19"/>
      <c r="K463" s="19"/>
      <c r="L463" s="18"/>
      <c r="M463" s="19"/>
      <c r="N463" s="19"/>
      <c r="O463" s="19"/>
      <c r="P463" s="19"/>
      <c r="Q463" s="19"/>
      <c r="R463" s="19"/>
      <c r="S463" s="19"/>
      <c r="T463" s="20"/>
      <c r="U463" s="21"/>
      <c r="V463" s="20"/>
      <c r="W463" s="19"/>
      <c r="X463" s="19"/>
      <c r="Y463" s="18"/>
      <c r="Z463" s="19"/>
      <c r="AA463" s="18"/>
      <c r="AB463" s="19"/>
      <c r="AC463" s="18"/>
      <c r="AD463" s="18"/>
      <c r="AE463" s="18"/>
      <c r="AF463" s="22" t="str">
        <f>IF(B463="","",SUMIF(Mărfuri!$B$5:$B$1004,B463,Mărfuri!$D$5:$D$1004))</f>
        <v/>
      </c>
      <c r="AG463" s="23" t="str">
        <f>IF(B463="","",SUMIF(Mărfuri!$B$5:$B$1004,B463,Mărfuri!$H$5:$H$1004))</f>
        <v/>
      </c>
      <c r="AH463" s="24" t="str">
        <f t="shared" si="28"/>
        <v/>
      </c>
      <c r="AI463" s="25" t="str">
        <f t="shared" si="29"/>
        <v/>
      </c>
      <c r="AJ463" s="25" t="str">
        <f t="shared" si="30"/>
        <v/>
      </c>
      <c r="AK463" s="25" t="str">
        <f t="shared" si="31"/>
        <v/>
      </c>
      <c r="AL463" s="26" t="str">
        <f>IF(B463="","",TRIM(IF(COUNTIF($B$5:$B$504,B463)&gt;1,"Număr CMR dublat. ","")&amp;IF(LEN(IF(C463="","data, ","")&amp;IF(D463="","locul întocmirii, ","")&amp;IF(OR(E463="",F463=""),"expeditorul, ","")&amp;IF(OR(H463="",I463=""),"destinatarul, ","")&amp;IF(OR(N463="",O463=""),"transportatorul, ","")&amp;IF(OR(K463="",NOT(ISNUMBER(L463))),"locul și data încărcării, ","")&amp;IF(M463="","locul de livrare, ","")&amp;IF(N(AF463)=0,"numărul de colete, ","")&amp;IF(COUNTIFS(Mărfuri!$B$5:$B$1004,B463,Mărfuri!$H$5:$H$1004,"")&gt;0,"greutatea unor loturi, ",""))&gt;0,"Lipsesc date obligatorii (art. 6): "&amp;LEFT(IF(C463="","data, ","")&amp;IF(D463="","locul întocmirii, ","")&amp;IF(OR(E463="",F463=""),"expeditorul, ","")&amp;IF(OR(H463="",I463=""),"destinatarul, ","")&amp;IF(OR(N463="",O463=""),"transportatorul, ","")&amp;IF(OR(K463="",NOT(ISNUMBER(L463))),"locul și data încărcării, ","")&amp;IF(M463="","locul de livrare, ","")&amp;IF(N(AF463)=0,"numărul de colete, ","")&amp;IF(COUNTIFS(Mărfuri!$B$5:$B$1004,B463,Mărfuri!$H$5:$H$1004,"")&gt;0,"greutatea unor loturi, ",""),LEN(IF(C463="","data, ","")&amp;IF(D463="","locul întocmirii, ","")&amp;IF(OR(E463="",F463=""),"expeditorul, ","")&amp;IF(OR(H463="",I463=""),"destinatarul, ","")&amp;IF(OR(N463="",O463=""),"transportatorul, ","")&amp;IF(OR(K463="",NOT(ISNUMBER(L463))),"locul și data încărcării, ","")&amp;IF(M463="","locul de livrare, ","")&amp;IF(N(AF463)=0,"numărul de colete, ","")&amp;IF(COUNTIFS(Mărfuri!$B$5:$B$1004,B463,Mărfuri!$H$5:$H$1004,"")&gt;0,"greutatea unor loturi, ",""))-2)&amp;". ","")&amp;IF(Z463&lt;&gt;"","Transportatorul a făcut rezerve la încărcare (art. 8): ele te obligă doar dacă le-ai acceptat expres. ","")&amp;IF(AND(ISNUMBER(AC463),ISNUMBER(AI463)),IF(NOT(ISNUMBER(AD463)),IF(Azi&gt;AI463,"Rezerva scrisă pentru avarii neaparente nu a fost trimisă în termen ("&amp;RIGHT("0"&amp;DAY(AI463),2)&amp;"."&amp;RIGHT("0"&amp;MONTH(AI463),2)&amp;"."&amp;YEAR(AI463)&amp;"). ","Trimite rezerva scrisă pentru avarii neaparente până la "&amp;RIGHT("0"&amp;DAY(AI463),2)&amp;"."&amp;RIGHT("0"&amp;MONTH(AI463),2)&amp;"."&amp;YEAR(AI463)&amp;". "),IF(AD463&gt;AI463,"Rezerva scrisă a fost trimisă după termenul de 7 zile ("&amp;RIGHT("0"&amp;DAY(AI463),2)&amp;"."&amp;RIGHT("0"&amp;MONTH(AI463),2)&amp;"."&amp;YEAR(AI463)&amp;"): se prezumă că marfa a fost primită în starea din CMR. ","")),"")&amp;IF(ISNUMBER(AJ463),IF(NOT(ISNUMBER(AE463)),IF(Azi&gt;AJ463,"Termenul de 21 de zile pentru reclamația de întârziere a expirat. ","Livrare cu întârziere: trimite reclamația scrisă până la "&amp;RIGHT("0"&amp;DAY(AJ463),2)&amp;"."&amp;RIGHT("0"&amp;MONTH(AJ463),2)&amp;"."&amp;YEAR(AJ463)&amp;". "),IF(AE463&gt;AJ463,"Reclamația pentru întârziere a fost trimisă după termen. ","")),"")&amp;IF(AND(AH463="În tranzit – întârziat"),"Termenul de livrare a trecut și marfa nu a ajuns. ","")&amp;IF(AND(ISNUMBER(AK463),OR(AB463&lt;&gt;"",ISNUMBER(AC463),ISNUMBER(AJ463)),Azi&gt;N(AK463)-60,Azi&lt;=N(AK463)),"Acțiunea în instanță se prescrie la "&amp;RIGHT("0"&amp;DAY(AK463),2)&amp;"."&amp;RIGHT("0"&amp;MONTH(AK463),2)&amp;"."&amp;YEAR(AK463)&amp;". ","")))</f>
        <v/>
      </c>
    </row>
    <row r="464" spans="2:38" x14ac:dyDescent="0.2">
      <c r="B464" s="17"/>
      <c r="C464" s="18"/>
      <c r="D464" s="19"/>
      <c r="E464" s="19"/>
      <c r="F464" s="19"/>
      <c r="G464" s="19"/>
      <c r="H464" s="19"/>
      <c r="I464" s="19"/>
      <c r="J464" s="19"/>
      <c r="K464" s="19"/>
      <c r="L464" s="18"/>
      <c r="M464" s="19"/>
      <c r="N464" s="19"/>
      <c r="O464" s="19"/>
      <c r="P464" s="19"/>
      <c r="Q464" s="19"/>
      <c r="R464" s="19"/>
      <c r="S464" s="19"/>
      <c r="T464" s="20"/>
      <c r="U464" s="21"/>
      <c r="V464" s="20"/>
      <c r="W464" s="19"/>
      <c r="X464" s="19"/>
      <c r="Y464" s="18"/>
      <c r="Z464" s="19"/>
      <c r="AA464" s="18"/>
      <c r="AB464" s="19"/>
      <c r="AC464" s="18"/>
      <c r="AD464" s="18"/>
      <c r="AE464" s="18"/>
      <c r="AF464" s="22" t="str">
        <f>IF(B464="","",SUMIF(Mărfuri!$B$5:$B$1004,B464,Mărfuri!$D$5:$D$1004))</f>
        <v/>
      </c>
      <c r="AG464" s="23" t="str">
        <f>IF(B464="","",SUMIF(Mărfuri!$B$5:$B$1004,B464,Mărfuri!$H$5:$H$1004))</f>
        <v/>
      </c>
      <c r="AH464" s="24" t="str">
        <f t="shared" si="28"/>
        <v/>
      </c>
      <c r="AI464" s="25" t="str">
        <f t="shared" si="29"/>
        <v/>
      </c>
      <c r="AJ464" s="25" t="str">
        <f t="shared" si="30"/>
        <v/>
      </c>
      <c r="AK464" s="25" t="str">
        <f t="shared" si="31"/>
        <v/>
      </c>
      <c r="AL464" s="26" t="str">
        <f>IF(B464="","",TRIM(IF(COUNTIF($B$5:$B$504,B464)&gt;1,"Număr CMR dublat. ","")&amp;IF(LEN(IF(C464="","data, ","")&amp;IF(D464="","locul întocmirii, ","")&amp;IF(OR(E464="",F464=""),"expeditorul, ","")&amp;IF(OR(H464="",I464=""),"destinatarul, ","")&amp;IF(OR(N464="",O464=""),"transportatorul, ","")&amp;IF(OR(K464="",NOT(ISNUMBER(L464))),"locul și data încărcării, ","")&amp;IF(M464="","locul de livrare, ","")&amp;IF(N(AF464)=0,"numărul de colete, ","")&amp;IF(COUNTIFS(Mărfuri!$B$5:$B$1004,B464,Mărfuri!$H$5:$H$1004,"")&gt;0,"greutatea unor loturi, ",""))&gt;0,"Lipsesc date obligatorii (art. 6): "&amp;LEFT(IF(C464="","data, ","")&amp;IF(D464="","locul întocmirii, ","")&amp;IF(OR(E464="",F464=""),"expeditorul, ","")&amp;IF(OR(H464="",I464=""),"destinatarul, ","")&amp;IF(OR(N464="",O464=""),"transportatorul, ","")&amp;IF(OR(K464="",NOT(ISNUMBER(L464))),"locul și data încărcării, ","")&amp;IF(M464="","locul de livrare, ","")&amp;IF(N(AF464)=0,"numărul de colete, ","")&amp;IF(COUNTIFS(Mărfuri!$B$5:$B$1004,B464,Mărfuri!$H$5:$H$1004,"")&gt;0,"greutatea unor loturi, ",""),LEN(IF(C464="","data, ","")&amp;IF(D464="","locul întocmirii, ","")&amp;IF(OR(E464="",F464=""),"expeditorul, ","")&amp;IF(OR(H464="",I464=""),"destinatarul, ","")&amp;IF(OR(N464="",O464=""),"transportatorul, ","")&amp;IF(OR(K464="",NOT(ISNUMBER(L464))),"locul și data încărcării, ","")&amp;IF(M464="","locul de livrare, ","")&amp;IF(N(AF464)=0,"numărul de colete, ","")&amp;IF(COUNTIFS(Mărfuri!$B$5:$B$1004,B464,Mărfuri!$H$5:$H$1004,"")&gt;0,"greutatea unor loturi, ",""))-2)&amp;". ","")&amp;IF(Z464&lt;&gt;"","Transportatorul a făcut rezerve la încărcare (art. 8): ele te obligă doar dacă le-ai acceptat expres. ","")&amp;IF(AND(ISNUMBER(AC464),ISNUMBER(AI464)),IF(NOT(ISNUMBER(AD464)),IF(Azi&gt;AI464,"Rezerva scrisă pentru avarii neaparente nu a fost trimisă în termen ("&amp;RIGHT("0"&amp;DAY(AI464),2)&amp;"."&amp;RIGHT("0"&amp;MONTH(AI464),2)&amp;"."&amp;YEAR(AI464)&amp;"). ","Trimite rezerva scrisă pentru avarii neaparente până la "&amp;RIGHT("0"&amp;DAY(AI464),2)&amp;"."&amp;RIGHT("0"&amp;MONTH(AI464),2)&amp;"."&amp;YEAR(AI464)&amp;". "),IF(AD464&gt;AI464,"Rezerva scrisă a fost trimisă după termenul de 7 zile ("&amp;RIGHT("0"&amp;DAY(AI464),2)&amp;"."&amp;RIGHT("0"&amp;MONTH(AI464),2)&amp;"."&amp;YEAR(AI464)&amp;"): se prezumă că marfa a fost primită în starea din CMR. ","")),"")&amp;IF(ISNUMBER(AJ464),IF(NOT(ISNUMBER(AE464)),IF(Azi&gt;AJ464,"Termenul de 21 de zile pentru reclamația de întârziere a expirat. ","Livrare cu întârziere: trimite reclamația scrisă până la "&amp;RIGHT("0"&amp;DAY(AJ464),2)&amp;"."&amp;RIGHT("0"&amp;MONTH(AJ464),2)&amp;"."&amp;YEAR(AJ464)&amp;". "),IF(AE464&gt;AJ464,"Reclamația pentru întârziere a fost trimisă după termen. ","")),"")&amp;IF(AND(AH464="În tranzit – întârziat"),"Termenul de livrare a trecut și marfa nu a ajuns. ","")&amp;IF(AND(ISNUMBER(AK464),OR(AB464&lt;&gt;"",ISNUMBER(AC464),ISNUMBER(AJ464)),Azi&gt;N(AK464)-60,Azi&lt;=N(AK464)),"Acțiunea în instanță se prescrie la "&amp;RIGHT("0"&amp;DAY(AK464),2)&amp;"."&amp;RIGHT("0"&amp;MONTH(AK464),2)&amp;"."&amp;YEAR(AK464)&amp;". ","")))</f>
        <v/>
      </c>
    </row>
    <row r="465" spans="2:38" x14ac:dyDescent="0.2">
      <c r="B465" s="17"/>
      <c r="C465" s="18"/>
      <c r="D465" s="19"/>
      <c r="E465" s="19"/>
      <c r="F465" s="19"/>
      <c r="G465" s="19"/>
      <c r="H465" s="19"/>
      <c r="I465" s="19"/>
      <c r="J465" s="19"/>
      <c r="K465" s="19"/>
      <c r="L465" s="18"/>
      <c r="M465" s="19"/>
      <c r="N465" s="19"/>
      <c r="O465" s="19"/>
      <c r="P465" s="19"/>
      <c r="Q465" s="19"/>
      <c r="R465" s="19"/>
      <c r="S465" s="19"/>
      <c r="T465" s="20"/>
      <c r="U465" s="21"/>
      <c r="V465" s="20"/>
      <c r="W465" s="19"/>
      <c r="X465" s="19"/>
      <c r="Y465" s="18"/>
      <c r="Z465" s="19"/>
      <c r="AA465" s="18"/>
      <c r="AB465" s="19"/>
      <c r="AC465" s="18"/>
      <c r="AD465" s="18"/>
      <c r="AE465" s="18"/>
      <c r="AF465" s="22" t="str">
        <f>IF(B465="","",SUMIF(Mărfuri!$B$5:$B$1004,B465,Mărfuri!$D$5:$D$1004))</f>
        <v/>
      </c>
      <c r="AG465" s="23" t="str">
        <f>IF(B465="","",SUMIF(Mărfuri!$B$5:$B$1004,B465,Mărfuri!$H$5:$H$1004))</f>
        <v/>
      </c>
      <c r="AH465" s="24" t="str">
        <f t="shared" si="28"/>
        <v/>
      </c>
      <c r="AI465" s="25" t="str">
        <f t="shared" si="29"/>
        <v/>
      </c>
      <c r="AJ465" s="25" t="str">
        <f t="shared" si="30"/>
        <v/>
      </c>
      <c r="AK465" s="25" t="str">
        <f t="shared" si="31"/>
        <v/>
      </c>
      <c r="AL465" s="26" t="str">
        <f>IF(B465="","",TRIM(IF(COUNTIF($B$5:$B$504,B465)&gt;1,"Număr CMR dublat. ","")&amp;IF(LEN(IF(C465="","data, ","")&amp;IF(D465="","locul întocmirii, ","")&amp;IF(OR(E465="",F465=""),"expeditorul, ","")&amp;IF(OR(H465="",I465=""),"destinatarul, ","")&amp;IF(OR(N465="",O465=""),"transportatorul, ","")&amp;IF(OR(K465="",NOT(ISNUMBER(L465))),"locul și data încărcării, ","")&amp;IF(M465="","locul de livrare, ","")&amp;IF(N(AF465)=0,"numărul de colete, ","")&amp;IF(COUNTIFS(Mărfuri!$B$5:$B$1004,B465,Mărfuri!$H$5:$H$1004,"")&gt;0,"greutatea unor loturi, ",""))&gt;0,"Lipsesc date obligatorii (art. 6): "&amp;LEFT(IF(C465="","data, ","")&amp;IF(D465="","locul întocmirii, ","")&amp;IF(OR(E465="",F465=""),"expeditorul, ","")&amp;IF(OR(H465="",I465=""),"destinatarul, ","")&amp;IF(OR(N465="",O465=""),"transportatorul, ","")&amp;IF(OR(K465="",NOT(ISNUMBER(L465))),"locul și data încărcării, ","")&amp;IF(M465="","locul de livrare, ","")&amp;IF(N(AF465)=0,"numărul de colete, ","")&amp;IF(COUNTIFS(Mărfuri!$B$5:$B$1004,B465,Mărfuri!$H$5:$H$1004,"")&gt;0,"greutatea unor loturi, ",""),LEN(IF(C465="","data, ","")&amp;IF(D465="","locul întocmirii, ","")&amp;IF(OR(E465="",F465=""),"expeditorul, ","")&amp;IF(OR(H465="",I465=""),"destinatarul, ","")&amp;IF(OR(N465="",O465=""),"transportatorul, ","")&amp;IF(OR(K465="",NOT(ISNUMBER(L465))),"locul și data încărcării, ","")&amp;IF(M465="","locul de livrare, ","")&amp;IF(N(AF465)=0,"numărul de colete, ","")&amp;IF(COUNTIFS(Mărfuri!$B$5:$B$1004,B465,Mărfuri!$H$5:$H$1004,"")&gt;0,"greutatea unor loturi, ",""))-2)&amp;". ","")&amp;IF(Z465&lt;&gt;"","Transportatorul a făcut rezerve la încărcare (art. 8): ele te obligă doar dacă le-ai acceptat expres. ","")&amp;IF(AND(ISNUMBER(AC465),ISNUMBER(AI465)),IF(NOT(ISNUMBER(AD465)),IF(Azi&gt;AI465,"Rezerva scrisă pentru avarii neaparente nu a fost trimisă în termen ("&amp;RIGHT("0"&amp;DAY(AI465),2)&amp;"."&amp;RIGHT("0"&amp;MONTH(AI465),2)&amp;"."&amp;YEAR(AI465)&amp;"). ","Trimite rezerva scrisă pentru avarii neaparente până la "&amp;RIGHT("0"&amp;DAY(AI465),2)&amp;"."&amp;RIGHT("0"&amp;MONTH(AI465),2)&amp;"."&amp;YEAR(AI465)&amp;". "),IF(AD465&gt;AI465,"Rezerva scrisă a fost trimisă după termenul de 7 zile ("&amp;RIGHT("0"&amp;DAY(AI465),2)&amp;"."&amp;RIGHT("0"&amp;MONTH(AI465),2)&amp;"."&amp;YEAR(AI465)&amp;"): se prezumă că marfa a fost primită în starea din CMR. ","")),"")&amp;IF(ISNUMBER(AJ465),IF(NOT(ISNUMBER(AE465)),IF(Azi&gt;AJ465,"Termenul de 21 de zile pentru reclamația de întârziere a expirat. ","Livrare cu întârziere: trimite reclamația scrisă până la "&amp;RIGHT("0"&amp;DAY(AJ465),2)&amp;"."&amp;RIGHT("0"&amp;MONTH(AJ465),2)&amp;"."&amp;YEAR(AJ465)&amp;". "),IF(AE465&gt;AJ465,"Reclamația pentru întârziere a fost trimisă după termen. ","")),"")&amp;IF(AND(AH465="În tranzit – întârziat"),"Termenul de livrare a trecut și marfa nu a ajuns. ","")&amp;IF(AND(ISNUMBER(AK465),OR(AB465&lt;&gt;"",ISNUMBER(AC465),ISNUMBER(AJ465)),Azi&gt;N(AK465)-60,Azi&lt;=N(AK465)),"Acțiunea în instanță se prescrie la "&amp;RIGHT("0"&amp;DAY(AK465),2)&amp;"."&amp;RIGHT("0"&amp;MONTH(AK465),2)&amp;"."&amp;YEAR(AK465)&amp;". ","")))</f>
        <v/>
      </c>
    </row>
    <row r="466" spans="2:38" x14ac:dyDescent="0.2">
      <c r="B466" s="17"/>
      <c r="C466" s="18"/>
      <c r="D466" s="19"/>
      <c r="E466" s="19"/>
      <c r="F466" s="19"/>
      <c r="G466" s="19"/>
      <c r="H466" s="19"/>
      <c r="I466" s="19"/>
      <c r="J466" s="19"/>
      <c r="K466" s="19"/>
      <c r="L466" s="18"/>
      <c r="M466" s="19"/>
      <c r="N466" s="19"/>
      <c r="O466" s="19"/>
      <c r="P466" s="19"/>
      <c r="Q466" s="19"/>
      <c r="R466" s="19"/>
      <c r="S466" s="19"/>
      <c r="T466" s="20"/>
      <c r="U466" s="21"/>
      <c r="V466" s="20"/>
      <c r="W466" s="19"/>
      <c r="X466" s="19"/>
      <c r="Y466" s="18"/>
      <c r="Z466" s="19"/>
      <c r="AA466" s="18"/>
      <c r="AB466" s="19"/>
      <c r="AC466" s="18"/>
      <c r="AD466" s="18"/>
      <c r="AE466" s="18"/>
      <c r="AF466" s="22" t="str">
        <f>IF(B466="","",SUMIF(Mărfuri!$B$5:$B$1004,B466,Mărfuri!$D$5:$D$1004))</f>
        <v/>
      </c>
      <c r="AG466" s="23" t="str">
        <f>IF(B466="","",SUMIF(Mărfuri!$B$5:$B$1004,B466,Mărfuri!$H$5:$H$1004))</f>
        <v/>
      </c>
      <c r="AH466" s="24" t="str">
        <f t="shared" si="28"/>
        <v/>
      </c>
      <c r="AI466" s="25" t="str">
        <f t="shared" si="29"/>
        <v/>
      </c>
      <c r="AJ466" s="25" t="str">
        <f t="shared" si="30"/>
        <v/>
      </c>
      <c r="AK466" s="25" t="str">
        <f t="shared" si="31"/>
        <v/>
      </c>
      <c r="AL466" s="26" t="str">
        <f>IF(B466="","",TRIM(IF(COUNTIF($B$5:$B$504,B466)&gt;1,"Număr CMR dublat. ","")&amp;IF(LEN(IF(C466="","data, ","")&amp;IF(D466="","locul întocmirii, ","")&amp;IF(OR(E466="",F466=""),"expeditorul, ","")&amp;IF(OR(H466="",I466=""),"destinatarul, ","")&amp;IF(OR(N466="",O466=""),"transportatorul, ","")&amp;IF(OR(K466="",NOT(ISNUMBER(L466))),"locul și data încărcării, ","")&amp;IF(M466="","locul de livrare, ","")&amp;IF(N(AF466)=0,"numărul de colete, ","")&amp;IF(COUNTIFS(Mărfuri!$B$5:$B$1004,B466,Mărfuri!$H$5:$H$1004,"")&gt;0,"greutatea unor loturi, ",""))&gt;0,"Lipsesc date obligatorii (art. 6): "&amp;LEFT(IF(C466="","data, ","")&amp;IF(D466="","locul întocmirii, ","")&amp;IF(OR(E466="",F466=""),"expeditorul, ","")&amp;IF(OR(H466="",I466=""),"destinatarul, ","")&amp;IF(OR(N466="",O466=""),"transportatorul, ","")&amp;IF(OR(K466="",NOT(ISNUMBER(L466))),"locul și data încărcării, ","")&amp;IF(M466="","locul de livrare, ","")&amp;IF(N(AF466)=0,"numărul de colete, ","")&amp;IF(COUNTIFS(Mărfuri!$B$5:$B$1004,B466,Mărfuri!$H$5:$H$1004,"")&gt;0,"greutatea unor loturi, ",""),LEN(IF(C466="","data, ","")&amp;IF(D466="","locul întocmirii, ","")&amp;IF(OR(E466="",F466=""),"expeditorul, ","")&amp;IF(OR(H466="",I466=""),"destinatarul, ","")&amp;IF(OR(N466="",O466=""),"transportatorul, ","")&amp;IF(OR(K466="",NOT(ISNUMBER(L466))),"locul și data încărcării, ","")&amp;IF(M466="","locul de livrare, ","")&amp;IF(N(AF466)=0,"numărul de colete, ","")&amp;IF(COUNTIFS(Mărfuri!$B$5:$B$1004,B466,Mărfuri!$H$5:$H$1004,"")&gt;0,"greutatea unor loturi, ",""))-2)&amp;". ","")&amp;IF(Z466&lt;&gt;"","Transportatorul a făcut rezerve la încărcare (art. 8): ele te obligă doar dacă le-ai acceptat expres. ","")&amp;IF(AND(ISNUMBER(AC466),ISNUMBER(AI466)),IF(NOT(ISNUMBER(AD466)),IF(Azi&gt;AI466,"Rezerva scrisă pentru avarii neaparente nu a fost trimisă în termen ("&amp;RIGHT("0"&amp;DAY(AI466),2)&amp;"."&amp;RIGHT("0"&amp;MONTH(AI466),2)&amp;"."&amp;YEAR(AI466)&amp;"). ","Trimite rezerva scrisă pentru avarii neaparente până la "&amp;RIGHT("0"&amp;DAY(AI466),2)&amp;"."&amp;RIGHT("0"&amp;MONTH(AI466),2)&amp;"."&amp;YEAR(AI466)&amp;". "),IF(AD466&gt;AI466,"Rezerva scrisă a fost trimisă după termenul de 7 zile ("&amp;RIGHT("0"&amp;DAY(AI466),2)&amp;"."&amp;RIGHT("0"&amp;MONTH(AI466),2)&amp;"."&amp;YEAR(AI466)&amp;"): se prezumă că marfa a fost primită în starea din CMR. ","")),"")&amp;IF(ISNUMBER(AJ466),IF(NOT(ISNUMBER(AE466)),IF(Azi&gt;AJ466,"Termenul de 21 de zile pentru reclamația de întârziere a expirat. ","Livrare cu întârziere: trimite reclamația scrisă până la "&amp;RIGHT("0"&amp;DAY(AJ466),2)&amp;"."&amp;RIGHT("0"&amp;MONTH(AJ466),2)&amp;"."&amp;YEAR(AJ466)&amp;". "),IF(AE466&gt;AJ466,"Reclamația pentru întârziere a fost trimisă după termen. ","")),"")&amp;IF(AND(AH466="În tranzit – întârziat"),"Termenul de livrare a trecut și marfa nu a ajuns. ","")&amp;IF(AND(ISNUMBER(AK466),OR(AB466&lt;&gt;"",ISNUMBER(AC466),ISNUMBER(AJ466)),Azi&gt;N(AK466)-60,Azi&lt;=N(AK466)),"Acțiunea în instanță se prescrie la "&amp;RIGHT("0"&amp;DAY(AK466),2)&amp;"."&amp;RIGHT("0"&amp;MONTH(AK466),2)&amp;"."&amp;YEAR(AK466)&amp;". ","")))</f>
        <v/>
      </c>
    </row>
    <row r="467" spans="2:38" x14ac:dyDescent="0.2">
      <c r="B467" s="17"/>
      <c r="C467" s="18"/>
      <c r="D467" s="19"/>
      <c r="E467" s="19"/>
      <c r="F467" s="19"/>
      <c r="G467" s="19"/>
      <c r="H467" s="19"/>
      <c r="I467" s="19"/>
      <c r="J467" s="19"/>
      <c r="K467" s="19"/>
      <c r="L467" s="18"/>
      <c r="M467" s="19"/>
      <c r="N467" s="19"/>
      <c r="O467" s="19"/>
      <c r="P467" s="19"/>
      <c r="Q467" s="19"/>
      <c r="R467" s="19"/>
      <c r="S467" s="19"/>
      <c r="T467" s="20"/>
      <c r="U467" s="21"/>
      <c r="V467" s="20"/>
      <c r="W467" s="19"/>
      <c r="X467" s="19"/>
      <c r="Y467" s="18"/>
      <c r="Z467" s="19"/>
      <c r="AA467" s="18"/>
      <c r="AB467" s="19"/>
      <c r="AC467" s="18"/>
      <c r="AD467" s="18"/>
      <c r="AE467" s="18"/>
      <c r="AF467" s="22" t="str">
        <f>IF(B467="","",SUMIF(Mărfuri!$B$5:$B$1004,B467,Mărfuri!$D$5:$D$1004))</f>
        <v/>
      </c>
      <c r="AG467" s="23" t="str">
        <f>IF(B467="","",SUMIF(Mărfuri!$B$5:$B$1004,B467,Mărfuri!$H$5:$H$1004))</f>
        <v/>
      </c>
      <c r="AH467" s="24" t="str">
        <f t="shared" si="28"/>
        <v/>
      </c>
      <c r="AI467" s="25" t="str">
        <f t="shared" si="29"/>
        <v/>
      </c>
      <c r="AJ467" s="25" t="str">
        <f t="shared" si="30"/>
        <v/>
      </c>
      <c r="AK467" s="25" t="str">
        <f t="shared" si="31"/>
        <v/>
      </c>
      <c r="AL467" s="26" t="str">
        <f>IF(B467="","",TRIM(IF(COUNTIF($B$5:$B$504,B467)&gt;1,"Număr CMR dublat. ","")&amp;IF(LEN(IF(C467="","data, ","")&amp;IF(D467="","locul întocmirii, ","")&amp;IF(OR(E467="",F467=""),"expeditorul, ","")&amp;IF(OR(H467="",I467=""),"destinatarul, ","")&amp;IF(OR(N467="",O467=""),"transportatorul, ","")&amp;IF(OR(K467="",NOT(ISNUMBER(L467))),"locul și data încărcării, ","")&amp;IF(M467="","locul de livrare, ","")&amp;IF(N(AF467)=0,"numărul de colete, ","")&amp;IF(COUNTIFS(Mărfuri!$B$5:$B$1004,B467,Mărfuri!$H$5:$H$1004,"")&gt;0,"greutatea unor loturi, ",""))&gt;0,"Lipsesc date obligatorii (art. 6): "&amp;LEFT(IF(C467="","data, ","")&amp;IF(D467="","locul întocmirii, ","")&amp;IF(OR(E467="",F467=""),"expeditorul, ","")&amp;IF(OR(H467="",I467=""),"destinatarul, ","")&amp;IF(OR(N467="",O467=""),"transportatorul, ","")&amp;IF(OR(K467="",NOT(ISNUMBER(L467))),"locul și data încărcării, ","")&amp;IF(M467="","locul de livrare, ","")&amp;IF(N(AF467)=0,"numărul de colete, ","")&amp;IF(COUNTIFS(Mărfuri!$B$5:$B$1004,B467,Mărfuri!$H$5:$H$1004,"")&gt;0,"greutatea unor loturi, ",""),LEN(IF(C467="","data, ","")&amp;IF(D467="","locul întocmirii, ","")&amp;IF(OR(E467="",F467=""),"expeditorul, ","")&amp;IF(OR(H467="",I467=""),"destinatarul, ","")&amp;IF(OR(N467="",O467=""),"transportatorul, ","")&amp;IF(OR(K467="",NOT(ISNUMBER(L467))),"locul și data încărcării, ","")&amp;IF(M467="","locul de livrare, ","")&amp;IF(N(AF467)=0,"numărul de colete, ","")&amp;IF(COUNTIFS(Mărfuri!$B$5:$B$1004,B467,Mărfuri!$H$5:$H$1004,"")&gt;0,"greutatea unor loturi, ",""))-2)&amp;". ","")&amp;IF(Z467&lt;&gt;"","Transportatorul a făcut rezerve la încărcare (art. 8): ele te obligă doar dacă le-ai acceptat expres. ","")&amp;IF(AND(ISNUMBER(AC467),ISNUMBER(AI467)),IF(NOT(ISNUMBER(AD467)),IF(Azi&gt;AI467,"Rezerva scrisă pentru avarii neaparente nu a fost trimisă în termen ("&amp;RIGHT("0"&amp;DAY(AI467),2)&amp;"."&amp;RIGHT("0"&amp;MONTH(AI467),2)&amp;"."&amp;YEAR(AI467)&amp;"). ","Trimite rezerva scrisă pentru avarii neaparente până la "&amp;RIGHT("0"&amp;DAY(AI467),2)&amp;"."&amp;RIGHT("0"&amp;MONTH(AI467),2)&amp;"."&amp;YEAR(AI467)&amp;". "),IF(AD467&gt;AI467,"Rezerva scrisă a fost trimisă după termenul de 7 zile ("&amp;RIGHT("0"&amp;DAY(AI467),2)&amp;"."&amp;RIGHT("0"&amp;MONTH(AI467),2)&amp;"."&amp;YEAR(AI467)&amp;"): se prezumă că marfa a fost primită în starea din CMR. ","")),"")&amp;IF(ISNUMBER(AJ467),IF(NOT(ISNUMBER(AE467)),IF(Azi&gt;AJ467,"Termenul de 21 de zile pentru reclamația de întârziere a expirat. ","Livrare cu întârziere: trimite reclamația scrisă până la "&amp;RIGHT("0"&amp;DAY(AJ467),2)&amp;"."&amp;RIGHT("0"&amp;MONTH(AJ467),2)&amp;"."&amp;YEAR(AJ467)&amp;". "),IF(AE467&gt;AJ467,"Reclamația pentru întârziere a fost trimisă după termen. ","")),"")&amp;IF(AND(AH467="În tranzit – întârziat"),"Termenul de livrare a trecut și marfa nu a ajuns. ","")&amp;IF(AND(ISNUMBER(AK467),OR(AB467&lt;&gt;"",ISNUMBER(AC467),ISNUMBER(AJ467)),Azi&gt;N(AK467)-60,Azi&lt;=N(AK467)),"Acțiunea în instanță se prescrie la "&amp;RIGHT("0"&amp;DAY(AK467),2)&amp;"."&amp;RIGHT("0"&amp;MONTH(AK467),2)&amp;"."&amp;YEAR(AK467)&amp;". ","")))</f>
        <v/>
      </c>
    </row>
    <row r="468" spans="2:38" x14ac:dyDescent="0.2">
      <c r="B468" s="17"/>
      <c r="C468" s="18"/>
      <c r="D468" s="19"/>
      <c r="E468" s="19"/>
      <c r="F468" s="19"/>
      <c r="G468" s="19"/>
      <c r="H468" s="19"/>
      <c r="I468" s="19"/>
      <c r="J468" s="19"/>
      <c r="K468" s="19"/>
      <c r="L468" s="18"/>
      <c r="M468" s="19"/>
      <c r="N468" s="19"/>
      <c r="O468" s="19"/>
      <c r="P468" s="19"/>
      <c r="Q468" s="19"/>
      <c r="R468" s="19"/>
      <c r="S468" s="19"/>
      <c r="T468" s="20"/>
      <c r="U468" s="21"/>
      <c r="V468" s="20"/>
      <c r="W468" s="19"/>
      <c r="X468" s="19"/>
      <c r="Y468" s="18"/>
      <c r="Z468" s="19"/>
      <c r="AA468" s="18"/>
      <c r="AB468" s="19"/>
      <c r="AC468" s="18"/>
      <c r="AD468" s="18"/>
      <c r="AE468" s="18"/>
      <c r="AF468" s="22" t="str">
        <f>IF(B468="","",SUMIF(Mărfuri!$B$5:$B$1004,B468,Mărfuri!$D$5:$D$1004))</f>
        <v/>
      </c>
      <c r="AG468" s="23" t="str">
        <f>IF(B468="","",SUMIF(Mărfuri!$B$5:$B$1004,B468,Mărfuri!$H$5:$H$1004))</f>
        <v/>
      </c>
      <c r="AH468" s="24" t="str">
        <f t="shared" si="28"/>
        <v/>
      </c>
      <c r="AI468" s="25" t="str">
        <f t="shared" si="29"/>
        <v/>
      </c>
      <c r="AJ468" s="25" t="str">
        <f t="shared" si="30"/>
        <v/>
      </c>
      <c r="AK468" s="25" t="str">
        <f t="shared" si="31"/>
        <v/>
      </c>
      <c r="AL468" s="26" t="str">
        <f>IF(B468="","",TRIM(IF(COUNTIF($B$5:$B$504,B468)&gt;1,"Număr CMR dublat. ","")&amp;IF(LEN(IF(C468="","data, ","")&amp;IF(D468="","locul întocmirii, ","")&amp;IF(OR(E468="",F468=""),"expeditorul, ","")&amp;IF(OR(H468="",I468=""),"destinatarul, ","")&amp;IF(OR(N468="",O468=""),"transportatorul, ","")&amp;IF(OR(K468="",NOT(ISNUMBER(L468))),"locul și data încărcării, ","")&amp;IF(M468="","locul de livrare, ","")&amp;IF(N(AF468)=0,"numărul de colete, ","")&amp;IF(COUNTIFS(Mărfuri!$B$5:$B$1004,B468,Mărfuri!$H$5:$H$1004,"")&gt;0,"greutatea unor loturi, ",""))&gt;0,"Lipsesc date obligatorii (art. 6): "&amp;LEFT(IF(C468="","data, ","")&amp;IF(D468="","locul întocmirii, ","")&amp;IF(OR(E468="",F468=""),"expeditorul, ","")&amp;IF(OR(H468="",I468=""),"destinatarul, ","")&amp;IF(OR(N468="",O468=""),"transportatorul, ","")&amp;IF(OR(K468="",NOT(ISNUMBER(L468))),"locul și data încărcării, ","")&amp;IF(M468="","locul de livrare, ","")&amp;IF(N(AF468)=0,"numărul de colete, ","")&amp;IF(COUNTIFS(Mărfuri!$B$5:$B$1004,B468,Mărfuri!$H$5:$H$1004,"")&gt;0,"greutatea unor loturi, ",""),LEN(IF(C468="","data, ","")&amp;IF(D468="","locul întocmirii, ","")&amp;IF(OR(E468="",F468=""),"expeditorul, ","")&amp;IF(OR(H468="",I468=""),"destinatarul, ","")&amp;IF(OR(N468="",O468=""),"transportatorul, ","")&amp;IF(OR(K468="",NOT(ISNUMBER(L468))),"locul și data încărcării, ","")&amp;IF(M468="","locul de livrare, ","")&amp;IF(N(AF468)=0,"numărul de colete, ","")&amp;IF(COUNTIFS(Mărfuri!$B$5:$B$1004,B468,Mărfuri!$H$5:$H$1004,"")&gt;0,"greutatea unor loturi, ",""))-2)&amp;". ","")&amp;IF(Z468&lt;&gt;"","Transportatorul a făcut rezerve la încărcare (art. 8): ele te obligă doar dacă le-ai acceptat expres. ","")&amp;IF(AND(ISNUMBER(AC468),ISNUMBER(AI468)),IF(NOT(ISNUMBER(AD468)),IF(Azi&gt;AI468,"Rezerva scrisă pentru avarii neaparente nu a fost trimisă în termen ("&amp;RIGHT("0"&amp;DAY(AI468),2)&amp;"."&amp;RIGHT("0"&amp;MONTH(AI468),2)&amp;"."&amp;YEAR(AI468)&amp;"). ","Trimite rezerva scrisă pentru avarii neaparente până la "&amp;RIGHT("0"&amp;DAY(AI468),2)&amp;"."&amp;RIGHT("0"&amp;MONTH(AI468),2)&amp;"."&amp;YEAR(AI468)&amp;". "),IF(AD468&gt;AI468,"Rezerva scrisă a fost trimisă după termenul de 7 zile ("&amp;RIGHT("0"&amp;DAY(AI468),2)&amp;"."&amp;RIGHT("0"&amp;MONTH(AI468),2)&amp;"."&amp;YEAR(AI468)&amp;"): se prezumă că marfa a fost primită în starea din CMR. ","")),"")&amp;IF(ISNUMBER(AJ468),IF(NOT(ISNUMBER(AE468)),IF(Azi&gt;AJ468,"Termenul de 21 de zile pentru reclamația de întârziere a expirat. ","Livrare cu întârziere: trimite reclamația scrisă până la "&amp;RIGHT("0"&amp;DAY(AJ468),2)&amp;"."&amp;RIGHT("0"&amp;MONTH(AJ468),2)&amp;"."&amp;YEAR(AJ468)&amp;". "),IF(AE468&gt;AJ468,"Reclamația pentru întârziere a fost trimisă după termen. ","")),"")&amp;IF(AND(AH468="În tranzit – întârziat"),"Termenul de livrare a trecut și marfa nu a ajuns. ","")&amp;IF(AND(ISNUMBER(AK468),OR(AB468&lt;&gt;"",ISNUMBER(AC468),ISNUMBER(AJ468)),Azi&gt;N(AK468)-60,Azi&lt;=N(AK468)),"Acțiunea în instanță se prescrie la "&amp;RIGHT("0"&amp;DAY(AK468),2)&amp;"."&amp;RIGHT("0"&amp;MONTH(AK468),2)&amp;"."&amp;YEAR(AK468)&amp;". ","")))</f>
        <v/>
      </c>
    </row>
    <row r="469" spans="2:38" x14ac:dyDescent="0.2">
      <c r="B469" s="17"/>
      <c r="C469" s="18"/>
      <c r="D469" s="19"/>
      <c r="E469" s="19"/>
      <c r="F469" s="19"/>
      <c r="G469" s="19"/>
      <c r="H469" s="19"/>
      <c r="I469" s="19"/>
      <c r="J469" s="19"/>
      <c r="K469" s="19"/>
      <c r="L469" s="18"/>
      <c r="M469" s="19"/>
      <c r="N469" s="19"/>
      <c r="O469" s="19"/>
      <c r="P469" s="19"/>
      <c r="Q469" s="19"/>
      <c r="R469" s="19"/>
      <c r="S469" s="19"/>
      <c r="T469" s="20"/>
      <c r="U469" s="21"/>
      <c r="V469" s="20"/>
      <c r="W469" s="19"/>
      <c r="X469" s="19"/>
      <c r="Y469" s="18"/>
      <c r="Z469" s="19"/>
      <c r="AA469" s="18"/>
      <c r="AB469" s="19"/>
      <c r="AC469" s="18"/>
      <c r="AD469" s="18"/>
      <c r="AE469" s="18"/>
      <c r="AF469" s="22" t="str">
        <f>IF(B469="","",SUMIF(Mărfuri!$B$5:$B$1004,B469,Mărfuri!$D$5:$D$1004))</f>
        <v/>
      </c>
      <c r="AG469" s="23" t="str">
        <f>IF(B469="","",SUMIF(Mărfuri!$B$5:$B$1004,B469,Mărfuri!$H$5:$H$1004))</f>
        <v/>
      </c>
      <c r="AH469" s="24" t="str">
        <f t="shared" si="28"/>
        <v/>
      </c>
      <c r="AI469" s="25" t="str">
        <f t="shared" si="29"/>
        <v/>
      </c>
      <c r="AJ469" s="25" t="str">
        <f t="shared" si="30"/>
        <v/>
      </c>
      <c r="AK469" s="25" t="str">
        <f t="shared" si="31"/>
        <v/>
      </c>
      <c r="AL469" s="26" t="str">
        <f>IF(B469="","",TRIM(IF(COUNTIF($B$5:$B$504,B469)&gt;1,"Număr CMR dublat. ","")&amp;IF(LEN(IF(C469="","data, ","")&amp;IF(D469="","locul întocmirii, ","")&amp;IF(OR(E469="",F469=""),"expeditorul, ","")&amp;IF(OR(H469="",I469=""),"destinatarul, ","")&amp;IF(OR(N469="",O469=""),"transportatorul, ","")&amp;IF(OR(K469="",NOT(ISNUMBER(L469))),"locul și data încărcării, ","")&amp;IF(M469="","locul de livrare, ","")&amp;IF(N(AF469)=0,"numărul de colete, ","")&amp;IF(COUNTIFS(Mărfuri!$B$5:$B$1004,B469,Mărfuri!$H$5:$H$1004,"")&gt;0,"greutatea unor loturi, ",""))&gt;0,"Lipsesc date obligatorii (art. 6): "&amp;LEFT(IF(C469="","data, ","")&amp;IF(D469="","locul întocmirii, ","")&amp;IF(OR(E469="",F469=""),"expeditorul, ","")&amp;IF(OR(H469="",I469=""),"destinatarul, ","")&amp;IF(OR(N469="",O469=""),"transportatorul, ","")&amp;IF(OR(K469="",NOT(ISNUMBER(L469))),"locul și data încărcării, ","")&amp;IF(M469="","locul de livrare, ","")&amp;IF(N(AF469)=0,"numărul de colete, ","")&amp;IF(COUNTIFS(Mărfuri!$B$5:$B$1004,B469,Mărfuri!$H$5:$H$1004,"")&gt;0,"greutatea unor loturi, ",""),LEN(IF(C469="","data, ","")&amp;IF(D469="","locul întocmirii, ","")&amp;IF(OR(E469="",F469=""),"expeditorul, ","")&amp;IF(OR(H469="",I469=""),"destinatarul, ","")&amp;IF(OR(N469="",O469=""),"transportatorul, ","")&amp;IF(OR(K469="",NOT(ISNUMBER(L469))),"locul și data încărcării, ","")&amp;IF(M469="","locul de livrare, ","")&amp;IF(N(AF469)=0,"numărul de colete, ","")&amp;IF(COUNTIFS(Mărfuri!$B$5:$B$1004,B469,Mărfuri!$H$5:$H$1004,"")&gt;0,"greutatea unor loturi, ",""))-2)&amp;". ","")&amp;IF(Z469&lt;&gt;"","Transportatorul a făcut rezerve la încărcare (art. 8): ele te obligă doar dacă le-ai acceptat expres. ","")&amp;IF(AND(ISNUMBER(AC469),ISNUMBER(AI469)),IF(NOT(ISNUMBER(AD469)),IF(Azi&gt;AI469,"Rezerva scrisă pentru avarii neaparente nu a fost trimisă în termen ("&amp;RIGHT("0"&amp;DAY(AI469),2)&amp;"."&amp;RIGHT("0"&amp;MONTH(AI469),2)&amp;"."&amp;YEAR(AI469)&amp;"). ","Trimite rezerva scrisă pentru avarii neaparente până la "&amp;RIGHT("0"&amp;DAY(AI469),2)&amp;"."&amp;RIGHT("0"&amp;MONTH(AI469),2)&amp;"."&amp;YEAR(AI469)&amp;". "),IF(AD469&gt;AI469,"Rezerva scrisă a fost trimisă după termenul de 7 zile ("&amp;RIGHT("0"&amp;DAY(AI469),2)&amp;"."&amp;RIGHT("0"&amp;MONTH(AI469),2)&amp;"."&amp;YEAR(AI469)&amp;"): se prezumă că marfa a fost primită în starea din CMR. ","")),"")&amp;IF(ISNUMBER(AJ469),IF(NOT(ISNUMBER(AE469)),IF(Azi&gt;AJ469,"Termenul de 21 de zile pentru reclamația de întârziere a expirat. ","Livrare cu întârziere: trimite reclamația scrisă până la "&amp;RIGHT("0"&amp;DAY(AJ469),2)&amp;"."&amp;RIGHT("0"&amp;MONTH(AJ469),2)&amp;"."&amp;YEAR(AJ469)&amp;". "),IF(AE469&gt;AJ469,"Reclamația pentru întârziere a fost trimisă după termen. ","")),"")&amp;IF(AND(AH469="În tranzit – întârziat"),"Termenul de livrare a trecut și marfa nu a ajuns. ","")&amp;IF(AND(ISNUMBER(AK469),OR(AB469&lt;&gt;"",ISNUMBER(AC469),ISNUMBER(AJ469)),Azi&gt;N(AK469)-60,Azi&lt;=N(AK469)),"Acțiunea în instanță se prescrie la "&amp;RIGHT("0"&amp;DAY(AK469),2)&amp;"."&amp;RIGHT("0"&amp;MONTH(AK469),2)&amp;"."&amp;YEAR(AK469)&amp;". ","")))</f>
        <v/>
      </c>
    </row>
    <row r="470" spans="2:38" x14ac:dyDescent="0.2">
      <c r="B470" s="17"/>
      <c r="C470" s="18"/>
      <c r="D470" s="19"/>
      <c r="E470" s="19"/>
      <c r="F470" s="19"/>
      <c r="G470" s="19"/>
      <c r="H470" s="19"/>
      <c r="I470" s="19"/>
      <c r="J470" s="19"/>
      <c r="K470" s="19"/>
      <c r="L470" s="18"/>
      <c r="M470" s="19"/>
      <c r="N470" s="19"/>
      <c r="O470" s="19"/>
      <c r="P470" s="19"/>
      <c r="Q470" s="19"/>
      <c r="R470" s="19"/>
      <c r="S470" s="19"/>
      <c r="T470" s="20"/>
      <c r="U470" s="21"/>
      <c r="V470" s="20"/>
      <c r="W470" s="19"/>
      <c r="X470" s="19"/>
      <c r="Y470" s="18"/>
      <c r="Z470" s="19"/>
      <c r="AA470" s="18"/>
      <c r="AB470" s="19"/>
      <c r="AC470" s="18"/>
      <c r="AD470" s="18"/>
      <c r="AE470" s="18"/>
      <c r="AF470" s="22" t="str">
        <f>IF(B470="","",SUMIF(Mărfuri!$B$5:$B$1004,B470,Mărfuri!$D$5:$D$1004))</f>
        <v/>
      </c>
      <c r="AG470" s="23" t="str">
        <f>IF(B470="","",SUMIF(Mărfuri!$B$5:$B$1004,B470,Mărfuri!$H$5:$H$1004))</f>
        <v/>
      </c>
      <c r="AH470" s="24" t="str">
        <f t="shared" si="28"/>
        <v/>
      </c>
      <c r="AI470" s="25" t="str">
        <f t="shared" si="29"/>
        <v/>
      </c>
      <c r="AJ470" s="25" t="str">
        <f t="shared" si="30"/>
        <v/>
      </c>
      <c r="AK470" s="25" t="str">
        <f t="shared" si="31"/>
        <v/>
      </c>
      <c r="AL470" s="26" t="str">
        <f>IF(B470="","",TRIM(IF(COUNTIF($B$5:$B$504,B470)&gt;1,"Număr CMR dublat. ","")&amp;IF(LEN(IF(C470="","data, ","")&amp;IF(D470="","locul întocmirii, ","")&amp;IF(OR(E470="",F470=""),"expeditorul, ","")&amp;IF(OR(H470="",I470=""),"destinatarul, ","")&amp;IF(OR(N470="",O470=""),"transportatorul, ","")&amp;IF(OR(K470="",NOT(ISNUMBER(L470))),"locul și data încărcării, ","")&amp;IF(M470="","locul de livrare, ","")&amp;IF(N(AF470)=0,"numărul de colete, ","")&amp;IF(COUNTIFS(Mărfuri!$B$5:$B$1004,B470,Mărfuri!$H$5:$H$1004,"")&gt;0,"greutatea unor loturi, ",""))&gt;0,"Lipsesc date obligatorii (art. 6): "&amp;LEFT(IF(C470="","data, ","")&amp;IF(D470="","locul întocmirii, ","")&amp;IF(OR(E470="",F470=""),"expeditorul, ","")&amp;IF(OR(H470="",I470=""),"destinatarul, ","")&amp;IF(OR(N470="",O470=""),"transportatorul, ","")&amp;IF(OR(K470="",NOT(ISNUMBER(L470))),"locul și data încărcării, ","")&amp;IF(M470="","locul de livrare, ","")&amp;IF(N(AF470)=0,"numărul de colete, ","")&amp;IF(COUNTIFS(Mărfuri!$B$5:$B$1004,B470,Mărfuri!$H$5:$H$1004,"")&gt;0,"greutatea unor loturi, ",""),LEN(IF(C470="","data, ","")&amp;IF(D470="","locul întocmirii, ","")&amp;IF(OR(E470="",F470=""),"expeditorul, ","")&amp;IF(OR(H470="",I470=""),"destinatarul, ","")&amp;IF(OR(N470="",O470=""),"transportatorul, ","")&amp;IF(OR(K470="",NOT(ISNUMBER(L470))),"locul și data încărcării, ","")&amp;IF(M470="","locul de livrare, ","")&amp;IF(N(AF470)=0,"numărul de colete, ","")&amp;IF(COUNTIFS(Mărfuri!$B$5:$B$1004,B470,Mărfuri!$H$5:$H$1004,"")&gt;0,"greutatea unor loturi, ",""))-2)&amp;". ","")&amp;IF(Z470&lt;&gt;"","Transportatorul a făcut rezerve la încărcare (art. 8): ele te obligă doar dacă le-ai acceptat expres. ","")&amp;IF(AND(ISNUMBER(AC470),ISNUMBER(AI470)),IF(NOT(ISNUMBER(AD470)),IF(Azi&gt;AI470,"Rezerva scrisă pentru avarii neaparente nu a fost trimisă în termen ("&amp;RIGHT("0"&amp;DAY(AI470),2)&amp;"."&amp;RIGHT("0"&amp;MONTH(AI470),2)&amp;"."&amp;YEAR(AI470)&amp;"). ","Trimite rezerva scrisă pentru avarii neaparente până la "&amp;RIGHT("0"&amp;DAY(AI470),2)&amp;"."&amp;RIGHT("0"&amp;MONTH(AI470),2)&amp;"."&amp;YEAR(AI470)&amp;". "),IF(AD470&gt;AI470,"Rezerva scrisă a fost trimisă după termenul de 7 zile ("&amp;RIGHT("0"&amp;DAY(AI470),2)&amp;"."&amp;RIGHT("0"&amp;MONTH(AI470),2)&amp;"."&amp;YEAR(AI470)&amp;"): se prezumă că marfa a fost primită în starea din CMR. ","")),"")&amp;IF(ISNUMBER(AJ470),IF(NOT(ISNUMBER(AE470)),IF(Azi&gt;AJ470,"Termenul de 21 de zile pentru reclamația de întârziere a expirat. ","Livrare cu întârziere: trimite reclamația scrisă până la "&amp;RIGHT("0"&amp;DAY(AJ470),2)&amp;"."&amp;RIGHT("0"&amp;MONTH(AJ470),2)&amp;"."&amp;YEAR(AJ470)&amp;". "),IF(AE470&gt;AJ470,"Reclamația pentru întârziere a fost trimisă după termen. ","")),"")&amp;IF(AND(AH470="În tranzit – întârziat"),"Termenul de livrare a trecut și marfa nu a ajuns. ","")&amp;IF(AND(ISNUMBER(AK470),OR(AB470&lt;&gt;"",ISNUMBER(AC470),ISNUMBER(AJ470)),Azi&gt;N(AK470)-60,Azi&lt;=N(AK470)),"Acțiunea în instanță se prescrie la "&amp;RIGHT("0"&amp;DAY(AK470),2)&amp;"."&amp;RIGHT("0"&amp;MONTH(AK470),2)&amp;"."&amp;YEAR(AK470)&amp;". ","")))</f>
        <v/>
      </c>
    </row>
    <row r="471" spans="2:38" x14ac:dyDescent="0.2">
      <c r="B471" s="17"/>
      <c r="C471" s="18"/>
      <c r="D471" s="19"/>
      <c r="E471" s="19"/>
      <c r="F471" s="19"/>
      <c r="G471" s="19"/>
      <c r="H471" s="19"/>
      <c r="I471" s="19"/>
      <c r="J471" s="19"/>
      <c r="K471" s="19"/>
      <c r="L471" s="18"/>
      <c r="M471" s="19"/>
      <c r="N471" s="19"/>
      <c r="O471" s="19"/>
      <c r="P471" s="19"/>
      <c r="Q471" s="19"/>
      <c r="R471" s="19"/>
      <c r="S471" s="19"/>
      <c r="T471" s="20"/>
      <c r="U471" s="21"/>
      <c r="V471" s="20"/>
      <c r="W471" s="19"/>
      <c r="X471" s="19"/>
      <c r="Y471" s="18"/>
      <c r="Z471" s="19"/>
      <c r="AA471" s="18"/>
      <c r="AB471" s="19"/>
      <c r="AC471" s="18"/>
      <c r="AD471" s="18"/>
      <c r="AE471" s="18"/>
      <c r="AF471" s="22" t="str">
        <f>IF(B471="","",SUMIF(Mărfuri!$B$5:$B$1004,B471,Mărfuri!$D$5:$D$1004))</f>
        <v/>
      </c>
      <c r="AG471" s="23" t="str">
        <f>IF(B471="","",SUMIF(Mărfuri!$B$5:$B$1004,B471,Mărfuri!$H$5:$H$1004))</f>
        <v/>
      </c>
      <c r="AH471" s="24" t="str">
        <f t="shared" si="28"/>
        <v/>
      </c>
      <c r="AI471" s="25" t="str">
        <f t="shared" si="29"/>
        <v/>
      </c>
      <c r="AJ471" s="25" t="str">
        <f t="shared" si="30"/>
        <v/>
      </c>
      <c r="AK471" s="25" t="str">
        <f t="shared" si="31"/>
        <v/>
      </c>
      <c r="AL471" s="26" t="str">
        <f>IF(B471="","",TRIM(IF(COUNTIF($B$5:$B$504,B471)&gt;1,"Număr CMR dublat. ","")&amp;IF(LEN(IF(C471="","data, ","")&amp;IF(D471="","locul întocmirii, ","")&amp;IF(OR(E471="",F471=""),"expeditorul, ","")&amp;IF(OR(H471="",I471=""),"destinatarul, ","")&amp;IF(OR(N471="",O471=""),"transportatorul, ","")&amp;IF(OR(K471="",NOT(ISNUMBER(L471))),"locul și data încărcării, ","")&amp;IF(M471="","locul de livrare, ","")&amp;IF(N(AF471)=0,"numărul de colete, ","")&amp;IF(COUNTIFS(Mărfuri!$B$5:$B$1004,B471,Mărfuri!$H$5:$H$1004,"")&gt;0,"greutatea unor loturi, ",""))&gt;0,"Lipsesc date obligatorii (art. 6): "&amp;LEFT(IF(C471="","data, ","")&amp;IF(D471="","locul întocmirii, ","")&amp;IF(OR(E471="",F471=""),"expeditorul, ","")&amp;IF(OR(H471="",I471=""),"destinatarul, ","")&amp;IF(OR(N471="",O471=""),"transportatorul, ","")&amp;IF(OR(K471="",NOT(ISNUMBER(L471))),"locul și data încărcării, ","")&amp;IF(M471="","locul de livrare, ","")&amp;IF(N(AF471)=0,"numărul de colete, ","")&amp;IF(COUNTIFS(Mărfuri!$B$5:$B$1004,B471,Mărfuri!$H$5:$H$1004,"")&gt;0,"greutatea unor loturi, ",""),LEN(IF(C471="","data, ","")&amp;IF(D471="","locul întocmirii, ","")&amp;IF(OR(E471="",F471=""),"expeditorul, ","")&amp;IF(OR(H471="",I471=""),"destinatarul, ","")&amp;IF(OR(N471="",O471=""),"transportatorul, ","")&amp;IF(OR(K471="",NOT(ISNUMBER(L471))),"locul și data încărcării, ","")&amp;IF(M471="","locul de livrare, ","")&amp;IF(N(AF471)=0,"numărul de colete, ","")&amp;IF(COUNTIFS(Mărfuri!$B$5:$B$1004,B471,Mărfuri!$H$5:$H$1004,"")&gt;0,"greutatea unor loturi, ",""))-2)&amp;". ","")&amp;IF(Z471&lt;&gt;"","Transportatorul a făcut rezerve la încărcare (art. 8): ele te obligă doar dacă le-ai acceptat expres. ","")&amp;IF(AND(ISNUMBER(AC471),ISNUMBER(AI471)),IF(NOT(ISNUMBER(AD471)),IF(Azi&gt;AI471,"Rezerva scrisă pentru avarii neaparente nu a fost trimisă în termen ("&amp;RIGHT("0"&amp;DAY(AI471),2)&amp;"."&amp;RIGHT("0"&amp;MONTH(AI471),2)&amp;"."&amp;YEAR(AI471)&amp;"). ","Trimite rezerva scrisă pentru avarii neaparente până la "&amp;RIGHT("0"&amp;DAY(AI471),2)&amp;"."&amp;RIGHT("0"&amp;MONTH(AI471),2)&amp;"."&amp;YEAR(AI471)&amp;". "),IF(AD471&gt;AI471,"Rezerva scrisă a fost trimisă după termenul de 7 zile ("&amp;RIGHT("0"&amp;DAY(AI471),2)&amp;"."&amp;RIGHT("0"&amp;MONTH(AI471),2)&amp;"."&amp;YEAR(AI471)&amp;"): se prezumă că marfa a fost primită în starea din CMR. ","")),"")&amp;IF(ISNUMBER(AJ471),IF(NOT(ISNUMBER(AE471)),IF(Azi&gt;AJ471,"Termenul de 21 de zile pentru reclamația de întârziere a expirat. ","Livrare cu întârziere: trimite reclamația scrisă până la "&amp;RIGHT("0"&amp;DAY(AJ471),2)&amp;"."&amp;RIGHT("0"&amp;MONTH(AJ471),2)&amp;"."&amp;YEAR(AJ471)&amp;". "),IF(AE471&gt;AJ471,"Reclamația pentru întârziere a fost trimisă după termen. ","")),"")&amp;IF(AND(AH471="În tranzit – întârziat"),"Termenul de livrare a trecut și marfa nu a ajuns. ","")&amp;IF(AND(ISNUMBER(AK471),OR(AB471&lt;&gt;"",ISNUMBER(AC471),ISNUMBER(AJ471)),Azi&gt;N(AK471)-60,Azi&lt;=N(AK471)),"Acțiunea în instanță se prescrie la "&amp;RIGHT("0"&amp;DAY(AK471),2)&amp;"."&amp;RIGHT("0"&amp;MONTH(AK471),2)&amp;"."&amp;YEAR(AK471)&amp;". ","")))</f>
        <v/>
      </c>
    </row>
    <row r="472" spans="2:38" x14ac:dyDescent="0.2">
      <c r="B472" s="17"/>
      <c r="C472" s="18"/>
      <c r="D472" s="19"/>
      <c r="E472" s="19"/>
      <c r="F472" s="19"/>
      <c r="G472" s="19"/>
      <c r="H472" s="19"/>
      <c r="I472" s="19"/>
      <c r="J472" s="19"/>
      <c r="K472" s="19"/>
      <c r="L472" s="18"/>
      <c r="M472" s="19"/>
      <c r="N472" s="19"/>
      <c r="O472" s="19"/>
      <c r="P472" s="19"/>
      <c r="Q472" s="19"/>
      <c r="R472" s="19"/>
      <c r="S472" s="19"/>
      <c r="T472" s="20"/>
      <c r="U472" s="21"/>
      <c r="V472" s="20"/>
      <c r="W472" s="19"/>
      <c r="X472" s="19"/>
      <c r="Y472" s="18"/>
      <c r="Z472" s="19"/>
      <c r="AA472" s="18"/>
      <c r="AB472" s="19"/>
      <c r="AC472" s="18"/>
      <c r="AD472" s="18"/>
      <c r="AE472" s="18"/>
      <c r="AF472" s="22" t="str">
        <f>IF(B472="","",SUMIF(Mărfuri!$B$5:$B$1004,B472,Mărfuri!$D$5:$D$1004))</f>
        <v/>
      </c>
      <c r="AG472" s="23" t="str">
        <f>IF(B472="","",SUMIF(Mărfuri!$B$5:$B$1004,B472,Mărfuri!$H$5:$H$1004))</f>
        <v/>
      </c>
      <c r="AH472" s="24" t="str">
        <f t="shared" si="28"/>
        <v/>
      </c>
      <c r="AI472" s="25" t="str">
        <f t="shared" si="29"/>
        <v/>
      </c>
      <c r="AJ472" s="25" t="str">
        <f t="shared" si="30"/>
        <v/>
      </c>
      <c r="AK472" s="25" t="str">
        <f t="shared" si="31"/>
        <v/>
      </c>
      <c r="AL472" s="26" t="str">
        <f>IF(B472="","",TRIM(IF(COUNTIF($B$5:$B$504,B472)&gt;1,"Număr CMR dublat. ","")&amp;IF(LEN(IF(C472="","data, ","")&amp;IF(D472="","locul întocmirii, ","")&amp;IF(OR(E472="",F472=""),"expeditorul, ","")&amp;IF(OR(H472="",I472=""),"destinatarul, ","")&amp;IF(OR(N472="",O472=""),"transportatorul, ","")&amp;IF(OR(K472="",NOT(ISNUMBER(L472))),"locul și data încărcării, ","")&amp;IF(M472="","locul de livrare, ","")&amp;IF(N(AF472)=0,"numărul de colete, ","")&amp;IF(COUNTIFS(Mărfuri!$B$5:$B$1004,B472,Mărfuri!$H$5:$H$1004,"")&gt;0,"greutatea unor loturi, ",""))&gt;0,"Lipsesc date obligatorii (art. 6): "&amp;LEFT(IF(C472="","data, ","")&amp;IF(D472="","locul întocmirii, ","")&amp;IF(OR(E472="",F472=""),"expeditorul, ","")&amp;IF(OR(H472="",I472=""),"destinatarul, ","")&amp;IF(OR(N472="",O472=""),"transportatorul, ","")&amp;IF(OR(K472="",NOT(ISNUMBER(L472))),"locul și data încărcării, ","")&amp;IF(M472="","locul de livrare, ","")&amp;IF(N(AF472)=0,"numărul de colete, ","")&amp;IF(COUNTIFS(Mărfuri!$B$5:$B$1004,B472,Mărfuri!$H$5:$H$1004,"")&gt;0,"greutatea unor loturi, ",""),LEN(IF(C472="","data, ","")&amp;IF(D472="","locul întocmirii, ","")&amp;IF(OR(E472="",F472=""),"expeditorul, ","")&amp;IF(OR(H472="",I472=""),"destinatarul, ","")&amp;IF(OR(N472="",O472=""),"transportatorul, ","")&amp;IF(OR(K472="",NOT(ISNUMBER(L472))),"locul și data încărcării, ","")&amp;IF(M472="","locul de livrare, ","")&amp;IF(N(AF472)=0,"numărul de colete, ","")&amp;IF(COUNTIFS(Mărfuri!$B$5:$B$1004,B472,Mărfuri!$H$5:$H$1004,"")&gt;0,"greutatea unor loturi, ",""))-2)&amp;". ","")&amp;IF(Z472&lt;&gt;"","Transportatorul a făcut rezerve la încărcare (art. 8): ele te obligă doar dacă le-ai acceptat expres. ","")&amp;IF(AND(ISNUMBER(AC472),ISNUMBER(AI472)),IF(NOT(ISNUMBER(AD472)),IF(Azi&gt;AI472,"Rezerva scrisă pentru avarii neaparente nu a fost trimisă în termen ("&amp;RIGHT("0"&amp;DAY(AI472),2)&amp;"."&amp;RIGHT("0"&amp;MONTH(AI472),2)&amp;"."&amp;YEAR(AI472)&amp;"). ","Trimite rezerva scrisă pentru avarii neaparente până la "&amp;RIGHT("0"&amp;DAY(AI472),2)&amp;"."&amp;RIGHT("0"&amp;MONTH(AI472),2)&amp;"."&amp;YEAR(AI472)&amp;". "),IF(AD472&gt;AI472,"Rezerva scrisă a fost trimisă după termenul de 7 zile ("&amp;RIGHT("0"&amp;DAY(AI472),2)&amp;"."&amp;RIGHT("0"&amp;MONTH(AI472),2)&amp;"."&amp;YEAR(AI472)&amp;"): se prezumă că marfa a fost primită în starea din CMR. ","")),"")&amp;IF(ISNUMBER(AJ472),IF(NOT(ISNUMBER(AE472)),IF(Azi&gt;AJ472,"Termenul de 21 de zile pentru reclamația de întârziere a expirat. ","Livrare cu întârziere: trimite reclamația scrisă până la "&amp;RIGHT("0"&amp;DAY(AJ472),2)&amp;"."&amp;RIGHT("0"&amp;MONTH(AJ472),2)&amp;"."&amp;YEAR(AJ472)&amp;". "),IF(AE472&gt;AJ472,"Reclamația pentru întârziere a fost trimisă după termen. ","")),"")&amp;IF(AND(AH472="În tranzit – întârziat"),"Termenul de livrare a trecut și marfa nu a ajuns. ","")&amp;IF(AND(ISNUMBER(AK472),OR(AB472&lt;&gt;"",ISNUMBER(AC472),ISNUMBER(AJ472)),Azi&gt;N(AK472)-60,Azi&lt;=N(AK472)),"Acțiunea în instanță se prescrie la "&amp;RIGHT("0"&amp;DAY(AK472),2)&amp;"."&amp;RIGHT("0"&amp;MONTH(AK472),2)&amp;"."&amp;YEAR(AK472)&amp;". ","")))</f>
        <v/>
      </c>
    </row>
    <row r="473" spans="2:38" x14ac:dyDescent="0.2">
      <c r="B473" s="17"/>
      <c r="C473" s="18"/>
      <c r="D473" s="19"/>
      <c r="E473" s="19"/>
      <c r="F473" s="19"/>
      <c r="G473" s="19"/>
      <c r="H473" s="19"/>
      <c r="I473" s="19"/>
      <c r="J473" s="19"/>
      <c r="K473" s="19"/>
      <c r="L473" s="18"/>
      <c r="M473" s="19"/>
      <c r="N473" s="19"/>
      <c r="O473" s="19"/>
      <c r="P473" s="19"/>
      <c r="Q473" s="19"/>
      <c r="R473" s="19"/>
      <c r="S473" s="19"/>
      <c r="T473" s="20"/>
      <c r="U473" s="21"/>
      <c r="V473" s="20"/>
      <c r="W473" s="19"/>
      <c r="X473" s="19"/>
      <c r="Y473" s="18"/>
      <c r="Z473" s="19"/>
      <c r="AA473" s="18"/>
      <c r="AB473" s="19"/>
      <c r="AC473" s="18"/>
      <c r="AD473" s="18"/>
      <c r="AE473" s="18"/>
      <c r="AF473" s="22" t="str">
        <f>IF(B473="","",SUMIF(Mărfuri!$B$5:$B$1004,B473,Mărfuri!$D$5:$D$1004))</f>
        <v/>
      </c>
      <c r="AG473" s="23" t="str">
        <f>IF(B473="","",SUMIF(Mărfuri!$B$5:$B$1004,B473,Mărfuri!$H$5:$H$1004))</f>
        <v/>
      </c>
      <c r="AH473" s="24" t="str">
        <f t="shared" si="28"/>
        <v/>
      </c>
      <c r="AI473" s="25" t="str">
        <f t="shared" si="29"/>
        <v/>
      </c>
      <c r="AJ473" s="25" t="str">
        <f t="shared" si="30"/>
        <v/>
      </c>
      <c r="AK473" s="25" t="str">
        <f t="shared" si="31"/>
        <v/>
      </c>
      <c r="AL473" s="26" t="str">
        <f>IF(B473="","",TRIM(IF(COUNTIF($B$5:$B$504,B473)&gt;1,"Număr CMR dublat. ","")&amp;IF(LEN(IF(C473="","data, ","")&amp;IF(D473="","locul întocmirii, ","")&amp;IF(OR(E473="",F473=""),"expeditorul, ","")&amp;IF(OR(H473="",I473=""),"destinatarul, ","")&amp;IF(OR(N473="",O473=""),"transportatorul, ","")&amp;IF(OR(K473="",NOT(ISNUMBER(L473))),"locul și data încărcării, ","")&amp;IF(M473="","locul de livrare, ","")&amp;IF(N(AF473)=0,"numărul de colete, ","")&amp;IF(COUNTIFS(Mărfuri!$B$5:$B$1004,B473,Mărfuri!$H$5:$H$1004,"")&gt;0,"greutatea unor loturi, ",""))&gt;0,"Lipsesc date obligatorii (art. 6): "&amp;LEFT(IF(C473="","data, ","")&amp;IF(D473="","locul întocmirii, ","")&amp;IF(OR(E473="",F473=""),"expeditorul, ","")&amp;IF(OR(H473="",I473=""),"destinatarul, ","")&amp;IF(OR(N473="",O473=""),"transportatorul, ","")&amp;IF(OR(K473="",NOT(ISNUMBER(L473))),"locul și data încărcării, ","")&amp;IF(M473="","locul de livrare, ","")&amp;IF(N(AF473)=0,"numărul de colete, ","")&amp;IF(COUNTIFS(Mărfuri!$B$5:$B$1004,B473,Mărfuri!$H$5:$H$1004,"")&gt;0,"greutatea unor loturi, ",""),LEN(IF(C473="","data, ","")&amp;IF(D473="","locul întocmirii, ","")&amp;IF(OR(E473="",F473=""),"expeditorul, ","")&amp;IF(OR(H473="",I473=""),"destinatarul, ","")&amp;IF(OR(N473="",O473=""),"transportatorul, ","")&amp;IF(OR(K473="",NOT(ISNUMBER(L473))),"locul și data încărcării, ","")&amp;IF(M473="","locul de livrare, ","")&amp;IF(N(AF473)=0,"numărul de colete, ","")&amp;IF(COUNTIFS(Mărfuri!$B$5:$B$1004,B473,Mărfuri!$H$5:$H$1004,"")&gt;0,"greutatea unor loturi, ",""))-2)&amp;". ","")&amp;IF(Z473&lt;&gt;"","Transportatorul a făcut rezerve la încărcare (art. 8): ele te obligă doar dacă le-ai acceptat expres. ","")&amp;IF(AND(ISNUMBER(AC473),ISNUMBER(AI473)),IF(NOT(ISNUMBER(AD473)),IF(Azi&gt;AI473,"Rezerva scrisă pentru avarii neaparente nu a fost trimisă în termen ("&amp;RIGHT("0"&amp;DAY(AI473),2)&amp;"."&amp;RIGHT("0"&amp;MONTH(AI473),2)&amp;"."&amp;YEAR(AI473)&amp;"). ","Trimite rezerva scrisă pentru avarii neaparente până la "&amp;RIGHT("0"&amp;DAY(AI473),2)&amp;"."&amp;RIGHT("0"&amp;MONTH(AI473),2)&amp;"."&amp;YEAR(AI473)&amp;". "),IF(AD473&gt;AI473,"Rezerva scrisă a fost trimisă după termenul de 7 zile ("&amp;RIGHT("0"&amp;DAY(AI473),2)&amp;"."&amp;RIGHT("0"&amp;MONTH(AI473),2)&amp;"."&amp;YEAR(AI473)&amp;"): se prezumă că marfa a fost primită în starea din CMR. ","")),"")&amp;IF(ISNUMBER(AJ473),IF(NOT(ISNUMBER(AE473)),IF(Azi&gt;AJ473,"Termenul de 21 de zile pentru reclamația de întârziere a expirat. ","Livrare cu întârziere: trimite reclamația scrisă până la "&amp;RIGHT("0"&amp;DAY(AJ473),2)&amp;"."&amp;RIGHT("0"&amp;MONTH(AJ473),2)&amp;"."&amp;YEAR(AJ473)&amp;". "),IF(AE473&gt;AJ473,"Reclamația pentru întârziere a fost trimisă după termen. ","")),"")&amp;IF(AND(AH473="În tranzit – întârziat"),"Termenul de livrare a trecut și marfa nu a ajuns. ","")&amp;IF(AND(ISNUMBER(AK473),OR(AB473&lt;&gt;"",ISNUMBER(AC473),ISNUMBER(AJ473)),Azi&gt;N(AK473)-60,Azi&lt;=N(AK473)),"Acțiunea în instanță se prescrie la "&amp;RIGHT("0"&amp;DAY(AK473),2)&amp;"."&amp;RIGHT("0"&amp;MONTH(AK473),2)&amp;"."&amp;YEAR(AK473)&amp;". ","")))</f>
        <v/>
      </c>
    </row>
    <row r="474" spans="2:38" x14ac:dyDescent="0.2">
      <c r="B474" s="17"/>
      <c r="C474" s="18"/>
      <c r="D474" s="19"/>
      <c r="E474" s="19"/>
      <c r="F474" s="19"/>
      <c r="G474" s="19"/>
      <c r="H474" s="19"/>
      <c r="I474" s="19"/>
      <c r="J474" s="19"/>
      <c r="K474" s="19"/>
      <c r="L474" s="18"/>
      <c r="M474" s="19"/>
      <c r="N474" s="19"/>
      <c r="O474" s="19"/>
      <c r="P474" s="19"/>
      <c r="Q474" s="19"/>
      <c r="R474" s="19"/>
      <c r="S474" s="19"/>
      <c r="T474" s="20"/>
      <c r="U474" s="21"/>
      <c r="V474" s="20"/>
      <c r="W474" s="19"/>
      <c r="X474" s="19"/>
      <c r="Y474" s="18"/>
      <c r="Z474" s="19"/>
      <c r="AA474" s="18"/>
      <c r="AB474" s="19"/>
      <c r="AC474" s="18"/>
      <c r="AD474" s="18"/>
      <c r="AE474" s="18"/>
      <c r="AF474" s="22" t="str">
        <f>IF(B474="","",SUMIF(Mărfuri!$B$5:$B$1004,B474,Mărfuri!$D$5:$D$1004))</f>
        <v/>
      </c>
      <c r="AG474" s="23" t="str">
        <f>IF(B474="","",SUMIF(Mărfuri!$B$5:$B$1004,B474,Mărfuri!$H$5:$H$1004))</f>
        <v/>
      </c>
      <c r="AH474" s="24" t="str">
        <f t="shared" si="28"/>
        <v/>
      </c>
      <c r="AI474" s="25" t="str">
        <f t="shared" si="29"/>
        <v/>
      </c>
      <c r="AJ474" s="25" t="str">
        <f t="shared" si="30"/>
        <v/>
      </c>
      <c r="AK474" s="25" t="str">
        <f t="shared" si="31"/>
        <v/>
      </c>
      <c r="AL474" s="26" t="str">
        <f>IF(B474="","",TRIM(IF(COUNTIF($B$5:$B$504,B474)&gt;1,"Număr CMR dublat. ","")&amp;IF(LEN(IF(C474="","data, ","")&amp;IF(D474="","locul întocmirii, ","")&amp;IF(OR(E474="",F474=""),"expeditorul, ","")&amp;IF(OR(H474="",I474=""),"destinatarul, ","")&amp;IF(OR(N474="",O474=""),"transportatorul, ","")&amp;IF(OR(K474="",NOT(ISNUMBER(L474))),"locul și data încărcării, ","")&amp;IF(M474="","locul de livrare, ","")&amp;IF(N(AF474)=0,"numărul de colete, ","")&amp;IF(COUNTIFS(Mărfuri!$B$5:$B$1004,B474,Mărfuri!$H$5:$H$1004,"")&gt;0,"greutatea unor loturi, ",""))&gt;0,"Lipsesc date obligatorii (art. 6): "&amp;LEFT(IF(C474="","data, ","")&amp;IF(D474="","locul întocmirii, ","")&amp;IF(OR(E474="",F474=""),"expeditorul, ","")&amp;IF(OR(H474="",I474=""),"destinatarul, ","")&amp;IF(OR(N474="",O474=""),"transportatorul, ","")&amp;IF(OR(K474="",NOT(ISNUMBER(L474))),"locul și data încărcării, ","")&amp;IF(M474="","locul de livrare, ","")&amp;IF(N(AF474)=0,"numărul de colete, ","")&amp;IF(COUNTIFS(Mărfuri!$B$5:$B$1004,B474,Mărfuri!$H$5:$H$1004,"")&gt;0,"greutatea unor loturi, ",""),LEN(IF(C474="","data, ","")&amp;IF(D474="","locul întocmirii, ","")&amp;IF(OR(E474="",F474=""),"expeditorul, ","")&amp;IF(OR(H474="",I474=""),"destinatarul, ","")&amp;IF(OR(N474="",O474=""),"transportatorul, ","")&amp;IF(OR(K474="",NOT(ISNUMBER(L474))),"locul și data încărcării, ","")&amp;IF(M474="","locul de livrare, ","")&amp;IF(N(AF474)=0,"numărul de colete, ","")&amp;IF(COUNTIFS(Mărfuri!$B$5:$B$1004,B474,Mărfuri!$H$5:$H$1004,"")&gt;0,"greutatea unor loturi, ",""))-2)&amp;". ","")&amp;IF(Z474&lt;&gt;"","Transportatorul a făcut rezerve la încărcare (art. 8): ele te obligă doar dacă le-ai acceptat expres. ","")&amp;IF(AND(ISNUMBER(AC474),ISNUMBER(AI474)),IF(NOT(ISNUMBER(AD474)),IF(Azi&gt;AI474,"Rezerva scrisă pentru avarii neaparente nu a fost trimisă în termen ("&amp;RIGHT("0"&amp;DAY(AI474),2)&amp;"."&amp;RIGHT("0"&amp;MONTH(AI474),2)&amp;"."&amp;YEAR(AI474)&amp;"). ","Trimite rezerva scrisă pentru avarii neaparente până la "&amp;RIGHT("0"&amp;DAY(AI474),2)&amp;"."&amp;RIGHT("0"&amp;MONTH(AI474),2)&amp;"."&amp;YEAR(AI474)&amp;". "),IF(AD474&gt;AI474,"Rezerva scrisă a fost trimisă după termenul de 7 zile ("&amp;RIGHT("0"&amp;DAY(AI474),2)&amp;"."&amp;RIGHT("0"&amp;MONTH(AI474),2)&amp;"."&amp;YEAR(AI474)&amp;"): se prezumă că marfa a fost primită în starea din CMR. ","")),"")&amp;IF(ISNUMBER(AJ474),IF(NOT(ISNUMBER(AE474)),IF(Azi&gt;AJ474,"Termenul de 21 de zile pentru reclamația de întârziere a expirat. ","Livrare cu întârziere: trimite reclamația scrisă până la "&amp;RIGHT("0"&amp;DAY(AJ474),2)&amp;"."&amp;RIGHT("0"&amp;MONTH(AJ474),2)&amp;"."&amp;YEAR(AJ474)&amp;". "),IF(AE474&gt;AJ474,"Reclamația pentru întârziere a fost trimisă după termen. ","")),"")&amp;IF(AND(AH474="În tranzit – întârziat"),"Termenul de livrare a trecut și marfa nu a ajuns. ","")&amp;IF(AND(ISNUMBER(AK474),OR(AB474&lt;&gt;"",ISNUMBER(AC474),ISNUMBER(AJ474)),Azi&gt;N(AK474)-60,Azi&lt;=N(AK474)),"Acțiunea în instanță se prescrie la "&amp;RIGHT("0"&amp;DAY(AK474),2)&amp;"."&amp;RIGHT("0"&amp;MONTH(AK474),2)&amp;"."&amp;YEAR(AK474)&amp;". ","")))</f>
        <v/>
      </c>
    </row>
    <row r="475" spans="2:38" x14ac:dyDescent="0.2">
      <c r="B475" s="17"/>
      <c r="C475" s="18"/>
      <c r="D475" s="19"/>
      <c r="E475" s="19"/>
      <c r="F475" s="19"/>
      <c r="G475" s="19"/>
      <c r="H475" s="19"/>
      <c r="I475" s="19"/>
      <c r="J475" s="19"/>
      <c r="K475" s="19"/>
      <c r="L475" s="18"/>
      <c r="M475" s="19"/>
      <c r="N475" s="19"/>
      <c r="O475" s="19"/>
      <c r="P475" s="19"/>
      <c r="Q475" s="19"/>
      <c r="R475" s="19"/>
      <c r="S475" s="19"/>
      <c r="T475" s="20"/>
      <c r="U475" s="21"/>
      <c r="V475" s="20"/>
      <c r="W475" s="19"/>
      <c r="X475" s="19"/>
      <c r="Y475" s="18"/>
      <c r="Z475" s="19"/>
      <c r="AA475" s="18"/>
      <c r="AB475" s="19"/>
      <c r="AC475" s="18"/>
      <c r="AD475" s="18"/>
      <c r="AE475" s="18"/>
      <c r="AF475" s="22" t="str">
        <f>IF(B475="","",SUMIF(Mărfuri!$B$5:$B$1004,B475,Mărfuri!$D$5:$D$1004))</f>
        <v/>
      </c>
      <c r="AG475" s="23" t="str">
        <f>IF(B475="","",SUMIF(Mărfuri!$B$5:$B$1004,B475,Mărfuri!$H$5:$H$1004))</f>
        <v/>
      </c>
      <c r="AH475" s="24" t="str">
        <f t="shared" si="28"/>
        <v/>
      </c>
      <c r="AI475" s="25" t="str">
        <f t="shared" si="29"/>
        <v/>
      </c>
      <c r="AJ475" s="25" t="str">
        <f t="shared" si="30"/>
        <v/>
      </c>
      <c r="AK475" s="25" t="str">
        <f t="shared" si="31"/>
        <v/>
      </c>
      <c r="AL475" s="26" t="str">
        <f>IF(B475="","",TRIM(IF(COUNTIF($B$5:$B$504,B475)&gt;1,"Număr CMR dublat. ","")&amp;IF(LEN(IF(C475="","data, ","")&amp;IF(D475="","locul întocmirii, ","")&amp;IF(OR(E475="",F475=""),"expeditorul, ","")&amp;IF(OR(H475="",I475=""),"destinatarul, ","")&amp;IF(OR(N475="",O475=""),"transportatorul, ","")&amp;IF(OR(K475="",NOT(ISNUMBER(L475))),"locul și data încărcării, ","")&amp;IF(M475="","locul de livrare, ","")&amp;IF(N(AF475)=0,"numărul de colete, ","")&amp;IF(COUNTIFS(Mărfuri!$B$5:$B$1004,B475,Mărfuri!$H$5:$H$1004,"")&gt;0,"greutatea unor loturi, ",""))&gt;0,"Lipsesc date obligatorii (art. 6): "&amp;LEFT(IF(C475="","data, ","")&amp;IF(D475="","locul întocmirii, ","")&amp;IF(OR(E475="",F475=""),"expeditorul, ","")&amp;IF(OR(H475="",I475=""),"destinatarul, ","")&amp;IF(OR(N475="",O475=""),"transportatorul, ","")&amp;IF(OR(K475="",NOT(ISNUMBER(L475))),"locul și data încărcării, ","")&amp;IF(M475="","locul de livrare, ","")&amp;IF(N(AF475)=0,"numărul de colete, ","")&amp;IF(COUNTIFS(Mărfuri!$B$5:$B$1004,B475,Mărfuri!$H$5:$H$1004,"")&gt;0,"greutatea unor loturi, ",""),LEN(IF(C475="","data, ","")&amp;IF(D475="","locul întocmirii, ","")&amp;IF(OR(E475="",F475=""),"expeditorul, ","")&amp;IF(OR(H475="",I475=""),"destinatarul, ","")&amp;IF(OR(N475="",O475=""),"transportatorul, ","")&amp;IF(OR(K475="",NOT(ISNUMBER(L475))),"locul și data încărcării, ","")&amp;IF(M475="","locul de livrare, ","")&amp;IF(N(AF475)=0,"numărul de colete, ","")&amp;IF(COUNTIFS(Mărfuri!$B$5:$B$1004,B475,Mărfuri!$H$5:$H$1004,"")&gt;0,"greutatea unor loturi, ",""))-2)&amp;". ","")&amp;IF(Z475&lt;&gt;"","Transportatorul a făcut rezerve la încărcare (art. 8): ele te obligă doar dacă le-ai acceptat expres. ","")&amp;IF(AND(ISNUMBER(AC475),ISNUMBER(AI475)),IF(NOT(ISNUMBER(AD475)),IF(Azi&gt;AI475,"Rezerva scrisă pentru avarii neaparente nu a fost trimisă în termen ("&amp;RIGHT("0"&amp;DAY(AI475),2)&amp;"."&amp;RIGHT("0"&amp;MONTH(AI475),2)&amp;"."&amp;YEAR(AI475)&amp;"). ","Trimite rezerva scrisă pentru avarii neaparente până la "&amp;RIGHT("0"&amp;DAY(AI475),2)&amp;"."&amp;RIGHT("0"&amp;MONTH(AI475),2)&amp;"."&amp;YEAR(AI475)&amp;". "),IF(AD475&gt;AI475,"Rezerva scrisă a fost trimisă după termenul de 7 zile ("&amp;RIGHT("0"&amp;DAY(AI475),2)&amp;"."&amp;RIGHT("0"&amp;MONTH(AI475),2)&amp;"."&amp;YEAR(AI475)&amp;"): se prezumă că marfa a fost primită în starea din CMR. ","")),"")&amp;IF(ISNUMBER(AJ475),IF(NOT(ISNUMBER(AE475)),IF(Azi&gt;AJ475,"Termenul de 21 de zile pentru reclamația de întârziere a expirat. ","Livrare cu întârziere: trimite reclamația scrisă până la "&amp;RIGHT("0"&amp;DAY(AJ475),2)&amp;"."&amp;RIGHT("0"&amp;MONTH(AJ475),2)&amp;"."&amp;YEAR(AJ475)&amp;". "),IF(AE475&gt;AJ475,"Reclamația pentru întârziere a fost trimisă după termen. ","")),"")&amp;IF(AND(AH475="În tranzit – întârziat"),"Termenul de livrare a trecut și marfa nu a ajuns. ","")&amp;IF(AND(ISNUMBER(AK475),OR(AB475&lt;&gt;"",ISNUMBER(AC475),ISNUMBER(AJ475)),Azi&gt;N(AK475)-60,Azi&lt;=N(AK475)),"Acțiunea în instanță se prescrie la "&amp;RIGHT("0"&amp;DAY(AK475),2)&amp;"."&amp;RIGHT("0"&amp;MONTH(AK475),2)&amp;"."&amp;YEAR(AK475)&amp;". ","")))</f>
        <v/>
      </c>
    </row>
    <row r="476" spans="2:38" x14ac:dyDescent="0.2">
      <c r="B476" s="17"/>
      <c r="C476" s="18"/>
      <c r="D476" s="19"/>
      <c r="E476" s="19"/>
      <c r="F476" s="19"/>
      <c r="G476" s="19"/>
      <c r="H476" s="19"/>
      <c r="I476" s="19"/>
      <c r="J476" s="19"/>
      <c r="K476" s="19"/>
      <c r="L476" s="18"/>
      <c r="M476" s="19"/>
      <c r="N476" s="19"/>
      <c r="O476" s="19"/>
      <c r="P476" s="19"/>
      <c r="Q476" s="19"/>
      <c r="R476" s="19"/>
      <c r="S476" s="19"/>
      <c r="T476" s="20"/>
      <c r="U476" s="21"/>
      <c r="V476" s="20"/>
      <c r="W476" s="19"/>
      <c r="X476" s="19"/>
      <c r="Y476" s="18"/>
      <c r="Z476" s="19"/>
      <c r="AA476" s="18"/>
      <c r="AB476" s="19"/>
      <c r="AC476" s="18"/>
      <c r="AD476" s="18"/>
      <c r="AE476" s="18"/>
      <c r="AF476" s="22" t="str">
        <f>IF(B476="","",SUMIF(Mărfuri!$B$5:$B$1004,B476,Mărfuri!$D$5:$D$1004))</f>
        <v/>
      </c>
      <c r="AG476" s="23" t="str">
        <f>IF(B476="","",SUMIF(Mărfuri!$B$5:$B$1004,B476,Mărfuri!$H$5:$H$1004))</f>
        <v/>
      </c>
      <c r="AH476" s="24" t="str">
        <f t="shared" si="28"/>
        <v/>
      </c>
      <c r="AI476" s="25" t="str">
        <f t="shared" si="29"/>
        <v/>
      </c>
      <c r="AJ476" s="25" t="str">
        <f t="shared" si="30"/>
        <v/>
      </c>
      <c r="AK476" s="25" t="str">
        <f t="shared" si="31"/>
        <v/>
      </c>
      <c r="AL476" s="26" t="str">
        <f>IF(B476="","",TRIM(IF(COUNTIF($B$5:$B$504,B476)&gt;1,"Număr CMR dublat. ","")&amp;IF(LEN(IF(C476="","data, ","")&amp;IF(D476="","locul întocmirii, ","")&amp;IF(OR(E476="",F476=""),"expeditorul, ","")&amp;IF(OR(H476="",I476=""),"destinatarul, ","")&amp;IF(OR(N476="",O476=""),"transportatorul, ","")&amp;IF(OR(K476="",NOT(ISNUMBER(L476))),"locul și data încărcării, ","")&amp;IF(M476="","locul de livrare, ","")&amp;IF(N(AF476)=0,"numărul de colete, ","")&amp;IF(COUNTIFS(Mărfuri!$B$5:$B$1004,B476,Mărfuri!$H$5:$H$1004,"")&gt;0,"greutatea unor loturi, ",""))&gt;0,"Lipsesc date obligatorii (art. 6): "&amp;LEFT(IF(C476="","data, ","")&amp;IF(D476="","locul întocmirii, ","")&amp;IF(OR(E476="",F476=""),"expeditorul, ","")&amp;IF(OR(H476="",I476=""),"destinatarul, ","")&amp;IF(OR(N476="",O476=""),"transportatorul, ","")&amp;IF(OR(K476="",NOT(ISNUMBER(L476))),"locul și data încărcării, ","")&amp;IF(M476="","locul de livrare, ","")&amp;IF(N(AF476)=0,"numărul de colete, ","")&amp;IF(COUNTIFS(Mărfuri!$B$5:$B$1004,B476,Mărfuri!$H$5:$H$1004,"")&gt;0,"greutatea unor loturi, ",""),LEN(IF(C476="","data, ","")&amp;IF(D476="","locul întocmirii, ","")&amp;IF(OR(E476="",F476=""),"expeditorul, ","")&amp;IF(OR(H476="",I476=""),"destinatarul, ","")&amp;IF(OR(N476="",O476=""),"transportatorul, ","")&amp;IF(OR(K476="",NOT(ISNUMBER(L476))),"locul și data încărcării, ","")&amp;IF(M476="","locul de livrare, ","")&amp;IF(N(AF476)=0,"numărul de colete, ","")&amp;IF(COUNTIFS(Mărfuri!$B$5:$B$1004,B476,Mărfuri!$H$5:$H$1004,"")&gt;0,"greutatea unor loturi, ",""))-2)&amp;". ","")&amp;IF(Z476&lt;&gt;"","Transportatorul a făcut rezerve la încărcare (art. 8): ele te obligă doar dacă le-ai acceptat expres. ","")&amp;IF(AND(ISNUMBER(AC476),ISNUMBER(AI476)),IF(NOT(ISNUMBER(AD476)),IF(Azi&gt;AI476,"Rezerva scrisă pentru avarii neaparente nu a fost trimisă în termen ("&amp;RIGHT("0"&amp;DAY(AI476),2)&amp;"."&amp;RIGHT("0"&amp;MONTH(AI476),2)&amp;"."&amp;YEAR(AI476)&amp;"). ","Trimite rezerva scrisă pentru avarii neaparente până la "&amp;RIGHT("0"&amp;DAY(AI476),2)&amp;"."&amp;RIGHT("0"&amp;MONTH(AI476),2)&amp;"."&amp;YEAR(AI476)&amp;". "),IF(AD476&gt;AI476,"Rezerva scrisă a fost trimisă după termenul de 7 zile ("&amp;RIGHT("0"&amp;DAY(AI476),2)&amp;"."&amp;RIGHT("0"&amp;MONTH(AI476),2)&amp;"."&amp;YEAR(AI476)&amp;"): se prezumă că marfa a fost primită în starea din CMR. ","")),"")&amp;IF(ISNUMBER(AJ476),IF(NOT(ISNUMBER(AE476)),IF(Azi&gt;AJ476,"Termenul de 21 de zile pentru reclamația de întârziere a expirat. ","Livrare cu întârziere: trimite reclamația scrisă până la "&amp;RIGHT("0"&amp;DAY(AJ476),2)&amp;"."&amp;RIGHT("0"&amp;MONTH(AJ476),2)&amp;"."&amp;YEAR(AJ476)&amp;". "),IF(AE476&gt;AJ476,"Reclamația pentru întârziere a fost trimisă după termen. ","")),"")&amp;IF(AND(AH476="În tranzit – întârziat"),"Termenul de livrare a trecut și marfa nu a ajuns. ","")&amp;IF(AND(ISNUMBER(AK476),OR(AB476&lt;&gt;"",ISNUMBER(AC476),ISNUMBER(AJ476)),Azi&gt;N(AK476)-60,Azi&lt;=N(AK476)),"Acțiunea în instanță se prescrie la "&amp;RIGHT("0"&amp;DAY(AK476),2)&amp;"."&amp;RIGHT("0"&amp;MONTH(AK476),2)&amp;"."&amp;YEAR(AK476)&amp;". ","")))</f>
        <v/>
      </c>
    </row>
    <row r="477" spans="2:38" x14ac:dyDescent="0.2">
      <c r="B477" s="17"/>
      <c r="C477" s="18"/>
      <c r="D477" s="19"/>
      <c r="E477" s="19"/>
      <c r="F477" s="19"/>
      <c r="G477" s="19"/>
      <c r="H477" s="19"/>
      <c r="I477" s="19"/>
      <c r="J477" s="19"/>
      <c r="K477" s="19"/>
      <c r="L477" s="18"/>
      <c r="M477" s="19"/>
      <c r="N477" s="19"/>
      <c r="O477" s="19"/>
      <c r="P477" s="19"/>
      <c r="Q477" s="19"/>
      <c r="R477" s="19"/>
      <c r="S477" s="19"/>
      <c r="T477" s="20"/>
      <c r="U477" s="21"/>
      <c r="V477" s="20"/>
      <c r="W477" s="19"/>
      <c r="X477" s="19"/>
      <c r="Y477" s="18"/>
      <c r="Z477" s="19"/>
      <c r="AA477" s="18"/>
      <c r="AB477" s="19"/>
      <c r="AC477" s="18"/>
      <c r="AD477" s="18"/>
      <c r="AE477" s="18"/>
      <c r="AF477" s="22" t="str">
        <f>IF(B477="","",SUMIF(Mărfuri!$B$5:$B$1004,B477,Mărfuri!$D$5:$D$1004))</f>
        <v/>
      </c>
      <c r="AG477" s="23" t="str">
        <f>IF(B477="","",SUMIF(Mărfuri!$B$5:$B$1004,B477,Mărfuri!$H$5:$H$1004))</f>
        <v/>
      </c>
      <c r="AH477" s="24" t="str">
        <f t="shared" si="28"/>
        <v/>
      </c>
      <c r="AI477" s="25" t="str">
        <f t="shared" si="29"/>
        <v/>
      </c>
      <c r="AJ477" s="25" t="str">
        <f t="shared" si="30"/>
        <v/>
      </c>
      <c r="AK477" s="25" t="str">
        <f t="shared" si="31"/>
        <v/>
      </c>
      <c r="AL477" s="26" t="str">
        <f>IF(B477="","",TRIM(IF(COUNTIF($B$5:$B$504,B477)&gt;1,"Număr CMR dublat. ","")&amp;IF(LEN(IF(C477="","data, ","")&amp;IF(D477="","locul întocmirii, ","")&amp;IF(OR(E477="",F477=""),"expeditorul, ","")&amp;IF(OR(H477="",I477=""),"destinatarul, ","")&amp;IF(OR(N477="",O477=""),"transportatorul, ","")&amp;IF(OR(K477="",NOT(ISNUMBER(L477))),"locul și data încărcării, ","")&amp;IF(M477="","locul de livrare, ","")&amp;IF(N(AF477)=0,"numărul de colete, ","")&amp;IF(COUNTIFS(Mărfuri!$B$5:$B$1004,B477,Mărfuri!$H$5:$H$1004,"")&gt;0,"greutatea unor loturi, ",""))&gt;0,"Lipsesc date obligatorii (art. 6): "&amp;LEFT(IF(C477="","data, ","")&amp;IF(D477="","locul întocmirii, ","")&amp;IF(OR(E477="",F477=""),"expeditorul, ","")&amp;IF(OR(H477="",I477=""),"destinatarul, ","")&amp;IF(OR(N477="",O477=""),"transportatorul, ","")&amp;IF(OR(K477="",NOT(ISNUMBER(L477))),"locul și data încărcării, ","")&amp;IF(M477="","locul de livrare, ","")&amp;IF(N(AF477)=0,"numărul de colete, ","")&amp;IF(COUNTIFS(Mărfuri!$B$5:$B$1004,B477,Mărfuri!$H$5:$H$1004,"")&gt;0,"greutatea unor loturi, ",""),LEN(IF(C477="","data, ","")&amp;IF(D477="","locul întocmirii, ","")&amp;IF(OR(E477="",F477=""),"expeditorul, ","")&amp;IF(OR(H477="",I477=""),"destinatarul, ","")&amp;IF(OR(N477="",O477=""),"transportatorul, ","")&amp;IF(OR(K477="",NOT(ISNUMBER(L477))),"locul și data încărcării, ","")&amp;IF(M477="","locul de livrare, ","")&amp;IF(N(AF477)=0,"numărul de colete, ","")&amp;IF(COUNTIFS(Mărfuri!$B$5:$B$1004,B477,Mărfuri!$H$5:$H$1004,"")&gt;0,"greutatea unor loturi, ",""))-2)&amp;". ","")&amp;IF(Z477&lt;&gt;"","Transportatorul a făcut rezerve la încărcare (art. 8): ele te obligă doar dacă le-ai acceptat expres. ","")&amp;IF(AND(ISNUMBER(AC477),ISNUMBER(AI477)),IF(NOT(ISNUMBER(AD477)),IF(Azi&gt;AI477,"Rezerva scrisă pentru avarii neaparente nu a fost trimisă în termen ("&amp;RIGHT("0"&amp;DAY(AI477),2)&amp;"."&amp;RIGHT("0"&amp;MONTH(AI477),2)&amp;"."&amp;YEAR(AI477)&amp;"). ","Trimite rezerva scrisă pentru avarii neaparente până la "&amp;RIGHT("0"&amp;DAY(AI477),2)&amp;"."&amp;RIGHT("0"&amp;MONTH(AI477),2)&amp;"."&amp;YEAR(AI477)&amp;". "),IF(AD477&gt;AI477,"Rezerva scrisă a fost trimisă după termenul de 7 zile ("&amp;RIGHT("0"&amp;DAY(AI477),2)&amp;"."&amp;RIGHT("0"&amp;MONTH(AI477),2)&amp;"."&amp;YEAR(AI477)&amp;"): se prezumă că marfa a fost primită în starea din CMR. ","")),"")&amp;IF(ISNUMBER(AJ477),IF(NOT(ISNUMBER(AE477)),IF(Azi&gt;AJ477,"Termenul de 21 de zile pentru reclamația de întârziere a expirat. ","Livrare cu întârziere: trimite reclamația scrisă până la "&amp;RIGHT("0"&amp;DAY(AJ477),2)&amp;"."&amp;RIGHT("0"&amp;MONTH(AJ477),2)&amp;"."&amp;YEAR(AJ477)&amp;". "),IF(AE477&gt;AJ477,"Reclamația pentru întârziere a fost trimisă după termen. ","")),"")&amp;IF(AND(AH477="În tranzit – întârziat"),"Termenul de livrare a trecut și marfa nu a ajuns. ","")&amp;IF(AND(ISNUMBER(AK477),OR(AB477&lt;&gt;"",ISNUMBER(AC477),ISNUMBER(AJ477)),Azi&gt;N(AK477)-60,Azi&lt;=N(AK477)),"Acțiunea în instanță se prescrie la "&amp;RIGHT("0"&amp;DAY(AK477),2)&amp;"."&amp;RIGHT("0"&amp;MONTH(AK477),2)&amp;"."&amp;YEAR(AK477)&amp;". ","")))</f>
        <v/>
      </c>
    </row>
    <row r="478" spans="2:38" x14ac:dyDescent="0.2">
      <c r="B478" s="17"/>
      <c r="C478" s="18"/>
      <c r="D478" s="19"/>
      <c r="E478" s="19"/>
      <c r="F478" s="19"/>
      <c r="G478" s="19"/>
      <c r="H478" s="19"/>
      <c r="I478" s="19"/>
      <c r="J478" s="19"/>
      <c r="K478" s="19"/>
      <c r="L478" s="18"/>
      <c r="M478" s="19"/>
      <c r="N478" s="19"/>
      <c r="O478" s="19"/>
      <c r="P478" s="19"/>
      <c r="Q478" s="19"/>
      <c r="R478" s="19"/>
      <c r="S478" s="19"/>
      <c r="T478" s="20"/>
      <c r="U478" s="21"/>
      <c r="V478" s="20"/>
      <c r="W478" s="19"/>
      <c r="X478" s="19"/>
      <c r="Y478" s="18"/>
      <c r="Z478" s="19"/>
      <c r="AA478" s="18"/>
      <c r="AB478" s="19"/>
      <c r="AC478" s="18"/>
      <c r="AD478" s="18"/>
      <c r="AE478" s="18"/>
      <c r="AF478" s="22" t="str">
        <f>IF(B478="","",SUMIF(Mărfuri!$B$5:$B$1004,B478,Mărfuri!$D$5:$D$1004))</f>
        <v/>
      </c>
      <c r="AG478" s="23" t="str">
        <f>IF(B478="","",SUMIF(Mărfuri!$B$5:$B$1004,B478,Mărfuri!$H$5:$H$1004))</f>
        <v/>
      </c>
      <c r="AH478" s="24" t="str">
        <f t="shared" si="28"/>
        <v/>
      </c>
      <c r="AI478" s="25" t="str">
        <f t="shared" si="29"/>
        <v/>
      </c>
      <c r="AJ478" s="25" t="str">
        <f t="shared" si="30"/>
        <v/>
      </c>
      <c r="AK478" s="25" t="str">
        <f t="shared" si="31"/>
        <v/>
      </c>
      <c r="AL478" s="26" t="str">
        <f>IF(B478="","",TRIM(IF(COUNTIF($B$5:$B$504,B478)&gt;1,"Număr CMR dublat. ","")&amp;IF(LEN(IF(C478="","data, ","")&amp;IF(D478="","locul întocmirii, ","")&amp;IF(OR(E478="",F478=""),"expeditorul, ","")&amp;IF(OR(H478="",I478=""),"destinatarul, ","")&amp;IF(OR(N478="",O478=""),"transportatorul, ","")&amp;IF(OR(K478="",NOT(ISNUMBER(L478))),"locul și data încărcării, ","")&amp;IF(M478="","locul de livrare, ","")&amp;IF(N(AF478)=0,"numărul de colete, ","")&amp;IF(COUNTIFS(Mărfuri!$B$5:$B$1004,B478,Mărfuri!$H$5:$H$1004,"")&gt;0,"greutatea unor loturi, ",""))&gt;0,"Lipsesc date obligatorii (art. 6): "&amp;LEFT(IF(C478="","data, ","")&amp;IF(D478="","locul întocmirii, ","")&amp;IF(OR(E478="",F478=""),"expeditorul, ","")&amp;IF(OR(H478="",I478=""),"destinatarul, ","")&amp;IF(OR(N478="",O478=""),"transportatorul, ","")&amp;IF(OR(K478="",NOT(ISNUMBER(L478))),"locul și data încărcării, ","")&amp;IF(M478="","locul de livrare, ","")&amp;IF(N(AF478)=0,"numărul de colete, ","")&amp;IF(COUNTIFS(Mărfuri!$B$5:$B$1004,B478,Mărfuri!$H$5:$H$1004,"")&gt;0,"greutatea unor loturi, ",""),LEN(IF(C478="","data, ","")&amp;IF(D478="","locul întocmirii, ","")&amp;IF(OR(E478="",F478=""),"expeditorul, ","")&amp;IF(OR(H478="",I478=""),"destinatarul, ","")&amp;IF(OR(N478="",O478=""),"transportatorul, ","")&amp;IF(OR(K478="",NOT(ISNUMBER(L478))),"locul și data încărcării, ","")&amp;IF(M478="","locul de livrare, ","")&amp;IF(N(AF478)=0,"numărul de colete, ","")&amp;IF(COUNTIFS(Mărfuri!$B$5:$B$1004,B478,Mărfuri!$H$5:$H$1004,"")&gt;0,"greutatea unor loturi, ",""))-2)&amp;". ","")&amp;IF(Z478&lt;&gt;"","Transportatorul a făcut rezerve la încărcare (art. 8): ele te obligă doar dacă le-ai acceptat expres. ","")&amp;IF(AND(ISNUMBER(AC478),ISNUMBER(AI478)),IF(NOT(ISNUMBER(AD478)),IF(Azi&gt;AI478,"Rezerva scrisă pentru avarii neaparente nu a fost trimisă în termen ("&amp;RIGHT("0"&amp;DAY(AI478),2)&amp;"."&amp;RIGHT("0"&amp;MONTH(AI478),2)&amp;"."&amp;YEAR(AI478)&amp;"). ","Trimite rezerva scrisă pentru avarii neaparente până la "&amp;RIGHT("0"&amp;DAY(AI478),2)&amp;"."&amp;RIGHT("0"&amp;MONTH(AI478),2)&amp;"."&amp;YEAR(AI478)&amp;". "),IF(AD478&gt;AI478,"Rezerva scrisă a fost trimisă după termenul de 7 zile ("&amp;RIGHT("0"&amp;DAY(AI478),2)&amp;"."&amp;RIGHT("0"&amp;MONTH(AI478),2)&amp;"."&amp;YEAR(AI478)&amp;"): se prezumă că marfa a fost primită în starea din CMR. ","")),"")&amp;IF(ISNUMBER(AJ478),IF(NOT(ISNUMBER(AE478)),IF(Azi&gt;AJ478,"Termenul de 21 de zile pentru reclamația de întârziere a expirat. ","Livrare cu întârziere: trimite reclamația scrisă până la "&amp;RIGHT("0"&amp;DAY(AJ478),2)&amp;"."&amp;RIGHT("0"&amp;MONTH(AJ478),2)&amp;"."&amp;YEAR(AJ478)&amp;". "),IF(AE478&gt;AJ478,"Reclamația pentru întârziere a fost trimisă după termen. ","")),"")&amp;IF(AND(AH478="În tranzit – întârziat"),"Termenul de livrare a trecut și marfa nu a ajuns. ","")&amp;IF(AND(ISNUMBER(AK478),OR(AB478&lt;&gt;"",ISNUMBER(AC478),ISNUMBER(AJ478)),Azi&gt;N(AK478)-60,Azi&lt;=N(AK478)),"Acțiunea în instanță se prescrie la "&amp;RIGHT("0"&amp;DAY(AK478),2)&amp;"."&amp;RIGHT("0"&amp;MONTH(AK478),2)&amp;"."&amp;YEAR(AK478)&amp;". ","")))</f>
        <v/>
      </c>
    </row>
    <row r="479" spans="2:38" x14ac:dyDescent="0.2">
      <c r="B479" s="17"/>
      <c r="C479" s="18"/>
      <c r="D479" s="19"/>
      <c r="E479" s="19"/>
      <c r="F479" s="19"/>
      <c r="G479" s="19"/>
      <c r="H479" s="19"/>
      <c r="I479" s="19"/>
      <c r="J479" s="19"/>
      <c r="K479" s="19"/>
      <c r="L479" s="18"/>
      <c r="M479" s="19"/>
      <c r="N479" s="19"/>
      <c r="O479" s="19"/>
      <c r="P479" s="19"/>
      <c r="Q479" s="19"/>
      <c r="R479" s="19"/>
      <c r="S479" s="19"/>
      <c r="T479" s="20"/>
      <c r="U479" s="21"/>
      <c r="V479" s="20"/>
      <c r="W479" s="19"/>
      <c r="X479" s="19"/>
      <c r="Y479" s="18"/>
      <c r="Z479" s="19"/>
      <c r="AA479" s="18"/>
      <c r="AB479" s="19"/>
      <c r="AC479" s="18"/>
      <c r="AD479" s="18"/>
      <c r="AE479" s="18"/>
      <c r="AF479" s="22" t="str">
        <f>IF(B479="","",SUMIF(Mărfuri!$B$5:$B$1004,B479,Mărfuri!$D$5:$D$1004))</f>
        <v/>
      </c>
      <c r="AG479" s="23" t="str">
        <f>IF(B479="","",SUMIF(Mărfuri!$B$5:$B$1004,B479,Mărfuri!$H$5:$H$1004))</f>
        <v/>
      </c>
      <c r="AH479" s="24" t="str">
        <f t="shared" si="28"/>
        <v/>
      </c>
      <c r="AI479" s="25" t="str">
        <f t="shared" si="29"/>
        <v/>
      </c>
      <c r="AJ479" s="25" t="str">
        <f t="shared" si="30"/>
        <v/>
      </c>
      <c r="AK479" s="25" t="str">
        <f t="shared" si="31"/>
        <v/>
      </c>
      <c r="AL479" s="26" t="str">
        <f>IF(B479="","",TRIM(IF(COUNTIF($B$5:$B$504,B479)&gt;1,"Număr CMR dublat. ","")&amp;IF(LEN(IF(C479="","data, ","")&amp;IF(D479="","locul întocmirii, ","")&amp;IF(OR(E479="",F479=""),"expeditorul, ","")&amp;IF(OR(H479="",I479=""),"destinatarul, ","")&amp;IF(OR(N479="",O479=""),"transportatorul, ","")&amp;IF(OR(K479="",NOT(ISNUMBER(L479))),"locul și data încărcării, ","")&amp;IF(M479="","locul de livrare, ","")&amp;IF(N(AF479)=0,"numărul de colete, ","")&amp;IF(COUNTIFS(Mărfuri!$B$5:$B$1004,B479,Mărfuri!$H$5:$H$1004,"")&gt;0,"greutatea unor loturi, ",""))&gt;0,"Lipsesc date obligatorii (art. 6): "&amp;LEFT(IF(C479="","data, ","")&amp;IF(D479="","locul întocmirii, ","")&amp;IF(OR(E479="",F479=""),"expeditorul, ","")&amp;IF(OR(H479="",I479=""),"destinatarul, ","")&amp;IF(OR(N479="",O479=""),"transportatorul, ","")&amp;IF(OR(K479="",NOT(ISNUMBER(L479))),"locul și data încărcării, ","")&amp;IF(M479="","locul de livrare, ","")&amp;IF(N(AF479)=0,"numărul de colete, ","")&amp;IF(COUNTIFS(Mărfuri!$B$5:$B$1004,B479,Mărfuri!$H$5:$H$1004,"")&gt;0,"greutatea unor loturi, ",""),LEN(IF(C479="","data, ","")&amp;IF(D479="","locul întocmirii, ","")&amp;IF(OR(E479="",F479=""),"expeditorul, ","")&amp;IF(OR(H479="",I479=""),"destinatarul, ","")&amp;IF(OR(N479="",O479=""),"transportatorul, ","")&amp;IF(OR(K479="",NOT(ISNUMBER(L479))),"locul și data încărcării, ","")&amp;IF(M479="","locul de livrare, ","")&amp;IF(N(AF479)=0,"numărul de colete, ","")&amp;IF(COUNTIFS(Mărfuri!$B$5:$B$1004,B479,Mărfuri!$H$5:$H$1004,"")&gt;0,"greutatea unor loturi, ",""))-2)&amp;". ","")&amp;IF(Z479&lt;&gt;"","Transportatorul a făcut rezerve la încărcare (art. 8): ele te obligă doar dacă le-ai acceptat expres. ","")&amp;IF(AND(ISNUMBER(AC479),ISNUMBER(AI479)),IF(NOT(ISNUMBER(AD479)),IF(Azi&gt;AI479,"Rezerva scrisă pentru avarii neaparente nu a fost trimisă în termen ("&amp;RIGHT("0"&amp;DAY(AI479),2)&amp;"."&amp;RIGHT("0"&amp;MONTH(AI479),2)&amp;"."&amp;YEAR(AI479)&amp;"). ","Trimite rezerva scrisă pentru avarii neaparente până la "&amp;RIGHT("0"&amp;DAY(AI479),2)&amp;"."&amp;RIGHT("0"&amp;MONTH(AI479),2)&amp;"."&amp;YEAR(AI479)&amp;". "),IF(AD479&gt;AI479,"Rezerva scrisă a fost trimisă după termenul de 7 zile ("&amp;RIGHT("0"&amp;DAY(AI479),2)&amp;"."&amp;RIGHT("0"&amp;MONTH(AI479),2)&amp;"."&amp;YEAR(AI479)&amp;"): se prezumă că marfa a fost primită în starea din CMR. ","")),"")&amp;IF(ISNUMBER(AJ479),IF(NOT(ISNUMBER(AE479)),IF(Azi&gt;AJ479,"Termenul de 21 de zile pentru reclamația de întârziere a expirat. ","Livrare cu întârziere: trimite reclamația scrisă până la "&amp;RIGHT("0"&amp;DAY(AJ479),2)&amp;"."&amp;RIGHT("0"&amp;MONTH(AJ479),2)&amp;"."&amp;YEAR(AJ479)&amp;". "),IF(AE479&gt;AJ479,"Reclamația pentru întârziere a fost trimisă după termen. ","")),"")&amp;IF(AND(AH479="În tranzit – întârziat"),"Termenul de livrare a trecut și marfa nu a ajuns. ","")&amp;IF(AND(ISNUMBER(AK479),OR(AB479&lt;&gt;"",ISNUMBER(AC479),ISNUMBER(AJ479)),Azi&gt;N(AK479)-60,Azi&lt;=N(AK479)),"Acțiunea în instanță se prescrie la "&amp;RIGHT("0"&amp;DAY(AK479),2)&amp;"."&amp;RIGHT("0"&amp;MONTH(AK479),2)&amp;"."&amp;YEAR(AK479)&amp;". ","")))</f>
        <v/>
      </c>
    </row>
    <row r="480" spans="2:38" x14ac:dyDescent="0.2">
      <c r="B480" s="17"/>
      <c r="C480" s="18"/>
      <c r="D480" s="19"/>
      <c r="E480" s="19"/>
      <c r="F480" s="19"/>
      <c r="G480" s="19"/>
      <c r="H480" s="19"/>
      <c r="I480" s="19"/>
      <c r="J480" s="19"/>
      <c r="K480" s="19"/>
      <c r="L480" s="18"/>
      <c r="M480" s="19"/>
      <c r="N480" s="19"/>
      <c r="O480" s="19"/>
      <c r="P480" s="19"/>
      <c r="Q480" s="19"/>
      <c r="R480" s="19"/>
      <c r="S480" s="19"/>
      <c r="T480" s="20"/>
      <c r="U480" s="21"/>
      <c r="V480" s="20"/>
      <c r="W480" s="19"/>
      <c r="X480" s="19"/>
      <c r="Y480" s="18"/>
      <c r="Z480" s="19"/>
      <c r="AA480" s="18"/>
      <c r="AB480" s="19"/>
      <c r="AC480" s="18"/>
      <c r="AD480" s="18"/>
      <c r="AE480" s="18"/>
      <c r="AF480" s="22" t="str">
        <f>IF(B480="","",SUMIF(Mărfuri!$B$5:$B$1004,B480,Mărfuri!$D$5:$D$1004))</f>
        <v/>
      </c>
      <c r="AG480" s="23" t="str">
        <f>IF(B480="","",SUMIF(Mărfuri!$B$5:$B$1004,B480,Mărfuri!$H$5:$H$1004))</f>
        <v/>
      </c>
      <c r="AH480" s="24" t="str">
        <f t="shared" si="28"/>
        <v/>
      </c>
      <c r="AI480" s="25" t="str">
        <f t="shared" si="29"/>
        <v/>
      </c>
      <c r="AJ480" s="25" t="str">
        <f t="shared" si="30"/>
        <v/>
      </c>
      <c r="AK480" s="25" t="str">
        <f t="shared" si="31"/>
        <v/>
      </c>
      <c r="AL480" s="26" t="str">
        <f>IF(B480="","",TRIM(IF(COUNTIF($B$5:$B$504,B480)&gt;1,"Număr CMR dublat. ","")&amp;IF(LEN(IF(C480="","data, ","")&amp;IF(D480="","locul întocmirii, ","")&amp;IF(OR(E480="",F480=""),"expeditorul, ","")&amp;IF(OR(H480="",I480=""),"destinatarul, ","")&amp;IF(OR(N480="",O480=""),"transportatorul, ","")&amp;IF(OR(K480="",NOT(ISNUMBER(L480))),"locul și data încărcării, ","")&amp;IF(M480="","locul de livrare, ","")&amp;IF(N(AF480)=0,"numărul de colete, ","")&amp;IF(COUNTIFS(Mărfuri!$B$5:$B$1004,B480,Mărfuri!$H$5:$H$1004,"")&gt;0,"greutatea unor loturi, ",""))&gt;0,"Lipsesc date obligatorii (art. 6): "&amp;LEFT(IF(C480="","data, ","")&amp;IF(D480="","locul întocmirii, ","")&amp;IF(OR(E480="",F480=""),"expeditorul, ","")&amp;IF(OR(H480="",I480=""),"destinatarul, ","")&amp;IF(OR(N480="",O480=""),"transportatorul, ","")&amp;IF(OR(K480="",NOT(ISNUMBER(L480))),"locul și data încărcării, ","")&amp;IF(M480="","locul de livrare, ","")&amp;IF(N(AF480)=0,"numărul de colete, ","")&amp;IF(COUNTIFS(Mărfuri!$B$5:$B$1004,B480,Mărfuri!$H$5:$H$1004,"")&gt;0,"greutatea unor loturi, ",""),LEN(IF(C480="","data, ","")&amp;IF(D480="","locul întocmirii, ","")&amp;IF(OR(E480="",F480=""),"expeditorul, ","")&amp;IF(OR(H480="",I480=""),"destinatarul, ","")&amp;IF(OR(N480="",O480=""),"transportatorul, ","")&amp;IF(OR(K480="",NOT(ISNUMBER(L480))),"locul și data încărcării, ","")&amp;IF(M480="","locul de livrare, ","")&amp;IF(N(AF480)=0,"numărul de colete, ","")&amp;IF(COUNTIFS(Mărfuri!$B$5:$B$1004,B480,Mărfuri!$H$5:$H$1004,"")&gt;0,"greutatea unor loturi, ",""))-2)&amp;". ","")&amp;IF(Z480&lt;&gt;"","Transportatorul a făcut rezerve la încărcare (art. 8): ele te obligă doar dacă le-ai acceptat expres. ","")&amp;IF(AND(ISNUMBER(AC480),ISNUMBER(AI480)),IF(NOT(ISNUMBER(AD480)),IF(Azi&gt;AI480,"Rezerva scrisă pentru avarii neaparente nu a fost trimisă în termen ("&amp;RIGHT("0"&amp;DAY(AI480),2)&amp;"."&amp;RIGHT("0"&amp;MONTH(AI480),2)&amp;"."&amp;YEAR(AI480)&amp;"). ","Trimite rezerva scrisă pentru avarii neaparente până la "&amp;RIGHT("0"&amp;DAY(AI480),2)&amp;"."&amp;RIGHT("0"&amp;MONTH(AI480),2)&amp;"."&amp;YEAR(AI480)&amp;". "),IF(AD480&gt;AI480,"Rezerva scrisă a fost trimisă după termenul de 7 zile ("&amp;RIGHT("0"&amp;DAY(AI480),2)&amp;"."&amp;RIGHT("0"&amp;MONTH(AI480),2)&amp;"."&amp;YEAR(AI480)&amp;"): se prezumă că marfa a fost primită în starea din CMR. ","")),"")&amp;IF(ISNUMBER(AJ480),IF(NOT(ISNUMBER(AE480)),IF(Azi&gt;AJ480,"Termenul de 21 de zile pentru reclamația de întârziere a expirat. ","Livrare cu întârziere: trimite reclamația scrisă până la "&amp;RIGHT("0"&amp;DAY(AJ480),2)&amp;"."&amp;RIGHT("0"&amp;MONTH(AJ480),2)&amp;"."&amp;YEAR(AJ480)&amp;". "),IF(AE480&gt;AJ480,"Reclamația pentru întârziere a fost trimisă după termen. ","")),"")&amp;IF(AND(AH480="În tranzit – întârziat"),"Termenul de livrare a trecut și marfa nu a ajuns. ","")&amp;IF(AND(ISNUMBER(AK480),OR(AB480&lt;&gt;"",ISNUMBER(AC480),ISNUMBER(AJ480)),Azi&gt;N(AK480)-60,Azi&lt;=N(AK480)),"Acțiunea în instanță se prescrie la "&amp;RIGHT("0"&amp;DAY(AK480),2)&amp;"."&amp;RIGHT("0"&amp;MONTH(AK480),2)&amp;"."&amp;YEAR(AK480)&amp;". ","")))</f>
        <v/>
      </c>
    </row>
    <row r="481" spans="2:38" x14ac:dyDescent="0.2">
      <c r="B481" s="17"/>
      <c r="C481" s="18"/>
      <c r="D481" s="19"/>
      <c r="E481" s="19"/>
      <c r="F481" s="19"/>
      <c r="G481" s="19"/>
      <c r="H481" s="19"/>
      <c r="I481" s="19"/>
      <c r="J481" s="19"/>
      <c r="K481" s="19"/>
      <c r="L481" s="18"/>
      <c r="M481" s="19"/>
      <c r="N481" s="19"/>
      <c r="O481" s="19"/>
      <c r="P481" s="19"/>
      <c r="Q481" s="19"/>
      <c r="R481" s="19"/>
      <c r="S481" s="19"/>
      <c r="T481" s="20"/>
      <c r="U481" s="21"/>
      <c r="V481" s="20"/>
      <c r="W481" s="19"/>
      <c r="X481" s="19"/>
      <c r="Y481" s="18"/>
      <c r="Z481" s="19"/>
      <c r="AA481" s="18"/>
      <c r="AB481" s="19"/>
      <c r="AC481" s="18"/>
      <c r="AD481" s="18"/>
      <c r="AE481" s="18"/>
      <c r="AF481" s="22" t="str">
        <f>IF(B481="","",SUMIF(Mărfuri!$B$5:$B$1004,B481,Mărfuri!$D$5:$D$1004))</f>
        <v/>
      </c>
      <c r="AG481" s="23" t="str">
        <f>IF(B481="","",SUMIF(Mărfuri!$B$5:$B$1004,B481,Mărfuri!$H$5:$H$1004))</f>
        <v/>
      </c>
      <c r="AH481" s="24" t="str">
        <f t="shared" si="28"/>
        <v/>
      </c>
      <c r="AI481" s="25" t="str">
        <f t="shared" si="29"/>
        <v/>
      </c>
      <c r="AJ481" s="25" t="str">
        <f t="shared" si="30"/>
        <v/>
      </c>
      <c r="AK481" s="25" t="str">
        <f t="shared" si="31"/>
        <v/>
      </c>
      <c r="AL481" s="26" t="str">
        <f>IF(B481="","",TRIM(IF(COUNTIF($B$5:$B$504,B481)&gt;1,"Număr CMR dublat. ","")&amp;IF(LEN(IF(C481="","data, ","")&amp;IF(D481="","locul întocmirii, ","")&amp;IF(OR(E481="",F481=""),"expeditorul, ","")&amp;IF(OR(H481="",I481=""),"destinatarul, ","")&amp;IF(OR(N481="",O481=""),"transportatorul, ","")&amp;IF(OR(K481="",NOT(ISNUMBER(L481))),"locul și data încărcării, ","")&amp;IF(M481="","locul de livrare, ","")&amp;IF(N(AF481)=0,"numărul de colete, ","")&amp;IF(COUNTIFS(Mărfuri!$B$5:$B$1004,B481,Mărfuri!$H$5:$H$1004,"")&gt;0,"greutatea unor loturi, ",""))&gt;0,"Lipsesc date obligatorii (art. 6): "&amp;LEFT(IF(C481="","data, ","")&amp;IF(D481="","locul întocmirii, ","")&amp;IF(OR(E481="",F481=""),"expeditorul, ","")&amp;IF(OR(H481="",I481=""),"destinatarul, ","")&amp;IF(OR(N481="",O481=""),"transportatorul, ","")&amp;IF(OR(K481="",NOT(ISNUMBER(L481))),"locul și data încărcării, ","")&amp;IF(M481="","locul de livrare, ","")&amp;IF(N(AF481)=0,"numărul de colete, ","")&amp;IF(COUNTIFS(Mărfuri!$B$5:$B$1004,B481,Mărfuri!$H$5:$H$1004,"")&gt;0,"greutatea unor loturi, ",""),LEN(IF(C481="","data, ","")&amp;IF(D481="","locul întocmirii, ","")&amp;IF(OR(E481="",F481=""),"expeditorul, ","")&amp;IF(OR(H481="",I481=""),"destinatarul, ","")&amp;IF(OR(N481="",O481=""),"transportatorul, ","")&amp;IF(OR(K481="",NOT(ISNUMBER(L481))),"locul și data încărcării, ","")&amp;IF(M481="","locul de livrare, ","")&amp;IF(N(AF481)=0,"numărul de colete, ","")&amp;IF(COUNTIFS(Mărfuri!$B$5:$B$1004,B481,Mărfuri!$H$5:$H$1004,"")&gt;0,"greutatea unor loturi, ",""))-2)&amp;". ","")&amp;IF(Z481&lt;&gt;"","Transportatorul a făcut rezerve la încărcare (art. 8): ele te obligă doar dacă le-ai acceptat expres. ","")&amp;IF(AND(ISNUMBER(AC481),ISNUMBER(AI481)),IF(NOT(ISNUMBER(AD481)),IF(Azi&gt;AI481,"Rezerva scrisă pentru avarii neaparente nu a fost trimisă în termen ("&amp;RIGHT("0"&amp;DAY(AI481),2)&amp;"."&amp;RIGHT("0"&amp;MONTH(AI481),2)&amp;"."&amp;YEAR(AI481)&amp;"). ","Trimite rezerva scrisă pentru avarii neaparente până la "&amp;RIGHT("0"&amp;DAY(AI481),2)&amp;"."&amp;RIGHT("0"&amp;MONTH(AI481),2)&amp;"."&amp;YEAR(AI481)&amp;". "),IF(AD481&gt;AI481,"Rezerva scrisă a fost trimisă după termenul de 7 zile ("&amp;RIGHT("0"&amp;DAY(AI481),2)&amp;"."&amp;RIGHT("0"&amp;MONTH(AI481),2)&amp;"."&amp;YEAR(AI481)&amp;"): se prezumă că marfa a fost primită în starea din CMR. ","")),"")&amp;IF(ISNUMBER(AJ481),IF(NOT(ISNUMBER(AE481)),IF(Azi&gt;AJ481,"Termenul de 21 de zile pentru reclamația de întârziere a expirat. ","Livrare cu întârziere: trimite reclamația scrisă până la "&amp;RIGHT("0"&amp;DAY(AJ481),2)&amp;"."&amp;RIGHT("0"&amp;MONTH(AJ481),2)&amp;"."&amp;YEAR(AJ481)&amp;". "),IF(AE481&gt;AJ481,"Reclamația pentru întârziere a fost trimisă după termen. ","")),"")&amp;IF(AND(AH481="În tranzit – întârziat"),"Termenul de livrare a trecut și marfa nu a ajuns. ","")&amp;IF(AND(ISNUMBER(AK481),OR(AB481&lt;&gt;"",ISNUMBER(AC481),ISNUMBER(AJ481)),Azi&gt;N(AK481)-60,Azi&lt;=N(AK481)),"Acțiunea în instanță se prescrie la "&amp;RIGHT("0"&amp;DAY(AK481),2)&amp;"."&amp;RIGHT("0"&amp;MONTH(AK481),2)&amp;"."&amp;YEAR(AK481)&amp;". ","")))</f>
        <v/>
      </c>
    </row>
    <row r="482" spans="2:38" x14ac:dyDescent="0.2">
      <c r="B482" s="17"/>
      <c r="C482" s="18"/>
      <c r="D482" s="19"/>
      <c r="E482" s="19"/>
      <c r="F482" s="19"/>
      <c r="G482" s="19"/>
      <c r="H482" s="19"/>
      <c r="I482" s="19"/>
      <c r="J482" s="19"/>
      <c r="K482" s="19"/>
      <c r="L482" s="18"/>
      <c r="M482" s="19"/>
      <c r="N482" s="19"/>
      <c r="O482" s="19"/>
      <c r="P482" s="19"/>
      <c r="Q482" s="19"/>
      <c r="R482" s="19"/>
      <c r="S482" s="19"/>
      <c r="T482" s="20"/>
      <c r="U482" s="21"/>
      <c r="V482" s="20"/>
      <c r="W482" s="19"/>
      <c r="X482" s="19"/>
      <c r="Y482" s="18"/>
      <c r="Z482" s="19"/>
      <c r="AA482" s="18"/>
      <c r="AB482" s="19"/>
      <c r="AC482" s="18"/>
      <c r="AD482" s="18"/>
      <c r="AE482" s="18"/>
      <c r="AF482" s="22" t="str">
        <f>IF(B482="","",SUMIF(Mărfuri!$B$5:$B$1004,B482,Mărfuri!$D$5:$D$1004))</f>
        <v/>
      </c>
      <c r="AG482" s="23" t="str">
        <f>IF(B482="","",SUMIF(Mărfuri!$B$5:$B$1004,B482,Mărfuri!$H$5:$H$1004))</f>
        <v/>
      </c>
      <c r="AH482" s="24" t="str">
        <f t="shared" si="28"/>
        <v/>
      </c>
      <c r="AI482" s="25" t="str">
        <f t="shared" si="29"/>
        <v/>
      </c>
      <c r="AJ482" s="25" t="str">
        <f t="shared" si="30"/>
        <v/>
      </c>
      <c r="AK482" s="25" t="str">
        <f t="shared" si="31"/>
        <v/>
      </c>
      <c r="AL482" s="26" t="str">
        <f>IF(B482="","",TRIM(IF(COUNTIF($B$5:$B$504,B482)&gt;1,"Număr CMR dublat. ","")&amp;IF(LEN(IF(C482="","data, ","")&amp;IF(D482="","locul întocmirii, ","")&amp;IF(OR(E482="",F482=""),"expeditorul, ","")&amp;IF(OR(H482="",I482=""),"destinatarul, ","")&amp;IF(OR(N482="",O482=""),"transportatorul, ","")&amp;IF(OR(K482="",NOT(ISNUMBER(L482))),"locul și data încărcării, ","")&amp;IF(M482="","locul de livrare, ","")&amp;IF(N(AF482)=0,"numărul de colete, ","")&amp;IF(COUNTIFS(Mărfuri!$B$5:$B$1004,B482,Mărfuri!$H$5:$H$1004,"")&gt;0,"greutatea unor loturi, ",""))&gt;0,"Lipsesc date obligatorii (art. 6): "&amp;LEFT(IF(C482="","data, ","")&amp;IF(D482="","locul întocmirii, ","")&amp;IF(OR(E482="",F482=""),"expeditorul, ","")&amp;IF(OR(H482="",I482=""),"destinatarul, ","")&amp;IF(OR(N482="",O482=""),"transportatorul, ","")&amp;IF(OR(K482="",NOT(ISNUMBER(L482))),"locul și data încărcării, ","")&amp;IF(M482="","locul de livrare, ","")&amp;IF(N(AF482)=0,"numărul de colete, ","")&amp;IF(COUNTIFS(Mărfuri!$B$5:$B$1004,B482,Mărfuri!$H$5:$H$1004,"")&gt;0,"greutatea unor loturi, ",""),LEN(IF(C482="","data, ","")&amp;IF(D482="","locul întocmirii, ","")&amp;IF(OR(E482="",F482=""),"expeditorul, ","")&amp;IF(OR(H482="",I482=""),"destinatarul, ","")&amp;IF(OR(N482="",O482=""),"transportatorul, ","")&amp;IF(OR(K482="",NOT(ISNUMBER(L482))),"locul și data încărcării, ","")&amp;IF(M482="","locul de livrare, ","")&amp;IF(N(AF482)=0,"numărul de colete, ","")&amp;IF(COUNTIFS(Mărfuri!$B$5:$B$1004,B482,Mărfuri!$H$5:$H$1004,"")&gt;0,"greutatea unor loturi, ",""))-2)&amp;". ","")&amp;IF(Z482&lt;&gt;"","Transportatorul a făcut rezerve la încărcare (art. 8): ele te obligă doar dacă le-ai acceptat expres. ","")&amp;IF(AND(ISNUMBER(AC482),ISNUMBER(AI482)),IF(NOT(ISNUMBER(AD482)),IF(Azi&gt;AI482,"Rezerva scrisă pentru avarii neaparente nu a fost trimisă în termen ("&amp;RIGHT("0"&amp;DAY(AI482),2)&amp;"."&amp;RIGHT("0"&amp;MONTH(AI482),2)&amp;"."&amp;YEAR(AI482)&amp;"). ","Trimite rezerva scrisă pentru avarii neaparente până la "&amp;RIGHT("0"&amp;DAY(AI482),2)&amp;"."&amp;RIGHT("0"&amp;MONTH(AI482),2)&amp;"."&amp;YEAR(AI482)&amp;". "),IF(AD482&gt;AI482,"Rezerva scrisă a fost trimisă după termenul de 7 zile ("&amp;RIGHT("0"&amp;DAY(AI482),2)&amp;"."&amp;RIGHT("0"&amp;MONTH(AI482),2)&amp;"."&amp;YEAR(AI482)&amp;"): se prezumă că marfa a fost primită în starea din CMR. ","")),"")&amp;IF(ISNUMBER(AJ482),IF(NOT(ISNUMBER(AE482)),IF(Azi&gt;AJ482,"Termenul de 21 de zile pentru reclamația de întârziere a expirat. ","Livrare cu întârziere: trimite reclamația scrisă până la "&amp;RIGHT("0"&amp;DAY(AJ482),2)&amp;"."&amp;RIGHT("0"&amp;MONTH(AJ482),2)&amp;"."&amp;YEAR(AJ482)&amp;". "),IF(AE482&gt;AJ482,"Reclamația pentru întârziere a fost trimisă după termen. ","")),"")&amp;IF(AND(AH482="În tranzit – întârziat"),"Termenul de livrare a trecut și marfa nu a ajuns. ","")&amp;IF(AND(ISNUMBER(AK482),OR(AB482&lt;&gt;"",ISNUMBER(AC482),ISNUMBER(AJ482)),Azi&gt;N(AK482)-60,Azi&lt;=N(AK482)),"Acțiunea în instanță se prescrie la "&amp;RIGHT("0"&amp;DAY(AK482),2)&amp;"."&amp;RIGHT("0"&amp;MONTH(AK482),2)&amp;"."&amp;YEAR(AK482)&amp;". ","")))</f>
        <v/>
      </c>
    </row>
    <row r="483" spans="2:38" x14ac:dyDescent="0.2">
      <c r="B483" s="17"/>
      <c r="C483" s="18"/>
      <c r="D483" s="19"/>
      <c r="E483" s="19"/>
      <c r="F483" s="19"/>
      <c r="G483" s="19"/>
      <c r="H483" s="19"/>
      <c r="I483" s="19"/>
      <c r="J483" s="19"/>
      <c r="K483" s="19"/>
      <c r="L483" s="18"/>
      <c r="M483" s="19"/>
      <c r="N483" s="19"/>
      <c r="O483" s="19"/>
      <c r="P483" s="19"/>
      <c r="Q483" s="19"/>
      <c r="R483" s="19"/>
      <c r="S483" s="19"/>
      <c r="T483" s="20"/>
      <c r="U483" s="21"/>
      <c r="V483" s="20"/>
      <c r="W483" s="19"/>
      <c r="X483" s="19"/>
      <c r="Y483" s="18"/>
      <c r="Z483" s="19"/>
      <c r="AA483" s="18"/>
      <c r="AB483" s="19"/>
      <c r="AC483" s="18"/>
      <c r="AD483" s="18"/>
      <c r="AE483" s="18"/>
      <c r="AF483" s="22" t="str">
        <f>IF(B483="","",SUMIF(Mărfuri!$B$5:$B$1004,B483,Mărfuri!$D$5:$D$1004))</f>
        <v/>
      </c>
      <c r="AG483" s="23" t="str">
        <f>IF(B483="","",SUMIF(Mărfuri!$B$5:$B$1004,B483,Mărfuri!$H$5:$H$1004))</f>
        <v/>
      </c>
      <c r="AH483" s="24" t="str">
        <f t="shared" si="28"/>
        <v/>
      </c>
      <c r="AI483" s="25" t="str">
        <f t="shared" si="29"/>
        <v/>
      </c>
      <c r="AJ483" s="25" t="str">
        <f t="shared" si="30"/>
        <v/>
      </c>
      <c r="AK483" s="25" t="str">
        <f t="shared" si="31"/>
        <v/>
      </c>
      <c r="AL483" s="26" t="str">
        <f>IF(B483="","",TRIM(IF(COUNTIF($B$5:$B$504,B483)&gt;1,"Număr CMR dublat. ","")&amp;IF(LEN(IF(C483="","data, ","")&amp;IF(D483="","locul întocmirii, ","")&amp;IF(OR(E483="",F483=""),"expeditorul, ","")&amp;IF(OR(H483="",I483=""),"destinatarul, ","")&amp;IF(OR(N483="",O483=""),"transportatorul, ","")&amp;IF(OR(K483="",NOT(ISNUMBER(L483))),"locul și data încărcării, ","")&amp;IF(M483="","locul de livrare, ","")&amp;IF(N(AF483)=0,"numărul de colete, ","")&amp;IF(COUNTIFS(Mărfuri!$B$5:$B$1004,B483,Mărfuri!$H$5:$H$1004,"")&gt;0,"greutatea unor loturi, ",""))&gt;0,"Lipsesc date obligatorii (art. 6): "&amp;LEFT(IF(C483="","data, ","")&amp;IF(D483="","locul întocmirii, ","")&amp;IF(OR(E483="",F483=""),"expeditorul, ","")&amp;IF(OR(H483="",I483=""),"destinatarul, ","")&amp;IF(OR(N483="",O483=""),"transportatorul, ","")&amp;IF(OR(K483="",NOT(ISNUMBER(L483))),"locul și data încărcării, ","")&amp;IF(M483="","locul de livrare, ","")&amp;IF(N(AF483)=0,"numărul de colete, ","")&amp;IF(COUNTIFS(Mărfuri!$B$5:$B$1004,B483,Mărfuri!$H$5:$H$1004,"")&gt;0,"greutatea unor loturi, ",""),LEN(IF(C483="","data, ","")&amp;IF(D483="","locul întocmirii, ","")&amp;IF(OR(E483="",F483=""),"expeditorul, ","")&amp;IF(OR(H483="",I483=""),"destinatarul, ","")&amp;IF(OR(N483="",O483=""),"transportatorul, ","")&amp;IF(OR(K483="",NOT(ISNUMBER(L483))),"locul și data încărcării, ","")&amp;IF(M483="","locul de livrare, ","")&amp;IF(N(AF483)=0,"numărul de colete, ","")&amp;IF(COUNTIFS(Mărfuri!$B$5:$B$1004,B483,Mărfuri!$H$5:$H$1004,"")&gt;0,"greutatea unor loturi, ",""))-2)&amp;". ","")&amp;IF(Z483&lt;&gt;"","Transportatorul a făcut rezerve la încărcare (art. 8): ele te obligă doar dacă le-ai acceptat expres. ","")&amp;IF(AND(ISNUMBER(AC483),ISNUMBER(AI483)),IF(NOT(ISNUMBER(AD483)),IF(Azi&gt;AI483,"Rezerva scrisă pentru avarii neaparente nu a fost trimisă în termen ("&amp;RIGHT("0"&amp;DAY(AI483),2)&amp;"."&amp;RIGHT("0"&amp;MONTH(AI483),2)&amp;"."&amp;YEAR(AI483)&amp;"). ","Trimite rezerva scrisă pentru avarii neaparente până la "&amp;RIGHT("0"&amp;DAY(AI483),2)&amp;"."&amp;RIGHT("0"&amp;MONTH(AI483),2)&amp;"."&amp;YEAR(AI483)&amp;". "),IF(AD483&gt;AI483,"Rezerva scrisă a fost trimisă după termenul de 7 zile ("&amp;RIGHT("0"&amp;DAY(AI483),2)&amp;"."&amp;RIGHT("0"&amp;MONTH(AI483),2)&amp;"."&amp;YEAR(AI483)&amp;"): se prezumă că marfa a fost primită în starea din CMR. ","")),"")&amp;IF(ISNUMBER(AJ483),IF(NOT(ISNUMBER(AE483)),IF(Azi&gt;AJ483,"Termenul de 21 de zile pentru reclamația de întârziere a expirat. ","Livrare cu întârziere: trimite reclamația scrisă până la "&amp;RIGHT("0"&amp;DAY(AJ483),2)&amp;"."&amp;RIGHT("0"&amp;MONTH(AJ483),2)&amp;"."&amp;YEAR(AJ483)&amp;". "),IF(AE483&gt;AJ483,"Reclamația pentru întârziere a fost trimisă după termen. ","")),"")&amp;IF(AND(AH483="În tranzit – întârziat"),"Termenul de livrare a trecut și marfa nu a ajuns. ","")&amp;IF(AND(ISNUMBER(AK483),OR(AB483&lt;&gt;"",ISNUMBER(AC483),ISNUMBER(AJ483)),Azi&gt;N(AK483)-60,Azi&lt;=N(AK483)),"Acțiunea în instanță se prescrie la "&amp;RIGHT("0"&amp;DAY(AK483),2)&amp;"."&amp;RIGHT("0"&amp;MONTH(AK483),2)&amp;"."&amp;YEAR(AK483)&amp;". ","")))</f>
        <v/>
      </c>
    </row>
    <row r="484" spans="2:38" x14ac:dyDescent="0.2">
      <c r="B484" s="17"/>
      <c r="C484" s="18"/>
      <c r="D484" s="19"/>
      <c r="E484" s="19"/>
      <c r="F484" s="19"/>
      <c r="G484" s="19"/>
      <c r="H484" s="19"/>
      <c r="I484" s="19"/>
      <c r="J484" s="19"/>
      <c r="K484" s="19"/>
      <c r="L484" s="18"/>
      <c r="M484" s="19"/>
      <c r="N484" s="19"/>
      <c r="O484" s="19"/>
      <c r="P484" s="19"/>
      <c r="Q484" s="19"/>
      <c r="R484" s="19"/>
      <c r="S484" s="19"/>
      <c r="T484" s="20"/>
      <c r="U484" s="21"/>
      <c r="V484" s="20"/>
      <c r="W484" s="19"/>
      <c r="X484" s="19"/>
      <c r="Y484" s="18"/>
      <c r="Z484" s="19"/>
      <c r="AA484" s="18"/>
      <c r="AB484" s="19"/>
      <c r="AC484" s="18"/>
      <c r="AD484" s="18"/>
      <c r="AE484" s="18"/>
      <c r="AF484" s="22" t="str">
        <f>IF(B484="","",SUMIF(Mărfuri!$B$5:$B$1004,B484,Mărfuri!$D$5:$D$1004))</f>
        <v/>
      </c>
      <c r="AG484" s="23" t="str">
        <f>IF(B484="","",SUMIF(Mărfuri!$B$5:$B$1004,B484,Mărfuri!$H$5:$H$1004))</f>
        <v/>
      </c>
      <c r="AH484" s="24" t="str">
        <f t="shared" si="28"/>
        <v/>
      </c>
      <c r="AI484" s="25" t="str">
        <f t="shared" si="29"/>
        <v/>
      </c>
      <c r="AJ484" s="25" t="str">
        <f t="shared" si="30"/>
        <v/>
      </c>
      <c r="AK484" s="25" t="str">
        <f t="shared" si="31"/>
        <v/>
      </c>
      <c r="AL484" s="26" t="str">
        <f>IF(B484="","",TRIM(IF(COUNTIF($B$5:$B$504,B484)&gt;1,"Număr CMR dublat. ","")&amp;IF(LEN(IF(C484="","data, ","")&amp;IF(D484="","locul întocmirii, ","")&amp;IF(OR(E484="",F484=""),"expeditorul, ","")&amp;IF(OR(H484="",I484=""),"destinatarul, ","")&amp;IF(OR(N484="",O484=""),"transportatorul, ","")&amp;IF(OR(K484="",NOT(ISNUMBER(L484))),"locul și data încărcării, ","")&amp;IF(M484="","locul de livrare, ","")&amp;IF(N(AF484)=0,"numărul de colete, ","")&amp;IF(COUNTIFS(Mărfuri!$B$5:$B$1004,B484,Mărfuri!$H$5:$H$1004,"")&gt;0,"greutatea unor loturi, ",""))&gt;0,"Lipsesc date obligatorii (art. 6): "&amp;LEFT(IF(C484="","data, ","")&amp;IF(D484="","locul întocmirii, ","")&amp;IF(OR(E484="",F484=""),"expeditorul, ","")&amp;IF(OR(H484="",I484=""),"destinatarul, ","")&amp;IF(OR(N484="",O484=""),"transportatorul, ","")&amp;IF(OR(K484="",NOT(ISNUMBER(L484))),"locul și data încărcării, ","")&amp;IF(M484="","locul de livrare, ","")&amp;IF(N(AF484)=0,"numărul de colete, ","")&amp;IF(COUNTIFS(Mărfuri!$B$5:$B$1004,B484,Mărfuri!$H$5:$H$1004,"")&gt;0,"greutatea unor loturi, ",""),LEN(IF(C484="","data, ","")&amp;IF(D484="","locul întocmirii, ","")&amp;IF(OR(E484="",F484=""),"expeditorul, ","")&amp;IF(OR(H484="",I484=""),"destinatarul, ","")&amp;IF(OR(N484="",O484=""),"transportatorul, ","")&amp;IF(OR(K484="",NOT(ISNUMBER(L484))),"locul și data încărcării, ","")&amp;IF(M484="","locul de livrare, ","")&amp;IF(N(AF484)=0,"numărul de colete, ","")&amp;IF(COUNTIFS(Mărfuri!$B$5:$B$1004,B484,Mărfuri!$H$5:$H$1004,"")&gt;0,"greutatea unor loturi, ",""))-2)&amp;". ","")&amp;IF(Z484&lt;&gt;"","Transportatorul a făcut rezerve la încărcare (art. 8): ele te obligă doar dacă le-ai acceptat expres. ","")&amp;IF(AND(ISNUMBER(AC484),ISNUMBER(AI484)),IF(NOT(ISNUMBER(AD484)),IF(Azi&gt;AI484,"Rezerva scrisă pentru avarii neaparente nu a fost trimisă în termen ("&amp;RIGHT("0"&amp;DAY(AI484),2)&amp;"."&amp;RIGHT("0"&amp;MONTH(AI484),2)&amp;"."&amp;YEAR(AI484)&amp;"). ","Trimite rezerva scrisă pentru avarii neaparente până la "&amp;RIGHT("0"&amp;DAY(AI484),2)&amp;"."&amp;RIGHT("0"&amp;MONTH(AI484),2)&amp;"."&amp;YEAR(AI484)&amp;". "),IF(AD484&gt;AI484,"Rezerva scrisă a fost trimisă după termenul de 7 zile ("&amp;RIGHT("0"&amp;DAY(AI484),2)&amp;"."&amp;RIGHT("0"&amp;MONTH(AI484),2)&amp;"."&amp;YEAR(AI484)&amp;"): se prezumă că marfa a fost primită în starea din CMR. ","")),"")&amp;IF(ISNUMBER(AJ484),IF(NOT(ISNUMBER(AE484)),IF(Azi&gt;AJ484,"Termenul de 21 de zile pentru reclamația de întârziere a expirat. ","Livrare cu întârziere: trimite reclamația scrisă până la "&amp;RIGHT("0"&amp;DAY(AJ484),2)&amp;"."&amp;RIGHT("0"&amp;MONTH(AJ484),2)&amp;"."&amp;YEAR(AJ484)&amp;". "),IF(AE484&gt;AJ484,"Reclamația pentru întârziere a fost trimisă după termen. ","")),"")&amp;IF(AND(AH484="În tranzit – întârziat"),"Termenul de livrare a trecut și marfa nu a ajuns. ","")&amp;IF(AND(ISNUMBER(AK484),OR(AB484&lt;&gt;"",ISNUMBER(AC484),ISNUMBER(AJ484)),Azi&gt;N(AK484)-60,Azi&lt;=N(AK484)),"Acțiunea în instanță se prescrie la "&amp;RIGHT("0"&amp;DAY(AK484),2)&amp;"."&amp;RIGHT("0"&amp;MONTH(AK484),2)&amp;"."&amp;YEAR(AK484)&amp;". ","")))</f>
        <v/>
      </c>
    </row>
    <row r="485" spans="2:38" x14ac:dyDescent="0.2">
      <c r="B485" s="17"/>
      <c r="C485" s="18"/>
      <c r="D485" s="19"/>
      <c r="E485" s="19"/>
      <c r="F485" s="19"/>
      <c r="G485" s="19"/>
      <c r="H485" s="19"/>
      <c r="I485" s="19"/>
      <c r="J485" s="19"/>
      <c r="K485" s="19"/>
      <c r="L485" s="18"/>
      <c r="M485" s="19"/>
      <c r="N485" s="19"/>
      <c r="O485" s="19"/>
      <c r="P485" s="19"/>
      <c r="Q485" s="19"/>
      <c r="R485" s="19"/>
      <c r="S485" s="19"/>
      <c r="T485" s="20"/>
      <c r="U485" s="21"/>
      <c r="V485" s="20"/>
      <c r="W485" s="19"/>
      <c r="X485" s="19"/>
      <c r="Y485" s="18"/>
      <c r="Z485" s="19"/>
      <c r="AA485" s="18"/>
      <c r="AB485" s="19"/>
      <c r="AC485" s="18"/>
      <c r="AD485" s="18"/>
      <c r="AE485" s="18"/>
      <c r="AF485" s="22" t="str">
        <f>IF(B485="","",SUMIF(Mărfuri!$B$5:$B$1004,B485,Mărfuri!$D$5:$D$1004))</f>
        <v/>
      </c>
      <c r="AG485" s="23" t="str">
        <f>IF(B485="","",SUMIF(Mărfuri!$B$5:$B$1004,B485,Mărfuri!$H$5:$H$1004))</f>
        <v/>
      </c>
      <c r="AH485" s="24" t="str">
        <f t="shared" si="28"/>
        <v/>
      </c>
      <c r="AI485" s="25" t="str">
        <f t="shared" si="29"/>
        <v/>
      </c>
      <c r="AJ485" s="25" t="str">
        <f t="shared" si="30"/>
        <v/>
      </c>
      <c r="AK485" s="25" t="str">
        <f t="shared" si="31"/>
        <v/>
      </c>
      <c r="AL485" s="26" t="str">
        <f>IF(B485="","",TRIM(IF(COUNTIF($B$5:$B$504,B485)&gt;1,"Număr CMR dublat. ","")&amp;IF(LEN(IF(C485="","data, ","")&amp;IF(D485="","locul întocmirii, ","")&amp;IF(OR(E485="",F485=""),"expeditorul, ","")&amp;IF(OR(H485="",I485=""),"destinatarul, ","")&amp;IF(OR(N485="",O485=""),"transportatorul, ","")&amp;IF(OR(K485="",NOT(ISNUMBER(L485))),"locul și data încărcării, ","")&amp;IF(M485="","locul de livrare, ","")&amp;IF(N(AF485)=0,"numărul de colete, ","")&amp;IF(COUNTIFS(Mărfuri!$B$5:$B$1004,B485,Mărfuri!$H$5:$H$1004,"")&gt;0,"greutatea unor loturi, ",""))&gt;0,"Lipsesc date obligatorii (art. 6): "&amp;LEFT(IF(C485="","data, ","")&amp;IF(D485="","locul întocmirii, ","")&amp;IF(OR(E485="",F485=""),"expeditorul, ","")&amp;IF(OR(H485="",I485=""),"destinatarul, ","")&amp;IF(OR(N485="",O485=""),"transportatorul, ","")&amp;IF(OR(K485="",NOT(ISNUMBER(L485))),"locul și data încărcării, ","")&amp;IF(M485="","locul de livrare, ","")&amp;IF(N(AF485)=0,"numărul de colete, ","")&amp;IF(COUNTIFS(Mărfuri!$B$5:$B$1004,B485,Mărfuri!$H$5:$H$1004,"")&gt;0,"greutatea unor loturi, ",""),LEN(IF(C485="","data, ","")&amp;IF(D485="","locul întocmirii, ","")&amp;IF(OR(E485="",F485=""),"expeditorul, ","")&amp;IF(OR(H485="",I485=""),"destinatarul, ","")&amp;IF(OR(N485="",O485=""),"transportatorul, ","")&amp;IF(OR(K485="",NOT(ISNUMBER(L485))),"locul și data încărcării, ","")&amp;IF(M485="","locul de livrare, ","")&amp;IF(N(AF485)=0,"numărul de colete, ","")&amp;IF(COUNTIFS(Mărfuri!$B$5:$B$1004,B485,Mărfuri!$H$5:$H$1004,"")&gt;0,"greutatea unor loturi, ",""))-2)&amp;". ","")&amp;IF(Z485&lt;&gt;"","Transportatorul a făcut rezerve la încărcare (art. 8): ele te obligă doar dacă le-ai acceptat expres. ","")&amp;IF(AND(ISNUMBER(AC485),ISNUMBER(AI485)),IF(NOT(ISNUMBER(AD485)),IF(Azi&gt;AI485,"Rezerva scrisă pentru avarii neaparente nu a fost trimisă în termen ("&amp;RIGHT("0"&amp;DAY(AI485),2)&amp;"."&amp;RIGHT("0"&amp;MONTH(AI485),2)&amp;"."&amp;YEAR(AI485)&amp;"). ","Trimite rezerva scrisă pentru avarii neaparente până la "&amp;RIGHT("0"&amp;DAY(AI485),2)&amp;"."&amp;RIGHT("0"&amp;MONTH(AI485),2)&amp;"."&amp;YEAR(AI485)&amp;". "),IF(AD485&gt;AI485,"Rezerva scrisă a fost trimisă după termenul de 7 zile ("&amp;RIGHT("0"&amp;DAY(AI485),2)&amp;"."&amp;RIGHT("0"&amp;MONTH(AI485),2)&amp;"."&amp;YEAR(AI485)&amp;"): se prezumă că marfa a fost primită în starea din CMR. ","")),"")&amp;IF(ISNUMBER(AJ485),IF(NOT(ISNUMBER(AE485)),IF(Azi&gt;AJ485,"Termenul de 21 de zile pentru reclamația de întârziere a expirat. ","Livrare cu întârziere: trimite reclamația scrisă până la "&amp;RIGHT("0"&amp;DAY(AJ485),2)&amp;"."&amp;RIGHT("0"&amp;MONTH(AJ485),2)&amp;"."&amp;YEAR(AJ485)&amp;". "),IF(AE485&gt;AJ485,"Reclamația pentru întârziere a fost trimisă după termen. ","")),"")&amp;IF(AND(AH485="În tranzit – întârziat"),"Termenul de livrare a trecut și marfa nu a ajuns. ","")&amp;IF(AND(ISNUMBER(AK485),OR(AB485&lt;&gt;"",ISNUMBER(AC485),ISNUMBER(AJ485)),Azi&gt;N(AK485)-60,Azi&lt;=N(AK485)),"Acțiunea în instanță se prescrie la "&amp;RIGHT("0"&amp;DAY(AK485),2)&amp;"."&amp;RIGHT("0"&amp;MONTH(AK485),2)&amp;"."&amp;YEAR(AK485)&amp;". ","")))</f>
        <v/>
      </c>
    </row>
    <row r="486" spans="2:38" x14ac:dyDescent="0.2">
      <c r="B486" s="17"/>
      <c r="C486" s="18"/>
      <c r="D486" s="19"/>
      <c r="E486" s="19"/>
      <c r="F486" s="19"/>
      <c r="G486" s="19"/>
      <c r="H486" s="19"/>
      <c r="I486" s="19"/>
      <c r="J486" s="19"/>
      <c r="K486" s="19"/>
      <c r="L486" s="18"/>
      <c r="M486" s="19"/>
      <c r="N486" s="19"/>
      <c r="O486" s="19"/>
      <c r="P486" s="19"/>
      <c r="Q486" s="19"/>
      <c r="R486" s="19"/>
      <c r="S486" s="19"/>
      <c r="T486" s="20"/>
      <c r="U486" s="21"/>
      <c r="V486" s="20"/>
      <c r="W486" s="19"/>
      <c r="X486" s="19"/>
      <c r="Y486" s="18"/>
      <c r="Z486" s="19"/>
      <c r="AA486" s="18"/>
      <c r="AB486" s="19"/>
      <c r="AC486" s="18"/>
      <c r="AD486" s="18"/>
      <c r="AE486" s="18"/>
      <c r="AF486" s="22" t="str">
        <f>IF(B486="","",SUMIF(Mărfuri!$B$5:$B$1004,B486,Mărfuri!$D$5:$D$1004))</f>
        <v/>
      </c>
      <c r="AG486" s="23" t="str">
        <f>IF(B486="","",SUMIF(Mărfuri!$B$5:$B$1004,B486,Mărfuri!$H$5:$H$1004))</f>
        <v/>
      </c>
      <c r="AH486" s="24" t="str">
        <f t="shared" si="28"/>
        <v/>
      </c>
      <c r="AI486" s="25" t="str">
        <f t="shared" si="29"/>
        <v/>
      </c>
      <c r="AJ486" s="25" t="str">
        <f t="shared" si="30"/>
        <v/>
      </c>
      <c r="AK486" s="25" t="str">
        <f t="shared" si="31"/>
        <v/>
      </c>
      <c r="AL486" s="26" t="str">
        <f>IF(B486="","",TRIM(IF(COUNTIF($B$5:$B$504,B486)&gt;1,"Număr CMR dublat. ","")&amp;IF(LEN(IF(C486="","data, ","")&amp;IF(D486="","locul întocmirii, ","")&amp;IF(OR(E486="",F486=""),"expeditorul, ","")&amp;IF(OR(H486="",I486=""),"destinatarul, ","")&amp;IF(OR(N486="",O486=""),"transportatorul, ","")&amp;IF(OR(K486="",NOT(ISNUMBER(L486))),"locul și data încărcării, ","")&amp;IF(M486="","locul de livrare, ","")&amp;IF(N(AF486)=0,"numărul de colete, ","")&amp;IF(COUNTIFS(Mărfuri!$B$5:$B$1004,B486,Mărfuri!$H$5:$H$1004,"")&gt;0,"greutatea unor loturi, ",""))&gt;0,"Lipsesc date obligatorii (art. 6): "&amp;LEFT(IF(C486="","data, ","")&amp;IF(D486="","locul întocmirii, ","")&amp;IF(OR(E486="",F486=""),"expeditorul, ","")&amp;IF(OR(H486="",I486=""),"destinatarul, ","")&amp;IF(OR(N486="",O486=""),"transportatorul, ","")&amp;IF(OR(K486="",NOT(ISNUMBER(L486))),"locul și data încărcării, ","")&amp;IF(M486="","locul de livrare, ","")&amp;IF(N(AF486)=0,"numărul de colete, ","")&amp;IF(COUNTIFS(Mărfuri!$B$5:$B$1004,B486,Mărfuri!$H$5:$H$1004,"")&gt;0,"greutatea unor loturi, ",""),LEN(IF(C486="","data, ","")&amp;IF(D486="","locul întocmirii, ","")&amp;IF(OR(E486="",F486=""),"expeditorul, ","")&amp;IF(OR(H486="",I486=""),"destinatarul, ","")&amp;IF(OR(N486="",O486=""),"transportatorul, ","")&amp;IF(OR(K486="",NOT(ISNUMBER(L486))),"locul și data încărcării, ","")&amp;IF(M486="","locul de livrare, ","")&amp;IF(N(AF486)=0,"numărul de colete, ","")&amp;IF(COUNTIFS(Mărfuri!$B$5:$B$1004,B486,Mărfuri!$H$5:$H$1004,"")&gt;0,"greutatea unor loturi, ",""))-2)&amp;". ","")&amp;IF(Z486&lt;&gt;"","Transportatorul a făcut rezerve la încărcare (art. 8): ele te obligă doar dacă le-ai acceptat expres. ","")&amp;IF(AND(ISNUMBER(AC486),ISNUMBER(AI486)),IF(NOT(ISNUMBER(AD486)),IF(Azi&gt;AI486,"Rezerva scrisă pentru avarii neaparente nu a fost trimisă în termen ("&amp;RIGHT("0"&amp;DAY(AI486),2)&amp;"."&amp;RIGHT("0"&amp;MONTH(AI486),2)&amp;"."&amp;YEAR(AI486)&amp;"). ","Trimite rezerva scrisă pentru avarii neaparente până la "&amp;RIGHT("0"&amp;DAY(AI486),2)&amp;"."&amp;RIGHT("0"&amp;MONTH(AI486),2)&amp;"."&amp;YEAR(AI486)&amp;". "),IF(AD486&gt;AI486,"Rezerva scrisă a fost trimisă după termenul de 7 zile ("&amp;RIGHT("0"&amp;DAY(AI486),2)&amp;"."&amp;RIGHT("0"&amp;MONTH(AI486),2)&amp;"."&amp;YEAR(AI486)&amp;"): se prezumă că marfa a fost primită în starea din CMR. ","")),"")&amp;IF(ISNUMBER(AJ486),IF(NOT(ISNUMBER(AE486)),IF(Azi&gt;AJ486,"Termenul de 21 de zile pentru reclamația de întârziere a expirat. ","Livrare cu întârziere: trimite reclamația scrisă până la "&amp;RIGHT("0"&amp;DAY(AJ486),2)&amp;"."&amp;RIGHT("0"&amp;MONTH(AJ486),2)&amp;"."&amp;YEAR(AJ486)&amp;". "),IF(AE486&gt;AJ486,"Reclamația pentru întârziere a fost trimisă după termen. ","")),"")&amp;IF(AND(AH486="În tranzit – întârziat"),"Termenul de livrare a trecut și marfa nu a ajuns. ","")&amp;IF(AND(ISNUMBER(AK486),OR(AB486&lt;&gt;"",ISNUMBER(AC486),ISNUMBER(AJ486)),Azi&gt;N(AK486)-60,Azi&lt;=N(AK486)),"Acțiunea în instanță se prescrie la "&amp;RIGHT("0"&amp;DAY(AK486),2)&amp;"."&amp;RIGHT("0"&amp;MONTH(AK486),2)&amp;"."&amp;YEAR(AK486)&amp;". ","")))</f>
        <v/>
      </c>
    </row>
    <row r="487" spans="2:38" x14ac:dyDescent="0.2">
      <c r="B487" s="17"/>
      <c r="C487" s="18"/>
      <c r="D487" s="19"/>
      <c r="E487" s="19"/>
      <c r="F487" s="19"/>
      <c r="G487" s="19"/>
      <c r="H487" s="19"/>
      <c r="I487" s="19"/>
      <c r="J487" s="19"/>
      <c r="K487" s="19"/>
      <c r="L487" s="18"/>
      <c r="M487" s="19"/>
      <c r="N487" s="19"/>
      <c r="O487" s="19"/>
      <c r="P487" s="19"/>
      <c r="Q487" s="19"/>
      <c r="R487" s="19"/>
      <c r="S487" s="19"/>
      <c r="T487" s="20"/>
      <c r="U487" s="21"/>
      <c r="V487" s="20"/>
      <c r="W487" s="19"/>
      <c r="X487" s="19"/>
      <c r="Y487" s="18"/>
      <c r="Z487" s="19"/>
      <c r="AA487" s="18"/>
      <c r="AB487" s="19"/>
      <c r="AC487" s="18"/>
      <c r="AD487" s="18"/>
      <c r="AE487" s="18"/>
      <c r="AF487" s="22" t="str">
        <f>IF(B487="","",SUMIF(Mărfuri!$B$5:$B$1004,B487,Mărfuri!$D$5:$D$1004))</f>
        <v/>
      </c>
      <c r="AG487" s="23" t="str">
        <f>IF(B487="","",SUMIF(Mărfuri!$B$5:$B$1004,B487,Mărfuri!$H$5:$H$1004))</f>
        <v/>
      </c>
      <c r="AH487" s="24" t="str">
        <f t="shared" si="28"/>
        <v/>
      </c>
      <c r="AI487" s="25" t="str">
        <f t="shared" si="29"/>
        <v/>
      </c>
      <c r="AJ487" s="25" t="str">
        <f t="shared" si="30"/>
        <v/>
      </c>
      <c r="AK487" s="25" t="str">
        <f t="shared" si="31"/>
        <v/>
      </c>
      <c r="AL487" s="26" t="str">
        <f>IF(B487="","",TRIM(IF(COUNTIF($B$5:$B$504,B487)&gt;1,"Număr CMR dublat. ","")&amp;IF(LEN(IF(C487="","data, ","")&amp;IF(D487="","locul întocmirii, ","")&amp;IF(OR(E487="",F487=""),"expeditorul, ","")&amp;IF(OR(H487="",I487=""),"destinatarul, ","")&amp;IF(OR(N487="",O487=""),"transportatorul, ","")&amp;IF(OR(K487="",NOT(ISNUMBER(L487))),"locul și data încărcării, ","")&amp;IF(M487="","locul de livrare, ","")&amp;IF(N(AF487)=0,"numărul de colete, ","")&amp;IF(COUNTIFS(Mărfuri!$B$5:$B$1004,B487,Mărfuri!$H$5:$H$1004,"")&gt;0,"greutatea unor loturi, ",""))&gt;0,"Lipsesc date obligatorii (art. 6): "&amp;LEFT(IF(C487="","data, ","")&amp;IF(D487="","locul întocmirii, ","")&amp;IF(OR(E487="",F487=""),"expeditorul, ","")&amp;IF(OR(H487="",I487=""),"destinatarul, ","")&amp;IF(OR(N487="",O487=""),"transportatorul, ","")&amp;IF(OR(K487="",NOT(ISNUMBER(L487))),"locul și data încărcării, ","")&amp;IF(M487="","locul de livrare, ","")&amp;IF(N(AF487)=0,"numărul de colete, ","")&amp;IF(COUNTIFS(Mărfuri!$B$5:$B$1004,B487,Mărfuri!$H$5:$H$1004,"")&gt;0,"greutatea unor loturi, ",""),LEN(IF(C487="","data, ","")&amp;IF(D487="","locul întocmirii, ","")&amp;IF(OR(E487="",F487=""),"expeditorul, ","")&amp;IF(OR(H487="",I487=""),"destinatarul, ","")&amp;IF(OR(N487="",O487=""),"transportatorul, ","")&amp;IF(OR(K487="",NOT(ISNUMBER(L487))),"locul și data încărcării, ","")&amp;IF(M487="","locul de livrare, ","")&amp;IF(N(AF487)=0,"numărul de colete, ","")&amp;IF(COUNTIFS(Mărfuri!$B$5:$B$1004,B487,Mărfuri!$H$5:$H$1004,"")&gt;0,"greutatea unor loturi, ",""))-2)&amp;". ","")&amp;IF(Z487&lt;&gt;"","Transportatorul a făcut rezerve la încărcare (art. 8): ele te obligă doar dacă le-ai acceptat expres. ","")&amp;IF(AND(ISNUMBER(AC487),ISNUMBER(AI487)),IF(NOT(ISNUMBER(AD487)),IF(Azi&gt;AI487,"Rezerva scrisă pentru avarii neaparente nu a fost trimisă în termen ("&amp;RIGHT("0"&amp;DAY(AI487),2)&amp;"."&amp;RIGHT("0"&amp;MONTH(AI487),2)&amp;"."&amp;YEAR(AI487)&amp;"). ","Trimite rezerva scrisă pentru avarii neaparente până la "&amp;RIGHT("0"&amp;DAY(AI487),2)&amp;"."&amp;RIGHT("0"&amp;MONTH(AI487),2)&amp;"."&amp;YEAR(AI487)&amp;". "),IF(AD487&gt;AI487,"Rezerva scrisă a fost trimisă după termenul de 7 zile ("&amp;RIGHT("0"&amp;DAY(AI487),2)&amp;"."&amp;RIGHT("0"&amp;MONTH(AI487),2)&amp;"."&amp;YEAR(AI487)&amp;"): se prezumă că marfa a fost primită în starea din CMR. ","")),"")&amp;IF(ISNUMBER(AJ487),IF(NOT(ISNUMBER(AE487)),IF(Azi&gt;AJ487,"Termenul de 21 de zile pentru reclamația de întârziere a expirat. ","Livrare cu întârziere: trimite reclamația scrisă până la "&amp;RIGHT("0"&amp;DAY(AJ487),2)&amp;"."&amp;RIGHT("0"&amp;MONTH(AJ487),2)&amp;"."&amp;YEAR(AJ487)&amp;". "),IF(AE487&gt;AJ487,"Reclamația pentru întârziere a fost trimisă după termen. ","")),"")&amp;IF(AND(AH487="În tranzit – întârziat"),"Termenul de livrare a trecut și marfa nu a ajuns. ","")&amp;IF(AND(ISNUMBER(AK487),OR(AB487&lt;&gt;"",ISNUMBER(AC487),ISNUMBER(AJ487)),Azi&gt;N(AK487)-60,Azi&lt;=N(AK487)),"Acțiunea în instanță se prescrie la "&amp;RIGHT("0"&amp;DAY(AK487),2)&amp;"."&amp;RIGHT("0"&amp;MONTH(AK487),2)&amp;"."&amp;YEAR(AK487)&amp;". ","")))</f>
        <v/>
      </c>
    </row>
    <row r="488" spans="2:38" x14ac:dyDescent="0.2">
      <c r="B488" s="17"/>
      <c r="C488" s="18"/>
      <c r="D488" s="19"/>
      <c r="E488" s="19"/>
      <c r="F488" s="19"/>
      <c r="G488" s="19"/>
      <c r="H488" s="19"/>
      <c r="I488" s="19"/>
      <c r="J488" s="19"/>
      <c r="K488" s="19"/>
      <c r="L488" s="18"/>
      <c r="M488" s="19"/>
      <c r="N488" s="19"/>
      <c r="O488" s="19"/>
      <c r="P488" s="19"/>
      <c r="Q488" s="19"/>
      <c r="R488" s="19"/>
      <c r="S488" s="19"/>
      <c r="T488" s="20"/>
      <c r="U488" s="21"/>
      <c r="V488" s="20"/>
      <c r="W488" s="19"/>
      <c r="X488" s="19"/>
      <c r="Y488" s="18"/>
      <c r="Z488" s="19"/>
      <c r="AA488" s="18"/>
      <c r="AB488" s="19"/>
      <c r="AC488" s="18"/>
      <c r="AD488" s="18"/>
      <c r="AE488" s="18"/>
      <c r="AF488" s="22" t="str">
        <f>IF(B488="","",SUMIF(Mărfuri!$B$5:$B$1004,B488,Mărfuri!$D$5:$D$1004))</f>
        <v/>
      </c>
      <c r="AG488" s="23" t="str">
        <f>IF(B488="","",SUMIF(Mărfuri!$B$5:$B$1004,B488,Mărfuri!$H$5:$H$1004))</f>
        <v/>
      </c>
      <c r="AH488" s="24" t="str">
        <f t="shared" si="28"/>
        <v/>
      </c>
      <c r="AI488" s="25" t="str">
        <f t="shared" si="29"/>
        <v/>
      </c>
      <c r="AJ488" s="25" t="str">
        <f t="shared" si="30"/>
        <v/>
      </c>
      <c r="AK488" s="25" t="str">
        <f t="shared" si="31"/>
        <v/>
      </c>
      <c r="AL488" s="26" t="str">
        <f>IF(B488="","",TRIM(IF(COUNTIF($B$5:$B$504,B488)&gt;1,"Număr CMR dublat. ","")&amp;IF(LEN(IF(C488="","data, ","")&amp;IF(D488="","locul întocmirii, ","")&amp;IF(OR(E488="",F488=""),"expeditorul, ","")&amp;IF(OR(H488="",I488=""),"destinatarul, ","")&amp;IF(OR(N488="",O488=""),"transportatorul, ","")&amp;IF(OR(K488="",NOT(ISNUMBER(L488))),"locul și data încărcării, ","")&amp;IF(M488="","locul de livrare, ","")&amp;IF(N(AF488)=0,"numărul de colete, ","")&amp;IF(COUNTIFS(Mărfuri!$B$5:$B$1004,B488,Mărfuri!$H$5:$H$1004,"")&gt;0,"greutatea unor loturi, ",""))&gt;0,"Lipsesc date obligatorii (art. 6): "&amp;LEFT(IF(C488="","data, ","")&amp;IF(D488="","locul întocmirii, ","")&amp;IF(OR(E488="",F488=""),"expeditorul, ","")&amp;IF(OR(H488="",I488=""),"destinatarul, ","")&amp;IF(OR(N488="",O488=""),"transportatorul, ","")&amp;IF(OR(K488="",NOT(ISNUMBER(L488))),"locul și data încărcării, ","")&amp;IF(M488="","locul de livrare, ","")&amp;IF(N(AF488)=0,"numărul de colete, ","")&amp;IF(COUNTIFS(Mărfuri!$B$5:$B$1004,B488,Mărfuri!$H$5:$H$1004,"")&gt;0,"greutatea unor loturi, ",""),LEN(IF(C488="","data, ","")&amp;IF(D488="","locul întocmirii, ","")&amp;IF(OR(E488="",F488=""),"expeditorul, ","")&amp;IF(OR(H488="",I488=""),"destinatarul, ","")&amp;IF(OR(N488="",O488=""),"transportatorul, ","")&amp;IF(OR(K488="",NOT(ISNUMBER(L488))),"locul și data încărcării, ","")&amp;IF(M488="","locul de livrare, ","")&amp;IF(N(AF488)=0,"numărul de colete, ","")&amp;IF(COUNTIFS(Mărfuri!$B$5:$B$1004,B488,Mărfuri!$H$5:$H$1004,"")&gt;0,"greutatea unor loturi, ",""))-2)&amp;". ","")&amp;IF(Z488&lt;&gt;"","Transportatorul a făcut rezerve la încărcare (art. 8): ele te obligă doar dacă le-ai acceptat expres. ","")&amp;IF(AND(ISNUMBER(AC488),ISNUMBER(AI488)),IF(NOT(ISNUMBER(AD488)),IF(Azi&gt;AI488,"Rezerva scrisă pentru avarii neaparente nu a fost trimisă în termen ("&amp;RIGHT("0"&amp;DAY(AI488),2)&amp;"."&amp;RIGHT("0"&amp;MONTH(AI488),2)&amp;"."&amp;YEAR(AI488)&amp;"). ","Trimite rezerva scrisă pentru avarii neaparente până la "&amp;RIGHT("0"&amp;DAY(AI488),2)&amp;"."&amp;RIGHT("0"&amp;MONTH(AI488),2)&amp;"."&amp;YEAR(AI488)&amp;". "),IF(AD488&gt;AI488,"Rezerva scrisă a fost trimisă după termenul de 7 zile ("&amp;RIGHT("0"&amp;DAY(AI488),2)&amp;"."&amp;RIGHT("0"&amp;MONTH(AI488),2)&amp;"."&amp;YEAR(AI488)&amp;"): se prezumă că marfa a fost primită în starea din CMR. ","")),"")&amp;IF(ISNUMBER(AJ488),IF(NOT(ISNUMBER(AE488)),IF(Azi&gt;AJ488,"Termenul de 21 de zile pentru reclamația de întârziere a expirat. ","Livrare cu întârziere: trimite reclamația scrisă până la "&amp;RIGHT("0"&amp;DAY(AJ488),2)&amp;"."&amp;RIGHT("0"&amp;MONTH(AJ488),2)&amp;"."&amp;YEAR(AJ488)&amp;". "),IF(AE488&gt;AJ488,"Reclamația pentru întârziere a fost trimisă după termen. ","")),"")&amp;IF(AND(AH488="În tranzit – întârziat"),"Termenul de livrare a trecut și marfa nu a ajuns. ","")&amp;IF(AND(ISNUMBER(AK488),OR(AB488&lt;&gt;"",ISNUMBER(AC488),ISNUMBER(AJ488)),Azi&gt;N(AK488)-60,Azi&lt;=N(AK488)),"Acțiunea în instanță se prescrie la "&amp;RIGHT("0"&amp;DAY(AK488),2)&amp;"."&amp;RIGHT("0"&amp;MONTH(AK488),2)&amp;"."&amp;YEAR(AK488)&amp;". ","")))</f>
        <v/>
      </c>
    </row>
    <row r="489" spans="2:38" x14ac:dyDescent="0.2">
      <c r="B489" s="17"/>
      <c r="C489" s="18"/>
      <c r="D489" s="19"/>
      <c r="E489" s="19"/>
      <c r="F489" s="19"/>
      <c r="G489" s="19"/>
      <c r="H489" s="19"/>
      <c r="I489" s="19"/>
      <c r="J489" s="19"/>
      <c r="K489" s="19"/>
      <c r="L489" s="18"/>
      <c r="M489" s="19"/>
      <c r="N489" s="19"/>
      <c r="O489" s="19"/>
      <c r="P489" s="19"/>
      <c r="Q489" s="19"/>
      <c r="R489" s="19"/>
      <c r="S489" s="19"/>
      <c r="T489" s="20"/>
      <c r="U489" s="21"/>
      <c r="V489" s="20"/>
      <c r="W489" s="19"/>
      <c r="X489" s="19"/>
      <c r="Y489" s="18"/>
      <c r="Z489" s="19"/>
      <c r="AA489" s="18"/>
      <c r="AB489" s="19"/>
      <c r="AC489" s="18"/>
      <c r="AD489" s="18"/>
      <c r="AE489" s="18"/>
      <c r="AF489" s="22" t="str">
        <f>IF(B489="","",SUMIF(Mărfuri!$B$5:$B$1004,B489,Mărfuri!$D$5:$D$1004))</f>
        <v/>
      </c>
      <c r="AG489" s="23" t="str">
        <f>IF(B489="","",SUMIF(Mărfuri!$B$5:$B$1004,B489,Mărfuri!$H$5:$H$1004))</f>
        <v/>
      </c>
      <c r="AH489" s="24" t="str">
        <f t="shared" si="28"/>
        <v/>
      </c>
      <c r="AI489" s="25" t="str">
        <f t="shared" si="29"/>
        <v/>
      </c>
      <c r="AJ489" s="25" t="str">
        <f t="shared" si="30"/>
        <v/>
      </c>
      <c r="AK489" s="25" t="str">
        <f t="shared" si="31"/>
        <v/>
      </c>
      <c r="AL489" s="26" t="str">
        <f>IF(B489="","",TRIM(IF(COUNTIF($B$5:$B$504,B489)&gt;1,"Număr CMR dublat. ","")&amp;IF(LEN(IF(C489="","data, ","")&amp;IF(D489="","locul întocmirii, ","")&amp;IF(OR(E489="",F489=""),"expeditorul, ","")&amp;IF(OR(H489="",I489=""),"destinatarul, ","")&amp;IF(OR(N489="",O489=""),"transportatorul, ","")&amp;IF(OR(K489="",NOT(ISNUMBER(L489))),"locul și data încărcării, ","")&amp;IF(M489="","locul de livrare, ","")&amp;IF(N(AF489)=0,"numărul de colete, ","")&amp;IF(COUNTIFS(Mărfuri!$B$5:$B$1004,B489,Mărfuri!$H$5:$H$1004,"")&gt;0,"greutatea unor loturi, ",""))&gt;0,"Lipsesc date obligatorii (art. 6): "&amp;LEFT(IF(C489="","data, ","")&amp;IF(D489="","locul întocmirii, ","")&amp;IF(OR(E489="",F489=""),"expeditorul, ","")&amp;IF(OR(H489="",I489=""),"destinatarul, ","")&amp;IF(OR(N489="",O489=""),"transportatorul, ","")&amp;IF(OR(K489="",NOT(ISNUMBER(L489))),"locul și data încărcării, ","")&amp;IF(M489="","locul de livrare, ","")&amp;IF(N(AF489)=0,"numărul de colete, ","")&amp;IF(COUNTIFS(Mărfuri!$B$5:$B$1004,B489,Mărfuri!$H$5:$H$1004,"")&gt;0,"greutatea unor loturi, ",""),LEN(IF(C489="","data, ","")&amp;IF(D489="","locul întocmirii, ","")&amp;IF(OR(E489="",F489=""),"expeditorul, ","")&amp;IF(OR(H489="",I489=""),"destinatarul, ","")&amp;IF(OR(N489="",O489=""),"transportatorul, ","")&amp;IF(OR(K489="",NOT(ISNUMBER(L489))),"locul și data încărcării, ","")&amp;IF(M489="","locul de livrare, ","")&amp;IF(N(AF489)=0,"numărul de colete, ","")&amp;IF(COUNTIFS(Mărfuri!$B$5:$B$1004,B489,Mărfuri!$H$5:$H$1004,"")&gt;0,"greutatea unor loturi, ",""))-2)&amp;". ","")&amp;IF(Z489&lt;&gt;"","Transportatorul a făcut rezerve la încărcare (art. 8): ele te obligă doar dacă le-ai acceptat expres. ","")&amp;IF(AND(ISNUMBER(AC489),ISNUMBER(AI489)),IF(NOT(ISNUMBER(AD489)),IF(Azi&gt;AI489,"Rezerva scrisă pentru avarii neaparente nu a fost trimisă în termen ("&amp;RIGHT("0"&amp;DAY(AI489),2)&amp;"."&amp;RIGHT("0"&amp;MONTH(AI489),2)&amp;"."&amp;YEAR(AI489)&amp;"). ","Trimite rezerva scrisă pentru avarii neaparente până la "&amp;RIGHT("0"&amp;DAY(AI489),2)&amp;"."&amp;RIGHT("0"&amp;MONTH(AI489),2)&amp;"."&amp;YEAR(AI489)&amp;". "),IF(AD489&gt;AI489,"Rezerva scrisă a fost trimisă după termenul de 7 zile ("&amp;RIGHT("0"&amp;DAY(AI489),2)&amp;"."&amp;RIGHT("0"&amp;MONTH(AI489),2)&amp;"."&amp;YEAR(AI489)&amp;"): se prezumă că marfa a fost primită în starea din CMR. ","")),"")&amp;IF(ISNUMBER(AJ489),IF(NOT(ISNUMBER(AE489)),IF(Azi&gt;AJ489,"Termenul de 21 de zile pentru reclamația de întârziere a expirat. ","Livrare cu întârziere: trimite reclamația scrisă până la "&amp;RIGHT("0"&amp;DAY(AJ489),2)&amp;"."&amp;RIGHT("0"&amp;MONTH(AJ489),2)&amp;"."&amp;YEAR(AJ489)&amp;". "),IF(AE489&gt;AJ489,"Reclamația pentru întârziere a fost trimisă după termen. ","")),"")&amp;IF(AND(AH489="În tranzit – întârziat"),"Termenul de livrare a trecut și marfa nu a ajuns. ","")&amp;IF(AND(ISNUMBER(AK489),OR(AB489&lt;&gt;"",ISNUMBER(AC489),ISNUMBER(AJ489)),Azi&gt;N(AK489)-60,Azi&lt;=N(AK489)),"Acțiunea în instanță se prescrie la "&amp;RIGHT("0"&amp;DAY(AK489),2)&amp;"."&amp;RIGHT("0"&amp;MONTH(AK489),2)&amp;"."&amp;YEAR(AK489)&amp;". ","")))</f>
        <v/>
      </c>
    </row>
    <row r="490" spans="2:38" x14ac:dyDescent="0.2">
      <c r="B490" s="17"/>
      <c r="C490" s="18"/>
      <c r="D490" s="19"/>
      <c r="E490" s="19"/>
      <c r="F490" s="19"/>
      <c r="G490" s="19"/>
      <c r="H490" s="19"/>
      <c r="I490" s="19"/>
      <c r="J490" s="19"/>
      <c r="K490" s="19"/>
      <c r="L490" s="18"/>
      <c r="M490" s="19"/>
      <c r="N490" s="19"/>
      <c r="O490" s="19"/>
      <c r="P490" s="19"/>
      <c r="Q490" s="19"/>
      <c r="R490" s="19"/>
      <c r="S490" s="19"/>
      <c r="T490" s="20"/>
      <c r="U490" s="21"/>
      <c r="V490" s="20"/>
      <c r="W490" s="19"/>
      <c r="X490" s="19"/>
      <c r="Y490" s="18"/>
      <c r="Z490" s="19"/>
      <c r="AA490" s="18"/>
      <c r="AB490" s="19"/>
      <c r="AC490" s="18"/>
      <c r="AD490" s="18"/>
      <c r="AE490" s="18"/>
      <c r="AF490" s="22" t="str">
        <f>IF(B490="","",SUMIF(Mărfuri!$B$5:$B$1004,B490,Mărfuri!$D$5:$D$1004))</f>
        <v/>
      </c>
      <c r="AG490" s="23" t="str">
        <f>IF(B490="","",SUMIF(Mărfuri!$B$5:$B$1004,B490,Mărfuri!$H$5:$H$1004))</f>
        <v/>
      </c>
      <c r="AH490" s="24" t="str">
        <f t="shared" si="28"/>
        <v/>
      </c>
      <c r="AI490" s="25" t="str">
        <f t="shared" si="29"/>
        <v/>
      </c>
      <c r="AJ490" s="25" t="str">
        <f t="shared" si="30"/>
        <v/>
      </c>
      <c r="AK490" s="25" t="str">
        <f t="shared" si="31"/>
        <v/>
      </c>
      <c r="AL490" s="26" t="str">
        <f>IF(B490="","",TRIM(IF(COUNTIF($B$5:$B$504,B490)&gt;1,"Număr CMR dublat. ","")&amp;IF(LEN(IF(C490="","data, ","")&amp;IF(D490="","locul întocmirii, ","")&amp;IF(OR(E490="",F490=""),"expeditorul, ","")&amp;IF(OR(H490="",I490=""),"destinatarul, ","")&amp;IF(OR(N490="",O490=""),"transportatorul, ","")&amp;IF(OR(K490="",NOT(ISNUMBER(L490))),"locul și data încărcării, ","")&amp;IF(M490="","locul de livrare, ","")&amp;IF(N(AF490)=0,"numărul de colete, ","")&amp;IF(COUNTIFS(Mărfuri!$B$5:$B$1004,B490,Mărfuri!$H$5:$H$1004,"")&gt;0,"greutatea unor loturi, ",""))&gt;0,"Lipsesc date obligatorii (art. 6): "&amp;LEFT(IF(C490="","data, ","")&amp;IF(D490="","locul întocmirii, ","")&amp;IF(OR(E490="",F490=""),"expeditorul, ","")&amp;IF(OR(H490="",I490=""),"destinatarul, ","")&amp;IF(OR(N490="",O490=""),"transportatorul, ","")&amp;IF(OR(K490="",NOT(ISNUMBER(L490))),"locul și data încărcării, ","")&amp;IF(M490="","locul de livrare, ","")&amp;IF(N(AF490)=0,"numărul de colete, ","")&amp;IF(COUNTIFS(Mărfuri!$B$5:$B$1004,B490,Mărfuri!$H$5:$H$1004,"")&gt;0,"greutatea unor loturi, ",""),LEN(IF(C490="","data, ","")&amp;IF(D490="","locul întocmirii, ","")&amp;IF(OR(E490="",F490=""),"expeditorul, ","")&amp;IF(OR(H490="",I490=""),"destinatarul, ","")&amp;IF(OR(N490="",O490=""),"transportatorul, ","")&amp;IF(OR(K490="",NOT(ISNUMBER(L490))),"locul și data încărcării, ","")&amp;IF(M490="","locul de livrare, ","")&amp;IF(N(AF490)=0,"numărul de colete, ","")&amp;IF(COUNTIFS(Mărfuri!$B$5:$B$1004,B490,Mărfuri!$H$5:$H$1004,"")&gt;0,"greutatea unor loturi, ",""))-2)&amp;". ","")&amp;IF(Z490&lt;&gt;"","Transportatorul a făcut rezerve la încărcare (art. 8): ele te obligă doar dacă le-ai acceptat expres. ","")&amp;IF(AND(ISNUMBER(AC490),ISNUMBER(AI490)),IF(NOT(ISNUMBER(AD490)),IF(Azi&gt;AI490,"Rezerva scrisă pentru avarii neaparente nu a fost trimisă în termen ("&amp;RIGHT("0"&amp;DAY(AI490),2)&amp;"."&amp;RIGHT("0"&amp;MONTH(AI490),2)&amp;"."&amp;YEAR(AI490)&amp;"). ","Trimite rezerva scrisă pentru avarii neaparente până la "&amp;RIGHT("0"&amp;DAY(AI490),2)&amp;"."&amp;RIGHT("0"&amp;MONTH(AI490),2)&amp;"."&amp;YEAR(AI490)&amp;". "),IF(AD490&gt;AI490,"Rezerva scrisă a fost trimisă după termenul de 7 zile ("&amp;RIGHT("0"&amp;DAY(AI490),2)&amp;"."&amp;RIGHT("0"&amp;MONTH(AI490),2)&amp;"."&amp;YEAR(AI490)&amp;"): se prezumă că marfa a fost primită în starea din CMR. ","")),"")&amp;IF(ISNUMBER(AJ490),IF(NOT(ISNUMBER(AE490)),IF(Azi&gt;AJ490,"Termenul de 21 de zile pentru reclamația de întârziere a expirat. ","Livrare cu întârziere: trimite reclamația scrisă până la "&amp;RIGHT("0"&amp;DAY(AJ490),2)&amp;"."&amp;RIGHT("0"&amp;MONTH(AJ490),2)&amp;"."&amp;YEAR(AJ490)&amp;". "),IF(AE490&gt;AJ490,"Reclamația pentru întârziere a fost trimisă după termen. ","")),"")&amp;IF(AND(AH490="În tranzit – întârziat"),"Termenul de livrare a trecut și marfa nu a ajuns. ","")&amp;IF(AND(ISNUMBER(AK490),OR(AB490&lt;&gt;"",ISNUMBER(AC490),ISNUMBER(AJ490)),Azi&gt;N(AK490)-60,Azi&lt;=N(AK490)),"Acțiunea în instanță se prescrie la "&amp;RIGHT("0"&amp;DAY(AK490),2)&amp;"."&amp;RIGHT("0"&amp;MONTH(AK490),2)&amp;"."&amp;YEAR(AK490)&amp;". ","")))</f>
        <v/>
      </c>
    </row>
    <row r="491" spans="2:38" x14ac:dyDescent="0.2">
      <c r="B491" s="17"/>
      <c r="C491" s="18"/>
      <c r="D491" s="19"/>
      <c r="E491" s="19"/>
      <c r="F491" s="19"/>
      <c r="G491" s="19"/>
      <c r="H491" s="19"/>
      <c r="I491" s="19"/>
      <c r="J491" s="19"/>
      <c r="K491" s="19"/>
      <c r="L491" s="18"/>
      <c r="M491" s="19"/>
      <c r="N491" s="19"/>
      <c r="O491" s="19"/>
      <c r="P491" s="19"/>
      <c r="Q491" s="19"/>
      <c r="R491" s="19"/>
      <c r="S491" s="19"/>
      <c r="T491" s="20"/>
      <c r="U491" s="21"/>
      <c r="V491" s="20"/>
      <c r="W491" s="19"/>
      <c r="X491" s="19"/>
      <c r="Y491" s="18"/>
      <c r="Z491" s="19"/>
      <c r="AA491" s="18"/>
      <c r="AB491" s="19"/>
      <c r="AC491" s="18"/>
      <c r="AD491" s="18"/>
      <c r="AE491" s="18"/>
      <c r="AF491" s="22" t="str">
        <f>IF(B491="","",SUMIF(Mărfuri!$B$5:$B$1004,B491,Mărfuri!$D$5:$D$1004))</f>
        <v/>
      </c>
      <c r="AG491" s="23" t="str">
        <f>IF(B491="","",SUMIF(Mărfuri!$B$5:$B$1004,B491,Mărfuri!$H$5:$H$1004))</f>
        <v/>
      </c>
      <c r="AH491" s="24" t="str">
        <f t="shared" si="28"/>
        <v/>
      </c>
      <c r="AI491" s="25" t="str">
        <f t="shared" si="29"/>
        <v/>
      </c>
      <c r="AJ491" s="25" t="str">
        <f t="shared" si="30"/>
        <v/>
      </c>
      <c r="AK491" s="25" t="str">
        <f t="shared" si="31"/>
        <v/>
      </c>
      <c r="AL491" s="26" t="str">
        <f>IF(B491="","",TRIM(IF(COUNTIF($B$5:$B$504,B491)&gt;1,"Număr CMR dublat. ","")&amp;IF(LEN(IF(C491="","data, ","")&amp;IF(D491="","locul întocmirii, ","")&amp;IF(OR(E491="",F491=""),"expeditorul, ","")&amp;IF(OR(H491="",I491=""),"destinatarul, ","")&amp;IF(OR(N491="",O491=""),"transportatorul, ","")&amp;IF(OR(K491="",NOT(ISNUMBER(L491))),"locul și data încărcării, ","")&amp;IF(M491="","locul de livrare, ","")&amp;IF(N(AF491)=0,"numărul de colete, ","")&amp;IF(COUNTIFS(Mărfuri!$B$5:$B$1004,B491,Mărfuri!$H$5:$H$1004,"")&gt;0,"greutatea unor loturi, ",""))&gt;0,"Lipsesc date obligatorii (art. 6): "&amp;LEFT(IF(C491="","data, ","")&amp;IF(D491="","locul întocmirii, ","")&amp;IF(OR(E491="",F491=""),"expeditorul, ","")&amp;IF(OR(H491="",I491=""),"destinatarul, ","")&amp;IF(OR(N491="",O491=""),"transportatorul, ","")&amp;IF(OR(K491="",NOT(ISNUMBER(L491))),"locul și data încărcării, ","")&amp;IF(M491="","locul de livrare, ","")&amp;IF(N(AF491)=0,"numărul de colete, ","")&amp;IF(COUNTIFS(Mărfuri!$B$5:$B$1004,B491,Mărfuri!$H$5:$H$1004,"")&gt;0,"greutatea unor loturi, ",""),LEN(IF(C491="","data, ","")&amp;IF(D491="","locul întocmirii, ","")&amp;IF(OR(E491="",F491=""),"expeditorul, ","")&amp;IF(OR(H491="",I491=""),"destinatarul, ","")&amp;IF(OR(N491="",O491=""),"transportatorul, ","")&amp;IF(OR(K491="",NOT(ISNUMBER(L491))),"locul și data încărcării, ","")&amp;IF(M491="","locul de livrare, ","")&amp;IF(N(AF491)=0,"numărul de colete, ","")&amp;IF(COUNTIFS(Mărfuri!$B$5:$B$1004,B491,Mărfuri!$H$5:$H$1004,"")&gt;0,"greutatea unor loturi, ",""))-2)&amp;". ","")&amp;IF(Z491&lt;&gt;"","Transportatorul a făcut rezerve la încărcare (art. 8): ele te obligă doar dacă le-ai acceptat expres. ","")&amp;IF(AND(ISNUMBER(AC491),ISNUMBER(AI491)),IF(NOT(ISNUMBER(AD491)),IF(Azi&gt;AI491,"Rezerva scrisă pentru avarii neaparente nu a fost trimisă în termen ("&amp;RIGHT("0"&amp;DAY(AI491),2)&amp;"."&amp;RIGHT("0"&amp;MONTH(AI491),2)&amp;"."&amp;YEAR(AI491)&amp;"). ","Trimite rezerva scrisă pentru avarii neaparente până la "&amp;RIGHT("0"&amp;DAY(AI491),2)&amp;"."&amp;RIGHT("0"&amp;MONTH(AI491),2)&amp;"."&amp;YEAR(AI491)&amp;". "),IF(AD491&gt;AI491,"Rezerva scrisă a fost trimisă după termenul de 7 zile ("&amp;RIGHT("0"&amp;DAY(AI491),2)&amp;"."&amp;RIGHT("0"&amp;MONTH(AI491),2)&amp;"."&amp;YEAR(AI491)&amp;"): se prezumă că marfa a fost primită în starea din CMR. ","")),"")&amp;IF(ISNUMBER(AJ491),IF(NOT(ISNUMBER(AE491)),IF(Azi&gt;AJ491,"Termenul de 21 de zile pentru reclamația de întârziere a expirat. ","Livrare cu întârziere: trimite reclamația scrisă până la "&amp;RIGHT("0"&amp;DAY(AJ491),2)&amp;"."&amp;RIGHT("0"&amp;MONTH(AJ491),2)&amp;"."&amp;YEAR(AJ491)&amp;". "),IF(AE491&gt;AJ491,"Reclamația pentru întârziere a fost trimisă după termen. ","")),"")&amp;IF(AND(AH491="În tranzit – întârziat"),"Termenul de livrare a trecut și marfa nu a ajuns. ","")&amp;IF(AND(ISNUMBER(AK491),OR(AB491&lt;&gt;"",ISNUMBER(AC491),ISNUMBER(AJ491)),Azi&gt;N(AK491)-60,Azi&lt;=N(AK491)),"Acțiunea în instanță se prescrie la "&amp;RIGHT("0"&amp;DAY(AK491),2)&amp;"."&amp;RIGHT("0"&amp;MONTH(AK491),2)&amp;"."&amp;YEAR(AK491)&amp;". ","")))</f>
        <v/>
      </c>
    </row>
    <row r="492" spans="2:38" x14ac:dyDescent="0.2">
      <c r="B492" s="17"/>
      <c r="C492" s="18"/>
      <c r="D492" s="19"/>
      <c r="E492" s="19"/>
      <c r="F492" s="19"/>
      <c r="G492" s="19"/>
      <c r="H492" s="19"/>
      <c r="I492" s="19"/>
      <c r="J492" s="19"/>
      <c r="K492" s="19"/>
      <c r="L492" s="18"/>
      <c r="M492" s="19"/>
      <c r="N492" s="19"/>
      <c r="O492" s="19"/>
      <c r="P492" s="19"/>
      <c r="Q492" s="19"/>
      <c r="R492" s="19"/>
      <c r="S492" s="19"/>
      <c r="T492" s="20"/>
      <c r="U492" s="21"/>
      <c r="V492" s="20"/>
      <c r="W492" s="19"/>
      <c r="X492" s="19"/>
      <c r="Y492" s="18"/>
      <c r="Z492" s="19"/>
      <c r="AA492" s="18"/>
      <c r="AB492" s="19"/>
      <c r="AC492" s="18"/>
      <c r="AD492" s="18"/>
      <c r="AE492" s="18"/>
      <c r="AF492" s="22" t="str">
        <f>IF(B492="","",SUMIF(Mărfuri!$B$5:$B$1004,B492,Mărfuri!$D$5:$D$1004))</f>
        <v/>
      </c>
      <c r="AG492" s="23" t="str">
        <f>IF(B492="","",SUMIF(Mărfuri!$B$5:$B$1004,B492,Mărfuri!$H$5:$H$1004))</f>
        <v/>
      </c>
      <c r="AH492" s="24" t="str">
        <f t="shared" si="28"/>
        <v/>
      </c>
      <c r="AI492" s="25" t="str">
        <f t="shared" si="29"/>
        <v/>
      </c>
      <c r="AJ492" s="25" t="str">
        <f t="shared" si="30"/>
        <v/>
      </c>
      <c r="AK492" s="25" t="str">
        <f t="shared" si="31"/>
        <v/>
      </c>
      <c r="AL492" s="26" t="str">
        <f>IF(B492="","",TRIM(IF(COUNTIF($B$5:$B$504,B492)&gt;1,"Număr CMR dublat. ","")&amp;IF(LEN(IF(C492="","data, ","")&amp;IF(D492="","locul întocmirii, ","")&amp;IF(OR(E492="",F492=""),"expeditorul, ","")&amp;IF(OR(H492="",I492=""),"destinatarul, ","")&amp;IF(OR(N492="",O492=""),"transportatorul, ","")&amp;IF(OR(K492="",NOT(ISNUMBER(L492))),"locul și data încărcării, ","")&amp;IF(M492="","locul de livrare, ","")&amp;IF(N(AF492)=0,"numărul de colete, ","")&amp;IF(COUNTIFS(Mărfuri!$B$5:$B$1004,B492,Mărfuri!$H$5:$H$1004,"")&gt;0,"greutatea unor loturi, ",""))&gt;0,"Lipsesc date obligatorii (art. 6): "&amp;LEFT(IF(C492="","data, ","")&amp;IF(D492="","locul întocmirii, ","")&amp;IF(OR(E492="",F492=""),"expeditorul, ","")&amp;IF(OR(H492="",I492=""),"destinatarul, ","")&amp;IF(OR(N492="",O492=""),"transportatorul, ","")&amp;IF(OR(K492="",NOT(ISNUMBER(L492))),"locul și data încărcării, ","")&amp;IF(M492="","locul de livrare, ","")&amp;IF(N(AF492)=0,"numărul de colete, ","")&amp;IF(COUNTIFS(Mărfuri!$B$5:$B$1004,B492,Mărfuri!$H$5:$H$1004,"")&gt;0,"greutatea unor loturi, ",""),LEN(IF(C492="","data, ","")&amp;IF(D492="","locul întocmirii, ","")&amp;IF(OR(E492="",F492=""),"expeditorul, ","")&amp;IF(OR(H492="",I492=""),"destinatarul, ","")&amp;IF(OR(N492="",O492=""),"transportatorul, ","")&amp;IF(OR(K492="",NOT(ISNUMBER(L492))),"locul și data încărcării, ","")&amp;IF(M492="","locul de livrare, ","")&amp;IF(N(AF492)=0,"numărul de colete, ","")&amp;IF(COUNTIFS(Mărfuri!$B$5:$B$1004,B492,Mărfuri!$H$5:$H$1004,"")&gt;0,"greutatea unor loturi, ",""))-2)&amp;". ","")&amp;IF(Z492&lt;&gt;"","Transportatorul a făcut rezerve la încărcare (art. 8): ele te obligă doar dacă le-ai acceptat expres. ","")&amp;IF(AND(ISNUMBER(AC492),ISNUMBER(AI492)),IF(NOT(ISNUMBER(AD492)),IF(Azi&gt;AI492,"Rezerva scrisă pentru avarii neaparente nu a fost trimisă în termen ("&amp;RIGHT("0"&amp;DAY(AI492),2)&amp;"."&amp;RIGHT("0"&amp;MONTH(AI492),2)&amp;"."&amp;YEAR(AI492)&amp;"). ","Trimite rezerva scrisă pentru avarii neaparente până la "&amp;RIGHT("0"&amp;DAY(AI492),2)&amp;"."&amp;RIGHT("0"&amp;MONTH(AI492),2)&amp;"."&amp;YEAR(AI492)&amp;". "),IF(AD492&gt;AI492,"Rezerva scrisă a fost trimisă după termenul de 7 zile ("&amp;RIGHT("0"&amp;DAY(AI492),2)&amp;"."&amp;RIGHT("0"&amp;MONTH(AI492),2)&amp;"."&amp;YEAR(AI492)&amp;"): se prezumă că marfa a fost primită în starea din CMR. ","")),"")&amp;IF(ISNUMBER(AJ492),IF(NOT(ISNUMBER(AE492)),IF(Azi&gt;AJ492,"Termenul de 21 de zile pentru reclamația de întârziere a expirat. ","Livrare cu întârziere: trimite reclamația scrisă până la "&amp;RIGHT("0"&amp;DAY(AJ492),2)&amp;"."&amp;RIGHT("0"&amp;MONTH(AJ492),2)&amp;"."&amp;YEAR(AJ492)&amp;". "),IF(AE492&gt;AJ492,"Reclamația pentru întârziere a fost trimisă după termen. ","")),"")&amp;IF(AND(AH492="În tranzit – întârziat"),"Termenul de livrare a trecut și marfa nu a ajuns. ","")&amp;IF(AND(ISNUMBER(AK492),OR(AB492&lt;&gt;"",ISNUMBER(AC492),ISNUMBER(AJ492)),Azi&gt;N(AK492)-60,Azi&lt;=N(AK492)),"Acțiunea în instanță se prescrie la "&amp;RIGHT("0"&amp;DAY(AK492),2)&amp;"."&amp;RIGHT("0"&amp;MONTH(AK492),2)&amp;"."&amp;YEAR(AK492)&amp;". ","")))</f>
        <v/>
      </c>
    </row>
    <row r="493" spans="2:38" x14ac:dyDescent="0.2">
      <c r="B493" s="17"/>
      <c r="C493" s="18"/>
      <c r="D493" s="19"/>
      <c r="E493" s="19"/>
      <c r="F493" s="19"/>
      <c r="G493" s="19"/>
      <c r="H493" s="19"/>
      <c r="I493" s="19"/>
      <c r="J493" s="19"/>
      <c r="K493" s="19"/>
      <c r="L493" s="18"/>
      <c r="M493" s="19"/>
      <c r="N493" s="19"/>
      <c r="O493" s="19"/>
      <c r="P493" s="19"/>
      <c r="Q493" s="19"/>
      <c r="R493" s="19"/>
      <c r="S493" s="19"/>
      <c r="T493" s="20"/>
      <c r="U493" s="21"/>
      <c r="V493" s="20"/>
      <c r="W493" s="19"/>
      <c r="X493" s="19"/>
      <c r="Y493" s="18"/>
      <c r="Z493" s="19"/>
      <c r="AA493" s="18"/>
      <c r="AB493" s="19"/>
      <c r="AC493" s="18"/>
      <c r="AD493" s="18"/>
      <c r="AE493" s="18"/>
      <c r="AF493" s="22" t="str">
        <f>IF(B493="","",SUMIF(Mărfuri!$B$5:$B$1004,B493,Mărfuri!$D$5:$D$1004))</f>
        <v/>
      </c>
      <c r="AG493" s="23" t="str">
        <f>IF(B493="","",SUMIF(Mărfuri!$B$5:$B$1004,B493,Mărfuri!$H$5:$H$1004))</f>
        <v/>
      </c>
      <c r="AH493" s="24" t="str">
        <f t="shared" si="28"/>
        <v/>
      </c>
      <c r="AI493" s="25" t="str">
        <f t="shared" si="29"/>
        <v/>
      </c>
      <c r="AJ493" s="25" t="str">
        <f t="shared" si="30"/>
        <v/>
      </c>
      <c r="AK493" s="25" t="str">
        <f t="shared" si="31"/>
        <v/>
      </c>
      <c r="AL493" s="26" t="str">
        <f>IF(B493="","",TRIM(IF(COUNTIF($B$5:$B$504,B493)&gt;1,"Număr CMR dublat. ","")&amp;IF(LEN(IF(C493="","data, ","")&amp;IF(D493="","locul întocmirii, ","")&amp;IF(OR(E493="",F493=""),"expeditorul, ","")&amp;IF(OR(H493="",I493=""),"destinatarul, ","")&amp;IF(OR(N493="",O493=""),"transportatorul, ","")&amp;IF(OR(K493="",NOT(ISNUMBER(L493))),"locul și data încărcării, ","")&amp;IF(M493="","locul de livrare, ","")&amp;IF(N(AF493)=0,"numărul de colete, ","")&amp;IF(COUNTIFS(Mărfuri!$B$5:$B$1004,B493,Mărfuri!$H$5:$H$1004,"")&gt;0,"greutatea unor loturi, ",""))&gt;0,"Lipsesc date obligatorii (art. 6): "&amp;LEFT(IF(C493="","data, ","")&amp;IF(D493="","locul întocmirii, ","")&amp;IF(OR(E493="",F493=""),"expeditorul, ","")&amp;IF(OR(H493="",I493=""),"destinatarul, ","")&amp;IF(OR(N493="",O493=""),"transportatorul, ","")&amp;IF(OR(K493="",NOT(ISNUMBER(L493))),"locul și data încărcării, ","")&amp;IF(M493="","locul de livrare, ","")&amp;IF(N(AF493)=0,"numărul de colete, ","")&amp;IF(COUNTIFS(Mărfuri!$B$5:$B$1004,B493,Mărfuri!$H$5:$H$1004,"")&gt;0,"greutatea unor loturi, ",""),LEN(IF(C493="","data, ","")&amp;IF(D493="","locul întocmirii, ","")&amp;IF(OR(E493="",F493=""),"expeditorul, ","")&amp;IF(OR(H493="",I493=""),"destinatarul, ","")&amp;IF(OR(N493="",O493=""),"transportatorul, ","")&amp;IF(OR(K493="",NOT(ISNUMBER(L493))),"locul și data încărcării, ","")&amp;IF(M493="","locul de livrare, ","")&amp;IF(N(AF493)=0,"numărul de colete, ","")&amp;IF(COUNTIFS(Mărfuri!$B$5:$B$1004,B493,Mărfuri!$H$5:$H$1004,"")&gt;0,"greutatea unor loturi, ",""))-2)&amp;". ","")&amp;IF(Z493&lt;&gt;"","Transportatorul a făcut rezerve la încărcare (art. 8): ele te obligă doar dacă le-ai acceptat expres. ","")&amp;IF(AND(ISNUMBER(AC493),ISNUMBER(AI493)),IF(NOT(ISNUMBER(AD493)),IF(Azi&gt;AI493,"Rezerva scrisă pentru avarii neaparente nu a fost trimisă în termen ("&amp;RIGHT("0"&amp;DAY(AI493),2)&amp;"."&amp;RIGHT("0"&amp;MONTH(AI493),2)&amp;"."&amp;YEAR(AI493)&amp;"). ","Trimite rezerva scrisă pentru avarii neaparente până la "&amp;RIGHT("0"&amp;DAY(AI493),2)&amp;"."&amp;RIGHT("0"&amp;MONTH(AI493),2)&amp;"."&amp;YEAR(AI493)&amp;". "),IF(AD493&gt;AI493,"Rezerva scrisă a fost trimisă după termenul de 7 zile ("&amp;RIGHT("0"&amp;DAY(AI493),2)&amp;"."&amp;RIGHT("0"&amp;MONTH(AI493),2)&amp;"."&amp;YEAR(AI493)&amp;"): se prezumă că marfa a fost primită în starea din CMR. ","")),"")&amp;IF(ISNUMBER(AJ493),IF(NOT(ISNUMBER(AE493)),IF(Azi&gt;AJ493,"Termenul de 21 de zile pentru reclamația de întârziere a expirat. ","Livrare cu întârziere: trimite reclamația scrisă până la "&amp;RIGHT("0"&amp;DAY(AJ493),2)&amp;"."&amp;RIGHT("0"&amp;MONTH(AJ493),2)&amp;"."&amp;YEAR(AJ493)&amp;". "),IF(AE493&gt;AJ493,"Reclamația pentru întârziere a fost trimisă după termen. ","")),"")&amp;IF(AND(AH493="În tranzit – întârziat"),"Termenul de livrare a trecut și marfa nu a ajuns. ","")&amp;IF(AND(ISNUMBER(AK493),OR(AB493&lt;&gt;"",ISNUMBER(AC493),ISNUMBER(AJ493)),Azi&gt;N(AK493)-60,Azi&lt;=N(AK493)),"Acțiunea în instanță se prescrie la "&amp;RIGHT("0"&amp;DAY(AK493),2)&amp;"."&amp;RIGHT("0"&amp;MONTH(AK493),2)&amp;"."&amp;YEAR(AK493)&amp;". ","")))</f>
        <v/>
      </c>
    </row>
    <row r="494" spans="2:38" x14ac:dyDescent="0.2">
      <c r="B494" s="17"/>
      <c r="C494" s="18"/>
      <c r="D494" s="19"/>
      <c r="E494" s="19"/>
      <c r="F494" s="19"/>
      <c r="G494" s="19"/>
      <c r="H494" s="19"/>
      <c r="I494" s="19"/>
      <c r="J494" s="19"/>
      <c r="K494" s="19"/>
      <c r="L494" s="18"/>
      <c r="M494" s="19"/>
      <c r="N494" s="19"/>
      <c r="O494" s="19"/>
      <c r="P494" s="19"/>
      <c r="Q494" s="19"/>
      <c r="R494" s="19"/>
      <c r="S494" s="19"/>
      <c r="T494" s="20"/>
      <c r="U494" s="21"/>
      <c r="V494" s="20"/>
      <c r="W494" s="19"/>
      <c r="X494" s="19"/>
      <c r="Y494" s="18"/>
      <c r="Z494" s="19"/>
      <c r="AA494" s="18"/>
      <c r="AB494" s="19"/>
      <c r="AC494" s="18"/>
      <c r="AD494" s="18"/>
      <c r="AE494" s="18"/>
      <c r="AF494" s="22" t="str">
        <f>IF(B494="","",SUMIF(Mărfuri!$B$5:$B$1004,B494,Mărfuri!$D$5:$D$1004))</f>
        <v/>
      </c>
      <c r="AG494" s="23" t="str">
        <f>IF(B494="","",SUMIF(Mărfuri!$B$5:$B$1004,B494,Mărfuri!$H$5:$H$1004))</f>
        <v/>
      </c>
      <c r="AH494" s="24" t="str">
        <f t="shared" si="28"/>
        <v/>
      </c>
      <c r="AI494" s="25" t="str">
        <f t="shared" si="29"/>
        <v/>
      </c>
      <c r="AJ494" s="25" t="str">
        <f t="shared" si="30"/>
        <v/>
      </c>
      <c r="AK494" s="25" t="str">
        <f t="shared" si="31"/>
        <v/>
      </c>
      <c r="AL494" s="26" t="str">
        <f>IF(B494="","",TRIM(IF(COUNTIF($B$5:$B$504,B494)&gt;1,"Număr CMR dublat. ","")&amp;IF(LEN(IF(C494="","data, ","")&amp;IF(D494="","locul întocmirii, ","")&amp;IF(OR(E494="",F494=""),"expeditorul, ","")&amp;IF(OR(H494="",I494=""),"destinatarul, ","")&amp;IF(OR(N494="",O494=""),"transportatorul, ","")&amp;IF(OR(K494="",NOT(ISNUMBER(L494))),"locul și data încărcării, ","")&amp;IF(M494="","locul de livrare, ","")&amp;IF(N(AF494)=0,"numărul de colete, ","")&amp;IF(COUNTIFS(Mărfuri!$B$5:$B$1004,B494,Mărfuri!$H$5:$H$1004,"")&gt;0,"greutatea unor loturi, ",""))&gt;0,"Lipsesc date obligatorii (art. 6): "&amp;LEFT(IF(C494="","data, ","")&amp;IF(D494="","locul întocmirii, ","")&amp;IF(OR(E494="",F494=""),"expeditorul, ","")&amp;IF(OR(H494="",I494=""),"destinatarul, ","")&amp;IF(OR(N494="",O494=""),"transportatorul, ","")&amp;IF(OR(K494="",NOT(ISNUMBER(L494))),"locul și data încărcării, ","")&amp;IF(M494="","locul de livrare, ","")&amp;IF(N(AF494)=0,"numărul de colete, ","")&amp;IF(COUNTIFS(Mărfuri!$B$5:$B$1004,B494,Mărfuri!$H$5:$H$1004,"")&gt;0,"greutatea unor loturi, ",""),LEN(IF(C494="","data, ","")&amp;IF(D494="","locul întocmirii, ","")&amp;IF(OR(E494="",F494=""),"expeditorul, ","")&amp;IF(OR(H494="",I494=""),"destinatarul, ","")&amp;IF(OR(N494="",O494=""),"transportatorul, ","")&amp;IF(OR(K494="",NOT(ISNUMBER(L494))),"locul și data încărcării, ","")&amp;IF(M494="","locul de livrare, ","")&amp;IF(N(AF494)=0,"numărul de colete, ","")&amp;IF(COUNTIFS(Mărfuri!$B$5:$B$1004,B494,Mărfuri!$H$5:$H$1004,"")&gt;0,"greutatea unor loturi, ",""))-2)&amp;". ","")&amp;IF(Z494&lt;&gt;"","Transportatorul a făcut rezerve la încărcare (art. 8): ele te obligă doar dacă le-ai acceptat expres. ","")&amp;IF(AND(ISNUMBER(AC494),ISNUMBER(AI494)),IF(NOT(ISNUMBER(AD494)),IF(Azi&gt;AI494,"Rezerva scrisă pentru avarii neaparente nu a fost trimisă în termen ("&amp;RIGHT("0"&amp;DAY(AI494),2)&amp;"."&amp;RIGHT("0"&amp;MONTH(AI494),2)&amp;"."&amp;YEAR(AI494)&amp;"). ","Trimite rezerva scrisă pentru avarii neaparente până la "&amp;RIGHT("0"&amp;DAY(AI494),2)&amp;"."&amp;RIGHT("0"&amp;MONTH(AI494),2)&amp;"."&amp;YEAR(AI494)&amp;". "),IF(AD494&gt;AI494,"Rezerva scrisă a fost trimisă după termenul de 7 zile ("&amp;RIGHT("0"&amp;DAY(AI494),2)&amp;"."&amp;RIGHT("0"&amp;MONTH(AI494),2)&amp;"."&amp;YEAR(AI494)&amp;"): se prezumă că marfa a fost primită în starea din CMR. ","")),"")&amp;IF(ISNUMBER(AJ494),IF(NOT(ISNUMBER(AE494)),IF(Azi&gt;AJ494,"Termenul de 21 de zile pentru reclamația de întârziere a expirat. ","Livrare cu întârziere: trimite reclamația scrisă până la "&amp;RIGHT("0"&amp;DAY(AJ494),2)&amp;"."&amp;RIGHT("0"&amp;MONTH(AJ494),2)&amp;"."&amp;YEAR(AJ494)&amp;". "),IF(AE494&gt;AJ494,"Reclamația pentru întârziere a fost trimisă după termen. ","")),"")&amp;IF(AND(AH494="În tranzit – întârziat"),"Termenul de livrare a trecut și marfa nu a ajuns. ","")&amp;IF(AND(ISNUMBER(AK494),OR(AB494&lt;&gt;"",ISNUMBER(AC494),ISNUMBER(AJ494)),Azi&gt;N(AK494)-60,Azi&lt;=N(AK494)),"Acțiunea în instanță se prescrie la "&amp;RIGHT("0"&amp;DAY(AK494),2)&amp;"."&amp;RIGHT("0"&amp;MONTH(AK494),2)&amp;"."&amp;YEAR(AK494)&amp;". ","")))</f>
        <v/>
      </c>
    </row>
    <row r="495" spans="2:38" x14ac:dyDescent="0.2">
      <c r="B495" s="17"/>
      <c r="C495" s="18"/>
      <c r="D495" s="19"/>
      <c r="E495" s="19"/>
      <c r="F495" s="19"/>
      <c r="G495" s="19"/>
      <c r="H495" s="19"/>
      <c r="I495" s="19"/>
      <c r="J495" s="19"/>
      <c r="K495" s="19"/>
      <c r="L495" s="18"/>
      <c r="M495" s="19"/>
      <c r="N495" s="19"/>
      <c r="O495" s="19"/>
      <c r="P495" s="19"/>
      <c r="Q495" s="19"/>
      <c r="R495" s="19"/>
      <c r="S495" s="19"/>
      <c r="T495" s="20"/>
      <c r="U495" s="21"/>
      <c r="V495" s="20"/>
      <c r="W495" s="19"/>
      <c r="X495" s="19"/>
      <c r="Y495" s="18"/>
      <c r="Z495" s="19"/>
      <c r="AA495" s="18"/>
      <c r="AB495" s="19"/>
      <c r="AC495" s="18"/>
      <c r="AD495" s="18"/>
      <c r="AE495" s="18"/>
      <c r="AF495" s="22" t="str">
        <f>IF(B495="","",SUMIF(Mărfuri!$B$5:$B$1004,B495,Mărfuri!$D$5:$D$1004))</f>
        <v/>
      </c>
      <c r="AG495" s="23" t="str">
        <f>IF(B495="","",SUMIF(Mărfuri!$B$5:$B$1004,B495,Mărfuri!$H$5:$H$1004))</f>
        <v/>
      </c>
      <c r="AH495" s="24" t="str">
        <f t="shared" si="28"/>
        <v/>
      </c>
      <c r="AI495" s="25" t="str">
        <f t="shared" si="29"/>
        <v/>
      </c>
      <c r="AJ495" s="25" t="str">
        <f t="shared" si="30"/>
        <v/>
      </c>
      <c r="AK495" s="25" t="str">
        <f t="shared" si="31"/>
        <v/>
      </c>
      <c r="AL495" s="26" t="str">
        <f>IF(B495="","",TRIM(IF(COUNTIF($B$5:$B$504,B495)&gt;1,"Număr CMR dublat. ","")&amp;IF(LEN(IF(C495="","data, ","")&amp;IF(D495="","locul întocmirii, ","")&amp;IF(OR(E495="",F495=""),"expeditorul, ","")&amp;IF(OR(H495="",I495=""),"destinatarul, ","")&amp;IF(OR(N495="",O495=""),"transportatorul, ","")&amp;IF(OR(K495="",NOT(ISNUMBER(L495))),"locul și data încărcării, ","")&amp;IF(M495="","locul de livrare, ","")&amp;IF(N(AF495)=0,"numărul de colete, ","")&amp;IF(COUNTIFS(Mărfuri!$B$5:$B$1004,B495,Mărfuri!$H$5:$H$1004,"")&gt;0,"greutatea unor loturi, ",""))&gt;0,"Lipsesc date obligatorii (art. 6): "&amp;LEFT(IF(C495="","data, ","")&amp;IF(D495="","locul întocmirii, ","")&amp;IF(OR(E495="",F495=""),"expeditorul, ","")&amp;IF(OR(H495="",I495=""),"destinatarul, ","")&amp;IF(OR(N495="",O495=""),"transportatorul, ","")&amp;IF(OR(K495="",NOT(ISNUMBER(L495))),"locul și data încărcării, ","")&amp;IF(M495="","locul de livrare, ","")&amp;IF(N(AF495)=0,"numărul de colete, ","")&amp;IF(COUNTIFS(Mărfuri!$B$5:$B$1004,B495,Mărfuri!$H$5:$H$1004,"")&gt;0,"greutatea unor loturi, ",""),LEN(IF(C495="","data, ","")&amp;IF(D495="","locul întocmirii, ","")&amp;IF(OR(E495="",F495=""),"expeditorul, ","")&amp;IF(OR(H495="",I495=""),"destinatarul, ","")&amp;IF(OR(N495="",O495=""),"transportatorul, ","")&amp;IF(OR(K495="",NOT(ISNUMBER(L495))),"locul și data încărcării, ","")&amp;IF(M495="","locul de livrare, ","")&amp;IF(N(AF495)=0,"numărul de colete, ","")&amp;IF(COUNTIFS(Mărfuri!$B$5:$B$1004,B495,Mărfuri!$H$5:$H$1004,"")&gt;0,"greutatea unor loturi, ",""))-2)&amp;". ","")&amp;IF(Z495&lt;&gt;"","Transportatorul a făcut rezerve la încărcare (art. 8): ele te obligă doar dacă le-ai acceptat expres. ","")&amp;IF(AND(ISNUMBER(AC495),ISNUMBER(AI495)),IF(NOT(ISNUMBER(AD495)),IF(Azi&gt;AI495,"Rezerva scrisă pentru avarii neaparente nu a fost trimisă în termen ("&amp;RIGHT("0"&amp;DAY(AI495),2)&amp;"."&amp;RIGHT("0"&amp;MONTH(AI495),2)&amp;"."&amp;YEAR(AI495)&amp;"). ","Trimite rezerva scrisă pentru avarii neaparente până la "&amp;RIGHT("0"&amp;DAY(AI495),2)&amp;"."&amp;RIGHT("0"&amp;MONTH(AI495),2)&amp;"."&amp;YEAR(AI495)&amp;". "),IF(AD495&gt;AI495,"Rezerva scrisă a fost trimisă după termenul de 7 zile ("&amp;RIGHT("0"&amp;DAY(AI495),2)&amp;"."&amp;RIGHT("0"&amp;MONTH(AI495),2)&amp;"."&amp;YEAR(AI495)&amp;"): se prezumă că marfa a fost primită în starea din CMR. ","")),"")&amp;IF(ISNUMBER(AJ495),IF(NOT(ISNUMBER(AE495)),IF(Azi&gt;AJ495,"Termenul de 21 de zile pentru reclamația de întârziere a expirat. ","Livrare cu întârziere: trimite reclamația scrisă până la "&amp;RIGHT("0"&amp;DAY(AJ495),2)&amp;"."&amp;RIGHT("0"&amp;MONTH(AJ495),2)&amp;"."&amp;YEAR(AJ495)&amp;". "),IF(AE495&gt;AJ495,"Reclamația pentru întârziere a fost trimisă după termen. ","")),"")&amp;IF(AND(AH495="În tranzit – întârziat"),"Termenul de livrare a trecut și marfa nu a ajuns. ","")&amp;IF(AND(ISNUMBER(AK495),OR(AB495&lt;&gt;"",ISNUMBER(AC495),ISNUMBER(AJ495)),Azi&gt;N(AK495)-60,Azi&lt;=N(AK495)),"Acțiunea în instanță se prescrie la "&amp;RIGHT("0"&amp;DAY(AK495),2)&amp;"."&amp;RIGHT("0"&amp;MONTH(AK495),2)&amp;"."&amp;YEAR(AK495)&amp;". ","")))</f>
        <v/>
      </c>
    </row>
    <row r="496" spans="2:38" x14ac:dyDescent="0.2">
      <c r="B496" s="17"/>
      <c r="C496" s="18"/>
      <c r="D496" s="19"/>
      <c r="E496" s="19"/>
      <c r="F496" s="19"/>
      <c r="G496" s="19"/>
      <c r="H496" s="19"/>
      <c r="I496" s="19"/>
      <c r="J496" s="19"/>
      <c r="K496" s="19"/>
      <c r="L496" s="18"/>
      <c r="M496" s="19"/>
      <c r="N496" s="19"/>
      <c r="O496" s="19"/>
      <c r="P496" s="19"/>
      <c r="Q496" s="19"/>
      <c r="R496" s="19"/>
      <c r="S496" s="19"/>
      <c r="T496" s="20"/>
      <c r="U496" s="21"/>
      <c r="V496" s="20"/>
      <c r="W496" s="19"/>
      <c r="X496" s="19"/>
      <c r="Y496" s="18"/>
      <c r="Z496" s="19"/>
      <c r="AA496" s="18"/>
      <c r="AB496" s="19"/>
      <c r="AC496" s="18"/>
      <c r="AD496" s="18"/>
      <c r="AE496" s="18"/>
      <c r="AF496" s="22" t="str">
        <f>IF(B496="","",SUMIF(Mărfuri!$B$5:$B$1004,B496,Mărfuri!$D$5:$D$1004))</f>
        <v/>
      </c>
      <c r="AG496" s="23" t="str">
        <f>IF(B496="","",SUMIF(Mărfuri!$B$5:$B$1004,B496,Mărfuri!$H$5:$H$1004))</f>
        <v/>
      </c>
      <c r="AH496" s="24" t="str">
        <f t="shared" si="28"/>
        <v/>
      </c>
      <c r="AI496" s="25" t="str">
        <f t="shared" si="29"/>
        <v/>
      </c>
      <c r="AJ496" s="25" t="str">
        <f t="shared" si="30"/>
        <v/>
      </c>
      <c r="AK496" s="25" t="str">
        <f t="shared" si="31"/>
        <v/>
      </c>
      <c r="AL496" s="26" t="str">
        <f>IF(B496="","",TRIM(IF(COUNTIF($B$5:$B$504,B496)&gt;1,"Număr CMR dublat. ","")&amp;IF(LEN(IF(C496="","data, ","")&amp;IF(D496="","locul întocmirii, ","")&amp;IF(OR(E496="",F496=""),"expeditorul, ","")&amp;IF(OR(H496="",I496=""),"destinatarul, ","")&amp;IF(OR(N496="",O496=""),"transportatorul, ","")&amp;IF(OR(K496="",NOT(ISNUMBER(L496))),"locul și data încărcării, ","")&amp;IF(M496="","locul de livrare, ","")&amp;IF(N(AF496)=0,"numărul de colete, ","")&amp;IF(COUNTIFS(Mărfuri!$B$5:$B$1004,B496,Mărfuri!$H$5:$H$1004,"")&gt;0,"greutatea unor loturi, ",""))&gt;0,"Lipsesc date obligatorii (art. 6): "&amp;LEFT(IF(C496="","data, ","")&amp;IF(D496="","locul întocmirii, ","")&amp;IF(OR(E496="",F496=""),"expeditorul, ","")&amp;IF(OR(H496="",I496=""),"destinatarul, ","")&amp;IF(OR(N496="",O496=""),"transportatorul, ","")&amp;IF(OR(K496="",NOT(ISNUMBER(L496))),"locul și data încărcării, ","")&amp;IF(M496="","locul de livrare, ","")&amp;IF(N(AF496)=0,"numărul de colete, ","")&amp;IF(COUNTIFS(Mărfuri!$B$5:$B$1004,B496,Mărfuri!$H$5:$H$1004,"")&gt;0,"greutatea unor loturi, ",""),LEN(IF(C496="","data, ","")&amp;IF(D496="","locul întocmirii, ","")&amp;IF(OR(E496="",F496=""),"expeditorul, ","")&amp;IF(OR(H496="",I496=""),"destinatarul, ","")&amp;IF(OR(N496="",O496=""),"transportatorul, ","")&amp;IF(OR(K496="",NOT(ISNUMBER(L496))),"locul și data încărcării, ","")&amp;IF(M496="","locul de livrare, ","")&amp;IF(N(AF496)=0,"numărul de colete, ","")&amp;IF(COUNTIFS(Mărfuri!$B$5:$B$1004,B496,Mărfuri!$H$5:$H$1004,"")&gt;0,"greutatea unor loturi, ",""))-2)&amp;". ","")&amp;IF(Z496&lt;&gt;"","Transportatorul a făcut rezerve la încărcare (art. 8): ele te obligă doar dacă le-ai acceptat expres. ","")&amp;IF(AND(ISNUMBER(AC496),ISNUMBER(AI496)),IF(NOT(ISNUMBER(AD496)),IF(Azi&gt;AI496,"Rezerva scrisă pentru avarii neaparente nu a fost trimisă în termen ("&amp;RIGHT("0"&amp;DAY(AI496),2)&amp;"."&amp;RIGHT("0"&amp;MONTH(AI496),2)&amp;"."&amp;YEAR(AI496)&amp;"). ","Trimite rezerva scrisă pentru avarii neaparente până la "&amp;RIGHT("0"&amp;DAY(AI496),2)&amp;"."&amp;RIGHT("0"&amp;MONTH(AI496),2)&amp;"."&amp;YEAR(AI496)&amp;". "),IF(AD496&gt;AI496,"Rezerva scrisă a fost trimisă după termenul de 7 zile ("&amp;RIGHT("0"&amp;DAY(AI496),2)&amp;"."&amp;RIGHT("0"&amp;MONTH(AI496),2)&amp;"."&amp;YEAR(AI496)&amp;"): se prezumă că marfa a fost primită în starea din CMR. ","")),"")&amp;IF(ISNUMBER(AJ496),IF(NOT(ISNUMBER(AE496)),IF(Azi&gt;AJ496,"Termenul de 21 de zile pentru reclamația de întârziere a expirat. ","Livrare cu întârziere: trimite reclamația scrisă până la "&amp;RIGHT("0"&amp;DAY(AJ496),2)&amp;"."&amp;RIGHT("0"&amp;MONTH(AJ496),2)&amp;"."&amp;YEAR(AJ496)&amp;". "),IF(AE496&gt;AJ496,"Reclamația pentru întârziere a fost trimisă după termen. ","")),"")&amp;IF(AND(AH496="În tranzit – întârziat"),"Termenul de livrare a trecut și marfa nu a ajuns. ","")&amp;IF(AND(ISNUMBER(AK496),OR(AB496&lt;&gt;"",ISNUMBER(AC496),ISNUMBER(AJ496)),Azi&gt;N(AK496)-60,Azi&lt;=N(AK496)),"Acțiunea în instanță se prescrie la "&amp;RIGHT("0"&amp;DAY(AK496),2)&amp;"."&amp;RIGHT("0"&amp;MONTH(AK496),2)&amp;"."&amp;YEAR(AK496)&amp;". ","")))</f>
        <v/>
      </c>
    </row>
    <row r="497" spans="2:38" x14ac:dyDescent="0.2">
      <c r="B497" s="17"/>
      <c r="C497" s="18"/>
      <c r="D497" s="19"/>
      <c r="E497" s="19"/>
      <c r="F497" s="19"/>
      <c r="G497" s="19"/>
      <c r="H497" s="19"/>
      <c r="I497" s="19"/>
      <c r="J497" s="19"/>
      <c r="K497" s="19"/>
      <c r="L497" s="18"/>
      <c r="M497" s="19"/>
      <c r="N497" s="19"/>
      <c r="O497" s="19"/>
      <c r="P497" s="19"/>
      <c r="Q497" s="19"/>
      <c r="R497" s="19"/>
      <c r="S497" s="19"/>
      <c r="T497" s="20"/>
      <c r="U497" s="21"/>
      <c r="V497" s="20"/>
      <c r="W497" s="19"/>
      <c r="X497" s="19"/>
      <c r="Y497" s="18"/>
      <c r="Z497" s="19"/>
      <c r="AA497" s="18"/>
      <c r="AB497" s="19"/>
      <c r="AC497" s="18"/>
      <c r="AD497" s="18"/>
      <c r="AE497" s="18"/>
      <c r="AF497" s="22" t="str">
        <f>IF(B497="","",SUMIF(Mărfuri!$B$5:$B$1004,B497,Mărfuri!$D$5:$D$1004))</f>
        <v/>
      </c>
      <c r="AG497" s="23" t="str">
        <f>IF(B497="","",SUMIF(Mărfuri!$B$5:$B$1004,B497,Mărfuri!$H$5:$H$1004))</f>
        <v/>
      </c>
      <c r="AH497" s="24" t="str">
        <f t="shared" si="28"/>
        <v/>
      </c>
      <c r="AI497" s="25" t="str">
        <f t="shared" si="29"/>
        <v/>
      </c>
      <c r="AJ497" s="25" t="str">
        <f t="shared" si="30"/>
        <v/>
      </c>
      <c r="AK497" s="25" t="str">
        <f t="shared" si="31"/>
        <v/>
      </c>
      <c r="AL497" s="26" t="str">
        <f>IF(B497="","",TRIM(IF(COUNTIF($B$5:$B$504,B497)&gt;1,"Număr CMR dublat. ","")&amp;IF(LEN(IF(C497="","data, ","")&amp;IF(D497="","locul întocmirii, ","")&amp;IF(OR(E497="",F497=""),"expeditorul, ","")&amp;IF(OR(H497="",I497=""),"destinatarul, ","")&amp;IF(OR(N497="",O497=""),"transportatorul, ","")&amp;IF(OR(K497="",NOT(ISNUMBER(L497))),"locul și data încărcării, ","")&amp;IF(M497="","locul de livrare, ","")&amp;IF(N(AF497)=0,"numărul de colete, ","")&amp;IF(COUNTIFS(Mărfuri!$B$5:$B$1004,B497,Mărfuri!$H$5:$H$1004,"")&gt;0,"greutatea unor loturi, ",""))&gt;0,"Lipsesc date obligatorii (art. 6): "&amp;LEFT(IF(C497="","data, ","")&amp;IF(D497="","locul întocmirii, ","")&amp;IF(OR(E497="",F497=""),"expeditorul, ","")&amp;IF(OR(H497="",I497=""),"destinatarul, ","")&amp;IF(OR(N497="",O497=""),"transportatorul, ","")&amp;IF(OR(K497="",NOT(ISNUMBER(L497))),"locul și data încărcării, ","")&amp;IF(M497="","locul de livrare, ","")&amp;IF(N(AF497)=0,"numărul de colete, ","")&amp;IF(COUNTIFS(Mărfuri!$B$5:$B$1004,B497,Mărfuri!$H$5:$H$1004,"")&gt;0,"greutatea unor loturi, ",""),LEN(IF(C497="","data, ","")&amp;IF(D497="","locul întocmirii, ","")&amp;IF(OR(E497="",F497=""),"expeditorul, ","")&amp;IF(OR(H497="",I497=""),"destinatarul, ","")&amp;IF(OR(N497="",O497=""),"transportatorul, ","")&amp;IF(OR(K497="",NOT(ISNUMBER(L497))),"locul și data încărcării, ","")&amp;IF(M497="","locul de livrare, ","")&amp;IF(N(AF497)=0,"numărul de colete, ","")&amp;IF(COUNTIFS(Mărfuri!$B$5:$B$1004,B497,Mărfuri!$H$5:$H$1004,"")&gt;0,"greutatea unor loturi, ",""))-2)&amp;". ","")&amp;IF(Z497&lt;&gt;"","Transportatorul a făcut rezerve la încărcare (art. 8): ele te obligă doar dacă le-ai acceptat expres. ","")&amp;IF(AND(ISNUMBER(AC497),ISNUMBER(AI497)),IF(NOT(ISNUMBER(AD497)),IF(Azi&gt;AI497,"Rezerva scrisă pentru avarii neaparente nu a fost trimisă în termen ("&amp;RIGHT("0"&amp;DAY(AI497),2)&amp;"."&amp;RIGHT("0"&amp;MONTH(AI497),2)&amp;"."&amp;YEAR(AI497)&amp;"). ","Trimite rezerva scrisă pentru avarii neaparente până la "&amp;RIGHT("0"&amp;DAY(AI497),2)&amp;"."&amp;RIGHT("0"&amp;MONTH(AI497),2)&amp;"."&amp;YEAR(AI497)&amp;". "),IF(AD497&gt;AI497,"Rezerva scrisă a fost trimisă după termenul de 7 zile ("&amp;RIGHT("0"&amp;DAY(AI497),2)&amp;"."&amp;RIGHT("0"&amp;MONTH(AI497),2)&amp;"."&amp;YEAR(AI497)&amp;"): se prezumă că marfa a fost primită în starea din CMR. ","")),"")&amp;IF(ISNUMBER(AJ497),IF(NOT(ISNUMBER(AE497)),IF(Azi&gt;AJ497,"Termenul de 21 de zile pentru reclamația de întârziere a expirat. ","Livrare cu întârziere: trimite reclamația scrisă până la "&amp;RIGHT("0"&amp;DAY(AJ497),2)&amp;"."&amp;RIGHT("0"&amp;MONTH(AJ497),2)&amp;"."&amp;YEAR(AJ497)&amp;". "),IF(AE497&gt;AJ497,"Reclamația pentru întârziere a fost trimisă după termen. ","")),"")&amp;IF(AND(AH497="În tranzit – întârziat"),"Termenul de livrare a trecut și marfa nu a ajuns. ","")&amp;IF(AND(ISNUMBER(AK497),OR(AB497&lt;&gt;"",ISNUMBER(AC497),ISNUMBER(AJ497)),Azi&gt;N(AK497)-60,Azi&lt;=N(AK497)),"Acțiunea în instanță se prescrie la "&amp;RIGHT("0"&amp;DAY(AK497),2)&amp;"."&amp;RIGHT("0"&amp;MONTH(AK497),2)&amp;"."&amp;YEAR(AK497)&amp;". ","")))</f>
        <v/>
      </c>
    </row>
    <row r="498" spans="2:38" x14ac:dyDescent="0.2">
      <c r="B498" s="17"/>
      <c r="C498" s="18"/>
      <c r="D498" s="19"/>
      <c r="E498" s="19"/>
      <c r="F498" s="19"/>
      <c r="G498" s="19"/>
      <c r="H498" s="19"/>
      <c r="I498" s="19"/>
      <c r="J498" s="19"/>
      <c r="K498" s="19"/>
      <c r="L498" s="18"/>
      <c r="M498" s="19"/>
      <c r="N498" s="19"/>
      <c r="O498" s="19"/>
      <c r="P498" s="19"/>
      <c r="Q498" s="19"/>
      <c r="R498" s="19"/>
      <c r="S498" s="19"/>
      <c r="T498" s="20"/>
      <c r="U498" s="21"/>
      <c r="V498" s="20"/>
      <c r="W498" s="19"/>
      <c r="X498" s="19"/>
      <c r="Y498" s="18"/>
      <c r="Z498" s="19"/>
      <c r="AA498" s="18"/>
      <c r="AB498" s="19"/>
      <c r="AC498" s="18"/>
      <c r="AD498" s="18"/>
      <c r="AE498" s="18"/>
      <c r="AF498" s="22" t="str">
        <f>IF(B498="","",SUMIF(Mărfuri!$B$5:$B$1004,B498,Mărfuri!$D$5:$D$1004))</f>
        <v/>
      </c>
      <c r="AG498" s="23" t="str">
        <f>IF(B498="","",SUMIF(Mărfuri!$B$5:$B$1004,B498,Mărfuri!$H$5:$H$1004))</f>
        <v/>
      </c>
      <c r="AH498" s="24" t="str">
        <f t="shared" si="28"/>
        <v/>
      </c>
      <c r="AI498" s="25" t="str">
        <f t="shared" si="29"/>
        <v/>
      </c>
      <c r="AJ498" s="25" t="str">
        <f t="shared" si="30"/>
        <v/>
      </c>
      <c r="AK498" s="25" t="str">
        <f t="shared" si="31"/>
        <v/>
      </c>
      <c r="AL498" s="26" t="str">
        <f>IF(B498="","",TRIM(IF(COUNTIF($B$5:$B$504,B498)&gt;1,"Număr CMR dublat. ","")&amp;IF(LEN(IF(C498="","data, ","")&amp;IF(D498="","locul întocmirii, ","")&amp;IF(OR(E498="",F498=""),"expeditorul, ","")&amp;IF(OR(H498="",I498=""),"destinatarul, ","")&amp;IF(OR(N498="",O498=""),"transportatorul, ","")&amp;IF(OR(K498="",NOT(ISNUMBER(L498))),"locul și data încărcării, ","")&amp;IF(M498="","locul de livrare, ","")&amp;IF(N(AF498)=0,"numărul de colete, ","")&amp;IF(COUNTIFS(Mărfuri!$B$5:$B$1004,B498,Mărfuri!$H$5:$H$1004,"")&gt;0,"greutatea unor loturi, ",""))&gt;0,"Lipsesc date obligatorii (art. 6): "&amp;LEFT(IF(C498="","data, ","")&amp;IF(D498="","locul întocmirii, ","")&amp;IF(OR(E498="",F498=""),"expeditorul, ","")&amp;IF(OR(H498="",I498=""),"destinatarul, ","")&amp;IF(OR(N498="",O498=""),"transportatorul, ","")&amp;IF(OR(K498="",NOT(ISNUMBER(L498))),"locul și data încărcării, ","")&amp;IF(M498="","locul de livrare, ","")&amp;IF(N(AF498)=0,"numărul de colete, ","")&amp;IF(COUNTIFS(Mărfuri!$B$5:$B$1004,B498,Mărfuri!$H$5:$H$1004,"")&gt;0,"greutatea unor loturi, ",""),LEN(IF(C498="","data, ","")&amp;IF(D498="","locul întocmirii, ","")&amp;IF(OR(E498="",F498=""),"expeditorul, ","")&amp;IF(OR(H498="",I498=""),"destinatarul, ","")&amp;IF(OR(N498="",O498=""),"transportatorul, ","")&amp;IF(OR(K498="",NOT(ISNUMBER(L498))),"locul și data încărcării, ","")&amp;IF(M498="","locul de livrare, ","")&amp;IF(N(AF498)=0,"numărul de colete, ","")&amp;IF(COUNTIFS(Mărfuri!$B$5:$B$1004,B498,Mărfuri!$H$5:$H$1004,"")&gt;0,"greutatea unor loturi, ",""))-2)&amp;". ","")&amp;IF(Z498&lt;&gt;"","Transportatorul a făcut rezerve la încărcare (art. 8): ele te obligă doar dacă le-ai acceptat expres. ","")&amp;IF(AND(ISNUMBER(AC498),ISNUMBER(AI498)),IF(NOT(ISNUMBER(AD498)),IF(Azi&gt;AI498,"Rezerva scrisă pentru avarii neaparente nu a fost trimisă în termen ("&amp;RIGHT("0"&amp;DAY(AI498),2)&amp;"."&amp;RIGHT("0"&amp;MONTH(AI498),2)&amp;"."&amp;YEAR(AI498)&amp;"). ","Trimite rezerva scrisă pentru avarii neaparente până la "&amp;RIGHT("0"&amp;DAY(AI498),2)&amp;"."&amp;RIGHT("0"&amp;MONTH(AI498),2)&amp;"."&amp;YEAR(AI498)&amp;". "),IF(AD498&gt;AI498,"Rezerva scrisă a fost trimisă după termenul de 7 zile ("&amp;RIGHT("0"&amp;DAY(AI498),2)&amp;"."&amp;RIGHT("0"&amp;MONTH(AI498),2)&amp;"."&amp;YEAR(AI498)&amp;"): se prezumă că marfa a fost primită în starea din CMR. ","")),"")&amp;IF(ISNUMBER(AJ498),IF(NOT(ISNUMBER(AE498)),IF(Azi&gt;AJ498,"Termenul de 21 de zile pentru reclamația de întârziere a expirat. ","Livrare cu întârziere: trimite reclamația scrisă până la "&amp;RIGHT("0"&amp;DAY(AJ498),2)&amp;"."&amp;RIGHT("0"&amp;MONTH(AJ498),2)&amp;"."&amp;YEAR(AJ498)&amp;". "),IF(AE498&gt;AJ498,"Reclamația pentru întârziere a fost trimisă după termen. ","")),"")&amp;IF(AND(AH498="În tranzit – întârziat"),"Termenul de livrare a trecut și marfa nu a ajuns. ","")&amp;IF(AND(ISNUMBER(AK498),OR(AB498&lt;&gt;"",ISNUMBER(AC498),ISNUMBER(AJ498)),Azi&gt;N(AK498)-60,Azi&lt;=N(AK498)),"Acțiunea în instanță se prescrie la "&amp;RIGHT("0"&amp;DAY(AK498),2)&amp;"."&amp;RIGHT("0"&amp;MONTH(AK498),2)&amp;"."&amp;YEAR(AK498)&amp;". ","")))</f>
        <v/>
      </c>
    </row>
    <row r="499" spans="2:38" x14ac:dyDescent="0.2">
      <c r="B499" s="17"/>
      <c r="C499" s="18"/>
      <c r="D499" s="19"/>
      <c r="E499" s="19"/>
      <c r="F499" s="19"/>
      <c r="G499" s="19"/>
      <c r="H499" s="19"/>
      <c r="I499" s="19"/>
      <c r="J499" s="19"/>
      <c r="K499" s="19"/>
      <c r="L499" s="18"/>
      <c r="M499" s="19"/>
      <c r="N499" s="19"/>
      <c r="O499" s="19"/>
      <c r="P499" s="19"/>
      <c r="Q499" s="19"/>
      <c r="R499" s="19"/>
      <c r="S499" s="19"/>
      <c r="T499" s="20"/>
      <c r="U499" s="21"/>
      <c r="V499" s="20"/>
      <c r="W499" s="19"/>
      <c r="X499" s="19"/>
      <c r="Y499" s="18"/>
      <c r="Z499" s="19"/>
      <c r="AA499" s="18"/>
      <c r="AB499" s="19"/>
      <c r="AC499" s="18"/>
      <c r="AD499" s="18"/>
      <c r="AE499" s="18"/>
      <c r="AF499" s="22" t="str">
        <f>IF(B499="","",SUMIF(Mărfuri!$B$5:$B$1004,B499,Mărfuri!$D$5:$D$1004))</f>
        <v/>
      </c>
      <c r="AG499" s="23" t="str">
        <f>IF(B499="","",SUMIF(Mărfuri!$B$5:$B$1004,B499,Mărfuri!$H$5:$H$1004))</f>
        <v/>
      </c>
      <c r="AH499" s="24" t="str">
        <f t="shared" si="28"/>
        <v/>
      </c>
      <c r="AI499" s="25" t="str">
        <f t="shared" si="29"/>
        <v/>
      </c>
      <c r="AJ499" s="25" t="str">
        <f t="shared" si="30"/>
        <v/>
      </c>
      <c r="AK499" s="25" t="str">
        <f t="shared" si="31"/>
        <v/>
      </c>
      <c r="AL499" s="26" t="str">
        <f>IF(B499="","",TRIM(IF(COUNTIF($B$5:$B$504,B499)&gt;1,"Număr CMR dublat. ","")&amp;IF(LEN(IF(C499="","data, ","")&amp;IF(D499="","locul întocmirii, ","")&amp;IF(OR(E499="",F499=""),"expeditorul, ","")&amp;IF(OR(H499="",I499=""),"destinatarul, ","")&amp;IF(OR(N499="",O499=""),"transportatorul, ","")&amp;IF(OR(K499="",NOT(ISNUMBER(L499))),"locul și data încărcării, ","")&amp;IF(M499="","locul de livrare, ","")&amp;IF(N(AF499)=0,"numărul de colete, ","")&amp;IF(COUNTIFS(Mărfuri!$B$5:$B$1004,B499,Mărfuri!$H$5:$H$1004,"")&gt;0,"greutatea unor loturi, ",""))&gt;0,"Lipsesc date obligatorii (art. 6): "&amp;LEFT(IF(C499="","data, ","")&amp;IF(D499="","locul întocmirii, ","")&amp;IF(OR(E499="",F499=""),"expeditorul, ","")&amp;IF(OR(H499="",I499=""),"destinatarul, ","")&amp;IF(OR(N499="",O499=""),"transportatorul, ","")&amp;IF(OR(K499="",NOT(ISNUMBER(L499))),"locul și data încărcării, ","")&amp;IF(M499="","locul de livrare, ","")&amp;IF(N(AF499)=0,"numărul de colete, ","")&amp;IF(COUNTIFS(Mărfuri!$B$5:$B$1004,B499,Mărfuri!$H$5:$H$1004,"")&gt;0,"greutatea unor loturi, ",""),LEN(IF(C499="","data, ","")&amp;IF(D499="","locul întocmirii, ","")&amp;IF(OR(E499="",F499=""),"expeditorul, ","")&amp;IF(OR(H499="",I499=""),"destinatarul, ","")&amp;IF(OR(N499="",O499=""),"transportatorul, ","")&amp;IF(OR(K499="",NOT(ISNUMBER(L499))),"locul și data încărcării, ","")&amp;IF(M499="","locul de livrare, ","")&amp;IF(N(AF499)=0,"numărul de colete, ","")&amp;IF(COUNTIFS(Mărfuri!$B$5:$B$1004,B499,Mărfuri!$H$5:$H$1004,"")&gt;0,"greutatea unor loturi, ",""))-2)&amp;". ","")&amp;IF(Z499&lt;&gt;"","Transportatorul a făcut rezerve la încărcare (art. 8): ele te obligă doar dacă le-ai acceptat expres. ","")&amp;IF(AND(ISNUMBER(AC499),ISNUMBER(AI499)),IF(NOT(ISNUMBER(AD499)),IF(Azi&gt;AI499,"Rezerva scrisă pentru avarii neaparente nu a fost trimisă în termen ("&amp;RIGHT("0"&amp;DAY(AI499),2)&amp;"."&amp;RIGHT("0"&amp;MONTH(AI499),2)&amp;"."&amp;YEAR(AI499)&amp;"). ","Trimite rezerva scrisă pentru avarii neaparente până la "&amp;RIGHT("0"&amp;DAY(AI499),2)&amp;"."&amp;RIGHT("0"&amp;MONTH(AI499),2)&amp;"."&amp;YEAR(AI499)&amp;". "),IF(AD499&gt;AI499,"Rezerva scrisă a fost trimisă după termenul de 7 zile ("&amp;RIGHT("0"&amp;DAY(AI499),2)&amp;"."&amp;RIGHT("0"&amp;MONTH(AI499),2)&amp;"."&amp;YEAR(AI499)&amp;"): se prezumă că marfa a fost primită în starea din CMR. ","")),"")&amp;IF(ISNUMBER(AJ499),IF(NOT(ISNUMBER(AE499)),IF(Azi&gt;AJ499,"Termenul de 21 de zile pentru reclamația de întârziere a expirat. ","Livrare cu întârziere: trimite reclamația scrisă până la "&amp;RIGHT("0"&amp;DAY(AJ499),2)&amp;"."&amp;RIGHT("0"&amp;MONTH(AJ499),2)&amp;"."&amp;YEAR(AJ499)&amp;". "),IF(AE499&gt;AJ499,"Reclamația pentru întârziere a fost trimisă după termen. ","")),"")&amp;IF(AND(AH499="În tranzit – întârziat"),"Termenul de livrare a trecut și marfa nu a ajuns. ","")&amp;IF(AND(ISNUMBER(AK499),OR(AB499&lt;&gt;"",ISNUMBER(AC499),ISNUMBER(AJ499)),Azi&gt;N(AK499)-60,Azi&lt;=N(AK499)),"Acțiunea în instanță se prescrie la "&amp;RIGHT("0"&amp;DAY(AK499),2)&amp;"."&amp;RIGHT("0"&amp;MONTH(AK499),2)&amp;"."&amp;YEAR(AK499)&amp;". ","")))</f>
        <v/>
      </c>
    </row>
    <row r="500" spans="2:38" x14ac:dyDescent="0.2">
      <c r="B500" s="17"/>
      <c r="C500" s="18"/>
      <c r="D500" s="19"/>
      <c r="E500" s="19"/>
      <c r="F500" s="19"/>
      <c r="G500" s="19"/>
      <c r="H500" s="19"/>
      <c r="I500" s="19"/>
      <c r="J500" s="19"/>
      <c r="K500" s="19"/>
      <c r="L500" s="18"/>
      <c r="M500" s="19"/>
      <c r="N500" s="19"/>
      <c r="O500" s="19"/>
      <c r="P500" s="19"/>
      <c r="Q500" s="19"/>
      <c r="R500" s="19"/>
      <c r="S500" s="19"/>
      <c r="T500" s="20"/>
      <c r="U500" s="21"/>
      <c r="V500" s="20"/>
      <c r="W500" s="19"/>
      <c r="X500" s="19"/>
      <c r="Y500" s="18"/>
      <c r="Z500" s="19"/>
      <c r="AA500" s="18"/>
      <c r="AB500" s="19"/>
      <c r="AC500" s="18"/>
      <c r="AD500" s="18"/>
      <c r="AE500" s="18"/>
      <c r="AF500" s="22" t="str">
        <f>IF(B500="","",SUMIF(Mărfuri!$B$5:$B$1004,B500,Mărfuri!$D$5:$D$1004))</f>
        <v/>
      </c>
      <c r="AG500" s="23" t="str">
        <f>IF(B500="","",SUMIF(Mărfuri!$B$5:$B$1004,B500,Mărfuri!$H$5:$H$1004))</f>
        <v/>
      </c>
      <c r="AH500" s="24" t="str">
        <f t="shared" si="28"/>
        <v/>
      </c>
      <c r="AI500" s="25" t="str">
        <f t="shared" si="29"/>
        <v/>
      </c>
      <c r="AJ500" s="25" t="str">
        <f t="shared" si="30"/>
        <v/>
      </c>
      <c r="AK500" s="25" t="str">
        <f t="shared" si="31"/>
        <v/>
      </c>
      <c r="AL500" s="26" t="str">
        <f>IF(B500="","",TRIM(IF(COUNTIF($B$5:$B$504,B500)&gt;1,"Număr CMR dublat. ","")&amp;IF(LEN(IF(C500="","data, ","")&amp;IF(D500="","locul întocmirii, ","")&amp;IF(OR(E500="",F500=""),"expeditorul, ","")&amp;IF(OR(H500="",I500=""),"destinatarul, ","")&amp;IF(OR(N500="",O500=""),"transportatorul, ","")&amp;IF(OR(K500="",NOT(ISNUMBER(L500))),"locul și data încărcării, ","")&amp;IF(M500="","locul de livrare, ","")&amp;IF(N(AF500)=0,"numărul de colete, ","")&amp;IF(COUNTIFS(Mărfuri!$B$5:$B$1004,B500,Mărfuri!$H$5:$H$1004,"")&gt;0,"greutatea unor loturi, ",""))&gt;0,"Lipsesc date obligatorii (art. 6): "&amp;LEFT(IF(C500="","data, ","")&amp;IF(D500="","locul întocmirii, ","")&amp;IF(OR(E500="",F500=""),"expeditorul, ","")&amp;IF(OR(H500="",I500=""),"destinatarul, ","")&amp;IF(OR(N500="",O500=""),"transportatorul, ","")&amp;IF(OR(K500="",NOT(ISNUMBER(L500))),"locul și data încărcării, ","")&amp;IF(M500="","locul de livrare, ","")&amp;IF(N(AF500)=0,"numărul de colete, ","")&amp;IF(COUNTIFS(Mărfuri!$B$5:$B$1004,B500,Mărfuri!$H$5:$H$1004,"")&gt;0,"greutatea unor loturi, ",""),LEN(IF(C500="","data, ","")&amp;IF(D500="","locul întocmirii, ","")&amp;IF(OR(E500="",F500=""),"expeditorul, ","")&amp;IF(OR(H500="",I500=""),"destinatarul, ","")&amp;IF(OR(N500="",O500=""),"transportatorul, ","")&amp;IF(OR(K500="",NOT(ISNUMBER(L500))),"locul și data încărcării, ","")&amp;IF(M500="","locul de livrare, ","")&amp;IF(N(AF500)=0,"numărul de colete, ","")&amp;IF(COUNTIFS(Mărfuri!$B$5:$B$1004,B500,Mărfuri!$H$5:$H$1004,"")&gt;0,"greutatea unor loturi, ",""))-2)&amp;". ","")&amp;IF(Z500&lt;&gt;"","Transportatorul a făcut rezerve la încărcare (art. 8): ele te obligă doar dacă le-ai acceptat expres. ","")&amp;IF(AND(ISNUMBER(AC500),ISNUMBER(AI500)),IF(NOT(ISNUMBER(AD500)),IF(Azi&gt;AI500,"Rezerva scrisă pentru avarii neaparente nu a fost trimisă în termen ("&amp;RIGHT("0"&amp;DAY(AI500),2)&amp;"."&amp;RIGHT("0"&amp;MONTH(AI500),2)&amp;"."&amp;YEAR(AI500)&amp;"). ","Trimite rezerva scrisă pentru avarii neaparente până la "&amp;RIGHT("0"&amp;DAY(AI500),2)&amp;"."&amp;RIGHT("0"&amp;MONTH(AI500),2)&amp;"."&amp;YEAR(AI500)&amp;". "),IF(AD500&gt;AI500,"Rezerva scrisă a fost trimisă după termenul de 7 zile ("&amp;RIGHT("0"&amp;DAY(AI500),2)&amp;"."&amp;RIGHT("0"&amp;MONTH(AI500),2)&amp;"."&amp;YEAR(AI500)&amp;"): se prezumă că marfa a fost primită în starea din CMR. ","")),"")&amp;IF(ISNUMBER(AJ500),IF(NOT(ISNUMBER(AE500)),IF(Azi&gt;AJ500,"Termenul de 21 de zile pentru reclamația de întârziere a expirat. ","Livrare cu întârziere: trimite reclamația scrisă până la "&amp;RIGHT("0"&amp;DAY(AJ500),2)&amp;"."&amp;RIGHT("0"&amp;MONTH(AJ500),2)&amp;"."&amp;YEAR(AJ500)&amp;". "),IF(AE500&gt;AJ500,"Reclamația pentru întârziere a fost trimisă după termen. ","")),"")&amp;IF(AND(AH500="În tranzit – întârziat"),"Termenul de livrare a trecut și marfa nu a ajuns. ","")&amp;IF(AND(ISNUMBER(AK500),OR(AB500&lt;&gt;"",ISNUMBER(AC500),ISNUMBER(AJ500)),Azi&gt;N(AK500)-60,Azi&lt;=N(AK500)),"Acțiunea în instanță se prescrie la "&amp;RIGHT("0"&amp;DAY(AK500),2)&amp;"."&amp;RIGHT("0"&amp;MONTH(AK500),2)&amp;"."&amp;YEAR(AK500)&amp;". ","")))</f>
        <v/>
      </c>
    </row>
    <row r="501" spans="2:38" x14ac:dyDescent="0.2">
      <c r="B501" s="17"/>
      <c r="C501" s="18"/>
      <c r="D501" s="19"/>
      <c r="E501" s="19"/>
      <c r="F501" s="19"/>
      <c r="G501" s="19"/>
      <c r="H501" s="19"/>
      <c r="I501" s="19"/>
      <c r="J501" s="19"/>
      <c r="K501" s="19"/>
      <c r="L501" s="18"/>
      <c r="M501" s="19"/>
      <c r="N501" s="19"/>
      <c r="O501" s="19"/>
      <c r="P501" s="19"/>
      <c r="Q501" s="19"/>
      <c r="R501" s="19"/>
      <c r="S501" s="19"/>
      <c r="T501" s="20"/>
      <c r="U501" s="21"/>
      <c r="V501" s="20"/>
      <c r="W501" s="19"/>
      <c r="X501" s="19"/>
      <c r="Y501" s="18"/>
      <c r="Z501" s="19"/>
      <c r="AA501" s="18"/>
      <c r="AB501" s="19"/>
      <c r="AC501" s="18"/>
      <c r="AD501" s="18"/>
      <c r="AE501" s="18"/>
      <c r="AF501" s="22" t="str">
        <f>IF(B501="","",SUMIF(Mărfuri!$B$5:$B$1004,B501,Mărfuri!$D$5:$D$1004))</f>
        <v/>
      </c>
      <c r="AG501" s="23" t="str">
        <f>IF(B501="","",SUMIF(Mărfuri!$B$5:$B$1004,B501,Mărfuri!$H$5:$H$1004))</f>
        <v/>
      </c>
      <c r="AH501" s="24" t="str">
        <f t="shared" si="28"/>
        <v/>
      </c>
      <c r="AI501" s="25" t="str">
        <f t="shared" si="29"/>
        <v/>
      </c>
      <c r="AJ501" s="25" t="str">
        <f t="shared" si="30"/>
        <v/>
      </c>
      <c r="AK501" s="25" t="str">
        <f t="shared" si="31"/>
        <v/>
      </c>
      <c r="AL501" s="26" t="str">
        <f>IF(B501="","",TRIM(IF(COUNTIF($B$5:$B$504,B501)&gt;1,"Număr CMR dublat. ","")&amp;IF(LEN(IF(C501="","data, ","")&amp;IF(D501="","locul întocmirii, ","")&amp;IF(OR(E501="",F501=""),"expeditorul, ","")&amp;IF(OR(H501="",I501=""),"destinatarul, ","")&amp;IF(OR(N501="",O501=""),"transportatorul, ","")&amp;IF(OR(K501="",NOT(ISNUMBER(L501))),"locul și data încărcării, ","")&amp;IF(M501="","locul de livrare, ","")&amp;IF(N(AF501)=0,"numărul de colete, ","")&amp;IF(COUNTIFS(Mărfuri!$B$5:$B$1004,B501,Mărfuri!$H$5:$H$1004,"")&gt;0,"greutatea unor loturi, ",""))&gt;0,"Lipsesc date obligatorii (art. 6): "&amp;LEFT(IF(C501="","data, ","")&amp;IF(D501="","locul întocmirii, ","")&amp;IF(OR(E501="",F501=""),"expeditorul, ","")&amp;IF(OR(H501="",I501=""),"destinatarul, ","")&amp;IF(OR(N501="",O501=""),"transportatorul, ","")&amp;IF(OR(K501="",NOT(ISNUMBER(L501))),"locul și data încărcării, ","")&amp;IF(M501="","locul de livrare, ","")&amp;IF(N(AF501)=0,"numărul de colete, ","")&amp;IF(COUNTIFS(Mărfuri!$B$5:$B$1004,B501,Mărfuri!$H$5:$H$1004,"")&gt;0,"greutatea unor loturi, ",""),LEN(IF(C501="","data, ","")&amp;IF(D501="","locul întocmirii, ","")&amp;IF(OR(E501="",F501=""),"expeditorul, ","")&amp;IF(OR(H501="",I501=""),"destinatarul, ","")&amp;IF(OR(N501="",O501=""),"transportatorul, ","")&amp;IF(OR(K501="",NOT(ISNUMBER(L501))),"locul și data încărcării, ","")&amp;IF(M501="","locul de livrare, ","")&amp;IF(N(AF501)=0,"numărul de colete, ","")&amp;IF(COUNTIFS(Mărfuri!$B$5:$B$1004,B501,Mărfuri!$H$5:$H$1004,"")&gt;0,"greutatea unor loturi, ",""))-2)&amp;". ","")&amp;IF(Z501&lt;&gt;"","Transportatorul a făcut rezerve la încărcare (art. 8): ele te obligă doar dacă le-ai acceptat expres. ","")&amp;IF(AND(ISNUMBER(AC501),ISNUMBER(AI501)),IF(NOT(ISNUMBER(AD501)),IF(Azi&gt;AI501,"Rezerva scrisă pentru avarii neaparente nu a fost trimisă în termen ("&amp;RIGHT("0"&amp;DAY(AI501),2)&amp;"."&amp;RIGHT("0"&amp;MONTH(AI501),2)&amp;"."&amp;YEAR(AI501)&amp;"). ","Trimite rezerva scrisă pentru avarii neaparente până la "&amp;RIGHT("0"&amp;DAY(AI501),2)&amp;"."&amp;RIGHT("0"&amp;MONTH(AI501),2)&amp;"."&amp;YEAR(AI501)&amp;". "),IF(AD501&gt;AI501,"Rezerva scrisă a fost trimisă după termenul de 7 zile ("&amp;RIGHT("0"&amp;DAY(AI501),2)&amp;"."&amp;RIGHT("0"&amp;MONTH(AI501),2)&amp;"."&amp;YEAR(AI501)&amp;"): se prezumă că marfa a fost primită în starea din CMR. ","")),"")&amp;IF(ISNUMBER(AJ501),IF(NOT(ISNUMBER(AE501)),IF(Azi&gt;AJ501,"Termenul de 21 de zile pentru reclamația de întârziere a expirat. ","Livrare cu întârziere: trimite reclamația scrisă până la "&amp;RIGHT("0"&amp;DAY(AJ501),2)&amp;"."&amp;RIGHT("0"&amp;MONTH(AJ501),2)&amp;"."&amp;YEAR(AJ501)&amp;". "),IF(AE501&gt;AJ501,"Reclamația pentru întârziere a fost trimisă după termen. ","")),"")&amp;IF(AND(AH501="În tranzit – întârziat"),"Termenul de livrare a trecut și marfa nu a ajuns. ","")&amp;IF(AND(ISNUMBER(AK501),OR(AB501&lt;&gt;"",ISNUMBER(AC501),ISNUMBER(AJ501)),Azi&gt;N(AK501)-60,Azi&lt;=N(AK501)),"Acțiunea în instanță se prescrie la "&amp;RIGHT("0"&amp;DAY(AK501),2)&amp;"."&amp;RIGHT("0"&amp;MONTH(AK501),2)&amp;"."&amp;YEAR(AK501)&amp;". ","")))</f>
        <v/>
      </c>
    </row>
    <row r="502" spans="2:38" x14ac:dyDescent="0.2">
      <c r="B502" s="17"/>
      <c r="C502" s="18"/>
      <c r="D502" s="19"/>
      <c r="E502" s="19"/>
      <c r="F502" s="19"/>
      <c r="G502" s="19"/>
      <c r="H502" s="19"/>
      <c r="I502" s="19"/>
      <c r="J502" s="19"/>
      <c r="K502" s="19"/>
      <c r="L502" s="18"/>
      <c r="M502" s="19"/>
      <c r="N502" s="19"/>
      <c r="O502" s="19"/>
      <c r="P502" s="19"/>
      <c r="Q502" s="19"/>
      <c r="R502" s="19"/>
      <c r="S502" s="19"/>
      <c r="T502" s="20"/>
      <c r="U502" s="21"/>
      <c r="V502" s="20"/>
      <c r="W502" s="19"/>
      <c r="X502" s="19"/>
      <c r="Y502" s="18"/>
      <c r="Z502" s="19"/>
      <c r="AA502" s="18"/>
      <c r="AB502" s="19"/>
      <c r="AC502" s="18"/>
      <c r="AD502" s="18"/>
      <c r="AE502" s="18"/>
      <c r="AF502" s="22" t="str">
        <f>IF(B502="","",SUMIF(Mărfuri!$B$5:$B$1004,B502,Mărfuri!$D$5:$D$1004))</f>
        <v/>
      </c>
      <c r="AG502" s="23" t="str">
        <f>IF(B502="","",SUMIF(Mărfuri!$B$5:$B$1004,B502,Mărfuri!$H$5:$H$1004))</f>
        <v/>
      </c>
      <c r="AH502" s="24" t="str">
        <f t="shared" si="28"/>
        <v/>
      </c>
      <c r="AI502" s="25" t="str">
        <f t="shared" si="29"/>
        <v/>
      </c>
      <c r="AJ502" s="25" t="str">
        <f t="shared" si="30"/>
        <v/>
      </c>
      <c r="AK502" s="25" t="str">
        <f t="shared" si="31"/>
        <v/>
      </c>
      <c r="AL502" s="26" t="str">
        <f>IF(B502="","",TRIM(IF(COUNTIF($B$5:$B$504,B502)&gt;1,"Număr CMR dublat. ","")&amp;IF(LEN(IF(C502="","data, ","")&amp;IF(D502="","locul întocmirii, ","")&amp;IF(OR(E502="",F502=""),"expeditorul, ","")&amp;IF(OR(H502="",I502=""),"destinatarul, ","")&amp;IF(OR(N502="",O502=""),"transportatorul, ","")&amp;IF(OR(K502="",NOT(ISNUMBER(L502))),"locul și data încărcării, ","")&amp;IF(M502="","locul de livrare, ","")&amp;IF(N(AF502)=0,"numărul de colete, ","")&amp;IF(COUNTIFS(Mărfuri!$B$5:$B$1004,B502,Mărfuri!$H$5:$H$1004,"")&gt;0,"greutatea unor loturi, ",""))&gt;0,"Lipsesc date obligatorii (art. 6): "&amp;LEFT(IF(C502="","data, ","")&amp;IF(D502="","locul întocmirii, ","")&amp;IF(OR(E502="",F502=""),"expeditorul, ","")&amp;IF(OR(H502="",I502=""),"destinatarul, ","")&amp;IF(OR(N502="",O502=""),"transportatorul, ","")&amp;IF(OR(K502="",NOT(ISNUMBER(L502))),"locul și data încărcării, ","")&amp;IF(M502="","locul de livrare, ","")&amp;IF(N(AF502)=0,"numărul de colete, ","")&amp;IF(COUNTIFS(Mărfuri!$B$5:$B$1004,B502,Mărfuri!$H$5:$H$1004,"")&gt;0,"greutatea unor loturi, ",""),LEN(IF(C502="","data, ","")&amp;IF(D502="","locul întocmirii, ","")&amp;IF(OR(E502="",F502=""),"expeditorul, ","")&amp;IF(OR(H502="",I502=""),"destinatarul, ","")&amp;IF(OR(N502="",O502=""),"transportatorul, ","")&amp;IF(OR(K502="",NOT(ISNUMBER(L502))),"locul și data încărcării, ","")&amp;IF(M502="","locul de livrare, ","")&amp;IF(N(AF502)=0,"numărul de colete, ","")&amp;IF(COUNTIFS(Mărfuri!$B$5:$B$1004,B502,Mărfuri!$H$5:$H$1004,"")&gt;0,"greutatea unor loturi, ",""))-2)&amp;". ","")&amp;IF(Z502&lt;&gt;"","Transportatorul a făcut rezerve la încărcare (art. 8): ele te obligă doar dacă le-ai acceptat expres. ","")&amp;IF(AND(ISNUMBER(AC502),ISNUMBER(AI502)),IF(NOT(ISNUMBER(AD502)),IF(Azi&gt;AI502,"Rezerva scrisă pentru avarii neaparente nu a fost trimisă în termen ("&amp;RIGHT("0"&amp;DAY(AI502),2)&amp;"."&amp;RIGHT("0"&amp;MONTH(AI502),2)&amp;"."&amp;YEAR(AI502)&amp;"). ","Trimite rezerva scrisă pentru avarii neaparente până la "&amp;RIGHT("0"&amp;DAY(AI502),2)&amp;"."&amp;RIGHT("0"&amp;MONTH(AI502),2)&amp;"."&amp;YEAR(AI502)&amp;". "),IF(AD502&gt;AI502,"Rezerva scrisă a fost trimisă după termenul de 7 zile ("&amp;RIGHT("0"&amp;DAY(AI502),2)&amp;"."&amp;RIGHT("0"&amp;MONTH(AI502),2)&amp;"."&amp;YEAR(AI502)&amp;"): se prezumă că marfa a fost primită în starea din CMR. ","")),"")&amp;IF(ISNUMBER(AJ502),IF(NOT(ISNUMBER(AE502)),IF(Azi&gt;AJ502,"Termenul de 21 de zile pentru reclamația de întârziere a expirat. ","Livrare cu întârziere: trimite reclamația scrisă până la "&amp;RIGHT("0"&amp;DAY(AJ502),2)&amp;"."&amp;RIGHT("0"&amp;MONTH(AJ502),2)&amp;"."&amp;YEAR(AJ502)&amp;". "),IF(AE502&gt;AJ502,"Reclamația pentru întârziere a fost trimisă după termen. ","")),"")&amp;IF(AND(AH502="În tranzit – întârziat"),"Termenul de livrare a trecut și marfa nu a ajuns. ","")&amp;IF(AND(ISNUMBER(AK502),OR(AB502&lt;&gt;"",ISNUMBER(AC502),ISNUMBER(AJ502)),Azi&gt;N(AK502)-60,Azi&lt;=N(AK502)),"Acțiunea în instanță se prescrie la "&amp;RIGHT("0"&amp;DAY(AK502),2)&amp;"."&amp;RIGHT("0"&amp;MONTH(AK502),2)&amp;"."&amp;YEAR(AK502)&amp;". ","")))</f>
        <v/>
      </c>
    </row>
    <row r="503" spans="2:38" x14ac:dyDescent="0.2">
      <c r="B503" s="17"/>
      <c r="C503" s="18"/>
      <c r="D503" s="19"/>
      <c r="E503" s="19"/>
      <c r="F503" s="19"/>
      <c r="G503" s="19"/>
      <c r="H503" s="19"/>
      <c r="I503" s="19"/>
      <c r="J503" s="19"/>
      <c r="K503" s="19"/>
      <c r="L503" s="18"/>
      <c r="M503" s="19"/>
      <c r="N503" s="19"/>
      <c r="O503" s="19"/>
      <c r="P503" s="19"/>
      <c r="Q503" s="19"/>
      <c r="R503" s="19"/>
      <c r="S503" s="19"/>
      <c r="T503" s="20"/>
      <c r="U503" s="21"/>
      <c r="V503" s="20"/>
      <c r="W503" s="19"/>
      <c r="X503" s="19"/>
      <c r="Y503" s="18"/>
      <c r="Z503" s="19"/>
      <c r="AA503" s="18"/>
      <c r="AB503" s="19"/>
      <c r="AC503" s="18"/>
      <c r="AD503" s="18"/>
      <c r="AE503" s="18"/>
      <c r="AF503" s="22" t="str">
        <f>IF(B503="","",SUMIF(Mărfuri!$B$5:$B$1004,B503,Mărfuri!$D$5:$D$1004))</f>
        <v/>
      </c>
      <c r="AG503" s="23" t="str">
        <f>IF(B503="","",SUMIF(Mărfuri!$B$5:$B$1004,B503,Mărfuri!$H$5:$H$1004))</f>
        <v/>
      </c>
      <c r="AH503" s="24" t="str">
        <f t="shared" si="28"/>
        <v/>
      </c>
      <c r="AI503" s="25" t="str">
        <f t="shared" si="29"/>
        <v/>
      </c>
      <c r="AJ503" s="25" t="str">
        <f t="shared" si="30"/>
        <v/>
      </c>
      <c r="AK503" s="25" t="str">
        <f t="shared" si="31"/>
        <v/>
      </c>
      <c r="AL503" s="26" t="str">
        <f>IF(B503="","",TRIM(IF(COUNTIF($B$5:$B$504,B503)&gt;1,"Număr CMR dublat. ","")&amp;IF(LEN(IF(C503="","data, ","")&amp;IF(D503="","locul întocmirii, ","")&amp;IF(OR(E503="",F503=""),"expeditorul, ","")&amp;IF(OR(H503="",I503=""),"destinatarul, ","")&amp;IF(OR(N503="",O503=""),"transportatorul, ","")&amp;IF(OR(K503="",NOT(ISNUMBER(L503))),"locul și data încărcării, ","")&amp;IF(M503="","locul de livrare, ","")&amp;IF(N(AF503)=0,"numărul de colete, ","")&amp;IF(COUNTIFS(Mărfuri!$B$5:$B$1004,B503,Mărfuri!$H$5:$H$1004,"")&gt;0,"greutatea unor loturi, ",""))&gt;0,"Lipsesc date obligatorii (art. 6): "&amp;LEFT(IF(C503="","data, ","")&amp;IF(D503="","locul întocmirii, ","")&amp;IF(OR(E503="",F503=""),"expeditorul, ","")&amp;IF(OR(H503="",I503=""),"destinatarul, ","")&amp;IF(OR(N503="",O503=""),"transportatorul, ","")&amp;IF(OR(K503="",NOT(ISNUMBER(L503))),"locul și data încărcării, ","")&amp;IF(M503="","locul de livrare, ","")&amp;IF(N(AF503)=0,"numărul de colete, ","")&amp;IF(COUNTIFS(Mărfuri!$B$5:$B$1004,B503,Mărfuri!$H$5:$H$1004,"")&gt;0,"greutatea unor loturi, ",""),LEN(IF(C503="","data, ","")&amp;IF(D503="","locul întocmirii, ","")&amp;IF(OR(E503="",F503=""),"expeditorul, ","")&amp;IF(OR(H503="",I503=""),"destinatarul, ","")&amp;IF(OR(N503="",O503=""),"transportatorul, ","")&amp;IF(OR(K503="",NOT(ISNUMBER(L503))),"locul și data încărcării, ","")&amp;IF(M503="","locul de livrare, ","")&amp;IF(N(AF503)=0,"numărul de colete, ","")&amp;IF(COUNTIFS(Mărfuri!$B$5:$B$1004,B503,Mărfuri!$H$5:$H$1004,"")&gt;0,"greutatea unor loturi, ",""))-2)&amp;". ","")&amp;IF(Z503&lt;&gt;"","Transportatorul a făcut rezerve la încărcare (art. 8): ele te obligă doar dacă le-ai acceptat expres. ","")&amp;IF(AND(ISNUMBER(AC503),ISNUMBER(AI503)),IF(NOT(ISNUMBER(AD503)),IF(Azi&gt;AI503,"Rezerva scrisă pentru avarii neaparente nu a fost trimisă în termen ("&amp;RIGHT("0"&amp;DAY(AI503),2)&amp;"."&amp;RIGHT("0"&amp;MONTH(AI503),2)&amp;"."&amp;YEAR(AI503)&amp;"). ","Trimite rezerva scrisă pentru avarii neaparente până la "&amp;RIGHT("0"&amp;DAY(AI503),2)&amp;"."&amp;RIGHT("0"&amp;MONTH(AI503),2)&amp;"."&amp;YEAR(AI503)&amp;". "),IF(AD503&gt;AI503,"Rezerva scrisă a fost trimisă după termenul de 7 zile ("&amp;RIGHT("0"&amp;DAY(AI503),2)&amp;"."&amp;RIGHT("0"&amp;MONTH(AI503),2)&amp;"."&amp;YEAR(AI503)&amp;"): se prezumă că marfa a fost primită în starea din CMR. ","")),"")&amp;IF(ISNUMBER(AJ503),IF(NOT(ISNUMBER(AE503)),IF(Azi&gt;AJ503,"Termenul de 21 de zile pentru reclamația de întârziere a expirat. ","Livrare cu întârziere: trimite reclamația scrisă până la "&amp;RIGHT("0"&amp;DAY(AJ503),2)&amp;"."&amp;RIGHT("0"&amp;MONTH(AJ503),2)&amp;"."&amp;YEAR(AJ503)&amp;". "),IF(AE503&gt;AJ503,"Reclamația pentru întârziere a fost trimisă după termen. ","")),"")&amp;IF(AND(AH503="În tranzit – întârziat"),"Termenul de livrare a trecut și marfa nu a ajuns. ","")&amp;IF(AND(ISNUMBER(AK503),OR(AB503&lt;&gt;"",ISNUMBER(AC503),ISNUMBER(AJ503)),Azi&gt;N(AK503)-60,Azi&lt;=N(AK503)),"Acțiunea în instanță se prescrie la "&amp;RIGHT("0"&amp;DAY(AK503),2)&amp;"."&amp;RIGHT("0"&amp;MONTH(AK503),2)&amp;"."&amp;YEAR(AK503)&amp;". ","")))</f>
        <v/>
      </c>
    </row>
    <row r="504" spans="2:38" x14ac:dyDescent="0.2">
      <c r="B504" s="17"/>
      <c r="C504" s="18"/>
      <c r="D504" s="19"/>
      <c r="E504" s="19"/>
      <c r="F504" s="19"/>
      <c r="G504" s="19"/>
      <c r="H504" s="19"/>
      <c r="I504" s="19"/>
      <c r="J504" s="19"/>
      <c r="K504" s="19"/>
      <c r="L504" s="18"/>
      <c r="M504" s="19"/>
      <c r="N504" s="19"/>
      <c r="O504" s="19"/>
      <c r="P504" s="19"/>
      <c r="Q504" s="19"/>
      <c r="R504" s="19"/>
      <c r="S504" s="19"/>
      <c r="T504" s="20"/>
      <c r="U504" s="21"/>
      <c r="V504" s="20"/>
      <c r="W504" s="19"/>
      <c r="X504" s="19"/>
      <c r="Y504" s="18"/>
      <c r="Z504" s="19"/>
      <c r="AA504" s="18"/>
      <c r="AB504" s="19"/>
      <c r="AC504" s="18"/>
      <c r="AD504" s="18"/>
      <c r="AE504" s="18"/>
      <c r="AF504" s="22" t="str">
        <f>IF(B504="","",SUMIF(Mărfuri!$B$5:$B$1004,B504,Mărfuri!$D$5:$D$1004))</f>
        <v/>
      </c>
      <c r="AG504" s="23" t="str">
        <f>IF(B504="","",SUMIF(Mărfuri!$B$5:$B$1004,B504,Mărfuri!$H$5:$H$1004))</f>
        <v/>
      </c>
      <c r="AH504" s="24" t="str">
        <f t="shared" si="28"/>
        <v/>
      </c>
      <c r="AI504" s="25" t="str">
        <f t="shared" si="29"/>
        <v/>
      </c>
      <c r="AJ504" s="25" t="str">
        <f t="shared" si="30"/>
        <v/>
      </c>
      <c r="AK504" s="25" t="str">
        <f t="shared" si="31"/>
        <v/>
      </c>
      <c r="AL504" s="26" t="str">
        <f>IF(B504="","",TRIM(IF(COUNTIF($B$5:$B$504,B504)&gt;1,"Număr CMR dublat. ","")&amp;IF(LEN(IF(C504="","data, ","")&amp;IF(D504="","locul întocmirii, ","")&amp;IF(OR(E504="",F504=""),"expeditorul, ","")&amp;IF(OR(H504="",I504=""),"destinatarul, ","")&amp;IF(OR(N504="",O504=""),"transportatorul, ","")&amp;IF(OR(K504="",NOT(ISNUMBER(L504))),"locul și data încărcării, ","")&amp;IF(M504="","locul de livrare, ","")&amp;IF(N(AF504)=0,"numărul de colete, ","")&amp;IF(COUNTIFS(Mărfuri!$B$5:$B$1004,B504,Mărfuri!$H$5:$H$1004,"")&gt;0,"greutatea unor loturi, ",""))&gt;0,"Lipsesc date obligatorii (art. 6): "&amp;LEFT(IF(C504="","data, ","")&amp;IF(D504="","locul întocmirii, ","")&amp;IF(OR(E504="",F504=""),"expeditorul, ","")&amp;IF(OR(H504="",I504=""),"destinatarul, ","")&amp;IF(OR(N504="",O504=""),"transportatorul, ","")&amp;IF(OR(K504="",NOT(ISNUMBER(L504))),"locul și data încărcării, ","")&amp;IF(M504="","locul de livrare, ","")&amp;IF(N(AF504)=0,"numărul de colete, ","")&amp;IF(COUNTIFS(Mărfuri!$B$5:$B$1004,B504,Mărfuri!$H$5:$H$1004,"")&gt;0,"greutatea unor loturi, ",""),LEN(IF(C504="","data, ","")&amp;IF(D504="","locul întocmirii, ","")&amp;IF(OR(E504="",F504=""),"expeditorul, ","")&amp;IF(OR(H504="",I504=""),"destinatarul, ","")&amp;IF(OR(N504="",O504=""),"transportatorul, ","")&amp;IF(OR(K504="",NOT(ISNUMBER(L504))),"locul și data încărcării, ","")&amp;IF(M504="","locul de livrare, ","")&amp;IF(N(AF504)=0,"numărul de colete, ","")&amp;IF(COUNTIFS(Mărfuri!$B$5:$B$1004,B504,Mărfuri!$H$5:$H$1004,"")&gt;0,"greutatea unor loturi, ",""))-2)&amp;". ","")&amp;IF(Z504&lt;&gt;"","Transportatorul a făcut rezerve la încărcare (art. 8): ele te obligă doar dacă le-ai acceptat expres. ","")&amp;IF(AND(ISNUMBER(AC504),ISNUMBER(AI504)),IF(NOT(ISNUMBER(AD504)),IF(Azi&gt;AI504,"Rezerva scrisă pentru avarii neaparente nu a fost trimisă în termen ("&amp;RIGHT("0"&amp;DAY(AI504),2)&amp;"."&amp;RIGHT("0"&amp;MONTH(AI504),2)&amp;"."&amp;YEAR(AI504)&amp;"). ","Trimite rezerva scrisă pentru avarii neaparente până la "&amp;RIGHT("0"&amp;DAY(AI504),2)&amp;"."&amp;RIGHT("0"&amp;MONTH(AI504),2)&amp;"."&amp;YEAR(AI504)&amp;". "),IF(AD504&gt;AI504,"Rezerva scrisă a fost trimisă după termenul de 7 zile ("&amp;RIGHT("0"&amp;DAY(AI504),2)&amp;"."&amp;RIGHT("0"&amp;MONTH(AI504),2)&amp;"."&amp;YEAR(AI504)&amp;"): se prezumă că marfa a fost primită în starea din CMR. ","")),"")&amp;IF(ISNUMBER(AJ504),IF(NOT(ISNUMBER(AE504)),IF(Azi&gt;AJ504,"Termenul de 21 de zile pentru reclamația de întârziere a expirat. ","Livrare cu întârziere: trimite reclamația scrisă până la "&amp;RIGHT("0"&amp;DAY(AJ504),2)&amp;"."&amp;RIGHT("0"&amp;MONTH(AJ504),2)&amp;"."&amp;YEAR(AJ504)&amp;". "),IF(AE504&gt;AJ504,"Reclamația pentru întârziere a fost trimisă după termen. ","")),"")&amp;IF(AND(AH504="În tranzit – întârziat"),"Termenul de livrare a trecut și marfa nu a ajuns. ","")&amp;IF(AND(ISNUMBER(AK504),OR(AB504&lt;&gt;"",ISNUMBER(AC504),ISNUMBER(AJ504)),Azi&gt;N(AK504)-60,Azi&lt;=N(AK504)),"Acțiunea în instanță se prescrie la "&amp;RIGHT("0"&amp;DAY(AK504),2)&amp;"."&amp;RIGHT("0"&amp;MONTH(AK504),2)&amp;"."&amp;YEAR(AK504)&amp;". ","")))</f>
        <v/>
      </c>
    </row>
    <row r="1000" spans="702:702" ht="15" x14ac:dyDescent="0.25">
      <c r="ZZ1000"/>
    </row>
  </sheetData>
  <conditionalFormatting sqref="AH5:AH504">
    <cfRule type="expression" dxfId="1" priority="1" stopIfTrue="1">
      <formula>$AH5="Livrat fără rezerve"</formula>
    </cfRule>
    <cfRule type="expression" dxfId="0" priority="2" stopIfTrue="1">
      <formula>OR($AH5="Livrat cu rezerve",$AH5="Livrat cu întârziere",$AH5="În tranzit – întârziat")</formula>
    </cfRule>
  </conditionalFormatting>
  <dataValidations count="1">
    <dataValidation type="list" allowBlank="1" showInputMessage="1" showErrorMessage="1" sqref="T5:T504" xr:uid="{A984906C-B60A-4F06-8F83-5DB947551B97}">
      <formula1>ListaFrancare</formula1>
    </dataValidation>
  </dataValidation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85C9EFE-5488-4077-9DC8-406B0DDE5CCE}">
  <dimension ref="B1:K1004"/>
  <sheetViews>
    <sheetView showGridLines="0" workbookViewId="0">
      <pane ySplit="4" topLeftCell="A5" activePane="bottomLeft" state="frozen"/>
      <selection pane="bottomLeft" activeCell="A5" sqref="A5"/>
    </sheetView>
  </sheetViews>
  <sheetFormatPr baseColWidth="10" defaultRowHeight="12.75" x14ac:dyDescent="0.2"/>
  <cols>
    <col min="1" max="1" width="2.7109375" style="1" customWidth="1"/>
    <col min="2" max="2" width="14.7109375" style="1" customWidth="1"/>
    <col min="3" max="3" width="16.7109375" style="1" customWidth="1"/>
    <col min="4" max="4" width="9.7109375" style="1" customWidth="1"/>
    <col min="5" max="5" width="16.7109375" style="1" customWidth="1"/>
    <col min="6" max="6" width="36.7109375" style="1" customWidth="1"/>
    <col min="7" max="8" width="12.7109375" style="1" customWidth="1"/>
    <col min="9" max="9" width="10.7109375" style="1" customWidth="1"/>
    <col min="10" max="10" width="30.7109375" style="1" customWidth="1"/>
    <col min="11" max="11" width="0" style="1" hidden="1" customWidth="1"/>
    <col min="12" max="16384" width="11.42578125" style="1"/>
  </cols>
  <sheetData>
    <row r="1" spans="2:11" ht="21" x14ac:dyDescent="0.35">
      <c r="B1" s="2" t="s">
        <v>9</v>
      </c>
    </row>
    <row r="2" spans="2:11" x14ac:dyDescent="0.2">
      <c r="B2" s="3" t="s">
        <v>10</v>
      </c>
    </row>
    <row r="4" spans="2:11" ht="30" customHeight="1" x14ac:dyDescent="0.2">
      <c r="B4" s="7" t="s">
        <v>11</v>
      </c>
      <c r="C4" s="7" t="s">
        <v>12</v>
      </c>
      <c r="D4" s="7" t="s">
        <v>13</v>
      </c>
      <c r="E4" s="7" t="s">
        <v>14</v>
      </c>
      <c r="F4" s="7" t="s">
        <v>15</v>
      </c>
      <c r="G4" s="7" t="s">
        <v>16</v>
      </c>
      <c r="H4" s="7" t="s">
        <v>17</v>
      </c>
      <c r="I4" s="7" t="s">
        <v>18</v>
      </c>
      <c r="J4" s="7" t="s">
        <v>19</v>
      </c>
      <c r="K4" s="6" t="s">
        <v>20</v>
      </c>
    </row>
    <row r="5" spans="2:11" x14ac:dyDescent="0.2">
      <c r="B5" s="12" t="s">
        <v>21</v>
      </c>
      <c r="C5" s="9" t="s">
        <v>22</v>
      </c>
      <c r="D5" s="13">
        <v>20</v>
      </c>
      <c r="E5" s="9" t="s">
        <v>23</v>
      </c>
      <c r="F5" s="9" t="s">
        <v>24</v>
      </c>
      <c r="G5" s="12" t="s">
        <v>25</v>
      </c>
      <c r="H5" s="14">
        <v>4800</v>
      </c>
      <c r="I5" s="15">
        <v>38</v>
      </c>
      <c r="J5" s="16" t="str">
        <f>IF(B5="","",TRIM(IF(ISNA(MATCH(B5,'Registru CMR'!$B$5:$B$504,0)),"CMR-ul nu există în registru. ","")&amp;IF(N(D5)&lt;=0,"Lipsește numărul de colete. ","")&amp;IF(F5="","Lipsește natura mărfii. ","")&amp;IF(N(H5)&lt;=0,"Lipsește greutatea brută. ","")))</f>
        <v/>
      </c>
      <c r="K5" s="1" t="str">
        <f>IF(B5="","",B5&amp;"|"&amp;COUNTIF($B$5:B5,B5))</f>
        <v>RO-2026-0145|1</v>
      </c>
    </row>
    <row r="6" spans="2:11" x14ac:dyDescent="0.2">
      <c r="B6" s="12" t="s">
        <v>21</v>
      </c>
      <c r="C6" s="9" t="s">
        <v>26</v>
      </c>
      <c r="D6" s="13">
        <v>16</v>
      </c>
      <c r="E6" s="9" t="s">
        <v>27</v>
      </c>
      <c r="F6" s="9" t="s">
        <v>28</v>
      </c>
      <c r="G6" s="12" t="s">
        <v>29</v>
      </c>
      <c r="H6" s="14">
        <v>640</v>
      </c>
      <c r="I6" s="15">
        <v>12</v>
      </c>
      <c r="J6" s="16" t="str">
        <f>IF(B6="","",TRIM(IF(ISNA(MATCH(B6,'Registru CMR'!$B$5:$B$504,0)),"CMR-ul nu există în registru. ","")&amp;IF(N(D6)&lt;=0,"Lipsește numărul de colete. ","")&amp;IF(F6="","Lipsește natura mărfii. ","")&amp;IF(N(H6)&lt;=0,"Lipsește greutatea brută. ","")))</f>
        <v/>
      </c>
      <c r="K6" s="1" t="str">
        <f>IF(B6="","",B6&amp;"|"&amp;COUNTIF($B$5:B6,B6))</f>
        <v>RO-2026-0145|2</v>
      </c>
    </row>
    <row r="7" spans="2:11" x14ac:dyDescent="0.2">
      <c r="B7" s="12" t="s">
        <v>30</v>
      </c>
      <c r="C7" s="9" t="s">
        <v>31</v>
      </c>
      <c r="D7" s="13">
        <v>12</v>
      </c>
      <c r="E7" s="9" t="s">
        <v>23</v>
      </c>
      <c r="F7" s="9" t="s">
        <v>32</v>
      </c>
      <c r="G7" s="12" t="s">
        <v>25</v>
      </c>
      <c r="H7" s="14">
        <v>2900</v>
      </c>
      <c r="I7" s="15">
        <v>22</v>
      </c>
      <c r="J7" s="16" t="str">
        <f>IF(B7="","",TRIM(IF(ISNA(MATCH(B7,'Registru CMR'!$B$5:$B$504,0)),"CMR-ul nu există în registru. ","")&amp;IF(N(D7)&lt;=0,"Lipsește numărul de colete. ","")&amp;IF(F7="","Lipsește natura mărfii. ","")&amp;IF(N(H7)&lt;=0,"Lipsește greutatea brută. ","")))</f>
        <v/>
      </c>
      <c r="K7" s="1" t="str">
        <f>IF(B7="","",B7&amp;"|"&amp;COUNTIF($B$5:B7,B7))</f>
        <v>RO-2026-0146|1</v>
      </c>
    </row>
    <row r="8" spans="2:11" x14ac:dyDescent="0.2">
      <c r="B8" s="12" t="s">
        <v>33</v>
      </c>
      <c r="C8" s="9" t="s">
        <v>34</v>
      </c>
      <c r="D8" s="13">
        <v>8</v>
      </c>
      <c r="E8" s="9" t="s">
        <v>23</v>
      </c>
      <c r="F8" s="9" t="s">
        <v>35</v>
      </c>
      <c r="G8" s="12" t="s">
        <v>25</v>
      </c>
      <c r="H8" s="14">
        <v>1450</v>
      </c>
      <c r="I8" s="15">
        <v>15</v>
      </c>
      <c r="J8" s="16" t="str">
        <f>IF(B8="","",TRIM(IF(ISNA(MATCH(B8,'Registru CMR'!$B$5:$B$504,0)),"CMR-ul nu există în registru. ","")&amp;IF(N(D8)&lt;=0,"Lipsește numărul de colete. ","")&amp;IF(F8="","Lipsește natura mărfii. ","")&amp;IF(N(H8)&lt;=0,"Lipsește greutatea brută. ","")))</f>
        <v/>
      </c>
      <c r="K8" s="1" t="str">
        <f>IF(B8="","",B8&amp;"|"&amp;COUNTIF($B$5:B8,B8))</f>
        <v>RO-2026-0147|1</v>
      </c>
    </row>
    <row r="9" spans="2:11" x14ac:dyDescent="0.2">
      <c r="B9" s="12" t="s">
        <v>36</v>
      </c>
      <c r="C9" s="9" t="s">
        <v>37</v>
      </c>
      <c r="D9" s="13">
        <v>10</v>
      </c>
      <c r="E9" s="9" t="s">
        <v>23</v>
      </c>
      <c r="F9" s="9" t="s">
        <v>38</v>
      </c>
      <c r="G9" s="12" t="s">
        <v>25</v>
      </c>
      <c r="H9" s="14">
        <v>2600</v>
      </c>
      <c r="I9" s="15">
        <v>20</v>
      </c>
      <c r="J9" s="16" t="str">
        <f>IF(B9="","",TRIM(IF(ISNA(MATCH(B9,'Registru CMR'!$B$5:$B$504,0)),"CMR-ul nu există în registru. ","")&amp;IF(N(D9)&lt;=0,"Lipsește numărul de colete. ","")&amp;IF(F9="","Lipsește natura mărfii. ","")&amp;IF(N(H9)&lt;=0,"Lipsește greutatea brută. ","")))</f>
        <v/>
      </c>
      <c r="K9" s="1" t="str">
        <f>IF(B9="","",B9&amp;"|"&amp;COUNTIF($B$5:B9,B9))</f>
        <v>RO-2026-0148|1</v>
      </c>
    </row>
    <row r="10" spans="2:11" x14ac:dyDescent="0.2">
      <c r="B10" s="12" t="s">
        <v>36</v>
      </c>
      <c r="C10" s="9" t="s">
        <v>39</v>
      </c>
      <c r="D10" s="13">
        <v>4</v>
      </c>
      <c r="E10" s="9" t="s">
        <v>40</v>
      </c>
      <c r="F10" s="9" t="s">
        <v>41</v>
      </c>
      <c r="G10" s="12" t="s">
        <v>42</v>
      </c>
      <c r="H10" s="14"/>
      <c r="I10" s="15">
        <v>1.5</v>
      </c>
      <c r="J10" s="16" t="str">
        <f>IF(B10="","",TRIM(IF(ISNA(MATCH(B10,'Registru CMR'!$B$5:$B$504,0)),"CMR-ul nu există în registru. ","")&amp;IF(N(D10)&lt;=0,"Lipsește numărul de colete. ","")&amp;IF(F10="","Lipsește natura mărfii. ","")&amp;IF(N(H10)&lt;=0,"Lipsește greutatea brută. ","")))</f>
        <v>Lipsește greutatea brută.</v>
      </c>
      <c r="K10" s="1" t="str">
        <f>IF(B10="","",B10&amp;"|"&amp;COUNTIF($B$5:B10,B10))</f>
        <v>RO-2026-0148|2</v>
      </c>
    </row>
    <row r="11" spans="2:11" x14ac:dyDescent="0.2">
      <c r="B11" s="12"/>
      <c r="C11" s="9"/>
      <c r="D11" s="13"/>
      <c r="E11" s="9"/>
      <c r="F11" s="9"/>
      <c r="G11" s="12"/>
      <c r="H11" s="14"/>
      <c r="I11" s="15"/>
      <c r="J11" s="16" t="str">
        <f>IF(B11="","",TRIM(IF(ISNA(MATCH(B11,'Registru CMR'!$B$5:$B$504,0)),"CMR-ul nu există în registru. ","")&amp;IF(N(D11)&lt;=0,"Lipsește numărul de colete. ","")&amp;IF(F11="","Lipsește natura mărfii. ","")&amp;IF(N(H11)&lt;=0,"Lipsește greutatea brută. ","")))</f>
        <v/>
      </c>
      <c r="K11" s="1" t="str">
        <f>IF(B11="","",B11&amp;"|"&amp;COUNTIF($B$5:B11,B11))</f>
        <v/>
      </c>
    </row>
    <row r="12" spans="2:11" x14ac:dyDescent="0.2">
      <c r="B12" s="12"/>
      <c r="C12" s="9"/>
      <c r="D12" s="13"/>
      <c r="E12" s="9"/>
      <c r="F12" s="9"/>
      <c r="G12" s="12"/>
      <c r="H12" s="14"/>
      <c r="I12" s="15"/>
      <c r="J12" s="16" t="str">
        <f>IF(B12="","",TRIM(IF(ISNA(MATCH(B12,'Registru CMR'!$B$5:$B$504,0)),"CMR-ul nu există în registru. ","")&amp;IF(N(D12)&lt;=0,"Lipsește numărul de colete. ","")&amp;IF(F12="","Lipsește natura mărfii. ","")&amp;IF(N(H12)&lt;=0,"Lipsește greutatea brută. ","")))</f>
        <v/>
      </c>
      <c r="K12" s="1" t="str">
        <f>IF(B12="","",B12&amp;"|"&amp;COUNTIF($B$5:B12,B12))</f>
        <v/>
      </c>
    </row>
    <row r="13" spans="2:11" x14ac:dyDescent="0.2">
      <c r="B13" s="12"/>
      <c r="C13" s="9"/>
      <c r="D13" s="13"/>
      <c r="E13" s="9"/>
      <c r="F13" s="9"/>
      <c r="G13" s="12"/>
      <c r="H13" s="14"/>
      <c r="I13" s="15"/>
      <c r="J13" s="16" t="str">
        <f>IF(B13="","",TRIM(IF(ISNA(MATCH(B13,'Registru CMR'!$B$5:$B$504,0)),"CMR-ul nu există în registru. ","")&amp;IF(N(D13)&lt;=0,"Lipsește numărul de colete. ","")&amp;IF(F13="","Lipsește natura mărfii. ","")&amp;IF(N(H13)&lt;=0,"Lipsește greutatea brută. ","")))</f>
        <v/>
      </c>
      <c r="K13" s="1" t="str">
        <f>IF(B13="","",B13&amp;"|"&amp;COUNTIF($B$5:B13,B13))</f>
        <v/>
      </c>
    </row>
    <row r="14" spans="2:11" x14ac:dyDescent="0.2">
      <c r="B14" s="12"/>
      <c r="C14" s="9"/>
      <c r="D14" s="13"/>
      <c r="E14" s="9"/>
      <c r="F14" s="9"/>
      <c r="G14" s="12"/>
      <c r="H14" s="14"/>
      <c r="I14" s="15"/>
      <c r="J14" s="16" t="str">
        <f>IF(B14="","",TRIM(IF(ISNA(MATCH(B14,'Registru CMR'!$B$5:$B$504,0)),"CMR-ul nu există în registru. ","")&amp;IF(N(D14)&lt;=0,"Lipsește numărul de colete. ","")&amp;IF(F14="","Lipsește natura mărfii. ","")&amp;IF(N(H14)&lt;=0,"Lipsește greutatea brută. ","")))</f>
        <v/>
      </c>
      <c r="K14" s="1" t="str">
        <f>IF(B14="","",B14&amp;"|"&amp;COUNTIF($B$5:B14,B14))</f>
        <v/>
      </c>
    </row>
    <row r="15" spans="2:11" x14ac:dyDescent="0.2">
      <c r="B15" s="12"/>
      <c r="C15" s="9"/>
      <c r="D15" s="13"/>
      <c r="E15" s="9"/>
      <c r="F15" s="9"/>
      <c r="G15" s="12"/>
      <c r="H15" s="14"/>
      <c r="I15" s="15"/>
      <c r="J15" s="16" t="str">
        <f>IF(B15="","",TRIM(IF(ISNA(MATCH(B15,'Registru CMR'!$B$5:$B$504,0)),"CMR-ul nu există în registru. ","")&amp;IF(N(D15)&lt;=0,"Lipsește numărul de colete. ","")&amp;IF(F15="","Lipsește natura mărfii. ","")&amp;IF(N(H15)&lt;=0,"Lipsește greutatea brută. ","")))</f>
        <v/>
      </c>
      <c r="K15" s="1" t="str">
        <f>IF(B15="","",B15&amp;"|"&amp;COUNTIF($B$5:B15,B15))</f>
        <v/>
      </c>
    </row>
    <row r="16" spans="2:11" x14ac:dyDescent="0.2">
      <c r="B16" s="12"/>
      <c r="C16" s="9"/>
      <c r="D16" s="13"/>
      <c r="E16" s="9"/>
      <c r="F16" s="9"/>
      <c r="G16" s="12"/>
      <c r="H16" s="14"/>
      <c r="I16" s="15"/>
      <c r="J16" s="16" t="str">
        <f>IF(B16="","",TRIM(IF(ISNA(MATCH(B16,'Registru CMR'!$B$5:$B$504,0)),"CMR-ul nu există în registru. ","")&amp;IF(N(D16)&lt;=0,"Lipsește numărul de colete. ","")&amp;IF(F16="","Lipsește natura mărfii. ","")&amp;IF(N(H16)&lt;=0,"Lipsește greutatea brută. ","")))</f>
        <v/>
      </c>
      <c r="K16" s="1" t="str">
        <f>IF(B16="","",B16&amp;"|"&amp;COUNTIF($B$5:B16,B16))</f>
        <v/>
      </c>
    </row>
    <row r="17" spans="2:11" x14ac:dyDescent="0.2">
      <c r="B17" s="12"/>
      <c r="C17" s="9"/>
      <c r="D17" s="13"/>
      <c r="E17" s="9"/>
      <c r="F17" s="9"/>
      <c r="G17" s="12"/>
      <c r="H17" s="14"/>
      <c r="I17" s="15"/>
      <c r="J17" s="16" t="str">
        <f>IF(B17="","",TRIM(IF(ISNA(MATCH(B17,'Registru CMR'!$B$5:$B$504,0)),"CMR-ul nu există în registru. ","")&amp;IF(N(D17)&lt;=0,"Lipsește numărul de colete. ","")&amp;IF(F17="","Lipsește natura mărfii. ","")&amp;IF(N(H17)&lt;=0,"Lipsește greutatea brută. ","")))</f>
        <v/>
      </c>
      <c r="K17" s="1" t="str">
        <f>IF(B17="","",B17&amp;"|"&amp;COUNTIF($B$5:B17,B17))</f>
        <v/>
      </c>
    </row>
    <row r="18" spans="2:11" x14ac:dyDescent="0.2">
      <c r="B18" s="12"/>
      <c r="C18" s="9"/>
      <c r="D18" s="13"/>
      <c r="E18" s="9"/>
      <c r="F18" s="9"/>
      <c r="G18" s="12"/>
      <c r="H18" s="14"/>
      <c r="I18" s="15"/>
      <c r="J18" s="16" t="str">
        <f>IF(B18="","",TRIM(IF(ISNA(MATCH(B18,'Registru CMR'!$B$5:$B$504,0)),"CMR-ul nu există în registru. ","")&amp;IF(N(D18)&lt;=0,"Lipsește numărul de colete. ","")&amp;IF(F18="","Lipsește natura mărfii. ","")&amp;IF(N(H18)&lt;=0,"Lipsește greutatea brută. ","")))</f>
        <v/>
      </c>
      <c r="K18" s="1" t="str">
        <f>IF(B18="","",B18&amp;"|"&amp;COUNTIF($B$5:B18,B18))</f>
        <v/>
      </c>
    </row>
    <row r="19" spans="2:11" x14ac:dyDescent="0.2">
      <c r="B19" s="12"/>
      <c r="C19" s="9"/>
      <c r="D19" s="13"/>
      <c r="E19" s="9"/>
      <c r="F19" s="9"/>
      <c r="G19" s="12"/>
      <c r="H19" s="14"/>
      <c r="I19" s="15"/>
      <c r="J19" s="16" t="str">
        <f>IF(B19="","",TRIM(IF(ISNA(MATCH(B19,'Registru CMR'!$B$5:$B$504,0)),"CMR-ul nu există în registru. ","")&amp;IF(N(D19)&lt;=0,"Lipsește numărul de colete. ","")&amp;IF(F19="","Lipsește natura mărfii. ","")&amp;IF(N(H19)&lt;=0,"Lipsește greutatea brută. ","")))</f>
        <v/>
      </c>
      <c r="K19" s="1" t="str">
        <f>IF(B19="","",B19&amp;"|"&amp;COUNTIF($B$5:B19,B19))</f>
        <v/>
      </c>
    </row>
    <row r="20" spans="2:11" x14ac:dyDescent="0.2">
      <c r="B20" s="12"/>
      <c r="C20" s="9"/>
      <c r="D20" s="13"/>
      <c r="E20" s="9"/>
      <c r="F20" s="9"/>
      <c r="G20" s="12"/>
      <c r="H20" s="14"/>
      <c r="I20" s="15"/>
      <c r="J20" s="16" t="str">
        <f>IF(B20="","",TRIM(IF(ISNA(MATCH(B20,'Registru CMR'!$B$5:$B$504,0)),"CMR-ul nu există în registru. ","")&amp;IF(N(D20)&lt;=0,"Lipsește numărul de colete. ","")&amp;IF(F20="","Lipsește natura mărfii. ","")&amp;IF(N(H20)&lt;=0,"Lipsește greutatea brută. ","")))</f>
        <v/>
      </c>
      <c r="K20" s="1" t="str">
        <f>IF(B20="","",B20&amp;"|"&amp;COUNTIF($B$5:B20,B20))</f>
        <v/>
      </c>
    </row>
    <row r="21" spans="2:11" x14ac:dyDescent="0.2">
      <c r="B21" s="12"/>
      <c r="C21" s="9"/>
      <c r="D21" s="13"/>
      <c r="E21" s="9"/>
      <c r="F21" s="9"/>
      <c r="G21" s="12"/>
      <c r="H21" s="14"/>
      <c r="I21" s="15"/>
      <c r="J21" s="16" t="str">
        <f>IF(B21="","",TRIM(IF(ISNA(MATCH(B21,'Registru CMR'!$B$5:$B$504,0)),"CMR-ul nu există în registru. ","")&amp;IF(N(D21)&lt;=0,"Lipsește numărul de colete. ","")&amp;IF(F21="","Lipsește natura mărfii. ","")&amp;IF(N(H21)&lt;=0,"Lipsește greutatea brută. ","")))</f>
        <v/>
      </c>
      <c r="K21" s="1" t="str">
        <f>IF(B21="","",B21&amp;"|"&amp;COUNTIF($B$5:B21,B21))</f>
        <v/>
      </c>
    </row>
    <row r="22" spans="2:11" x14ac:dyDescent="0.2">
      <c r="B22" s="12"/>
      <c r="C22" s="9"/>
      <c r="D22" s="13"/>
      <c r="E22" s="9"/>
      <c r="F22" s="9"/>
      <c r="G22" s="12"/>
      <c r="H22" s="14"/>
      <c r="I22" s="15"/>
      <c r="J22" s="16" t="str">
        <f>IF(B22="","",TRIM(IF(ISNA(MATCH(B22,'Registru CMR'!$B$5:$B$504,0)),"CMR-ul nu există în registru. ","")&amp;IF(N(D22)&lt;=0,"Lipsește numărul de colete. ","")&amp;IF(F22="","Lipsește natura mărfii. ","")&amp;IF(N(H22)&lt;=0,"Lipsește greutatea brută. ","")))</f>
        <v/>
      </c>
      <c r="K22" s="1" t="str">
        <f>IF(B22="","",B22&amp;"|"&amp;COUNTIF($B$5:B22,B22))</f>
        <v/>
      </c>
    </row>
    <row r="23" spans="2:11" x14ac:dyDescent="0.2">
      <c r="B23" s="12"/>
      <c r="C23" s="9"/>
      <c r="D23" s="13"/>
      <c r="E23" s="9"/>
      <c r="F23" s="9"/>
      <c r="G23" s="12"/>
      <c r="H23" s="14"/>
      <c r="I23" s="15"/>
      <c r="J23" s="16" t="str">
        <f>IF(B23="","",TRIM(IF(ISNA(MATCH(B23,'Registru CMR'!$B$5:$B$504,0)),"CMR-ul nu există în registru. ","")&amp;IF(N(D23)&lt;=0,"Lipsește numărul de colete. ","")&amp;IF(F23="","Lipsește natura mărfii. ","")&amp;IF(N(H23)&lt;=0,"Lipsește greutatea brută. ","")))</f>
        <v/>
      </c>
      <c r="K23" s="1" t="str">
        <f>IF(B23="","",B23&amp;"|"&amp;COUNTIF($B$5:B23,B23))</f>
        <v/>
      </c>
    </row>
    <row r="24" spans="2:11" x14ac:dyDescent="0.2">
      <c r="B24" s="12"/>
      <c r="C24" s="9"/>
      <c r="D24" s="13"/>
      <c r="E24" s="9"/>
      <c r="F24" s="9"/>
      <c r="G24" s="12"/>
      <c r="H24" s="14"/>
      <c r="I24" s="15"/>
      <c r="J24" s="16" t="str">
        <f>IF(B24="","",TRIM(IF(ISNA(MATCH(B24,'Registru CMR'!$B$5:$B$504,0)),"CMR-ul nu există în registru. ","")&amp;IF(N(D24)&lt;=0,"Lipsește numărul de colete. ","")&amp;IF(F24="","Lipsește natura mărfii. ","")&amp;IF(N(H24)&lt;=0,"Lipsește greutatea brută. ","")))</f>
        <v/>
      </c>
      <c r="K24" s="1" t="str">
        <f>IF(B24="","",B24&amp;"|"&amp;COUNTIF($B$5:B24,B24))</f>
        <v/>
      </c>
    </row>
    <row r="25" spans="2:11" x14ac:dyDescent="0.2">
      <c r="B25" s="12"/>
      <c r="C25" s="9"/>
      <c r="D25" s="13"/>
      <c r="E25" s="9"/>
      <c r="F25" s="9"/>
      <c r="G25" s="12"/>
      <c r="H25" s="14"/>
      <c r="I25" s="15"/>
      <c r="J25" s="16" t="str">
        <f>IF(B25="","",TRIM(IF(ISNA(MATCH(B25,'Registru CMR'!$B$5:$B$504,0)),"CMR-ul nu există în registru. ","")&amp;IF(N(D25)&lt;=0,"Lipsește numărul de colete. ","")&amp;IF(F25="","Lipsește natura mărfii. ","")&amp;IF(N(H25)&lt;=0,"Lipsește greutatea brută. ","")))</f>
        <v/>
      </c>
      <c r="K25" s="1" t="str">
        <f>IF(B25="","",B25&amp;"|"&amp;COUNTIF($B$5:B25,B25))</f>
        <v/>
      </c>
    </row>
    <row r="26" spans="2:11" x14ac:dyDescent="0.2">
      <c r="B26" s="12"/>
      <c r="C26" s="9"/>
      <c r="D26" s="13"/>
      <c r="E26" s="9"/>
      <c r="F26" s="9"/>
      <c r="G26" s="12"/>
      <c r="H26" s="14"/>
      <c r="I26" s="15"/>
      <c r="J26" s="16" t="str">
        <f>IF(B26="","",TRIM(IF(ISNA(MATCH(B26,'Registru CMR'!$B$5:$B$504,0)),"CMR-ul nu există în registru. ","")&amp;IF(N(D26)&lt;=0,"Lipsește numărul de colete. ","")&amp;IF(F26="","Lipsește natura mărfii. ","")&amp;IF(N(H26)&lt;=0,"Lipsește greutatea brută. ","")))</f>
        <v/>
      </c>
      <c r="K26" s="1" t="str">
        <f>IF(B26="","",B26&amp;"|"&amp;COUNTIF($B$5:B26,B26))</f>
        <v/>
      </c>
    </row>
    <row r="27" spans="2:11" x14ac:dyDescent="0.2">
      <c r="B27" s="12"/>
      <c r="C27" s="9"/>
      <c r="D27" s="13"/>
      <c r="E27" s="9"/>
      <c r="F27" s="9"/>
      <c r="G27" s="12"/>
      <c r="H27" s="14"/>
      <c r="I27" s="15"/>
      <c r="J27" s="16" t="str">
        <f>IF(B27="","",TRIM(IF(ISNA(MATCH(B27,'Registru CMR'!$B$5:$B$504,0)),"CMR-ul nu există în registru. ","")&amp;IF(N(D27)&lt;=0,"Lipsește numărul de colete. ","")&amp;IF(F27="","Lipsește natura mărfii. ","")&amp;IF(N(H27)&lt;=0,"Lipsește greutatea brută. ","")))</f>
        <v/>
      </c>
      <c r="K27" s="1" t="str">
        <f>IF(B27="","",B27&amp;"|"&amp;COUNTIF($B$5:B27,B27))</f>
        <v/>
      </c>
    </row>
    <row r="28" spans="2:11" x14ac:dyDescent="0.2">
      <c r="B28" s="12"/>
      <c r="C28" s="9"/>
      <c r="D28" s="13"/>
      <c r="E28" s="9"/>
      <c r="F28" s="9"/>
      <c r="G28" s="12"/>
      <c r="H28" s="14"/>
      <c r="I28" s="15"/>
      <c r="J28" s="16" t="str">
        <f>IF(B28="","",TRIM(IF(ISNA(MATCH(B28,'Registru CMR'!$B$5:$B$504,0)),"CMR-ul nu există în registru. ","")&amp;IF(N(D28)&lt;=0,"Lipsește numărul de colete. ","")&amp;IF(F28="","Lipsește natura mărfii. ","")&amp;IF(N(H28)&lt;=0,"Lipsește greutatea brută. ","")))</f>
        <v/>
      </c>
      <c r="K28" s="1" t="str">
        <f>IF(B28="","",B28&amp;"|"&amp;COUNTIF($B$5:B28,B28))</f>
        <v/>
      </c>
    </row>
    <row r="29" spans="2:11" x14ac:dyDescent="0.2">
      <c r="B29" s="12"/>
      <c r="C29" s="9"/>
      <c r="D29" s="13"/>
      <c r="E29" s="9"/>
      <c r="F29" s="9"/>
      <c r="G29" s="12"/>
      <c r="H29" s="14"/>
      <c r="I29" s="15"/>
      <c r="J29" s="16" t="str">
        <f>IF(B29="","",TRIM(IF(ISNA(MATCH(B29,'Registru CMR'!$B$5:$B$504,0)),"CMR-ul nu există în registru. ","")&amp;IF(N(D29)&lt;=0,"Lipsește numărul de colete. ","")&amp;IF(F29="","Lipsește natura mărfii. ","")&amp;IF(N(H29)&lt;=0,"Lipsește greutatea brută. ","")))</f>
        <v/>
      </c>
      <c r="K29" s="1" t="str">
        <f>IF(B29="","",B29&amp;"|"&amp;COUNTIF($B$5:B29,B29))</f>
        <v/>
      </c>
    </row>
    <row r="30" spans="2:11" x14ac:dyDescent="0.2">
      <c r="B30" s="12"/>
      <c r="C30" s="9"/>
      <c r="D30" s="13"/>
      <c r="E30" s="9"/>
      <c r="F30" s="9"/>
      <c r="G30" s="12"/>
      <c r="H30" s="14"/>
      <c r="I30" s="15"/>
      <c r="J30" s="16" t="str">
        <f>IF(B30="","",TRIM(IF(ISNA(MATCH(B30,'Registru CMR'!$B$5:$B$504,0)),"CMR-ul nu există în registru. ","")&amp;IF(N(D30)&lt;=0,"Lipsește numărul de colete. ","")&amp;IF(F30="","Lipsește natura mărfii. ","")&amp;IF(N(H30)&lt;=0,"Lipsește greutatea brută. ","")))</f>
        <v/>
      </c>
      <c r="K30" s="1" t="str">
        <f>IF(B30="","",B30&amp;"|"&amp;COUNTIF($B$5:B30,B30))</f>
        <v/>
      </c>
    </row>
    <row r="31" spans="2:11" x14ac:dyDescent="0.2">
      <c r="B31" s="12"/>
      <c r="C31" s="9"/>
      <c r="D31" s="13"/>
      <c r="E31" s="9"/>
      <c r="F31" s="9"/>
      <c r="G31" s="12"/>
      <c r="H31" s="14"/>
      <c r="I31" s="15"/>
      <c r="J31" s="16" t="str">
        <f>IF(B31="","",TRIM(IF(ISNA(MATCH(B31,'Registru CMR'!$B$5:$B$504,0)),"CMR-ul nu există în registru. ","")&amp;IF(N(D31)&lt;=0,"Lipsește numărul de colete. ","")&amp;IF(F31="","Lipsește natura mărfii. ","")&amp;IF(N(H31)&lt;=0,"Lipsește greutatea brută. ","")))</f>
        <v/>
      </c>
      <c r="K31" s="1" t="str">
        <f>IF(B31="","",B31&amp;"|"&amp;COUNTIF($B$5:B31,B31))</f>
        <v/>
      </c>
    </row>
    <row r="32" spans="2:11" x14ac:dyDescent="0.2">
      <c r="B32" s="12"/>
      <c r="C32" s="9"/>
      <c r="D32" s="13"/>
      <c r="E32" s="9"/>
      <c r="F32" s="9"/>
      <c r="G32" s="12"/>
      <c r="H32" s="14"/>
      <c r="I32" s="15"/>
      <c r="J32" s="16" t="str">
        <f>IF(B32="","",TRIM(IF(ISNA(MATCH(B32,'Registru CMR'!$B$5:$B$504,0)),"CMR-ul nu există în registru. ","")&amp;IF(N(D32)&lt;=0,"Lipsește numărul de colete. ","")&amp;IF(F32="","Lipsește natura mărfii. ","")&amp;IF(N(H32)&lt;=0,"Lipsește greutatea brută. ","")))</f>
        <v/>
      </c>
      <c r="K32" s="1" t="str">
        <f>IF(B32="","",B32&amp;"|"&amp;COUNTIF($B$5:B32,B32))</f>
        <v/>
      </c>
    </row>
    <row r="33" spans="2:11" x14ac:dyDescent="0.2">
      <c r="B33" s="12"/>
      <c r="C33" s="9"/>
      <c r="D33" s="13"/>
      <c r="E33" s="9"/>
      <c r="F33" s="9"/>
      <c r="G33" s="12"/>
      <c r="H33" s="14"/>
      <c r="I33" s="15"/>
      <c r="J33" s="16" t="str">
        <f>IF(B33="","",TRIM(IF(ISNA(MATCH(B33,'Registru CMR'!$B$5:$B$504,0)),"CMR-ul nu există în registru. ","")&amp;IF(N(D33)&lt;=0,"Lipsește numărul de colete. ","")&amp;IF(F33="","Lipsește natura mărfii. ","")&amp;IF(N(H33)&lt;=0,"Lipsește greutatea brută. ","")))</f>
        <v/>
      </c>
      <c r="K33" s="1" t="str">
        <f>IF(B33="","",B33&amp;"|"&amp;COUNTIF($B$5:B33,B33))</f>
        <v/>
      </c>
    </row>
    <row r="34" spans="2:11" x14ac:dyDescent="0.2">
      <c r="B34" s="12"/>
      <c r="C34" s="9"/>
      <c r="D34" s="13"/>
      <c r="E34" s="9"/>
      <c r="F34" s="9"/>
      <c r="G34" s="12"/>
      <c r="H34" s="14"/>
      <c r="I34" s="15"/>
      <c r="J34" s="16" t="str">
        <f>IF(B34="","",TRIM(IF(ISNA(MATCH(B34,'Registru CMR'!$B$5:$B$504,0)),"CMR-ul nu există în registru. ","")&amp;IF(N(D34)&lt;=0,"Lipsește numărul de colete. ","")&amp;IF(F34="","Lipsește natura mărfii. ","")&amp;IF(N(H34)&lt;=0,"Lipsește greutatea brută. ","")))</f>
        <v/>
      </c>
      <c r="K34" s="1" t="str">
        <f>IF(B34="","",B34&amp;"|"&amp;COUNTIF($B$5:B34,B34))</f>
        <v/>
      </c>
    </row>
    <row r="35" spans="2:11" x14ac:dyDescent="0.2">
      <c r="B35" s="12"/>
      <c r="C35" s="9"/>
      <c r="D35" s="13"/>
      <c r="E35" s="9"/>
      <c r="F35" s="9"/>
      <c r="G35" s="12"/>
      <c r="H35" s="14"/>
      <c r="I35" s="15"/>
      <c r="J35" s="16" t="str">
        <f>IF(B35="","",TRIM(IF(ISNA(MATCH(B35,'Registru CMR'!$B$5:$B$504,0)),"CMR-ul nu există în registru. ","")&amp;IF(N(D35)&lt;=0,"Lipsește numărul de colete. ","")&amp;IF(F35="","Lipsește natura mărfii. ","")&amp;IF(N(H35)&lt;=0,"Lipsește greutatea brută. ","")))</f>
        <v/>
      </c>
      <c r="K35" s="1" t="str">
        <f>IF(B35="","",B35&amp;"|"&amp;COUNTIF($B$5:B35,B35))</f>
        <v/>
      </c>
    </row>
    <row r="36" spans="2:11" x14ac:dyDescent="0.2">
      <c r="B36" s="12"/>
      <c r="C36" s="9"/>
      <c r="D36" s="13"/>
      <c r="E36" s="9"/>
      <c r="F36" s="9"/>
      <c r="G36" s="12"/>
      <c r="H36" s="14"/>
      <c r="I36" s="15"/>
      <c r="J36" s="16" t="str">
        <f>IF(B36="","",TRIM(IF(ISNA(MATCH(B36,'Registru CMR'!$B$5:$B$504,0)),"CMR-ul nu există în registru. ","")&amp;IF(N(D36)&lt;=0,"Lipsește numărul de colete. ","")&amp;IF(F36="","Lipsește natura mărfii. ","")&amp;IF(N(H36)&lt;=0,"Lipsește greutatea brută. ","")))</f>
        <v/>
      </c>
      <c r="K36" s="1" t="str">
        <f>IF(B36="","",B36&amp;"|"&amp;COUNTIF($B$5:B36,B36))</f>
        <v/>
      </c>
    </row>
    <row r="37" spans="2:11" x14ac:dyDescent="0.2">
      <c r="B37" s="12"/>
      <c r="C37" s="9"/>
      <c r="D37" s="13"/>
      <c r="E37" s="9"/>
      <c r="F37" s="9"/>
      <c r="G37" s="12"/>
      <c r="H37" s="14"/>
      <c r="I37" s="15"/>
      <c r="J37" s="16" t="str">
        <f>IF(B37="","",TRIM(IF(ISNA(MATCH(B37,'Registru CMR'!$B$5:$B$504,0)),"CMR-ul nu există în registru. ","")&amp;IF(N(D37)&lt;=0,"Lipsește numărul de colete. ","")&amp;IF(F37="","Lipsește natura mărfii. ","")&amp;IF(N(H37)&lt;=0,"Lipsește greutatea brută. ","")))</f>
        <v/>
      </c>
      <c r="K37" s="1" t="str">
        <f>IF(B37="","",B37&amp;"|"&amp;COUNTIF($B$5:B37,B37))</f>
        <v/>
      </c>
    </row>
    <row r="38" spans="2:11" x14ac:dyDescent="0.2">
      <c r="B38" s="12"/>
      <c r="C38" s="9"/>
      <c r="D38" s="13"/>
      <c r="E38" s="9"/>
      <c r="F38" s="9"/>
      <c r="G38" s="12"/>
      <c r="H38" s="14"/>
      <c r="I38" s="15"/>
      <c r="J38" s="16" t="str">
        <f>IF(B38="","",TRIM(IF(ISNA(MATCH(B38,'Registru CMR'!$B$5:$B$504,0)),"CMR-ul nu există în registru. ","")&amp;IF(N(D38)&lt;=0,"Lipsește numărul de colete. ","")&amp;IF(F38="","Lipsește natura mărfii. ","")&amp;IF(N(H38)&lt;=0,"Lipsește greutatea brută. ","")))</f>
        <v/>
      </c>
      <c r="K38" s="1" t="str">
        <f>IF(B38="","",B38&amp;"|"&amp;COUNTIF($B$5:B38,B38))</f>
        <v/>
      </c>
    </row>
    <row r="39" spans="2:11" x14ac:dyDescent="0.2">
      <c r="B39" s="12"/>
      <c r="C39" s="9"/>
      <c r="D39" s="13"/>
      <c r="E39" s="9"/>
      <c r="F39" s="9"/>
      <c r="G39" s="12"/>
      <c r="H39" s="14"/>
      <c r="I39" s="15"/>
      <c r="J39" s="16" t="str">
        <f>IF(B39="","",TRIM(IF(ISNA(MATCH(B39,'Registru CMR'!$B$5:$B$504,0)),"CMR-ul nu există în registru. ","")&amp;IF(N(D39)&lt;=0,"Lipsește numărul de colete. ","")&amp;IF(F39="","Lipsește natura mărfii. ","")&amp;IF(N(H39)&lt;=0,"Lipsește greutatea brută. ","")))</f>
        <v/>
      </c>
      <c r="K39" s="1" t="str">
        <f>IF(B39="","",B39&amp;"|"&amp;COUNTIF($B$5:B39,B39))</f>
        <v/>
      </c>
    </row>
    <row r="40" spans="2:11" x14ac:dyDescent="0.2">
      <c r="B40" s="12"/>
      <c r="C40" s="9"/>
      <c r="D40" s="13"/>
      <c r="E40" s="9"/>
      <c r="F40" s="9"/>
      <c r="G40" s="12"/>
      <c r="H40" s="14"/>
      <c r="I40" s="15"/>
      <c r="J40" s="16" t="str">
        <f>IF(B40="","",TRIM(IF(ISNA(MATCH(B40,'Registru CMR'!$B$5:$B$504,0)),"CMR-ul nu există în registru. ","")&amp;IF(N(D40)&lt;=0,"Lipsește numărul de colete. ","")&amp;IF(F40="","Lipsește natura mărfii. ","")&amp;IF(N(H40)&lt;=0,"Lipsește greutatea brută. ","")))</f>
        <v/>
      </c>
      <c r="K40" s="1" t="str">
        <f>IF(B40="","",B40&amp;"|"&amp;COUNTIF($B$5:B40,B40))</f>
        <v/>
      </c>
    </row>
    <row r="41" spans="2:11" x14ac:dyDescent="0.2">
      <c r="B41" s="12"/>
      <c r="C41" s="9"/>
      <c r="D41" s="13"/>
      <c r="E41" s="9"/>
      <c r="F41" s="9"/>
      <c r="G41" s="12"/>
      <c r="H41" s="14"/>
      <c r="I41" s="15"/>
      <c r="J41" s="16" t="str">
        <f>IF(B41="","",TRIM(IF(ISNA(MATCH(B41,'Registru CMR'!$B$5:$B$504,0)),"CMR-ul nu există în registru. ","")&amp;IF(N(D41)&lt;=0,"Lipsește numărul de colete. ","")&amp;IF(F41="","Lipsește natura mărfii. ","")&amp;IF(N(H41)&lt;=0,"Lipsește greutatea brută. ","")))</f>
        <v/>
      </c>
      <c r="K41" s="1" t="str">
        <f>IF(B41="","",B41&amp;"|"&amp;COUNTIF($B$5:B41,B41))</f>
        <v/>
      </c>
    </row>
    <row r="42" spans="2:11" x14ac:dyDescent="0.2">
      <c r="B42" s="12"/>
      <c r="C42" s="9"/>
      <c r="D42" s="13"/>
      <c r="E42" s="9"/>
      <c r="F42" s="9"/>
      <c r="G42" s="12"/>
      <c r="H42" s="14"/>
      <c r="I42" s="15"/>
      <c r="J42" s="16" t="str">
        <f>IF(B42="","",TRIM(IF(ISNA(MATCH(B42,'Registru CMR'!$B$5:$B$504,0)),"CMR-ul nu există în registru. ","")&amp;IF(N(D42)&lt;=0,"Lipsește numărul de colete. ","")&amp;IF(F42="","Lipsește natura mărfii. ","")&amp;IF(N(H42)&lt;=0,"Lipsește greutatea brută. ","")))</f>
        <v/>
      </c>
      <c r="K42" s="1" t="str">
        <f>IF(B42="","",B42&amp;"|"&amp;COUNTIF($B$5:B42,B42))</f>
        <v/>
      </c>
    </row>
    <row r="43" spans="2:11" x14ac:dyDescent="0.2">
      <c r="B43" s="12"/>
      <c r="C43" s="9"/>
      <c r="D43" s="13"/>
      <c r="E43" s="9"/>
      <c r="F43" s="9"/>
      <c r="G43" s="12"/>
      <c r="H43" s="14"/>
      <c r="I43" s="15"/>
      <c r="J43" s="16" t="str">
        <f>IF(B43="","",TRIM(IF(ISNA(MATCH(B43,'Registru CMR'!$B$5:$B$504,0)),"CMR-ul nu există în registru. ","")&amp;IF(N(D43)&lt;=0,"Lipsește numărul de colete. ","")&amp;IF(F43="","Lipsește natura mărfii. ","")&amp;IF(N(H43)&lt;=0,"Lipsește greutatea brută. ","")))</f>
        <v/>
      </c>
      <c r="K43" s="1" t="str">
        <f>IF(B43="","",B43&amp;"|"&amp;COUNTIF($B$5:B43,B43))</f>
        <v/>
      </c>
    </row>
    <row r="44" spans="2:11" x14ac:dyDescent="0.2">
      <c r="B44" s="12"/>
      <c r="C44" s="9"/>
      <c r="D44" s="13"/>
      <c r="E44" s="9"/>
      <c r="F44" s="9"/>
      <c r="G44" s="12"/>
      <c r="H44" s="14"/>
      <c r="I44" s="15"/>
      <c r="J44" s="16" t="str">
        <f>IF(B44="","",TRIM(IF(ISNA(MATCH(B44,'Registru CMR'!$B$5:$B$504,0)),"CMR-ul nu există în registru. ","")&amp;IF(N(D44)&lt;=0,"Lipsește numărul de colete. ","")&amp;IF(F44="","Lipsește natura mărfii. ","")&amp;IF(N(H44)&lt;=0,"Lipsește greutatea brută. ","")))</f>
        <v/>
      </c>
      <c r="K44" s="1" t="str">
        <f>IF(B44="","",B44&amp;"|"&amp;COUNTIF($B$5:B44,B44))</f>
        <v/>
      </c>
    </row>
    <row r="45" spans="2:11" x14ac:dyDescent="0.2">
      <c r="B45" s="12"/>
      <c r="C45" s="9"/>
      <c r="D45" s="13"/>
      <c r="E45" s="9"/>
      <c r="F45" s="9"/>
      <c r="G45" s="12"/>
      <c r="H45" s="14"/>
      <c r="I45" s="15"/>
      <c r="J45" s="16" t="str">
        <f>IF(B45="","",TRIM(IF(ISNA(MATCH(B45,'Registru CMR'!$B$5:$B$504,0)),"CMR-ul nu există în registru. ","")&amp;IF(N(D45)&lt;=0,"Lipsește numărul de colete. ","")&amp;IF(F45="","Lipsește natura mărfii. ","")&amp;IF(N(H45)&lt;=0,"Lipsește greutatea brută. ","")))</f>
        <v/>
      </c>
      <c r="K45" s="1" t="str">
        <f>IF(B45="","",B45&amp;"|"&amp;COUNTIF($B$5:B45,B45))</f>
        <v/>
      </c>
    </row>
    <row r="46" spans="2:11" x14ac:dyDescent="0.2">
      <c r="B46" s="12"/>
      <c r="C46" s="9"/>
      <c r="D46" s="13"/>
      <c r="E46" s="9"/>
      <c r="F46" s="9"/>
      <c r="G46" s="12"/>
      <c r="H46" s="14"/>
      <c r="I46" s="15"/>
      <c r="J46" s="16" t="str">
        <f>IF(B46="","",TRIM(IF(ISNA(MATCH(B46,'Registru CMR'!$B$5:$B$504,0)),"CMR-ul nu există în registru. ","")&amp;IF(N(D46)&lt;=0,"Lipsește numărul de colete. ","")&amp;IF(F46="","Lipsește natura mărfii. ","")&amp;IF(N(H46)&lt;=0,"Lipsește greutatea brută. ","")))</f>
        <v/>
      </c>
      <c r="K46" s="1" t="str">
        <f>IF(B46="","",B46&amp;"|"&amp;COUNTIF($B$5:B46,B46))</f>
        <v/>
      </c>
    </row>
    <row r="47" spans="2:11" x14ac:dyDescent="0.2">
      <c r="B47" s="12"/>
      <c r="C47" s="9"/>
      <c r="D47" s="13"/>
      <c r="E47" s="9"/>
      <c r="F47" s="9"/>
      <c r="G47" s="12"/>
      <c r="H47" s="14"/>
      <c r="I47" s="15"/>
      <c r="J47" s="16" t="str">
        <f>IF(B47="","",TRIM(IF(ISNA(MATCH(B47,'Registru CMR'!$B$5:$B$504,0)),"CMR-ul nu există în registru. ","")&amp;IF(N(D47)&lt;=0,"Lipsește numărul de colete. ","")&amp;IF(F47="","Lipsește natura mărfii. ","")&amp;IF(N(H47)&lt;=0,"Lipsește greutatea brută. ","")))</f>
        <v/>
      </c>
      <c r="K47" s="1" t="str">
        <f>IF(B47="","",B47&amp;"|"&amp;COUNTIF($B$5:B47,B47))</f>
        <v/>
      </c>
    </row>
    <row r="48" spans="2:11" x14ac:dyDescent="0.2">
      <c r="B48" s="12"/>
      <c r="C48" s="9"/>
      <c r="D48" s="13"/>
      <c r="E48" s="9"/>
      <c r="F48" s="9"/>
      <c r="G48" s="12"/>
      <c r="H48" s="14"/>
      <c r="I48" s="15"/>
      <c r="J48" s="16" t="str">
        <f>IF(B48="","",TRIM(IF(ISNA(MATCH(B48,'Registru CMR'!$B$5:$B$504,0)),"CMR-ul nu există în registru. ","")&amp;IF(N(D48)&lt;=0,"Lipsește numărul de colete. ","")&amp;IF(F48="","Lipsește natura mărfii. ","")&amp;IF(N(H48)&lt;=0,"Lipsește greutatea brută. ","")))</f>
        <v/>
      </c>
      <c r="K48" s="1" t="str">
        <f>IF(B48="","",B48&amp;"|"&amp;COUNTIF($B$5:B48,B48))</f>
        <v/>
      </c>
    </row>
    <row r="49" spans="2:11" x14ac:dyDescent="0.2">
      <c r="B49" s="12"/>
      <c r="C49" s="9"/>
      <c r="D49" s="13"/>
      <c r="E49" s="9"/>
      <c r="F49" s="9"/>
      <c r="G49" s="12"/>
      <c r="H49" s="14"/>
      <c r="I49" s="15"/>
      <c r="J49" s="16" t="str">
        <f>IF(B49="","",TRIM(IF(ISNA(MATCH(B49,'Registru CMR'!$B$5:$B$504,0)),"CMR-ul nu există în registru. ","")&amp;IF(N(D49)&lt;=0,"Lipsește numărul de colete. ","")&amp;IF(F49="","Lipsește natura mărfii. ","")&amp;IF(N(H49)&lt;=0,"Lipsește greutatea brută. ","")))</f>
        <v/>
      </c>
      <c r="K49" s="1" t="str">
        <f>IF(B49="","",B49&amp;"|"&amp;COUNTIF($B$5:B49,B49))</f>
        <v/>
      </c>
    </row>
    <row r="50" spans="2:11" x14ac:dyDescent="0.2">
      <c r="B50" s="12"/>
      <c r="C50" s="9"/>
      <c r="D50" s="13"/>
      <c r="E50" s="9"/>
      <c r="F50" s="9"/>
      <c r="G50" s="12"/>
      <c r="H50" s="14"/>
      <c r="I50" s="15"/>
      <c r="J50" s="16" t="str">
        <f>IF(B50="","",TRIM(IF(ISNA(MATCH(B50,'Registru CMR'!$B$5:$B$504,0)),"CMR-ul nu există în registru. ","")&amp;IF(N(D50)&lt;=0,"Lipsește numărul de colete. ","")&amp;IF(F50="","Lipsește natura mărfii. ","")&amp;IF(N(H50)&lt;=0,"Lipsește greutatea brută. ","")))</f>
        <v/>
      </c>
      <c r="K50" s="1" t="str">
        <f>IF(B50="","",B50&amp;"|"&amp;COUNTIF($B$5:B50,B50))</f>
        <v/>
      </c>
    </row>
    <row r="51" spans="2:11" x14ac:dyDescent="0.2">
      <c r="B51" s="12"/>
      <c r="C51" s="9"/>
      <c r="D51" s="13"/>
      <c r="E51" s="9"/>
      <c r="F51" s="9"/>
      <c r="G51" s="12"/>
      <c r="H51" s="14"/>
      <c r="I51" s="15"/>
      <c r="J51" s="16" t="str">
        <f>IF(B51="","",TRIM(IF(ISNA(MATCH(B51,'Registru CMR'!$B$5:$B$504,0)),"CMR-ul nu există în registru. ","")&amp;IF(N(D51)&lt;=0,"Lipsește numărul de colete. ","")&amp;IF(F51="","Lipsește natura mărfii. ","")&amp;IF(N(H51)&lt;=0,"Lipsește greutatea brută. ","")))</f>
        <v/>
      </c>
      <c r="K51" s="1" t="str">
        <f>IF(B51="","",B51&amp;"|"&amp;COUNTIF($B$5:B51,B51))</f>
        <v/>
      </c>
    </row>
    <row r="52" spans="2:11" x14ac:dyDescent="0.2">
      <c r="B52" s="12"/>
      <c r="C52" s="9"/>
      <c r="D52" s="13"/>
      <c r="E52" s="9"/>
      <c r="F52" s="9"/>
      <c r="G52" s="12"/>
      <c r="H52" s="14"/>
      <c r="I52" s="15"/>
      <c r="J52" s="16" t="str">
        <f>IF(B52="","",TRIM(IF(ISNA(MATCH(B52,'Registru CMR'!$B$5:$B$504,0)),"CMR-ul nu există în registru. ","")&amp;IF(N(D52)&lt;=0,"Lipsește numărul de colete. ","")&amp;IF(F52="","Lipsește natura mărfii. ","")&amp;IF(N(H52)&lt;=0,"Lipsește greutatea brută. ","")))</f>
        <v/>
      </c>
      <c r="K52" s="1" t="str">
        <f>IF(B52="","",B52&amp;"|"&amp;COUNTIF($B$5:B52,B52))</f>
        <v/>
      </c>
    </row>
    <row r="53" spans="2:11" x14ac:dyDescent="0.2">
      <c r="B53" s="12"/>
      <c r="C53" s="9"/>
      <c r="D53" s="13"/>
      <c r="E53" s="9"/>
      <c r="F53" s="9"/>
      <c r="G53" s="12"/>
      <c r="H53" s="14"/>
      <c r="I53" s="15"/>
      <c r="J53" s="16" t="str">
        <f>IF(B53="","",TRIM(IF(ISNA(MATCH(B53,'Registru CMR'!$B$5:$B$504,0)),"CMR-ul nu există în registru. ","")&amp;IF(N(D53)&lt;=0,"Lipsește numărul de colete. ","")&amp;IF(F53="","Lipsește natura mărfii. ","")&amp;IF(N(H53)&lt;=0,"Lipsește greutatea brută. ","")))</f>
        <v/>
      </c>
      <c r="K53" s="1" t="str">
        <f>IF(B53="","",B53&amp;"|"&amp;COUNTIF($B$5:B53,B53))</f>
        <v/>
      </c>
    </row>
    <row r="54" spans="2:11" x14ac:dyDescent="0.2">
      <c r="B54" s="12"/>
      <c r="C54" s="9"/>
      <c r="D54" s="13"/>
      <c r="E54" s="9"/>
      <c r="F54" s="9"/>
      <c r="G54" s="12"/>
      <c r="H54" s="14"/>
      <c r="I54" s="15"/>
      <c r="J54" s="16" t="str">
        <f>IF(B54="","",TRIM(IF(ISNA(MATCH(B54,'Registru CMR'!$B$5:$B$504,0)),"CMR-ul nu există în registru. ","")&amp;IF(N(D54)&lt;=0,"Lipsește numărul de colete. ","")&amp;IF(F54="","Lipsește natura mărfii. ","")&amp;IF(N(H54)&lt;=0,"Lipsește greutatea brută. ","")))</f>
        <v/>
      </c>
      <c r="K54" s="1" t="str">
        <f>IF(B54="","",B54&amp;"|"&amp;COUNTIF($B$5:B54,B54))</f>
        <v/>
      </c>
    </row>
    <row r="55" spans="2:11" x14ac:dyDescent="0.2">
      <c r="B55" s="12"/>
      <c r="C55" s="9"/>
      <c r="D55" s="13"/>
      <c r="E55" s="9"/>
      <c r="F55" s="9"/>
      <c r="G55" s="12"/>
      <c r="H55" s="14"/>
      <c r="I55" s="15"/>
      <c r="J55" s="16" t="str">
        <f>IF(B55="","",TRIM(IF(ISNA(MATCH(B55,'Registru CMR'!$B$5:$B$504,0)),"CMR-ul nu există în registru. ","")&amp;IF(N(D55)&lt;=0,"Lipsește numărul de colete. ","")&amp;IF(F55="","Lipsește natura mărfii. ","")&amp;IF(N(H55)&lt;=0,"Lipsește greutatea brută. ","")))</f>
        <v/>
      </c>
      <c r="K55" s="1" t="str">
        <f>IF(B55="","",B55&amp;"|"&amp;COUNTIF($B$5:B55,B55))</f>
        <v/>
      </c>
    </row>
    <row r="56" spans="2:11" x14ac:dyDescent="0.2">
      <c r="B56" s="12"/>
      <c r="C56" s="9"/>
      <c r="D56" s="13"/>
      <c r="E56" s="9"/>
      <c r="F56" s="9"/>
      <c r="G56" s="12"/>
      <c r="H56" s="14"/>
      <c r="I56" s="15"/>
      <c r="J56" s="16" t="str">
        <f>IF(B56="","",TRIM(IF(ISNA(MATCH(B56,'Registru CMR'!$B$5:$B$504,0)),"CMR-ul nu există în registru. ","")&amp;IF(N(D56)&lt;=0,"Lipsește numărul de colete. ","")&amp;IF(F56="","Lipsește natura mărfii. ","")&amp;IF(N(H56)&lt;=0,"Lipsește greutatea brută. ","")))</f>
        <v/>
      </c>
      <c r="K56" s="1" t="str">
        <f>IF(B56="","",B56&amp;"|"&amp;COUNTIF($B$5:B56,B56))</f>
        <v/>
      </c>
    </row>
    <row r="57" spans="2:11" x14ac:dyDescent="0.2">
      <c r="B57" s="12"/>
      <c r="C57" s="9"/>
      <c r="D57" s="13"/>
      <c r="E57" s="9"/>
      <c r="F57" s="9"/>
      <c r="G57" s="12"/>
      <c r="H57" s="14"/>
      <c r="I57" s="15"/>
      <c r="J57" s="16" t="str">
        <f>IF(B57="","",TRIM(IF(ISNA(MATCH(B57,'Registru CMR'!$B$5:$B$504,0)),"CMR-ul nu există în registru. ","")&amp;IF(N(D57)&lt;=0,"Lipsește numărul de colete. ","")&amp;IF(F57="","Lipsește natura mărfii. ","")&amp;IF(N(H57)&lt;=0,"Lipsește greutatea brută. ","")))</f>
        <v/>
      </c>
      <c r="K57" s="1" t="str">
        <f>IF(B57="","",B57&amp;"|"&amp;COUNTIF($B$5:B57,B57))</f>
        <v/>
      </c>
    </row>
    <row r="58" spans="2:11" x14ac:dyDescent="0.2">
      <c r="B58" s="12"/>
      <c r="C58" s="9"/>
      <c r="D58" s="13"/>
      <c r="E58" s="9"/>
      <c r="F58" s="9"/>
      <c r="G58" s="12"/>
      <c r="H58" s="14"/>
      <c r="I58" s="15"/>
      <c r="J58" s="16" t="str">
        <f>IF(B58="","",TRIM(IF(ISNA(MATCH(B58,'Registru CMR'!$B$5:$B$504,0)),"CMR-ul nu există în registru. ","")&amp;IF(N(D58)&lt;=0,"Lipsește numărul de colete. ","")&amp;IF(F58="","Lipsește natura mărfii. ","")&amp;IF(N(H58)&lt;=0,"Lipsește greutatea brută. ","")))</f>
        <v/>
      </c>
      <c r="K58" s="1" t="str">
        <f>IF(B58="","",B58&amp;"|"&amp;COUNTIF($B$5:B58,B58))</f>
        <v/>
      </c>
    </row>
    <row r="59" spans="2:11" x14ac:dyDescent="0.2">
      <c r="B59" s="12"/>
      <c r="C59" s="9"/>
      <c r="D59" s="13"/>
      <c r="E59" s="9"/>
      <c r="F59" s="9"/>
      <c r="G59" s="12"/>
      <c r="H59" s="14"/>
      <c r="I59" s="15"/>
      <c r="J59" s="16" t="str">
        <f>IF(B59="","",TRIM(IF(ISNA(MATCH(B59,'Registru CMR'!$B$5:$B$504,0)),"CMR-ul nu există în registru. ","")&amp;IF(N(D59)&lt;=0,"Lipsește numărul de colete. ","")&amp;IF(F59="","Lipsește natura mărfii. ","")&amp;IF(N(H59)&lt;=0,"Lipsește greutatea brută. ","")))</f>
        <v/>
      </c>
      <c r="K59" s="1" t="str">
        <f>IF(B59="","",B59&amp;"|"&amp;COUNTIF($B$5:B59,B59))</f>
        <v/>
      </c>
    </row>
    <row r="60" spans="2:11" x14ac:dyDescent="0.2">
      <c r="B60" s="12"/>
      <c r="C60" s="9"/>
      <c r="D60" s="13"/>
      <c r="E60" s="9"/>
      <c r="F60" s="9"/>
      <c r="G60" s="12"/>
      <c r="H60" s="14"/>
      <c r="I60" s="15"/>
      <c r="J60" s="16" t="str">
        <f>IF(B60="","",TRIM(IF(ISNA(MATCH(B60,'Registru CMR'!$B$5:$B$504,0)),"CMR-ul nu există în registru. ","")&amp;IF(N(D60)&lt;=0,"Lipsește numărul de colete. ","")&amp;IF(F60="","Lipsește natura mărfii. ","")&amp;IF(N(H60)&lt;=0,"Lipsește greutatea brută. ","")))</f>
        <v/>
      </c>
      <c r="K60" s="1" t="str">
        <f>IF(B60="","",B60&amp;"|"&amp;COUNTIF($B$5:B60,B60))</f>
        <v/>
      </c>
    </row>
    <row r="61" spans="2:11" x14ac:dyDescent="0.2">
      <c r="B61" s="12"/>
      <c r="C61" s="9"/>
      <c r="D61" s="13"/>
      <c r="E61" s="9"/>
      <c r="F61" s="9"/>
      <c r="G61" s="12"/>
      <c r="H61" s="14"/>
      <c r="I61" s="15"/>
      <c r="J61" s="16" t="str">
        <f>IF(B61="","",TRIM(IF(ISNA(MATCH(B61,'Registru CMR'!$B$5:$B$504,0)),"CMR-ul nu există în registru. ","")&amp;IF(N(D61)&lt;=0,"Lipsește numărul de colete. ","")&amp;IF(F61="","Lipsește natura mărfii. ","")&amp;IF(N(H61)&lt;=0,"Lipsește greutatea brută. ","")))</f>
        <v/>
      </c>
      <c r="K61" s="1" t="str">
        <f>IF(B61="","",B61&amp;"|"&amp;COUNTIF($B$5:B61,B61))</f>
        <v/>
      </c>
    </row>
    <row r="62" spans="2:11" x14ac:dyDescent="0.2">
      <c r="B62" s="12"/>
      <c r="C62" s="9"/>
      <c r="D62" s="13"/>
      <c r="E62" s="9"/>
      <c r="F62" s="9"/>
      <c r="G62" s="12"/>
      <c r="H62" s="14"/>
      <c r="I62" s="15"/>
      <c r="J62" s="16" t="str">
        <f>IF(B62="","",TRIM(IF(ISNA(MATCH(B62,'Registru CMR'!$B$5:$B$504,0)),"CMR-ul nu există în registru. ","")&amp;IF(N(D62)&lt;=0,"Lipsește numărul de colete. ","")&amp;IF(F62="","Lipsește natura mărfii. ","")&amp;IF(N(H62)&lt;=0,"Lipsește greutatea brută. ","")))</f>
        <v/>
      </c>
      <c r="K62" s="1" t="str">
        <f>IF(B62="","",B62&amp;"|"&amp;COUNTIF($B$5:B62,B62))</f>
        <v/>
      </c>
    </row>
    <row r="63" spans="2:11" x14ac:dyDescent="0.2">
      <c r="B63" s="12"/>
      <c r="C63" s="9"/>
      <c r="D63" s="13"/>
      <c r="E63" s="9"/>
      <c r="F63" s="9"/>
      <c r="G63" s="12"/>
      <c r="H63" s="14"/>
      <c r="I63" s="15"/>
      <c r="J63" s="16" t="str">
        <f>IF(B63="","",TRIM(IF(ISNA(MATCH(B63,'Registru CMR'!$B$5:$B$504,0)),"CMR-ul nu există în registru. ","")&amp;IF(N(D63)&lt;=0,"Lipsește numărul de colete. ","")&amp;IF(F63="","Lipsește natura mărfii. ","")&amp;IF(N(H63)&lt;=0,"Lipsește greutatea brută. ","")))</f>
        <v/>
      </c>
      <c r="K63" s="1" t="str">
        <f>IF(B63="","",B63&amp;"|"&amp;COUNTIF($B$5:B63,B63))</f>
        <v/>
      </c>
    </row>
    <row r="64" spans="2:11" x14ac:dyDescent="0.2">
      <c r="B64" s="12"/>
      <c r="C64" s="9"/>
      <c r="D64" s="13"/>
      <c r="E64" s="9"/>
      <c r="F64" s="9"/>
      <c r="G64" s="12"/>
      <c r="H64" s="14"/>
      <c r="I64" s="15"/>
      <c r="J64" s="16" t="str">
        <f>IF(B64="","",TRIM(IF(ISNA(MATCH(B64,'Registru CMR'!$B$5:$B$504,0)),"CMR-ul nu există în registru. ","")&amp;IF(N(D64)&lt;=0,"Lipsește numărul de colete. ","")&amp;IF(F64="","Lipsește natura mărfii. ","")&amp;IF(N(H64)&lt;=0,"Lipsește greutatea brută. ","")))</f>
        <v/>
      </c>
      <c r="K64" s="1" t="str">
        <f>IF(B64="","",B64&amp;"|"&amp;COUNTIF($B$5:B64,B64))</f>
        <v/>
      </c>
    </row>
    <row r="65" spans="2:11" x14ac:dyDescent="0.2">
      <c r="B65" s="12"/>
      <c r="C65" s="9"/>
      <c r="D65" s="13"/>
      <c r="E65" s="9"/>
      <c r="F65" s="9"/>
      <c r="G65" s="12"/>
      <c r="H65" s="14"/>
      <c r="I65" s="15"/>
      <c r="J65" s="16" t="str">
        <f>IF(B65="","",TRIM(IF(ISNA(MATCH(B65,'Registru CMR'!$B$5:$B$504,0)),"CMR-ul nu există în registru. ","")&amp;IF(N(D65)&lt;=0,"Lipsește numărul de colete. ","")&amp;IF(F65="","Lipsește natura mărfii. ","")&amp;IF(N(H65)&lt;=0,"Lipsește greutatea brută. ","")))</f>
        <v/>
      </c>
      <c r="K65" s="1" t="str">
        <f>IF(B65="","",B65&amp;"|"&amp;COUNTIF($B$5:B65,B65))</f>
        <v/>
      </c>
    </row>
    <row r="66" spans="2:11" x14ac:dyDescent="0.2">
      <c r="B66" s="12"/>
      <c r="C66" s="9"/>
      <c r="D66" s="13"/>
      <c r="E66" s="9"/>
      <c r="F66" s="9"/>
      <c r="G66" s="12"/>
      <c r="H66" s="14"/>
      <c r="I66" s="15"/>
      <c r="J66" s="16" t="str">
        <f>IF(B66="","",TRIM(IF(ISNA(MATCH(B66,'Registru CMR'!$B$5:$B$504,0)),"CMR-ul nu există în registru. ","")&amp;IF(N(D66)&lt;=0,"Lipsește numărul de colete. ","")&amp;IF(F66="","Lipsește natura mărfii. ","")&amp;IF(N(H66)&lt;=0,"Lipsește greutatea brută. ","")))</f>
        <v/>
      </c>
      <c r="K66" s="1" t="str">
        <f>IF(B66="","",B66&amp;"|"&amp;COUNTIF($B$5:B66,B66))</f>
        <v/>
      </c>
    </row>
    <row r="67" spans="2:11" x14ac:dyDescent="0.2">
      <c r="B67" s="12"/>
      <c r="C67" s="9"/>
      <c r="D67" s="13"/>
      <c r="E67" s="9"/>
      <c r="F67" s="9"/>
      <c r="G67" s="12"/>
      <c r="H67" s="14"/>
      <c r="I67" s="15"/>
      <c r="J67" s="16" t="str">
        <f>IF(B67="","",TRIM(IF(ISNA(MATCH(B67,'Registru CMR'!$B$5:$B$504,0)),"CMR-ul nu există în registru. ","")&amp;IF(N(D67)&lt;=0,"Lipsește numărul de colete. ","")&amp;IF(F67="","Lipsește natura mărfii. ","")&amp;IF(N(H67)&lt;=0,"Lipsește greutatea brută. ","")))</f>
        <v/>
      </c>
      <c r="K67" s="1" t="str">
        <f>IF(B67="","",B67&amp;"|"&amp;COUNTIF($B$5:B67,B67))</f>
        <v/>
      </c>
    </row>
    <row r="68" spans="2:11" x14ac:dyDescent="0.2">
      <c r="B68" s="12"/>
      <c r="C68" s="9"/>
      <c r="D68" s="13"/>
      <c r="E68" s="9"/>
      <c r="F68" s="9"/>
      <c r="G68" s="12"/>
      <c r="H68" s="14"/>
      <c r="I68" s="15"/>
      <c r="J68" s="16" t="str">
        <f>IF(B68="","",TRIM(IF(ISNA(MATCH(B68,'Registru CMR'!$B$5:$B$504,0)),"CMR-ul nu există în registru. ","")&amp;IF(N(D68)&lt;=0,"Lipsește numărul de colete. ","")&amp;IF(F68="","Lipsește natura mărfii. ","")&amp;IF(N(H68)&lt;=0,"Lipsește greutatea brută. ","")))</f>
        <v/>
      </c>
      <c r="K68" s="1" t="str">
        <f>IF(B68="","",B68&amp;"|"&amp;COUNTIF($B$5:B68,B68))</f>
        <v/>
      </c>
    </row>
    <row r="69" spans="2:11" x14ac:dyDescent="0.2">
      <c r="B69" s="12"/>
      <c r="C69" s="9"/>
      <c r="D69" s="13"/>
      <c r="E69" s="9"/>
      <c r="F69" s="9"/>
      <c r="G69" s="12"/>
      <c r="H69" s="14"/>
      <c r="I69" s="15"/>
      <c r="J69" s="16" t="str">
        <f>IF(B69="","",TRIM(IF(ISNA(MATCH(B69,'Registru CMR'!$B$5:$B$504,0)),"CMR-ul nu există în registru. ","")&amp;IF(N(D69)&lt;=0,"Lipsește numărul de colete. ","")&amp;IF(F69="","Lipsește natura mărfii. ","")&amp;IF(N(H69)&lt;=0,"Lipsește greutatea brută. ","")))</f>
        <v/>
      </c>
      <c r="K69" s="1" t="str">
        <f>IF(B69="","",B69&amp;"|"&amp;COUNTIF($B$5:B69,B69))</f>
        <v/>
      </c>
    </row>
    <row r="70" spans="2:11" x14ac:dyDescent="0.2">
      <c r="B70" s="12"/>
      <c r="C70" s="9"/>
      <c r="D70" s="13"/>
      <c r="E70" s="9"/>
      <c r="F70" s="9"/>
      <c r="G70" s="12"/>
      <c r="H70" s="14"/>
      <c r="I70" s="15"/>
      <c r="J70" s="16" t="str">
        <f>IF(B70="","",TRIM(IF(ISNA(MATCH(B70,'Registru CMR'!$B$5:$B$504,0)),"CMR-ul nu există în registru. ","")&amp;IF(N(D70)&lt;=0,"Lipsește numărul de colete. ","")&amp;IF(F70="","Lipsește natura mărfii. ","")&amp;IF(N(H70)&lt;=0,"Lipsește greutatea brută. ","")))</f>
        <v/>
      </c>
      <c r="K70" s="1" t="str">
        <f>IF(B70="","",B70&amp;"|"&amp;COUNTIF($B$5:B70,B70))</f>
        <v/>
      </c>
    </row>
    <row r="71" spans="2:11" x14ac:dyDescent="0.2">
      <c r="B71" s="12"/>
      <c r="C71" s="9"/>
      <c r="D71" s="13"/>
      <c r="E71" s="9"/>
      <c r="F71" s="9"/>
      <c r="G71" s="12"/>
      <c r="H71" s="14"/>
      <c r="I71" s="15"/>
      <c r="J71" s="16" t="str">
        <f>IF(B71="","",TRIM(IF(ISNA(MATCH(B71,'Registru CMR'!$B$5:$B$504,0)),"CMR-ul nu există în registru. ","")&amp;IF(N(D71)&lt;=0,"Lipsește numărul de colete. ","")&amp;IF(F71="","Lipsește natura mărfii. ","")&amp;IF(N(H71)&lt;=0,"Lipsește greutatea brută. ","")))</f>
        <v/>
      </c>
      <c r="K71" s="1" t="str">
        <f>IF(B71="","",B71&amp;"|"&amp;COUNTIF($B$5:B71,B71))</f>
        <v/>
      </c>
    </row>
    <row r="72" spans="2:11" x14ac:dyDescent="0.2">
      <c r="B72" s="12"/>
      <c r="C72" s="9"/>
      <c r="D72" s="13"/>
      <c r="E72" s="9"/>
      <c r="F72" s="9"/>
      <c r="G72" s="12"/>
      <c r="H72" s="14"/>
      <c r="I72" s="15"/>
      <c r="J72" s="16" t="str">
        <f>IF(B72="","",TRIM(IF(ISNA(MATCH(B72,'Registru CMR'!$B$5:$B$504,0)),"CMR-ul nu există în registru. ","")&amp;IF(N(D72)&lt;=0,"Lipsește numărul de colete. ","")&amp;IF(F72="","Lipsește natura mărfii. ","")&amp;IF(N(H72)&lt;=0,"Lipsește greutatea brută. ","")))</f>
        <v/>
      </c>
      <c r="K72" s="1" t="str">
        <f>IF(B72="","",B72&amp;"|"&amp;COUNTIF($B$5:B72,B72))</f>
        <v/>
      </c>
    </row>
    <row r="73" spans="2:11" x14ac:dyDescent="0.2">
      <c r="B73" s="12"/>
      <c r="C73" s="9"/>
      <c r="D73" s="13"/>
      <c r="E73" s="9"/>
      <c r="F73" s="9"/>
      <c r="G73" s="12"/>
      <c r="H73" s="14"/>
      <c r="I73" s="15"/>
      <c r="J73" s="16" t="str">
        <f>IF(B73="","",TRIM(IF(ISNA(MATCH(B73,'Registru CMR'!$B$5:$B$504,0)),"CMR-ul nu există în registru. ","")&amp;IF(N(D73)&lt;=0,"Lipsește numărul de colete. ","")&amp;IF(F73="","Lipsește natura mărfii. ","")&amp;IF(N(H73)&lt;=0,"Lipsește greutatea brută. ","")))</f>
        <v/>
      </c>
      <c r="K73" s="1" t="str">
        <f>IF(B73="","",B73&amp;"|"&amp;COUNTIF($B$5:B73,B73))</f>
        <v/>
      </c>
    </row>
    <row r="74" spans="2:11" x14ac:dyDescent="0.2">
      <c r="B74" s="12"/>
      <c r="C74" s="9"/>
      <c r="D74" s="13"/>
      <c r="E74" s="9"/>
      <c r="F74" s="9"/>
      <c r="G74" s="12"/>
      <c r="H74" s="14"/>
      <c r="I74" s="15"/>
      <c r="J74" s="16" t="str">
        <f>IF(B74="","",TRIM(IF(ISNA(MATCH(B74,'Registru CMR'!$B$5:$B$504,0)),"CMR-ul nu există în registru. ","")&amp;IF(N(D74)&lt;=0,"Lipsește numărul de colete. ","")&amp;IF(F74="","Lipsește natura mărfii. ","")&amp;IF(N(H74)&lt;=0,"Lipsește greutatea brută. ","")))</f>
        <v/>
      </c>
      <c r="K74" s="1" t="str">
        <f>IF(B74="","",B74&amp;"|"&amp;COUNTIF($B$5:B74,B74))</f>
        <v/>
      </c>
    </row>
    <row r="75" spans="2:11" x14ac:dyDescent="0.2">
      <c r="B75" s="12"/>
      <c r="C75" s="9"/>
      <c r="D75" s="13"/>
      <c r="E75" s="9"/>
      <c r="F75" s="9"/>
      <c r="G75" s="12"/>
      <c r="H75" s="14"/>
      <c r="I75" s="15"/>
      <c r="J75" s="16" t="str">
        <f>IF(B75="","",TRIM(IF(ISNA(MATCH(B75,'Registru CMR'!$B$5:$B$504,0)),"CMR-ul nu există în registru. ","")&amp;IF(N(D75)&lt;=0,"Lipsește numărul de colete. ","")&amp;IF(F75="","Lipsește natura mărfii. ","")&amp;IF(N(H75)&lt;=0,"Lipsește greutatea brută. ","")))</f>
        <v/>
      </c>
      <c r="K75" s="1" t="str">
        <f>IF(B75="","",B75&amp;"|"&amp;COUNTIF($B$5:B75,B75))</f>
        <v/>
      </c>
    </row>
    <row r="76" spans="2:11" x14ac:dyDescent="0.2">
      <c r="B76" s="12"/>
      <c r="C76" s="9"/>
      <c r="D76" s="13"/>
      <c r="E76" s="9"/>
      <c r="F76" s="9"/>
      <c r="G76" s="12"/>
      <c r="H76" s="14"/>
      <c r="I76" s="15"/>
      <c r="J76" s="16" t="str">
        <f>IF(B76="","",TRIM(IF(ISNA(MATCH(B76,'Registru CMR'!$B$5:$B$504,0)),"CMR-ul nu există în registru. ","")&amp;IF(N(D76)&lt;=0,"Lipsește numărul de colete. ","")&amp;IF(F76="","Lipsește natura mărfii. ","")&amp;IF(N(H76)&lt;=0,"Lipsește greutatea brută. ","")))</f>
        <v/>
      </c>
      <c r="K76" s="1" t="str">
        <f>IF(B76="","",B76&amp;"|"&amp;COUNTIF($B$5:B76,B76))</f>
        <v/>
      </c>
    </row>
    <row r="77" spans="2:11" x14ac:dyDescent="0.2">
      <c r="B77" s="12"/>
      <c r="C77" s="9"/>
      <c r="D77" s="13"/>
      <c r="E77" s="9"/>
      <c r="F77" s="9"/>
      <c r="G77" s="12"/>
      <c r="H77" s="14"/>
      <c r="I77" s="15"/>
      <c r="J77" s="16" t="str">
        <f>IF(B77="","",TRIM(IF(ISNA(MATCH(B77,'Registru CMR'!$B$5:$B$504,0)),"CMR-ul nu există în registru. ","")&amp;IF(N(D77)&lt;=0,"Lipsește numărul de colete. ","")&amp;IF(F77="","Lipsește natura mărfii. ","")&amp;IF(N(H77)&lt;=0,"Lipsește greutatea brută. ","")))</f>
        <v/>
      </c>
      <c r="K77" s="1" t="str">
        <f>IF(B77="","",B77&amp;"|"&amp;COUNTIF($B$5:B77,B77))</f>
        <v/>
      </c>
    </row>
    <row r="78" spans="2:11" x14ac:dyDescent="0.2">
      <c r="B78" s="12"/>
      <c r="C78" s="9"/>
      <c r="D78" s="13"/>
      <c r="E78" s="9"/>
      <c r="F78" s="9"/>
      <c r="G78" s="12"/>
      <c r="H78" s="14"/>
      <c r="I78" s="15"/>
      <c r="J78" s="16" t="str">
        <f>IF(B78="","",TRIM(IF(ISNA(MATCH(B78,'Registru CMR'!$B$5:$B$504,0)),"CMR-ul nu există în registru. ","")&amp;IF(N(D78)&lt;=0,"Lipsește numărul de colete. ","")&amp;IF(F78="","Lipsește natura mărfii. ","")&amp;IF(N(H78)&lt;=0,"Lipsește greutatea brută. ","")))</f>
        <v/>
      </c>
      <c r="K78" s="1" t="str">
        <f>IF(B78="","",B78&amp;"|"&amp;COUNTIF($B$5:B78,B78))</f>
        <v/>
      </c>
    </row>
    <row r="79" spans="2:11" x14ac:dyDescent="0.2">
      <c r="B79" s="12"/>
      <c r="C79" s="9"/>
      <c r="D79" s="13"/>
      <c r="E79" s="9"/>
      <c r="F79" s="9"/>
      <c r="G79" s="12"/>
      <c r="H79" s="14"/>
      <c r="I79" s="15"/>
      <c r="J79" s="16" t="str">
        <f>IF(B79="","",TRIM(IF(ISNA(MATCH(B79,'Registru CMR'!$B$5:$B$504,0)),"CMR-ul nu există în registru. ","")&amp;IF(N(D79)&lt;=0,"Lipsește numărul de colete. ","")&amp;IF(F79="","Lipsește natura mărfii. ","")&amp;IF(N(H79)&lt;=0,"Lipsește greutatea brută. ","")))</f>
        <v/>
      </c>
      <c r="K79" s="1" t="str">
        <f>IF(B79="","",B79&amp;"|"&amp;COUNTIF($B$5:B79,B79))</f>
        <v/>
      </c>
    </row>
    <row r="80" spans="2:11" x14ac:dyDescent="0.2">
      <c r="B80" s="12"/>
      <c r="C80" s="9"/>
      <c r="D80" s="13"/>
      <c r="E80" s="9"/>
      <c r="F80" s="9"/>
      <c r="G80" s="12"/>
      <c r="H80" s="14"/>
      <c r="I80" s="15"/>
      <c r="J80" s="16" t="str">
        <f>IF(B80="","",TRIM(IF(ISNA(MATCH(B80,'Registru CMR'!$B$5:$B$504,0)),"CMR-ul nu există în registru. ","")&amp;IF(N(D80)&lt;=0,"Lipsește numărul de colete. ","")&amp;IF(F80="","Lipsește natura mărfii. ","")&amp;IF(N(H80)&lt;=0,"Lipsește greutatea brută. ","")))</f>
        <v/>
      </c>
      <c r="K80" s="1" t="str">
        <f>IF(B80="","",B80&amp;"|"&amp;COUNTIF($B$5:B80,B80))</f>
        <v/>
      </c>
    </row>
    <row r="81" spans="2:11" x14ac:dyDescent="0.2">
      <c r="B81" s="12"/>
      <c r="C81" s="9"/>
      <c r="D81" s="13"/>
      <c r="E81" s="9"/>
      <c r="F81" s="9"/>
      <c r="G81" s="12"/>
      <c r="H81" s="14"/>
      <c r="I81" s="15"/>
      <c r="J81" s="16" t="str">
        <f>IF(B81="","",TRIM(IF(ISNA(MATCH(B81,'Registru CMR'!$B$5:$B$504,0)),"CMR-ul nu există în registru. ","")&amp;IF(N(D81)&lt;=0,"Lipsește numărul de colete. ","")&amp;IF(F81="","Lipsește natura mărfii. ","")&amp;IF(N(H81)&lt;=0,"Lipsește greutatea brută. ","")))</f>
        <v/>
      </c>
      <c r="K81" s="1" t="str">
        <f>IF(B81="","",B81&amp;"|"&amp;COUNTIF($B$5:B81,B81))</f>
        <v/>
      </c>
    </row>
    <row r="82" spans="2:11" x14ac:dyDescent="0.2">
      <c r="B82" s="12"/>
      <c r="C82" s="9"/>
      <c r="D82" s="13"/>
      <c r="E82" s="9"/>
      <c r="F82" s="9"/>
      <c r="G82" s="12"/>
      <c r="H82" s="14"/>
      <c r="I82" s="15"/>
      <c r="J82" s="16" t="str">
        <f>IF(B82="","",TRIM(IF(ISNA(MATCH(B82,'Registru CMR'!$B$5:$B$504,0)),"CMR-ul nu există în registru. ","")&amp;IF(N(D82)&lt;=0,"Lipsește numărul de colete. ","")&amp;IF(F82="","Lipsește natura mărfii. ","")&amp;IF(N(H82)&lt;=0,"Lipsește greutatea brută. ","")))</f>
        <v/>
      </c>
      <c r="K82" s="1" t="str">
        <f>IF(B82="","",B82&amp;"|"&amp;COUNTIF($B$5:B82,B82))</f>
        <v/>
      </c>
    </row>
    <row r="83" spans="2:11" x14ac:dyDescent="0.2">
      <c r="B83" s="12"/>
      <c r="C83" s="9"/>
      <c r="D83" s="13"/>
      <c r="E83" s="9"/>
      <c r="F83" s="9"/>
      <c r="G83" s="12"/>
      <c r="H83" s="14"/>
      <c r="I83" s="15"/>
      <c r="J83" s="16" t="str">
        <f>IF(B83="","",TRIM(IF(ISNA(MATCH(B83,'Registru CMR'!$B$5:$B$504,0)),"CMR-ul nu există în registru. ","")&amp;IF(N(D83)&lt;=0,"Lipsește numărul de colete. ","")&amp;IF(F83="","Lipsește natura mărfii. ","")&amp;IF(N(H83)&lt;=0,"Lipsește greutatea brută. ","")))</f>
        <v/>
      </c>
      <c r="K83" s="1" t="str">
        <f>IF(B83="","",B83&amp;"|"&amp;COUNTIF($B$5:B83,B83))</f>
        <v/>
      </c>
    </row>
    <row r="84" spans="2:11" x14ac:dyDescent="0.2">
      <c r="B84" s="12"/>
      <c r="C84" s="9"/>
      <c r="D84" s="13"/>
      <c r="E84" s="9"/>
      <c r="F84" s="9"/>
      <c r="G84" s="12"/>
      <c r="H84" s="14"/>
      <c r="I84" s="15"/>
      <c r="J84" s="16" t="str">
        <f>IF(B84="","",TRIM(IF(ISNA(MATCH(B84,'Registru CMR'!$B$5:$B$504,0)),"CMR-ul nu există în registru. ","")&amp;IF(N(D84)&lt;=0,"Lipsește numărul de colete. ","")&amp;IF(F84="","Lipsește natura mărfii. ","")&amp;IF(N(H84)&lt;=0,"Lipsește greutatea brută. ","")))</f>
        <v/>
      </c>
      <c r="K84" s="1" t="str">
        <f>IF(B84="","",B84&amp;"|"&amp;COUNTIF($B$5:B84,B84))</f>
        <v/>
      </c>
    </row>
    <row r="85" spans="2:11" x14ac:dyDescent="0.2">
      <c r="B85" s="12"/>
      <c r="C85" s="9"/>
      <c r="D85" s="13"/>
      <c r="E85" s="9"/>
      <c r="F85" s="9"/>
      <c r="G85" s="12"/>
      <c r="H85" s="14"/>
      <c r="I85" s="15"/>
      <c r="J85" s="16" t="str">
        <f>IF(B85="","",TRIM(IF(ISNA(MATCH(B85,'Registru CMR'!$B$5:$B$504,0)),"CMR-ul nu există în registru. ","")&amp;IF(N(D85)&lt;=0,"Lipsește numărul de colete. ","")&amp;IF(F85="","Lipsește natura mărfii. ","")&amp;IF(N(H85)&lt;=0,"Lipsește greutatea brută. ","")))</f>
        <v/>
      </c>
      <c r="K85" s="1" t="str">
        <f>IF(B85="","",B85&amp;"|"&amp;COUNTIF($B$5:B85,B85))</f>
        <v/>
      </c>
    </row>
    <row r="86" spans="2:11" x14ac:dyDescent="0.2">
      <c r="B86" s="12"/>
      <c r="C86" s="9"/>
      <c r="D86" s="13"/>
      <c r="E86" s="9"/>
      <c r="F86" s="9"/>
      <c r="G86" s="12"/>
      <c r="H86" s="14"/>
      <c r="I86" s="15"/>
      <c r="J86" s="16" t="str">
        <f>IF(B86="","",TRIM(IF(ISNA(MATCH(B86,'Registru CMR'!$B$5:$B$504,0)),"CMR-ul nu există în registru. ","")&amp;IF(N(D86)&lt;=0,"Lipsește numărul de colete. ","")&amp;IF(F86="","Lipsește natura mărfii. ","")&amp;IF(N(H86)&lt;=0,"Lipsește greutatea brută. ","")))</f>
        <v/>
      </c>
      <c r="K86" s="1" t="str">
        <f>IF(B86="","",B86&amp;"|"&amp;COUNTIF($B$5:B86,B86))</f>
        <v/>
      </c>
    </row>
    <row r="87" spans="2:11" x14ac:dyDescent="0.2">
      <c r="B87" s="12"/>
      <c r="C87" s="9"/>
      <c r="D87" s="13"/>
      <c r="E87" s="9"/>
      <c r="F87" s="9"/>
      <c r="G87" s="12"/>
      <c r="H87" s="14"/>
      <c r="I87" s="15"/>
      <c r="J87" s="16" t="str">
        <f>IF(B87="","",TRIM(IF(ISNA(MATCH(B87,'Registru CMR'!$B$5:$B$504,0)),"CMR-ul nu există în registru. ","")&amp;IF(N(D87)&lt;=0,"Lipsește numărul de colete. ","")&amp;IF(F87="","Lipsește natura mărfii. ","")&amp;IF(N(H87)&lt;=0,"Lipsește greutatea brută. ","")))</f>
        <v/>
      </c>
      <c r="K87" s="1" t="str">
        <f>IF(B87="","",B87&amp;"|"&amp;COUNTIF($B$5:B87,B87))</f>
        <v/>
      </c>
    </row>
    <row r="88" spans="2:11" x14ac:dyDescent="0.2">
      <c r="B88" s="12"/>
      <c r="C88" s="9"/>
      <c r="D88" s="13"/>
      <c r="E88" s="9"/>
      <c r="F88" s="9"/>
      <c r="G88" s="12"/>
      <c r="H88" s="14"/>
      <c r="I88" s="15"/>
      <c r="J88" s="16" t="str">
        <f>IF(B88="","",TRIM(IF(ISNA(MATCH(B88,'Registru CMR'!$B$5:$B$504,0)),"CMR-ul nu există în registru. ","")&amp;IF(N(D88)&lt;=0,"Lipsește numărul de colete. ","")&amp;IF(F88="","Lipsește natura mărfii. ","")&amp;IF(N(H88)&lt;=0,"Lipsește greutatea brută. ","")))</f>
        <v/>
      </c>
      <c r="K88" s="1" t="str">
        <f>IF(B88="","",B88&amp;"|"&amp;COUNTIF($B$5:B88,B88))</f>
        <v/>
      </c>
    </row>
    <row r="89" spans="2:11" x14ac:dyDescent="0.2">
      <c r="B89" s="12"/>
      <c r="C89" s="9"/>
      <c r="D89" s="13"/>
      <c r="E89" s="9"/>
      <c r="F89" s="9"/>
      <c r="G89" s="12"/>
      <c r="H89" s="14"/>
      <c r="I89" s="15"/>
      <c r="J89" s="16" t="str">
        <f>IF(B89="","",TRIM(IF(ISNA(MATCH(B89,'Registru CMR'!$B$5:$B$504,0)),"CMR-ul nu există în registru. ","")&amp;IF(N(D89)&lt;=0,"Lipsește numărul de colete. ","")&amp;IF(F89="","Lipsește natura mărfii. ","")&amp;IF(N(H89)&lt;=0,"Lipsește greutatea brută. ","")))</f>
        <v/>
      </c>
      <c r="K89" s="1" t="str">
        <f>IF(B89="","",B89&amp;"|"&amp;COUNTIF($B$5:B89,B89))</f>
        <v/>
      </c>
    </row>
    <row r="90" spans="2:11" x14ac:dyDescent="0.2">
      <c r="B90" s="12"/>
      <c r="C90" s="9"/>
      <c r="D90" s="13"/>
      <c r="E90" s="9"/>
      <c r="F90" s="9"/>
      <c r="G90" s="12"/>
      <c r="H90" s="14"/>
      <c r="I90" s="15"/>
      <c r="J90" s="16" t="str">
        <f>IF(B90="","",TRIM(IF(ISNA(MATCH(B90,'Registru CMR'!$B$5:$B$504,0)),"CMR-ul nu există în registru. ","")&amp;IF(N(D90)&lt;=0,"Lipsește numărul de colete. ","")&amp;IF(F90="","Lipsește natura mărfii. ","")&amp;IF(N(H90)&lt;=0,"Lipsește greutatea brută. ","")))</f>
        <v/>
      </c>
      <c r="K90" s="1" t="str">
        <f>IF(B90="","",B90&amp;"|"&amp;COUNTIF($B$5:B90,B90))</f>
        <v/>
      </c>
    </row>
    <row r="91" spans="2:11" x14ac:dyDescent="0.2">
      <c r="B91" s="12"/>
      <c r="C91" s="9"/>
      <c r="D91" s="13"/>
      <c r="E91" s="9"/>
      <c r="F91" s="9"/>
      <c r="G91" s="12"/>
      <c r="H91" s="14"/>
      <c r="I91" s="15"/>
      <c r="J91" s="16" t="str">
        <f>IF(B91="","",TRIM(IF(ISNA(MATCH(B91,'Registru CMR'!$B$5:$B$504,0)),"CMR-ul nu există în registru. ","")&amp;IF(N(D91)&lt;=0,"Lipsește numărul de colete. ","")&amp;IF(F91="","Lipsește natura mărfii. ","")&amp;IF(N(H91)&lt;=0,"Lipsește greutatea brută. ","")))</f>
        <v/>
      </c>
      <c r="K91" s="1" t="str">
        <f>IF(B91="","",B91&amp;"|"&amp;COUNTIF($B$5:B91,B91))</f>
        <v/>
      </c>
    </row>
    <row r="92" spans="2:11" x14ac:dyDescent="0.2">
      <c r="B92" s="12"/>
      <c r="C92" s="9"/>
      <c r="D92" s="13"/>
      <c r="E92" s="9"/>
      <c r="F92" s="9"/>
      <c r="G92" s="12"/>
      <c r="H92" s="14"/>
      <c r="I92" s="15"/>
      <c r="J92" s="16" t="str">
        <f>IF(B92="","",TRIM(IF(ISNA(MATCH(B92,'Registru CMR'!$B$5:$B$504,0)),"CMR-ul nu există în registru. ","")&amp;IF(N(D92)&lt;=0,"Lipsește numărul de colete. ","")&amp;IF(F92="","Lipsește natura mărfii. ","")&amp;IF(N(H92)&lt;=0,"Lipsește greutatea brută. ","")))</f>
        <v/>
      </c>
      <c r="K92" s="1" t="str">
        <f>IF(B92="","",B92&amp;"|"&amp;COUNTIF($B$5:B92,B92))</f>
        <v/>
      </c>
    </row>
    <row r="93" spans="2:11" x14ac:dyDescent="0.2">
      <c r="B93" s="12"/>
      <c r="C93" s="9"/>
      <c r="D93" s="13"/>
      <c r="E93" s="9"/>
      <c r="F93" s="9"/>
      <c r="G93" s="12"/>
      <c r="H93" s="14"/>
      <c r="I93" s="15"/>
      <c r="J93" s="16" t="str">
        <f>IF(B93="","",TRIM(IF(ISNA(MATCH(B93,'Registru CMR'!$B$5:$B$504,0)),"CMR-ul nu există în registru. ","")&amp;IF(N(D93)&lt;=0,"Lipsește numărul de colete. ","")&amp;IF(F93="","Lipsește natura mărfii. ","")&amp;IF(N(H93)&lt;=0,"Lipsește greutatea brută. ","")))</f>
        <v/>
      </c>
      <c r="K93" s="1" t="str">
        <f>IF(B93="","",B93&amp;"|"&amp;COUNTIF($B$5:B93,B93))</f>
        <v/>
      </c>
    </row>
    <row r="94" spans="2:11" x14ac:dyDescent="0.2">
      <c r="B94" s="12"/>
      <c r="C94" s="9"/>
      <c r="D94" s="13"/>
      <c r="E94" s="9"/>
      <c r="F94" s="9"/>
      <c r="G94" s="12"/>
      <c r="H94" s="14"/>
      <c r="I94" s="15"/>
      <c r="J94" s="16" t="str">
        <f>IF(B94="","",TRIM(IF(ISNA(MATCH(B94,'Registru CMR'!$B$5:$B$504,0)),"CMR-ul nu există în registru. ","")&amp;IF(N(D94)&lt;=0,"Lipsește numărul de colete. ","")&amp;IF(F94="","Lipsește natura mărfii. ","")&amp;IF(N(H94)&lt;=0,"Lipsește greutatea brută. ","")))</f>
        <v/>
      </c>
      <c r="K94" s="1" t="str">
        <f>IF(B94="","",B94&amp;"|"&amp;COUNTIF($B$5:B94,B94))</f>
        <v/>
      </c>
    </row>
    <row r="95" spans="2:11" x14ac:dyDescent="0.2">
      <c r="B95" s="12"/>
      <c r="C95" s="9"/>
      <c r="D95" s="13"/>
      <c r="E95" s="9"/>
      <c r="F95" s="9"/>
      <c r="G95" s="12"/>
      <c r="H95" s="14"/>
      <c r="I95" s="15"/>
      <c r="J95" s="16" t="str">
        <f>IF(B95="","",TRIM(IF(ISNA(MATCH(B95,'Registru CMR'!$B$5:$B$504,0)),"CMR-ul nu există în registru. ","")&amp;IF(N(D95)&lt;=0,"Lipsește numărul de colete. ","")&amp;IF(F95="","Lipsește natura mărfii. ","")&amp;IF(N(H95)&lt;=0,"Lipsește greutatea brută. ","")))</f>
        <v/>
      </c>
      <c r="K95" s="1" t="str">
        <f>IF(B95="","",B95&amp;"|"&amp;COUNTIF($B$5:B95,B95))</f>
        <v/>
      </c>
    </row>
    <row r="96" spans="2:11" x14ac:dyDescent="0.2">
      <c r="B96" s="12"/>
      <c r="C96" s="9"/>
      <c r="D96" s="13"/>
      <c r="E96" s="9"/>
      <c r="F96" s="9"/>
      <c r="G96" s="12"/>
      <c r="H96" s="14"/>
      <c r="I96" s="15"/>
      <c r="J96" s="16" t="str">
        <f>IF(B96="","",TRIM(IF(ISNA(MATCH(B96,'Registru CMR'!$B$5:$B$504,0)),"CMR-ul nu există în registru. ","")&amp;IF(N(D96)&lt;=0,"Lipsește numărul de colete. ","")&amp;IF(F96="","Lipsește natura mărfii. ","")&amp;IF(N(H96)&lt;=0,"Lipsește greutatea brută. ","")))</f>
        <v/>
      </c>
      <c r="K96" s="1" t="str">
        <f>IF(B96="","",B96&amp;"|"&amp;COUNTIF($B$5:B96,B96))</f>
        <v/>
      </c>
    </row>
    <row r="97" spans="2:11" x14ac:dyDescent="0.2">
      <c r="B97" s="12"/>
      <c r="C97" s="9"/>
      <c r="D97" s="13"/>
      <c r="E97" s="9"/>
      <c r="F97" s="9"/>
      <c r="G97" s="12"/>
      <c r="H97" s="14"/>
      <c r="I97" s="15"/>
      <c r="J97" s="16" t="str">
        <f>IF(B97="","",TRIM(IF(ISNA(MATCH(B97,'Registru CMR'!$B$5:$B$504,0)),"CMR-ul nu există în registru. ","")&amp;IF(N(D97)&lt;=0,"Lipsește numărul de colete. ","")&amp;IF(F97="","Lipsește natura mărfii. ","")&amp;IF(N(H97)&lt;=0,"Lipsește greutatea brută. ","")))</f>
        <v/>
      </c>
      <c r="K97" s="1" t="str">
        <f>IF(B97="","",B97&amp;"|"&amp;COUNTIF($B$5:B97,B97))</f>
        <v/>
      </c>
    </row>
    <row r="98" spans="2:11" x14ac:dyDescent="0.2">
      <c r="B98" s="12"/>
      <c r="C98" s="9"/>
      <c r="D98" s="13"/>
      <c r="E98" s="9"/>
      <c r="F98" s="9"/>
      <c r="G98" s="12"/>
      <c r="H98" s="14"/>
      <c r="I98" s="15"/>
      <c r="J98" s="16" t="str">
        <f>IF(B98="","",TRIM(IF(ISNA(MATCH(B98,'Registru CMR'!$B$5:$B$504,0)),"CMR-ul nu există în registru. ","")&amp;IF(N(D98)&lt;=0,"Lipsește numărul de colete. ","")&amp;IF(F98="","Lipsește natura mărfii. ","")&amp;IF(N(H98)&lt;=0,"Lipsește greutatea brută. ","")))</f>
        <v/>
      </c>
      <c r="K98" s="1" t="str">
        <f>IF(B98="","",B98&amp;"|"&amp;COUNTIF($B$5:B98,B98))</f>
        <v/>
      </c>
    </row>
    <row r="99" spans="2:11" x14ac:dyDescent="0.2">
      <c r="B99" s="12"/>
      <c r="C99" s="9"/>
      <c r="D99" s="13"/>
      <c r="E99" s="9"/>
      <c r="F99" s="9"/>
      <c r="G99" s="12"/>
      <c r="H99" s="14"/>
      <c r="I99" s="15"/>
      <c r="J99" s="16" t="str">
        <f>IF(B99="","",TRIM(IF(ISNA(MATCH(B99,'Registru CMR'!$B$5:$B$504,0)),"CMR-ul nu există în registru. ","")&amp;IF(N(D99)&lt;=0,"Lipsește numărul de colete. ","")&amp;IF(F99="","Lipsește natura mărfii. ","")&amp;IF(N(H99)&lt;=0,"Lipsește greutatea brută. ","")))</f>
        <v/>
      </c>
      <c r="K99" s="1" t="str">
        <f>IF(B99="","",B99&amp;"|"&amp;COUNTIF($B$5:B99,B99))</f>
        <v/>
      </c>
    </row>
    <row r="100" spans="2:11" x14ac:dyDescent="0.2">
      <c r="B100" s="12"/>
      <c r="C100" s="9"/>
      <c r="D100" s="13"/>
      <c r="E100" s="9"/>
      <c r="F100" s="9"/>
      <c r="G100" s="12"/>
      <c r="H100" s="14"/>
      <c r="I100" s="15"/>
      <c r="J100" s="16" t="str">
        <f>IF(B100="","",TRIM(IF(ISNA(MATCH(B100,'Registru CMR'!$B$5:$B$504,0)),"CMR-ul nu există în registru. ","")&amp;IF(N(D100)&lt;=0,"Lipsește numărul de colete. ","")&amp;IF(F100="","Lipsește natura mărfii. ","")&amp;IF(N(H100)&lt;=0,"Lipsește greutatea brută. ","")))</f>
        <v/>
      </c>
      <c r="K100" s="1" t="str">
        <f>IF(B100="","",B100&amp;"|"&amp;COUNTIF($B$5:B100,B100))</f>
        <v/>
      </c>
    </row>
    <row r="101" spans="2:11" x14ac:dyDescent="0.2">
      <c r="B101" s="12"/>
      <c r="C101" s="9"/>
      <c r="D101" s="13"/>
      <c r="E101" s="9"/>
      <c r="F101" s="9"/>
      <c r="G101" s="12"/>
      <c r="H101" s="14"/>
      <c r="I101" s="15"/>
      <c r="J101" s="16" t="str">
        <f>IF(B101="","",TRIM(IF(ISNA(MATCH(B101,'Registru CMR'!$B$5:$B$504,0)),"CMR-ul nu există în registru. ","")&amp;IF(N(D101)&lt;=0,"Lipsește numărul de colete. ","")&amp;IF(F101="","Lipsește natura mărfii. ","")&amp;IF(N(H101)&lt;=0,"Lipsește greutatea brută. ","")))</f>
        <v/>
      </c>
      <c r="K101" s="1" t="str">
        <f>IF(B101="","",B101&amp;"|"&amp;COUNTIF($B$5:B101,B101))</f>
        <v/>
      </c>
    </row>
    <row r="102" spans="2:11" x14ac:dyDescent="0.2">
      <c r="B102" s="12"/>
      <c r="C102" s="9"/>
      <c r="D102" s="13"/>
      <c r="E102" s="9"/>
      <c r="F102" s="9"/>
      <c r="G102" s="12"/>
      <c r="H102" s="14"/>
      <c r="I102" s="15"/>
      <c r="J102" s="16" t="str">
        <f>IF(B102="","",TRIM(IF(ISNA(MATCH(B102,'Registru CMR'!$B$5:$B$504,0)),"CMR-ul nu există în registru. ","")&amp;IF(N(D102)&lt;=0,"Lipsește numărul de colete. ","")&amp;IF(F102="","Lipsește natura mărfii. ","")&amp;IF(N(H102)&lt;=0,"Lipsește greutatea brută. ","")))</f>
        <v/>
      </c>
      <c r="K102" s="1" t="str">
        <f>IF(B102="","",B102&amp;"|"&amp;COUNTIF($B$5:B102,B102))</f>
        <v/>
      </c>
    </row>
    <row r="103" spans="2:11" x14ac:dyDescent="0.2">
      <c r="B103" s="12"/>
      <c r="C103" s="9"/>
      <c r="D103" s="13"/>
      <c r="E103" s="9"/>
      <c r="F103" s="9"/>
      <c r="G103" s="12"/>
      <c r="H103" s="14"/>
      <c r="I103" s="15"/>
      <c r="J103" s="16" t="str">
        <f>IF(B103="","",TRIM(IF(ISNA(MATCH(B103,'Registru CMR'!$B$5:$B$504,0)),"CMR-ul nu există în registru. ","")&amp;IF(N(D103)&lt;=0,"Lipsește numărul de colete. ","")&amp;IF(F103="","Lipsește natura mărfii. ","")&amp;IF(N(H103)&lt;=0,"Lipsește greutatea brută. ","")))</f>
        <v/>
      </c>
      <c r="K103" s="1" t="str">
        <f>IF(B103="","",B103&amp;"|"&amp;COUNTIF($B$5:B103,B103))</f>
        <v/>
      </c>
    </row>
    <row r="104" spans="2:11" x14ac:dyDescent="0.2">
      <c r="B104" s="12"/>
      <c r="C104" s="9"/>
      <c r="D104" s="13"/>
      <c r="E104" s="9"/>
      <c r="F104" s="9"/>
      <c r="G104" s="12"/>
      <c r="H104" s="14"/>
      <c r="I104" s="15"/>
      <c r="J104" s="16" t="str">
        <f>IF(B104="","",TRIM(IF(ISNA(MATCH(B104,'Registru CMR'!$B$5:$B$504,0)),"CMR-ul nu există în registru. ","")&amp;IF(N(D104)&lt;=0,"Lipsește numărul de colete. ","")&amp;IF(F104="","Lipsește natura mărfii. ","")&amp;IF(N(H104)&lt;=0,"Lipsește greutatea brută. ","")))</f>
        <v/>
      </c>
      <c r="K104" s="1" t="str">
        <f>IF(B104="","",B104&amp;"|"&amp;COUNTIF($B$5:B104,B104))</f>
        <v/>
      </c>
    </row>
    <row r="105" spans="2:11" x14ac:dyDescent="0.2">
      <c r="B105" s="12"/>
      <c r="C105" s="9"/>
      <c r="D105" s="13"/>
      <c r="E105" s="9"/>
      <c r="F105" s="9"/>
      <c r="G105" s="12"/>
      <c r="H105" s="14"/>
      <c r="I105" s="15"/>
      <c r="J105" s="16" t="str">
        <f>IF(B105="","",TRIM(IF(ISNA(MATCH(B105,'Registru CMR'!$B$5:$B$504,0)),"CMR-ul nu există în registru. ","")&amp;IF(N(D105)&lt;=0,"Lipsește numărul de colete. ","")&amp;IF(F105="","Lipsește natura mărfii. ","")&amp;IF(N(H105)&lt;=0,"Lipsește greutatea brută. ","")))</f>
        <v/>
      </c>
      <c r="K105" s="1" t="str">
        <f>IF(B105="","",B105&amp;"|"&amp;COUNTIF($B$5:B105,B105))</f>
        <v/>
      </c>
    </row>
    <row r="106" spans="2:11" x14ac:dyDescent="0.2">
      <c r="B106" s="12"/>
      <c r="C106" s="9"/>
      <c r="D106" s="13"/>
      <c r="E106" s="9"/>
      <c r="F106" s="9"/>
      <c r="G106" s="12"/>
      <c r="H106" s="14"/>
      <c r="I106" s="15"/>
      <c r="J106" s="16" t="str">
        <f>IF(B106="","",TRIM(IF(ISNA(MATCH(B106,'Registru CMR'!$B$5:$B$504,0)),"CMR-ul nu există în registru. ","")&amp;IF(N(D106)&lt;=0,"Lipsește numărul de colete. ","")&amp;IF(F106="","Lipsește natura mărfii. ","")&amp;IF(N(H106)&lt;=0,"Lipsește greutatea brută. ","")))</f>
        <v/>
      </c>
      <c r="K106" s="1" t="str">
        <f>IF(B106="","",B106&amp;"|"&amp;COUNTIF($B$5:B106,B106))</f>
        <v/>
      </c>
    </row>
    <row r="107" spans="2:11" x14ac:dyDescent="0.2">
      <c r="B107" s="12"/>
      <c r="C107" s="9"/>
      <c r="D107" s="13"/>
      <c r="E107" s="9"/>
      <c r="F107" s="9"/>
      <c r="G107" s="12"/>
      <c r="H107" s="14"/>
      <c r="I107" s="15"/>
      <c r="J107" s="16" t="str">
        <f>IF(B107="","",TRIM(IF(ISNA(MATCH(B107,'Registru CMR'!$B$5:$B$504,0)),"CMR-ul nu există în registru. ","")&amp;IF(N(D107)&lt;=0,"Lipsește numărul de colete. ","")&amp;IF(F107="","Lipsește natura mărfii. ","")&amp;IF(N(H107)&lt;=0,"Lipsește greutatea brută. ","")))</f>
        <v/>
      </c>
      <c r="K107" s="1" t="str">
        <f>IF(B107="","",B107&amp;"|"&amp;COUNTIF($B$5:B107,B107))</f>
        <v/>
      </c>
    </row>
    <row r="108" spans="2:11" x14ac:dyDescent="0.2">
      <c r="B108" s="12"/>
      <c r="C108" s="9"/>
      <c r="D108" s="13"/>
      <c r="E108" s="9"/>
      <c r="F108" s="9"/>
      <c r="G108" s="12"/>
      <c r="H108" s="14"/>
      <c r="I108" s="15"/>
      <c r="J108" s="16" t="str">
        <f>IF(B108="","",TRIM(IF(ISNA(MATCH(B108,'Registru CMR'!$B$5:$B$504,0)),"CMR-ul nu există în registru. ","")&amp;IF(N(D108)&lt;=0,"Lipsește numărul de colete. ","")&amp;IF(F108="","Lipsește natura mărfii. ","")&amp;IF(N(H108)&lt;=0,"Lipsește greutatea brută. ","")))</f>
        <v/>
      </c>
      <c r="K108" s="1" t="str">
        <f>IF(B108="","",B108&amp;"|"&amp;COUNTIF($B$5:B108,B108))</f>
        <v/>
      </c>
    </row>
    <row r="109" spans="2:11" x14ac:dyDescent="0.2">
      <c r="B109" s="12"/>
      <c r="C109" s="9"/>
      <c r="D109" s="13"/>
      <c r="E109" s="9"/>
      <c r="F109" s="9"/>
      <c r="G109" s="12"/>
      <c r="H109" s="14"/>
      <c r="I109" s="15"/>
      <c r="J109" s="16" t="str">
        <f>IF(B109="","",TRIM(IF(ISNA(MATCH(B109,'Registru CMR'!$B$5:$B$504,0)),"CMR-ul nu există în registru. ","")&amp;IF(N(D109)&lt;=0,"Lipsește numărul de colete. ","")&amp;IF(F109="","Lipsește natura mărfii. ","")&amp;IF(N(H109)&lt;=0,"Lipsește greutatea brută. ","")))</f>
        <v/>
      </c>
      <c r="K109" s="1" t="str">
        <f>IF(B109="","",B109&amp;"|"&amp;COUNTIF($B$5:B109,B109))</f>
        <v/>
      </c>
    </row>
    <row r="110" spans="2:11" x14ac:dyDescent="0.2">
      <c r="B110" s="12"/>
      <c r="C110" s="9"/>
      <c r="D110" s="13"/>
      <c r="E110" s="9"/>
      <c r="F110" s="9"/>
      <c r="G110" s="12"/>
      <c r="H110" s="14"/>
      <c r="I110" s="15"/>
      <c r="J110" s="16" t="str">
        <f>IF(B110="","",TRIM(IF(ISNA(MATCH(B110,'Registru CMR'!$B$5:$B$504,0)),"CMR-ul nu există în registru. ","")&amp;IF(N(D110)&lt;=0,"Lipsește numărul de colete. ","")&amp;IF(F110="","Lipsește natura mărfii. ","")&amp;IF(N(H110)&lt;=0,"Lipsește greutatea brută. ","")))</f>
        <v/>
      </c>
      <c r="K110" s="1" t="str">
        <f>IF(B110="","",B110&amp;"|"&amp;COUNTIF($B$5:B110,B110))</f>
        <v/>
      </c>
    </row>
    <row r="111" spans="2:11" x14ac:dyDescent="0.2">
      <c r="B111" s="12"/>
      <c r="C111" s="9"/>
      <c r="D111" s="13"/>
      <c r="E111" s="9"/>
      <c r="F111" s="9"/>
      <c r="G111" s="12"/>
      <c r="H111" s="14"/>
      <c r="I111" s="15"/>
      <c r="J111" s="16" t="str">
        <f>IF(B111="","",TRIM(IF(ISNA(MATCH(B111,'Registru CMR'!$B$5:$B$504,0)),"CMR-ul nu există în registru. ","")&amp;IF(N(D111)&lt;=0,"Lipsește numărul de colete. ","")&amp;IF(F111="","Lipsește natura mărfii. ","")&amp;IF(N(H111)&lt;=0,"Lipsește greutatea brută. ","")))</f>
        <v/>
      </c>
      <c r="K111" s="1" t="str">
        <f>IF(B111="","",B111&amp;"|"&amp;COUNTIF($B$5:B111,B111))</f>
        <v/>
      </c>
    </row>
    <row r="112" spans="2:11" x14ac:dyDescent="0.2">
      <c r="B112" s="12"/>
      <c r="C112" s="9"/>
      <c r="D112" s="13"/>
      <c r="E112" s="9"/>
      <c r="F112" s="9"/>
      <c r="G112" s="12"/>
      <c r="H112" s="14"/>
      <c r="I112" s="15"/>
      <c r="J112" s="16" t="str">
        <f>IF(B112="","",TRIM(IF(ISNA(MATCH(B112,'Registru CMR'!$B$5:$B$504,0)),"CMR-ul nu există în registru. ","")&amp;IF(N(D112)&lt;=0,"Lipsește numărul de colete. ","")&amp;IF(F112="","Lipsește natura mărfii. ","")&amp;IF(N(H112)&lt;=0,"Lipsește greutatea brută. ","")))</f>
        <v/>
      </c>
      <c r="K112" s="1" t="str">
        <f>IF(B112="","",B112&amp;"|"&amp;COUNTIF($B$5:B112,B112))</f>
        <v/>
      </c>
    </row>
    <row r="113" spans="2:11" x14ac:dyDescent="0.2">
      <c r="B113" s="12"/>
      <c r="C113" s="9"/>
      <c r="D113" s="13"/>
      <c r="E113" s="9"/>
      <c r="F113" s="9"/>
      <c r="G113" s="12"/>
      <c r="H113" s="14"/>
      <c r="I113" s="15"/>
      <c r="J113" s="16" t="str">
        <f>IF(B113="","",TRIM(IF(ISNA(MATCH(B113,'Registru CMR'!$B$5:$B$504,0)),"CMR-ul nu există în registru. ","")&amp;IF(N(D113)&lt;=0,"Lipsește numărul de colete. ","")&amp;IF(F113="","Lipsește natura mărfii. ","")&amp;IF(N(H113)&lt;=0,"Lipsește greutatea brută. ","")))</f>
        <v/>
      </c>
      <c r="K113" s="1" t="str">
        <f>IF(B113="","",B113&amp;"|"&amp;COUNTIF($B$5:B113,B113))</f>
        <v/>
      </c>
    </row>
    <row r="114" spans="2:11" x14ac:dyDescent="0.2">
      <c r="B114" s="12"/>
      <c r="C114" s="9"/>
      <c r="D114" s="13"/>
      <c r="E114" s="9"/>
      <c r="F114" s="9"/>
      <c r="G114" s="12"/>
      <c r="H114" s="14"/>
      <c r="I114" s="15"/>
      <c r="J114" s="16" t="str">
        <f>IF(B114="","",TRIM(IF(ISNA(MATCH(B114,'Registru CMR'!$B$5:$B$504,0)),"CMR-ul nu există în registru. ","")&amp;IF(N(D114)&lt;=0,"Lipsește numărul de colete. ","")&amp;IF(F114="","Lipsește natura mărfii. ","")&amp;IF(N(H114)&lt;=0,"Lipsește greutatea brută. ","")))</f>
        <v/>
      </c>
      <c r="K114" s="1" t="str">
        <f>IF(B114="","",B114&amp;"|"&amp;COUNTIF($B$5:B114,B114))</f>
        <v/>
      </c>
    </row>
    <row r="115" spans="2:11" x14ac:dyDescent="0.2">
      <c r="B115" s="12"/>
      <c r="C115" s="9"/>
      <c r="D115" s="13"/>
      <c r="E115" s="9"/>
      <c r="F115" s="9"/>
      <c r="G115" s="12"/>
      <c r="H115" s="14"/>
      <c r="I115" s="15"/>
      <c r="J115" s="16" t="str">
        <f>IF(B115="","",TRIM(IF(ISNA(MATCH(B115,'Registru CMR'!$B$5:$B$504,0)),"CMR-ul nu există în registru. ","")&amp;IF(N(D115)&lt;=0,"Lipsește numărul de colete. ","")&amp;IF(F115="","Lipsește natura mărfii. ","")&amp;IF(N(H115)&lt;=0,"Lipsește greutatea brută. ","")))</f>
        <v/>
      </c>
      <c r="K115" s="1" t="str">
        <f>IF(B115="","",B115&amp;"|"&amp;COUNTIF($B$5:B115,B115))</f>
        <v/>
      </c>
    </row>
    <row r="116" spans="2:11" x14ac:dyDescent="0.2">
      <c r="B116" s="12"/>
      <c r="C116" s="9"/>
      <c r="D116" s="13"/>
      <c r="E116" s="9"/>
      <c r="F116" s="9"/>
      <c r="G116" s="12"/>
      <c r="H116" s="14"/>
      <c r="I116" s="15"/>
      <c r="J116" s="16" t="str">
        <f>IF(B116="","",TRIM(IF(ISNA(MATCH(B116,'Registru CMR'!$B$5:$B$504,0)),"CMR-ul nu există în registru. ","")&amp;IF(N(D116)&lt;=0,"Lipsește numărul de colete. ","")&amp;IF(F116="","Lipsește natura mărfii. ","")&amp;IF(N(H116)&lt;=0,"Lipsește greutatea brută. ","")))</f>
        <v/>
      </c>
      <c r="K116" s="1" t="str">
        <f>IF(B116="","",B116&amp;"|"&amp;COUNTIF($B$5:B116,B116))</f>
        <v/>
      </c>
    </row>
    <row r="117" spans="2:11" x14ac:dyDescent="0.2">
      <c r="B117" s="12"/>
      <c r="C117" s="9"/>
      <c r="D117" s="13"/>
      <c r="E117" s="9"/>
      <c r="F117" s="9"/>
      <c r="G117" s="12"/>
      <c r="H117" s="14"/>
      <c r="I117" s="15"/>
      <c r="J117" s="16" t="str">
        <f>IF(B117="","",TRIM(IF(ISNA(MATCH(B117,'Registru CMR'!$B$5:$B$504,0)),"CMR-ul nu există în registru. ","")&amp;IF(N(D117)&lt;=0,"Lipsește numărul de colete. ","")&amp;IF(F117="","Lipsește natura mărfii. ","")&amp;IF(N(H117)&lt;=0,"Lipsește greutatea brută. ","")))</f>
        <v/>
      </c>
      <c r="K117" s="1" t="str">
        <f>IF(B117="","",B117&amp;"|"&amp;COUNTIF($B$5:B117,B117))</f>
        <v/>
      </c>
    </row>
    <row r="118" spans="2:11" x14ac:dyDescent="0.2">
      <c r="B118" s="12"/>
      <c r="C118" s="9"/>
      <c r="D118" s="13"/>
      <c r="E118" s="9"/>
      <c r="F118" s="9"/>
      <c r="G118" s="12"/>
      <c r="H118" s="14"/>
      <c r="I118" s="15"/>
      <c r="J118" s="16" t="str">
        <f>IF(B118="","",TRIM(IF(ISNA(MATCH(B118,'Registru CMR'!$B$5:$B$504,0)),"CMR-ul nu există în registru. ","")&amp;IF(N(D118)&lt;=0,"Lipsește numărul de colete. ","")&amp;IF(F118="","Lipsește natura mărfii. ","")&amp;IF(N(H118)&lt;=0,"Lipsește greutatea brută. ","")))</f>
        <v/>
      </c>
      <c r="K118" s="1" t="str">
        <f>IF(B118="","",B118&amp;"|"&amp;COUNTIF($B$5:B118,B118))</f>
        <v/>
      </c>
    </row>
    <row r="119" spans="2:11" x14ac:dyDescent="0.2">
      <c r="B119" s="12"/>
      <c r="C119" s="9"/>
      <c r="D119" s="13"/>
      <c r="E119" s="9"/>
      <c r="F119" s="9"/>
      <c r="G119" s="12"/>
      <c r="H119" s="14"/>
      <c r="I119" s="15"/>
      <c r="J119" s="16" t="str">
        <f>IF(B119="","",TRIM(IF(ISNA(MATCH(B119,'Registru CMR'!$B$5:$B$504,0)),"CMR-ul nu există în registru. ","")&amp;IF(N(D119)&lt;=0,"Lipsește numărul de colete. ","")&amp;IF(F119="","Lipsește natura mărfii. ","")&amp;IF(N(H119)&lt;=0,"Lipsește greutatea brută. ","")))</f>
        <v/>
      </c>
      <c r="K119" s="1" t="str">
        <f>IF(B119="","",B119&amp;"|"&amp;COUNTIF($B$5:B119,B119))</f>
        <v/>
      </c>
    </row>
    <row r="120" spans="2:11" x14ac:dyDescent="0.2">
      <c r="B120" s="12"/>
      <c r="C120" s="9"/>
      <c r="D120" s="13"/>
      <c r="E120" s="9"/>
      <c r="F120" s="9"/>
      <c r="G120" s="12"/>
      <c r="H120" s="14"/>
      <c r="I120" s="15"/>
      <c r="J120" s="16" t="str">
        <f>IF(B120="","",TRIM(IF(ISNA(MATCH(B120,'Registru CMR'!$B$5:$B$504,0)),"CMR-ul nu există în registru. ","")&amp;IF(N(D120)&lt;=0,"Lipsește numărul de colete. ","")&amp;IF(F120="","Lipsește natura mărfii. ","")&amp;IF(N(H120)&lt;=0,"Lipsește greutatea brută. ","")))</f>
        <v/>
      </c>
      <c r="K120" s="1" t="str">
        <f>IF(B120="","",B120&amp;"|"&amp;COUNTIF($B$5:B120,B120))</f>
        <v/>
      </c>
    </row>
    <row r="121" spans="2:11" x14ac:dyDescent="0.2">
      <c r="B121" s="12"/>
      <c r="C121" s="9"/>
      <c r="D121" s="13"/>
      <c r="E121" s="9"/>
      <c r="F121" s="9"/>
      <c r="G121" s="12"/>
      <c r="H121" s="14"/>
      <c r="I121" s="15"/>
      <c r="J121" s="16" t="str">
        <f>IF(B121="","",TRIM(IF(ISNA(MATCH(B121,'Registru CMR'!$B$5:$B$504,0)),"CMR-ul nu există în registru. ","")&amp;IF(N(D121)&lt;=0,"Lipsește numărul de colete. ","")&amp;IF(F121="","Lipsește natura mărfii. ","")&amp;IF(N(H121)&lt;=0,"Lipsește greutatea brută. ","")))</f>
        <v/>
      </c>
      <c r="K121" s="1" t="str">
        <f>IF(B121="","",B121&amp;"|"&amp;COUNTIF($B$5:B121,B121))</f>
        <v/>
      </c>
    </row>
    <row r="122" spans="2:11" x14ac:dyDescent="0.2">
      <c r="B122" s="12"/>
      <c r="C122" s="9"/>
      <c r="D122" s="13"/>
      <c r="E122" s="9"/>
      <c r="F122" s="9"/>
      <c r="G122" s="12"/>
      <c r="H122" s="14"/>
      <c r="I122" s="15"/>
      <c r="J122" s="16" t="str">
        <f>IF(B122="","",TRIM(IF(ISNA(MATCH(B122,'Registru CMR'!$B$5:$B$504,0)),"CMR-ul nu există în registru. ","")&amp;IF(N(D122)&lt;=0,"Lipsește numărul de colete. ","")&amp;IF(F122="","Lipsește natura mărfii. ","")&amp;IF(N(H122)&lt;=0,"Lipsește greutatea brută. ","")))</f>
        <v/>
      </c>
      <c r="K122" s="1" t="str">
        <f>IF(B122="","",B122&amp;"|"&amp;COUNTIF($B$5:B122,B122))</f>
        <v/>
      </c>
    </row>
    <row r="123" spans="2:11" x14ac:dyDescent="0.2">
      <c r="B123" s="12"/>
      <c r="C123" s="9"/>
      <c r="D123" s="13"/>
      <c r="E123" s="9"/>
      <c r="F123" s="9"/>
      <c r="G123" s="12"/>
      <c r="H123" s="14"/>
      <c r="I123" s="15"/>
      <c r="J123" s="16" t="str">
        <f>IF(B123="","",TRIM(IF(ISNA(MATCH(B123,'Registru CMR'!$B$5:$B$504,0)),"CMR-ul nu există în registru. ","")&amp;IF(N(D123)&lt;=0,"Lipsește numărul de colete. ","")&amp;IF(F123="","Lipsește natura mărfii. ","")&amp;IF(N(H123)&lt;=0,"Lipsește greutatea brută. ","")))</f>
        <v/>
      </c>
      <c r="K123" s="1" t="str">
        <f>IF(B123="","",B123&amp;"|"&amp;COUNTIF($B$5:B123,B123))</f>
        <v/>
      </c>
    </row>
    <row r="124" spans="2:11" x14ac:dyDescent="0.2">
      <c r="B124" s="12"/>
      <c r="C124" s="9"/>
      <c r="D124" s="13"/>
      <c r="E124" s="9"/>
      <c r="F124" s="9"/>
      <c r="G124" s="12"/>
      <c r="H124" s="14"/>
      <c r="I124" s="15"/>
      <c r="J124" s="16" t="str">
        <f>IF(B124="","",TRIM(IF(ISNA(MATCH(B124,'Registru CMR'!$B$5:$B$504,0)),"CMR-ul nu există în registru. ","")&amp;IF(N(D124)&lt;=0,"Lipsește numărul de colete. ","")&amp;IF(F124="","Lipsește natura mărfii. ","")&amp;IF(N(H124)&lt;=0,"Lipsește greutatea brută. ","")))</f>
        <v/>
      </c>
      <c r="K124" s="1" t="str">
        <f>IF(B124="","",B124&amp;"|"&amp;COUNTIF($B$5:B124,B124))</f>
        <v/>
      </c>
    </row>
    <row r="125" spans="2:11" x14ac:dyDescent="0.2">
      <c r="B125" s="12"/>
      <c r="C125" s="9"/>
      <c r="D125" s="13"/>
      <c r="E125" s="9"/>
      <c r="F125" s="9"/>
      <c r="G125" s="12"/>
      <c r="H125" s="14"/>
      <c r="I125" s="15"/>
      <c r="J125" s="16" t="str">
        <f>IF(B125="","",TRIM(IF(ISNA(MATCH(B125,'Registru CMR'!$B$5:$B$504,0)),"CMR-ul nu există în registru. ","")&amp;IF(N(D125)&lt;=0,"Lipsește numărul de colete. ","")&amp;IF(F125="","Lipsește natura mărfii. ","")&amp;IF(N(H125)&lt;=0,"Lipsește greutatea brută. ","")))</f>
        <v/>
      </c>
      <c r="K125" s="1" t="str">
        <f>IF(B125="","",B125&amp;"|"&amp;COUNTIF($B$5:B125,B125))</f>
        <v/>
      </c>
    </row>
    <row r="126" spans="2:11" x14ac:dyDescent="0.2">
      <c r="B126" s="12"/>
      <c r="C126" s="9"/>
      <c r="D126" s="13"/>
      <c r="E126" s="9"/>
      <c r="F126" s="9"/>
      <c r="G126" s="12"/>
      <c r="H126" s="14"/>
      <c r="I126" s="15"/>
      <c r="J126" s="16" t="str">
        <f>IF(B126="","",TRIM(IF(ISNA(MATCH(B126,'Registru CMR'!$B$5:$B$504,0)),"CMR-ul nu există în registru. ","")&amp;IF(N(D126)&lt;=0,"Lipsește numărul de colete. ","")&amp;IF(F126="","Lipsește natura mărfii. ","")&amp;IF(N(H126)&lt;=0,"Lipsește greutatea brută. ","")))</f>
        <v/>
      </c>
      <c r="K126" s="1" t="str">
        <f>IF(B126="","",B126&amp;"|"&amp;COUNTIF($B$5:B126,B126))</f>
        <v/>
      </c>
    </row>
    <row r="127" spans="2:11" x14ac:dyDescent="0.2">
      <c r="B127" s="12"/>
      <c r="C127" s="9"/>
      <c r="D127" s="13"/>
      <c r="E127" s="9"/>
      <c r="F127" s="9"/>
      <c r="G127" s="12"/>
      <c r="H127" s="14"/>
      <c r="I127" s="15"/>
      <c r="J127" s="16" t="str">
        <f>IF(B127="","",TRIM(IF(ISNA(MATCH(B127,'Registru CMR'!$B$5:$B$504,0)),"CMR-ul nu există în registru. ","")&amp;IF(N(D127)&lt;=0,"Lipsește numărul de colete. ","")&amp;IF(F127="","Lipsește natura mărfii. ","")&amp;IF(N(H127)&lt;=0,"Lipsește greutatea brută. ","")))</f>
        <v/>
      </c>
      <c r="K127" s="1" t="str">
        <f>IF(B127="","",B127&amp;"|"&amp;COUNTIF($B$5:B127,B127))</f>
        <v/>
      </c>
    </row>
    <row r="128" spans="2:11" x14ac:dyDescent="0.2">
      <c r="B128" s="12"/>
      <c r="C128" s="9"/>
      <c r="D128" s="13"/>
      <c r="E128" s="9"/>
      <c r="F128" s="9"/>
      <c r="G128" s="12"/>
      <c r="H128" s="14"/>
      <c r="I128" s="15"/>
      <c r="J128" s="16" t="str">
        <f>IF(B128="","",TRIM(IF(ISNA(MATCH(B128,'Registru CMR'!$B$5:$B$504,0)),"CMR-ul nu există în registru. ","")&amp;IF(N(D128)&lt;=0,"Lipsește numărul de colete. ","")&amp;IF(F128="","Lipsește natura mărfii. ","")&amp;IF(N(H128)&lt;=0,"Lipsește greutatea brută. ","")))</f>
        <v/>
      </c>
      <c r="K128" s="1" t="str">
        <f>IF(B128="","",B128&amp;"|"&amp;COUNTIF($B$5:B128,B128))</f>
        <v/>
      </c>
    </row>
    <row r="129" spans="2:11" x14ac:dyDescent="0.2">
      <c r="B129" s="12"/>
      <c r="C129" s="9"/>
      <c r="D129" s="13"/>
      <c r="E129" s="9"/>
      <c r="F129" s="9"/>
      <c r="G129" s="12"/>
      <c r="H129" s="14"/>
      <c r="I129" s="15"/>
      <c r="J129" s="16" t="str">
        <f>IF(B129="","",TRIM(IF(ISNA(MATCH(B129,'Registru CMR'!$B$5:$B$504,0)),"CMR-ul nu există în registru. ","")&amp;IF(N(D129)&lt;=0,"Lipsește numărul de colete. ","")&amp;IF(F129="","Lipsește natura mărfii. ","")&amp;IF(N(H129)&lt;=0,"Lipsește greutatea brută. ","")))</f>
        <v/>
      </c>
      <c r="K129" s="1" t="str">
        <f>IF(B129="","",B129&amp;"|"&amp;COUNTIF($B$5:B129,B129))</f>
        <v/>
      </c>
    </row>
    <row r="130" spans="2:11" x14ac:dyDescent="0.2">
      <c r="B130" s="12"/>
      <c r="C130" s="9"/>
      <c r="D130" s="13"/>
      <c r="E130" s="9"/>
      <c r="F130" s="9"/>
      <c r="G130" s="12"/>
      <c r="H130" s="14"/>
      <c r="I130" s="15"/>
      <c r="J130" s="16" t="str">
        <f>IF(B130="","",TRIM(IF(ISNA(MATCH(B130,'Registru CMR'!$B$5:$B$504,0)),"CMR-ul nu există în registru. ","")&amp;IF(N(D130)&lt;=0,"Lipsește numărul de colete. ","")&amp;IF(F130="","Lipsește natura mărfii. ","")&amp;IF(N(H130)&lt;=0,"Lipsește greutatea brută. ","")))</f>
        <v/>
      </c>
      <c r="K130" s="1" t="str">
        <f>IF(B130="","",B130&amp;"|"&amp;COUNTIF($B$5:B130,B130))</f>
        <v/>
      </c>
    </row>
    <row r="131" spans="2:11" x14ac:dyDescent="0.2">
      <c r="B131" s="12"/>
      <c r="C131" s="9"/>
      <c r="D131" s="13"/>
      <c r="E131" s="9"/>
      <c r="F131" s="9"/>
      <c r="G131" s="12"/>
      <c r="H131" s="14"/>
      <c r="I131" s="15"/>
      <c r="J131" s="16" t="str">
        <f>IF(B131="","",TRIM(IF(ISNA(MATCH(B131,'Registru CMR'!$B$5:$B$504,0)),"CMR-ul nu există în registru. ","")&amp;IF(N(D131)&lt;=0,"Lipsește numărul de colete. ","")&amp;IF(F131="","Lipsește natura mărfii. ","")&amp;IF(N(H131)&lt;=0,"Lipsește greutatea brută. ","")))</f>
        <v/>
      </c>
      <c r="K131" s="1" t="str">
        <f>IF(B131="","",B131&amp;"|"&amp;COUNTIF($B$5:B131,B131))</f>
        <v/>
      </c>
    </row>
    <row r="132" spans="2:11" x14ac:dyDescent="0.2">
      <c r="B132" s="12"/>
      <c r="C132" s="9"/>
      <c r="D132" s="13"/>
      <c r="E132" s="9"/>
      <c r="F132" s="9"/>
      <c r="G132" s="12"/>
      <c r="H132" s="14"/>
      <c r="I132" s="15"/>
      <c r="J132" s="16" t="str">
        <f>IF(B132="","",TRIM(IF(ISNA(MATCH(B132,'Registru CMR'!$B$5:$B$504,0)),"CMR-ul nu există în registru. ","")&amp;IF(N(D132)&lt;=0,"Lipsește numărul de colete. ","")&amp;IF(F132="","Lipsește natura mărfii. ","")&amp;IF(N(H132)&lt;=0,"Lipsește greutatea brută. ","")))</f>
        <v/>
      </c>
      <c r="K132" s="1" t="str">
        <f>IF(B132="","",B132&amp;"|"&amp;COUNTIF($B$5:B132,B132))</f>
        <v/>
      </c>
    </row>
    <row r="133" spans="2:11" x14ac:dyDescent="0.2">
      <c r="B133" s="12"/>
      <c r="C133" s="9"/>
      <c r="D133" s="13"/>
      <c r="E133" s="9"/>
      <c r="F133" s="9"/>
      <c r="G133" s="12"/>
      <c r="H133" s="14"/>
      <c r="I133" s="15"/>
      <c r="J133" s="16" t="str">
        <f>IF(B133="","",TRIM(IF(ISNA(MATCH(B133,'Registru CMR'!$B$5:$B$504,0)),"CMR-ul nu există în registru. ","")&amp;IF(N(D133)&lt;=0,"Lipsește numărul de colete. ","")&amp;IF(F133="","Lipsește natura mărfii. ","")&amp;IF(N(H133)&lt;=0,"Lipsește greutatea brută. ","")))</f>
        <v/>
      </c>
      <c r="K133" s="1" t="str">
        <f>IF(B133="","",B133&amp;"|"&amp;COUNTIF($B$5:B133,B133))</f>
        <v/>
      </c>
    </row>
    <row r="134" spans="2:11" x14ac:dyDescent="0.2">
      <c r="B134" s="12"/>
      <c r="C134" s="9"/>
      <c r="D134" s="13"/>
      <c r="E134" s="9"/>
      <c r="F134" s="9"/>
      <c r="G134" s="12"/>
      <c r="H134" s="14"/>
      <c r="I134" s="15"/>
      <c r="J134" s="16" t="str">
        <f>IF(B134="","",TRIM(IF(ISNA(MATCH(B134,'Registru CMR'!$B$5:$B$504,0)),"CMR-ul nu există în registru. ","")&amp;IF(N(D134)&lt;=0,"Lipsește numărul de colete. ","")&amp;IF(F134="","Lipsește natura mărfii. ","")&amp;IF(N(H134)&lt;=0,"Lipsește greutatea brută. ","")))</f>
        <v/>
      </c>
      <c r="K134" s="1" t="str">
        <f>IF(B134="","",B134&amp;"|"&amp;COUNTIF($B$5:B134,B134))</f>
        <v/>
      </c>
    </row>
    <row r="135" spans="2:11" x14ac:dyDescent="0.2">
      <c r="B135" s="12"/>
      <c r="C135" s="9"/>
      <c r="D135" s="13"/>
      <c r="E135" s="9"/>
      <c r="F135" s="9"/>
      <c r="G135" s="12"/>
      <c r="H135" s="14"/>
      <c r="I135" s="15"/>
      <c r="J135" s="16" t="str">
        <f>IF(B135="","",TRIM(IF(ISNA(MATCH(B135,'Registru CMR'!$B$5:$B$504,0)),"CMR-ul nu există în registru. ","")&amp;IF(N(D135)&lt;=0,"Lipsește numărul de colete. ","")&amp;IF(F135="","Lipsește natura mărfii. ","")&amp;IF(N(H135)&lt;=0,"Lipsește greutatea brută. ","")))</f>
        <v/>
      </c>
      <c r="K135" s="1" t="str">
        <f>IF(B135="","",B135&amp;"|"&amp;COUNTIF($B$5:B135,B135))</f>
        <v/>
      </c>
    </row>
    <row r="136" spans="2:11" x14ac:dyDescent="0.2">
      <c r="B136" s="12"/>
      <c r="C136" s="9"/>
      <c r="D136" s="13"/>
      <c r="E136" s="9"/>
      <c r="F136" s="9"/>
      <c r="G136" s="12"/>
      <c r="H136" s="14"/>
      <c r="I136" s="15"/>
      <c r="J136" s="16" t="str">
        <f>IF(B136="","",TRIM(IF(ISNA(MATCH(B136,'Registru CMR'!$B$5:$B$504,0)),"CMR-ul nu există în registru. ","")&amp;IF(N(D136)&lt;=0,"Lipsește numărul de colete. ","")&amp;IF(F136="","Lipsește natura mărfii. ","")&amp;IF(N(H136)&lt;=0,"Lipsește greutatea brută. ","")))</f>
        <v/>
      </c>
      <c r="K136" s="1" t="str">
        <f>IF(B136="","",B136&amp;"|"&amp;COUNTIF($B$5:B136,B136))</f>
        <v/>
      </c>
    </row>
    <row r="137" spans="2:11" x14ac:dyDescent="0.2">
      <c r="B137" s="12"/>
      <c r="C137" s="9"/>
      <c r="D137" s="13"/>
      <c r="E137" s="9"/>
      <c r="F137" s="9"/>
      <c r="G137" s="12"/>
      <c r="H137" s="14"/>
      <c r="I137" s="15"/>
      <c r="J137" s="16" t="str">
        <f>IF(B137="","",TRIM(IF(ISNA(MATCH(B137,'Registru CMR'!$B$5:$B$504,0)),"CMR-ul nu există în registru. ","")&amp;IF(N(D137)&lt;=0,"Lipsește numărul de colete. ","")&amp;IF(F137="","Lipsește natura mărfii. ","")&amp;IF(N(H137)&lt;=0,"Lipsește greutatea brută. ","")))</f>
        <v/>
      </c>
      <c r="K137" s="1" t="str">
        <f>IF(B137="","",B137&amp;"|"&amp;COUNTIF($B$5:B137,B137))</f>
        <v/>
      </c>
    </row>
    <row r="138" spans="2:11" x14ac:dyDescent="0.2">
      <c r="B138" s="12"/>
      <c r="C138" s="9"/>
      <c r="D138" s="13"/>
      <c r="E138" s="9"/>
      <c r="F138" s="9"/>
      <c r="G138" s="12"/>
      <c r="H138" s="14"/>
      <c r="I138" s="15"/>
      <c r="J138" s="16" t="str">
        <f>IF(B138="","",TRIM(IF(ISNA(MATCH(B138,'Registru CMR'!$B$5:$B$504,0)),"CMR-ul nu există în registru. ","")&amp;IF(N(D138)&lt;=0,"Lipsește numărul de colete. ","")&amp;IF(F138="","Lipsește natura mărfii. ","")&amp;IF(N(H138)&lt;=0,"Lipsește greutatea brută. ","")))</f>
        <v/>
      </c>
      <c r="K138" s="1" t="str">
        <f>IF(B138="","",B138&amp;"|"&amp;COUNTIF($B$5:B138,B138))</f>
        <v/>
      </c>
    </row>
    <row r="139" spans="2:11" x14ac:dyDescent="0.2">
      <c r="B139" s="12"/>
      <c r="C139" s="9"/>
      <c r="D139" s="13"/>
      <c r="E139" s="9"/>
      <c r="F139" s="9"/>
      <c r="G139" s="12"/>
      <c r="H139" s="14"/>
      <c r="I139" s="15"/>
      <c r="J139" s="16" t="str">
        <f>IF(B139="","",TRIM(IF(ISNA(MATCH(B139,'Registru CMR'!$B$5:$B$504,0)),"CMR-ul nu există în registru. ","")&amp;IF(N(D139)&lt;=0,"Lipsește numărul de colete. ","")&amp;IF(F139="","Lipsește natura mărfii. ","")&amp;IF(N(H139)&lt;=0,"Lipsește greutatea brută. ","")))</f>
        <v/>
      </c>
      <c r="K139" s="1" t="str">
        <f>IF(B139="","",B139&amp;"|"&amp;COUNTIF($B$5:B139,B139))</f>
        <v/>
      </c>
    </row>
    <row r="140" spans="2:11" x14ac:dyDescent="0.2">
      <c r="B140" s="12"/>
      <c r="C140" s="9"/>
      <c r="D140" s="13"/>
      <c r="E140" s="9"/>
      <c r="F140" s="9"/>
      <c r="G140" s="12"/>
      <c r="H140" s="14"/>
      <c r="I140" s="15"/>
      <c r="J140" s="16" t="str">
        <f>IF(B140="","",TRIM(IF(ISNA(MATCH(B140,'Registru CMR'!$B$5:$B$504,0)),"CMR-ul nu există în registru. ","")&amp;IF(N(D140)&lt;=0,"Lipsește numărul de colete. ","")&amp;IF(F140="","Lipsește natura mărfii. ","")&amp;IF(N(H140)&lt;=0,"Lipsește greutatea brută. ","")))</f>
        <v/>
      </c>
      <c r="K140" s="1" t="str">
        <f>IF(B140="","",B140&amp;"|"&amp;COUNTIF($B$5:B140,B140))</f>
        <v/>
      </c>
    </row>
    <row r="141" spans="2:11" x14ac:dyDescent="0.2">
      <c r="B141" s="12"/>
      <c r="C141" s="9"/>
      <c r="D141" s="13"/>
      <c r="E141" s="9"/>
      <c r="F141" s="9"/>
      <c r="G141" s="12"/>
      <c r="H141" s="14"/>
      <c r="I141" s="15"/>
      <c r="J141" s="16" t="str">
        <f>IF(B141="","",TRIM(IF(ISNA(MATCH(B141,'Registru CMR'!$B$5:$B$504,0)),"CMR-ul nu există în registru. ","")&amp;IF(N(D141)&lt;=0,"Lipsește numărul de colete. ","")&amp;IF(F141="","Lipsește natura mărfii. ","")&amp;IF(N(H141)&lt;=0,"Lipsește greutatea brută. ","")))</f>
        <v/>
      </c>
      <c r="K141" s="1" t="str">
        <f>IF(B141="","",B141&amp;"|"&amp;COUNTIF($B$5:B141,B141))</f>
        <v/>
      </c>
    </row>
    <row r="142" spans="2:11" x14ac:dyDescent="0.2">
      <c r="B142" s="12"/>
      <c r="C142" s="9"/>
      <c r="D142" s="13"/>
      <c r="E142" s="9"/>
      <c r="F142" s="9"/>
      <c r="G142" s="12"/>
      <c r="H142" s="14"/>
      <c r="I142" s="15"/>
      <c r="J142" s="16" t="str">
        <f>IF(B142="","",TRIM(IF(ISNA(MATCH(B142,'Registru CMR'!$B$5:$B$504,0)),"CMR-ul nu există în registru. ","")&amp;IF(N(D142)&lt;=0,"Lipsește numărul de colete. ","")&amp;IF(F142="","Lipsește natura mărfii. ","")&amp;IF(N(H142)&lt;=0,"Lipsește greutatea brută. ","")))</f>
        <v/>
      </c>
      <c r="K142" s="1" t="str">
        <f>IF(B142="","",B142&amp;"|"&amp;COUNTIF($B$5:B142,B142))</f>
        <v/>
      </c>
    </row>
    <row r="143" spans="2:11" x14ac:dyDescent="0.2">
      <c r="B143" s="12"/>
      <c r="C143" s="9"/>
      <c r="D143" s="13"/>
      <c r="E143" s="9"/>
      <c r="F143" s="9"/>
      <c r="G143" s="12"/>
      <c r="H143" s="14"/>
      <c r="I143" s="15"/>
      <c r="J143" s="16" t="str">
        <f>IF(B143="","",TRIM(IF(ISNA(MATCH(B143,'Registru CMR'!$B$5:$B$504,0)),"CMR-ul nu există în registru. ","")&amp;IF(N(D143)&lt;=0,"Lipsește numărul de colete. ","")&amp;IF(F143="","Lipsește natura mărfii. ","")&amp;IF(N(H143)&lt;=0,"Lipsește greutatea brută. ","")))</f>
        <v/>
      </c>
      <c r="K143" s="1" t="str">
        <f>IF(B143="","",B143&amp;"|"&amp;COUNTIF($B$5:B143,B143))</f>
        <v/>
      </c>
    </row>
    <row r="144" spans="2:11" x14ac:dyDescent="0.2">
      <c r="B144" s="12"/>
      <c r="C144" s="9"/>
      <c r="D144" s="13"/>
      <c r="E144" s="9"/>
      <c r="F144" s="9"/>
      <c r="G144" s="12"/>
      <c r="H144" s="14"/>
      <c r="I144" s="15"/>
      <c r="J144" s="16" t="str">
        <f>IF(B144="","",TRIM(IF(ISNA(MATCH(B144,'Registru CMR'!$B$5:$B$504,0)),"CMR-ul nu există în registru. ","")&amp;IF(N(D144)&lt;=0,"Lipsește numărul de colete. ","")&amp;IF(F144="","Lipsește natura mărfii. ","")&amp;IF(N(H144)&lt;=0,"Lipsește greutatea brută. ","")))</f>
        <v/>
      </c>
      <c r="K144" s="1" t="str">
        <f>IF(B144="","",B144&amp;"|"&amp;COUNTIF($B$5:B144,B144))</f>
        <v/>
      </c>
    </row>
    <row r="145" spans="2:11" x14ac:dyDescent="0.2">
      <c r="B145" s="12"/>
      <c r="C145" s="9"/>
      <c r="D145" s="13"/>
      <c r="E145" s="9"/>
      <c r="F145" s="9"/>
      <c r="G145" s="12"/>
      <c r="H145" s="14"/>
      <c r="I145" s="15"/>
      <c r="J145" s="16" t="str">
        <f>IF(B145="","",TRIM(IF(ISNA(MATCH(B145,'Registru CMR'!$B$5:$B$504,0)),"CMR-ul nu există în registru. ","")&amp;IF(N(D145)&lt;=0,"Lipsește numărul de colete. ","")&amp;IF(F145="","Lipsește natura mărfii. ","")&amp;IF(N(H145)&lt;=0,"Lipsește greutatea brută. ","")))</f>
        <v/>
      </c>
      <c r="K145" s="1" t="str">
        <f>IF(B145="","",B145&amp;"|"&amp;COUNTIF($B$5:B145,B145))</f>
        <v/>
      </c>
    </row>
    <row r="146" spans="2:11" x14ac:dyDescent="0.2">
      <c r="B146" s="12"/>
      <c r="C146" s="9"/>
      <c r="D146" s="13"/>
      <c r="E146" s="9"/>
      <c r="F146" s="9"/>
      <c r="G146" s="12"/>
      <c r="H146" s="14"/>
      <c r="I146" s="15"/>
      <c r="J146" s="16" t="str">
        <f>IF(B146="","",TRIM(IF(ISNA(MATCH(B146,'Registru CMR'!$B$5:$B$504,0)),"CMR-ul nu există în registru. ","")&amp;IF(N(D146)&lt;=0,"Lipsește numărul de colete. ","")&amp;IF(F146="","Lipsește natura mărfii. ","")&amp;IF(N(H146)&lt;=0,"Lipsește greutatea brută. ","")))</f>
        <v/>
      </c>
      <c r="K146" s="1" t="str">
        <f>IF(B146="","",B146&amp;"|"&amp;COUNTIF($B$5:B146,B146))</f>
        <v/>
      </c>
    </row>
    <row r="147" spans="2:11" x14ac:dyDescent="0.2">
      <c r="B147" s="12"/>
      <c r="C147" s="9"/>
      <c r="D147" s="13"/>
      <c r="E147" s="9"/>
      <c r="F147" s="9"/>
      <c r="G147" s="12"/>
      <c r="H147" s="14"/>
      <c r="I147" s="15"/>
      <c r="J147" s="16" t="str">
        <f>IF(B147="","",TRIM(IF(ISNA(MATCH(B147,'Registru CMR'!$B$5:$B$504,0)),"CMR-ul nu există în registru. ","")&amp;IF(N(D147)&lt;=0,"Lipsește numărul de colete. ","")&amp;IF(F147="","Lipsește natura mărfii. ","")&amp;IF(N(H147)&lt;=0,"Lipsește greutatea brută. ","")))</f>
        <v/>
      </c>
      <c r="K147" s="1" t="str">
        <f>IF(B147="","",B147&amp;"|"&amp;COUNTIF($B$5:B147,B147))</f>
        <v/>
      </c>
    </row>
    <row r="148" spans="2:11" x14ac:dyDescent="0.2">
      <c r="B148" s="12"/>
      <c r="C148" s="9"/>
      <c r="D148" s="13"/>
      <c r="E148" s="9"/>
      <c r="F148" s="9"/>
      <c r="G148" s="12"/>
      <c r="H148" s="14"/>
      <c r="I148" s="15"/>
      <c r="J148" s="16" t="str">
        <f>IF(B148="","",TRIM(IF(ISNA(MATCH(B148,'Registru CMR'!$B$5:$B$504,0)),"CMR-ul nu există în registru. ","")&amp;IF(N(D148)&lt;=0,"Lipsește numărul de colete. ","")&amp;IF(F148="","Lipsește natura mărfii. ","")&amp;IF(N(H148)&lt;=0,"Lipsește greutatea brută. ","")))</f>
        <v/>
      </c>
      <c r="K148" s="1" t="str">
        <f>IF(B148="","",B148&amp;"|"&amp;COUNTIF($B$5:B148,B148))</f>
        <v/>
      </c>
    </row>
    <row r="149" spans="2:11" x14ac:dyDescent="0.2">
      <c r="B149" s="12"/>
      <c r="C149" s="9"/>
      <c r="D149" s="13"/>
      <c r="E149" s="9"/>
      <c r="F149" s="9"/>
      <c r="G149" s="12"/>
      <c r="H149" s="14"/>
      <c r="I149" s="15"/>
      <c r="J149" s="16" t="str">
        <f>IF(B149="","",TRIM(IF(ISNA(MATCH(B149,'Registru CMR'!$B$5:$B$504,0)),"CMR-ul nu există în registru. ","")&amp;IF(N(D149)&lt;=0,"Lipsește numărul de colete. ","")&amp;IF(F149="","Lipsește natura mărfii. ","")&amp;IF(N(H149)&lt;=0,"Lipsește greutatea brută. ","")))</f>
        <v/>
      </c>
      <c r="K149" s="1" t="str">
        <f>IF(B149="","",B149&amp;"|"&amp;COUNTIF($B$5:B149,B149))</f>
        <v/>
      </c>
    </row>
    <row r="150" spans="2:11" x14ac:dyDescent="0.2">
      <c r="B150" s="12"/>
      <c r="C150" s="9"/>
      <c r="D150" s="13"/>
      <c r="E150" s="9"/>
      <c r="F150" s="9"/>
      <c r="G150" s="12"/>
      <c r="H150" s="14"/>
      <c r="I150" s="15"/>
      <c r="J150" s="16" t="str">
        <f>IF(B150="","",TRIM(IF(ISNA(MATCH(B150,'Registru CMR'!$B$5:$B$504,0)),"CMR-ul nu există în registru. ","")&amp;IF(N(D150)&lt;=0,"Lipsește numărul de colete. ","")&amp;IF(F150="","Lipsește natura mărfii. ","")&amp;IF(N(H150)&lt;=0,"Lipsește greutatea brută. ","")))</f>
        <v/>
      </c>
      <c r="K150" s="1" t="str">
        <f>IF(B150="","",B150&amp;"|"&amp;COUNTIF($B$5:B150,B150))</f>
        <v/>
      </c>
    </row>
    <row r="151" spans="2:11" x14ac:dyDescent="0.2">
      <c r="B151" s="12"/>
      <c r="C151" s="9"/>
      <c r="D151" s="13"/>
      <c r="E151" s="9"/>
      <c r="F151" s="9"/>
      <c r="G151" s="12"/>
      <c r="H151" s="14"/>
      <c r="I151" s="15"/>
      <c r="J151" s="16" t="str">
        <f>IF(B151="","",TRIM(IF(ISNA(MATCH(B151,'Registru CMR'!$B$5:$B$504,0)),"CMR-ul nu există în registru. ","")&amp;IF(N(D151)&lt;=0,"Lipsește numărul de colete. ","")&amp;IF(F151="","Lipsește natura mărfii. ","")&amp;IF(N(H151)&lt;=0,"Lipsește greutatea brută. ","")))</f>
        <v/>
      </c>
      <c r="K151" s="1" t="str">
        <f>IF(B151="","",B151&amp;"|"&amp;COUNTIF($B$5:B151,B151))</f>
        <v/>
      </c>
    </row>
    <row r="152" spans="2:11" x14ac:dyDescent="0.2">
      <c r="B152" s="12"/>
      <c r="C152" s="9"/>
      <c r="D152" s="13"/>
      <c r="E152" s="9"/>
      <c r="F152" s="9"/>
      <c r="G152" s="12"/>
      <c r="H152" s="14"/>
      <c r="I152" s="15"/>
      <c r="J152" s="16" t="str">
        <f>IF(B152="","",TRIM(IF(ISNA(MATCH(B152,'Registru CMR'!$B$5:$B$504,0)),"CMR-ul nu există în registru. ","")&amp;IF(N(D152)&lt;=0,"Lipsește numărul de colete. ","")&amp;IF(F152="","Lipsește natura mărfii. ","")&amp;IF(N(H152)&lt;=0,"Lipsește greutatea brută. ","")))</f>
        <v/>
      </c>
      <c r="K152" s="1" t="str">
        <f>IF(B152="","",B152&amp;"|"&amp;COUNTIF($B$5:B152,B152))</f>
        <v/>
      </c>
    </row>
    <row r="153" spans="2:11" x14ac:dyDescent="0.2">
      <c r="B153" s="12"/>
      <c r="C153" s="9"/>
      <c r="D153" s="13"/>
      <c r="E153" s="9"/>
      <c r="F153" s="9"/>
      <c r="G153" s="12"/>
      <c r="H153" s="14"/>
      <c r="I153" s="15"/>
      <c r="J153" s="16" t="str">
        <f>IF(B153="","",TRIM(IF(ISNA(MATCH(B153,'Registru CMR'!$B$5:$B$504,0)),"CMR-ul nu există în registru. ","")&amp;IF(N(D153)&lt;=0,"Lipsește numărul de colete. ","")&amp;IF(F153="","Lipsește natura mărfii. ","")&amp;IF(N(H153)&lt;=0,"Lipsește greutatea brută. ","")))</f>
        <v/>
      </c>
      <c r="K153" s="1" t="str">
        <f>IF(B153="","",B153&amp;"|"&amp;COUNTIF($B$5:B153,B153))</f>
        <v/>
      </c>
    </row>
    <row r="154" spans="2:11" x14ac:dyDescent="0.2">
      <c r="B154" s="12"/>
      <c r="C154" s="9"/>
      <c r="D154" s="13"/>
      <c r="E154" s="9"/>
      <c r="F154" s="9"/>
      <c r="G154" s="12"/>
      <c r="H154" s="14"/>
      <c r="I154" s="15"/>
      <c r="J154" s="16" t="str">
        <f>IF(B154="","",TRIM(IF(ISNA(MATCH(B154,'Registru CMR'!$B$5:$B$504,0)),"CMR-ul nu există în registru. ","")&amp;IF(N(D154)&lt;=0,"Lipsește numărul de colete. ","")&amp;IF(F154="","Lipsește natura mărfii. ","")&amp;IF(N(H154)&lt;=0,"Lipsește greutatea brută. ","")))</f>
        <v/>
      </c>
      <c r="K154" s="1" t="str">
        <f>IF(B154="","",B154&amp;"|"&amp;COUNTIF($B$5:B154,B154))</f>
        <v/>
      </c>
    </row>
    <row r="155" spans="2:11" x14ac:dyDescent="0.2">
      <c r="B155" s="12"/>
      <c r="C155" s="9"/>
      <c r="D155" s="13"/>
      <c r="E155" s="9"/>
      <c r="F155" s="9"/>
      <c r="G155" s="12"/>
      <c r="H155" s="14"/>
      <c r="I155" s="15"/>
      <c r="J155" s="16" t="str">
        <f>IF(B155="","",TRIM(IF(ISNA(MATCH(B155,'Registru CMR'!$B$5:$B$504,0)),"CMR-ul nu există în registru. ","")&amp;IF(N(D155)&lt;=0,"Lipsește numărul de colete. ","")&amp;IF(F155="","Lipsește natura mărfii. ","")&amp;IF(N(H155)&lt;=0,"Lipsește greutatea brută. ","")))</f>
        <v/>
      </c>
      <c r="K155" s="1" t="str">
        <f>IF(B155="","",B155&amp;"|"&amp;COUNTIF($B$5:B155,B155))</f>
        <v/>
      </c>
    </row>
    <row r="156" spans="2:11" x14ac:dyDescent="0.2">
      <c r="B156" s="12"/>
      <c r="C156" s="9"/>
      <c r="D156" s="13"/>
      <c r="E156" s="9"/>
      <c r="F156" s="9"/>
      <c r="G156" s="12"/>
      <c r="H156" s="14"/>
      <c r="I156" s="15"/>
      <c r="J156" s="16" t="str">
        <f>IF(B156="","",TRIM(IF(ISNA(MATCH(B156,'Registru CMR'!$B$5:$B$504,0)),"CMR-ul nu există în registru. ","")&amp;IF(N(D156)&lt;=0,"Lipsește numărul de colete. ","")&amp;IF(F156="","Lipsește natura mărfii. ","")&amp;IF(N(H156)&lt;=0,"Lipsește greutatea brută. ","")))</f>
        <v/>
      </c>
      <c r="K156" s="1" t="str">
        <f>IF(B156="","",B156&amp;"|"&amp;COUNTIF($B$5:B156,B156))</f>
        <v/>
      </c>
    </row>
    <row r="157" spans="2:11" x14ac:dyDescent="0.2">
      <c r="B157" s="12"/>
      <c r="C157" s="9"/>
      <c r="D157" s="13"/>
      <c r="E157" s="9"/>
      <c r="F157" s="9"/>
      <c r="G157" s="12"/>
      <c r="H157" s="14"/>
      <c r="I157" s="15"/>
      <c r="J157" s="16" t="str">
        <f>IF(B157="","",TRIM(IF(ISNA(MATCH(B157,'Registru CMR'!$B$5:$B$504,0)),"CMR-ul nu există în registru. ","")&amp;IF(N(D157)&lt;=0,"Lipsește numărul de colete. ","")&amp;IF(F157="","Lipsește natura mărfii. ","")&amp;IF(N(H157)&lt;=0,"Lipsește greutatea brută. ","")))</f>
        <v/>
      </c>
      <c r="K157" s="1" t="str">
        <f>IF(B157="","",B157&amp;"|"&amp;COUNTIF($B$5:B157,B157))</f>
        <v/>
      </c>
    </row>
    <row r="158" spans="2:11" x14ac:dyDescent="0.2">
      <c r="B158" s="12"/>
      <c r="C158" s="9"/>
      <c r="D158" s="13"/>
      <c r="E158" s="9"/>
      <c r="F158" s="9"/>
      <c r="G158" s="12"/>
      <c r="H158" s="14"/>
      <c r="I158" s="15"/>
      <c r="J158" s="16" t="str">
        <f>IF(B158="","",TRIM(IF(ISNA(MATCH(B158,'Registru CMR'!$B$5:$B$504,0)),"CMR-ul nu există în registru. ","")&amp;IF(N(D158)&lt;=0,"Lipsește numărul de colete. ","")&amp;IF(F158="","Lipsește natura mărfii. ","")&amp;IF(N(H158)&lt;=0,"Lipsește greutatea brută. ","")))</f>
        <v/>
      </c>
      <c r="K158" s="1" t="str">
        <f>IF(B158="","",B158&amp;"|"&amp;COUNTIF($B$5:B158,B158))</f>
        <v/>
      </c>
    </row>
    <row r="159" spans="2:11" x14ac:dyDescent="0.2">
      <c r="B159" s="12"/>
      <c r="C159" s="9"/>
      <c r="D159" s="13"/>
      <c r="E159" s="9"/>
      <c r="F159" s="9"/>
      <c r="G159" s="12"/>
      <c r="H159" s="14"/>
      <c r="I159" s="15"/>
      <c r="J159" s="16" t="str">
        <f>IF(B159="","",TRIM(IF(ISNA(MATCH(B159,'Registru CMR'!$B$5:$B$504,0)),"CMR-ul nu există în registru. ","")&amp;IF(N(D159)&lt;=0,"Lipsește numărul de colete. ","")&amp;IF(F159="","Lipsește natura mărfii. ","")&amp;IF(N(H159)&lt;=0,"Lipsește greutatea brută. ","")))</f>
        <v/>
      </c>
      <c r="K159" s="1" t="str">
        <f>IF(B159="","",B159&amp;"|"&amp;COUNTIF($B$5:B159,B159))</f>
        <v/>
      </c>
    </row>
    <row r="160" spans="2:11" x14ac:dyDescent="0.2">
      <c r="B160" s="12"/>
      <c r="C160" s="9"/>
      <c r="D160" s="13"/>
      <c r="E160" s="9"/>
      <c r="F160" s="9"/>
      <c r="G160" s="12"/>
      <c r="H160" s="14"/>
      <c r="I160" s="15"/>
      <c r="J160" s="16" t="str">
        <f>IF(B160="","",TRIM(IF(ISNA(MATCH(B160,'Registru CMR'!$B$5:$B$504,0)),"CMR-ul nu există în registru. ","")&amp;IF(N(D160)&lt;=0,"Lipsește numărul de colete. ","")&amp;IF(F160="","Lipsește natura mărfii. ","")&amp;IF(N(H160)&lt;=0,"Lipsește greutatea brută. ","")))</f>
        <v/>
      </c>
      <c r="K160" s="1" t="str">
        <f>IF(B160="","",B160&amp;"|"&amp;COUNTIF($B$5:B160,B160))</f>
        <v/>
      </c>
    </row>
    <row r="161" spans="2:11" x14ac:dyDescent="0.2">
      <c r="B161" s="12"/>
      <c r="C161" s="9"/>
      <c r="D161" s="13"/>
      <c r="E161" s="9"/>
      <c r="F161" s="9"/>
      <c r="G161" s="12"/>
      <c r="H161" s="14"/>
      <c r="I161" s="15"/>
      <c r="J161" s="16" t="str">
        <f>IF(B161="","",TRIM(IF(ISNA(MATCH(B161,'Registru CMR'!$B$5:$B$504,0)),"CMR-ul nu există în registru. ","")&amp;IF(N(D161)&lt;=0,"Lipsește numărul de colete. ","")&amp;IF(F161="","Lipsește natura mărfii. ","")&amp;IF(N(H161)&lt;=0,"Lipsește greutatea brută. ","")))</f>
        <v/>
      </c>
      <c r="K161" s="1" t="str">
        <f>IF(B161="","",B161&amp;"|"&amp;COUNTIF($B$5:B161,B161))</f>
        <v/>
      </c>
    </row>
    <row r="162" spans="2:11" x14ac:dyDescent="0.2">
      <c r="B162" s="12"/>
      <c r="C162" s="9"/>
      <c r="D162" s="13"/>
      <c r="E162" s="9"/>
      <c r="F162" s="9"/>
      <c r="G162" s="12"/>
      <c r="H162" s="14"/>
      <c r="I162" s="15"/>
      <c r="J162" s="16" t="str">
        <f>IF(B162="","",TRIM(IF(ISNA(MATCH(B162,'Registru CMR'!$B$5:$B$504,0)),"CMR-ul nu există în registru. ","")&amp;IF(N(D162)&lt;=0,"Lipsește numărul de colete. ","")&amp;IF(F162="","Lipsește natura mărfii. ","")&amp;IF(N(H162)&lt;=0,"Lipsește greutatea brută. ","")))</f>
        <v/>
      </c>
      <c r="K162" s="1" t="str">
        <f>IF(B162="","",B162&amp;"|"&amp;COUNTIF($B$5:B162,B162))</f>
        <v/>
      </c>
    </row>
    <row r="163" spans="2:11" x14ac:dyDescent="0.2">
      <c r="B163" s="12"/>
      <c r="C163" s="9"/>
      <c r="D163" s="13"/>
      <c r="E163" s="9"/>
      <c r="F163" s="9"/>
      <c r="G163" s="12"/>
      <c r="H163" s="14"/>
      <c r="I163" s="15"/>
      <c r="J163" s="16" t="str">
        <f>IF(B163="","",TRIM(IF(ISNA(MATCH(B163,'Registru CMR'!$B$5:$B$504,0)),"CMR-ul nu există în registru. ","")&amp;IF(N(D163)&lt;=0,"Lipsește numărul de colete. ","")&amp;IF(F163="","Lipsește natura mărfii. ","")&amp;IF(N(H163)&lt;=0,"Lipsește greutatea brută. ","")))</f>
        <v/>
      </c>
      <c r="K163" s="1" t="str">
        <f>IF(B163="","",B163&amp;"|"&amp;COUNTIF($B$5:B163,B163))</f>
        <v/>
      </c>
    </row>
    <row r="164" spans="2:11" x14ac:dyDescent="0.2">
      <c r="B164" s="12"/>
      <c r="C164" s="9"/>
      <c r="D164" s="13"/>
      <c r="E164" s="9"/>
      <c r="F164" s="9"/>
      <c r="G164" s="12"/>
      <c r="H164" s="14"/>
      <c r="I164" s="15"/>
      <c r="J164" s="16" t="str">
        <f>IF(B164="","",TRIM(IF(ISNA(MATCH(B164,'Registru CMR'!$B$5:$B$504,0)),"CMR-ul nu există în registru. ","")&amp;IF(N(D164)&lt;=0,"Lipsește numărul de colete. ","")&amp;IF(F164="","Lipsește natura mărfii. ","")&amp;IF(N(H164)&lt;=0,"Lipsește greutatea brută. ","")))</f>
        <v/>
      </c>
      <c r="K164" s="1" t="str">
        <f>IF(B164="","",B164&amp;"|"&amp;COUNTIF($B$5:B164,B164))</f>
        <v/>
      </c>
    </row>
    <row r="165" spans="2:11" x14ac:dyDescent="0.2">
      <c r="B165" s="12"/>
      <c r="C165" s="9"/>
      <c r="D165" s="13"/>
      <c r="E165" s="9"/>
      <c r="F165" s="9"/>
      <c r="G165" s="12"/>
      <c r="H165" s="14"/>
      <c r="I165" s="15"/>
      <c r="J165" s="16" t="str">
        <f>IF(B165="","",TRIM(IF(ISNA(MATCH(B165,'Registru CMR'!$B$5:$B$504,0)),"CMR-ul nu există în registru. ","")&amp;IF(N(D165)&lt;=0,"Lipsește numărul de colete. ","")&amp;IF(F165="","Lipsește natura mărfii. ","")&amp;IF(N(H165)&lt;=0,"Lipsește greutatea brută. ","")))</f>
        <v/>
      </c>
      <c r="K165" s="1" t="str">
        <f>IF(B165="","",B165&amp;"|"&amp;COUNTIF($B$5:B165,B165))</f>
        <v/>
      </c>
    </row>
    <row r="166" spans="2:11" x14ac:dyDescent="0.2">
      <c r="B166" s="12"/>
      <c r="C166" s="9"/>
      <c r="D166" s="13"/>
      <c r="E166" s="9"/>
      <c r="F166" s="9"/>
      <c r="G166" s="12"/>
      <c r="H166" s="14"/>
      <c r="I166" s="15"/>
      <c r="J166" s="16" t="str">
        <f>IF(B166="","",TRIM(IF(ISNA(MATCH(B166,'Registru CMR'!$B$5:$B$504,0)),"CMR-ul nu există în registru. ","")&amp;IF(N(D166)&lt;=0,"Lipsește numărul de colete. ","")&amp;IF(F166="","Lipsește natura mărfii. ","")&amp;IF(N(H166)&lt;=0,"Lipsește greutatea brută. ","")))</f>
        <v/>
      </c>
      <c r="K166" s="1" t="str">
        <f>IF(B166="","",B166&amp;"|"&amp;COUNTIF($B$5:B166,B166))</f>
        <v/>
      </c>
    </row>
    <row r="167" spans="2:11" x14ac:dyDescent="0.2">
      <c r="B167" s="12"/>
      <c r="C167" s="9"/>
      <c r="D167" s="13"/>
      <c r="E167" s="9"/>
      <c r="F167" s="9"/>
      <c r="G167" s="12"/>
      <c r="H167" s="14"/>
      <c r="I167" s="15"/>
      <c r="J167" s="16" t="str">
        <f>IF(B167="","",TRIM(IF(ISNA(MATCH(B167,'Registru CMR'!$B$5:$B$504,0)),"CMR-ul nu există în registru. ","")&amp;IF(N(D167)&lt;=0,"Lipsește numărul de colete. ","")&amp;IF(F167="","Lipsește natura mărfii. ","")&amp;IF(N(H167)&lt;=0,"Lipsește greutatea brută. ","")))</f>
        <v/>
      </c>
      <c r="K167" s="1" t="str">
        <f>IF(B167="","",B167&amp;"|"&amp;COUNTIF($B$5:B167,B167))</f>
        <v/>
      </c>
    </row>
    <row r="168" spans="2:11" x14ac:dyDescent="0.2">
      <c r="B168" s="12"/>
      <c r="C168" s="9"/>
      <c r="D168" s="13"/>
      <c r="E168" s="9"/>
      <c r="F168" s="9"/>
      <c r="G168" s="12"/>
      <c r="H168" s="14"/>
      <c r="I168" s="15"/>
      <c r="J168" s="16" t="str">
        <f>IF(B168="","",TRIM(IF(ISNA(MATCH(B168,'Registru CMR'!$B$5:$B$504,0)),"CMR-ul nu există în registru. ","")&amp;IF(N(D168)&lt;=0,"Lipsește numărul de colete. ","")&amp;IF(F168="","Lipsește natura mărfii. ","")&amp;IF(N(H168)&lt;=0,"Lipsește greutatea brută. ","")))</f>
        <v/>
      </c>
      <c r="K168" s="1" t="str">
        <f>IF(B168="","",B168&amp;"|"&amp;COUNTIF($B$5:B168,B168))</f>
        <v/>
      </c>
    </row>
    <row r="169" spans="2:11" x14ac:dyDescent="0.2">
      <c r="B169" s="12"/>
      <c r="C169" s="9"/>
      <c r="D169" s="13"/>
      <c r="E169" s="9"/>
      <c r="F169" s="9"/>
      <c r="G169" s="12"/>
      <c r="H169" s="14"/>
      <c r="I169" s="15"/>
      <c r="J169" s="16" t="str">
        <f>IF(B169="","",TRIM(IF(ISNA(MATCH(B169,'Registru CMR'!$B$5:$B$504,0)),"CMR-ul nu există în registru. ","")&amp;IF(N(D169)&lt;=0,"Lipsește numărul de colete. ","")&amp;IF(F169="","Lipsește natura mărfii. ","")&amp;IF(N(H169)&lt;=0,"Lipsește greutatea brută. ","")))</f>
        <v/>
      </c>
      <c r="K169" s="1" t="str">
        <f>IF(B169="","",B169&amp;"|"&amp;COUNTIF($B$5:B169,B169))</f>
        <v/>
      </c>
    </row>
    <row r="170" spans="2:11" x14ac:dyDescent="0.2">
      <c r="B170" s="12"/>
      <c r="C170" s="9"/>
      <c r="D170" s="13"/>
      <c r="E170" s="9"/>
      <c r="F170" s="9"/>
      <c r="G170" s="12"/>
      <c r="H170" s="14"/>
      <c r="I170" s="15"/>
      <c r="J170" s="16" t="str">
        <f>IF(B170="","",TRIM(IF(ISNA(MATCH(B170,'Registru CMR'!$B$5:$B$504,0)),"CMR-ul nu există în registru. ","")&amp;IF(N(D170)&lt;=0,"Lipsește numărul de colete. ","")&amp;IF(F170="","Lipsește natura mărfii. ","")&amp;IF(N(H170)&lt;=0,"Lipsește greutatea brută. ","")))</f>
        <v/>
      </c>
      <c r="K170" s="1" t="str">
        <f>IF(B170="","",B170&amp;"|"&amp;COUNTIF($B$5:B170,B170))</f>
        <v/>
      </c>
    </row>
    <row r="171" spans="2:11" x14ac:dyDescent="0.2">
      <c r="B171" s="12"/>
      <c r="C171" s="9"/>
      <c r="D171" s="13"/>
      <c r="E171" s="9"/>
      <c r="F171" s="9"/>
      <c r="G171" s="12"/>
      <c r="H171" s="14"/>
      <c r="I171" s="15"/>
      <c r="J171" s="16" t="str">
        <f>IF(B171="","",TRIM(IF(ISNA(MATCH(B171,'Registru CMR'!$B$5:$B$504,0)),"CMR-ul nu există în registru. ","")&amp;IF(N(D171)&lt;=0,"Lipsește numărul de colete. ","")&amp;IF(F171="","Lipsește natura mărfii. ","")&amp;IF(N(H171)&lt;=0,"Lipsește greutatea brută. ","")))</f>
        <v/>
      </c>
      <c r="K171" s="1" t="str">
        <f>IF(B171="","",B171&amp;"|"&amp;COUNTIF($B$5:B171,B171))</f>
        <v/>
      </c>
    </row>
    <row r="172" spans="2:11" x14ac:dyDescent="0.2">
      <c r="B172" s="12"/>
      <c r="C172" s="9"/>
      <c r="D172" s="13"/>
      <c r="E172" s="9"/>
      <c r="F172" s="9"/>
      <c r="G172" s="12"/>
      <c r="H172" s="14"/>
      <c r="I172" s="15"/>
      <c r="J172" s="16" t="str">
        <f>IF(B172="","",TRIM(IF(ISNA(MATCH(B172,'Registru CMR'!$B$5:$B$504,0)),"CMR-ul nu există în registru. ","")&amp;IF(N(D172)&lt;=0,"Lipsește numărul de colete. ","")&amp;IF(F172="","Lipsește natura mărfii. ","")&amp;IF(N(H172)&lt;=0,"Lipsește greutatea brută. ","")))</f>
        <v/>
      </c>
      <c r="K172" s="1" t="str">
        <f>IF(B172="","",B172&amp;"|"&amp;COUNTIF($B$5:B172,B172))</f>
        <v/>
      </c>
    </row>
    <row r="173" spans="2:11" x14ac:dyDescent="0.2">
      <c r="B173" s="12"/>
      <c r="C173" s="9"/>
      <c r="D173" s="13"/>
      <c r="E173" s="9"/>
      <c r="F173" s="9"/>
      <c r="G173" s="12"/>
      <c r="H173" s="14"/>
      <c r="I173" s="15"/>
      <c r="J173" s="16" t="str">
        <f>IF(B173="","",TRIM(IF(ISNA(MATCH(B173,'Registru CMR'!$B$5:$B$504,0)),"CMR-ul nu există în registru. ","")&amp;IF(N(D173)&lt;=0,"Lipsește numărul de colete. ","")&amp;IF(F173="","Lipsește natura mărfii. ","")&amp;IF(N(H173)&lt;=0,"Lipsește greutatea brută. ","")))</f>
        <v/>
      </c>
      <c r="K173" s="1" t="str">
        <f>IF(B173="","",B173&amp;"|"&amp;COUNTIF($B$5:B173,B173))</f>
        <v/>
      </c>
    </row>
    <row r="174" spans="2:11" x14ac:dyDescent="0.2">
      <c r="B174" s="12"/>
      <c r="C174" s="9"/>
      <c r="D174" s="13"/>
      <c r="E174" s="9"/>
      <c r="F174" s="9"/>
      <c r="G174" s="12"/>
      <c r="H174" s="14"/>
      <c r="I174" s="15"/>
      <c r="J174" s="16" t="str">
        <f>IF(B174="","",TRIM(IF(ISNA(MATCH(B174,'Registru CMR'!$B$5:$B$504,0)),"CMR-ul nu există în registru. ","")&amp;IF(N(D174)&lt;=0,"Lipsește numărul de colete. ","")&amp;IF(F174="","Lipsește natura mărfii. ","")&amp;IF(N(H174)&lt;=0,"Lipsește greutatea brută. ","")))</f>
        <v/>
      </c>
      <c r="K174" s="1" t="str">
        <f>IF(B174="","",B174&amp;"|"&amp;COUNTIF($B$5:B174,B174))</f>
        <v/>
      </c>
    </row>
    <row r="175" spans="2:11" x14ac:dyDescent="0.2">
      <c r="B175" s="12"/>
      <c r="C175" s="9"/>
      <c r="D175" s="13"/>
      <c r="E175" s="9"/>
      <c r="F175" s="9"/>
      <c r="G175" s="12"/>
      <c r="H175" s="14"/>
      <c r="I175" s="15"/>
      <c r="J175" s="16" t="str">
        <f>IF(B175="","",TRIM(IF(ISNA(MATCH(B175,'Registru CMR'!$B$5:$B$504,0)),"CMR-ul nu există în registru. ","")&amp;IF(N(D175)&lt;=0,"Lipsește numărul de colete. ","")&amp;IF(F175="","Lipsește natura mărfii. ","")&amp;IF(N(H175)&lt;=0,"Lipsește greutatea brută. ","")))</f>
        <v/>
      </c>
      <c r="K175" s="1" t="str">
        <f>IF(B175="","",B175&amp;"|"&amp;COUNTIF($B$5:B175,B175))</f>
        <v/>
      </c>
    </row>
    <row r="176" spans="2:11" x14ac:dyDescent="0.2">
      <c r="B176" s="12"/>
      <c r="C176" s="9"/>
      <c r="D176" s="13"/>
      <c r="E176" s="9"/>
      <c r="F176" s="9"/>
      <c r="G176" s="12"/>
      <c r="H176" s="14"/>
      <c r="I176" s="15"/>
      <c r="J176" s="16" t="str">
        <f>IF(B176="","",TRIM(IF(ISNA(MATCH(B176,'Registru CMR'!$B$5:$B$504,0)),"CMR-ul nu există în registru. ","")&amp;IF(N(D176)&lt;=0,"Lipsește numărul de colete. ","")&amp;IF(F176="","Lipsește natura mărfii. ","")&amp;IF(N(H176)&lt;=0,"Lipsește greutatea brută. ","")))</f>
        <v/>
      </c>
      <c r="K176" s="1" t="str">
        <f>IF(B176="","",B176&amp;"|"&amp;COUNTIF($B$5:B176,B176))</f>
        <v/>
      </c>
    </row>
    <row r="177" spans="2:11" x14ac:dyDescent="0.2">
      <c r="B177" s="12"/>
      <c r="C177" s="9"/>
      <c r="D177" s="13"/>
      <c r="E177" s="9"/>
      <c r="F177" s="9"/>
      <c r="G177" s="12"/>
      <c r="H177" s="14"/>
      <c r="I177" s="15"/>
      <c r="J177" s="16" t="str">
        <f>IF(B177="","",TRIM(IF(ISNA(MATCH(B177,'Registru CMR'!$B$5:$B$504,0)),"CMR-ul nu există în registru. ","")&amp;IF(N(D177)&lt;=0,"Lipsește numărul de colete. ","")&amp;IF(F177="","Lipsește natura mărfii. ","")&amp;IF(N(H177)&lt;=0,"Lipsește greutatea brută. ","")))</f>
        <v/>
      </c>
      <c r="K177" s="1" t="str">
        <f>IF(B177="","",B177&amp;"|"&amp;COUNTIF($B$5:B177,B177))</f>
        <v/>
      </c>
    </row>
    <row r="178" spans="2:11" x14ac:dyDescent="0.2">
      <c r="B178" s="12"/>
      <c r="C178" s="9"/>
      <c r="D178" s="13"/>
      <c r="E178" s="9"/>
      <c r="F178" s="9"/>
      <c r="G178" s="12"/>
      <c r="H178" s="14"/>
      <c r="I178" s="15"/>
      <c r="J178" s="16" t="str">
        <f>IF(B178="","",TRIM(IF(ISNA(MATCH(B178,'Registru CMR'!$B$5:$B$504,0)),"CMR-ul nu există în registru. ","")&amp;IF(N(D178)&lt;=0,"Lipsește numărul de colete. ","")&amp;IF(F178="","Lipsește natura mărfii. ","")&amp;IF(N(H178)&lt;=0,"Lipsește greutatea brută. ","")))</f>
        <v/>
      </c>
      <c r="K178" s="1" t="str">
        <f>IF(B178="","",B178&amp;"|"&amp;COUNTIF($B$5:B178,B178))</f>
        <v/>
      </c>
    </row>
    <row r="179" spans="2:11" x14ac:dyDescent="0.2">
      <c r="B179" s="12"/>
      <c r="C179" s="9"/>
      <c r="D179" s="13"/>
      <c r="E179" s="9"/>
      <c r="F179" s="9"/>
      <c r="G179" s="12"/>
      <c r="H179" s="14"/>
      <c r="I179" s="15"/>
      <c r="J179" s="16" t="str">
        <f>IF(B179="","",TRIM(IF(ISNA(MATCH(B179,'Registru CMR'!$B$5:$B$504,0)),"CMR-ul nu există în registru. ","")&amp;IF(N(D179)&lt;=0,"Lipsește numărul de colete. ","")&amp;IF(F179="","Lipsește natura mărfii. ","")&amp;IF(N(H179)&lt;=0,"Lipsește greutatea brută. ","")))</f>
        <v/>
      </c>
      <c r="K179" s="1" t="str">
        <f>IF(B179="","",B179&amp;"|"&amp;COUNTIF($B$5:B179,B179))</f>
        <v/>
      </c>
    </row>
    <row r="180" spans="2:11" x14ac:dyDescent="0.2">
      <c r="B180" s="12"/>
      <c r="C180" s="9"/>
      <c r="D180" s="13"/>
      <c r="E180" s="9"/>
      <c r="F180" s="9"/>
      <c r="G180" s="12"/>
      <c r="H180" s="14"/>
      <c r="I180" s="15"/>
      <c r="J180" s="16" t="str">
        <f>IF(B180="","",TRIM(IF(ISNA(MATCH(B180,'Registru CMR'!$B$5:$B$504,0)),"CMR-ul nu există în registru. ","")&amp;IF(N(D180)&lt;=0,"Lipsește numărul de colete. ","")&amp;IF(F180="","Lipsește natura mărfii. ","")&amp;IF(N(H180)&lt;=0,"Lipsește greutatea brută. ","")))</f>
        <v/>
      </c>
      <c r="K180" s="1" t="str">
        <f>IF(B180="","",B180&amp;"|"&amp;COUNTIF($B$5:B180,B180))</f>
        <v/>
      </c>
    </row>
    <row r="181" spans="2:11" x14ac:dyDescent="0.2">
      <c r="B181" s="12"/>
      <c r="C181" s="9"/>
      <c r="D181" s="13"/>
      <c r="E181" s="9"/>
      <c r="F181" s="9"/>
      <c r="G181" s="12"/>
      <c r="H181" s="14"/>
      <c r="I181" s="15"/>
      <c r="J181" s="16" t="str">
        <f>IF(B181="","",TRIM(IF(ISNA(MATCH(B181,'Registru CMR'!$B$5:$B$504,0)),"CMR-ul nu există în registru. ","")&amp;IF(N(D181)&lt;=0,"Lipsește numărul de colete. ","")&amp;IF(F181="","Lipsește natura mărfii. ","")&amp;IF(N(H181)&lt;=0,"Lipsește greutatea brută. ","")))</f>
        <v/>
      </c>
      <c r="K181" s="1" t="str">
        <f>IF(B181="","",B181&amp;"|"&amp;COUNTIF($B$5:B181,B181))</f>
        <v/>
      </c>
    </row>
    <row r="182" spans="2:11" x14ac:dyDescent="0.2">
      <c r="B182" s="12"/>
      <c r="C182" s="9"/>
      <c r="D182" s="13"/>
      <c r="E182" s="9"/>
      <c r="F182" s="9"/>
      <c r="G182" s="12"/>
      <c r="H182" s="14"/>
      <c r="I182" s="15"/>
      <c r="J182" s="16" t="str">
        <f>IF(B182="","",TRIM(IF(ISNA(MATCH(B182,'Registru CMR'!$B$5:$B$504,0)),"CMR-ul nu există în registru. ","")&amp;IF(N(D182)&lt;=0,"Lipsește numărul de colete. ","")&amp;IF(F182="","Lipsește natura mărfii. ","")&amp;IF(N(H182)&lt;=0,"Lipsește greutatea brută. ","")))</f>
        <v/>
      </c>
      <c r="K182" s="1" t="str">
        <f>IF(B182="","",B182&amp;"|"&amp;COUNTIF($B$5:B182,B182))</f>
        <v/>
      </c>
    </row>
    <row r="183" spans="2:11" x14ac:dyDescent="0.2">
      <c r="B183" s="12"/>
      <c r="C183" s="9"/>
      <c r="D183" s="13"/>
      <c r="E183" s="9"/>
      <c r="F183" s="9"/>
      <c r="G183" s="12"/>
      <c r="H183" s="14"/>
      <c r="I183" s="15"/>
      <c r="J183" s="16" t="str">
        <f>IF(B183="","",TRIM(IF(ISNA(MATCH(B183,'Registru CMR'!$B$5:$B$504,0)),"CMR-ul nu există în registru. ","")&amp;IF(N(D183)&lt;=0,"Lipsește numărul de colete. ","")&amp;IF(F183="","Lipsește natura mărfii. ","")&amp;IF(N(H183)&lt;=0,"Lipsește greutatea brută. ","")))</f>
        <v/>
      </c>
      <c r="K183" s="1" t="str">
        <f>IF(B183="","",B183&amp;"|"&amp;COUNTIF($B$5:B183,B183))</f>
        <v/>
      </c>
    </row>
    <row r="184" spans="2:11" x14ac:dyDescent="0.2">
      <c r="B184" s="12"/>
      <c r="C184" s="9"/>
      <c r="D184" s="13"/>
      <c r="E184" s="9"/>
      <c r="F184" s="9"/>
      <c r="G184" s="12"/>
      <c r="H184" s="14"/>
      <c r="I184" s="15"/>
      <c r="J184" s="16" t="str">
        <f>IF(B184="","",TRIM(IF(ISNA(MATCH(B184,'Registru CMR'!$B$5:$B$504,0)),"CMR-ul nu există în registru. ","")&amp;IF(N(D184)&lt;=0,"Lipsește numărul de colete. ","")&amp;IF(F184="","Lipsește natura mărfii. ","")&amp;IF(N(H184)&lt;=0,"Lipsește greutatea brută. ","")))</f>
        <v/>
      </c>
      <c r="K184" s="1" t="str">
        <f>IF(B184="","",B184&amp;"|"&amp;COUNTIF($B$5:B184,B184))</f>
        <v/>
      </c>
    </row>
    <row r="185" spans="2:11" x14ac:dyDescent="0.2">
      <c r="B185" s="12"/>
      <c r="C185" s="9"/>
      <c r="D185" s="13"/>
      <c r="E185" s="9"/>
      <c r="F185" s="9"/>
      <c r="G185" s="12"/>
      <c r="H185" s="14"/>
      <c r="I185" s="15"/>
      <c r="J185" s="16" t="str">
        <f>IF(B185="","",TRIM(IF(ISNA(MATCH(B185,'Registru CMR'!$B$5:$B$504,0)),"CMR-ul nu există în registru. ","")&amp;IF(N(D185)&lt;=0,"Lipsește numărul de colete. ","")&amp;IF(F185="","Lipsește natura mărfii. ","")&amp;IF(N(H185)&lt;=0,"Lipsește greutatea brută. ","")))</f>
        <v/>
      </c>
      <c r="K185" s="1" t="str">
        <f>IF(B185="","",B185&amp;"|"&amp;COUNTIF($B$5:B185,B185))</f>
        <v/>
      </c>
    </row>
    <row r="186" spans="2:11" x14ac:dyDescent="0.2">
      <c r="B186" s="12"/>
      <c r="C186" s="9"/>
      <c r="D186" s="13"/>
      <c r="E186" s="9"/>
      <c r="F186" s="9"/>
      <c r="G186" s="12"/>
      <c r="H186" s="14"/>
      <c r="I186" s="15"/>
      <c r="J186" s="16" t="str">
        <f>IF(B186="","",TRIM(IF(ISNA(MATCH(B186,'Registru CMR'!$B$5:$B$504,0)),"CMR-ul nu există în registru. ","")&amp;IF(N(D186)&lt;=0,"Lipsește numărul de colete. ","")&amp;IF(F186="","Lipsește natura mărfii. ","")&amp;IF(N(H186)&lt;=0,"Lipsește greutatea brută. ","")))</f>
        <v/>
      </c>
      <c r="K186" s="1" t="str">
        <f>IF(B186="","",B186&amp;"|"&amp;COUNTIF($B$5:B186,B186))</f>
        <v/>
      </c>
    </row>
    <row r="187" spans="2:11" x14ac:dyDescent="0.2">
      <c r="B187" s="12"/>
      <c r="C187" s="9"/>
      <c r="D187" s="13"/>
      <c r="E187" s="9"/>
      <c r="F187" s="9"/>
      <c r="G187" s="12"/>
      <c r="H187" s="14"/>
      <c r="I187" s="15"/>
      <c r="J187" s="16" t="str">
        <f>IF(B187="","",TRIM(IF(ISNA(MATCH(B187,'Registru CMR'!$B$5:$B$504,0)),"CMR-ul nu există în registru. ","")&amp;IF(N(D187)&lt;=0,"Lipsește numărul de colete. ","")&amp;IF(F187="","Lipsește natura mărfii. ","")&amp;IF(N(H187)&lt;=0,"Lipsește greutatea brută. ","")))</f>
        <v/>
      </c>
      <c r="K187" s="1" t="str">
        <f>IF(B187="","",B187&amp;"|"&amp;COUNTIF($B$5:B187,B187))</f>
        <v/>
      </c>
    </row>
    <row r="188" spans="2:11" x14ac:dyDescent="0.2">
      <c r="B188" s="12"/>
      <c r="C188" s="9"/>
      <c r="D188" s="13"/>
      <c r="E188" s="9"/>
      <c r="F188" s="9"/>
      <c r="G188" s="12"/>
      <c r="H188" s="14"/>
      <c r="I188" s="15"/>
      <c r="J188" s="16" t="str">
        <f>IF(B188="","",TRIM(IF(ISNA(MATCH(B188,'Registru CMR'!$B$5:$B$504,0)),"CMR-ul nu există în registru. ","")&amp;IF(N(D188)&lt;=0,"Lipsește numărul de colete. ","")&amp;IF(F188="","Lipsește natura mărfii. ","")&amp;IF(N(H188)&lt;=0,"Lipsește greutatea brută. ","")))</f>
        <v/>
      </c>
      <c r="K188" s="1" t="str">
        <f>IF(B188="","",B188&amp;"|"&amp;COUNTIF($B$5:B188,B188))</f>
        <v/>
      </c>
    </row>
    <row r="189" spans="2:11" x14ac:dyDescent="0.2">
      <c r="B189" s="12"/>
      <c r="C189" s="9"/>
      <c r="D189" s="13"/>
      <c r="E189" s="9"/>
      <c r="F189" s="9"/>
      <c r="G189" s="12"/>
      <c r="H189" s="14"/>
      <c r="I189" s="15"/>
      <c r="J189" s="16" t="str">
        <f>IF(B189="","",TRIM(IF(ISNA(MATCH(B189,'Registru CMR'!$B$5:$B$504,0)),"CMR-ul nu există în registru. ","")&amp;IF(N(D189)&lt;=0,"Lipsește numărul de colete. ","")&amp;IF(F189="","Lipsește natura mărfii. ","")&amp;IF(N(H189)&lt;=0,"Lipsește greutatea brută. ","")))</f>
        <v/>
      </c>
      <c r="K189" s="1" t="str">
        <f>IF(B189="","",B189&amp;"|"&amp;COUNTIF($B$5:B189,B189))</f>
        <v/>
      </c>
    </row>
    <row r="190" spans="2:11" x14ac:dyDescent="0.2">
      <c r="B190" s="12"/>
      <c r="C190" s="9"/>
      <c r="D190" s="13"/>
      <c r="E190" s="9"/>
      <c r="F190" s="9"/>
      <c r="G190" s="12"/>
      <c r="H190" s="14"/>
      <c r="I190" s="15"/>
      <c r="J190" s="16" t="str">
        <f>IF(B190="","",TRIM(IF(ISNA(MATCH(B190,'Registru CMR'!$B$5:$B$504,0)),"CMR-ul nu există în registru. ","")&amp;IF(N(D190)&lt;=0,"Lipsește numărul de colete. ","")&amp;IF(F190="","Lipsește natura mărfii. ","")&amp;IF(N(H190)&lt;=0,"Lipsește greutatea brută. ","")))</f>
        <v/>
      </c>
      <c r="K190" s="1" t="str">
        <f>IF(B190="","",B190&amp;"|"&amp;COUNTIF($B$5:B190,B190))</f>
        <v/>
      </c>
    </row>
    <row r="191" spans="2:11" x14ac:dyDescent="0.2">
      <c r="B191" s="12"/>
      <c r="C191" s="9"/>
      <c r="D191" s="13"/>
      <c r="E191" s="9"/>
      <c r="F191" s="9"/>
      <c r="G191" s="12"/>
      <c r="H191" s="14"/>
      <c r="I191" s="15"/>
      <c r="J191" s="16" t="str">
        <f>IF(B191="","",TRIM(IF(ISNA(MATCH(B191,'Registru CMR'!$B$5:$B$504,0)),"CMR-ul nu există în registru. ","")&amp;IF(N(D191)&lt;=0,"Lipsește numărul de colete. ","")&amp;IF(F191="","Lipsește natura mărfii. ","")&amp;IF(N(H191)&lt;=0,"Lipsește greutatea brută. ","")))</f>
        <v/>
      </c>
      <c r="K191" s="1" t="str">
        <f>IF(B191="","",B191&amp;"|"&amp;COUNTIF($B$5:B191,B191))</f>
        <v/>
      </c>
    </row>
    <row r="192" spans="2:11" x14ac:dyDescent="0.2">
      <c r="B192" s="12"/>
      <c r="C192" s="9"/>
      <c r="D192" s="13"/>
      <c r="E192" s="9"/>
      <c r="F192" s="9"/>
      <c r="G192" s="12"/>
      <c r="H192" s="14"/>
      <c r="I192" s="15"/>
      <c r="J192" s="16" t="str">
        <f>IF(B192="","",TRIM(IF(ISNA(MATCH(B192,'Registru CMR'!$B$5:$B$504,0)),"CMR-ul nu există în registru. ","")&amp;IF(N(D192)&lt;=0,"Lipsește numărul de colete. ","")&amp;IF(F192="","Lipsește natura mărfii. ","")&amp;IF(N(H192)&lt;=0,"Lipsește greutatea brută. ","")))</f>
        <v/>
      </c>
      <c r="K192" s="1" t="str">
        <f>IF(B192="","",B192&amp;"|"&amp;COUNTIF($B$5:B192,B192))</f>
        <v/>
      </c>
    </row>
    <row r="193" spans="2:11" x14ac:dyDescent="0.2">
      <c r="B193" s="12"/>
      <c r="C193" s="9"/>
      <c r="D193" s="13"/>
      <c r="E193" s="9"/>
      <c r="F193" s="9"/>
      <c r="G193" s="12"/>
      <c r="H193" s="14"/>
      <c r="I193" s="15"/>
      <c r="J193" s="16" t="str">
        <f>IF(B193="","",TRIM(IF(ISNA(MATCH(B193,'Registru CMR'!$B$5:$B$504,0)),"CMR-ul nu există în registru. ","")&amp;IF(N(D193)&lt;=0,"Lipsește numărul de colete. ","")&amp;IF(F193="","Lipsește natura mărfii. ","")&amp;IF(N(H193)&lt;=0,"Lipsește greutatea brută. ","")))</f>
        <v/>
      </c>
      <c r="K193" s="1" t="str">
        <f>IF(B193="","",B193&amp;"|"&amp;COUNTIF($B$5:B193,B193))</f>
        <v/>
      </c>
    </row>
    <row r="194" spans="2:11" x14ac:dyDescent="0.2">
      <c r="B194" s="12"/>
      <c r="C194" s="9"/>
      <c r="D194" s="13"/>
      <c r="E194" s="9"/>
      <c r="F194" s="9"/>
      <c r="G194" s="12"/>
      <c r="H194" s="14"/>
      <c r="I194" s="15"/>
      <c r="J194" s="16" t="str">
        <f>IF(B194="","",TRIM(IF(ISNA(MATCH(B194,'Registru CMR'!$B$5:$B$504,0)),"CMR-ul nu există în registru. ","")&amp;IF(N(D194)&lt;=0,"Lipsește numărul de colete. ","")&amp;IF(F194="","Lipsește natura mărfii. ","")&amp;IF(N(H194)&lt;=0,"Lipsește greutatea brută. ","")))</f>
        <v/>
      </c>
      <c r="K194" s="1" t="str">
        <f>IF(B194="","",B194&amp;"|"&amp;COUNTIF($B$5:B194,B194))</f>
        <v/>
      </c>
    </row>
    <row r="195" spans="2:11" x14ac:dyDescent="0.2">
      <c r="B195" s="12"/>
      <c r="C195" s="9"/>
      <c r="D195" s="13"/>
      <c r="E195" s="9"/>
      <c r="F195" s="9"/>
      <c r="G195" s="12"/>
      <c r="H195" s="14"/>
      <c r="I195" s="15"/>
      <c r="J195" s="16" t="str">
        <f>IF(B195="","",TRIM(IF(ISNA(MATCH(B195,'Registru CMR'!$B$5:$B$504,0)),"CMR-ul nu există în registru. ","")&amp;IF(N(D195)&lt;=0,"Lipsește numărul de colete. ","")&amp;IF(F195="","Lipsește natura mărfii. ","")&amp;IF(N(H195)&lt;=0,"Lipsește greutatea brută. ","")))</f>
        <v/>
      </c>
      <c r="K195" s="1" t="str">
        <f>IF(B195="","",B195&amp;"|"&amp;COUNTIF($B$5:B195,B195))</f>
        <v/>
      </c>
    </row>
    <row r="196" spans="2:11" x14ac:dyDescent="0.2">
      <c r="B196" s="12"/>
      <c r="C196" s="9"/>
      <c r="D196" s="13"/>
      <c r="E196" s="9"/>
      <c r="F196" s="9"/>
      <c r="G196" s="12"/>
      <c r="H196" s="14"/>
      <c r="I196" s="15"/>
      <c r="J196" s="16" t="str">
        <f>IF(B196="","",TRIM(IF(ISNA(MATCH(B196,'Registru CMR'!$B$5:$B$504,0)),"CMR-ul nu există în registru. ","")&amp;IF(N(D196)&lt;=0,"Lipsește numărul de colete. ","")&amp;IF(F196="","Lipsește natura mărfii. ","")&amp;IF(N(H196)&lt;=0,"Lipsește greutatea brută. ","")))</f>
        <v/>
      </c>
      <c r="K196" s="1" t="str">
        <f>IF(B196="","",B196&amp;"|"&amp;COUNTIF($B$5:B196,B196))</f>
        <v/>
      </c>
    </row>
    <row r="197" spans="2:11" x14ac:dyDescent="0.2">
      <c r="B197" s="12"/>
      <c r="C197" s="9"/>
      <c r="D197" s="13"/>
      <c r="E197" s="9"/>
      <c r="F197" s="9"/>
      <c r="G197" s="12"/>
      <c r="H197" s="14"/>
      <c r="I197" s="15"/>
      <c r="J197" s="16" t="str">
        <f>IF(B197="","",TRIM(IF(ISNA(MATCH(B197,'Registru CMR'!$B$5:$B$504,0)),"CMR-ul nu există în registru. ","")&amp;IF(N(D197)&lt;=0,"Lipsește numărul de colete. ","")&amp;IF(F197="","Lipsește natura mărfii. ","")&amp;IF(N(H197)&lt;=0,"Lipsește greutatea brută. ","")))</f>
        <v/>
      </c>
      <c r="K197" s="1" t="str">
        <f>IF(B197="","",B197&amp;"|"&amp;COUNTIF($B$5:B197,B197))</f>
        <v/>
      </c>
    </row>
    <row r="198" spans="2:11" x14ac:dyDescent="0.2">
      <c r="B198" s="12"/>
      <c r="C198" s="9"/>
      <c r="D198" s="13"/>
      <c r="E198" s="9"/>
      <c r="F198" s="9"/>
      <c r="G198" s="12"/>
      <c r="H198" s="14"/>
      <c r="I198" s="15"/>
      <c r="J198" s="16" t="str">
        <f>IF(B198="","",TRIM(IF(ISNA(MATCH(B198,'Registru CMR'!$B$5:$B$504,0)),"CMR-ul nu există în registru. ","")&amp;IF(N(D198)&lt;=0,"Lipsește numărul de colete. ","")&amp;IF(F198="","Lipsește natura mărfii. ","")&amp;IF(N(H198)&lt;=0,"Lipsește greutatea brută. ","")))</f>
        <v/>
      </c>
      <c r="K198" s="1" t="str">
        <f>IF(B198="","",B198&amp;"|"&amp;COUNTIF($B$5:B198,B198))</f>
        <v/>
      </c>
    </row>
    <row r="199" spans="2:11" x14ac:dyDescent="0.2">
      <c r="B199" s="12"/>
      <c r="C199" s="9"/>
      <c r="D199" s="13"/>
      <c r="E199" s="9"/>
      <c r="F199" s="9"/>
      <c r="G199" s="12"/>
      <c r="H199" s="14"/>
      <c r="I199" s="15"/>
      <c r="J199" s="16" t="str">
        <f>IF(B199="","",TRIM(IF(ISNA(MATCH(B199,'Registru CMR'!$B$5:$B$504,0)),"CMR-ul nu există în registru. ","")&amp;IF(N(D199)&lt;=0,"Lipsește numărul de colete. ","")&amp;IF(F199="","Lipsește natura mărfii. ","")&amp;IF(N(H199)&lt;=0,"Lipsește greutatea brută. ","")))</f>
        <v/>
      </c>
      <c r="K199" s="1" t="str">
        <f>IF(B199="","",B199&amp;"|"&amp;COUNTIF($B$5:B199,B199))</f>
        <v/>
      </c>
    </row>
    <row r="200" spans="2:11" x14ac:dyDescent="0.2">
      <c r="B200" s="12"/>
      <c r="C200" s="9"/>
      <c r="D200" s="13"/>
      <c r="E200" s="9"/>
      <c r="F200" s="9"/>
      <c r="G200" s="12"/>
      <c r="H200" s="14"/>
      <c r="I200" s="15"/>
      <c r="J200" s="16" t="str">
        <f>IF(B200="","",TRIM(IF(ISNA(MATCH(B200,'Registru CMR'!$B$5:$B$504,0)),"CMR-ul nu există în registru. ","")&amp;IF(N(D200)&lt;=0,"Lipsește numărul de colete. ","")&amp;IF(F200="","Lipsește natura mărfii. ","")&amp;IF(N(H200)&lt;=0,"Lipsește greutatea brută. ","")))</f>
        <v/>
      </c>
      <c r="K200" s="1" t="str">
        <f>IF(B200="","",B200&amp;"|"&amp;COUNTIF($B$5:B200,B200))</f>
        <v/>
      </c>
    </row>
    <row r="201" spans="2:11" x14ac:dyDescent="0.2">
      <c r="B201" s="12"/>
      <c r="C201" s="9"/>
      <c r="D201" s="13"/>
      <c r="E201" s="9"/>
      <c r="F201" s="9"/>
      <c r="G201" s="12"/>
      <c r="H201" s="14"/>
      <c r="I201" s="15"/>
      <c r="J201" s="16" t="str">
        <f>IF(B201="","",TRIM(IF(ISNA(MATCH(B201,'Registru CMR'!$B$5:$B$504,0)),"CMR-ul nu există în registru. ","")&amp;IF(N(D201)&lt;=0,"Lipsește numărul de colete. ","")&amp;IF(F201="","Lipsește natura mărfii. ","")&amp;IF(N(H201)&lt;=0,"Lipsește greutatea brută. ","")))</f>
        <v/>
      </c>
      <c r="K201" s="1" t="str">
        <f>IF(B201="","",B201&amp;"|"&amp;COUNTIF($B$5:B201,B201))</f>
        <v/>
      </c>
    </row>
    <row r="202" spans="2:11" x14ac:dyDescent="0.2">
      <c r="B202" s="12"/>
      <c r="C202" s="9"/>
      <c r="D202" s="13"/>
      <c r="E202" s="9"/>
      <c r="F202" s="9"/>
      <c r="G202" s="12"/>
      <c r="H202" s="14"/>
      <c r="I202" s="15"/>
      <c r="J202" s="16" t="str">
        <f>IF(B202="","",TRIM(IF(ISNA(MATCH(B202,'Registru CMR'!$B$5:$B$504,0)),"CMR-ul nu există în registru. ","")&amp;IF(N(D202)&lt;=0,"Lipsește numărul de colete. ","")&amp;IF(F202="","Lipsește natura mărfii. ","")&amp;IF(N(H202)&lt;=0,"Lipsește greutatea brută. ","")))</f>
        <v/>
      </c>
      <c r="K202" s="1" t="str">
        <f>IF(B202="","",B202&amp;"|"&amp;COUNTIF($B$5:B202,B202))</f>
        <v/>
      </c>
    </row>
    <row r="203" spans="2:11" x14ac:dyDescent="0.2">
      <c r="B203" s="12"/>
      <c r="C203" s="9"/>
      <c r="D203" s="13"/>
      <c r="E203" s="9"/>
      <c r="F203" s="9"/>
      <c r="G203" s="12"/>
      <c r="H203" s="14"/>
      <c r="I203" s="15"/>
      <c r="J203" s="16" t="str">
        <f>IF(B203="","",TRIM(IF(ISNA(MATCH(B203,'Registru CMR'!$B$5:$B$504,0)),"CMR-ul nu există în registru. ","")&amp;IF(N(D203)&lt;=0,"Lipsește numărul de colete. ","")&amp;IF(F203="","Lipsește natura mărfii. ","")&amp;IF(N(H203)&lt;=0,"Lipsește greutatea brută. ","")))</f>
        <v/>
      </c>
      <c r="K203" s="1" t="str">
        <f>IF(B203="","",B203&amp;"|"&amp;COUNTIF($B$5:B203,B203))</f>
        <v/>
      </c>
    </row>
    <row r="204" spans="2:11" x14ac:dyDescent="0.2">
      <c r="B204" s="12"/>
      <c r="C204" s="9"/>
      <c r="D204" s="13"/>
      <c r="E204" s="9"/>
      <c r="F204" s="9"/>
      <c r="G204" s="12"/>
      <c r="H204" s="14"/>
      <c r="I204" s="15"/>
      <c r="J204" s="16" t="str">
        <f>IF(B204="","",TRIM(IF(ISNA(MATCH(B204,'Registru CMR'!$B$5:$B$504,0)),"CMR-ul nu există în registru. ","")&amp;IF(N(D204)&lt;=0,"Lipsește numărul de colete. ","")&amp;IF(F204="","Lipsește natura mărfii. ","")&amp;IF(N(H204)&lt;=0,"Lipsește greutatea brută. ","")))</f>
        <v/>
      </c>
      <c r="K204" s="1" t="str">
        <f>IF(B204="","",B204&amp;"|"&amp;COUNTIF($B$5:B204,B204))</f>
        <v/>
      </c>
    </row>
    <row r="205" spans="2:11" x14ac:dyDescent="0.2">
      <c r="B205" s="12"/>
      <c r="C205" s="9"/>
      <c r="D205" s="13"/>
      <c r="E205" s="9"/>
      <c r="F205" s="9"/>
      <c r="G205" s="12"/>
      <c r="H205" s="14"/>
      <c r="I205" s="15"/>
      <c r="J205" s="16" t="str">
        <f>IF(B205="","",TRIM(IF(ISNA(MATCH(B205,'Registru CMR'!$B$5:$B$504,0)),"CMR-ul nu există în registru. ","")&amp;IF(N(D205)&lt;=0,"Lipsește numărul de colete. ","")&amp;IF(F205="","Lipsește natura mărfii. ","")&amp;IF(N(H205)&lt;=0,"Lipsește greutatea brută. ","")))</f>
        <v/>
      </c>
      <c r="K205" s="1" t="str">
        <f>IF(B205="","",B205&amp;"|"&amp;COUNTIF($B$5:B205,B205))</f>
        <v/>
      </c>
    </row>
    <row r="206" spans="2:11" x14ac:dyDescent="0.2">
      <c r="B206" s="12"/>
      <c r="C206" s="9"/>
      <c r="D206" s="13"/>
      <c r="E206" s="9"/>
      <c r="F206" s="9"/>
      <c r="G206" s="12"/>
      <c r="H206" s="14"/>
      <c r="I206" s="15"/>
      <c r="J206" s="16" t="str">
        <f>IF(B206="","",TRIM(IF(ISNA(MATCH(B206,'Registru CMR'!$B$5:$B$504,0)),"CMR-ul nu există în registru. ","")&amp;IF(N(D206)&lt;=0,"Lipsește numărul de colete. ","")&amp;IF(F206="","Lipsește natura mărfii. ","")&amp;IF(N(H206)&lt;=0,"Lipsește greutatea brută. ","")))</f>
        <v/>
      </c>
      <c r="K206" s="1" t="str">
        <f>IF(B206="","",B206&amp;"|"&amp;COUNTIF($B$5:B206,B206))</f>
        <v/>
      </c>
    </row>
    <row r="207" spans="2:11" x14ac:dyDescent="0.2">
      <c r="B207" s="12"/>
      <c r="C207" s="9"/>
      <c r="D207" s="13"/>
      <c r="E207" s="9"/>
      <c r="F207" s="9"/>
      <c r="G207" s="12"/>
      <c r="H207" s="14"/>
      <c r="I207" s="15"/>
      <c r="J207" s="16" t="str">
        <f>IF(B207="","",TRIM(IF(ISNA(MATCH(B207,'Registru CMR'!$B$5:$B$504,0)),"CMR-ul nu există în registru. ","")&amp;IF(N(D207)&lt;=0,"Lipsește numărul de colete. ","")&amp;IF(F207="","Lipsește natura mărfii. ","")&amp;IF(N(H207)&lt;=0,"Lipsește greutatea brută. ","")))</f>
        <v/>
      </c>
      <c r="K207" s="1" t="str">
        <f>IF(B207="","",B207&amp;"|"&amp;COUNTIF($B$5:B207,B207))</f>
        <v/>
      </c>
    </row>
    <row r="208" spans="2:11" x14ac:dyDescent="0.2">
      <c r="B208" s="12"/>
      <c r="C208" s="9"/>
      <c r="D208" s="13"/>
      <c r="E208" s="9"/>
      <c r="F208" s="9"/>
      <c r="G208" s="12"/>
      <c r="H208" s="14"/>
      <c r="I208" s="15"/>
      <c r="J208" s="16" t="str">
        <f>IF(B208="","",TRIM(IF(ISNA(MATCH(B208,'Registru CMR'!$B$5:$B$504,0)),"CMR-ul nu există în registru. ","")&amp;IF(N(D208)&lt;=0,"Lipsește numărul de colete. ","")&amp;IF(F208="","Lipsește natura mărfii. ","")&amp;IF(N(H208)&lt;=0,"Lipsește greutatea brută. ","")))</f>
        <v/>
      </c>
      <c r="K208" s="1" t="str">
        <f>IF(B208="","",B208&amp;"|"&amp;COUNTIF($B$5:B208,B208))</f>
        <v/>
      </c>
    </row>
    <row r="209" spans="2:11" x14ac:dyDescent="0.2">
      <c r="B209" s="12"/>
      <c r="C209" s="9"/>
      <c r="D209" s="13"/>
      <c r="E209" s="9"/>
      <c r="F209" s="9"/>
      <c r="G209" s="12"/>
      <c r="H209" s="14"/>
      <c r="I209" s="15"/>
      <c r="J209" s="16" t="str">
        <f>IF(B209="","",TRIM(IF(ISNA(MATCH(B209,'Registru CMR'!$B$5:$B$504,0)),"CMR-ul nu există în registru. ","")&amp;IF(N(D209)&lt;=0,"Lipsește numărul de colete. ","")&amp;IF(F209="","Lipsește natura mărfii. ","")&amp;IF(N(H209)&lt;=0,"Lipsește greutatea brută. ","")))</f>
        <v/>
      </c>
      <c r="K209" s="1" t="str">
        <f>IF(B209="","",B209&amp;"|"&amp;COUNTIF($B$5:B209,B209))</f>
        <v/>
      </c>
    </row>
    <row r="210" spans="2:11" x14ac:dyDescent="0.2">
      <c r="B210" s="12"/>
      <c r="C210" s="9"/>
      <c r="D210" s="13"/>
      <c r="E210" s="9"/>
      <c r="F210" s="9"/>
      <c r="G210" s="12"/>
      <c r="H210" s="14"/>
      <c r="I210" s="15"/>
      <c r="J210" s="16" t="str">
        <f>IF(B210="","",TRIM(IF(ISNA(MATCH(B210,'Registru CMR'!$B$5:$B$504,0)),"CMR-ul nu există în registru. ","")&amp;IF(N(D210)&lt;=0,"Lipsește numărul de colete. ","")&amp;IF(F210="","Lipsește natura mărfii. ","")&amp;IF(N(H210)&lt;=0,"Lipsește greutatea brută. ","")))</f>
        <v/>
      </c>
      <c r="K210" s="1" t="str">
        <f>IF(B210="","",B210&amp;"|"&amp;COUNTIF($B$5:B210,B210))</f>
        <v/>
      </c>
    </row>
    <row r="211" spans="2:11" x14ac:dyDescent="0.2">
      <c r="B211" s="12"/>
      <c r="C211" s="9"/>
      <c r="D211" s="13"/>
      <c r="E211" s="9"/>
      <c r="F211" s="9"/>
      <c r="G211" s="12"/>
      <c r="H211" s="14"/>
      <c r="I211" s="15"/>
      <c r="J211" s="16" t="str">
        <f>IF(B211="","",TRIM(IF(ISNA(MATCH(B211,'Registru CMR'!$B$5:$B$504,0)),"CMR-ul nu există în registru. ","")&amp;IF(N(D211)&lt;=0,"Lipsește numărul de colete. ","")&amp;IF(F211="","Lipsește natura mărfii. ","")&amp;IF(N(H211)&lt;=0,"Lipsește greutatea brută. ","")))</f>
        <v/>
      </c>
      <c r="K211" s="1" t="str">
        <f>IF(B211="","",B211&amp;"|"&amp;COUNTIF($B$5:B211,B211))</f>
        <v/>
      </c>
    </row>
    <row r="212" spans="2:11" x14ac:dyDescent="0.2">
      <c r="B212" s="12"/>
      <c r="C212" s="9"/>
      <c r="D212" s="13"/>
      <c r="E212" s="9"/>
      <c r="F212" s="9"/>
      <c r="G212" s="12"/>
      <c r="H212" s="14"/>
      <c r="I212" s="15"/>
      <c r="J212" s="16" t="str">
        <f>IF(B212="","",TRIM(IF(ISNA(MATCH(B212,'Registru CMR'!$B$5:$B$504,0)),"CMR-ul nu există în registru. ","")&amp;IF(N(D212)&lt;=0,"Lipsește numărul de colete. ","")&amp;IF(F212="","Lipsește natura mărfii. ","")&amp;IF(N(H212)&lt;=0,"Lipsește greutatea brută. ","")))</f>
        <v/>
      </c>
      <c r="K212" s="1" t="str">
        <f>IF(B212="","",B212&amp;"|"&amp;COUNTIF($B$5:B212,B212))</f>
        <v/>
      </c>
    </row>
    <row r="213" spans="2:11" x14ac:dyDescent="0.2">
      <c r="B213" s="12"/>
      <c r="C213" s="9"/>
      <c r="D213" s="13"/>
      <c r="E213" s="9"/>
      <c r="F213" s="9"/>
      <c r="G213" s="12"/>
      <c r="H213" s="14"/>
      <c r="I213" s="15"/>
      <c r="J213" s="16" t="str">
        <f>IF(B213="","",TRIM(IF(ISNA(MATCH(B213,'Registru CMR'!$B$5:$B$504,0)),"CMR-ul nu există în registru. ","")&amp;IF(N(D213)&lt;=0,"Lipsește numărul de colete. ","")&amp;IF(F213="","Lipsește natura mărfii. ","")&amp;IF(N(H213)&lt;=0,"Lipsește greutatea brută. ","")))</f>
        <v/>
      </c>
      <c r="K213" s="1" t="str">
        <f>IF(B213="","",B213&amp;"|"&amp;COUNTIF($B$5:B213,B213))</f>
        <v/>
      </c>
    </row>
    <row r="214" spans="2:11" x14ac:dyDescent="0.2">
      <c r="B214" s="12"/>
      <c r="C214" s="9"/>
      <c r="D214" s="13"/>
      <c r="E214" s="9"/>
      <c r="F214" s="9"/>
      <c r="G214" s="12"/>
      <c r="H214" s="14"/>
      <c r="I214" s="15"/>
      <c r="J214" s="16" t="str">
        <f>IF(B214="","",TRIM(IF(ISNA(MATCH(B214,'Registru CMR'!$B$5:$B$504,0)),"CMR-ul nu există în registru. ","")&amp;IF(N(D214)&lt;=0,"Lipsește numărul de colete. ","")&amp;IF(F214="","Lipsește natura mărfii. ","")&amp;IF(N(H214)&lt;=0,"Lipsește greutatea brută. ","")))</f>
        <v/>
      </c>
      <c r="K214" s="1" t="str">
        <f>IF(B214="","",B214&amp;"|"&amp;COUNTIF($B$5:B214,B214))</f>
        <v/>
      </c>
    </row>
    <row r="215" spans="2:11" x14ac:dyDescent="0.2">
      <c r="B215" s="12"/>
      <c r="C215" s="9"/>
      <c r="D215" s="13"/>
      <c r="E215" s="9"/>
      <c r="F215" s="9"/>
      <c r="G215" s="12"/>
      <c r="H215" s="14"/>
      <c r="I215" s="15"/>
      <c r="J215" s="16" t="str">
        <f>IF(B215="","",TRIM(IF(ISNA(MATCH(B215,'Registru CMR'!$B$5:$B$504,0)),"CMR-ul nu există în registru. ","")&amp;IF(N(D215)&lt;=0,"Lipsește numărul de colete. ","")&amp;IF(F215="","Lipsește natura mărfii. ","")&amp;IF(N(H215)&lt;=0,"Lipsește greutatea brută. ","")))</f>
        <v/>
      </c>
      <c r="K215" s="1" t="str">
        <f>IF(B215="","",B215&amp;"|"&amp;COUNTIF($B$5:B215,B215))</f>
        <v/>
      </c>
    </row>
    <row r="216" spans="2:11" x14ac:dyDescent="0.2">
      <c r="B216" s="12"/>
      <c r="C216" s="9"/>
      <c r="D216" s="13"/>
      <c r="E216" s="9"/>
      <c r="F216" s="9"/>
      <c r="G216" s="12"/>
      <c r="H216" s="14"/>
      <c r="I216" s="15"/>
      <c r="J216" s="16" t="str">
        <f>IF(B216="","",TRIM(IF(ISNA(MATCH(B216,'Registru CMR'!$B$5:$B$504,0)),"CMR-ul nu există în registru. ","")&amp;IF(N(D216)&lt;=0,"Lipsește numărul de colete. ","")&amp;IF(F216="","Lipsește natura mărfii. ","")&amp;IF(N(H216)&lt;=0,"Lipsește greutatea brută. ","")))</f>
        <v/>
      </c>
      <c r="K216" s="1" t="str">
        <f>IF(B216="","",B216&amp;"|"&amp;COUNTIF($B$5:B216,B216))</f>
        <v/>
      </c>
    </row>
    <row r="217" spans="2:11" x14ac:dyDescent="0.2">
      <c r="B217" s="12"/>
      <c r="C217" s="9"/>
      <c r="D217" s="13"/>
      <c r="E217" s="9"/>
      <c r="F217" s="9"/>
      <c r="G217" s="12"/>
      <c r="H217" s="14"/>
      <c r="I217" s="15"/>
      <c r="J217" s="16" t="str">
        <f>IF(B217="","",TRIM(IF(ISNA(MATCH(B217,'Registru CMR'!$B$5:$B$504,0)),"CMR-ul nu există în registru. ","")&amp;IF(N(D217)&lt;=0,"Lipsește numărul de colete. ","")&amp;IF(F217="","Lipsește natura mărfii. ","")&amp;IF(N(H217)&lt;=0,"Lipsește greutatea brută. ","")))</f>
        <v/>
      </c>
      <c r="K217" s="1" t="str">
        <f>IF(B217="","",B217&amp;"|"&amp;COUNTIF($B$5:B217,B217))</f>
        <v/>
      </c>
    </row>
    <row r="218" spans="2:11" x14ac:dyDescent="0.2">
      <c r="B218" s="12"/>
      <c r="C218" s="9"/>
      <c r="D218" s="13"/>
      <c r="E218" s="9"/>
      <c r="F218" s="9"/>
      <c r="G218" s="12"/>
      <c r="H218" s="14"/>
      <c r="I218" s="15"/>
      <c r="J218" s="16" t="str">
        <f>IF(B218="","",TRIM(IF(ISNA(MATCH(B218,'Registru CMR'!$B$5:$B$504,0)),"CMR-ul nu există în registru. ","")&amp;IF(N(D218)&lt;=0,"Lipsește numărul de colete. ","")&amp;IF(F218="","Lipsește natura mărfii. ","")&amp;IF(N(H218)&lt;=0,"Lipsește greutatea brută. ","")))</f>
        <v/>
      </c>
      <c r="K218" s="1" t="str">
        <f>IF(B218="","",B218&amp;"|"&amp;COUNTIF($B$5:B218,B218))</f>
        <v/>
      </c>
    </row>
    <row r="219" spans="2:11" x14ac:dyDescent="0.2">
      <c r="B219" s="12"/>
      <c r="C219" s="9"/>
      <c r="D219" s="13"/>
      <c r="E219" s="9"/>
      <c r="F219" s="9"/>
      <c r="G219" s="12"/>
      <c r="H219" s="14"/>
      <c r="I219" s="15"/>
      <c r="J219" s="16" t="str">
        <f>IF(B219="","",TRIM(IF(ISNA(MATCH(B219,'Registru CMR'!$B$5:$B$504,0)),"CMR-ul nu există în registru. ","")&amp;IF(N(D219)&lt;=0,"Lipsește numărul de colete. ","")&amp;IF(F219="","Lipsește natura mărfii. ","")&amp;IF(N(H219)&lt;=0,"Lipsește greutatea brută. ","")))</f>
        <v/>
      </c>
      <c r="K219" s="1" t="str">
        <f>IF(B219="","",B219&amp;"|"&amp;COUNTIF($B$5:B219,B219))</f>
        <v/>
      </c>
    </row>
    <row r="220" spans="2:11" x14ac:dyDescent="0.2">
      <c r="B220" s="12"/>
      <c r="C220" s="9"/>
      <c r="D220" s="13"/>
      <c r="E220" s="9"/>
      <c r="F220" s="9"/>
      <c r="G220" s="12"/>
      <c r="H220" s="14"/>
      <c r="I220" s="15"/>
      <c r="J220" s="16" t="str">
        <f>IF(B220="","",TRIM(IF(ISNA(MATCH(B220,'Registru CMR'!$B$5:$B$504,0)),"CMR-ul nu există în registru. ","")&amp;IF(N(D220)&lt;=0,"Lipsește numărul de colete. ","")&amp;IF(F220="","Lipsește natura mărfii. ","")&amp;IF(N(H220)&lt;=0,"Lipsește greutatea brută. ","")))</f>
        <v/>
      </c>
      <c r="K220" s="1" t="str">
        <f>IF(B220="","",B220&amp;"|"&amp;COUNTIF($B$5:B220,B220))</f>
        <v/>
      </c>
    </row>
    <row r="221" spans="2:11" x14ac:dyDescent="0.2">
      <c r="B221" s="12"/>
      <c r="C221" s="9"/>
      <c r="D221" s="13"/>
      <c r="E221" s="9"/>
      <c r="F221" s="9"/>
      <c r="G221" s="12"/>
      <c r="H221" s="14"/>
      <c r="I221" s="15"/>
      <c r="J221" s="16" t="str">
        <f>IF(B221="","",TRIM(IF(ISNA(MATCH(B221,'Registru CMR'!$B$5:$B$504,0)),"CMR-ul nu există în registru. ","")&amp;IF(N(D221)&lt;=0,"Lipsește numărul de colete. ","")&amp;IF(F221="","Lipsește natura mărfii. ","")&amp;IF(N(H221)&lt;=0,"Lipsește greutatea brută. ","")))</f>
        <v/>
      </c>
      <c r="K221" s="1" t="str">
        <f>IF(B221="","",B221&amp;"|"&amp;COUNTIF($B$5:B221,B221))</f>
        <v/>
      </c>
    </row>
    <row r="222" spans="2:11" x14ac:dyDescent="0.2">
      <c r="B222" s="12"/>
      <c r="C222" s="9"/>
      <c r="D222" s="13"/>
      <c r="E222" s="9"/>
      <c r="F222" s="9"/>
      <c r="G222" s="12"/>
      <c r="H222" s="14"/>
      <c r="I222" s="15"/>
      <c r="J222" s="16" t="str">
        <f>IF(B222="","",TRIM(IF(ISNA(MATCH(B222,'Registru CMR'!$B$5:$B$504,0)),"CMR-ul nu există în registru. ","")&amp;IF(N(D222)&lt;=0,"Lipsește numărul de colete. ","")&amp;IF(F222="","Lipsește natura mărfii. ","")&amp;IF(N(H222)&lt;=0,"Lipsește greutatea brută. ","")))</f>
        <v/>
      </c>
      <c r="K222" s="1" t="str">
        <f>IF(B222="","",B222&amp;"|"&amp;COUNTIF($B$5:B222,B222))</f>
        <v/>
      </c>
    </row>
    <row r="223" spans="2:11" x14ac:dyDescent="0.2">
      <c r="B223" s="12"/>
      <c r="C223" s="9"/>
      <c r="D223" s="13"/>
      <c r="E223" s="9"/>
      <c r="F223" s="9"/>
      <c r="G223" s="12"/>
      <c r="H223" s="14"/>
      <c r="I223" s="15"/>
      <c r="J223" s="16" t="str">
        <f>IF(B223="","",TRIM(IF(ISNA(MATCH(B223,'Registru CMR'!$B$5:$B$504,0)),"CMR-ul nu există în registru. ","")&amp;IF(N(D223)&lt;=0,"Lipsește numărul de colete. ","")&amp;IF(F223="","Lipsește natura mărfii. ","")&amp;IF(N(H223)&lt;=0,"Lipsește greutatea brută. ","")))</f>
        <v/>
      </c>
      <c r="K223" s="1" t="str">
        <f>IF(B223="","",B223&amp;"|"&amp;COUNTIF($B$5:B223,B223))</f>
        <v/>
      </c>
    </row>
    <row r="224" spans="2:11" x14ac:dyDescent="0.2">
      <c r="B224" s="12"/>
      <c r="C224" s="9"/>
      <c r="D224" s="13"/>
      <c r="E224" s="9"/>
      <c r="F224" s="9"/>
      <c r="G224" s="12"/>
      <c r="H224" s="14"/>
      <c r="I224" s="15"/>
      <c r="J224" s="16" t="str">
        <f>IF(B224="","",TRIM(IF(ISNA(MATCH(B224,'Registru CMR'!$B$5:$B$504,0)),"CMR-ul nu există în registru. ","")&amp;IF(N(D224)&lt;=0,"Lipsește numărul de colete. ","")&amp;IF(F224="","Lipsește natura mărfii. ","")&amp;IF(N(H224)&lt;=0,"Lipsește greutatea brută. ","")))</f>
        <v/>
      </c>
      <c r="K224" s="1" t="str">
        <f>IF(B224="","",B224&amp;"|"&amp;COUNTIF($B$5:B224,B224))</f>
        <v/>
      </c>
    </row>
    <row r="225" spans="2:11" x14ac:dyDescent="0.2">
      <c r="B225" s="12"/>
      <c r="C225" s="9"/>
      <c r="D225" s="13"/>
      <c r="E225" s="9"/>
      <c r="F225" s="9"/>
      <c r="G225" s="12"/>
      <c r="H225" s="14"/>
      <c r="I225" s="15"/>
      <c r="J225" s="16" t="str">
        <f>IF(B225="","",TRIM(IF(ISNA(MATCH(B225,'Registru CMR'!$B$5:$B$504,0)),"CMR-ul nu există în registru. ","")&amp;IF(N(D225)&lt;=0,"Lipsește numărul de colete. ","")&amp;IF(F225="","Lipsește natura mărfii. ","")&amp;IF(N(H225)&lt;=0,"Lipsește greutatea brută. ","")))</f>
        <v/>
      </c>
      <c r="K225" s="1" t="str">
        <f>IF(B225="","",B225&amp;"|"&amp;COUNTIF($B$5:B225,B225))</f>
        <v/>
      </c>
    </row>
    <row r="226" spans="2:11" x14ac:dyDescent="0.2">
      <c r="B226" s="12"/>
      <c r="C226" s="9"/>
      <c r="D226" s="13"/>
      <c r="E226" s="9"/>
      <c r="F226" s="9"/>
      <c r="G226" s="12"/>
      <c r="H226" s="14"/>
      <c r="I226" s="15"/>
      <c r="J226" s="16" t="str">
        <f>IF(B226="","",TRIM(IF(ISNA(MATCH(B226,'Registru CMR'!$B$5:$B$504,0)),"CMR-ul nu există în registru. ","")&amp;IF(N(D226)&lt;=0,"Lipsește numărul de colete. ","")&amp;IF(F226="","Lipsește natura mărfii. ","")&amp;IF(N(H226)&lt;=0,"Lipsește greutatea brută. ","")))</f>
        <v/>
      </c>
      <c r="K226" s="1" t="str">
        <f>IF(B226="","",B226&amp;"|"&amp;COUNTIF($B$5:B226,B226))</f>
        <v/>
      </c>
    </row>
    <row r="227" spans="2:11" x14ac:dyDescent="0.2">
      <c r="B227" s="12"/>
      <c r="C227" s="9"/>
      <c r="D227" s="13"/>
      <c r="E227" s="9"/>
      <c r="F227" s="9"/>
      <c r="G227" s="12"/>
      <c r="H227" s="14"/>
      <c r="I227" s="15"/>
      <c r="J227" s="16" t="str">
        <f>IF(B227="","",TRIM(IF(ISNA(MATCH(B227,'Registru CMR'!$B$5:$B$504,0)),"CMR-ul nu există în registru. ","")&amp;IF(N(D227)&lt;=0,"Lipsește numărul de colete. ","")&amp;IF(F227="","Lipsește natura mărfii. ","")&amp;IF(N(H227)&lt;=0,"Lipsește greutatea brută. ","")))</f>
        <v/>
      </c>
      <c r="K227" s="1" t="str">
        <f>IF(B227="","",B227&amp;"|"&amp;COUNTIF($B$5:B227,B227))</f>
        <v/>
      </c>
    </row>
    <row r="228" spans="2:11" x14ac:dyDescent="0.2">
      <c r="B228" s="12"/>
      <c r="C228" s="9"/>
      <c r="D228" s="13"/>
      <c r="E228" s="9"/>
      <c r="F228" s="9"/>
      <c r="G228" s="12"/>
      <c r="H228" s="14"/>
      <c r="I228" s="15"/>
      <c r="J228" s="16" t="str">
        <f>IF(B228="","",TRIM(IF(ISNA(MATCH(B228,'Registru CMR'!$B$5:$B$504,0)),"CMR-ul nu există în registru. ","")&amp;IF(N(D228)&lt;=0,"Lipsește numărul de colete. ","")&amp;IF(F228="","Lipsește natura mărfii. ","")&amp;IF(N(H228)&lt;=0,"Lipsește greutatea brută. ","")))</f>
        <v/>
      </c>
      <c r="K228" s="1" t="str">
        <f>IF(B228="","",B228&amp;"|"&amp;COUNTIF($B$5:B228,B228))</f>
        <v/>
      </c>
    </row>
    <row r="229" spans="2:11" x14ac:dyDescent="0.2">
      <c r="B229" s="12"/>
      <c r="C229" s="9"/>
      <c r="D229" s="13"/>
      <c r="E229" s="9"/>
      <c r="F229" s="9"/>
      <c r="G229" s="12"/>
      <c r="H229" s="14"/>
      <c r="I229" s="15"/>
      <c r="J229" s="16" t="str">
        <f>IF(B229="","",TRIM(IF(ISNA(MATCH(B229,'Registru CMR'!$B$5:$B$504,0)),"CMR-ul nu există în registru. ","")&amp;IF(N(D229)&lt;=0,"Lipsește numărul de colete. ","")&amp;IF(F229="","Lipsește natura mărfii. ","")&amp;IF(N(H229)&lt;=0,"Lipsește greutatea brută. ","")))</f>
        <v/>
      </c>
      <c r="K229" s="1" t="str">
        <f>IF(B229="","",B229&amp;"|"&amp;COUNTIF($B$5:B229,B229))</f>
        <v/>
      </c>
    </row>
    <row r="230" spans="2:11" x14ac:dyDescent="0.2">
      <c r="B230" s="12"/>
      <c r="C230" s="9"/>
      <c r="D230" s="13"/>
      <c r="E230" s="9"/>
      <c r="F230" s="9"/>
      <c r="G230" s="12"/>
      <c r="H230" s="14"/>
      <c r="I230" s="15"/>
      <c r="J230" s="16" t="str">
        <f>IF(B230="","",TRIM(IF(ISNA(MATCH(B230,'Registru CMR'!$B$5:$B$504,0)),"CMR-ul nu există în registru. ","")&amp;IF(N(D230)&lt;=0,"Lipsește numărul de colete. ","")&amp;IF(F230="","Lipsește natura mărfii. ","")&amp;IF(N(H230)&lt;=0,"Lipsește greutatea brută. ","")))</f>
        <v/>
      </c>
      <c r="K230" s="1" t="str">
        <f>IF(B230="","",B230&amp;"|"&amp;COUNTIF($B$5:B230,B230))</f>
        <v/>
      </c>
    </row>
    <row r="231" spans="2:11" x14ac:dyDescent="0.2">
      <c r="B231" s="12"/>
      <c r="C231" s="9"/>
      <c r="D231" s="13"/>
      <c r="E231" s="9"/>
      <c r="F231" s="9"/>
      <c r="G231" s="12"/>
      <c r="H231" s="14"/>
      <c r="I231" s="15"/>
      <c r="J231" s="16" t="str">
        <f>IF(B231="","",TRIM(IF(ISNA(MATCH(B231,'Registru CMR'!$B$5:$B$504,0)),"CMR-ul nu există în registru. ","")&amp;IF(N(D231)&lt;=0,"Lipsește numărul de colete. ","")&amp;IF(F231="","Lipsește natura mărfii. ","")&amp;IF(N(H231)&lt;=0,"Lipsește greutatea brută. ","")))</f>
        <v/>
      </c>
      <c r="K231" s="1" t="str">
        <f>IF(B231="","",B231&amp;"|"&amp;COUNTIF($B$5:B231,B231))</f>
        <v/>
      </c>
    </row>
    <row r="232" spans="2:11" x14ac:dyDescent="0.2">
      <c r="B232" s="12"/>
      <c r="C232" s="9"/>
      <c r="D232" s="13"/>
      <c r="E232" s="9"/>
      <c r="F232" s="9"/>
      <c r="G232" s="12"/>
      <c r="H232" s="14"/>
      <c r="I232" s="15"/>
      <c r="J232" s="16" t="str">
        <f>IF(B232="","",TRIM(IF(ISNA(MATCH(B232,'Registru CMR'!$B$5:$B$504,0)),"CMR-ul nu există în registru. ","")&amp;IF(N(D232)&lt;=0,"Lipsește numărul de colete. ","")&amp;IF(F232="","Lipsește natura mărfii. ","")&amp;IF(N(H232)&lt;=0,"Lipsește greutatea brută. ","")))</f>
        <v/>
      </c>
      <c r="K232" s="1" t="str">
        <f>IF(B232="","",B232&amp;"|"&amp;COUNTIF($B$5:B232,B232))</f>
        <v/>
      </c>
    </row>
    <row r="233" spans="2:11" x14ac:dyDescent="0.2">
      <c r="B233" s="12"/>
      <c r="C233" s="9"/>
      <c r="D233" s="13"/>
      <c r="E233" s="9"/>
      <c r="F233" s="9"/>
      <c r="G233" s="12"/>
      <c r="H233" s="14"/>
      <c r="I233" s="15"/>
      <c r="J233" s="16" t="str">
        <f>IF(B233="","",TRIM(IF(ISNA(MATCH(B233,'Registru CMR'!$B$5:$B$504,0)),"CMR-ul nu există în registru. ","")&amp;IF(N(D233)&lt;=0,"Lipsește numărul de colete. ","")&amp;IF(F233="","Lipsește natura mărfii. ","")&amp;IF(N(H233)&lt;=0,"Lipsește greutatea brută. ","")))</f>
        <v/>
      </c>
      <c r="K233" s="1" t="str">
        <f>IF(B233="","",B233&amp;"|"&amp;COUNTIF($B$5:B233,B233))</f>
        <v/>
      </c>
    </row>
    <row r="234" spans="2:11" x14ac:dyDescent="0.2">
      <c r="B234" s="12"/>
      <c r="C234" s="9"/>
      <c r="D234" s="13"/>
      <c r="E234" s="9"/>
      <c r="F234" s="9"/>
      <c r="G234" s="12"/>
      <c r="H234" s="14"/>
      <c r="I234" s="15"/>
      <c r="J234" s="16" t="str">
        <f>IF(B234="","",TRIM(IF(ISNA(MATCH(B234,'Registru CMR'!$B$5:$B$504,0)),"CMR-ul nu există în registru. ","")&amp;IF(N(D234)&lt;=0,"Lipsește numărul de colete. ","")&amp;IF(F234="","Lipsește natura mărfii. ","")&amp;IF(N(H234)&lt;=0,"Lipsește greutatea brută. ","")))</f>
        <v/>
      </c>
      <c r="K234" s="1" t="str">
        <f>IF(B234="","",B234&amp;"|"&amp;COUNTIF($B$5:B234,B234))</f>
        <v/>
      </c>
    </row>
    <row r="235" spans="2:11" x14ac:dyDescent="0.2">
      <c r="B235" s="12"/>
      <c r="C235" s="9"/>
      <c r="D235" s="13"/>
      <c r="E235" s="9"/>
      <c r="F235" s="9"/>
      <c r="G235" s="12"/>
      <c r="H235" s="14"/>
      <c r="I235" s="15"/>
      <c r="J235" s="16" t="str">
        <f>IF(B235="","",TRIM(IF(ISNA(MATCH(B235,'Registru CMR'!$B$5:$B$504,0)),"CMR-ul nu există în registru. ","")&amp;IF(N(D235)&lt;=0,"Lipsește numărul de colete. ","")&amp;IF(F235="","Lipsește natura mărfii. ","")&amp;IF(N(H235)&lt;=0,"Lipsește greutatea brută. ","")))</f>
        <v/>
      </c>
      <c r="K235" s="1" t="str">
        <f>IF(B235="","",B235&amp;"|"&amp;COUNTIF($B$5:B235,B235))</f>
        <v/>
      </c>
    </row>
    <row r="236" spans="2:11" x14ac:dyDescent="0.2">
      <c r="B236" s="12"/>
      <c r="C236" s="9"/>
      <c r="D236" s="13"/>
      <c r="E236" s="9"/>
      <c r="F236" s="9"/>
      <c r="G236" s="12"/>
      <c r="H236" s="14"/>
      <c r="I236" s="15"/>
      <c r="J236" s="16" t="str">
        <f>IF(B236="","",TRIM(IF(ISNA(MATCH(B236,'Registru CMR'!$B$5:$B$504,0)),"CMR-ul nu există în registru. ","")&amp;IF(N(D236)&lt;=0,"Lipsește numărul de colete. ","")&amp;IF(F236="","Lipsește natura mărfii. ","")&amp;IF(N(H236)&lt;=0,"Lipsește greutatea brută. ","")))</f>
        <v/>
      </c>
      <c r="K236" s="1" t="str">
        <f>IF(B236="","",B236&amp;"|"&amp;COUNTIF($B$5:B236,B236))</f>
        <v/>
      </c>
    </row>
    <row r="237" spans="2:11" x14ac:dyDescent="0.2">
      <c r="B237" s="12"/>
      <c r="C237" s="9"/>
      <c r="D237" s="13"/>
      <c r="E237" s="9"/>
      <c r="F237" s="9"/>
      <c r="G237" s="12"/>
      <c r="H237" s="14"/>
      <c r="I237" s="15"/>
      <c r="J237" s="16" t="str">
        <f>IF(B237="","",TRIM(IF(ISNA(MATCH(B237,'Registru CMR'!$B$5:$B$504,0)),"CMR-ul nu există în registru. ","")&amp;IF(N(D237)&lt;=0,"Lipsește numărul de colete. ","")&amp;IF(F237="","Lipsește natura mărfii. ","")&amp;IF(N(H237)&lt;=0,"Lipsește greutatea brută. ","")))</f>
        <v/>
      </c>
      <c r="K237" s="1" t="str">
        <f>IF(B237="","",B237&amp;"|"&amp;COUNTIF($B$5:B237,B237))</f>
        <v/>
      </c>
    </row>
    <row r="238" spans="2:11" x14ac:dyDescent="0.2">
      <c r="B238" s="12"/>
      <c r="C238" s="9"/>
      <c r="D238" s="13"/>
      <c r="E238" s="9"/>
      <c r="F238" s="9"/>
      <c r="G238" s="12"/>
      <c r="H238" s="14"/>
      <c r="I238" s="15"/>
      <c r="J238" s="16" t="str">
        <f>IF(B238="","",TRIM(IF(ISNA(MATCH(B238,'Registru CMR'!$B$5:$B$504,0)),"CMR-ul nu există în registru. ","")&amp;IF(N(D238)&lt;=0,"Lipsește numărul de colete. ","")&amp;IF(F238="","Lipsește natura mărfii. ","")&amp;IF(N(H238)&lt;=0,"Lipsește greutatea brută. ","")))</f>
        <v/>
      </c>
      <c r="K238" s="1" t="str">
        <f>IF(B238="","",B238&amp;"|"&amp;COUNTIF($B$5:B238,B238))</f>
        <v/>
      </c>
    </row>
    <row r="239" spans="2:11" x14ac:dyDescent="0.2">
      <c r="B239" s="12"/>
      <c r="C239" s="9"/>
      <c r="D239" s="13"/>
      <c r="E239" s="9"/>
      <c r="F239" s="9"/>
      <c r="G239" s="12"/>
      <c r="H239" s="14"/>
      <c r="I239" s="15"/>
      <c r="J239" s="16" t="str">
        <f>IF(B239="","",TRIM(IF(ISNA(MATCH(B239,'Registru CMR'!$B$5:$B$504,0)),"CMR-ul nu există în registru. ","")&amp;IF(N(D239)&lt;=0,"Lipsește numărul de colete. ","")&amp;IF(F239="","Lipsește natura mărfii. ","")&amp;IF(N(H239)&lt;=0,"Lipsește greutatea brută. ","")))</f>
        <v/>
      </c>
      <c r="K239" s="1" t="str">
        <f>IF(B239="","",B239&amp;"|"&amp;COUNTIF($B$5:B239,B239))</f>
        <v/>
      </c>
    </row>
    <row r="240" spans="2:11" x14ac:dyDescent="0.2">
      <c r="B240" s="12"/>
      <c r="C240" s="9"/>
      <c r="D240" s="13"/>
      <c r="E240" s="9"/>
      <c r="F240" s="9"/>
      <c r="G240" s="12"/>
      <c r="H240" s="14"/>
      <c r="I240" s="15"/>
      <c r="J240" s="16" t="str">
        <f>IF(B240="","",TRIM(IF(ISNA(MATCH(B240,'Registru CMR'!$B$5:$B$504,0)),"CMR-ul nu există în registru. ","")&amp;IF(N(D240)&lt;=0,"Lipsește numărul de colete. ","")&amp;IF(F240="","Lipsește natura mărfii. ","")&amp;IF(N(H240)&lt;=0,"Lipsește greutatea brută. ","")))</f>
        <v/>
      </c>
      <c r="K240" s="1" t="str">
        <f>IF(B240="","",B240&amp;"|"&amp;COUNTIF($B$5:B240,B240))</f>
        <v/>
      </c>
    </row>
    <row r="241" spans="2:11" x14ac:dyDescent="0.2">
      <c r="B241" s="12"/>
      <c r="C241" s="9"/>
      <c r="D241" s="13"/>
      <c r="E241" s="9"/>
      <c r="F241" s="9"/>
      <c r="G241" s="12"/>
      <c r="H241" s="14"/>
      <c r="I241" s="15"/>
      <c r="J241" s="16" t="str">
        <f>IF(B241="","",TRIM(IF(ISNA(MATCH(B241,'Registru CMR'!$B$5:$B$504,0)),"CMR-ul nu există în registru. ","")&amp;IF(N(D241)&lt;=0,"Lipsește numărul de colete. ","")&amp;IF(F241="","Lipsește natura mărfii. ","")&amp;IF(N(H241)&lt;=0,"Lipsește greutatea brută. ","")))</f>
        <v/>
      </c>
      <c r="K241" s="1" t="str">
        <f>IF(B241="","",B241&amp;"|"&amp;COUNTIF($B$5:B241,B241))</f>
        <v/>
      </c>
    </row>
    <row r="242" spans="2:11" x14ac:dyDescent="0.2">
      <c r="B242" s="12"/>
      <c r="C242" s="9"/>
      <c r="D242" s="13"/>
      <c r="E242" s="9"/>
      <c r="F242" s="9"/>
      <c r="G242" s="12"/>
      <c r="H242" s="14"/>
      <c r="I242" s="15"/>
      <c r="J242" s="16" t="str">
        <f>IF(B242="","",TRIM(IF(ISNA(MATCH(B242,'Registru CMR'!$B$5:$B$504,0)),"CMR-ul nu există în registru. ","")&amp;IF(N(D242)&lt;=0,"Lipsește numărul de colete. ","")&amp;IF(F242="","Lipsește natura mărfii. ","")&amp;IF(N(H242)&lt;=0,"Lipsește greutatea brută. ","")))</f>
        <v/>
      </c>
      <c r="K242" s="1" t="str">
        <f>IF(B242="","",B242&amp;"|"&amp;COUNTIF($B$5:B242,B242))</f>
        <v/>
      </c>
    </row>
    <row r="243" spans="2:11" x14ac:dyDescent="0.2">
      <c r="B243" s="12"/>
      <c r="C243" s="9"/>
      <c r="D243" s="13"/>
      <c r="E243" s="9"/>
      <c r="F243" s="9"/>
      <c r="G243" s="12"/>
      <c r="H243" s="14"/>
      <c r="I243" s="15"/>
      <c r="J243" s="16" t="str">
        <f>IF(B243="","",TRIM(IF(ISNA(MATCH(B243,'Registru CMR'!$B$5:$B$504,0)),"CMR-ul nu există în registru. ","")&amp;IF(N(D243)&lt;=0,"Lipsește numărul de colete. ","")&amp;IF(F243="","Lipsește natura mărfii. ","")&amp;IF(N(H243)&lt;=0,"Lipsește greutatea brută. ","")))</f>
        <v/>
      </c>
      <c r="K243" s="1" t="str">
        <f>IF(B243="","",B243&amp;"|"&amp;COUNTIF($B$5:B243,B243))</f>
        <v/>
      </c>
    </row>
    <row r="244" spans="2:11" x14ac:dyDescent="0.2">
      <c r="B244" s="12"/>
      <c r="C244" s="9"/>
      <c r="D244" s="13"/>
      <c r="E244" s="9"/>
      <c r="F244" s="9"/>
      <c r="G244" s="12"/>
      <c r="H244" s="14"/>
      <c r="I244" s="15"/>
      <c r="J244" s="16" t="str">
        <f>IF(B244="","",TRIM(IF(ISNA(MATCH(B244,'Registru CMR'!$B$5:$B$504,0)),"CMR-ul nu există în registru. ","")&amp;IF(N(D244)&lt;=0,"Lipsește numărul de colete. ","")&amp;IF(F244="","Lipsește natura mărfii. ","")&amp;IF(N(H244)&lt;=0,"Lipsește greutatea brută. ","")))</f>
        <v/>
      </c>
      <c r="K244" s="1" t="str">
        <f>IF(B244="","",B244&amp;"|"&amp;COUNTIF($B$5:B244,B244))</f>
        <v/>
      </c>
    </row>
    <row r="245" spans="2:11" x14ac:dyDescent="0.2">
      <c r="B245" s="12"/>
      <c r="C245" s="9"/>
      <c r="D245" s="13"/>
      <c r="E245" s="9"/>
      <c r="F245" s="9"/>
      <c r="G245" s="12"/>
      <c r="H245" s="14"/>
      <c r="I245" s="15"/>
      <c r="J245" s="16" t="str">
        <f>IF(B245="","",TRIM(IF(ISNA(MATCH(B245,'Registru CMR'!$B$5:$B$504,0)),"CMR-ul nu există în registru. ","")&amp;IF(N(D245)&lt;=0,"Lipsește numărul de colete. ","")&amp;IF(F245="","Lipsește natura mărfii. ","")&amp;IF(N(H245)&lt;=0,"Lipsește greutatea brută. ","")))</f>
        <v/>
      </c>
      <c r="K245" s="1" t="str">
        <f>IF(B245="","",B245&amp;"|"&amp;COUNTIF($B$5:B245,B245))</f>
        <v/>
      </c>
    </row>
    <row r="246" spans="2:11" x14ac:dyDescent="0.2">
      <c r="B246" s="12"/>
      <c r="C246" s="9"/>
      <c r="D246" s="13"/>
      <c r="E246" s="9"/>
      <c r="F246" s="9"/>
      <c r="G246" s="12"/>
      <c r="H246" s="14"/>
      <c r="I246" s="15"/>
      <c r="J246" s="16" t="str">
        <f>IF(B246="","",TRIM(IF(ISNA(MATCH(B246,'Registru CMR'!$B$5:$B$504,0)),"CMR-ul nu există în registru. ","")&amp;IF(N(D246)&lt;=0,"Lipsește numărul de colete. ","")&amp;IF(F246="","Lipsește natura mărfii. ","")&amp;IF(N(H246)&lt;=0,"Lipsește greutatea brută. ","")))</f>
        <v/>
      </c>
      <c r="K246" s="1" t="str">
        <f>IF(B246="","",B246&amp;"|"&amp;COUNTIF($B$5:B246,B246))</f>
        <v/>
      </c>
    </row>
    <row r="247" spans="2:11" x14ac:dyDescent="0.2">
      <c r="B247" s="12"/>
      <c r="C247" s="9"/>
      <c r="D247" s="13"/>
      <c r="E247" s="9"/>
      <c r="F247" s="9"/>
      <c r="G247" s="12"/>
      <c r="H247" s="14"/>
      <c r="I247" s="15"/>
      <c r="J247" s="16" t="str">
        <f>IF(B247="","",TRIM(IF(ISNA(MATCH(B247,'Registru CMR'!$B$5:$B$504,0)),"CMR-ul nu există în registru. ","")&amp;IF(N(D247)&lt;=0,"Lipsește numărul de colete. ","")&amp;IF(F247="","Lipsește natura mărfii. ","")&amp;IF(N(H247)&lt;=0,"Lipsește greutatea brută. ","")))</f>
        <v/>
      </c>
      <c r="K247" s="1" t="str">
        <f>IF(B247="","",B247&amp;"|"&amp;COUNTIF($B$5:B247,B247))</f>
        <v/>
      </c>
    </row>
    <row r="248" spans="2:11" x14ac:dyDescent="0.2">
      <c r="B248" s="12"/>
      <c r="C248" s="9"/>
      <c r="D248" s="13"/>
      <c r="E248" s="9"/>
      <c r="F248" s="9"/>
      <c r="G248" s="12"/>
      <c r="H248" s="14"/>
      <c r="I248" s="15"/>
      <c r="J248" s="16" t="str">
        <f>IF(B248="","",TRIM(IF(ISNA(MATCH(B248,'Registru CMR'!$B$5:$B$504,0)),"CMR-ul nu există în registru. ","")&amp;IF(N(D248)&lt;=0,"Lipsește numărul de colete. ","")&amp;IF(F248="","Lipsește natura mărfii. ","")&amp;IF(N(H248)&lt;=0,"Lipsește greutatea brută. ","")))</f>
        <v/>
      </c>
      <c r="K248" s="1" t="str">
        <f>IF(B248="","",B248&amp;"|"&amp;COUNTIF($B$5:B248,B248))</f>
        <v/>
      </c>
    </row>
    <row r="249" spans="2:11" x14ac:dyDescent="0.2">
      <c r="B249" s="12"/>
      <c r="C249" s="9"/>
      <c r="D249" s="13"/>
      <c r="E249" s="9"/>
      <c r="F249" s="9"/>
      <c r="G249" s="12"/>
      <c r="H249" s="14"/>
      <c r="I249" s="15"/>
      <c r="J249" s="16" t="str">
        <f>IF(B249="","",TRIM(IF(ISNA(MATCH(B249,'Registru CMR'!$B$5:$B$504,0)),"CMR-ul nu există în registru. ","")&amp;IF(N(D249)&lt;=0,"Lipsește numărul de colete. ","")&amp;IF(F249="","Lipsește natura mărfii. ","")&amp;IF(N(H249)&lt;=0,"Lipsește greutatea brută. ","")))</f>
        <v/>
      </c>
      <c r="K249" s="1" t="str">
        <f>IF(B249="","",B249&amp;"|"&amp;COUNTIF($B$5:B249,B249))</f>
        <v/>
      </c>
    </row>
    <row r="250" spans="2:11" x14ac:dyDescent="0.2">
      <c r="B250" s="12"/>
      <c r="C250" s="9"/>
      <c r="D250" s="13"/>
      <c r="E250" s="9"/>
      <c r="F250" s="9"/>
      <c r="G250" s="12"/>
      <c r="H250" s="14"/>
      <c r="I250" s="15"/>
      <c r="J250" s="16" t="str">
        <f>IF(B250="","",TRIM(IF(ISNA(MATCH(B250,'Registru CMR'!$B$5:$B$504,0)),"CMR-ul nu există în registru. ","")&amp;IF(N(D250)&lt;=0,"Lipsește numărul de colete. ","")&amp;IF(F250="","Lipsește natura mărfii. ","")&amp;IF(N(H250)&lt;=0,"Lipsește greutatea brută. ","")))</f>
        <v/>
      </c>
      <c r="K250" s="1" t="str">
        <f>IF(B250="","",B250&amp;"|"&amp;COUNTIF($B$5:B250,B250))</f>
        <v/>
      </c>
    </row>
    <row r="251" spans="2:11" x14ac:dyDescent="0.2">
      <c r="B251" s="12"/>
      <c r="C251" s="9"/>
      <c r="D251" s="13"/>
      <c r="E251" s="9"/>
      <c r="F251" s="9"/>
      <c r="G251" s="12"/>
      <c r="H251" s="14"/>
      <c r="I251" s="15"/>
      <c r="J251" s="16" t="str">
        <f>IF(B251="","",TRIM(IF(ISNA(MATCH(B251,'Registru CMR'!$B$5:$B$504,0)),"CMR-ul nu există în registru. ","")&amp;IF(N(D251)&lt;=0,"Lipsește numărul de colete. ","")&amp;IF(F251="","Lipsește natura mărfii. ","")&amp;IF(N(H251)&lt;=0,"Lipsește greutatea brută. ","")))</f>
        <v/>
      </c>
      <c r="K251" s="1" t="str">
        <f>IF(B251="","",B251&amp;"|"&amp;COUNTIF($B$5:B251,B251))</f>
        <v/>
      </c>
    </row>
    <row r="252" spans="2:11" x14ac:dyDescent="0.2">
      <c r="B252" s="12"/>
      <c r="C252" s="9"/>
      <c r="D252" s="13"/>
      <c r="E252" s="9"/>
      <c r="F252" s="9"/>
      <c r="G252" s="12"/>
      <c r="H252" s="14"/>
      <c r="I252" s="15"/>
      <c r="J252" s="16" t="str">
        <f>IF(B252="","",TRIM(IF(ISNA(MATCH(B252,'Registru CMR'!$B$5:$B$504,0)),"CMR-ul nu există în registru. ","")&amp;IF(N(D252)&lt;=0,"Lipsește numărul de colete. ","")&amp;IF(F252="","Lipsește natura mărfii. ","")&amp;IF(N(H252)&lt;=0,"Lipsește greutatea brută. ","")))</f>
        <v/>
      </c>
      <c r="K252" s="1" t="str">
        <f>IF(B252="","",B252&amp;"|"&amp;COUNTIF($B$5:B252,B252))</f>
        <v/>
      </c>
    </row>
    <row r="253" spans="2:11" x14ac:dyDescent="0.2">
      <c r="B253" s="12"/>
      <c r="C253" s="9"/>
      <c r="D253" s="13"/>
      <c r="E253" s="9"/>
      <c r="F253" s="9"/>
      <c r="G253" s="12"/>
      <c r="H253" s="14"/>
      <c r="I253" s="15"/>
      <c r="J253" s="16" t="str">
        <f>IF(B253="","",TRIM(IF(ISNA(MATCH(B253,'Registru CMR'!$B$5:$B$504,0)),"CMR-ul nu există în registru. ","")&amp;IF(N(D253)&lt;=0,"Lipsește numărul de colete. ","")&amp;IF(F253="","Lipsește natura mărfii. ","")&amp;IF(N(H253)&lt;=0,"Lipsește greutatea brută. ","")))</f>
        <v/>
      </c>
      <c r="K253" s="1" t="str">
        <f>IF(B253="","",B253&amp;"|"&amp;COUNTIF($B$5:B253,B253))</f>
        <v/>
      </c>
    </row>
    <row r="254" spans="2:11" x14ac:dyDescent="0.2">
      <c r="B254" s="12"/>
      <c r="C254" s="9"/>
      <c r="D254" s="13"/>
      <c r="E254" s="9"/>
      <c r="F254" s="9"/>
      <c r="G254" s="12"/>
      <c r="H254" s="14"/>
      <c r="I254" s="15"/>
      <c r="J254" s="16" t="str">
        <f>IF(B254="","",TRIM(IF(ISNA(MATCH(B254,'Registru CMR'!$B$5:$B$504,0)),"CMR-ul nu există în registru. ","")&amp;IF(N(D254)&lt;=0,"Lipsește numărul de colete. ","")&amp;IF(F254="","Lipsește natura mărfii. ","")&amp;IF(N(H254)&lt;=0,"Lipsește greutatea brută. ","")))</f>
        <v/>
      </c>
      <c r="K254" s="1" t="str">
        <f>IF(B254="","",B254&amp;"|"&amp;COUNTIF($B$5:B254,B254))</f>
        <v/>
      </c>
    </row>
    <row r="255" spans="2:11" x14ac:dyDescent="0.2">
      <c r="B255" s="12"/>
      <c r="C255" s="9"/>
      <c r="D255" s="13"/>
      <c r="E255" s="9"/>
      <c r="F255" s="9"/>
      <c r="G255" s="12"/>
      <c r="H255" s="14"/>
      <c r="I255" s="15"/>
      <c r="J255" s="16" t="str">
        <f>IF(B255="","",TRIM(IF(ISNA(MATCH(B255,'Registru CMR'!$B$5:$B$504,0)),"CMR-ul nu există în registru. ","")&amp;IF(N(D255)&lt;=0,"Lipsește numărul de colete. ","")&amp;IF(F255="","Lipsește natura mărfii. ","")&amp;IF(N(H255)&lt;=0,"Lipsește greutatea brută. ","")))</f>
        <v/>
      </c>
      <c r="K255" s="1" t="str">
        <f>IF(B255="","",B255&amp;"|"&amp;COUNTIF($B$5:B255,B255))</f>
        <v/>
      </c>
    </row>
    <row r="256" spans="2:11" x14ac:dyDescent="0.2">
      <c r="B256" s="12"/>
      <c r="C256" s="9"/>
      <c r="D256" s="13"/>
      <c r="E256" s="9"/>
      <c r="F256" s="9"/>
      <c r="G256" s="12"/>
      <c r="H256" s="14"/>
      <c r="I256" s="15"/>
      <c r="J256" s="16" t="str">
        <f>IF(B256="","",TRIM(IF(ISNA(MATCH(B256,'Registru CMR'!$B$5:$B$504,0)),"CMR-ul nu există în registru. ","")&amp;IF(N(D256)&lt;=0,"Lipsește numărul de colete. ","")&amp;IF(F256="","Lipsește natura mărfii. ","")&amp;IF(N(H256)&lt;=0,"Lipsește greutatea brută. ","")))</f>
        <v/>
      </c>
      <c r="K256" s="1" t="str">
        <f>IF(B256="","",B256&amp;"|"&amp;COUNTIF($B$5:B256,B256))</f>
        <v/>
      </c>
    </row>
    <row r="257" spans="2:11" x14ac:dyDescent="0.2">
      <c r="B257" s="12"/>
      <c r="C257" s="9"/>
      <c r="D257" s="13"/>
      <c r="E257" s="9"/>
      <c r="F257" s="9"/>
      <c r="G257" s="12"/>
      <c r="H257" s="14"/>
      <c r="I257" s="15"/>
      <c r="J257" s="16" t="str">
        <f>IF(B257="","",TRIM(IF(ISNA(MATCH(B257,'Registru CMR'!$B$5:$B$504,0)),"CMR-ul nu există în registru. ","")&amp;IF(N(D257)&lt;=0,"Lipsește numărul de colete. ","")&amp;IF(F257="","Lipsește natura mărfii. ","")&amp;IF(N(H257)&lt;=0,"Lipsește greutatea brută. ","")))</f>
        <v/>
      </c>
      <c r="K257" s="1" t="str">
        <f>IF(B257="","",B257&amp;"|"&amp;COUNTIF($B$5:B257,B257))</f>
        <v/>
      </c>
    </row>
    <row r="258" spans="2:11" x14ac:dyDescent="0.2">
      <c r="B258" s="12"/>
      <c r="C258" s="9"/>
      <c r="D258" s="13"/>
      <c r="E258" s="9"/>
      <c r="F258" s="9"/>
      <c r="G258" s="12"/>
      <c r="H258" s="14"/>
      <c r="I258" s="15"/>
      <c r="J258" s="16" t="str">
        <f>IF(B258="","",TRIM(IF(ISNA(MATCH(B258,'Registru CMR'!$B$5:$B$504,0)),"CMR-ul nu există în registru. ","")&amp;IF(N(D258)&lt;=0,"Lipsește numărul de colete. ","")&amp;IF(F258="","Lipsește natura mărfii. ","")&amp;IF(N(H258)&lt;=0,"Lipsește greutatea brută. ","")))</f>
        <v/>
      </c>
      <c r="K258" s="1" t="str">
        <f>IF(B258="","",B258&amp;"|"&amp;COUNTIF($B$5:B258,B258))</f>
        <v/>
      </c>
    </row>
    <row r="259" spans="2:11" x14ac:dyDescent="0.2">
      <c r="B259" s="12"/>
      <c r="C259" s="9"/>
      <c r="D259" s="13"/>
      <c r="E259" s="9"/>
      <c r="F259" s="9"/>
      <c r="G259" s="12"/>
      <c r="H259" s="14"/>
      <c r="I259" s="15"/>
      <c r="J259" s="16" t="str">
        <f>IF(B259="","",TRIM(IF(ISNA(MATCH(B259,'Registru CMR'!$B$5:$B$504,0)),"CMR-ul nu există în registru. ","")&amp;IF(N(D259)&lt;=0,"Lipsește numărul de colete. ","")&amp;IF(F259="","Lipsește natura mărfii. ","")&amp;IF(N(H259)&lt;=0,"Lipsește greutatea brută. ","")))</f>
        <v/>
      </c>
      <c r="K259" s="1" t="str">
        <f>IF(B259="","",B259&amp;"|"&amp;COUNTIF($B$5:B259,B259))</f>
        <v/>
      </c>
    </row>
    <row r="260" spans="2:11" x14ac:dyDescent="0.2">
      <c r="B260" s="12"/>
      <c r="C260" s="9"/>
      <c r="D260" s="13"/>
      <c r="E260" s="9"/>
      <c r="F260" s="9"/>
      <c r="G260" s="12"/>
      <c r="H260" s="14"/>
      <c r="I260" s="15"/>
      <c r="J260" s="16" t="str">
        <f>IF(B260="","",TRIM(IF(ISNA(MATCH(B260,'Registru CMR'!$B$5:$B$504,0)),"CMR-ul nu există în registru. ","")&amp;IF(N(D260)&lt;=0,"Lipsește numărul de colete. ","")&amp;IF(F260="","Lipsește natura mărfii. ","")&amp;IF(N(H260)&lt;=0,"Lipsește greutatea brută. ","")))</f>
        <v/>
      </c>
      <c r="K260" s="1" t="str">
        <f>IF(B260="","",B260&amp;"|"&amp;COUNTIF($B$5:B260,B260))</f>
        <v/>
      </c>
    </row>
    <row r="261" spans="2:11" x14ac:dyDescent="0.2">
      <c r="B261" s="12"/>
      <c r="C261" s="9"/>
      <c r="D261" s="13"/>
      <c r="E261" s="9"/>
      <c r="F261" s="9"/>
      <c r="G261" s="12"/>
      <c r="H261" s="14"/>
      <c r="I261" s="15"/>
      <c r="J261" s="16" t="str">
        <f>IF(B261="","",TRIM(IF(ISNA(MATCH(B261,'Registru CMR'!$B$5:$B$504,0)),"CMR-ul nu există în registru. ","")&amp;IF(N(D261)&lt;=0,"Lipsește numărul de colete. ","")&amp;IF(F261="","Lipsește natura mărfii. ","")&amp;IF(N(H261)&lt;=0,"Lipsește greutatea brută. ","")))</f>
        <v/>
      </c>
      <c r="K261" s="1" t="str">
        <f>IF(B261="","",B261&amp;"|"&amp;COUNTIF($B$5:B261,B261))</f>
        <v/>
      </c>
    </row>
    <row r="262" spans="2:11" x14ac:dyDescent="0.2">
      <c r="B262" s="12"/>
      <c r="C262" s="9"/>
      <c r="D262" s="13"/>
      <c r="E262" s="9"/>
      <c r="F262" s="9"/>
      <c r="G262" s="12"/>
      <c r="H262" s="14"/>
      <c r="I262" s="15"/>
      <c r="J262" s="16" t="str">
        <f>IF(B262="","",TRIM(IF(ISNA(MATCH(B262,'Registru CMR'!$B$5:$B$504,0)),"CMR-ul nu există în registru. ","")&amp;IF(N(D262)&lt;=0,"Lipsește numărul de colete. ","")&amp;IF(F262="","Lipsește natura mărfii. ","")&amp;IF(N(H262)&lt;=0,"Lipsește greutatea brută. ","")))</f>
        <v/>
      </c>
      <c r="K262" s="1" t="str">
        <f>IF(B262="","",B262&amp;"|"&amp;COUNTIF($B$5:B262,B262))</f>
        <v/>
      </c>
    </row>
    <row r="263" spans="2:11" x14ac:dyDescent="0.2">
      <c r="B263" s="12"/>
      <c r="C263" s="9"/>
      <c r="D263" s="13"/>
      <c r="E263" s="9"/>
      <c r="F263" s="9"/>
      <c r="G263" s="12"/>
      <c r="H263" s="14"/>
      <c r="I263" s="15"/>
      <c r="J263" s="16" t="str">
        <f>IF(B263="","",TRIM(IF(ISNA(MATCH(B263,'Registru CMR'!$B$5:$B$504,0)),"CMR-ul nu există în registru. ","")&amp;IF(N(D263)&lt;=0,"Lipsește numărul de colete. ","")&amp;IF(F263="","Lipsește natura mărfii. ","")&amp;IF(N(H263)&lt;=0,"Lipsește greutatea brută. ","")))</f>
        <v/>
      </c>
      <c r="K263" s="1" t="str">
        <f>IF(B263="","",B263&amp;"|"&amp;COUNTIF($B$5:B263,B263))</f>
        <v/>
      </c>
    </row>
    <row r="264" spans="2:11" x14ac:dyDescent="0.2">
      <c r="B264" s="12"/>
      <c r="C264" s="9"/>
      <c r="D264" s="13"/>
      <c r="E264" s="9"/>
      <c r="F264" s="9"/>
      <c r="G264" s="12"/>
      <c r="H264" s="14"/>
      <c r="I264" s="15"/>
      <c r="J264" s="16" t="str">
        <f>IF(B264="","",TRIM(IF(ISNA(MATCH(B264,'Registru CMR'!$B$5:$B$504,0)),"CMR-ul nu există în registru. ","")&amp;IF(N(D264)&lt;=0,"Lipsește numărul de colete. ","")&amp;IF(F264="","Lipsește natura mărfii. ","")&amp;IF(N(H264)&lt;=0,"Lipsește greutatea brută. ","")))</f>
        <v/>
      </c>
      <c r="K264" s="1" t="str">
        <f>IF(B264="","",B264&amp;"|"&amp;COUNTIF($B$5:B264,B264))</f>
        <v/>
      </c>
    </row>
    <row r="265" spans="2:11" x14ac:dyDescent="0.2">
      <c r="B265" s="12"/>
      <c r="C265" s="9"/>
      <c r="D265" s="13"/>
      <c r="E265" s="9"/>
      <c r="F265" s="9"/>
      <c r="G265" s="12"/>
      <c r="H265" s="14"/>
      <c r="I265" s="15"/>
      <c r="J265" s="16" t="str">
        <f>IF(B265="","",TRIM(IF(ISNA(MATCH(B265,'Registru CMR'!$B$5:$B$504,0)),"CMR-ul nu există în registru. ","")&amp;IF(N(D265)&lt;=0,"Lipsește numărul de colete. ","")&amp;IF(F265="","Lipsește natura mărfii. ","")&amp;IF(N(H265)&lt;=0,"Lipsește greutatea brută. ","")))</f>
        <v/>
      </c>
      <c r="K265" s="1" t="str">
        <f>IF(B265="","",B265&amp;"|"&amp;COUNTIF($B$5:B265,B265))</f>
        <v/>
      </c>
    </row>
    <row r="266" spans="2:11" x14ac:dyDescent="0.2">
      <c r="B266" s="12"/>
      <c r="C266" s="9"/>
      <c r="D266" s="13"/>
      <c r="E266" s="9"/>
      <c r="F266" s="9"/>
      <c r="G266" s="12"/>
      <c r="H266" s="14"/>
      <c r="I266" s="15"/>
      <c r="J266" s="16" t="str">
        <f>IF(B266="","",TRIM(IF(ISNA(MATCH(B266,'Registru CMR'!$B$5:$B$504,0)),"CMR-ul nu există în registru. ","")&amp;IF(N(D266)&lt;=0,"Lipsește numărul de colete. ","")&amp;IF(F266="","Lipsește natura mărfii. ","")&amp;IF(N(H266)&lt;=0,"Lipsește greutatea brută. ","")))</f>
        <v/>
      </c>
      <c r="K266" s="1" t="str">
        <f>IF(B266="","",B266&amp;"|"&amp;COUNTIF($B$5:B266,B266))</f>
        <v/>
      </c>
    </row>
    <row r="267" spans="2:11" x14ac:dyDescent="0.2">
      <c r="B267" s="12"/>
      <c r="C267" s="9"/>
      <c r="D267" s="13"/>
      <c r="E267" s="9"/>
      <c r="F267" s="9"/>
      <c r="G267" s="12"/>
      <c r="H267" s="14"/>
      <c r="I267" s="15"/>
      <c r="J267" s="16" t="str">
        <f>IF(B267="","",TRIM(IF(ISNA(MATCH(B267,'Registru CMR'!$B$5:$B$504,0)),"CMR-ul nu există în registru. ","")&amp;IF(N(D267)&lt;=0,"Lipsește numărul de colete. ","")&amp;IF(F267="","Lipsește natura mărfii. ","")&amp;IF(N(H267)&lt;=0,"Lipsește greutatea brută. ","")))</f>
        <v/>
      </c>
      <c r="K267" s="1" t="str">
        <f>IF(B267="","",B267&amp;"|"&amp;COUNTIF($B$5:B267,B267))</f>
        <v/>
      </c>
    </row>
    <row r="268" spans="2:11" x14ac:dyDescent="0.2">
      <c r="B268" s="12"/>
      <c r="C268" s="9"/>
      <c r="D268" s="13"/>
      <c r="E268" s="9"/>
      <c r="F268" s="9"/>
      <c r="G268" s="12"/>
      <c r="H268" s="14"/>
      <c r="I268" s="15"/>
      <c r="J268" s="16" t="str">
        <f>IF(B268="","",TRIM(IF(ISNA(MATCH(B268,'Registru CMR'!$B$5:$B$504,0)),"CMR-ul nu există în registru. ","")&amp;IF(N(D268)&lt;=0,"Lipsește numărul de colete. ","")&amp;IF(F268="","Lipsește natura mărfii. ","")&amp;IF(N(H268)&lt;=0,"Lipsește greutatea brută. ","")))</f>
        <v/>
      </c>
      <c r="K268" s="1" t="str">
        <f>IF(B268="","",B268&amp;"|"&amp;COUNTIF($B$5:B268,B268))</f>
        <v/>
      </c>
    </row>
    <row r="269" spans="2:11" x14ac:dyDescent="0.2">
      <c r="B269" s="12"/>
      <c r="C269" s="9"/>
      <c r="D269" s="13"/>
      <c r="E269" s="9"/>
      <c r="F269" s="9"/>
      <c r="G269" s="12"/>
      <c r="H269" s="14"/>
      <c r="I269" s="15"/>
      <c r="J269" s="16" t="str">
        <f>IF(B269="","",TRIM(IF(ISNA(MATCH(B269,'Registru CMR'!$B$5:$B$504,0)),"CMR-ul nu există în registru. ","")&amp;IF(N(D269)&lt;=0,"Lipsește numărul de colete. ","")&amp;IF(F269="","Lipsește natura mărfii. ","")&amp;IF(N(H269)&lt;=0,"Lipsește greutatea brută. ","")))</f>
        <v/>
      </c>
      <c r="K269" s="1" t="str">
        <f>IF(B269="","",B269&amp;"|"&amp;COUNTIF($B$5:B269,B269))</f>
        <v/>
      </c>
    </row>
    <row r="270" spans="2:11" x14ac:dyDescent="0.2">
      <c r="B270" s="12"/>
      <c r="C270" s="9"/>
      <c r="D270" s="13"/>
      <c r="E270" s="9"/>
      <c r="F270" s="9"/>
      <c r="G270" s="12"/>
      <c r="H270" s="14"/>
      <c r="I270" s="15"/>
      <c r="J270" s="16" t="str">
        <f>IF(B270="","",TRIM(IF(ISNA(MATCH(B270,'Registru CMR'!$B$5:$B$504,0)),"CMR-ul nu există în registru. ","")&amp;IF(N(D270)&lt;=0,"Lipsește numărul de colete. ","")&amp;IF(F270="","Lipsește natura mărfii. ","")&amp;IF(N(H270)&lt;=0,"Lipsește greutatea brută. ","")))</f>
        <v/>
      </c>
      <c r="K270" s="1" t="str">
        <f>IF(B270="","",B270&amp;"|"&amp;COUNTIF($B$5:B270,B270))</f>
        <v/>
      </c>
    </row>
    <row r="271" spans="2:11" x14ac:dyDescent="0.2">
      <c r="B271" s="12"/>
      <c r="C271" s="9"/>
      <c r="D271" s="13"/>
      <c r="E271" s="9"/>
      <c r="F271" s="9"/>
      <c r="G271" s="12"/>
      <c r="H271" s="14"/>
      <c r="I271" s="15"/>
      <c r="J271" s="16" t="str">
        <f>IF(B271="","",TRIM(IF(ISNA(MATCH(B271,'Registru CMR'!$B$5:$B$504,0)),"CMR-ul nu există în registru. ","")&amp;IF(N(D271)&lt;=0,"Lipsește numărul de colete. ","")&amp;IF(F271="","Lipsește natura mărfii. ","")&amp;IF(N(H271)&lt;=0,"Lipsește greutatea brută. ","")))</f>
        <v/>
      </c>
      <c r="K271" s="1" t="str">
        <f>IF(B271="","",B271&amp;"|"&amp;COUNTIF($B$5:B271,B271))</f>
        <v/>
      </c>
    </row>
    <row r="272" spans="2:11" x14ac:dyDescent="0.2">
      <c r="B272" s="12"/>
      <c r="C272" s="9"/>
      <c r="D272" s="13"/>
      <c r="E272" s="9"/>
      <c r="F272" s="9"/>
      <c r="G272" s="12"/>
      <c r="H272" s="14"/>
      <c r="I272" s="15"/>
      <c r="J272" s="16" t="str">
        <f>IF(B272="","",TRIM(IF(ISNA(MATCH(B272,'Registru CMR'!$B$5:$B$504,0)),"CMR-ul nu există în registru. ","")&amp;IF(N(D272)&lt;=0,"Lipsește numărul de colete. ","")&amp;IF(F272="","Lipsește natura mărfii. ","")&amp;IF(N(H272)&lt;=0,"Lipsește greutatea brută. ","")))</f>
        <v/>
      </c>
      <c r="K272" s="1" t="str">
        <f>IF(B272="","",B272&amp;"|"&amp;COUNTIF($B$5:B272,B272))</f>
        <v/>
      </c>
    </row>
    <row r="273" spans="2:11" x14ac:dyDescent="0.2">
      <c r="B273" s="12"/>
      <c r="C273" s="9"/>
      <c r="D273" s="13"/>
      <c r="E273" s="9"/>
      <c r="F273" s="9"/>
      <c r="G273" s="12"/>
      <c r="H273" s="14"/>
      <c r="I273" s="15"/>
      <c r="J273" s="16" t="str">
        <f>IF(B273="","",TRIM(IF(ISNA(MATCH(B273,'Registru CMR'!$B$5:$B$504,0)),"CMR-ul nu există în registru. ","")&amp;IF(N(D273)&lt;=0,"Lipsește numărul de colete. ","")&amp;IF(F273="","Lipsește natura mărfii. ","")&amp;IF(N(H273)&lt;=0,"Lipsește greutatea brută. ","")))</f>
        <v/>
      </c>
      <c r="K273" s="1" t="str">
        <f>IF(B273="","",B273&amp;"|"&amp;COUNTIF($B$5:B273,B273))</f>
        <v/>
      </c>
    </row>
    <row r="274" spans="2:11" x14ac:dyDescent="0.2">
      <c r="B274" s="12"/>
      <c r="C274" s="9"/>
      <c r="D274" s="13"/>
      <c r="E274" s="9"/>
      <c r="F274" s="9"/>
      <c r="G274" s="12"/>
      <c r="H274" s="14"/>
      <c r="I274" s="15"/>
      <c r="J274" s="16" t="str">
        <f>IF(B274="","",TRIM(IF(ISNA(MATCH(B274,'Registru CMR'!$B$5:$B$504,0)),"CMR-ul nu există în registru. ","")&amp;IF(N(D274)&lt;=0,"Lipsește numărul de colete. ","")&amp;IF(F274="","Lipsește natura mărfii. ","")&amp;IF(N(H274)&lt;=0,"Lipsește greutatea brută. ","")))</f>
        <v/>
      </c>
      <c r="K274" s="1" t="str">
        <f>IF(B274="","",B274&amp;"|"&amp;COUNTIF($B$5:B274,B274))</f>
        <v/>
      </c>
    </row>
    <row r="275" spans="2:11" x14ac:dyDescent="0.2">
      <c r="B275" s="12"/>
      <c r="C275" s="9"/>
      <c r="D275" s="13"/>
      <c r="E275" s="9"/>
      <c r="F275" s="9"/>
      <c r="G275" s="12"/>
      <c r="H275" s="14"/>
      <c r="I275" s="15"/>
      <c r="J275" s="16" t="str">
        <f>IF(B275="","",TRIM(IF(ISNA(MATCH(B275,'Registru CMR'!$B$5:$B$504,0)),"CMR-ul nu există în registru. ","")&amp;IF(N(D275)&lt;=0,"Lipsește numărul de colete. ","")&amp;IF(F275="","Lipsește natura mărfii. ","")&amp;IF(N(H275)&lt;=0,"Lipsește greutatea brută. ","")))</f>
        <v/>
      </c>
      <c r="K275" s="1" t="str">
        <f>IF(B275="","",B275&amp;"|"&amp;COUNTIF($B$5:B275,B275))</f>
        <v/>
      </c>
    </row>
    <row r="276" spans="2:11" x14ac:dyDescent="0.2">
      <c r="B276" s="12"/>
      <c r="C276" s="9"/>
      <c r="D276" s="13"/>
      <c r="E276" s="9"/>
      <c r="F276" s="9"/>
      <c r="G276" s="12"/>
      <c r="H276" s="14"/>
      <c r="I276" s="15"/>
      <c r="J276" s="16" t="str">
        <f>IF(B276="","",TRIM(IF(ISNA(MATCH(B276,'Registru CMR'!$B$5:$B$504,0)),"CMR-ul nu există în registru. ","")&amp;IF(N(D276)&lt;=0,"Lipsește numărul de colete. ","")&amp;IF(F276="","Lipsește natura mărfii. ","")&amp;IF(N(H276)&lt;=0,"Lipsește greutatea brută. ","")))</f>
        <v/>
      </c>
      <c r="K276" s="1" t="str">
        <f>IF(B276="","",B276&amp;"|"&amp;COUNTIF($B$5:B276,B276))</f>
        <v/>
      </c>
    </row>
    <row r="277" spans="2:11" x14ac:dyDescent="0.2">
      <c r="B277" s="12"/>
      <c r="C277" s="9"/>
      <c r="D277" s="13"/>
      <c r="E277" s="9"/>
      <c r="F277" s="9"/>
      <c r="G277" s="12"/>
      <c r="H277" s="14"/>
      <c r="I277" s="15"/>
      <c r="J277" s="16" t="str">
        <f>IF(B277="","",TRIM(IF(ISNA(MATCH(B277,'Registru CMR'!$B$5:$B$504,0)),"CMR-ul nu există în registru. ","")&amp;IF(N(D277)&lt;=0,"Lipsește numărul de colete. ","")&amp;IF(F277="","Lipsește natura mărfii. ","")&amp;IF(N(H277)&lt;=0,"Lipsește greutatea brută. ","")))</f>
        <v/>
      </c>
      <c r="K277" s="1" t="str">
        <f>IF(B277="","",B277&amp;"|"&amp;COUNTIF($B$5:B277,B277))</f>
        <v/>
      </c>
    </row>
    <row r="278" spans="2:11" x14ac:dyDescent="0.2">
      <c r="B278" s="12"/>
      <c r="C278" s="9"/>
      <c r="D278" s="13"/>
      <c r="E278" s="9"/>
      <c r="F278" s="9"/>
      <c r="G278" s="12"/>
      <c r="H278" s="14"/>
      <c r="I278" s="15"/>
      <c r="J278" s="16" t="str">
        <f>IF(B278="","",TRIM(IF(ISNA(MATCH(B278,'Registru CMR'!$B$5:$B$504,0)),"CMR-ul nu există în registru. ","")&amp;IF(N(D278)&lt;=0,"Lipsește numărul de colete. ","")&amp;IF(F278="","Lipsește natura mărfii. ","")&amp;IF(N(H278)&lt;=0,"Lipsește greutatea brută. ","")))</f>
        <v/>
      </c>
      <c r="K278" s="1" t="str">
        <f>IF(B278="","",B278&amp;"|"&amp;COUNTIF($B$5:B278,B278))</f>
        <v/>
      </c>
    </row>
    <row r="279" spans="2:11" x14ac:dyDescent="0.2">
      <c r="B279" s="12"/>
      <c r="C279" s="9"/>
      <c r="D279" s="13"/>
      <c r="E279" s="9"/>
      <c r="F279" s="9"/>
      <c r="G279" s="12"/>
      <c r="H279" s="14"/>
      <c r="I279" s="15"/>
      <c r="J279" s="16" t="str">
        <f>IF(B279="","",TRIM(IF(ISNA(MATCH(B279,'Registru CMR'!$B$5:$B$504,0)),"CMR-ul nu există în registru. ","")&amp;IF(N(D279)&lt;=0,"Lipsește numărul de colete. ","")&amp;IF(F279="","Lipsește natura mărfii. ","")&amp;IF(N(H279)&lt;=0,"Lipsește greutatea brută. ","")))</f>
        <v/>
      </c>
      <c r="K279" s="1" t="str">
        <f>IF(B279="","",B279&amp;"|"&amp;COUNTIF($B$5:B279,B279))</f>
        <v/>
      </c>
    </row>
    <row r="280" spans="2:11" x14ac:dyDescent="0.2">
      <c r="B280" s="12"/>
      <c r="C280" s="9"/>
      <c r="D280" s="13"/>
      <c r="E280" s="9"/>
      <c r="F280" s="9"/>
      <c r="G280" s="12"/>
      <c r="H280" s="14"/>
      <c r="I280" s="15"/>
      <c r="J280" s="16" t="str">
        <f>IF(B280="","",TRIM(IF(ISNA(MATCH(B280,'Registru CMR'!$B$5:$B$504,0)),"CMR-ul nu există în registru. ","")&amp;IF(N(D280)&lt;=0,"Lipsește numărul de colete. ","")&amp;IF(F280="","Lipsește natura mărfii. ","")&amp;IF(N(H280)&lt;=0,"Lipsește greutatea brută. ","")))</f>
        <v/>
      </c>
      <c r="K280" s="1" t="str">
        <f>IF(B280="","",B280&amp;"|"&amp;COUNTIF($B$5:B280,B280))</f>
        <v/>
      </c>
    </row>
    <row r="281" spans="2:11" x14ac:dyDescent="0.2">
      <c r="B281" s="12"/>
      <c r="C281" s="9"/>
      <c r="D281" s="13"/>
      <c r="E281" s="9"/>
      <c r="F281" s="9"/>
      <c r="G281" s="12"/>
      <c r="H281" s="14"/>
      <c r="I281" s="15"/>
      <c r="J281" s="16" t="str">
        <f>IF(B281="","",TRIM(IF(ISNA(MATCH(B281,'Registru CMR'!$B$5:$B$504,0)),"CMR-ul nu există în registru. ","")&amp;IF(N(D281)&lt;=0,"Lipsește numărul de colete. ","")&amp;IF(F281="","Lipsește natura mărfii. ","")&amp;IF(N(H281)&lt;=0,"Lipsește greutatea brută. ","")))</f>
        <v/>
      </c>
      <c r="K281" s="1" t="str">
        <f>IF(B281="","",B281&amp;"|"&amp;COUNTIF($B$5:B281,B281))</f>
        <v/>
      </c>
    </row>
    <row r="282" spans="2:11" x14ac:dyDescent="0.2">
      <c r="B282" s="12"/>
      <c r="C282" s="9"/>
      <c r="D282" s="13"/>
      <c r="E282" s="9"/>
      <c r="F282" s="9"/>
      <c r="G282" s="12"/>
      <c r="H282" s="14"/>
      <c r="I282" s="15"/>
      <c r="J282" s="16" t="str">
        <f>IF(B282="","",TRIM(IF(ISNA(MATCH(B282,'Registru CMR'!$B$5:$B$504,0)),"CMR-ul nu există în registru. ","")&amp;IF(N(D282)&lt;=0,"Lipsește numărul de colete. ","")&amp;IF(F282="","Lipsește natura mărfii. ","")&amp;IF(N(H282)&lt;=0,"Lipsește greutatea brută. ","")))</f>
        <v/>
      </c>
      <c r="K282" s="1" t="str">
        <f>IF(B282="","",B282&amp;"|"&amp;COUNTIF($B$5:B282,B282))</f>
        <v/>
      </c>
    </row>
    <row r="283" spans="2:11" x14ac:dyDescent="0.2">
      <c r="B283" s="12"/>
      <c r="C283" s="9"/>
      <c r="D283" s="13"/>
      <c r="E283" s="9"/>
      <c r="F283" s="9"/>
      <c r="G283" s="12"/>
      <c r="H283" s="14"/>
      <c r="I283" s="15"/>
      <c r="J283" s="16" t="str">
        <f>IF(B283="","",TRIM(IF(ISNA(MATCH(B283,'Registru CMR'!$B$5:$B$504,0)),"CMR-ul nu există în registru. ","")&amp;IF(N(D283)&lt;=0,"Lipsește numărul de colete. ","")&amp;IF(F283="","Lipsește natura mărfii. ","")&amp;IF(N(H283)&lt;=0,"Lipsește greutatea brută. ","")))</f>
        <v/>
      </c>
      <c r="K283" s="1" t="str">
        <f>IF(B283="","",B283&amp;"|"&amp;COUNTIF($B$5:B283,B283))</f>
        <v/>
      </c>
    </row>
    <row r="284" spans="2:11" x14ac:dyDescent="0.2">
      <c r="B284" s="12"/>
      <c r="C284" s="9"/>
      <c r="D284" s="13"/>
      <c r="E284" s="9"/>
      <c r="F284" s="9"/>
      <c r="G284" s="12"/>
      <c r="H284" s="14"/>
      <c r="I284" s="15"/>
      <c r="J284" s="16" t="str">
        <f>IF(B284="","",TRIM(IF(ISNA(MATCH(B284,'Registru CMR'!$B$5:$B$504,0)),"CMR-ul nu există în registru. ","")&amp;IF(N(D284)&lt;=0,"Lipsește numărul de colete. ","")&amp;IF(F284="","Lipsește natura mărfii. ","")&amp;IF(N(H284)&lt;=0,"Lipsește greutatea brută. ","")))</f>
        <v/>
      </c>
      <c r="K284" s="1" t="str">
        <f>IF(B284="","",B284&amp;"|"&amp;COUNTIF($B$5:B284,B284))</f>
        <v/>
      </c>
    </row>
    <row r="285" spans="2:11" x14ac:dyDescent="0.2">
      <c r="B285" s="12"/>
      <c r="C285" s="9"/>
      <c r="D285" s="13"/>
      <c r="E285" s="9"/>
      <c r="F285" s="9"/>
      <c r="G285" s="12"/>
      <c r="H285" s="14"/>
      <c r="I285" s="15"/>
      <c r="J285" s="16" t="str">
        <f>IF(B285="","",TRIM(IF(ISNA(MATCH(B285,'Registru CMR'!$B$5:$B$504,0)),"CMR-ul nu există în registru. ","")&amp;IF(N(D285)&lt;=0,"Lipsește numărul de colete. ","")&amp;IF(F285="","Lipsește natura mărfii. ","")&amp;IF(N(H285)&lt;=0,"Lipsește greutatea brută. ","")))</f>
        <v/>
      </c>
      <c r="K285" s="1" t="str">
        <f>IF(B285="","",B285&amp;"|"&amp;COUNTIF($B$5:B285,B285))</f>
        <v/>
      </c>
    </row>
    <row r="286" spans="2:11" x14ac:dyDescent="0.2">
      <c r="B286" s="12"/>
      <c r="C286" s="9"/>
      <c r="D286" s="13"/>
      <c r="E286" s="9"/>
      <c r="F286" s="9"/>
      <c r="G286" s="12"/>
      <c r="H286" s="14"/>
      <c r="I286" s="15"/>
      <c r="J286" s="16" t="str">
        <f>IF(B286="","",TRIM(IF(ISNA(MATCH(B286,'Registru CMR'!$B$5:$B$504,0)),"CMR-ul nu există în registru. ","")&amp;IF(N(D286)&lt;=0,"Lipsește numărul de colete. ","")&amp;IF(F286="","Lipsește natura mărfii. ","")&amp;IF(N(H286)&lt;=0,"Lipsește greutatea brută. ","")))</f>
        <v/>
      </c>
      <c r="K286" s="1" t="str">
        <f>IF(B286="","",B286&amp;"|"&amp;COUNTIF($B$5:B286,B286))</f>
        <v/>
      </c>
    </row>
    <row r="287" spans="2:11" x14ac:dyDescent="0.2">
      <c r="B287" s="12"/>
      <c r="C287" s="9"/>
      <c r="D287" s="13"/>
      <c r="E287" s="9"/>
      <c r="F287" s="9"/>
      <c r="G287" s="12"/>
      <c r="H287" s="14"/>
      <c r="I287" s="15"/>
      <c r="J287" s="16" t="str">
        <f>IF(B287="","",TRIM(IF(ISNA(MATCH(B287,'Registru CMR'!$B$5:$B$504,0)),"CMR-ul nu există în registru. ","")&amp;IF(N(D287)&lt;=0,"Lipsește numărul de colete. ","")&amp;IF(F287="","Lipsește natura mărfii. ","")&amp;IF(N(H287)&lt;=0,"Lipsește greutatea brută. ","")))</f>
        <v/>
      </c>
      <c r="K287" s="1" t="str">
        <f>IF(B287="","",B287&amp;"|"&amp;COUNTIF($B$5:B287,B287))</f>
        <v/>
      </c>
    </row>
    <row r="288" spans="2:11" x14ac:dyDescent="0.2">
      <c r="B288" s="12"/>
      <c r="C288" s="9"/>
      <c r="D288" s="13"/>
      <c r="E288" s="9"/>
      <c r="F288" s="9"/>
      <c r="G288" s="12"/>
      <c r="H288" s="14"/>
      <c r="I288" s="15"/>
      <c r="J288" s="16" t="str">
        <f>IF(B288="","",TRIM(IF(ISNA(MATCH(B288,'Registru CMR'!$B$5:$B$504,0)),"CMR-ul nu există în registru. ","")&amp;IF(N(D288)&lt;=0,"Lipsește numărul de colete. ","")&amp;IF(F288="","Lipsește natura mărfii. ","")&amp;IF(N(H288)&lt;=0,"Lipsește greutatea brută. ","")))</f>
        <v/>
      </c>
      <c r="K288" s="1" t="str">
        <f>IF(B288="","",B288&amp;"|"&amp;COUNTIF($B$5:B288,B288))</f>
        <v/>
      </c>
    </row>
    <row r="289" spans="2:11" x14ac:dyDescent="0.2">
      <c r="B289" s="12"/>
      <c r="C289" s="9"/>
      <c r="D289" s="13"/>
      <c r="E289" s="9"/>
      <c r="F289" s="9"/>
      <c r="G289" s="12"/>
      <c r="H289" s="14"/>
      <c r="I289" s="15"/>
      <c r="J289" s="16" t="str">
        <f>IF(B289="","",TRIM(IF(ISNA(MATCH(B289,'Registru CMR'!$B$5:$B$504,0)),"CMR-ul nu există în registru. ","")&amp;IF(N(D289)&lt;=0,"Lipsește numărul de colete. ","")&amp;IF(F289="","Lipsește natura mărfii. ","")&amp;IF(N(H289)&lt;=0,"Lipsește greutatea brută. ","")))</f>
        <v/>
      </c>
      <c r="K289" s="1" t="str">
        <f>IF(B289="","",B289&amp;"|"&amp;COUNTIF($B$5:B289,B289))</f>
        <v/>
      </c>
    </row>
    <row r="290" spans="2:11" x14ac:dyDescent="0.2">
      <c r="B290" s="12"/>
      <c r="C290" s="9"/>
      <c r="D290" s="13"/>
      <c r="E290" s="9"/>
      <c r="F290" s="9"/>
      <c r="G290" s="12"/>
      <c r="H290" s="14"/>
      <c r="I290" s="15"/>
      <c r="J290" s="16" t="str">
        <f>IF(B290="","",TRIM(IF(ISNA(MATCH(B290,'Registru CMR'!$B$5:$B$504,0)),"CMR-ul nu există în registru. ","")&amp;IF(N(D290)&lt;=0,"Lipsește numărul de colete. ","")&amp;IF(F290="","Lipsește natura mărfii. ","")&amp;IF(N(H290)&lt;=0,"Lipsește greutatea brută. ","")))</f>
        <v/>
      </c>
      <c r="K290" s="1" t="str">
        <f>IF(B290="","",B290&amp;"|"&amp;COUNTIF($B$5:B290,B290))</f>
        <v/>
      </c>
    </row>
    <row r="291" spans="2:11" x14ac:dyDescent="0.2">
      <c r="B291" s="12"/>
      <c r="C291" s="9"/>
      <c r="D291" s="13"/>
      <c r="E291" s="9"/>
      <c r="F291" s="9"/>
      <c r="G291" s="12"/>
      <c r="H291" s="14"/>
      <c r="I291" s="15"/>
      <c r="J291" s="16" t="str">
        <f>IF(B291="","",TRIM(IF(ISNA(MATCH(B291,'Registru CMR'!$B$5:$B$504,0)),"CMR-ul nu există în registru. ","")&amp;IF(N(D291)&lt;=0,"Lipsește numărul de colete. ","")&amp;IF(F291="","Lipsește natura mărfii. ","")&amp;IF(N(H291)&lt;=0,"Lipsește greutatea brută. ","")))</f>
        <v/>
      </c>
      <c r="K291" s="1" t="str">
        <f>IF(B291="","",B291&amp;"|"&amp;COUNTIF($B$5:B291,B291))</f>
        <v/>
      </c>
    </row>
    <row r="292" spans="2:11" x14ac:dyDescent="0.2">
      <c r="B292" s="12"/>
      <c r="C292" s="9"/>
      <c r="D292" s="13"/>
      <c r="E292" s="9"/>
      <c r="F292" s="9"/>
      <c r="G292" s="12"/>
      <c r="H292" s="14"/>
      <c r="I292" s="15"/>
      <c r="J292" s="16" t="str">
        <f>IF(B292="","",TRIM(IF(ISNA(MATCH(B292,'Registru CMR'!$B$5:$B$504,0)),"CMR-ul nu există în registru. ","")&amp;IF(N(D292)&lt;=0,"Lipsește numărul de colete. ","")&amp;IF(F292="","Lipsește natura mărfii. ","")&amp;IF(N(H292)&lt;=0,"Lipsește greutatea brută. ","")))</f>
        <v/>
      </c>
      <c r="K292" s="1" t="str">
        <f>IF(B292="","",B292&amp;"|"&amp;COUNTIF($B$5:B292,B292))</f>
        <v/>
      </c>
    </row>
    <row r="293" spans="2:11" x14ac:dyDescent="0.2">
      <c r="B293" s="12"/>
      <c r="C293" s="9"/>
      <c r="D293" s="13"/>
      <c r="E293" s="9"/>
      <c r="F293" s="9"/>
      <c r="G293" s="12"/>
      <c r="H293" s="14"/>
      <c r="I293" s="15"/>
      <c r="J293" s="16" t="str">
        <f>IF(B293="","",TRIM(IF(ISNA(MATCH(B293,'Registru CMR'!$B$5:$B$504,0)),"CMR-ul nu există în registru. ","")&amp;IF(N(D293)&lt;=0,"Lipsește numărul de colete. ","")&amp;IF(F293="","Lipsește natura mărfii. ","")&amp;IF(N(H293)&lt;=0,"Lipsește greutatea brută. ","")))</f>
        <v/>
      </c>
      <c r="K293" s="1" t="str">
        <f>IF(B293="","",B293&amp;"|"&amp;COUNTIF($B$5:B293,B293))</f>
        <v/>
      </c>
    </row>
    <row r="294" spans="2:11" x14ac:dyDescent="0.2">
      <c r="B294" s="12"/>
      <c r="C294" s="9"/>
      <c r="D294" s="13"/>
      <c r="E294" s="9"/>
      <c r="F294" s="9"/>
      <c r="G294" s="12"/>
      <c r="H294" s="14"/>
      <c r="I294" s="15"/>
      <c r="J294" s="16" t="str">
        <f>IF(B294="","",TRIM(IF(ISNA(MATCH(B294,'Registru CMR'!$B$5:$B$504,0)),"CMR-ul nu există în registru. ","")&amp;IF(N(D294)&lt;=0,"Lipsește numărul de colete. ","")&amp;IF(F294="","Lipsește natura mărfii. ","")&amp;IF(N(H294)&lt;=0,"Lipsește greutatea brută. ","")))</f>
        <v/>
      </c>
      <c r="K294" s="1" t="str">
        <f>IF(B294="","",B294&amp;"|"&amp;COUNTIF($B$5:B294,B294))</f>
        <v/>
      </c>
    </row>
    <row r="295" spans="2:11" x14ac:dyDescent="0.2">
      <c r="B295" s="12"/>
      <c r="C295" s="9"/>
      <c r="D295" s="13"/>
      <c r="E295" s="9"/>
      <c r="F295" s="9"/>
      <c r="G295" s="12"/>
      <c r="H295" s="14"/>
      <c r="I295" s="15"/>
      <c r="J295" s="16" t="str">
        <f>IF(B295="","",TRIM(IF(ISNA(MATCH(B295,'Registru CMR'!$B$5:$B$504,0)),"CMR-ul nu există în registru. ","")&amp;IF(N(D295)&lt;=0,"Lipsește numărul de colete. ","")&amp;IF(F295="","Lipsește natura mărfii. ","")&amp;IF(N(H295)&lt;=0,"Lipsește greutatea brută. ","")))</f>
        <v/>
      </c>
      <c r="K295" s="1" t="str">
        <f>IF(B295="","",B295&amp;"|"&amp;COUNTIF($B$5:B295,B295))</f>
        <v/>
      </c>
    </row>
    <row r="296" spans="2:11" x14ac:dyDescent="0.2">
      <c r="B296" s="12"/>
      <c r="C296" s="9"/>
      <c r="D296" s="13"/>
      <c r="E296" s="9"/>
      <c r="F296" s="9"/>
      <c r="G296" s="12"/>
      <c r="H296" s="14"/>
      <c r="I296" s="15"/>
      <c r="J296" s="16" t="str">
        <f>IF(B296="","",TRIM(IF(ISNA(MATCH(B296,'Registru CMR'!$B$5:$B$504,0)),"CMR-ul nu există în registru. ","")&amp;IF(N(D296)&lt;=0,"Lipsește numărul de colete. ","")&amp;IF(F296="","Lipsește natura mărfii. ","")&amp;IF(N(H296)&lt;=0,"Lipsește greutatea brută. ","")))</f>
        <v/>
      </c>
      <c r="K296" s="1" t="str">
        <f>IF(B296="","",B296&amp;"|"&amp;COUNTIF($B$5:B296,B296))</f>
        <v/>
      </c>
    </row>
    <row r="297" spans="2:11" x14ac:dyDescent="0.2">
      <c r="B297" s="12"/>
      <c r="C297" s="9"/>
      <c r="D297" s="13"/>
      <c r="E297" s="9"/>
      <c r="F297" s="9"/>
      <c r="G297" s="12"/>
      <c r="H297" s="14"/>
      <c r="I297" s="15"/>
      <c r="J297" s="16" t="str">
        <f>IF(B297="","",TRIM(IF(ISNA(MATCH(B297,'Registru CMR'!$B$5:$B$504,0)),"CMR-ul nu există în registru. ","")&amp;IF(N(D297)&lt;=0,"Lipsește numărul de colete. ","")&amp;IF(F297="","Lipsește natura mărfii. ","")&amp;IF(N(H297)&lt;=0,"Lipsește greutatea brută. ","")))</f>
        <v/>
      </c>
      <c r="K297" s="1" t="str">
        <f>IF(B297="","",B297&amp;"|"&amp;COUNTIF($B$5:B297,B297))</f>
        <v/>
      </c>
    </row>
    <row r="298" spans="2:11" x14ac:dyDescent="0.2">
      <c r="B298" s="12"/>
      <c r="C298" s="9"/>
      <c r="D298" s="13"/>
      <c r="E298" s="9"/>
      <c r="F298" s="9"/>
      <c r="G298" s="12"/>
      <c r="H298" s="14"/>
      <c r="I298" s="15"/>
      <c r="J298" s="16" t="str">
        <f>IF(B298="","",TRIM(IF(ISNA(MATCH(B298,'Registru CMR'!$B$5:$B$504,0)),"CMR-ul nu există în registru. ","")&amp;IF(N(D298)&lt;=0,"Lipsește numărul de colete. ","")&amp;IF(F298="","Lipsește natura mărfii. ","")&amp;IF(N(H298)&lt;=0,"Lipsește greutatea brută. ","")))</f>
        <v/>
      </c>
      <c r="K298" s="1" t="str">
        <f>IF(B298="","",B298&amp;"|"&amp;COUNTIF($B$5:B298,B298))</f>
        <v/>
      </c>
    </row>
    <row r="299" spans="2:11" x14ac:dyDescent="0.2">
      <c r="B299" s="12"/>
      <c r="C299" s="9"/>
      <c r="D299" s="13"/>
      <c r="E299" s="9"/>
      <c r="F299" s="9"/>
      <c r="G299" s="12"/>
      <c r="H299" s="14"/>
      <c r="I299" s="15"/>
      <c r="J299" s="16" t="str">
        <f>IF(B299="","",TRIM(IF(ISNA(MATCH(B299,'Registru CMR'!$B$5:$B$504,0)),"CMR-ul nu există în registru. ","")&amp;IF(N(D299)&lt;=0,"Lipsește numărul de colete. ","")&amp;IF(F299="","Lipsește natura mărfii. ","")&amp;IF(N(H299)&lt;=0,"Lipsește greutatea brută. ","")))</f>
        <v/>
      </c>
      <c r="K299" s="1" t="str">
        <f>IF(B299="","",B299&amp;"|"&amp;COUNTIF($B$5:B299,B299))</f>
        <v/>
      </c>
    </row>
    <row r="300" spans="2:11" x14ac:dyDescent="0.2">
      <c r="B300" s="12"/>
      <c r="C300" s="9"/>
      <c r="D300" s="13"/>
      <c r="E300" s="9"/>
      <c r="F300" s="9"/>
      <c r="G300" s="12"/>
      <c r="H300" s="14"/>
      <c r="I300" s="15"/>
      <c r="J300" s="16" t="str">
        <f>IF(B300="","",TRIM(IF(ISNA(MATCH(B300,'Registru CMR'!$B$5:$B$504,0)),"CMR-ul nu există în registru. ","")&amp;IF(N(D300)&lt;=0,"Lipsește numărul de colete. ","")&amp;IF(F300="","Lipsește natura mărfii. ","")&amp;IF(N(H300)&lt;=0,"Lipsește greutatea brută. ","")))</f>
        <v/>
      </c>
      <c r="K300" s="1" t="str">
        <f>IF(B300="","",B300&amp;"|"&amp;COUNTIF($B$5:B300,B300))</f>
        <v/>
      </c>
    </row>
    <row r="301" spans="2:11" x14ac:dyDescent="0.2">
      <c r="B301" s="12"/>
      <c r="C301" s="9"/>
      <c r="D301" s="13"/>
      <c r="E301" s="9"/>
      <c r="F301" s="9"/>
      <c r="G301" s="12"/>
      <c r="H301" s="14"/>
      <c r="I301" s="15"/>
      <c r="J301" s="16" t="str">
        <f>IF(B301="","",TRIM(IF(ISNA(MATCH(B301,'Registru CMR'!$B$5:$B$504,0)),"CMR-ul nu există în registru. ","")&amp;IF(N(D301)&lt;=0,"Lipsește numărul de colete. ","")&amp;IF(F301="","Lipsește natura mărfii. ","")&amp;IF(N(H301)&lt;=0,"Lipsește greutatea brută. ","")))</f>
        <v/>
      </c>
      <c r="K301" s="1" t="str">
        <f>IF(B301="","",B301&amp;"|"&amp;COUNTIF($B$5:B301,B301))</f>
        <v/>
      </c>
    </row>
    <row r="302" spans="2:11" x14ac:dyDescent="0.2">
      <c r="B302" s="12"/>
      <c r="C302" s="9"/>
      <c r="D302" s="13"/>
      <c r="E302" s="9"/>
      <c r="F302" s="9"/>
      <c r="G302" s="12"/>
      <c r="H302" s="14"/>
      <c r="I302" s="15"/>
      <c r="J302" s="16" t="str">
        <f>IF(B302="","",TRIM(IF(ISNA(MATCH(B302,'Registru CMR'!$B$5:$B$504,0)),"CMR-ul nu există în registru. ","")&amp;IF(N(D302)&lt;=0,"Lipsește numărul de colete. ","")&amp;IF(F302="","Lipsește natura mărfii. ","")&amp;IF(N(H302)&lt;=0,"Lipsește greutatea brută. ","")))</f>
        <v/>
      </c>
      <c r="K302" s="1" t="str">
        <f>IF(B302="","",B302&amp;"|"&amp;COUNTIF($B$5:B302,B302))</f>
        <v/>
      </c>
    </row>
    <row r="303" spans="2:11" x14ac:dyDescent="0.2">
      <c r="B303" s="12"/>
      <c r="C303" s="9"/>
      <c r="D303" s="13"/>
      <c r="E303" s="9"/>
      <c r="F303" s="9"/>
      <c r="G303" s="12"/>
      <c r="H303" s="14"/>
      <c r="I303" s="15"/>
      <c r="J303" s="16" t="str">
        <f>IF(B303="","",TRIM(IF(ISNA(MATCH(B303,'Registru CMR'!$B$5:$B$504,0)),"CMR-ul nu există în registru. ","")&amp;IF(N(D303)&lt;=0,"Lipsește numărul de colete. ","")&amp;IF(F303="","Lipsește natura mărfii. ","")&amp;IF(N(H303)&lt;=0,"Lipsește greutatea brută. ","")))</f>
        <v/>
      </c>
      <c r="K303" s="1" t="str">
        <f>IF(B303="","",B303&amp;"|"&amp;COUNTIF($B$5:B303,B303))</f>
        <v/>
      </c>
    </row>
    <row r="304" spans="2:11" x14ac:dyDescent="0.2">
      <c r="B304" s="12"/>
      <c r="C304" s="9"/>
      <c r="D304" s="13"/>
      <c r="E304" s="9"/>
      <c r="F304" s="9"/>
      <c r="G304" s="12"/>
      <c r="H304" s="14"/>
      <c r="I304" s="15"/>
      <c r="J304" s="16" t="str">
        <f>IF(B304="","",TRIM(IF(ISNA(MATCH(B304,'Registru CMR'!$B$5:$B$504,0)),"CMR-ul nu există în registru. ","")&amp;IF(N(D304)&lt;=0,"Lipsește numărul de colete. ","")&amp;IF(F304="","Lipsește natura mărfii. ","")&amp;IF(N(H304)&lt;=0,"Lipsește greutatea brută. ","")))</f>
        <v/>
      </c>
      <c r="K304" s="1" t="str">
        <f>IF(B304="","",B304&amp;"|"&amp;COUNTIF($B$5:B304,B304))</f>
        <v/>
      </c>
    </row>
    <row r="305" spans="2:11" x14ac:dyDescent="0.2">
      <c r="B305" s="12"/>
      <c r="C305" s="9"/>
      <c r="D305" s="13"/>
      <c r="E305" s="9"/>
      <c r="F305" s="9"/>
      <c r="G305" s="12"/>
      <c r="H305" s="14"/>
      <c r="I305" s="15"/>
      <c r="J305" s="16" t="str">
        <f>IF(B305="","",TRIM(IF(ISNA(MATCH(B305,'Registru CMR'!$B$5:$B$504,0)),"CMR-ul nu există în registru. ","")&amp;IF(N(D305)&lt;=0,"Lipsește numărul de colete. ","")&amp;IF(F305="","Lipsește natura mărfii. ","")&amp;IF(N(H305)&lt;=0,"Lipsește greutatea brută. ","")))</f>
        <v/>
      </c>
      <c r="K305" s="1" t="str">
        <f>IF(B305="","",B305&amp;"|"&amp;COUNTIF($B$5:B305,B305))</f>
        <v/>
      </c>
    </row>
    <row r="306" spans="2:11" x14ac:dyDescent="0.2">
      <c r="B306" s="12"/>
      <c r="C306" s="9"/>
      <c r="D306" s="13"/>
      <c r="E306" s="9"/>
      <c r="F306" s="9"/>
      <c r="G306" s="12"/>
      <c r="H306" s="14"/>
      <c r="I306" s="15"/>
      <c r="J306" s="16" t="str">
        <f>IF(B306="","",TRIM(IF(ISNA(MATCH(B306,'Registru CMR'!$B$5:$B$504,0)),"CMR-ul nu există în registru. ","")&amp;IF(N(D306)&lt;=0,"Lipsește numărul de colete. ","")&amp;IF(F306="","Lipsește natura mărfii. ","")&amp;IF(N(H306)&lt;=0,"Lipsește greutatea brută. ","")))</f>
        <v/>
      </c>
      <c r="K306" s="1" t="str">
        <f>IF(B306="","",B306&amp;"|"&amp;COUNTIF($B$5:B306,B306))</f>
        <v/>
      </c>
    </row>
    <row r="307" spans="2:11" x14ac:dyDescent="0.2">
      <c r="B307" s="12"/>
      <c r="C307" s="9"/>
      <c r="D307" s="13"/>
      <c r="E307" s="9"/>
      <c r="F307" s="9"/>
      <c r="G307" s="12"/>
      <c r="H307" s="14"/>
      <c r="I307" s="15"/>
      <c r="J307" s="16" t="str">
        <f>IF(B307="","",TRIM(IF(ISNA(MATCH(B307,'Registru CMR'!$B$5:$B$504,0)),"CMR-ul nu există în registru. ","")&amp;IF(N(D307)&lt;=0,"Lipsește numărul de colete. ","")&amp;IF(F307="","Lipsește natura mărfii. ","")&amp;IF(N(H307)&lt;=0,"Lipsește greutatea brută. ","")))</f>
        <v/>
      </c>
      <c r="K307" s="1" t="str">
        <f>IF(B307="","",B307&amp;"|"&amp;COUNTIF($B$5:B307,B307))</f>
        <v/>
      </c>
    </row>
    <row r="308" spans="2:11" x14ac:dyDescent="0.2">
      <c r="B308" s="12"/>
      <c r="C308" s="9"/>
      <c r="D308" s="13"/>
      <c r="E308" s="9"/>
      <c r="F308" s="9"/>
      <c r="G308" s="12"/>
      <c r="H308" s="14"/>
      <c r="I308" s="15"/>
      <c r="J308" s="16" t="str">
        <f>IF(B308="","",TRIM(IF(ISNA(MATCH(B308,'Registru CMR'!$B$5:$B$504,0)),"CMR-ul nu există în registru. ","")&amp;IF(N(D308)&lt;=0,"Lipsește numărul de colete. ","")&amp;IF(F308="","Lipsește natura mărfii. ","")&amp;IF(N(H308)&lt;=0,"Lipsește greutatea brută. ","")))</f>
        <v/>
      </c>
      <c r="K308" s="1" t="str">
        <f>IF(B308="","",B308&amp;"|"&amp;COUNTIF($B$5:B308,B308))</f>
        <v/>
      </c>
    </row>
    <row r="309" spans="2:11" x14ac:dyDescent="0.2">
      <c r="B309" s="12"/>
      <c r="C309" s="9"/>
      <c r="D309" s="13"/>
      <c r="E309" s="9"/>
      <c r="F309" s="9"/>
      <c r="G309" s="12"/>
      <c r="H309" s="14"/>
      <c r="I309" s="15"/>
      <c r="J309" s="16" t="str">
        <f>IF(B309="","",TRIM(IF(ISNA(MATCH(B309,'Registru CMR'!$B$5:$B$504,0)),"CMR-ul nu există în registru. ","")&amp;IF(N(D309)&lt;=0,"Lipsește numărul de colete. ","")&amp;IF(F309="","Lipsește natura mărfii. ","")&amp;IF(N(H309)&lt;=0,"Lipsește greutatea brută. ","")))</f>
        <v/>
      </c>
      <c r="K309" s="1" t="str">
        <f>IF(B309="","",B309&amp;"|"&amp;COUNTIF($B$5:B309,B309))</f>
        <v/>
      </c>
    </row>
    <row r="310" spans="2:11" x14ac:dyDescent="0.2">
      <c r="B310" s="12"/>
      <c r="C310" s="9"/>
      <c r="D310" s="13"/>
      <c r="E310" s="9"/>
      <c r="F310" s="9"/>
      <c r="G310" s="12"/>
      <c r="H310" s="14"/>
      <c r="I310" s="15"/>
      <c r="J310" s="16" t="str">
        <f>IF(B310="","",TRIM(IF(ISNA(MATCH(B310,'Registru CMR'!$B$5:$B$504,0)),"CMR-ul nu există în registru. ","")&amp;IF(N(D310)&lt;=0,"Lipsește numărul de colete. ","")&amp;IF(F310="","Lipsește natura mărfii. ","")&amp;IF(N(H310)&lt;=0,"Lipsește greutatea brută. ","")))</f>
        <v/>
      </c>
      <c r="K310" s="1" t="str">
        <f>IF(B310="","",B310&amp;"|"&amp;COUNTIF($B$5:B310,B310))</f>
        <v/>
      </c>
    </row>
    <row r="311" spans="2:11" x14ac:dyDescent="0.2">
      <c r="B311" s="12"/>
      <c r="C311" s="9"/>
      <c r="D311" s="13"/>
      <c r="E311" s="9"/>
      <c r="F311" s="9"/>
      <c r="G311" s="12"/>
      <c r="H311" s="14"/>
      <c r="I311" s="15"/>
      <c r="J311" s="16" t="str">
        <f>IF(B311="","",TRIM(IF(ISNA(MATCH(B311,'Registru CMR'!$B$5:$B$504,0)),"CMR-ul nu există în registru. ","")&amp;IF(N(D311)&lt;=0,"Lipsește numărul de colete. ","")&amp;IF(F311="","Lipsește natura mărfii. ","")&amp;IF(N(H311)&lt;=0,"Lipsește greutatea brută. ","")))</f>
        <v/>
      </c>
      <c r="K311" s="1" t="str">
        <f>IF(B311="","",B311&amp;"|"&amp;COUNTIF($B$5:B311,B311))</f>
        <v/>
      </c>
    </row>
    <row r="312" spans="2:11" x14ac:dyDescent="0.2">
      <c r="B312" s="12"/>
      <c r="C312" s="9"/>
      <c r="D312" s="13"/>
      <c r="E312" s="9"/>
      <c r="F312" s="9"/>
      <c r="G312" s="12"/>
      <c r="H312" s="14"/>
      <c r="I312" s="15"/>
      <c r="J312" s="16" t="str">
        <f>IF(B312="","",TRIM(IF(ISNA(MATCH(B312,'Registru CMR'!$B$5:$B$504,0)),"CMR-ul nu există în registru. ","")&amp;IF(N(D312)&lt;=0,"Lipsește numărul de colete. ","")&amp;IF(F312="","Lipsește natura mărfii. ","")&amp;IF(N(H312)&lt;=0,"Lipsește greutatea brută. ","")))</f>
        <v/>
      </c>
      <c r="K312" s="1" t="str">
        <f>IF(B312="","",B312&amp;"|"&amp;COUNTIF($B$5:B312,B312))</f>
        <v/>
      </c>
    </row>
    <row r="313" spans="2:11" x14ac:dyDescent="0.2">
      <c r="B313" s="12"/>
      <c r="C313" s="9"/>
      <c r="D313" s="13"/>
      <c r="E313" s="9"/>
      <c r="F313" s="9"/>
      <c r="G313" s="12"/>
      <c r="H313" s="14"/>
      <c r="I313" s="15"/>
      <c r="J313" s="16" t="str">
        <f>IF(B313="","",TRIM(IF(ISNA(MATCH(B313,'Registru CMR'!$B$5:$B$504,0)),"CMR-ul nu există în registru. ","")&amp;IF(N(D313)&lt;=0,"Lipsește numărul de colete. ","")&amp;IF(F313="","Lipsește natura mărfii. ","")&amp;IF(N(H313)&lt;=0,"Lipsește greutatea brută. ","")))</f>
        <v/>
      </c>
      <c r="K313" s="1" t="str">
        <f>IF(B313="","",B313&amp;"|"&amp;COUNTIF($B$5:B313,B313))</f>
        <v/>
      </c>
    </row>
    <row r="314" spans="2:11" x14ac:dyDescent="0.2">
      <c r="B314" s="12"/>
      <c r="C314" s="9"/>
      <c r="D314" s="13"/>
      <c r="E314" s="9"/>
      <c r="F314" s="9"/>
      <c r="G314" s="12"/>
      <c r="H314" s="14"/>
      <c r="I314" s="15"/>
      <c r="J314" s="16" t="str">
        <f>IF(B314="","",TRIM(IF(ISNA(MATCH(B314,'Registru CMR'!$B$5:$B$504,0)),"CMR-ul nu există în registru. ","")&amp;IF(N(D314)&lt;=0,"Lipsește numărul de colete. ","")&amp;IF(F314="","Lipsește natura mărfii. ","")&amp;IF(N(H314)&lt;=0,"Lipsește greutatea brută. ","")))</f>
        <v/>
      </c>
      <c r="K314" s="1" t="str">
        <f>IF(B314="","",B314&amp;"|"&amp;COUNTIF($B$5:B314,B314))</f>
        <v/>
      </c>
    </row>
    <row r="315" spans="2:11" x14ac:dyDescent="0.2">
      <c r="B315" s="12"/>
      <c r="C315" s="9"/>
      <c r="D315" s="13"/>
      <c r="E315" s="9"/>
      <c r="F315" s="9"/>
      <c r="G315" s="12"/>
      <c r="H315" s="14"/>
      <c r="I315" s="15"/>
      <c r="J315" s="16" t="str">
        <f>IF(B315="","",TRIM(IF(ISNA(MATCH(B315,'Registru CMR'!$B$5:$B$504,0)),"CMR-ul nu există în registru. ","")&amp;IF(N(D315)&lt;=0,"Lipsește numărul de colete. ","")&amp;IF(F315="","Lipsește natura mărfii. ","")&amp;IF(N(H315)&lt;=0,"Lipsește greutatea brută. ","")))</f>
        <v/>
      </c>
      <c r="K315" s="1" t="str">
        <f>IF(B315="","",B315&amp;"|"&amp;COUNTIF($B$5:B315,B315))</f>
        <v/>
      </c>
    </row>
    <row r="316" spans="2:11" x14ac:dyDescent="0.2">
      <c r="B316" s="12"/>
      <c r="C316" s="9"/>
      <c r="D316" s="13"/>
      <c r="E316" s="9"/>
      <c r="F316" s="9"/>
      <c r="G316" s="12"/>
      <c r="H316" s="14"/>
      <c r="I316" s="15"/>
      <c r="J316" s="16" t="str">
        <f>IF(B316="","",TRIM(IF(ISNA(MATCH(B316,'Registru CMR'!$B$5:$B$504,0)),"CMR-ul nu există în registru. ","")&amp;IF(N(D316)&lt;=0,"Lipsește numărul de colete. ","")&amp;IF(F316="","Lipsește natura mărfii. ","")&amp;IF(N(H316)&lt;=0,"Lipsește greutatea brută. ","")))</f>
        <v/>
      </c>
      <c r="K316" s="1" t="str">
        <f>IF(B316="","",B316&amp;"|"&amp;COUNTIF($B$5:B316,B316))</f>
        <v/>
      </c>
    </row>
    <row r="317" spans="2:11" x14ac:dyDescent="0.2">
      <c r="B317" s="12"/>
      <c r="C317" s="9"/>
      <c r="D317" s="13"/>
      <c r="E317" s="9"/>
      <c r="F317" s="9"/>
      <c r="G317" s="12"/>
      <c r="H317" s="14"/>
      <c r="I317" s="15"/>
      <c r="J317" s="16" t="str">
        <f>IF(B317="","",TRIM(IF(ISNA(MATCH(B317,'Registru CMR'!$B$5:$B$504,0)),"CMR-ul nu există în registru. ","")&amp;IF(N(D317)&lt;=0,"Lipsește numărul de colete. ","")&amp;IF(F317="","Lipsește natura mărfii. ","")&amp;IF(N(H317)&lt;=0,"Lipsește greutatea brută. ","")))</f>
        <v/>
      </c>
      <c r="K317" s="1" t="str">
        <f>IF(B317="","",B317&amp;"|"&amp;COUNTIF($B$5:B317,B317))</f>
        <v/>
      </c>
    </row>
    <row r="318" spans="2:11" x14ac:dyDescent="0.2">
      <c r="B318" s="12"/>
      <c r="C318" s="9"/>
      <c r="D318" s="13"/>
      <c r="E318" s="9"/>
      <c r="F318" s="9"/>
      <c r="G318" s="12"/>
      <c r="H318" s="14"/>
      <c r="I318" s="15"/>
      <c r="J318" s="16" t="str">
        <f>IF(B318="","",TRIM(IF(ISNA(MATCH(B318,'Registru CMR'!$B$5:$B$504,0)),"CMR-ul nu există în registru. ","")&amp;IF(N(D318)&lt;=0,"Lipsește numărul de colete. ","")&amp;IF(F318="","Lipsește natura mărfii. ","")&amp;IF(N(H318)&lt;=0,"Lipsește greutatea brută. ","")))</f>
        <v/>
      </c>
      <c r="K318" s="1" t="str">
        <f>IF(B318="","",B318&amp;"|"&amp;COUNTIF($B$5:B318,B318))</f>
        <v/>
      </c>
    </row>
    <row r="319" spans="2:11" x14ac:dyDescent="0.2">
      <c r="B319" s="12"/>
      <c r="C319" s="9"/>
      <c r="D319" s="13"/>
      <c r="E319" s="9"/>
      <c r="F319" s="9"/>
      <c r="G319" s="12"/>
      <c r="H319" s="14"/>
      <c r="I319" s="15"/>
      <c r="J319" s="16" t="str">
        <f>IF(B319="","",TRIM(IF(ISNA(MATCH(B319,'Registru CMR'!$B$5:$B$504,0)),"CMR-ul nu există în registru. ","")&amp;IF(N(D319)&lt;=0,"Lipsește numărul de colete. ","")&amp;IF(F319="","Lipsește natura mărfii. ","")&amp;IF(N(H319)&lt;=0,"Lipsește greutatea brută. ","")))</f>
        <v/>
      </c>
      <c r="K319" s="1" t="str">
        <f>IF(B319="","",B319&amp;"|"&amp;COUNTIF($B$5:B319,B319))</f>
        <v/>
      </c>
    </row>
    <row r="320" spans="2:11" x14ac:dyDescent="0.2">
      <c r="B320" s="12"/>
      <c r="C320" s="9"/>
      <c r="D320" s="13"/>
      <c r="E320" s="9"/>
      <c r="F320" s="9"/>
      <c r="G320" s="12"/>
      <c r="H320" s="14"/>
      <c r="I320" s="15"/>
      <c r="J320" s="16" t="str">
        <f>IF(B320="","",TRIM(IF(ISNA(MATCH(B320,'Registru CMR'!$B$5:$B$504,0)),"CMR-ul nu există în registru. ","")&amp;IF(N(D320)&lt;=0,"Lipsește numărul de colete. ","")&amp;IF(F320="","Lipsește natura mărfii. ","")&amp;IF(N(H320)&lt;=0,"Lipsește greutatea brută. ","")))</f>
        <v/>
      </c>
      <c r="K320" s="1" t="str">
        <f>IF(B320="","",B320&amp;"|"&amp;COUNTIF($B$5:B320,B320))</f>
        <v/>
      </c>
    </row>
    <row r="321" spans="2:11" x14ac:dyDescent="0.2">
      <c r="B321" s="12"/>
      <c r="C321" s="9"/>
      <c r="D321" s="13"/>
      <c r="E321" s="9"/>
      <c r="F321" s="9"/>
      <c r="G321" s="12"/>
      <c r="H321" s="14"/>
      <c r="I321" s="15"/>
      <c r="J321" s="16" t="str">
        <f>IF(B321="","",TRIM(IF(ISNA(MATCH(B321,'Registru CMR'!$B$5:$B$504,0)),"CMR-ul nu există în registru. ","")&amp;IF(N(D321)&lt;=0,"Lipsește numărul de colete. ","")&amp;IF(F321="","Lipsește natura mărfii. ","")&amp;IF(N(H321)&lt;=0,"Lipsește greutatea brută. ","")))</f>
        <v/>
      </c>
      <c r="K321" s="1" t="str">
        <f>IF(B321="","",B321&amp;"|"&amp;COUNTIF($B$5:B321,B321))</f>
        <v/>
      </c>
    </row>
    <row r="322" spans="2:11" x14ac:dyDescent="0.2">
      <c r="B322" s="12"/>
      <c r="C322" s="9"/>
      <c r="D322" s="13"/>
      <c r="E322" s="9"/>
      <c r="F322" s="9"/>
      <c r="G322" s="12"/>
      <c r="H322" s="14"/>
      <c r="I322" s="15"/>
      <c r="J322" s="16" t="str">
        <f>IF(B322="","",TRIM(IF(ISNA(MATCH(B322,'Registru CMR'!$B$5:$B$504,0)),"CMR-ul nu există în registru. ","")&amp;IF(N(D322)&lt;=0,"Lipsește numărul de colete. ","")&amp;IF(F322="","Lipsește natura mărfii. ","")&amp;IF(N(H322)&lt;=0,"Lipsește greutatea brută. ","")))</f>
        <v/>
      </c>
      <c r="K322" s="1" t="str">
        <f>IF(B322="","",B322&amp;"|"&amp;COUNTIF($B$5:B322,B322))</f>
        <v/>
      </c>
    </row>
    <row r="323" spans="2:11" x14ac:dyDescent="0.2">
      <c r="B323" s="12"/>
      <c r="C323" s="9"/>
      <c r="D323" s="13"/>
      <c r="E323" s="9"/>
      <c r="F323" s="9"/>
      <c r="G323" s="12"/>
      <c r="H323" s="14"/>
      <c r="I323" s="15"/>
      <c r="J323" s="16" t="str">
        <f>IF(B323="","",TRIM(IF(ISNA(MATCH(B323,'Registru CMR'!$B$5:$B$504,0)),"CMR-ul nu există în registru. ","")&amp;IF(N(D323)&lt;=0,"Lipsește numărul de colete. ","")&amp;IF(F323="","Lipsește natura mărfii. ","")&amp;IF(N(H323)&lt;=0,"Lipsește greutatea brută. ","")))</f>
        <v/>
      </c>
      <c r="K323" s="1" t="str">
        <f>IF(B323="","",B323&amp;"|"&amp;COUNTIF($B$5:B323,B323))</f>
        <v/>
      </c>
    </row>
    <row r="324" spans="2:11" x14ac:dyDescent="0.2">
      <c r="B324" s="12"/>
      <c r="C324" s="9"/>
      <c r="D324" s="13"/>
      <c r="E324" s="9"/>
      <c r="F324" s="9"/>
      <c r="G324" s="12"/>
      <c r="H324" s="14"/>
      <c r="I324" s="15"/>
      <c r="J324" s="16" t="str">
        <f>IF(B324="","",TRIM(IF(ISNA(MATCH(B324,'Registru CMR'!$B$5:$B$504,0)),"CMR-ul nu există în registru. ","")&amp;IF(N(D324)&lt;=0,"Lipsește numărul de colete. ","")&amp;IF(F324="","Lipsește natura mărfii. ","")&amp;IF(N(H324)&lt;=0,"Lipsește greutatea brută. ","")))</f>
        <v/>
      </c>
      <c r="K324" s="1" t="str">
        <f>IF(B324="","",B324&amp;"|"&amp;COUNTIF($B$5:B324,B324))</f>
        <v/>
      </c>
    </row>
    <row r="325" spans="2:11" x14ac:dyDescent="0.2">
      <c r="B325" s="12"/>
      <c r="C325" s="9"/>
      <c r="D325" s="13"/>
      <c r="E325" s="9"/>
      <c r="F325" s="9"/>
      <c r="G325" s="12"/>
      <c r="H325" s="14"/>
      <c r="I325" s="15"/>
      <c r="J325" s="16" t="str">
        <f>IF(B325="","",TRIM(IF(ISNA(MATCH(B325,'Registru CMR'!$B$5:$B$504,0)),"CMR-ul nu există în registru. ","")&amp;IF(N(D325)&lt;=0,"Lipsește numărul de colete. ","")&amp;IF(F325="","Lipsește natura mărfii. ","")&amp;IF(N(H325)&lt;=0,"Lipsește greutatea brută. ","")))</f>
        <v/>
      </c>
      <c r="K325" s="1" t="str">
        <f>IF(B325="","",B325&amp;"|"&amp;COUNTIF($B$5:B325,B325))</f>
        <v/>
      </c>
    </row>
    <row r="326" spans="2:11" x14ac:dyDescent="0.2">
      <c r="B326" s="12"/>
      <c r="C326" s="9"/>
      <c r="D326" s="13"/>
      <c r="E326" s="9"/>
      <c r="F326" s="9"/>
      <c r="G326" s="12"/>
      <c r="H326" s="14"/>
      <c r="I326" s="15"/>
      <c r="J326" s="16" t="str">
        <f>IF(B326="","",TRIM(IF(ISNA(MATCH(B326,'Registru CMR'!$B$5:$B$504,0)),"CMR-ul nu există în registru. ","")&amp;IF(N(D326)&lt;=0,"Lipsește numărul de colete. ","")&amp;IF(F326="","Lipsește natura mărfii. ","")&amp;IF(N(H326)&lt;=0,"Lipsește greutatea brută. ","")))</f>
        <v/>
      </c>
      <c r="K326" s="1" t="str">
        <f>IF(B326="","",B326&amp;"|"&amp;COUNTIF($B$5:B326,B326))</f>
        <v/>
      </c>
    </row>
    <row r="327" spans="2:11" x14ac:dyDescent="0.2">
      <c r="B327" s="12"/>
      <c r="C327" s="9"/>
      <c r="D327" s="13"/>
      <c r="E327" s="9"/>
      <c r="F327" s="9"/>
      <c r="G327" s="12"/>
      <c r="H327" s="14"/>
      <c r="I327" s="15"/>
      <c r="J327" s="16" t="str">
        <f>IF(B327="","",TRIM(IF(ISNA(MATCH(B327,'Registru CMR'!$B$5:$B$504,0)),"CMR-ul nu există în registru. ","")&amp;IF(N(D327)&lt;=0,"Lipsește numărul de colete. ","")&amp;IF(F327="","Lipsește natura mărfii. ","")&amp;IF(N(H327)&lt;=0,"Lipsește greutatea brută. ","")))</f>
        <v/>
      </c>
      <c r="K327" s="1" t="str">
        <f>IF(B327="","",B327&amp;"|"&amp;COUNTIF($B$5:B327,B327))</f>
        <v/>
      </c>
    </row>
    <row r="328" spans="2:11" x14ac:dyDescent="0.2">
      <c r="B328" s="12"/>
      <c r="C328" s="9"/>
      <c r="D328" s="13"/>
      <c r="E328" s="9"/>
      <c r="F328" s="9"/>
      <c r="G328" s="12"/>
      <c r="H328" s="14"/>
      <c r="I328" s="15"/>
      <c r="J328" s="16" t="str">
        <f>IF(B328="","",TRIM(IF(ISNA(MATCH(B328,'Registru CMR'!$B$5:$B$504,0)),"CMR-ul nu există în registru. ","")&amp;IF(N(D328)&lt;=0,"Lipsește numărul de colete. ","")&amp;IF(F328="","Lipsește natura mărfii. ","")&amp;IF(N(H328)&lt;=0,"Lipsește greutatea brută. ","")))</f>
        <v/>
      </c>
      <c r="K328" s="1" t="str">
        <f>IF(B328="","",B328&amp;"|"&amp;COUNTIF($B$5:B328,B328))</f>
        <v/>
      </c>
    </row>
    <row r="329" spans="2:11" x14ac:dyDescent="0.2">
      <c r="B329" s="12"/>
      <c r="C329" s="9"/>
      <c r="D329" s="13"/>
      <c r="E329" s="9"/>
      <c r="F329" s="9"/>
      <c r="G329" s="12"/>
      <c r="H329" s="14"/>
      <c r="I329" s="15"/>
      <c r="J329" s="16" t="str">
        <f>IF(B329="","",TRIM(IF(ISNA(MATCH(B329,'Registru CMR'!$B$5:$B$504,0)),"CMR-ul nu există în registru. ","")&amp;IF(N(D329)&lt;=0,"Lipsește numărul de colete. ","")&amp;IF(F329="","Lipsește natura mărfii. ","")&amp;IF(N(H329)&lt;=0,"Lipsește greutatea brută. ","")))</f>
        <v/>
      </c>
      <c r="K329" s="1" t="str">
        <f>IF(B329="","",B329&amp;"|"&amp;COUNTIF($B$5:B329,B329))</f>
        <v/>
      </c>
    </row>
    <row r="330" spans="2:11" x14ac:dyDescent="0.2">
      <c r="B330" s="12"/>
      <c r="C330" s="9"/>
      <c r="D330" s="13"/>
      <c r="E330" s="9"/>
      <c r="F330" s="9"/>
      <c r="G330" s="12"/>
      <c r="H330" s="14"/>
      <c r="I330" s="15"/>
      <c r="J330" s="16" t="str">
        <f>IF(B330="","",TRIM(IF(ISNA(MATCH(B330,'Registru CMR'!$B$5:$B$504,0)),"CMR-ul nu există în registru. ","")&amp;IF(N(D330)&lt;=0,"Lipsește numărul de colete. ","")&amp;IF(F330="","Lipsește natura mărfii. ","")&amp;IF(N(H330)&lt;=0,"Lipsește greutatea brută. ","")))</f>
        <v/>
      </c>
      <c r="K330" s="1" t="str">
        <f>IF(B330="","",B330&amp;"|"&amp;COUNTIF($B$5:B330,B330))</f>
        <v/>
      </c>
    </row>
    <row r="331" spans="2:11" x14ac:dyDescent="0.2">
      <c r="B331" s="12"/>
      <c r="C331" s="9"/>
      <c r="D331" s="13"/>
      <c r="E331" s="9"/>
      <c r="F331" s="9"/>
      <c r="G331" s="12"/>
      <c r="H331" s="14"/>
      <c r="I331" s="15"/>
      <c r="J331" s="16" t="str">
        <f>IF(B331="","",TRIM(IF(ISNA(MATCH(B331,'Registru CMR'!$B$5:$B$504,0)),"CMR-ul nu există în registru. ","")&amp;IF(N(D331)&lt;=0,"Lipsește numărul de colete. ","")&amp;IF(F331="","Lipsește natura mărfii. ","")&amp;IF(N(H331)&lt;=0,"Lipsește greutatea brută. ","")))</f>
        <v/>
      </c>
      <c r="K331" s="1" t="str">
        <f>IF(B331="","",B331&amp;"|"&amp;COUNTIF($B$5:B331,B331))</f>
        <v/>
      </c>
    </row>
    <row r="332" spans="2:11" x14ac:dyDescent="0.2">
      <c r="B332" s="12"/>
      <c r="C332" s="9"/>
      <c r="D332" s="13"/>
      <c r="E332" s="9"/>
      <c r="F332" s="9"/>
      <c r="G332" s="12"/>
      <c r="H332" s="14"/>
      <c r="I332" s="15"/>
      <c r="J332" s="16" t="str">
        <f>IF(B332="","",TRIM(IF(ISNA(MATCH(B332,'Registru CMR'!$B$5:$B$504,0)),"CMR-ul nu există în registru. ","")&amp;IF(N(D332)&lt;=0,"Lipsește numărul de colete. ","")&amp;IF(F332="","Lipsește natura mărfii. ","")&amp;IF(N(H332)&lt;=0,"Lipsește greutatea brută. ","")))</f>
        <v/>
      </c>
      <c r="K332" s="1" t="str">
        <f>IF(B332="","",B332&amp;"|"&amp;COUNTIF($B$5:B332,B332))</f>
        <v/>
      </c>
    </row>
    <row r="333" spans="2:11" x14ac:dyDescent="0.2">
      <c r="B333" s="12"/>
      <c r="C333" s="9"/>
      <c r="D333" s="13"/>
      <c r="E333" s="9"/>
      <c r="F333" s="9"/>
      <c r="G333" s="12"/>
      <c r="H333" s="14"/>
      <c r="I333" s="15"/>
      <c r="J333" s="16" t="str">
        <f>IF(B333="","",TRIM(IF(ISNA(MATCH(B333,'Registru CMR'!$B$5:$B$504,0)),"CMR-ul nu există în registru. ","")&amp;IF(N(D333)&lt;=0,"Lipsește numărul de colete. ","")&amp;IF(F333="","Lipsește natura mărfii. ","")&amp;IF(N(H333)&lt;=0,"Lipsește greutatea brută. ","")))</f>
        <v/>
      </c>
      <c r="K333" s="1" t="str">
        <f>IF(B333="","",B333&amp;"|"&amp;COUNTIF($B$5:B333,B333))</f>
        <v/>
      </c>
    </row>
    <row r="334" spans="2:11" x14ac:dyDescent="0.2">
      <c r="B334" s="12"/>
      <c r="C334" s="9"/>
      <c r="D334" s="13"/>
      <c r="E334" s="9"/>
      <c r="F334" s="9"/>
      <c r="G334" s="12"/>
      <c r="H334" s="14"/>
      <c r="I334" s="15"/>
      <c r="J334" s="16" t="str">
        <f>IF(B334="","",TRIM(IF(ISNA(MATCH(B334,'Registru CMR'!$B$5:$B$504,0)),"CMR-ul nu există în registru. ","")&amp;IF(N(D334)&lt;=0,"Lipsește numărul de colete. ","")&amp;IF(F334="","Lipsește natura mărfii. ","")&amp;IF(N(H334)&lt;=0,"Lipsește greutatea brută. ","")))</f>
        <v/>
      </c>
      <c r="K334" s="1" t="str">
        <f>IF(B334="","",B334&amp;"|"&amp;COUNTIF($B$5:B334,B334))</f>
        <v/>
      </c>
    </row>
    <row r="335" spans="2:11" x14ac:dyDescent="0.2">
      <c r="B335" s="12"/>
      <c r="C335" s="9"/>
      <c r="D335" s="13"/>
      <c r="E335" s="9"/>
      <c r="F335" s="9"/>
      <c r="G335" s="12"/>
      <c r="H335" s="14"/>
      <c r="I335" s="15"/>
      <c r="J335" s="16" t="str">
        <f>IF(B335="","",TRIM(IF(ISNA(MATCH(B335,'Registru CMR'!$B$5:$B$504,0)),"CMR-ul nu există în registru. ","")&amp;IF(N(D335)&lt;=0,"Lipsește numărul de colete. ","")&amp;IF(F335="","Lipsește natura mărfii. ","")&amp;IF(N(H335)&lt;=0,"Lipsește greutatea brută. ","")))</f>
        <v/>
      </c>
      <c r="K335" s="1" t="str">
        <f>IF(B335="","",B335&amp;"|"&amp;COUNTIF($B$5:B335,B335))</f>
        <v/>
      </c>
    </row>
    <row r="336" spans="2:11" x14ac:dyDescent="0.2">
      <c r="B336" s="12"/>
      <c r="C336" s="9"/>
      <c r="D336" s="13"/>
      <c r="E336" s="9"/>
      <c r="F336" s="9"/>
      <c r="G336" s="12"/>
      <c r="H336" s="14"/>
      <c r="I336" s="15"/>
      <c r="J336" s="16" t="str">
        <f>IF(B336="","",TRIM(IF(ISNA(MATCH(B336,'Registru CMR'!$B$5:$B$504,0)),"CMR-ul nu există în registru. ","")&amp;IF(N(D336)&lt;=0,"Lipsește numărul de colete. ","")&amp;IF(F336="","Lipsește natura mărfii. ","")&amp;IF(N(H336)&lt;=0,"Lipsește greutatea brută. ","")))</f>
        <v/>
      </c>
      <c r="K336" s="1" t="str">
        <f>IF(B336="","",B336&amp;"|"&amp;COUNTIF($B$5:B336,B336))</f>
        <v/>
      </c>
    </row>
    <row r="337" spans="2:11" x14ac:dyDescent="0.2">
      <c r="B337" s="12"/>
      <c r="C337" s="9"/>
      <c r="D337" s="13"/>
      <c r="E337" s="9"/>
      <c r="F337" s="9"/>
      <c r="G337" s="12"/>
      <c r="H337" s="14"/>
      <c r="I337" s="15"/>
      <c r="J337" s="16" t="str">
        <f>IF(B337="","",TRIM(IF(ISNA(MATCH(B337,'Registru CMR'!$B$5:$B$504,0)),"CMR-ul nu există în registru. ","")&amp;IF(N(D337)&lt;=0,"Lipsește numărul de colete. ","")&amp;IF(F337="","Lipsește natura mărfii. ","")&amp;IF(N(H337)&lt;=0,"Lipsește greutatea brută. ","")))</f>
        <v/>
      </c>
      <c r="K337" s="1" t="str">
        <f>IF(B337="","",B337&amp;"|"&amp;COUNTIF($B$5:B337,B337))</f>
        <v/>
      </c>
    </row>
    <row r="338" spans="2:11" x14ac:dyDescent="0.2">
      <c r="B338" s="12"/>
      <c r="C338" s="9"/>
      <c r="D338" s="13"/>
      <c r="E338" s="9"/>
      <c r="F338" s="9"/>
      <c r="G338" s="12"/>
      <c r="H338" s="14"/>
      <c r="I338" s="15"/>
      <c r="J338" s="16" t="str">
        <f>IF(B338="","",TRIM(IF(ISNA(MATCH(B338,'Registru CMR'!$B$5:$B$504,0)),"CMR-ul nu există în registru. ","")&amp;IF(N(D338)&lt;=0,"Lipsește numărul de colete. ","")&amp;IF(F338="","Lipsește natura mărfii. ","")&amp;IF(N(H338)&lt;=0,"Lipsește greutatea brută. ","")))</f>
        <v/>
      </c>
      <c r="K338" s="1" t="str">
        <f>IF(B338="","",B338&amp;"|"&amp;COUNTIF($B$5:B338,B338))</f>
        <v/>
      </c>
    </row>
    <row r="339" spans="2:11" x14ac:dyDescent="0.2">
      <c r="B339" s="12"/>
      <c r="C339" s="9"/>
      <c r="D339" s="13"/>
      <c r="E339" s="9"/>
      <c r="F339" s="9"/>
      <c r="G339" s="12"/>
      <c r="H339" s="14"/>
      <c r="I339" s="15"/>
      <c r="J339" s="16" t="str">
        <f>IF(B339="","",TRIM(IF(ISNA(MATCH(B339,'Registru CMR'!$B$5:$B$504,0)),"CMR-ul nu există în registru. ","")&amp;IF(N(D339)&lt;=0,"Lipsește numărul de colete. ","")&amp;IF(F339="","Lipsește natura mărfii. ","")&amp;IF(N(H339)&lt;=0,"Lipsește greutatea brută. ","")))</f>
        <v/>
      </c>
      <c r="K339" s="1" t="str">
        <f>IF(B339="","",B339&amp;"|"&amp;COUNTIF($B$5:B339,B339))</f>
        <v/>
      </c>
    </row>
    <row r="340" spans="2:11" x14ac:dyDescent="0.2">
      <c r="B340" s="12"/>
      <c r="C340" s="9"/>
      <c r="D340" s="13"/>
      <c r="E340" s="9"/>
      <c r="F340" s="9"/>
      <c r="G340" s="12"/>
      <c r="H340" s="14"/>
      <c r="I340" s="15"/>
      <c r="J340" s="16" t="str">
        <f>IF(B340="","",TRIM(IF(ISNA(MATCH(B340,'Registru CMR'!$B$5:$B$504,0)),"CMR-ul nu există în registru. ","")&amp;IF(N(D340)&lt;=0,"Lipsește numărul de colete. ","")&amp;IF(F340="","Lipsește natura mărfii. ","")&amp;IF(N(H340)&lt;=0,"Lipsește greutatea brută. ","")))</f>
        <v/>
      </c>
      <c r="K340" s="1" t="str">
        <f>IF(B340="","",B340&amp;"|"&amp;COUNTIF($B$5:B340,B340))</f>
        <v/>
      </c>
    </row>
    <row r="341" spans="2:11" x14ac:dyDescent="0.2">
      <c r="B341" s="12"/>
      <c r="C341" s="9"/>
      <c r="D341" s="13"/>
      <c r="E341" s="9"/>
      <c r="F341" s="9"/>
      <c r="G341" s="12"/>
      <c r="H341" s="14"/>
      <c r="I341" s="15"/>
      <c r="J341" s="16" t="str">
        <f>IF(B341="","",TRIM(IF(ISNA(MATCH(B341,'Registru CMR'!$B$5:$B$504,0)),"CMR-ul nu există în registru. ","")&amp;IF(N(D341)&lt;=0,"Lipsește numărul de colete. ","")&amp;IF(F341="","Lipsește natura mărfii. ","")&amp;IF(N(H341)&lt;=0,"Lipsește greutatea brută. ","")))</f>
        <v/>
      </c>
      <c r="K341" s="1" t="str">
        <f>IF(B341="","",B341&amp;"|"&amp;COUNTIF($B$5:B341,B341))</f>
        <v/>
      </c>
    </row>
    <row r="342" spans="2:11" x14ac:dyDescent="0.2">
      <c r="B342" s="12"/>
      <c r="C342" s="9"/>
      <c r="D342" s="13"/>
      <c r="E342" s="9"/>
      <c r="F342" s="9"/>
      <c r="G342" s="12"/>
      <c r="H342" s="14"/>
      <c r="I342" s="15"/>
      <c r="J342" s="16" t="str">
        <f>IF(B342="","",TRIM(IF(ISNA(MATCH(B342,'Registru CMR'!$B$5:$B$504,0)),"CMR-ul nu există în registru. ","")&amp;IF(N(D342)&lt;=0,"Lipsește numărul de colete. ","")&amp;IF(F342="","Lipsește natura mărfii. ","")&amp;IF(N(H342)&lt;=0,"Lipsește greutatea brută. ","")))</f>
        <v/>
      </c>
      <c r="K342" s="1" t="str">
        <f>IF(B342="","",B342&amp;"|"&amp;COUNTIF($B$5:B342,B342))</f>
        <v/>
      </c>
    </row>
    <row r="343" spans="2:11" x14ac:dyDescent="0.2">
      <c r="B343" s="12"/>
      <c r="C343" s="9"/>
      <c r="D343" s="13"/>
      <c r="E343" s="9"/>
      <c r="F343" s="9"/>
      <c r="G343" s="12"/>
      <c r="H343" s="14"/>
      <c r="I343" s="15"/>
      <c r="J343" s="16" t="str">
        <f>IF(B343="","",TRIM(IF(ISNA(MATCH(B343,'Registru CMR'!$B$5:$B$504,0)),"CMR-ul nu există în registru. ","")&amp;IF(N(D343)&lt;=0,"Lipsește numărul de colete. ","")&amp;IF(F343="","Lipsește natura mărfii. ","")&amp;IF(N(H343)&lt;=0,"Lipsește greutatea brută. ","")))</f>
        <v/>
      </c>
      <c r="K343" s="1" t="str">
        <f>IF(B343="","",B343&amp;"|"&amp;COUNTIF($B$5:B343,B343))</f>
        <v/>
      </c>
    </row>
    <row r="344" spans="2:11" x14ac:dyDescent="0.2">
      <c r="B344" s="12"/>
      <c r="C344" s="9"/>
      <c r="D344" s="13"/>
      <c r="E344" s="9"/>
      <c r="F344" s="9"/>
      <c r="G344" s="12"/>
      <c r="H344" s="14"/>
      <c r="I344" s="15"/>
      <c r="J344" s="16" t="str">
        <f>IF(B344="","",TRIM(IF(ISNA(MATCH(B344,'Registru CMR'!$B$5:$B$504,0)),"CMR-ul nu există în registru. ","")&amp;IF(N(D344)&lt;=0,"Lipsește numărul de colete. ","")&amp;IF(F344="","Lipsește natura mărfii. ","")&amp;IF(N(H344)&lt;=0,"Lipsește greutatea brută. ","")))</f>
        <v/>
      </c>
      <c r="K344" s="1" t="str">
        <f>IF(B344="","",B344&amp;"|"&amp;COUNTIF($B$5:B344,B344))</f>
        <v/>
      </c>
    </row>
    <row r="345" spans="2:11" x14ac:dyDescent="0.2">
      <c r="B345" s="12"/>
      <c r="C345" s="9"/>
      <c r="D345" s="13"/>
      <c r="E345" s="9"/>
      <c r="F345" s="9"/>
      <c r="G345" s="12"/>
      <c r="H345" s="14"/>
      <c r="I345" s="15"/>
      <c r="J345" s="16" t="str">
        <f>IF(B345="","",TRIM(IF(ISNA(MATCH(B345,'Registru CMR'!$B$5:$B$504,0)),"CMR-ul nu există în registru. ","")&amp;IF(N(D345)&lt;=0,"Lipsește numărul de colete. ","")&amp;IF(F345="","Lipsește natura mărfii. ","")&amp;IF(N(H345)&lt;=0,"Lipsește greutatea brută. ","")))</f>
        <v/>
      </c>
      <c r="K345" s="1" t="str">
        <f>IF(B345="","",B345&amp;"|"&amp;COUNTIF($B$5:B345,B345))</f>
        <v/>
      </c>
    </row>
    <row r="346" spans="2:11" x14ac:dyDescent="0.2">
      <c r="B346" s="12"/>
      <c r="C346" s="9"/>
      <c r="D346" s="13"/>
      <c r="E346" s="9"/>
      <c r="F346" s="9"/>
      <c r="G346" s="12"/>
      <c r="H346" s="14"/>
      <c r="I346" s="15"/>
      <c r="J346" s="16" t="str">
        <f>IF(B346="","",TRIM(IF(ISNA(MATCH(B346,'Registru CMR'!$B$5:$B$504,0)),"CMR-ul nu există în registru. ","")&amp;IF(N(D346)&lt;=0,"Lipsește numărul de colete. ","")&amp;IF(F346="","Lipsește natura mărfii. ","")&amp;IF(N(H346)&lt;=0,"Lipsește greutatea brută. ","")))</f>
        <v/>
      </c>
      <c r="K346" s="1" t="str">
        <f>IF(B346="","",B346&amp;"|"&amp;COUNTIF($B$5:B346,B346))</f>
        <v/>
      </c>
    </row>
    <row r="347" spans="2:11" x14ac:dyDescent="0.2">
      <c r="B347" s="12"/>
      <c r="C347" s="9"/>
      <c r="D347" s="13"/>
      <c r="E347" s="9"/>
      <c r="F347" s="9"/>
      <c r="G347" s="12"/>
      <c r="H347" s="14"/>
      <c r="I347" s="15"/>
      <c r="J347" s="16" t="str">
        <f>IF(B347="","",TRIM(IF(ISNA(MATCH(B347,'Registru CMR'!$B$5:$B$504,0)),"CMR-ul nu există în registru. ","")&amp;IF(N(D347)&lt;=0,"Lipsește numărul de colete. ","")&amp;IF(F347="","Lipsește natura mărfii. ","")&amp;IF(N(H347)&lt;=0,"Lipsește greutatea brută. ","")))</f>
        <v/>
      </c>
      <c r="K347" s="1" t="str">
        <f>IF(B347="","",B347&amp;"|"&amp;COUNTIF($B$5:B347,B347))</f>
        <v/>
      </c>
    </row>
    <row r="348" spans="2:11" x14ac:dyDescent="0.2">
      <c r="B348" s="12"/>
      <c r="C348" s="9"/>
      <c r="D348" s="13"/>
      <c r="E348" s="9"/>
      <c r="F348" s="9"/>
      <c r="G348" s="12"/>
      <c r="H348" s="14"/>
      <c r="I348" s="15"/>
      <c r="J348" s="16" t="str">
        <f>IF(B348="","",TRIM(IF(ISNA(MATCH(B348,'Registru CMR'!$B$5:$B$504,0)),"CMR-ul nu există în registru. ","")&amp;IF(N(D348)&lt;=0,"Lipsește numărul de colete. ","")&amp;IF(F348="","Lipsește natura mărfii. ","")&amp;IF(N(H348)&lt;=0,"Lipsește greutatea brută. ","")))</f>
        <v/>
      </c>
      <c r="K348" s="1" t="str">
        <f>IF(B348="","",B348&amp;"|"&amp;COUNTIF($B$5:B348,B348))</f>
        <v/>
      </c>
    </row>
    <row r="349" spans="2:11" x14ac:dyDescent="0.2">
      <c r="B349" s="12"/>
      <c r="C349" s="9"/>
      <c r="D349" s="13"/>
      <c r="E349" s="9"/>
      <c r="F349" s="9"/>
      <c r="G349" s="12"/>
      <c r="H349" s="14"/>
      <c r="I349" s="15"/>
      <c r="J349" s="16" t="str">
        <f>IF(B349="","",TRIM(IF(ISNA(MATCH(B349,'Registru CMR'!$B$5:$B$504,0)),"CMR-ul nu există în registru. ","")&amp;IF(N(D349)&lt;=0,"Lipsește numărul de colete. ","")&amp;IF(F349="","Lipsește natura mărfii. ","")&amp;IF(N(H349)&lt;=0,"Lipsește greutatea brută. ","")))</f>
        <v/>
      </c>
      <c r="K349" s="1" t="str">
        <f>IF(B349="","",B349&amp;"|"&amp;COUNTIF($B$5:B349,B349))</f>
        <v/>
      </c>
    </row>
    <row r="350" spans="2:11" x14ac:dyDescent="0.2">
      <c r="B350" s="12"/>
      <c r="C350" s="9"/>
      <c r="D350" s="13"/>
      <c r="E350" s="9"/>
      <c r="F350" s="9"/>
      <c r="G350" s="12"/>
      <c r="H350" s="14"/>
      <c r="I350" s="15"/>
      <c r="J350" s="16" t="str">
        <f>IF(B350="","",TRIM(IF(ISNA(MATCH(B350,'Registru CMR'!$B$5:$B$504,0)),"CMR-ul nu există în registru. ","")&amp;IF(N(D350)&lt;=0,"Lipsește numărul de colete. ","")&amp;IF(F350="","Lipsește natura mărfii. ","")&amp;IF(N(H350)&lt;=0,"Lipsește greutatea brută. ","")))</f>
        <v/>
      </c>
      <c r="K350" s="1" t="str">
        <f>IF(B350="","",B350&amp;"|"&amp;COUNTIF($B$5:B350,B350))</f>
        <v/>
      </c>
    </row>
    <row r="351" spans="2:11" x14ac:dyDescent="0.2">
      <c r="B351" s="12"/>
      <c r="C351" s="9"/>
      <c r="D351" s="13"/>
      <c r="E351" s="9"/>
      <c r="F351" s="9"/>
      <c r="G351" s="12"/>
      <c r="H351" s="14"/>
      <c r="I351" s="15"/>
      <c r="J351" s="16" t="str">
        <f>IF(B351="","",TRIM(IF(ISNA(MATCH(B351,'Registru CMR'!$B$5:$B$504,0)),"CMR-ul nu există în registru. ","")&amp;IF(N(D351)&lt;=0,"Lipsește numărul de colete. ","")&amp;IF(F351="","Lipsește natura mărfii. ","")&amp;IF(N(H351)&lt;=0,"Lipsește greutatea brută. ","")))</f>
        <v/>
      </c>
      <c r="K351" s="1" t="str">
        <f>IF(B351="","",B351&amp;"|"&amp;COUNTIF($B$5:B351,B351))</f>
        <v/>
      </c>
    </row>
    <row r="352" spans="2:11" x14ac:dyDescent="0.2">
      <c r="B352" s="12"/>
      <c r="C352" s="9"/>
      <c r="D352" s="13"/>
      <c r="E352" s="9"/>
      <c r="F352" s="9"/>
      <c r="G352" s="12"/>
      <c r="H352" s="14"/>
      <c r="I352" s="15"/>
      <c r="J352" s="16" t="str">
        <f>IF(B352="","",TRIM(IF(ISNA(MATCH(B352,'Registru CMR'!$B$5:$B$504,0)),"CMR-ul nu există în registru. ","")&amp;IF(N(D352)&lt;=0,"Lipsește numărul de colete. ","")&amp;IF(F352="","Lipsește natura mărfii. ","")&amp;IF(N(H352)&lt;=0,"Lipsește greutatea brută. ","")))</f>
        <v/>
      </c>
      <c r="K352" s="1" t="str">
        <f>IF(B352="","",B352&amp;"|"&amp;COUNTIF($B$5:B352,B352))</f>
        <v/>
      </c>
    </row>
    <row r="353" spans="2:11" x14ac:dyDescent="0.2">
      <c r="B353" s="12"/>
      <c r="C353" s="9"/>
      <c r="D353" s="13"/>
      <c r="E353" s="9"/>
      <c r="F353" s="9"/>
      <c r="G353" s="12"/>
      <c r="H353" s="14"/>
      <c r="I353" s="15"/>
      <c r="J353" s="16" t="str">
        <f>IF(B353="","",TRIM(IF(ISNA(MATCH(B353,'Registru CMR'!$B$5:$B$504,0)),"CMR-ul nu există în registru. ","")&amp;IF(N(D353)&lt;=0,"Lipsește numărul de colete. ","")&amp;IF(F353="","Lipsește natura mărfii. ","")&amp;IF(N(H353)&lt;=0,"Lipsește greutatea brută. ","")))</f>
        <v/>
      </c>
      <c r="K353" s="1" t="str">
        <f>IF(B353="","",B353&amp;"|"&amp;COUNTIF($B$5:B353,B353))</f>
        <v/>
      </c>
    </row>
    <row r="354" spans="2:11" x14ac:dyDescent="0.2">
      <c r="B354" s="12"/>
      <c r="C354" s="9"/>
      <c r="D354" s="13"/>
      <c r="E354" s="9"/>
      <c r="F354" s="9"/>
      <c r="G354" s="12"/>
      <c r="H354" s="14"/>
      <c r="I354" s="15"/>
      <c r="J354" s="16" t="str">
        <f>IF(B354="","",TRIM(IF(ISNA(MATCH(B354,'Registru CMR'!$B$5:$B$504,0)),"CMR-ul nu există în registru. ","")&amp;IF(N(D354)&lt;=0,"Lipsește numărul de colete. ","")&amp;IF(F354="","Lipsește natura mărfii. ","")&amp;IF(N(H354)&lt;=0,"Lipsește greutatea brută. ","")))</f>
        <v/>
      </c>
      <c r="K354" s="1" t="str">
        <f>IF(B354="","",B354&amp;"|"&amp;COUNTIF($B$5:B354,B354))</f>
        <v/>
      </c>
    </row>
    <row r="355" spans="2:11" x14ac:dyDescent="0.2">
      <c r="B355" s="12"/>
      <c r="C355" s="9"/>
      <c r="D355" s="13"/>
      <c r="E355" s="9"/>
      <c r="F355" s="9"/>
      <c r="G355" s="12"/>
      <c r="H355" s="14"/>
      <c r="I355" s="15"/>
      <c r="J355" s="16" t="str">
        <f>IF(B355="","",TRIM(IF(ISNA(MATCH(B355,'Registru CMR'!$B$5:$B$504,0)),"CMR-ul nu există în registru. ","")&amp;IF(N(D355)&lt;=0,"Lipsește numărul de colete. ","")&amp;IF(F355="","Lipsește natura mărfii. ","")&amp;IF(N(H355)&lt;=0,"Lipsește greutatea brută. ","")))</f>
        <v/>
      </c>
      <c r="K355" s="1" t="str">
        <f>IF(B355="","",B355&amp;"|"&amp;COUNTIF($B$5:B355,B355))</f>
        <v/>
      </c>
    </row>
    <row r="356" spans="2:11" x14ac:dyDescent="0.2">
      <c r="B356" s="12"/>
      <c r="C356" s="9"/>
      <c r="D356" s="13"/>
      <c r="E356" s="9"/>
      <c r="F356" s="9"/>
      <c r="G356" s="12"/>
      <c r="H356" s="14"/>
      <c r="I356" s="15"/>
      <c r="J356" s="16" t="str">
        <f>IF(B356="","",TRIM(IF(ISNA(MATCH(B356,'Registru CMR'!$B$5:$B$504,0)),"CMR-ul nu există în registru. ","")&amp;IF(N(D356)&lt;=0,"Lipsește numărul de colete. ","")&amp;IF(F356="","Lipsește natura mărfii. ","")&amp;IF(N(H356)&lt;=0,"Lipsește greutatea brută. ","")))</f>
        <v/>
      </c>
      <c r="K356" s="1" t="str">
        <f>IF(B356="","",B356&amp;"|"&amp;COUNTIF($B$5:B356,B356))</f>
        <v/>
      </c>
    </row>
    <row r="357" spans="2:11" x14ac:dyDescent="0.2">
      <c r="B357" s="12"/>
      <c r="C357" s="9"/>
      <c r="D357" s="13"/>
      <c r="E357" s="9"/>
      <c r="F357" s="9"/>
      <c r="G357" s="12"/>
      <c r="H357" s="14"/>
      <c r="I357" s="15"/>
      <c r="J357" s="16" t="str">
        <f>IF(B357="","",TRIM(IF(ISNA(MATCH(B357,'Registru CMR'!$B$5:$B$504,0)),"CMR-ul nu există în registru. ","")&amp;IF(N(D357)&lt;=0,"Lipsește numărul de colete. ","")&amp;IF(F357="","Lipsește natura mărfii. ","")&amp;IF(N(H357)&lt;=0,"Lipsește greutatea brută. ","")))</f>
        <v/>
      </c>
      <c r="K357" s="1" t="str">
        <f>IF(B357="","",B357&amp;"|"&amp;COUNTIF($B$5:B357,B357))</f>
        <v/>
      </c>
    </row>
    <row r="358" spans="2:11" x14ac:dyDescent="0.2">
      <c r="B358" s="12"/>
      <c r="C358" s="9"/>
      <c r="D358" s="13"/>
      <c r="E358" s="9"/>
      <c r="F358" s="9"/>
      <c r="G358" s="12"/>
      <c r="H358" s="14"/>
      <c r="I358" s="15"/>
      <c r="J358" s="16" t="str">
        <f>IF(B358="","",TRIM(IF(ISNA(MATCH(B358,'Registru CMR'!$B$5:$B$504,0)),"CMR-ul nu există în registru. ","")&amp;IF(N(D358)&lt;=0,"Lipsește numărul de colete. ","")&amp;IF(F358="","Lipsește natura mărfii. ","")&amp;IF(N(H358)&lt;=0,"Lipsește greutatea brută. ","")))</f>
        <v/>
      </c>
      <c r="K358" s="1" t="str">
        <f>IF(B358="","",B358&amp;"|"&amp;COUNTIF($B$5:B358,B358))</f>
        <v/>
      </c>
    </row>
    <row r="359" spans="2:11" x14ac:dyDescent="0.2">
      <c r="B359" s="12"/>
      <c r="C359" s="9"/>
      <c r="D359" s="13"/>
      <c r="E359" s="9"/>
      <c r="F359" s="9"/>
      <c r="G359" s="12"/>
      <c r="H359" s="14"/>
      <c r="I359" s="15"/>
      <c r="J359" s="16" t="str">
        <f>IF(B359="","",TRIM(IF(ISNA(MATCH(B359,'Registru CMR'!$B$5:$B$504,0)),"CMR-ul nu există în registru. ","")&amp;IF(N(D359)&lt;=0,"Lipsește numărul de colete. ","")&amp;IF(F359="","Lipsește natura mărfii. ","")&amp;IF(N(H359)&lt;=0,"Lipsește greutatea brută. ","")))</f>
        <v/>
      </c>
      <c r="K359" s="1" t="str">
        <f>IF(B359="","",B359&amp;"|"&amp;COUNTIF($B$5:B359,B359))</f>
        <v/>
      </c>
    </row>
    <row r="360" spans="2:11" x14ac:dyDescent="0.2">
      <c r="B360" s="12"/>
      <c r="C360" s="9"/>
      <c r="D360" s="13"/>
      <c r="E360" s="9"/>
      <c r="F360" s="9"/>
      <c r="G360" s="12"/>
      <c r="H360" s="14"/>
      <c r="I360" s="15"/>
      <c r="J360" s="16" t="str">
        <f>IF(B360="","",TRIM(IF(ISNA(MATCH(B360,'Registru CMR'!$B$5:$B$504,0)),"CMR-ul nu există în registru. ","")&amp;IF(N(D360)&lt;=0,"Lipsește numărul de colete. ","")&amp;IF(F360="","Lipsește natura mărfii. ","")&amp;IF(N(H360)&lt;=0,"Lipsește greutatea brută. ","")))</f>
        <v/>
      </c>
      <c r="K360" s="1" t="str">
        <f>IF(B360="","",B360&amp;"|"&amp;COUNTIF($B$5:B360,B360))</f>
        <v/>
      </c>
    </row>
    <row r="361" spans="2:11" x14ac:dyDescent="0.2">
      <c r="B361" s="12"/>
      <c r="C361" s="9"/>
      <c r="D361" s="13"/>
      <c r="E361" s="9"/>
      <c r="F361" s="9"/>
      <c r="G361" s="12"/>
      <c r="H361" s="14"/>
      <c r="I361" s="15"/>
      <c r="J361" s="16" t="str">
        <f>IF(B361="","",TRIM(IF(ISNA(MATCH(B361,'Registru CMR'!$B$5:$B$504,0)),"CMR-ul nu există în registru. ","")&amp;IF(N(D361)&lt;=0,"Lipsește numărul de colete. ","")&amp;IF(F361="","Lipsește natura mărfii. ","")&amp;IF(N(H361)&lt;=0,"Lipsește greutatea brută. ","")))</f>
        <v/>
      </c>
      <c r="K361" s="1" t="str">
        <f>IF(B361="","",B361&amp;"|"&amp;COUNTIF($B$5:B361,B361))</f>
        <v/>
      </c>
    </row>
    <row r="362" spans="2:11" x14ac:dyDescent="0.2">
      <c r="B362" s="12"/>
      <c r="C362" s="9"/>
      <c r="D362" s="13"/>
      <c r="E362" s="9"/>
      <c r="F362" s="9"/>
      <c r="G362" s="12"/>
      <c r="H362" s="14"/>
      <c r="I362" s="15"/>
      <c r="J362" s="16" t="str">
        <f>IF(B362="","",TRIM(IF(ISNA(MATCH(B362,'Registru CMR'!$B$5:$B$504,0)),"CMR-ul nu există în registru. ","")&amp;IF(N(D362)&lt;=0,"Lipsește numărul de colete. ","")&amp;IF(F362="","Lipsește natura mărfii. ","")&amp;IF(N(H362)&lt;=0,"Lipsește greutatea brută. ","")))</f>
        <v/>
      </c>
      <c r="K362" s="1" t="str">
        <f>IF(B362="","",B362&amp;"|"&amp;COUNTIF($B$5:B362,B362))</f>
        <v/>
      </c>
    </row>
    <row r="363" spans="2:11" x14ac:dyDescent="0.2">
      <c r="B363" s="12"/>
      <c r="C363" s="9"/>
      <c r="D363" s="13"/>
      <c r="E363" s="9"/>
      <c r="F363" s="9"/>
      <c r="G363" s="12"/>
      <c r="H363" s="14"/>
      <c r="I363" s="15"/>
      <c r="J363" s="16" t="str">
        <f>IF(B363="","",TRIM(IF(ISNA(MATCH(B363,'Registru CMR'!$B$5:$B$504,0)),"CMR-ul nu există în registru. ","")&amp;IF(N(D363)&lt;=0,"Lipsește numărul de colete. ","")&amp;IF(F363="","Lipsește natura mărfii. ","")&amp;IF(N(H363)&lt;=0,"Lipsește greutatea brută. ","")))</f>
        <v/>
      </c>
      <c r="K363" s="1" t="str">
        <f>IF(B363="","",B363&amp;"|"&amp;COUNTIF($B$5:B363,B363))</f>
        <v/>
      </c>
    </row>
    <row r="364" spans="2:11" x14ac:dyDescent="0.2">
      <c r="B364" s="12"/>
      <c r="C364" s="9"/>
      <c r="D364" s="13"/>
      <c r="E364" s="9"/>
      <c r="F364" s="9"/>
      <c r="G364" s="12"/>
      <c r="H364" s="14"/>
      <c r="I364" s="15"/>
      <c r="J364" s="16" t="str">
        <f>IF(B364="","",TRIM(IF(ISNA(MATCH(B364,'Registru CMR'!$B$5:$B$504,0)),"CMR-ul nu există în registru. ","")&amp;IF(N(D364)&lt;=0,"Lipsește numărul de colete. ","")&amp;IF(F364="","Lipsește natura mărfii. ","")&amp;IF(N(H364)&lt;=0,"Lipsește greutatea brută. ","")))</f>
        <v/>
      </c>
      <c r="K364" s="1" t="str">
        <f>IF(B364="","",B364&amp;"|"&amp;COUNTIF($B$5:B364,B364))</f>
        <v/>
      </c>
    </row>
    <row r="365" spans="2:11" x14ac:dyDescent="0.2">
      <c r="B365" s="12"/>
      <c r="C365" s="9"/>
      <c r="D365" s="13"/>
      <c r="E365" s="9"/>
      <c r="F365" s="9"/>
      <c r="G365" s="12"/>
      <c r="H365" s="14"/>
      <c r="I365" s="15"/>
      <c r="J365" s="16" t="str">
        <f>IF(B365="","",TRIM(IF(ISNA(MATCH(B365,'Registru CMR'!$B$5:$B$504,0)),"CMR-ul nu există în registru. ","")&amp;IF(N(D365)&lt;=0,"Lipsește numărul de colete. ","")&amp;IF(F365="","Lipsește natura mărfii. ","")&amp;IF(N(H365)&lt;=0,"Lipsește greutatea brută. ","")))</f>
        <v/>
      </c>
      <c r="K365" s="1" t="str">
        <f>IF(B365="","",B365&amp;"|"&amp;COUNTIF($B$5:B365,B365))</f>
        <v/>
      </c>
    </row>
    <row r="366" spans="2:11" x14ac:dyDescent="0.2">
      <c r="B366" s="12"/>
      <c r="C366" s="9"/>
      <c r="D366" s="13"/>
      <c r="E366" s="9"/>
      <c r="F366" s="9"/>
      <c r="G366" s="12"/>
      <c r="H366" s="14"/>
      <c r="I366" s="15"/>
      <c r="J366" s="16" t="str">
        <f>IF(B366="","",TRIM(IF(ISNA(MATCH(B366,'Registru CMR'!$B$5:$B$504,0)),"CMR-ul nu există în registru. ","")&amp;IF(N(D366)&lt;=0,"Lipsește numărul de colete. ","")&amp;IF(F366="","Lipsește natura mărfii. ","")&amp;IF(N(H366)&lt;=0,"Lipsește greutatea brută. ","")))</f>
        <v/>
      </c>
      <c r="K366" s="1" t="str">
        <f>IF(B366="","",B366&amp;"|"&amp;COUNTIF($B$5:B366,B366))</f>
        <v/>
      </c>
    </row>
    <row r="367" spans="2:11" x14ac:dyDescent="0.2">
      <c r="B367" s="12"/>
      <c r="C367" s="9"/>
      <c r="D367" s="13"/>
      <c r="E367" s="9"/>
      <c r="F367" s="9"/>
      <c r="G367" s="12"/>
      <c r="H367" s="14"/>
      <c r="I367" s="15"/>
      <c r="J367" s="16" t="str">
        <f>IF(B367="","",TRIM(IF(ISNA(MATCH(B367,'Registru CMR'!$B$5:$B$504,0)),"CMR-ul nu există în registru. ","")&amp;IF(N(D367)&lt;=0,"Lipsește numărul de colete. ","")&amp;IF(F367="","Lipsește natura mărfii. ","")&amp;IF(N(H367)&lt;=0,"Lipsește greutatea brută. ","")))</f>
        <v/>
      </c>
      <c r="K367" s="1" t="str">
        <f>IF(B367="","",B367&amp;"|"&amp;COUNTIF($B$5:B367,B367))</f>
        <v/>
      </c>
    </row>
    <row r="368" spans="2:11" x14ac:dyDescent="0.2">
      <c r="B368" s="12"/>
      <c r="C368" s="9"/>
      <c r="D368" s="13"/>
      <c r="E368" s="9"/>
      <c r="F368" s="9"/>
      <c r="G368" s="12"/>
      <c r="H368" s="14"/>
      <c r="I368" s="15"/>
      <c r="J368" s="16" t="str">
        <f>IF(B368="","",TRIM(IF(ISNA(MATCH(B368,'Registru CMR'!$B$5:$B$504,0)),"CMR-ul nu există în registru. ","")&amp;IF(N(D368)&lt;=0,"Lipsește numărul de colete. ","")&amp;IF(F368="","Lipsește natura mărfii. ","")&amp;IF(N(H368)&lt;=0,"Lipsește greutatea brută. ","")))</f>
        <v/>
      </c>
      <c r="K368" s="1" t="str">
        <f>IF(B368="","",B368&amp;"|"&amp;COUNTIF($B$5:B368,B368))</f>
        <v/>
      </c>
    </row>
    <row r="369" spans="2:11" x14ac:dyDescent="0.2">
      <c r="B369" s="12"/>
      <c r="C369" s="9"/>
      <c r="D369" s="13"/>
      <c r="E369" s="9"/>
      <c r="F369" s="9"/>
      <c r="G369" s="12"/>
      <c r="H369" s="14"/>
      <c r="I369" s="15"/>
      <c r="J369" s="16" t="str">
        <f>IF(B369="","",TRIM(IF(ISNA(MATCH(B369,'Registru CMR'!$B$5:$B$504,0)),"CMR-ul nu există în registru. ","")&amp;IF(N(D369)&lt;=0,"Lipsește numărul de colete. ","")&amp;IF(F369="","Lipsește natura mărfii. ","")&amp;IF(N(H369)&lt;=0,"Lipsește greutatea brută. ","")))</f>
        <v/>
      </c>
      <c r="K369" s="1" t="str">
        <f>IF(B369="","",B369&amp;"|"&amp;COUNTIF($B$5:B369,B369))</f>
        <v/>
      </c>
    </row>
    <row r="370" spans="2:11" x14ac:dyDescent="0.2">
      <c r="B370" s="12"/>
      <c r="C370" s="9"/>
      <c r="D370" s="13"/>
      <c r="E370" s="9"/>
      <c r="F370" s="9"/>
      <c r="G370" s="12"/>
      <c r="H370" s="14"/>
      <c r="I370" s="15"/>
      <c r="J370" s="16" t="str">
        <f>IF(B370="","",TRIM(IF(ISNA(MATCH(B370,'Registru CMR'!$B$5:$B$504,0)),"CMR-ul nu există în registru. ","")&amp;IF(N(D370)&lt;=0,"Lipsește numărul de colete. ","")&amp;IF(F370="","Lipsește natura mărfii. ","")&amp;IF(N(H370)&lt;=0,"Lipsește greutatea brută. ","")))</f>
        <v/>
      </c>
      <c r="K370" s="1" t="str">
        <f>IF(B370="","",B370&amp;"|"&amp;COUNTIF($B$5:B370,B370))</f>
        <v/>
      </c>
    </row>
    <row r="371" spans="2:11" x14ac:dyDescent="0.2">
      <c r="B371" s="12"/>
      <c r="C371" s="9"/>
      <c r="D371" s="13"/>
      <c r="E371" s="9"/>
      <c r="F371" s="9"/>
      <c r="G371" s="12"/>
      <c r="H371" s="14"/>
      <c r="I371" s="15"/>
      <c r="J371" s="16" t="str">
        <f>IF(B371="","",TRIM(IF(ISNA(MATCH(B371,'Registru CMR'!$B$5:$B$504,0)),"CMR-ul nu există în registru. ","")&amp;IF(N(D371)&lt;=0,"Lipsește numărul de colete. ","")&amp;IF(F371="","Lipsește natura mărfii. ","")&amp;IF(N(H371)&lt;=0,"Lipsește greutatea brută. ","")))</f>
        <v/>
      </c>
      <c r="K371" s="1" t="str">
        <f>IF(B371="","",B371&amp;"|"&amp;COUNTIF($B$5:B371,B371))</f>
        <v/>
      </c>
    </row>
    <row r="372" spans="2:11" x14ac:dyDescent="0.2">
      <c r="B372" s="12"/>
      <c r="C372" s="9"/>
      <c r="D372" s="13"/>
      <c r="E372" s="9"/>
      <c r="F372" s="9"/>
      <c r="G372" s="12"/>
      <c r="H372" s="14"/>
      <c r="I372" s="15"/>
      <c r="J372" s="16" t="str">
        <f>IF(B372="","",TRIM(IF(ISNA(MATCH(B372,'Registru CMR'!$B$5:$B$504,0)),"CMR-ul nu există în registru. ","")&amp;IF(N(D372)&lt;=0,"Lipsește numărul de colete. ","")&amp;IF(F372="","Lipsește natura mărfii. ","")&amp;IF(N(H372)&lt;=0,"Lipsește greutatea brută. ","")))</f>
        <v/>
      </c>
      <c r="K372" s="1" t="str">
        <f>IF(B372="","",B372&amp;"|"&amp;COUNTIF($B$5:B372,B372))</f>
        <v/>
      </c>
    </row>
    <row r="373" spans="2:11" x14ac:dyDescent="0.2">
      <c r="B373" s="12"/>
      <c r="C373" s="9"/>
      <c r="D373" s="13"/>
      <c r="E373" s="9"/>
      <c r="F373" s="9"/>
      <c r="G373" s="12"/>
      <c r="H373" s="14"/>
      <c r="I373" s="15"/>
      <c r="J373" s="16" t="str">
        <f>IF(B373="","",TRIM(IF(ISNA(MATCH(B373,'Registru CMR'!$B$5:$B$504,0)),"CMR-ul nu există în registru. ","")&amp;IF(N(D373)&lt;=0,"Lipsește numărul de colete. ","")&amp;IF(F373="","Lipsește natura mărfii. ","")&amp;IF(N(H373)&lt;=0,"Lipsește greutatea brută. ","")))</f>
        <v/>
      </c>
      <c r="K373" s="1" t="str">
        <f>IF(B373="","",B373&amp;"|"&amp;COUNTIF($B$5:B373,B373))</f>
        <v/>
      </c>
    </row>
    <row r="374" spans="2:11" x14ac:dyDescent="0.2">
      <c r="B374" s="12"/>
      <c r="C374" s="9"/>
      <c r="D374" s="13"/>
      <c r="E374" s="9"/>
      <c r="F374" s="9"/>
      <c r="G374" s="12"/>
      <c r="H374" s="14"/>
      <c r="I374" s="15"/>
      <c r="J374" s="16" t="str">
        <f>IF(B374="","",TRIM(IF(ISNA(MATCH(B374,'Registru CMR'!$B$5:$B$504,0)),"CMR-ul nu există în registru. ","")&amp;IF(N(D374)&lt;=0,"Lipsește numărul de colete. ","")&amp;IF(F374="","Lipsește natura mărfii. ","")&amp;IF(N(H374)&lt;=0,"Lipsește greutatea brută. ","")))</f>
        <v/>
      </c>
      <c r="K374" s="1" t="str">
        <f>IF(B374="","",B374&amp;"|"&amp;COUNTIF($B$5:B374,B374))</f>
        <v/>
      </c>
    </row>
    <row r="375" spans="2:11" x14ac:dyDescent="0.2">
      <c r="B375" s="12"/>
      <c r="C375" s="9"/>
      <c r="D375" s="13"/>
      <c r="E375" s="9"/>
      <c r="F375" s="9"/>
      <c r="G375" s="12"/>
      <c r="H375" s="14"/>
      <c r="I375" s="15"/>
      <c r="J375" s="16" t="str">
        <f>IF(B375="","",TRIM(IF(ISNA(MATCH(B375,'Registru CMR'!$B$5:$B$504,0)),"CMR-ul nu există în registru. ","")&amp;IF(N(D375)&lt;=0,"Lipsește numărul de colete. ","")&amp;IF(F375="","Lipsește natura mărfii. ","")&amp;IF(N(H375)&lt;=0,"Lipsește greutatea brută. ","")))</f>
        <v/>
      </c>
      <c r="K375" s="1" t="str">
        <f>IF(B375="","",B375&amp;"|"&amp;COUNTIF($B$5:B375,B375))</f>
        <v/>
      </c>
    </row>
    <row r="376" spans="2:11" x14ac:dyDescent="0.2">
      <c r="B376" s="12"/>
      <c r="C376" s="9"/>
      <c r="D376" s="13"/>
      <c r="E376" s="9"/>
      <c r="F376" s="9"/>
      <c r="G376" s="12"/>
      <c r="H376" s="14"/>
      <c r="I376" s="15"/>
      <c r="J376" s="16" t="str">
        <f>IF(B376="","",TRIM(IF(ISNA(MATCH(B376,'Registru CMR'!$B$5:$B$504,0)),"CMR-ul nu există în registru. ","")&amp;IF(N(D376)&lt;=0,"Lipsește numărul de colete. ","")&amp;IF(F376="","Lipsește natura mărfii. ","")&amp;IF(N(H376)&lt;=0,"Lipsește greutatea brută. ","")))</f>
        <v/>
      </c>
      <c r="K376" s="1" t="str">
        <f>IF(B376="","",B376&amp;"|"&amp;COUNTIF($B$5:B376,B376))</f>
        <v/>
      </c>
    </row>
    <row r="377" spans="2:11" x14ac:dyDescent="0.2">
      <c r="B377" s="12"/>
      <c r="C377" s="9"/>
      <c r="D377" s="13"/>
      <c r="E377" s="9"/>
      <c r="F377" s="9"/>
      <c r="G377" s="12"/>
      <c r="H377" s="14"/>
      <c r="I377" s="15"/>
      <c r="J377" s="16" t="str">
        <f>IF(B377="","",TRIM(IF(ISNA(MATCH(B377,'Registru CMR'!$B$5:$B$504,0)),"CMR-ul nu există în registru. ","")&amp;IF(N(D377)&lt;=0,"Lipsește numărul de colete. ","")&amp;IF(F377="","Lipsește natura mărfii. ","")&amp;IF(N(H377)&lt;=0,"Lipsește greutatea brută. ","")))</f>
        <v/>
      </c>
      <c r="K377" s="1" t="str">
        <f>IF(B377="","",B377&amp;"|"&amp;COUNTIF($B$5:B377,B377))</f>
        <v/>
      </c>
    </row>
    <row r="378" spans="2:11" x14ac:dyDescent="0.2">
      <c r="B378" s="12"/>
      <c r="C378" s="9"/>
      <c r="D378" s="13"/>
      <c r="E378" s="9"/>
      <c r="F378" s="9"/>
      <c r="G378" s="12"/>
      <c r="H378" s="14"/>
      <c r="I378" s="15"/>
      <c r="J378" s="16" t="str">
        <f>IF(B378="","",TRIM(IF(ISNA(MATCH(B378,'Registru CMR'!$B$5:$B$504,0)),"CMR-ul nu există în registru. ","")&amp;IF(N(D378)&lt;=0,"Lipsește numărul de colete. ","")&amp;IF(F378="","Lipsește natura mărfii. ","")&amp;IF(N(H378)&lt;=0,"Lipsește greutatea brută. ","")))</f>
        <v/>
      </c>
      <c r="K378" s="1" t="str">
        <f>IF(B378="","",B378&amp;"|"&amp;COUNTIF($B$5:B378,B378))</f>
        <v/>
      </c>
    </row>
    <row r="379" spans="2:11" x14ac:dyDescent="0.2">
      <c r="B379" s="12"/>
      <c r="C379" s="9"/>
      <c r="D379" s="13"/>
      <c r="E379" s="9"/>
      <c r="F379" s="9"/>
      <c r="G379" s="12"/>
      <c r="H379" s="14"/>
      <c r="I379" s="15"/>
      <c r="J379" s="16" t="str">
        <f>IF(B379="","",TRIM(IF(ISNA(MATCH(B379,'Registru CMR'!$B$5:$B$504,0)),"CMR-ul nu există în registru. ","")&amp;IF(N(D379)&lt;=0,"Lipsește numărul de colete. ","")&amp;IF(F379="","Lipsește natura mărfii. ","")&amp;IF(N(H379)&lt;=0,"Lipsește greutatea brută. ","")))</f>
        <v/>
      </c>
      <c r="K379" s="1" t="str">
        <f>IF(B379="","",B379&amp;"|"&amp;COUNTIF($B$5:B379,B379))</f>
        <v/>
      </c>
    </row>
    <row r="380" spans="2:11" x14ac:dyDescent="0.2">
      <c r="B380" s="12"/>
      <c r="C380" s="9"/>
      <c r="D380" s="13"/>
      <c r="E380" s="9"/>
      <c r="F380" s="9"/>
      <c r="G380" s="12"/>
      <c r="H380" s="14"/>
      <c r="I380" s="15"/>
      <c r="J380" s="16" t="str">
        <f>IF(B380="","",TRIM(IF(ISNA(MATCH(B380,'Registru CMR'!$B$5:$B$504,0)),"CMR-ul nu există în registru. ","")&amp;IF(N(D380)&lt;=0,"Lipsește numărul de colete. ","")&amp;IF(F380="","Lipsește natura mărfii. ","")&amp;IF(N(H380)&lt;=0,"Lipsește greutatea brută. ","")))</f>
        <v/>
      </c>
      <c r="K380" s="1" t="str">
        <f>IF(B380="","",B380&amp;"|"&amp;COUNTIF($B$5:B380,B380))</f>
        <v/>
      </c>
    </row>
    <row r="381" spans="2:11" x14ac:dyDescent="0.2">
      <c r="B381" s="12"/>
      <c r="C381" s="9"/>
      <c r="D381" s="13"/>
      <c r="E381" s="9"/>
      <c r="F381" s="9"/>
      <c r="G381" s="12"/>
      <c r="H381" s="14"/>
      <c r="I381" s="15"/>
      <c r="J381" s="16" t="str">
        <f>IF(B381="","",TRIM(IF(ISNA(MATCH(B381,'Registru CMR'!$B$5:$B$504,0)),"CMR-ul nu există în registru. ","")&amp;IF(N(D381)&lt;=0,"Lipsește numărul de colete. ","")&amp;IF(F381="","Lipsește natura mărfii. ","")&amp;IF(N(H381)&lt;=0,"Lipsește greutatea brută. ","")))</f>
        <v/>
      </c>
      <c r="K381" s="1" t="str">
        <f>IF(B381="","",B381&amp;"|"&amp;COUNTIF($B$5:B381,B381))</f>
        <v/>
      </c>
    </row>
    <row r="382" spans="2:11" x14ac:dyDescent="0.2">
      <c r="B382" s="12"/>
      <c r="C382" s="9"/>
      <c r="D382" s="13"/>
      <c r="E382" s="9"/>
      <c r="F382" s="9"/>
      <c r="G382" s="12"/>
      <c r="H382" s="14"/>
      <c r="I382" s="15"/>
      <c r="J382" s="16" t="str">
        <f>IF(B382="","",TRIM(IF(ISNA(MATCH(B382,'Registru CMR'!$B$5:$B$504,0)),"CMR-ul nu există în registru. ","")&amp;IF(N(D382)&lt;=0,"Lipsește numărul de colete. ","")&amp;IF(F382="","Lipsește natura mărfii. ","")&amp;IF(N(H382)&lt;=0,"Lipsește greutatea brută. ","")))</f>
        <v/>
      </c>
      <c r="K382" s="1" t="str">
        <f>IF(B382="","",B382&amp;"|"&amp;COUNTIF($B$5:B382,B382))</f>
        <v/>
      </c>
    </row>
    <row r="383" spans="2:11" x14ac:dyDescent="0.2">
      <c r="B383" s="12"/>
      <c r="C383" s="9"/>
      <c r="D383" s="13"/>
      <c r="E383" s="9"/>
      <c r="F383" s="9"/>
      <c r="G383" s="12"/>
      <c r="H383" s="14"/>
      <c r="I383" s="15"/>
      <c r="J383" s="16" t="str">
        <f>IF(B383="","",TRIM(IF(ISNA(MATCH(B383,'Registru CMR'!$B$5:$B$504,0)),"CMR-ul nu există în registru. ","")&amp;IF(N(D383)&lt;=0,"Lipsește numărul de colete. ","")&amp;IF(F383="","Lipsește natura mărfii. ","")&amp;IF(N(H383)&lt;=0,"Lipsește greutatea brută. ","")))</f>
        <v/>
      </c>
      <c r="K383" s="1" t="str">
        <f>IF(B383="","",B383&amp;"|"&amp;COUNTIF($B$5:B383,B383))</f>
        <v/>
      </c>
    </row>
    <row r="384" spans="2:11" x14ac:dyDescent="0.2">
      <c r="B384" s="12"/>
      <c r="C384" s="9"/>
      <c r="D384" s="13"/>
      <c r="E384" s="9"/>
      <c r="F384" s="9"/>
      <c r="G384" s="12"/>
      <c r="H384" s="14"/>
      <c r="I384" s="15"/>
      <c r="J384" s="16" t="str">
        <f>IF(B384="","",TRIM(IF(ISNA(MATCH(B384,'Registru CMR'!$B$5:$B$504,0)),"CMR-ul nu există în registru. ","")&amp;IF(N(D384)&lt;=0,"Lipsește numărul de colete. ","")&amp;IF(F384="","Lipsește natura mărfii. ","")&amp;IF(N(H384)&lt;=0,"Lipsește greutatea brută. ","")))</f>
        <v/>
      </c>
      <c r="K384" s="1" t="str">
        <f>IF(B384="","",B384&amp;"|"&amp;COUNTIF($B$5:B384,B384))</f>
        <v/>
      </c>
    </row>
    <row r="385" spans="2:11" x14ac:dyDescent="0.2">
      <c r="B385" s="12"/>
      <c r="C385" s="9"/>
      <c r="D385" s="13"/>
      <c r="E385" s="9"/>
      <c r="F385" s="9"/>
      <c r="G385" s="12"/>
      <c r="H385" s="14"/>
      <c r="I385" s="15"/>
      <c r="J385" s="16" t="str">
        <f>IF(B385="","",TRIM(IF(ISNA(MATCH(B385,'Registru CMR'!$B$5:$B$504,0)),"CMR-ul nu există în registru. ","")&amp;IF(N(D385)&lt;=0,"Lipsește numărul de colete. ","")&amp;IF(F385="","Lipsește natura mărfii. ","")&amp;IF(N(H385)&lt;=0,"Lipsește greutatea brută. ","")))</f>
        <v/>
      </c>
      <c r="K385" s="1" t="str">
        <f>IF(B385="","",B385&amp;"|"&amp;COUNTIF($B$5:B385,B385))</f>
        <v/>
      </c>
    </row>
    <row r="386" spans="2:11" x14ac:dyDescent="0.2">
      <c r="B386" s="12"/>
      <c r="C386" s="9"/>
      <c r="D386" s="13"/>
      <c r="E386" s="9"/>
      <c r="F386" s="9"/>
      <c r="G386" s="12"/>
      <c r="H386" s="14"/>
      <c r="I386" s="15"/>
      <c r="J386" s="16" t="str">
        <f>IF(B386="","",TRIM(IF(ISNA(MATCH(B386,'Registru CMR'!$B$5:$B$504,0)),"CMR-ul nu există în registru. ","")&amp;IF(N(D386)&lt;=0,"Lipsește numărul de colete. ","")&amp;IF(F386="","Lipsește natura mărfii. ","")&amp;IF(N(H386)&lt;=0,"Lipsește greutatea brută. ","")))</f>
        <v/>
      </c>
      <c r="K386" s="1" t="str">
        <f>IF(B386="","",B386&amp;"|"&amp;COUNTIF($B$5:B386,B386))</f>
        <v/>
      </c>
    </row>
    <row r="387" spans="2:11" x14ac:dyDescent="0.2">
      <c r="B387" s="12"/>
      <c r="C387" s="9"/>
      <c r="D387" s="13"/>
      <c r="E387" s="9"/>
      <c r="F387" s="9"/>
      <c r="G387" s="12"/>
      <c r="H387" s="14"/>
      <c r="I387" s="15"/>
      <c r="J387" s="16" t="str">
        <f>IF(B387="","",TRIM(IF(ISNA(MATCH(B387,'Registru CMR'!$B$5:$B$504,0)),"CMR-ul nu există în registru. ","")&amp;IF(N(D387)&lt;=0,"Lipsește numărul de colete. ","")&amp;IF(F387="","Lipsește natura mărfii. ","")&amp;IF(N(H387)&lt;=0,"Lipsește greutatea brută. ","")))</f>
        <v/>
      </c>
      <c r="K387" s="1" t="str">
        <f>IF(B387="","",B387&amp;"|"&amp;COUNTIF($B$5:B387,B387))</f>
        <v/>
      </c>
    </row>
    <row r="388" spans="2:11" x14ac:dyDescent="0.2">
      <c r="B388" s="12"/>
      <c r="C388" s="9"/>
      <c r="D388" s="13"/>
      <c r="E388" s="9"/>
      <c r="F388" s="9"/>
      <c r="G388" s="12"/>
      <c r="H388" s="14"/>
      <c r="I388" s="15"/>
      <c r="J388" s="16" t="str">
        <f>IF(B388="","",TRIM(IF(ISNA(MATCH(B388,'Registru CMR'!$B$5:$B$504,0)),"CMR-ul nu există în registru. ","")&amp;IF(N(D388)&lt;=0,"Lipsește numărul de colete. ","")&amp;IF(F388="","Lipsește natura mărfii. ","")&amp;IF(N(H388)&lt;=0,"Lipsește greutatea brută. ","")))</f>
        <v/>
      </c>
      <c r="K388" s="1" t="str">
        <f>IF(B388="","",B388&amp;"|"&amp;COUNTIF($B$5:B388,B388))</f>
        <v/>
      </c>
    </row>
    <row r="389" spans="2:11" x14ac:dyDescent="0.2">
      <c r="B389" s="12"/>
      <c r="C389" s="9"/>
      <c r="D389" s="13"/>
      <c r="E389" s="9"/>
      <c r="F389" s="9"/>
      <c r="G389" s="12"/>
      <c r="H389" s="14"/>
      <c r="I389" s="15"/>
      <c r="J389" s="16" t="str">
        <f>IF(B389="","",TRIM(IF(ISNA(MATCH(B389,'Registru CMR'!$B$5:$B$504,0)),"CMR-ul nu există în registru. ","")&amp;IF(N(D389)&lt;=0,"Lipsește numărul de colete. ","")&amp;IF(F389="","Lipsește natura mărfii. ","")&amp;IF(N(H389)&lt;=0,"Lipsește greutatea brută. ","")))</f>
        <v/>
      </c>
      <c r="K389" s="1" t="str">
        <f>IF(B389="","",B389&amp;"|"&amp;COUNTIF($B$5:B389,B389))</f>
        <v/>
      </c>
    </row>
    <row r="390" spans="2:11" x14ac:dyDescent="0.2">
      <c r="B390" s="12"/>
      <c r="C390" s="9"/>
      <c r="D390" s="13"/>
      <c r="E390" s="9"/>
      <c r="F390" s="9"/>
      <c r="G390" s="12"/>
      <c r="H390" s="14"/>
      <c r="I390" s="15"/>
      <c r="J390" s="16" t="str">
        <f>IF(B390="","",TRIM(IF(ISNA(MATCH(B390,'Registru CMR'!$B$5:$B$504,0)),"CMR-ul nu există în registru. ","")&amp;IF(N(D390)&lt;=0,"Lipsește numărul de colete. ","")&amp;IF(F390="","Lipsește natura mărfii. ","")&amp;IF(N(H390)&lt;=0,"Lipsește greutatea brută. ","")))</f>
        <v/>
      </c>
      <c r="K390" s="1" t="str">
        <f>IF(B390="","",B390&amp;"|"&amp;COUNTIF($B$5:B390,B390))</f>
        <v/>
      </c>
    </row>
    <row r="391" spans="2:11" x14ac:dyDescent="0.2">
      <c r="B391" s="12"/>
      <c r="C391" s="9"/>
      <c r="D391" s="13"/>
      <c r="E391" s="9"/>
      <c r="F391" s="9"/>
      <c r="G391" s="12"/>
      <c r="H391" s="14"/>
      <c r="I391" s="15"/>
      <c r="J391" s="16" t="str">
        <f>IF(B391="","",TRIM(IF(ISNA(MATCH(B391,'Registru CMR'!$B$5:$B$504,0)),"CMR-ul nu există în registru. ","")&amp;IF(N(D391)&lt;=0,"Lipsește numărul de colete. ","")&amp;IF(F391="","Lipsește natura mărfii. ","")&amp;IF(N(H391)&lt;=0,"Lipsește greutatea brută. ","")))</f>
        <v/>
      </c>
      <c r="K391" s="1" t="str">
        <f>IF(B391="","",B391&amp;"|"&amp;COUNTIF($B$5:B391,B391))</f>
        <v/>
      </c>
    </row>
    <row r="392" spans="2:11" x14ac:dyDescent="0.2">
      <c r="B392" s="12"/>
      <c r="C392" s="9"/>
      <c r="D392" s="13"/>
      <c r="E392" s="9"/>
      <c r="F392" s="9"/>
      <c r="G392" s="12"/>
      <c r="H392" s="14"/>
      <c r="I392" s="15"/>
      <c r="J392" s="16" t="str">
        <f>IF(B392="","",TRIM(IF(ISNA(MATCH(B392,'Registru CMR'!$B$5:$B$504,0)),"CMR-ul nu există în registru. ","")&amp;IF(N(D392)&lt;=0,"Lipsește numărul de colete. ","")&amp;IF(F392="","Lipsește natura mărfii. ","")&amp;IF(N(H392)&lt;=0,"Lipsește greutatea brută. ","")))</f>
        <v/>
      </c>
      <c r="K392" s="1" t="str">
        <f>IF(B392="","",B392&amp;"|"&amp;COUNTIF($B$5:B392,B392))</f>
        <v/>
      </c>
    </row>
    <row r="393" spans="2:11" x14ac:dyDescent="0.2">
      <c r="B393" s="12"/>
      <c r="C393" s="9"/>
      <c r="D393" s="13"/>
      <c r="E393" s="9"/>
      <c r="F393" s="9"/>
      <c r="G393" s="12"/>
      <c r="H393" s="14"/>
      <c r="I393" s="15"/>
      <c r="J393" s="16" t="str">
        <f>IF(B393="","",TRIM(IF(ISNA(MATCH(B393,'Registru CMR'!$B$5:$B$504,0)),"CMR-ul nu există în registru. ","")&amp;IF(N(D393)&lt;=0,"Lipsește numărul de colete. ","")&amp;IF(F393="","Lipsește natura mărfii. ","")&amp;IF(N(H393)&lt;=0,"Lipsește greutatea brută. ","")))</f>
        <v/>
      </c>
      <c r="K393" s="1" t="str">
        <f>IF(B393="","",B393&amp;"|"&amp;COUNTIF($B$5:B393,B393))</f>
        <v/>
      </c>
    </row>
    <row r="394" spans="2:11" x14ac:dyDescent="0.2">
      <c r="B394" s="12"/>
      <c r="C394" s="9"/>
      <c r="D394" s="13"/>
      <c r="E394" s="9"/>
      <c r="F394" s="9"/>
      <c r="G394" s="12"/>
      <c r="H394" s="14"/>
      <c r="I394" s="15"/>
      <c r="J394" s="16" t="str">
        <f>IF(B394="","",TRIM(IF(ISNA(MATCH(B394,'Registru CMR'!$B$5:$B$504,0)),"CMR-ul nu există în registru. ","")&amp;IF(N(D394)&lt;=0,"Lipsește numărul de colete. ","")&amp;IF(F394="","Lipsește natura mărfii. ","")&amp;IF(N(H394)&lt;=0,"Lipsește greutatea brută. ","")))</f>
        <v/>
      </c>
      <c r="K394" s="1" t="str">
        <f>IF(B394="","",B394&amp;"|"&amp;COUNTIF($B$5:B394,B394))</f>
        <v/>
      </c>
    </row>
    <row r="395" spans="2:11" x14ac:dyDescent="0.2">
      <c r="B395" s="12"/>
      <c r="C395" s="9"/>
      <c r="D395" s="13"/>
      <c r="E395" s="9"/>
      <c r="F395" s="9"/>
      <c r="G395" s="12"/>
      <c r="H395" s="14"/>
      <c r="I395" s="15"/>
      <c r="J395" s="16" t="str">
        <f>IF(B395="","",TRIM(IF(ISNA(MATCH(B395,'Registru CMR'!$B$5:$B$504,0)),"CMR-ul nu există în registru. ","")&amp;IF(N(D395)&lt;=0,"Lipsește numărul de colete. ","")&amp;IF(F395="","Lipsește natura mărfii. ","")&amp;IF(N(H395)&lt;=0,"Lipsește greutatea brută. ","")))</f>
        <v/>
      </c>
      <c r="K395" s="1" t="str">
        <f>IF(B395="","",B395&amp;"|"&amp;COUNTIF($B$5:B395,B395))</f>
        <v/>
      </c>
    </row>
    <row r="396" spans="2:11" x14ac:dyDescent="0.2">
      <c r="B396" s="12"/>
      <c r="C396" s="9"/>
      <c r="D396" s="13"/>
      <c r="E396" s="9"/>
      <c r="F396" s="9"/>
      <c r="G396" s="12"/>
      <c r="H396" s="14"/>
      <c r="I396" s="15"/>
      <c r="J396" s="16" t="str">
        <f>IF(B396="","",TRIM(IF(ISNA(MATCH(B396,'Registru CMR'!$B$5:$B$504,0)),"CMR-ul nu există în registru. ","")&amp;IF(N(D396)&lt;=0,"Lipsește numărul de colete. ","")&amp;IF(F396="","Lipsește natura mărfii. ","")&amp;IF(N(H396)&lt;=0,"Lipsește greutatea brută. ","")))</f>
        <v/>
      </c>
      <c r="K396" s="1" t="str">
        <f>IF(B396="","",B396&amp;"|"&amp;COUNTIF($B$5:B396,B396))</f>
        <v/>
      </c>
    </row>
    <row r="397" spans="2:11" x14ac:dyDescent="0.2">
      <c r="B397" s="12"/>
      <c r="C397" s="9"/>
      <c r="D397" s="13"/>
      <c r="E397" s="9"/>
      <c r="F397" s="9"/>
      <c r="G397" s="12"/>
      <c r="H397" s="14"/>
      <c r="I397" s="15"/>
      <c r="J397" s="16" t="str">
        <f>IF(B397="","",TRIM(IF(ISNA(MATCH(B397,'Registru CMR'!$B$5:$B$504,0)),"CMR-ul nu există în registru. ","")&amp;IF(N(D397)&lt;=0,"Lipsește numărul de colete. ","")&amp;IF(F397="","Lipsește natura mărfii. ","")&amp;IF(N(H397)&lt;=0,"Lipsește greutatea brută. ","")))</f>
        <v/>
      </c>
      <c r="K397" s="1" t="str">
        <f>IF(B397="","",B397&amp;"|"&amp;COUNTIF($B$5:B397,B397))</f>
        <v/>
      </c>
    </row>
    <row r="398" spans="2:11" x14ac:dyDescent="0.2">
      <c r="B398" s="12"/>
      <c r="C398" s="9"/>
      <c r="D398" s="13"/>
      <c r="E398" s="9"/>
      <c r="F398" s="9"/>
      <c r="G398" s="12"/>
      <c r="H398" s="14"/>
      <c r="I398" s="15"/>
      <c r="J398" s="16" t="str">
        <f>IF(B398="","",TRIM(IF(ISNA(MATCH(B398,'Registru CMR'!$B$5:$B$504,0)),"CMR-ul nu există în registru. ","")&amp;IF(N(D398)&lt;=0,"Lipsește numărul de colete. ","")&amp;IF(F398="","Lipsește natura mărfii. ","")&amp;IF(N(H398)&lt;=0,"Lipsește greutatea brută. ","")))</f>
        <v/>
      </c>
      <c r="K398" s="1" t="str">
        <f>IF(B398="","",B398&amp;"|"&amp;COUNTIF($B$5:B398,B398))</f>
        <v/>
      </c>
    </row>
    <row r="399" spans="2:11" x14ac:dyDescent="0.2">
      <c r="B399" s="12"/>
      <c r="C399" s="9"/>
      <c r="D399" s="13"/>
      <c r="E399" s="9"/>
      <c r="F399" s="9"/>
      <c r="G399" s="12"/>
      <c r="H399" s="14"/>
      <c r="I399" s="15"/>
      <c r="J399" s="16" t="str">
        <f>IF(B399="","",TRIM(IF(ISNA(MATCH(B399,'Registru CMR'!$B$5:$B$504,0)),"CMR-ul nu există în registru. ","")&amp;IF(N(D399)&lt;=0,"Lipsește numărul de colete. ","")&amp;IF(F399="","Lipsește natura mărfii. ","")&amp;IF(N(H399)&lt;=0,"Lipsește greutatea brută. ","")))</f>
        <v/>
      </c>
      <c r="K399" s="1" t="str">
        <f>IF(B399="","",B399&amp;"|"&amp;COUNTIF($B$5:B399,B399))</f>
        <v/>
      </c>
    </row>
    <row r="400" spans="2:11" x14ac:dyDescent="0.2">
      <c r="B400" s="12"/>
      <c r="C400" s="9"/>
      <c r="D400" s="13"/>
      <c r="E400" s="9"/>
      <c r="F400" s="9"/>
      <c r="G400" s="12"/>
      <c r="H400" s="14"/>
      <c r="I400" s="15"/>
      <c r="J400" s="16" t="str">
        <f>IF(B400="","",TRIM(IF(ISNA(MATCH(B400,'Registru CMR'!$B$5:$B$504,0)),"CMR-ul nu există în registru. ","")&amp;IF(N(D400)&lt;=0,"Lipsește numărul de colete. ","")&amp;IF(F400="","Lipsește natura mărfii. ","")&amp;IF(N(H400)&lt;=0,"Lipsește greutatea brută. ","")))</f>
        <v/>
      </c>
      <c r="K400" s="1" t="str">
        <f>IF(B400="","",B400&amp;"|"&amp;COUNTIF($B$5:B400,B400))</f>
        <v/>
      </c>
    </row>
    <row r="401" spans="2:11" x14ac:dyDescent="0.2">
      <c r="B401" s="12"/>
      <c r="C401" s="9"/>
      <c r="D401" s="13"/>
      <c r="E401" s="9"/>
      <c r="F401" s="9"/>
      <c r="G401" s="12"/>
      <c r="H401" s="14"/>
      <c r="I401" s="15"/>
      <c r="J401" s="16" t="str">
        <f>IF(B401="","",TRIM(IF(ISNA(MATCH(B401,'Registru CMR'!$B$5:$B$504,0)),"CMR-ul nu există în registru. ","")&amp;IF(N(D401)&lt;=0,"Lipsește numărul de colete. ","")&amp;IF(F401="","Lipsește natura mărfii. ","")&amp;IF(N(H401)&lt;=0,"Lipsește greutatea brută. ","")))</f>
        <v/>
      </c>
      <c r="K401" s="1" t="str">
        <f>IF(B401="","",B401&amp;"|"&amp;COUNTIF($B$5:B401,B401))</f>
        <v/>
      </c>
    </row>
    <row r="402" spans="2:11" x14ac:dyDescent="0.2">
      <c r="B402" s="12"/>
      <c r="C402" s="9"/>
      <c r="D402" s="13"/>
      <c r="E402" s="9"/>
      <c r="F402" s="9"/>
      <c r="G402" s="12"/>
      <c r="H402" s="14"/>
      <c r="I402" s="15"/>
      <c r="J402" s="16" t="str">
        <f>IF(B402="","",TRIM(IF(ISNA(MATCH(B402,'Registru CMR'!$B$5:$B$504,0)),"CMR-ul nu există în registru. ","")&amp;IF(N(D402)&lt;=0,"Lipsește numărul de colete. ","")&amp;IF(F402="","Lipsește natura mărfii. ","")&amp;IF(N(H402)&lt;=0,"Lipsește greutatea brută. ","")))</f>
        <v/>
      </c>
      <c r="K402" s="1" t="str">
        <f>IF(B402="","",B402&amp;"|"&amp;COUNTIF($B$5:B402,B402))</f>
        <v/>
      </c>
    </row>
    <row r="403" spans="2:11" x14ac:dyDescent="0.2">
      <c r="B403" s="12"/>
      <c r="C403" s="9"/>
      <c r="D403" s="13"/>
      <c r="E403" s="9"/>
      <c r="F403" s="9"/>
      <c r="G403" s="12"/>
      <c r="H403" s="14"/>
      <c r="I403" s="15"/>
      <c r="J403" s="16" t="str">
        <f>IF(B403="","",TRIM(IF(ISNA(MATCH(B403,'Registru CMR'!$B$5:$B$504,0)),"CMR-ul nu există în registru. ","")&amp;IF(N(D403)&lt;=0,"Lipsește numărul de colete. ","")&amp;IF(F403="","Lipsește natura mărfii. ","")&amp;IF(N(H403)&lt;=0,"Lipsește greutatea brută. ","")))</f>
        <v/>
      </c>
      <c r="K403" s="1" t="str">
        <f>IF(B403="","",B403&amp;"|"&amp;COUNTIF($B$5:B403,B403))</f>
        <v/>
      </c>
    </row>
    <row r="404" spans="2:11" x14ac:dyDescent="0.2">
      <c r="B404" s="12"/>
      <c r="C404" s="9"/>
      <c r="D404" s="13"/>
      <c r="E404" s="9"/>
      <c r="F404" s="9"/>
      <c r="G404" s="12"/>
      <c r="H404" s="14"/>
      <c r="I404" s="15"/>
      <c r="J404" s="16" t="str">
        <f>IF(B404="","",TRIM(IF(ISNA(MATCH(B404,'Registru CMR'!$B$5:$B$504,0)),"CMR-ul nu există în registru. ","")&amp;IF(N(D404)&lt;=0,"Lipsește numărul de colete. ","")&amp;IF(F404="","Lipsește natura mărfii. ","")&amp;IF(N(H404)&lt;=0,"Lipsește greutatea brută. ","")))</f>
        <v/>
      </c>
      <c r="K404" s="1" t="str">
        <f>IF(B404="","",B404&amp;"|"&amp;COUNTIF($B$5:B404,B404))</f>
        <v/>
      </c>
    </row>
    <row r="405" spans="2:11" x14ac:dyDescent="0.2">
      <c r="B405" s="12"/>
      <c r="C405" s="9"/>
      <c r="D405" s="13"/>
      <c r="E405" s="9"/>
      <c r="F405" s="9"/>
      <c r="G405" s="12"/>
      <c r="H405" s="14"/>
      <c r="I405" s="15"/>
      <c r="J405" s="16" t="str">
        <f>IF(B405="","",TRIM(IF(ISNA(MATCH(B405,'Registru CMR'!$B$5:$B$504,0)),"CMR-ul nu există în registru. ","")&amp;IF(N(D405)&lt;=0,"Lipsește numărul de colete. ","")&amp;IF(F405="","Lipsește natura mărfii. ","")&amp;IF(N(H405)&lt;=0,"Lipsește greutatea brută. ","")))</f>
        <v/>
      </c>
      <c r="K405" s="1" t="str">
        <f>IF(B405="","",B405&amp;"|"&amp;COUNTIF($B$5:B405,B405))</f>
        <v/>
      </c>
    </row>
    <row r="406" spans="2:11" x14ac:dyDescent="0.2">
      <c r="B406" s="12"/>
      <c r="C406" s="9"/>
      <c r="D406" s="13"/>
      <c r="E406" s="9"/>
      <c r="F406" s="9"/>
      <c r="G406" s="12"/>
      <c r="H406" s="14"/>
      <c r="I406" s="15"/>
      <c r="J406" s="16" t="str">
        <f>IF(B406="","",TRIM(IF(ISNA(MATCH(B406,'Registru CMR'!$B$5:$B$504,0)),"CMR-ul nu există în registru. ","")&amp;IF(N(D406)&lt;=0,"Lipsește numărul de colete. ","")&amp;IF(F406="","Lipsește natura mărfii. ","")&amp;IF(N(H406)&lt;=0,"Lipsește greutatea brută. ","")))</f>
        <v/>
      </c>
      <c r="K406" s="1" t="str">
        <f>IF(B406="","",B406&amp;"|"&amp;COUNTIF($B$5:B406,B406))</f>
        <v/>
      </c>
    </row>
    <row r="407" spans="2:11" x14ac:dyDescent="0.2">
      <c r="B407" s="12"/>
      <c r="C407" s="9"/>
      <c r="D407" s="13"/>
      <c r="E407" s="9"/>
      <c r="F407" s="9"/>
      <c r="G407" s="12"/>
      <c r="H407" s="14"/>
      <c r="I407" s="15"/>
      <c r="J407" s="16" t="str">
        <f>IF(B407="","",TRIM(IF(ISNA(MATCH(B407,'Registru CMR'!$B$5:$B$504,0)),"CMR-ul nu există în registru. ","")&amp;IF(N(D407)&lt;=0,"Lipsește numărul de colete. ","")&amp;IF(F407="","Lipsește natura mărfii. ","")&amp;IF(N(H407)&lt;=0,"Lipsește greutatea brută. ","")))</f>
        <v/>
      </c>
      <c r="K407" s="1" t="str">
        <f>IF(B407="","",B407&amp;"|"&amp;COUNTIF($B$5:B407,B407))</f>
        <v/>
      </c>
    </row>
    <row r="408" spans="2:11" x14ac:dyDescent="0.2">
      <c r="B408" s="12"/>
      <c r="C408" s="9"/>
      <c r="D408" s="13"/>
      <c r="E408" s="9"/>
      <c r="F408" s="9"/>
      <c r="G408" s="12"/>
      <c r="H408" s="14"/>
      <c r="I408" s="15"/>
      <c r="J408" s="16" t="str">
        <f>IF(B408="","",TRIM(IF(ISNA(MATCH(B408,'Registru CMR'!$B$5:$B$504,0)),"CMR-ul nu există în registru. ","")&amp;IF(N(D408)&lt;=0,"Lipsește numărul de colete. ","")&amp;IF(F408="","Lipsește natura mărfii. ","")&amp;IF(N(H408)&lt;=0,"Lipsește greutatea brută. ","")))</f>
        <v/>
      </c>
      <c r="K408" s="1" t="str">
        <f>IF(B408="","",B408&amp;"|"&amp;COUNTIF($B$5:B408,B408))</f>
        <v/>
      </c>
    </row>
    <row r="409" spans="2:11" x14ac:dyDescent="0.2">
      <c r="B409" s="12"/>
      <c r="C409" s="9"/>
      <c r="D409" s="13"/>
      <c r="E409" s="9"/>
      <c r="F409" s="9"/>
      <c r="G409" s="12"/>
      <c r="H409" s="14"/>
      <c r="I409" s="15"/>
      <c r="J409" s="16" t="str">
        <f>IF(B409="","",TRIM(IF(ISNA(MATCH(B409,'Registru CMR'!$B$5:$B$504,0)),"CMR-ul nu există în registru. ","")&amp;IF(N(D409)&lt;=0,"Lipsește numărul de colete. ","")&amp;IF(F409="","Lipsește natura mărfii. ","")&amp;IF(N(H409)&lt;=0,"Lipsește greutatea brută. ","")))</f>
        <v/>
      </c>
      <c r="K409" s="1" t="str">
        <f>IF(B409="","",B409&amp;"|"&amp;COUNTIF($B$5:B409,B409))</f>
        <v/>
      </c>
    </row>
    <row r="410" spans="2:11" x14ac:dyDescent="0.2">
      <c r="B410" s="12"/>
      <c r="C410" s="9"/>
      <c r="D410" s="13"/>
      <c r="E410" s="9"/>
      <c r="F410" s="9"/>
      <c r="G410" s="12"/>
      <c r="H410" s="14"/>
      <c r="I410" s="15"/>
      <c r="J410" s="16" t="str">
        <f>IF(B410="","",TRIM(IF(ISNA(MATCH(B410,'Registru CMR'!$B$5:$B$504,0)),"CMR-ul nu există în registru. ","")&amp;IF(N(D410)&lt;=0,"Lipsește numărul de colete. ","")&amp;IF(F410="","Lipsește natura mărfii. ","")&amp;IF(N(H410)&lt;=0,"Lipsește greutatea brută. ","")))</f>
        <v/>
      </c>
      <c r="K410" s="1" t="str">
        <f>IF(B410="","",B410&amp;"|"&amp;COUNTIF($B$5:B410,B410))</f>
        <v/>
      </c>
    </row>
    <row r="411" spans="2:11" x14ac:dyDescent="0.2">
      <c r="B411" s="12"/>
      <c r="C411" s="9"/>
      <c r="D411" s="13"/>
      <c r="E411" s="9"/>
      <c r="F411" s="9"/>
      <c r="G411" s="12"/>
      <c r="H411" s="14"/>
      <c r="I411" s="15"/>
      <c r="J411" s="16" t="str">
        <f>IF(B411="","",TRIM(IF(ISNA(MATCH(B411,'Registru CMR'!$B$5:$B$504,0)),"CMR-ul nu există în registru. ","")&amp;IF(N(D411)&lt;=0,"Lipsește numărul de colete. ","")&amp;IF(F411="","Lipsește natura mărfii. ","")&amp;IF(N(H411)&lt;=0,"Lipsește greutatea brută. ","")))</f>
        <v/>
      </c>
      <c r="K411" s="1" t="str">
        <f>IF(B411="","",B411&amp;"|"&amp;COUNTIF($B$5:B411,B411))</f>
        <v/>
      </c>
    </row>
    <row r="412" spans="2:11" x14ac:dyDescent="0.2">
      <c r="B412" s="12"/>
      <c r="C412" s="9"/>
      <c r="D412" s="13"/>
      <c r="E412" s="9"/>
      <c r="F412" s="9"/>
      <c r="G412" s="12"/>
      <c r="H412" s="14"/>
      <c r="I412" s="15"/>
      <c r="J412" s="16" t="str">
        <f>IF(B412="","",TRIM(IF(ISNA(MATCH(B412,'Registru CMR'!$B$5:$B$504,0)),"CMR-ul nu există în registru. ","")&amp;IF(N(D412)&lt;=0,"Lipsește numărul de colete. ","")&amp;IF(F412="","Lipsește natura mărfii. ","")&amp;IF(N(H412)&lt;=0,"Lipsește greutatea brută. ","")))</f>
        <v/>
      </c>
      <c r="K412" s="1" t="str">
        <f>IF(B412="","",B412&amp;"|"&amp;COUNTIF($B$5:B412,B412))</f>
        <v/>
      </c>
    </row>
    <row r="413" spans="2:11" x14ac:dyDescent="0.2">
      <c r="B413" s="12"/>
      <c r="C413" s="9"/>
      <c r="D413" s="13"/>
      <c r="E413" s="9"/>
      <c r="F413" s="9"/>
      <c r="G413" s="12"/>
      <c r="H413" s="14"/>
      <c r="I413" s="15"/>
      <c r="J413" s="16" t="str">
        <f>IF(B413="","",TRIM(IF(ISNA(MATCH(B413,'Registru CMR'!$B$5:$B$504,0)),"CMR-ul nu există în registru. ","")&amp;IF(N(D413)&lt;=0,"Lipsește numărul de colete. ","")&amp;IF(F413="","Lipsește natura mărfii. ","")&amp;IF(N(H413)&lt;=0,"Lipsește greutatea brută. ","")))</f>
        <v/>
      </c>
      <c r="K413" s="1" t="str">
        <f>IF(B413="","",B413&amp;"|"&amp;COUNTIF($B$5:B413,B413))</f>
        <v/>
      </c>
    </row>
    <row r="414" spans="2:11" x14ac:dyDescent="0.2">
      <c r="B414" s="12"/>
      <c r="C414" s="9"/>
      <c r="D414" s="13"/>
      <c r="E414" s="9"/>
      <c r="F414" s="9"/>
      <c r="G414" s="12"/>
      <c r="H414" s="14"/>
      <c r="I414" s="15"/>
      <c r="J414" s="16" t="str">
        <f>IF(B414="","",TRIM(IF(ISNA(MATCH(B414,'Registru CMR'!$B$5:$B$504,0)),"CMR-ul nu există în registru. ","")&amp;IF(N(D414)&lt;=0,"Lipsește numărul de colete. ","")&amp;IF(F414="","Lipsește natura mărfii. ","")&amp;IF(N(H414)&lt;=0,"Lipsește greutatea brută. ","")))</f>
        <v/>
      </c>
      <c r="K414" s="1" t="str">
        <f>IF(B414="","",B414&amp;"|"&amp;COUNTIF($B$5:B414,B414))</f>
        <v/>
      </c>
    </row>
    <row r="415" spans="2:11" x14ac:dyDescent="0.2">
      <c r="B415" s="12"/>
      <c r="C415" s="9"/>
      <c r="D415" s="13"/>
      <c r="E415" s="9"/>
      <c r="F415" s="9"/>
      <c r="G415" s="12"/>
      <c r="H415" s="14"/>
      <c r="I415" s="15"/>
      <c r="J415" s="16" t="str">
        <f>IF(B415="","",TRIM(IF(ISNA(MATCH(B415,'Registru CMR'!$B$5:$B$504,0)),"CMR-ul nu există în registru. ","")&amp;IF(N(D415)&lt;=0,"Lipsește numărul de colete. ","")&amp;IF(F415="","Lipsește natura mărfii. ","")&amp;IF(N(H415)&lt;=0,"Lipsește greutatea brută. ","")))</f>
        <v/>
      </c>
      <c r="K415" s="1" t="str">
        <f>IF(B415="","",B415&amp;"|"&amp;COUNTIF($B$5:B415,B415))</f>
        <v/>
      </c>
    </row>
    <row r="416" spans="2:11" x14ac:dyDescent="0.2">
      <c r="B416" s="12"/>
      <c r="C416" s="9"/>
      <c r="D416" s="13"/>
      <c r="E416" s="9"/>
      <c r="F416" s="9"/>
      <c r="G416" s="12"/>
      <c r="H416" s="14"/>
      <c r="I416" s="15"/>
      <c r="J416" s="16" t="str">
        <f>IF(B416="","",TRIM(IF(ISNA(MATCH(B416,'Registru CMR'!$B$5:$B$504,0)),"CMR-ul nu există în registru. ","")&amp;IF(N(D416)&lt;=0,"Lipsește numărul de colete. ","")&amp;IF(F416="","Lipsește natura mărfii. ","")&amp;IF(N(H416)&lt;=0,"Lipsește greutatea brută. ","")))</f>
        <v/>
      </c>
      <c r="K416" s="1" t="str">
        <f>IF(B416="","",B416&amp;"|"&amp;COUNTIF($B$5:B416,B416))</f>
        <v/>
      </c>
    </row>
    <row r="417" spans="2:11" x14ac:dyDescent="0.2">
      <c r="B417" s="12"/>
      <c r="C417" s="9"/>
      <c r="D417" s="13"/>
      <c r="E417" s="9"/>
      <c r="F417" s="9"/>
      <c r="G417" s="12"/>
      <c r="H417" s="14"/>
      <c r="I417" s="15"/>
      <c r="J417" s="16" t="str">
        <f>IF(B417="","",TRIM(IF(ISNA(MATCH(B417,'Registru CMR'!$B$5:$B$504,0)),"CMR-ul nu există în registru. ","")&amp;IF(N(D417)&lt;=0,"Lipsește numărul de colete. ","")&amp;IF(F417="","Lipsește natura mărfii. ","")&amp;IF(N(H417)&lt;=0,"Lipsește greutatea brută. ","")))</f>
        <v/>
      </c>
      <c r="K417" s="1" t="str">
        <f>IF(B417="","",B417&amp;"|"&amp;COUNTIF($B$5:B417,B417))</f>
        <v/>
      </c>
    </row>
    <row r="418" spans="2:11" x14ac:dyDescent="0.2">
      <c r="B418" s="12"/>
      <c r="C418" s="9"/>
      <c r="D418" s="13"/>
      <c r="E418" s="9"/>
      <c r="F418" s="9"/>
      <c r="G418" s="12"/>
      <c r="H418" s="14"/>
      <c r="I418" s="15"/>
      <c r="J418" s="16" t="str">
        <f>IF(B418="","",TRIM(IF(ISNA(MATCH(B418,'Registru CMR'!$B$5:$B$504,0)),"CMR-ul nu există în registru. ","")&amp;IF(N(D418)&lt;=0,"Lipsește numărul de colete. ","")&amp;IF(F418="","Lipsește natura mărfii. ","")&amp;IF(N(H418)&lt;=0,"Lipsește greutatea brută. ","")))</f>
        <v/>
      </c>
      <c r="K418" s="1" t="str">
        <f>IF(B418="","",B418&amp;"|"&amp;COUNTIF($B$5:B418,B418))</f>
        <v/>
      </c>
    </row>
    <row r="419" spans="2:11" x14ac:dyDescent="0.2">
      <c r="B419" s="12"/>
      <c r="C419" s="9"/>
      <c r="D419" s="13"/>
      <c r="E419" s="9"/>
      <c r="F419" s="9"/>
      <c r="G419" s="12"/>
      <c r="H419" s="14"/>
      <c r="I419" s="15"/>
      <c r="J419" s="16" t="str">
        <f>IF(B419="","",TRIM(IF(ISNA(MATCH(B419,'Registru CMR'!$B$5:$B$504,0)),"CMR-ul nu există în registru. ","")&amp;IF(N(D419)&lt;=0,"Lipsește numărul de colete. ","")&amp;IF(F419="","Lipsește natura mărfii. ","")&amp;IF(N(H419)&lt;=0,"Lipsește greutatea brută. ","")))</f>
        <v/>
      </c>
      <c r="K419" s="1" t="str">
        <f>IF(B419="","",B419&amp;"|"&amp;COUNTIF($B$5:B419,B419))</f>
        <v/>
      </c>
    </row>
    <row r="420" spans="2:11" x14ac:dyDescent="0.2">
      <c r="B420" s="12"/>
      <c r="C420" s="9"/>
      <c r="D420" s="13"/>
      <c r="E420" s="9"/>
      <c r="F420" s="9"/>
      <c r="G420" s="12"/>
      <c r="H420" s="14"/>
      <c r="I420" s="15"/>
      <c r="J420" s="16" t="str">
        <f>IF(B420="","",TRIM(IF(ISNA(MATCH(B420,'Registru CMR'!$B$5:$B$504,0)),"CMR-ul nu există în registru. ","")&amp;IF(N(D420)&lt;=0,"Lipsește numărul de colete. ","")&amp;IF(F420="","Lipsește natura mărfii. ","")&amp;IF(N(H420)&lt;=0,"Lipsește greutatea brută. ","")))</f>
        <v/>
      </c>
      <c r="K420" s="1" t="str">
        <f>IF(B420="","",B420&amp;"|"&amp;COUNTIF($B$5:B420,B420))</f>
        <v/>
      </c>
    </row>
    <row r="421" spans="2:11" x14ac:dyDescent="0.2">
      <c r="B421" s="12"/>
      <c r="C421" s="9"/>
      <c r="D421" s="13"/>
      <c r="E421" s="9"/>
      <c r="F421" s="9"/>
      <c r="G421" s="12"/>
      <c r="H421" s="14"/>
      <c r="I421" s="15"/>
      <c r="J421" s="16" t="str">
        <f>IF(B421="","",TRIM(IF(ISNA(MATCH(B421,'Registru CMR'!$B$5:$B$504,0)),"CMR-ul nu există în registru. ","")&amp;IF(N(D421)&lt;=0,"Lipsește numărul de colete. ","")&amp;IF(F421="","Lipsește natura mărfii. ","")&amp;IF(N(H421)&lt;=0,"Lipsește greutatea brută. ","")))</f>
        <v/>
      </c>
      <c r="K421" s="1" t="str">
        <f>IF(B421="","",B421&amp;"|"&amp;COUNTIF($B$5:B421,B421))</f>
        <v/>
      </c>
    </row>
    <row r="422" spans="2:11" x14ac:dyDescent="0.2">
      <c r="B422" s="12"/>
      <c r="C422" s="9"/>
      <c r="D422" s="13"/>
      <c r="E422" s="9"/>
      <c r="F422" s="9"/>
      <c r="G422" s="12"/>
      <c r="H422" s="14"/>
      <c r="I422" s="15"/>
      <c r="J422" s="16" t="str">
        <f>IF(B422="","",TRIM(IF(ISNA(MATCH(B422,'Registru CMR'!$B$5:$B$504,0)),"CMR-ul nu există în registru. ","")&amp;IF(N(D422)&lt;=0,"Lipsește numărul de colete. ","")&amp;IF(F422="","Lipsește natura mărfii. ","")&amp;IF(N(H422)&lt;=0,"Lipsește greutatea brută. ","")))</f>
        <v/>
      </c>
      <c r="K422" s="1" t="str">
        <f>IF(B422="","",B422&amp;"|"&amp;COUNTIF($B$5:B422,B422))</f>
        <v/>
      </c>
    </row>
    <row r="423" spans="2:11" x14ac:dyDescent="0.2">
      <c r="B423" s="12"/>
      <c r="C423" s="9"/>
      <c r="D423" s="13"/>
      <c r="E423" s="9"/>
      <c r="F423" s="9"/>
      <c r="G423" s="12"/>
      <c r="H423" s="14"/>
      <c r="I423" s="15"/>
      <c r="J423" s="16" t="str">
        <f>IF(B423="","",TRIM(IF(ISNA(MATCH(B423,'Registru CMR'!$B$5:$B$504,0)),"CMR-ul nu există în registru. ","")&amp;IF(N(D423)&lt;=0,"Lipsește numărul de colete. ","")&amp;IF(F423="","Lipsește natura mărfii. ","")&amp;IF(N(H423)&lt;=0,"Lipsește greutatea brută. ","")))</f>
        <v/>
      </c>
      <c r="K423" s="1" t="str">
        <f>IF(B423="","",B423&amp;"|"&amp;COUNTIF($B$5:B423,B423))</f>
        <v/>
      </c>
    </row>
    <row r="424" spans="2:11" x14ac:dyDescent="0.2">
      <c r="B424" s="12"/>
      <c r="C424" s="9"/>
      <c r="D424" s="13"/>
      <c r="E424" s="9"/>
      <c r="F424" s="9"/>
      <c r="G424" s="12"/>
      <c r="H424" s="14"/>
      <c r="I424" s="15"/>
      <c r="J424" s="16" t="str">
        <f>IF(B424="","",TRIM(IF(ISNA(MATCH(B424,'Registru CMR'!$B$5:$B$504,0)),"CMR-ul nu există în registru. ","")&amp;IF(N(D424)&lt;=0,"Lipsește numărul de colete. ","")&amp;IF(F424="","Lipsește natura mărfii. ","")&amp;IF(N(H424)&lt;=0,"Lipsește greutatea brută. ","")))</f>
        <v/>
      </c>
      <c r="K424" s="1" t="str">
        <f>IF(B424="","",B424&amp;"|"&amp;COUNTIF($B$5:B424,B424))</f>
        <v/>
      </c>
    </row>
    <row r="425" spans="2:11" x14ac:dyDescent="0.2">
      <c r="B425" s="12"/>
      <c r="C425" s="9"/>
      <c r="D425" s="13"/>
      <c r="E425" s="9"/>
      <c r="F425" s="9"/>
      <c r="G425" s="12"/>
      <c r="H425" s="14"/>
      <c r="I425" s="15"/>
      <c r="J425" s="16" t="str">
        <f>IF(B425="","",TRIM(IF(ISNA(MATCH(B425,'Registru CMR'!$B$5:$B$504,0)),"CMR-ul nu există în registru. ","")&amp;IF(N(D425)&lt;=0,"Lipsește numărul de colete. ","")&amp;IF(F425="","Lipsește natura mărfii. ","")&amp;IF(N(H425)&lt;=0,"Lipsește greutatea brută. ","")))</f>
        <v/>
      </c>
      <c r="K425" s="1" t="str">
        <f>IF(B425="","",B425&amp;"|"&amp;COUNTIF($B$5:B425,B425))</f>
        <v/>
      </c>
    </row>
    <row r="426" spans="2:11" x14ac:dyDescent="0.2">
      <c r="B426" s="12"/>
      <c r="C426" s="9"/>
      <c r="D426" s="13"/>
      <c r="E426" s="9"/>
      <c r="F426" s="9"/>
      <c r="G426" s="12"/>
      <c r="H426" s="14"/>
      <c r="I426" s="15"/>
      <c r="J426" s="16" t="str">
        <f>IF(B426="","",TRIM(IF(ISNA(MATCH(B426,'Registru CMR'!$B$5:$B$504,0)),"CMR-ul nu există în registru. ","")&amp;IF(N(D426)&lt;=0,"Lipsește numărul de colete. ","")&amp;IF(F426="","Lipsește natura mărfii. ","")&amp;IF(N(H426)&lt;=0,"Lipsește greutatea brută. ","")))</f>
        <v/>
      </c>
      <c r="K426" s="1" t="str">
        <f>IF(B426="","",B426&amp;"|"&amp;COUNTIF($B$5:B426,B426))</f>
        <v/>
      </c>
    </row>
    <row r="427" spans="2:11" x14ac:dyDescent="0.2">
      <c r="B427" s="12"/>
      <c r="C427" s="9"/>
      <c r="D427" s="13"/>
      <c r="E427" s="9"/>
      <c r="F427" s="9"/>
      <c r="G427" s="12"/>
      <c r="H427" s="14"/>
      <c r="I427" s="15"/>
      <c r="J427" s="16" t="str">
        <f>IF(B427="","",TRIM(IF(ISNA(MATCH(B427,'Registru CMR'!$B$5:$B$504,0)),"CMR-ul nu există în registru. ","")&amp;IF(N(D427)&lt;=0,"Lipsește numărul de colete. ","")&amp;IF(F427="","Lipsește natura mărfii. ","")&amp;IF(N(H427)&lt;=0,"Lipsește greutatea brută. ","")))</f>
        <v/>
      </c>
      <c r="K427" s="1" t="str">
        <f>IF(B427="","",B427&amp;"|"&amp;COUNTIF($B$5:B427,B427))</f>
        <v/>
      </c>
    </row>
    <row r="428" spans="2:11" x14ac:dyDescent="0.2">
      <c r="B428" s="12"/>
      <c r="C428" s="9"/>
      <c r="D428" s="13"/>
      <c r="E428" s="9"/>
      <c r="F428" s="9"/>
      <c r="G428" s="12"/>
      <c r="H428" s="14"/>
      <c r="I428" s="15"/>
      <c r="J428" s="16" t="str">
        <f>IF(B428="","",TRIM(IF(ISNA(MATCH(B428,'Registru CMR'!$B$5:$B$504,0)),"CMR-ul nu există în registru. ","")&amp;IF(N(D428)&lt;=0,"Lipsește numărul de colete. ","")&amp;IF(F428="","Lipsește natura mărfii. ","")&amp;IF(N(H428)&lt;=0,"Lipsește greutatea brută. ","")))</f>
        <v/>
      </c>
      <c r="K428" s="1" t="str">
        <f>IF(B428="","",B428&amp;"|"&amp;COUNTIF($B$5:B428,B428))</f>
        <v/>
      </c>
    </row>
    <row r="429" spans="2:11" x14ac:dyDescent="0.2">
      <c r="B429" s="12"/>
      <c r="C429" s="9"/>
      <c r="D429" s="13"/>
      <c r="E429" s="9"/>
      <c r="F429" s="9"/>
      <c r="G429" s="12"/>
      <c r="H429" s="14"/>
      <c r="I429" s="15"/>
      <c r="J429" s="16" t="str">
        <f>IF(B429="","",TRIM(IF(ISNA(MATCH(B429,'Registru CMR'!$B$5:$B$504,0)),"CMR-ul nu există în registru. ","")&amp;IF(N(D429)&lt;=0,"Lipsește numărul de colete. ","")&amp;IF(F429="","Lipsește natura mărfii. ","")&amp;IF(N(H429)&lt;=0,"Lipsește greutatea brută. ","")))</f>
        <v/>
      </c>
      <c r="K429" s="1" t="str">
        <f>IF(B429="","",B429&amp;"|"&amp;COUNTIF($B$5:B429,B429))</f>
        <v/>
      </c>
    </row>
    <row r="430" spans="2:11" x14ac:dyDescent="0.2">
      <c r="B430" s="12"/>
      <c r="C430" s="9"/>
      <c r="D430" s="13"/>
      <c r="E430" s="9"/>
      <c r="F430" s="9"/>
      <c r="G430" s="12"/>
      <c r="H430" s="14"/>
      <c r="I430" s="15"/>
      <c r="J430" s="16" t="str">
        <f>IF(B430="","",TRIM(IF(ISNA(MATCH(B430,'Registru CMR'!$B$5:$B$504,0)),"CMR-ul nu există în registru. ","")&amp;IF(N(D430)&lt;=0,"Lipsește numărul de colete. ","")&amp;IF(F430="","Lipsește natura mărfii. ","")&amp;IF(N(H430)&lt;=0,"Lipsește greutatea brută. ","")))</f>
        <v/>
      </c>
      <c r="K430" s="1" t="str">
        <f>IF(B430="","",B430&amp;"|"&amp;COUNTIF($B$5:B430,B430))</f>
        <v/>
      </c>
    </row>
    <row r="431" spans="2:11" x14ac:dyDescent="0.2">
      <c r="B431" s="12"/>
      <c r="C431" s="9"/>
      <c r="D431" s="13"/>
      <c r="E431" s="9"/>
      <c r="F431" s="9"/>
      <c r="G431" s="12"/>
      <c r="H431" s="14"/>
      <c r="I431" s="15"/>
      <c r="J431" s="16" t="str">
        <f>IF(B431="","",TRIM(IF(ISNA(MATCH(B431,'Registru CMR'!$B$5:$B$504,0)),"CMR-ul nu există în registru. ","")&amp;IF(N(D431)&lt;=0,"Lipsește numărul de colete. ","")&amp;IF(F431="","Lipsește natura mărfii. ","")&amp;IF(N(H431)&lt;=0,"Lipsește greutatea brută. ","")))</f>
        <v/>
      </c>
      <c r="K431" s="1" t="str">
        <f>IF(B431="","",B431&amp;"|"&amp;COUNTIF($B$5:B431,B431))</f>
        <v/>
      </c>
    </row>
    <row r="432" spans="2:11" x14ac:dyDescent="0.2">
      <c r="B432" s="12"/>
      <c r="C432" s="9"/>
      <c r="D432" s="13"/>
      <c r="E432" s="9"/>
      <c r="F432" s="9"/>
      <c r="G432" s="12"/>
      <c r="H432" s="14"/>
      <c r="I432" s="15"/>
      <c r="J432" s="16" t="str">
        <f>IF(B432="","",TRIM(IF(ISNA(MATCH(B432,'Registru CMR'!$B$5:$B$504,0)),"CMR-ul nu există în registru. ","")&amp;IF(N(D432)&lt;=0,"Lipsește numărul de colete. ","")&amp;IF(F432="","Lipsește natura mărfii. ","")&amp;IF(N(H432)&lt;=0,"Lipsește greutatea brută. ","")))</f>
        <v/>
      </c>
      <c r="K432" s="1" t="str">
        <f>IF(B432="","",B432&amp;"|"&amp;COUNTIF($B$5:B432,B432))</f>
        <v/>
      </c>
    </row>
    <row r="433" spans="2:11" x14ac:dyDescent="0.2">
      <c r="B433" s="12"/>
      <c r="C433" s="9"/>
      <c r="D433" s="13"/>
      <c r="E433" s="9"/>
      <c r="F433" s="9"/>
      <c r="G433" s="12"/>
      <c r="H433" s="14"/>
      <c r="I433" s="15"/>
      <c r="J433" s="16" t="str">
        <f>IF(B433="","",TRIM(IF(ISNA(MATCH(B433,'Registru CMR'!$B$5:$B$504,0)),"CMR-ul nu există în registru. ","")&amp;IF(N(D433)&lt;=0,"Lipsește numărul de colete. ","")&amp;IF(F433="","Lipsește natura mărfii. ","")&amp;IF(N(H433)&lt;=0,"Lipsește greutatea brută. ","")))</f>
        <v/>
      </c>
      <c r="K433" s="1" t="str">
        <f>IF(B433="","",B433&amp;"|"&amp;COUNTIF($B$5:B433,B433))</f>
        <v/>
      </c>
    </row>
    <row r="434" spans="2:11" x14ac:dyDescent="0.2">
      <c r="B434" s="12"/>
      <c r="C434" s="9"/>
      <c r="D434" s="13"/>
      <c r="E434" s="9"/>
      <c r="F434" s="9"/>
      <c r="G434" s="12"/>
      <c r="H434" s="14"/>
      <c r="I434" s="15"/>
      <c r="J434" s="16" t="str">
        <f>IF(B434="","",TRIM(IF(ISNA(MATCH(B434,'Registru CMR'!$B$5:$B$504,0)),"CMR-ul nu există în registru. ","")&amp;IF(N(D434)&lt;=0,"Lipsește numărul de colete. ","")&amp;IF(F434="","Lipsește natura mărfii. ","")&amp;IF(N(H434)&lt;=0,"Lipsește greutatea brută. ","")))</f>
        <v/>
      </c>
      <c r="K434" s="1" t="str">
        <f>IF(B434="","",B434&amp;"|"&amp;COUNTIF($B$5:B434,B434))</f>
        <v/>
      </c>
    </row>
    <row r="435" spans="2:11" x14ac:dyDescent="0.2">
      <c r="B435" s="12"/>
      <c r="C435" s="9"/>
      <c r="D435" s="13"/>
      <c r="E435" s="9"/>
      <c r="F435" s="9"/>
      <c r="G435" s="12"/>
      <c r="H435" s="14"/>
      <c r="I435" s="15"/>
      <c r="J435" s="16" t="str">
        <f>IF(B435="","",TRIM(IF(ISNA(MATCH(B435,'Registru CMR'!$B$5:$B$504,0)),"CMR-ul nu există în registru. ","")&amp;IF(N(D435)&lt;=0,"Lipsește numărul de colete. ","")&amp;IF(F435="","Lipsește natura mărfii. ","")&amp;IF(N(H435)&lt;=0,"Lipsește greutatea brută. ","")))</f>
        <v/>
      </c>
      <c r="K435" s="1" t="str">
        <f>IF(B435="","",B435&amp;"|"&amp;COUNTIF($B$5:B435,B435))</f>
        <v/>
      </c>
    </row>
    <row r="436" spans="2:11" x14ac:dyDescent="0.2">
      <c r="B436" s="12"/>
      <c r="C436" s="9"/>
      <c r="D436" s="13"/>
      <c r="E436" s="9"/>
      <c r="F436" s="9"/>
      <c r="G436" s="12"/>
      <c r="H436" s="14"/>
      <c r="I436" s="15"/>
      <c r="J436" s="16" t="str">
        <f>IF(B436="","",TRIM(IF(ISNA(MATCH(B436,'Registru CMR'!$B$5:$B$504,0)),"CMR-ul nu există în registru. ","")&amp;IF(N(D436)&lt;=0,"Lipsește numărul de colete. ","")&amp;IF(F436="","Lipsește natura mărfii. ","")&amp;IF(N(H436)&lt;=0,"Lipsește greutatea brută. ","")))</f>
        <v/>
      </c>
      <c r="K436" s="1" t="str">
        <f>IF(B436="","",B436&amp;"|"&amp;COUNTIF($B$5:B436,B436))</f>
        <v/>
      </c>
    </row>
    <row r="437" spans="2:11" x14ac:dyDescent="0.2">
      <c r="B437" s="12"/>
      <c r="C437" s="9"/>
      <c r="D437" s="13"/>
      <c r="E437" s="9"/>
      <c r="F437" s="9"/>
      <c r="G437" s="12"/>
      <c r="H437" s="14"/>
      <c r="I437" s="15"/>
      <c r="J437" s="16" t="str">
        <f>IF(B437="","",TRIM(IF(ISNA(MATCH(B437,'Registru CMR'!$B$5:$B$504,0)),"CMR-ul nu există în registru. ","")&amp;IF(N(D437)&lt;=0,"Lipsește numărul de colete. ","")&amp;IF(F437="","Lipsește natura mărfii. ","")&amp;IF(N(H437)&lt;=0,"Lipsește greutatea brută. ","")))</f>
        <v/>
      </c>
      <c r="K437" s="1" t="str">
        <f>IF(B437="","",B437&amp;"|"&amp;COUNTIF($B$5:B437,B437))</f>
        <v/>
      </c>
    </row>
    <row r="438" spans="2:11" x14ac:dyDescent="0.2">
      <c r="B438" s="12"/>
      <c r="C438" s="9"/>
      <c r="D438" s="13"/>
      <c r="E438" s="9"/>
      <c r="F438" s="9"/>
      <c r="G438" s="12"/>
      <c r="H438" s="14"/>
      <c r="I438" s="15"/>
      <c r="J438" s="16" t="str">
        <f>IF(B438="","",TRIM(IF(ISNA(MATCH(B438,'Registru CMR'!$B$5:$B$504,0)),"CMR-ul nu există în registru. ","")&amp;IF(N(D438)&lt;=0,"Lipsește numărul de colete. ","")&amp;IF(F438="","Lipsește natura mărfii. ","")&amp;IF(N(H438)&lt;=0,"Lipsește greutatea brută. ","")))</f>
        <v/>
      </c>
      <c r="K438" s="1" t="str">
        <f>IF(B438="","",B438&amp;"|"&amp;COUNTIF($B$5:B438,B438))</f>
        <v/>
      </c>
    </row>
    <row r="439" spans="2:11" x14ac:dyDescent="0.2">
      <c r="B439" s="12"/>
      <c r="C439" s="9"/>
      <c r="D439" s="13"/>
      <c r="E439" s="9"/>
      <c r="F439" s="9"/>
      <c r="G439" s="12"/>
      <c r="H439" s="14"/>
      <c r="I439" s="15"/>
      <c r="J439" s="16" t="str">
        <f>IF(B439="","",TRIM(IF(ISNA(MATCH(B439,'Registru CMR'!$B$5:$B$504,0)),"CMR-ul nu există în registru. ","")&amp;IF(N(D439)&lt;=0,"Lipsește numărul de colete. ","")&amp;IF(F439="","Lipsește natura mărfii. ","")&amp;IF(N(H439)&lt;=0,"Lipsește greutatea brută. ","")))</f>
        <v/>
      </c>
      <c r="K439" s="1" t="str">
        <f>IF(B439="","",B439&amp;"|"&amp;COUNTIF($B$5:B439,B439))</f>
        <v/>
      </c>
    </row>
    <row r="440" spans="2:11" x14ac:dyDescent="0.2">
      <c r="B440" s="12"/>
      <c r="C440" s="9"/>
      <c r="D440" s="13"/>
      <c r="E440" s="9"/>
      <c r="F440" s="9"/>
      <c r="G440" s="12"/>
      <c r="H440" s="14"/>
      <c r="I440" s="15"/>
      <c r="J440" s="16" t="str">
        <f>IF(B440="","",TRIM(IF(ISNA(MATCH(B440,'Registru CMR'!$B$5:$B$504,0)),"CMR-ul nu există în registru. ","")&amp;IF(N(D440)&lt;=0,"Lipsește numărul de colete. ","")&amp;IF(F440="","Lipsește natura mărfii. ","")&amp;IF(N(H440)&lt;=0,"Lipsește greutatea brută. ","")))</f>
        <v/>
      </c>
      <c r="K440" s="1" t="str">
        <f>IF(B440="","",B440&amp;"|"&amp;COUNTIF($B$5:B440,B440))</f>
        <v/>
      </c>
    </row>
    <row r="441" spans="2:11" x14ac:dyDescent="0.2">
      <c r="B441" s="12"/>
      <c r="C441" s="9"/>
      <c r="D441" s="13"/>
      <c r="E441" s="9"/>
      <c r="F441" s="9"/>
      <c r="G441" s="12"/>
      <c r="H441" s="14"/>
      <c r="I441" s="15"/>
      <c r="J441" s="16" t="str">
        <f>IF(B441="","",TRIM(IF(ISNA(MATCH(B441,'Registru CMR'!$B$5:$B$504,0)),"CMR-ul nu există în registru. ","")&amp;IF(N(D441)&lt;=0,"Lipsește numărul de colete. ","")&amp;IF(F441="","Lipsește natura mărfii. ","")&amp;IF(N(H441)&lt;=0,"Lipsește greutatea brută. ","")))</f>
        <v/>
      </c>
      <c r="K441" s="1" t="str">
        <f>IF(B441="","",B441&amp;"|"&amp;COUNTIF($B$5:B441,B441))</f>
        <v/>
      </c>
    </row>
    <row r="442" spans="2:11" x14ac:dyDescent="0.2">
      <c r="B442" s="12"/>
      <c r="C442" s="9"/>
      <c r="D442" s="13"/>
      <c r="E442" s="9"/>
      <c r="F442" s="9"/>
      <c r="G442" s="12"/>
      <c r="H442" s="14"/>
      <c r="I442" s="15"/>
      <c r="J442" s="16" t="str">
        <f>IF(B442="","",TRIM(IF(ISNA(MATCH(B442,'Registru CMR'!$B$5:$B$504,0)),"CMR-ul nu există în registru. ","")&amp;IF(N(D442)&lt;=0,"Lipsește numărul de colete. ","")&amp;IF(F442="","Lipsește natura mărfii. ","")&amp;IF(N(H442)&lt;=0,"Lipsește greutatea brută. ","")))</f>
        <v/>
      </c>
      <c r="K442" s="1" t="str">
        <f>IF(B442="","",B442&amp;"|"&amp;COUNTIF($B$5:B442,B442))</f>
        <v/>
      </c>
    </row>
    <row r="443" spans="2:11" x14ac:dyDescent="0.2">
      <c r="B443" s="12"/>
      <c r="C443" s="9"/>
      <c r="D443" s="13"/>
      <c r="E443" s="9"/>
      <c r="F443" s="9"/>
      <c r="G443" s="12"/>
      <c r="H443" s="14"/>
      <c r="I443" s="15"/>
      <c r="J443" s="16" t="str">
        <f>IF(B443="","",TRIM(IF(ISNA(MATCH(B443,'Registru CMR'!$B$5:$B$504,0)),"CMR-ul nu există în registru. ","")&amp;IF(N(D443)&lt;=0,"Lipsește numărul de colete. ","")&amp;IF(F443="","Lipsește natura mărfii. ","")&amp;IF(N(H443)&lt;=0,"Lipsește greutatea brută. ","")))</f>
        <v/>
      </c>
      <c r="K443" s="1" t="str">
        <f>IF(B443="","",B443&amp;"|"&amp;COUNTIF($B$5:B443,B443))</f>
        <v/>
      </c>
    </row>
    <row r="444" spans="2:11" x14ac:dyDescent="0.2">
      <c r="B444" s="12"/>
      <c r="C444" s="9"/>
      <c r="D444" s="13"/>
      <c r="E444" s="9"/>
      <c r="F444" s="9"/>
      <c r="G444" s="12"/>
      <c r="H444" s="14"/>
      <c r="I444" s="15"/>
      <c r="J444" s="16" t="str">
        <f>IF(B444="","",TRIM(IF(ISNA(MATCH(B444,'Registru CMR'!$B$5:$B$504,0)),"CMR-ul nu există în registru. ","")&amp;IF(N(D444)&lt;=0,"Lipsește numărul de colete. ","")&amp;IF(F444="","Lipsește natura mărfii. ","")&amp;IF(N(H444)&lt;=0,"Lipsește greutatea brută. ","")))</f>
        <v/>
      </c>
      <c r="K444" s="1" t="str">
        <f>IF(B444="","",B444&amp;"|"&amp;COUNTIF($B$5:B444,B444))</f>
        <v/>
      </c>
    </row>
    <row r="445" spans="2:11" x14ac:dyDescent="0.2">
      <c r="B445" s="12"/>
      <c r="C445" s="9"/>
      <c r="D445" s="13"/>
      <c r="E445" s="9"/>
      <c r="F445" s="9"/>
      <c r="G445" s="12"/>
      <c r="H445" s="14"/>
      <c r="I445" s="15"/>
      <c r="J445" s="16" t="str">
        <f>IF(B445="","",TRIM(IF(ISNA(MATCH(B445,'Registru CMR'!$B$5:$B$504,0)),"CMR-ul nu există în registru. ","")&amp;IF(N(D445)&lt;=0,"Lipsește numărul de colete. ","")&amp;IF(F445="","Lipsește natura mărfii. ","")&amp;IF(N(H445)&lt;=0,"Lipsește greutatea brută. ","")))</f>
        <v/>
      </c>
      <c r="K445" s="1" t="str">
        <f>IF(B445="","",B445&amp;"|"&amp;COUNTIF($B$5:B445,B445))</f>
        <v/>
      </c>
    </row>
    <row r="446" spans="2:11" x14ac:dyDescent="0.2">
      <c r="B446" s="12"/>
      <c r="C446" s="9"/>
      <c r="D446" s="13"/>
      <c r="E446" s="9"/>
      <c r="F446" s="9"/>
      <c r="G446" s="12"/>
      <c r="H446" s="14"/>
      <c r="I446" s="15"/>
      <c r="J446" s="16" t="str">
        <f>IF(B446="","",TRIM(IF(ISNA(MATCH(B446,'Registru CMR'!$B$5:$B$504,0)),"CMR-ul nu există în registru. ","")&amp;IF(N(D446)&lt;=0,"Lipsește numărul de colete. ","")&amp;IF(F446="","Lipsește natura mărfii. ","")&amp;IF(N(H446)&lt;=0,"Lipsește greutatea brută. ","")))</f>
        <v/>
      </c>
      <c r="K446" s="1" t="str">
        <f>IF(B446="","",B446&amp;"|"&amp;COUNTIF($B$5:B446,B446))</f>
        <v/>
      </c>
    </row>
    <row r="447" spans="2:11" x14ac:dyDescent="0.2">
      <c r="B447" s="12"/>
      <c r="C447" s="9"/>
      <c r="D447" s="13"/>
      <c r="E447" s="9"/>
      <c r="F447" s="9"/>
      <c r="G447" s="12"/>
      <c r="H447" s="14"/>
      <c r="I447" s="15"/>
      <c r="J447" s="16" t="str">
        <f>IF(B447="","",TRIM(IF(ISNA(MATCH(B447,'Registru CMR'!$B$5:$B$504,0)),"CMR-ul nu există în registru. ","")&amp;IF(N(D447)&lt;=0,"Lipsește numărul de colete. ","")&amp;IF(F447="","Lipsește natura mărfii. ","")&amp;IF(N(H447)&lt;=0,"Lipsește greutatea brută. ","")))</f>
        <v/>
      </c>
      <c r="K447" s="1" t="str">
        <f>IF(B447="","",B447&amp;"|"&amp;COUNTIF($B$5:B447,B447))</f>
        <v/>
      </c>
    </row>
    <row r="448" spans="2:11" x14ac:dyDescent="0.2">
      <c r="B448" s="12"/>
      <c r="C448" s="9"/>
      <c r="D448" s="13"/>
      <c r="E448" s="9"/>
      <c r="F448" s="9"/>
      <c r="G448" s="12"/>
      <c r="H448" s="14"/>
      <c r="I448" s="15"/>
      <c r="J448" s="16" t="str">
        <f>IF(B448="","",TRIM(IF(ISNA(MATCH(B448,'Registru CMR'!$B$5:$B$504,0)),"CMR-ul nu există în registru. ","")&amp;IF(N(D448)&lt;=0,"Lipsește numărul de colete. ","")&amp;IF(F448="","Lipsește natura mărfii. ","")&amp;IF(N(H448)&lt;=0,"Lipsește greutatea brută. ","")))</f>
        <v/>
      </c>
      <c r="K448" s="1" t="str">
        <f>IF(B448="","",B448&amp;"|"&amp;COUNTIF($B$5:B448,B448))</f>
        <v/>
      </c>
    </row>
    <row r="449" spans="2:11" x14ac:dyDescent="0.2">
      <c r="B449" s="12"/>
      <c r="C449" s="9"/>
      <c r="D449" s="13"/>
      <c r="E449" s="9"/>
      <c r="F449" s="9"/>
      <c r="G449" s="12"/>
      <c r="H449" s="14"/>
      <c r="I449" s="15"/>
      <c r="J449" s="16" t="str">
        <f>IF(B449="","",TRIM(IF(ISNA(MATCH(B449,'Registru CMR'!$B$5:$B$504,0)),"CMR-ul nu există în registru. ","")&amp;IF(N(D449)&lt;=0,"Lipsește numărul de colete. ","")&amp;IF(F449="","Lipsește natura mărfii. ","")&amp;IF(N(H449)&lt;=0,"Lipsește greutatea brută. ","")))</f>
        <v/>
      </c>
      <c r="K449" s="1" t="str">
        <f>IF(B449="","",B449&amp;"|"&amp;COUNTIF($B$5:B449,B449))</f>
        <v/>
      </c>
    </row>
    <row r="450" spans="2:11" x14ac:dyDescent="0.2">
      <c r="B450" s="12"/>
      <c r="C450" s="9"/>
      <c r="D450" s="13"/>
      <c r="E450" s="9"/>
      <c r="F450" s="9"/>
      <c r="G450" s="12"/>
      <c r="H450" s="14"/>
      <c r="I450" s="15"/>
      <c r="J450" s="16" t="str">
        <f>IF(B450="","",TRIM(IF(ISNA(MATCH(B450,'Registru CMR'!$B$5:$B$504,0)),"CMR-ul nu există în registru. ","")&amp;IF(N(D450)&lt;=0,"Lipsește numărul de colete. ","")&amp;IF(F450="","Lipsește natura mărfii. ","")&amp;IF(N(H450)&lt;=0,"Lipsește greutatea brută. ","")))</f>
        <v/>
      </c>
      <c r="K450" s="1" t="str">
        <f>IF(B450="","",B450&amp;"|"&amp;COUNTIF($B$5:B450,B450))</f>
        <v/>
      </c>
    </row>
    <row r="451" spans="2:11" x14ac:dyDescent="0.2">
      <c r="B451" s="12"/>
      <c r="C451" s="9"/>
      <c r="D451" s="13"/>
      <c r="E451" s="9"/>
      <c r="F451" s="9"/>
      <c r="G451" s="12"/>
      <c r="H451" s="14"/>
      <c r="I451" s="15"/>
      <c r="J451" s="16" t="str">
        <f>IF(B451="","",TRIM(IF(ISNA(MATCH(B451,'Registru CMR'!$B$5:$B$504,0)),"CMR-ul nu există în registru. ","")&amp;IF(N(D451)&lt;=0,"Lipsește numărul de colete. ","")&amp;IF(F451="","Lipsește natura mărfii. ","")&amp;IF(N(H451)&lt;=0,"Lipsește greutatea brută. ","")))</f>
        <v/>
      </c>
      <c r="K451" s="1" t="str">
        <f>IF(B451="","",B451&amp;"|"&amp;COUNTIF($B$5:B451,B451))</f>
        <v/>
      </c>
    </row>
    <row r="452" spans="2:11" x14ac:dyDescent="0.2">
      <c r="B452" s="12"/>
      <c r="C452" s="9"/>
      <c r="D452" s="13"/>
      <c r="E452" s="9"/>
      <c r="F452" s="9"/>
      <c r="G452" s="12"/>
      <c r="H452" s="14"/>
      <c r="I452" s="15"/>
      <c r="J452" s="16" t="str">
        <f>IF(B452="","",TRIM(IF(ISNA(MATCH(B452,'Registru CMR'!$B$5:$B$504,0)),"CMR-ul nu există în registru. ","")&amp;IF(N(D452)&lt;=0,"Lipsește numărul de colete. ","")&amp;IF(F452="","Lipsește natura mărfii. ","")&amp;IF(N(H452)&lt;=0,"Lipsește greutatea brută. ","")))</f>
        <v/>
      </c>
      <c r="K452" s="1" t="str">
        <f>IF(B452="","",B452&amp;"|"&amp;COUNTIF($B$5:B452,B452))</f>
        <v/>
      </c>
    </row>
    <row r="453" spans="2:11" x14ac:dyDescent="0.2">
      <c r="B453" s="12"/>
      <c r="C453" s="9"/>
      <c r="D453" s="13"/>
      <c r="E453" s="9"/>
      <c r="F453" s="9"/>
      <c r="G453" s="12"/>
      <c r="H453" s="14"/>
      <c r="I453" s="15"/>
      <c r="J453" s="16" t="str">
        <f>IF(B453="","",TRIM(IF(ISNA(MATCH(B453,'Registru CMR'!$B$5:$B$504,0)),"CMR-ul nu există în registru. ","")&amp;IF(N(D453)&lt;=0,"Lipsește numărul de colete. ","")&amp;IF(F453="","Lipsește natura mărfii. ","")&amp;IF(N(H453)&lt;=0,"Lipsește greutatea brută. ","")))</f>
        <v/>
      </c>
      <c r="K453" s="1" t="str">
        <f>IF(B453="","",B453&amp;"|"&amp;COUNTIF($B$5:B453,B453))</f>
        <v/>
      </c>
    </row>
    <row r="454" spans="2:11" x14ac:dyDescent="0.2">
      <c r="B454" s="12"/>
      <c r="C454" s="9"/>
      <c r="D454" s="13"/>
      <c r="E454" s="9"/>
      <c r="F454" s="9"/>
      <c r="G454" s="12"/>
      <c r="H454" s="14"/>
      <c r="I454" s="15"/>
      <c r="J454" s="16" t="str">
        <f>IF(B454="","",TRIM(IF(ISNA(MATCH(B454,'Registru CMR'!$B$5:$B$504,0)),"CMR-ul nu există în registru. ","")&amp;IF(N(D454)&lt;=0,"Lipsește numărul de colete. ","")&amp;IF(F454="","Lipsește natura mărfii. ","")&amp;IF(N(H454)&lt;=0,"Lipsește greutatea brută. ","")))</f>
        <v/>
      </c>
      <c r="K454" s="1" t="str">
        <f>IF(B454="","",B454&amp;"|"&amp;COUNTIF($B$5:B454,B454))</f>
        <v/>
      </c>
    </row>
    <row r="455" spans="2:11" x14ac:dyDescent="0.2">
      <c r="B455" s="12"/>
      <c r="C455" s="9"/>
      <c r="D455" s="13"/>
      <c r="E455" s="9"/>
      <c r="F455" s="9"/>
      <c r="G455" s="12"/>
      <c r="H455" s="14"/>
      <c r="I455" s="15"/>
      <c r="J455" s="16" t="str">
        <f>IF(B455="","",TRIM(IF(ISNA(MATCH(B455,'Registru CMR'!$B$5:$B$504,0)),"CMR-ul nu există în registru. ","")&amp;IF(N(D455)&lt;=0,"Lipsește numărul de colete. ","")&amp;IF(F455="","Lipsește natura mărfii. ","")&amp;IF(N(H455)&lt;=0,"Lipsește greutatea brută. ","")))</f>
        <v/>
      </c>
      <c r="K455" s="1" t="str">
        <f>IF(B455="","",B455&amp;"|"&amp;COUNTIF($B$5:B455,B455))</f>
        <v/>
      </c>
    </row>
    <row r="456" spans="2:11" x14ac:dyDescent="0.2">
      <c r="B456" s="12"/>
      <c r="C456" s="9"/>
      <c r="D456" s="13"/>
      <c r="E456" s="9"/>
      <c r="F456" s="9"/>
      <c r="G456" s="12"/>
      <c r="H456" s="14"/>
      <c r="I456" s="15"/>
      <c r="J456" s="16" t="str">
        <f>IF(B456="","",TRIM(IF(ISNA(MATCH(B456,'Registru CMR'!$B$5:$B$504,0)),"CMR-ul nu există în registru. ","")&amp;IF(N(D456)&lt;=0,"Lipsește numărul de colete. ","")&amp;IF(F456="","Lipsește natura mărfii. ","")&amp;IF(N(H456)&lt;=0,"Lipsește greutatea brută. ","")))</f>
        <v/>
      </c>
      <c r="K456" s="1" t="str">
        <f>IF(B456="","",B456&amp;"|"&amp;COUNTIF($B$5:B456,B456))</f>
        <v/>
      </c>
    </row>
    <row r="457" spans="2:11" x14ac:dyDescent="0.2">
      <c r="B457" s="12"/>
      <c r="C457" s="9"/>
      <c r="D457" s="13"/>
      <c r="E457" s="9"/>
      <c r="F457" s="9"/>
      <c r="G457" s="12"/>
      <c r="H457" s="14"/>
      <c r="I457" s="15"/>
      <c r="J457" s="16" t="str">
        <f>IF(B457="","",TRIM(IF(ISNA(MATCH(B457,'Registru CMR'!$B$5:$B$504,0)),"CMR-ul nu există în registru. ","")&amp;IF(N(D457)&lt;=0,"Lipsește numărul de colete. ","")&amp;IF(F457="","Lipsește natura mărfii. ","")&amp;IF(N(H457)&lt;=0,"Lipsește greutatea brută. ","")))</f>
        <v/>
      </c>
      <c r="K457" s="1" t="str">
        <f>IF(B457="","",B457&amp;"|"&amp;COUNTIF($B$5:B457,B457))</f>
        <v/>
      </c>
    </row>
    <row r="458" spans="2:11" x14ac:dyDescent="0.2">
      <c r="B458" s="12"/>
      <c r="C458" s="9"/>
      <c r="D458" s="13"/>
      <c r="E458" s="9"/>
      <c r="F458" s="9"/>
      <c r="G458" s="12"/>
      <c r="H458" s="14"/>
      <c r="I458" s="15"/>
      <c r="J458" s="16" t="str">
        <f>IF(B458="","",TRIM(IF(ISNA(MATCH(B458,'Registru CMR'!$B$5:$B$504,0)),"CMR-ul nu există în registru. ","")&amp;IF(N(D458)&lt;=0,"Lipsește numărul de colete. ","")&amp;IF(F458="","Lipsește natura mărfii. ","")&amp;IF(N(H458)&lt;=0,"Lipsește greutatea brută. ","")))</f>
        <v/>
      </c>
      <c r="K458" s="1" t="str">
        <f>IF(B458="","",B458&amp;"|"&amp;COUNTIF($B$5:B458,B458))</f>
        <v/>
      </c>
    </row>
    <row r="459" spans="2:11" x14ac:dyDescent="0.2">
      <c r="B459" s="12"/>
      <c r="C459" s="9"/>
      <c r="D459" s="13"/>
      <c r="E459" s="9"/>
      <c r="F459" s="9"/>
      <c r="G459" s="12"/>
      <c r="H459" s="14"/>
      <c r="I459" s="15"/>
      <c r="J459" s="16" t="str">
        <f>IF(B459="","",TRIM(IF(ISNA(MATCH(B459,'Registru CMR'!$B$5:$B$504,0)),"CMR-ul nu există în registru. ","")&amp;IF(N(D459)&lt;=0,"Lipsește numărul de colete. ","")&amp;IF(F459="","Lipsește natura mărfii. ","")&amp;IF(N(H459)&lt;=0,"Lipsește greutatea brută. ","")))</f>
        <v/>
      </c>
      <c r="K459" s="1" t="str">
        <f>IF(B459="","",B459&amp;"|"&amp;COUNTIF($B$5:B459,B459))</f>
        <v/>
      </c>
    </row>
    <row r="460" spans="2:11" x14ac:dyDescent="0.2">
      <c r="B460" s="12"/>
      <c r="C460" s="9"/>
      <c r="D460" s="13"/>
      <c r="E460" s="9"/>
      <c r="F460" s="9"/>
      <c r="G460" s="12"/>
      <c r="H460" s="14"/>
      <c r="I460" s="15"/>
      <c r="J460" s="16" t="str">
        <f>IF(B460="","",TRIM(IF(ISNA(MATCH(B460,'Registru CMR'!$B$5:$B$504,0)),"CMR-ul nu există în registru. ","")&amp;IF(N(D460)&lt;=0,"Lipsește numărul de colete. ","")&amp;IF(F460="","Lipsește natura mărfii. ","")&amp;IF(N(H460)&lt;=0,"Lipsește greutatea brută. ","")))</f>
        <v/>
      </c>
      <c r="K460" s="1" t="str">
        <f>IF(B460="","",B460&amp;"|"&amp;COUNTIF($B$5:B460,B460))</f>
        <v/>
      </c>
    </row>
    <row r="461" spans="2:11" x14ac:dyDescent="0.2">
      <c r="B461" s="12"/>
      <c r="C461" s="9"/>
      <c r="D461" s="13"/>
      <c r="E461" s="9"/>
      <c r="F461" s="9"/>
      <c r="G461" s="12"/>
      <c r="H461" s="14"/>
      <c r="I461" s="15"/>
      <c r="J461" s="16" t="str">
        <f>IF(B461="","",TRIM(IF(ISNA(MATCH(B461,'Registru CMR'!$B$5:$B$504,0)),"CMR-ul nu există în registru. ","")&amp;IF(N(D461)&lt;=0,"Lipsește numărul de colete. ","")&amp;IF(F461="","Lipsește natura mărfii. ","")&amp;IF(N(H461)&lt;=0,"Lipsește greutatea brută. ","")))</f>
        <v/>
      </c>
      <c r="K461" s="1" t="str">
        <f>IF(B461="","",B461&amp;"|"&amp;COUNTIF($B$5:B461,B461))</f>
        <v/>
      </c>
    </row>
    <row r="462" spans="2:11" x14ac:dyDescent="0.2">
      <c r="B462" s="12"/>
      <c r="C462" s="9"/>
      <c r="D462" s="13"/>
      <c r="E462" s="9"/>
      <c r="F462" s="9"/>
      <c r="G462" s="12"/>
      <c r="H462" s="14"/>
      <c r="I462" s="15"/>
      <c r="J462" s="16" t="str">
        <f>IF(B462="","",TRIM(IF(ISNA(MATCH(B462,'Registru CMR'!$B$5:$B$504,0)),"CMR-ul nu există în registru. ","")&amp;IF(N(D462)&lt;=0,"Lipsește numărul de colete. ","")&amp;IF(F462="","Lipsește natura mărfii. ","")&amp;IF(N(H462)&lt;=0,"Lipsește greutatea brută. ","")))</f>
        <v/>
      </c>
      <c r="K462" s="1" t="str">
        <f>IF(B462="","",B462&amp;"|"&amp;COUNTIF($B$5:B462,B462))</f>
        <v/>
      </c>
    </row>
    <row r="463" spans="2:11" x14ac:dyDescent="0.2">
      <c r="B463" s="12"/>
      <c r="C463" s="9"/>
      <c r="D463" s="13"/>
      <c r="E463" s="9"/>
      <c r="F463" s="9"/>
      <c r="G463" s="12"/>
      <c r="H463" s="14"/>
      <c r="I463" s="15"/>
      <c r="J463" s="16" t="str">
        <f>IF(B463="","",TRIM(IF(ISNA(MATCH(B463,'Registru CMR'!$B$5:$B$504,0)),"CMR-ul nu există în registru. ","")&amp;IF(N(D463)&lt;=0,"Lipsește numărul de colete. ","")&amp;IF(F463="","Lipsește natura mărfii. ","")&amp;IF(N(H463)&lt;=0,"Lipsește greutatea brută. ","")))</f>
        <v/>
      </c>
      <c r="K463" s="1" t="str">
        <f>IF(B463="","",B463&amp;"|"&amp;COUNTIF($B$5:B463,B463))</f>
        <v/>
      </c>
    </row>
    <row r="464" spans="2:11" x14ac:dyDescent="0.2">
      <c r="B464" s="12"/>
      <c r="C464" s="9"/>
      <c r="D464" s="13"/>
      <c r="E464" s="9"/>
      <c r="F464" s="9"/>
      <c r="G464" s="12"/>
      <c r="H464" s="14"/>
      <c r="I464" s="15"/>
      <c r="J464" s="16" t="str">
        <f>IF(B464="","",TRIM(IF(ISNA(MATCH(B464,'Registru CMR'!$B$5:$B$504,0)),"CMR-ul nu există în registru. ","")&amp;IF(N(D464)&lt;=0,"Lipsește numărul de colete. ","")&amp;IF(F464="","Lipsește natura mărfii. ","")&amp;IF(N(H464)&lt;=0,"Lipsește greutatea brută. ","")))</f>
        <v/>
      </c>
      <c r="K464" s="1" t="str">
        <f>IF(B464="","",B464&amp;"|"&amp;COUNTIF($B$5:B464,B464))</f>
        <v/>
      </c>
    </row>
    <row r="465" spans="2:11" x14ac:dyDescent="0.2">
      <c r="B465" s="12"/>
      <c r="C465" s="9"/>
      <c r="D465" s="13"/>
      <c r="E465" s="9"/>
      <c r="F465" s="9"/>
      <c r="G465" s="12"/>
      <c r="H465" s="14"/>
      <c r="I465" s="15"/>
      <c r="J465" s="16" t="str">
        <f>IF(B465="","",TRIM(IF(ISNA(MATCH(B465,'Registru CMR'!$B$5:$B$504,0)),"CMR-ul nu există în registru. ","")&amp;IF(N(D465)&lt;=0,"Lipsește numărul de colete. ","")&amp;IF(F465="","Lipsește natura mărfii. ","")&amp;IF(N(H465)&lt;=0,"Lipsește greutatea brută. ","")))</f>
        <v/>
      </c>
      <c r="K465" s="1" t="str">
        <f>IF(B465="","",B465&amp;"|"&amp;COUNTIF($B$5:B465,B465))</f>
        <v/>
      </c>
    </row>
    <row r="466" spans="2:11" x14ac:dyDescent="0.2">
      <c r="B466" s="12"/>
      <c r="C466" s="9"/>
      <c r="D466" s="13"/>
      <c r="E466" s="9"/>
      <c r="F466" s="9"/>
      <c r="G466" s="12"/>
      <c r="H466" s="14"/>
      <c r="I466" s="15"/>
      <c r="J466" s="16" t="str">
        <f>IF(B466="","",TRIM(IF(ISNA(MATCH(B466,'Registru CMR'!$B$5:$B$504,0)),"CMR-ul nu există în registru. ","")&amp;IF(N(D466)&lt;=0,"Lipsește numărul de colete. ","")&amp;IF(F466="","Lipsește natura mărfii. ","")&amp;IF(N(H466)&lt;=0,"Lipsește greutatea brută. ","")))</f>
        <v/>
      </c>
      <c r="K466" s="1" t="str">
        <f>IF(B466="","",B466&amp;"|"&amp;COUNTIF($B$5:B466,B466))</f>
        <v/>
      </c>
    </row>
    <row r="467" spans="2:11" x14ac:dyDescent="0.2">
      <c r="B467" s="12"/>
      <c r="C467" s="9"/>
      <c r="D467" s="13"/>
      <c r="E467" s="9"/>
      <c r="F467" s="9"/>
      <c r="G467" s="12"/>
      <c r="H467" s="14"/>
      <c r="I467" s="15"/>
      <c r="J467" s="16" t="str">
        <f>IF(B467="","",TRIM(IF(ISNA(MATCH(B467,'Registru CMR'!$B$5:$B$504,0)),"CMR-ul nu există în registru. ","")&amp;IF(N(D467)&lt;=0,"Lipsește numărul de colete. ","")&amp;IF(F467="","Lipsește natura mărfii. ","")&amp;IF(N(H467)&lt;=0,"Lipsește greutatea brută. ","")))</f>
        <v/>
      </c>
      <c r="K467" s="1" t="str">
        <f>IF(B467="","",B467&amp;"|"&amp;COUNTIF($B$5:B467,B467))</f>
        <v/>
      </c>
    </row>
    <row r="468" spans="2:11" x14ac:dyDescent="0.2">
      <c r="B468" s="12"/>
      <c r="C468" s="9"/>
      <c r="D468" s="13"/>
      <c r="E468" s="9"/>
      <c r="F468" s="9"/>
      <c r="G468" s="12"/>
      <c r="H468" s="14"/>
      <c r="I468" s="15"/>
      <c r="J468" s="16" t="str">
        <f>IF(B468="","",TRIM(IF(ISNA(MATCH(B468,'Registru CMR'!$B$5:$B$504,0)),"CMR-ul nu există în registru. ","")&amp;IF(N(D468)&lt;=0,"Lipsește numărul de colete. ","")&amp;IF(F468="","Lipsește natura mărfii. ","")&amp;IF(N(H468)&lt;=0,"Lipsește greutatea brută. ","")))</f>
        <v/>
      </c>
      <c r="K468" s="1" t="str">
        <f>IF(B468="","",B468&amp;"|"&amp;COUNTIF($B$5:B468,B468))</f>
        <v/>
      </c>
    </row>
    <row r="469" spans="2:11" x14ac:dyDescent="0.2">
      <c r="B469" s="12"/>
      <c r="C469" s="9"/>
      <c r="D469" s="13"/>
      <c r="E469" s="9"/>
      <c r="F469" s="9"/>
      <c r="G469" s="12"/>
      <c r="H469" s="14"/>
      <c r="I469" s="15"/>
      <c r="J469" s="16" t="str">
        <f>IF(B469="","",TRIM(IF(ISNA(MATCH(B469,'Registru CMR'!$B$5:$B$504,0)),"CMR-ul nu există în registru. ","")&amp;IF(N(D469)&lt;=0,"Lipsește numărul de colete. ","")&amp;IF(F469="","Lipsește natura mărfii. ","")&amp;IF(N(H469)&lt;=0,"Lipsește greutatea brută. ","")))</f>
        <v/>
      </c>
      <c r="K469" s="1" t="str">
        <f>IF(B469="","",B469&amp;"|"&amp;COUNTIF($B$5:B469,B469))</f>
        <v/>
      </c>
    </row>
    <row r="470" spans="2:11" x14ac:dyDescent="0.2">
      <c r="B470" s="12"/>
      <c r="C470" s="9"/>
      <c r="D470" s="13"/>
      <c r="E470" s="9"/>
      <c r="F470" s="9"/>
      <c r="G470" s="12"/>
      <c r="H470" s="14"/>
      <c r="I470" s="15"/>
      <c r="J470" s="16" t="str">
        <f>IF(B470="","",TRIM(IF(ISNA(MATCH(B470,'Registru CMR'!$B$5:$B$504,0)),"CMR-ul nu există în registru. ","")&amp;IF(N(D470)&lt;=0,"Lipsește numărul de colete. ","")&amp;IF(F470="","Lipsește natura mărfii. ","")&amp;IF(N(H470)&lt;=0,"Lipsește greutatea brută. ","")))</f>
        <v/>
      </c>
      <c r="K470" s="1" t="str">
        <f>IF(B470="","",B470&amp;"|"&amp;COUNTIF($B$5:B470,B470))</f>
        <v/>
      </c>
    </row>
    <row r="471" spans="2:11" x14ac:dyDescent="0.2">
      <c r="B471" s="12"/>
      <c r="C471" s="9"/>
      <c r="D471" s="13"/>
      <c r="E471" s="9"/>
      <c r="F471" s="9"/>
      <c r="G471" s="12"/>
      <c r="H471" s="14"/>
      <c r="I471" s="15"/>
      <c r="J471" s="16" t="str">
        <f>IF(B471="","",TRIM(IF(ISNA(MATCH(B471,'Registru CMR'!$B$5:$B$504,0)),"CMR-ul nu există în registru. ","")&amp;IF(N(D471)&lt;=0,"Lipsește numărul de colete. ","")&amp;IF(F471="","Lipsește natura mărfii. ","")&amp;IF(N(H471)&lt;=0,"Lipsește greutatea brută. ","")))</f>
        <v/>
      </c>
      <c r="K471" s="1" t="str">
        <f>IF(B471="","",B471&amp;"|"&amp;COUNTIF($B$5:B471,B471))</f>
        <v/>
      </c>
    </row>
    <row r="472" spans="2:11" x14ac:dyDescent="0.2">
      <c r="B472" s="12"/>
      <c r="C472" s="9"/>
      <c r="D472" s="13"/>
      <c r="E472" s="9"/>
      <c r="F472" s="9"/>
      <c r="G472" s="12"/>
      <c r="H472" s="14"/>
      <c r="I472" s="15"/>
      <c r="J472" s="16" t="str">
        <f>IF(B472="","",TRIM(IF(ISNA(MATCH(B472,'Registru CMR'!$B$5:$B$504,0)),"CMR-ul nu există în registru. ","")&amp;IF(N(D472)&lt;=0,"Lipsește numărul de colete. ","")&amp;IF(F472="","Lipsește natura mărfii. ","")&amp;IF(N(H472)&lt;=0,"Lipsește greutatea brută. ","")))</f>
        <v/>
      </c>
      <c r="K472" s="1" t="str">
        <f>IF(B472="","",B472&amp;"|"&amp;COUNTIF($B$5:B472,B472))</f>
        <v/>
      </c>
    </row>
    <row r="473" spans="2:11" x14ac:dyDescent="0.2">
      <c r="B473" s="12"/>
      <c r="C473" s="9"/>
      <c r="D473" s="13"/>
      <c r="E473" s="9"/>
      <c r="F473" s="9"/>
      <c r="G473" s="12"/>
      <c r="H473" s="14"/>
      <c r="I473" s="15"/>
      <c r="J473" s="16" t="str">
        <f>IF(B473="","",TRIM(IF(ISNA(MATCH(B473,'Registru CMR'!$B$5:$B$504,0)),"CMR-ul nu există în registru. ","")&amp;IF(N(D473)&lt;=0,"Lipsește numărul de colete. ","")&amp;IF(F473="","Lipsește natura mărfii. ","")&amp;IF(N(H473)&lt;=0,"Lipsește greutatea brută. ","")))</f>
        <v/>
      </c>
      <c r="K473" s="1" t="str">
        <f>IF(B473="","",B473&amp;"|"&amp;COUNTIF($B$5:B473,B473))</f>
        <v/>
      </c>
    </row>
    <row r="474" spans="2:11" x14ac:dyDescent="0.2">
      <c r="B474" s="12"/>
      <c r="C474" s="9"/>
      <c r="D474" s="13"/>
      <c r="E474" s="9"/>
      <c r="F474" s="9"/>
      <c r="G474" s="12"/>
      <c r="H474" s="14"/>
      <c r="I474" s="15"/>
      <c r="J474" s="16" t="str">
        <f>IF(B474="","",TRIM(IF(ISNA(MATCH(B474,'Registru CMR'!$B$5:$B$504,0)),"CMR-ul nu există în registru. ","")&amp;IF(N(D474)&lt;=0,"Lipsește numărul de colete. ","")&amp;IF(F474="","Lipsește natura mărfii. ","")&amp;IF(N(H474)&lt;=0,"Lipsește greutatea brută. ","")))</f>
        <v/>
      </c>
      <c r="K474" s="1" t="str">
        <f>IF(B474="","",B474&amp;"|"&amp;COUNTIF($B$5:B474,B474))</f>
        <v/>
      </c>
    </row>
    <row r="475" spans="2:11" x14ac:dyDescent="0.2">
      <c r="B475" s="12"/>
      <c r="C475" s="9"/>
      <c r="D475" s="13"/>
      <c r="E475" s="9"/>
      <c r="F475" s="9"/>
      <c r="G475" s="12"/>
      <c r="H475" s="14"/>
      <c r="I475" s="15"/>
      <c r="J475" s="16" t="str">
        <f>IF(B475="","",TRIM(IF(ISNA(MATCH(B475,'Registru CMR'!$B$5:$B$504,0)),"CMR-ul nu există în registru. ","")&amp;IF(N(D475)&lt;=0,"Lipsește numărul de colete. ","")&amp;IF(F475="","Lipsește natura mărfii. ","")&amp;IF(N(H475)&lt;=0,"Lipsește greutatea brută. ","")))</f>
        <v/>
      </c>
      <c r="K475" s="1" t="str">
        <f>IF(B475="","",B475&amp;"|"&amp;COUNTIF($B$5:B475,B475))</f>
        <v/>
      </c>
    </row>
    <row r="476" spans="2:11" x14ac:dyDescent="0.2">
      <c r="B476" s="12"/>
      <c r="C476" s="9"/>
      <c r="D476" s="13"/>
      <c r="E476" s="9"/>
      <c r="F476" s="9"/>
      <c r="G476" s="12"/>
      <c r="H476" s="14"/>
      <c r="I476" s="15"/>
      <c r="J476" s="16" t="str">
        <f>IF(B476="","",TRIM(IF(ISNA(MATCH(B476,'Registru CMR'!$B$5:$B$504,0)),"CMR-ul nu există în registru. ","")&amp;IF(N(D476)&lt;=0,"Lipsește numărul de colete. ","")&amp;IF(F476="","Lipsește natura mărfii. ","")&amp;IF(N(H476)&lt;=0,"Lipsește greutatea brută. ","")))</f>
        <v/>
      </c>
      <c r="K476" s="1" t="str">
        <f>IF(B476="","",B476&amp;"|"&amp;COUNTIF($B$5:B476,B476))</f>
        <v/>
      </c>
    </row>
    <row r="477" spans="2:11" x14ac:dyDescent="0.2">
      <c r="B477" s="12"/>
      <c r="C477" s="9"/>
      <c r="D477" s="13"/>
      <c r="E477" s="9"/>
      <c r="F477" s="9"/>
      <c r="G477" s="12"/>
      <c r="H477" s="14"/>
      <c r="I477" s="15"/>
      <c r="J477" s="16" t="str">
        <f>IF(B477="","",TRIM(IF(ISNA(MATCH(B477,'Registru CMR'!$B$5:$B$504,0)),"CMR-ul nu există în registru. ","")&amp;IF(N(D477)&lt;=0,"Lipsește numărul de colete. ","")&amp;IF(F477="","Lipsește natura mărfii. ","")&amp;IF(N(H477)&lt;=0,"Lipsește greutatea brută. ","")))</f>
        <v/>
      </c>
      <c r="K477" s="1" t="str">
        <f>IF(B477="","",B477&amp;"|"&amp;COUNTIF($B$5:B477,B477))</f>
        <v/>
      </c>
    </row>
    <row r="478" spans="2:11" x14ac:dyDescent="0.2">
      <c r="B478" s="12"/>
      <c r="C478" s="9"/>
      <c r="D478" s="13"/>
      <c r="E478" s="9"/>
      <c r="F478" s="9"/>
      <c r="G478" s="12"/>
      <c r="H478" s="14"/>
      <c r="I478" s="15"/>
      <c r="J478" s="16" t="str">
        <f>IF(B478="","",TRIM(IF(ISNA(MATCH(B478,'Registru CMR'!$B$5:$B$504,0)),"CMR-ul nu există în registru. ","")&amp;IF(N(D478)&lt;=0,"Lipsește numărul de colete. ","")&amp;IF(F478="","Lipsește natura mărfii. ","")&amp;IF(N(H478)&lt;=0,"Lipsește greutatea brută. ","")))</f>
        <v/>
      </c>
      <c r="K478" s="1" t="str">
        <f>IF(B478="","",B478&amp;"|"&amp;COUNTIF($B$5:B478,B478))</f>
        <v/>
      </c>
    </row>
    <row r="479" spans="2:11" x14ac:dyDescent="0.2">
      <c r="B479" s="12"/>
      <c r="C479" s="9"/>
      <c r="D479" s="13"/>
      <c r="E479" s="9"/>
      <c r="F479" s="9"/>
      <c r="G479" s="12"/>
      <c r="H479" s="14"/>
      <c r="I479" s="15"/>
      <c r="J479" s="16" t="str">
        <f>IF(B479="","",TRIM(IF(ISNA(MATCH(B479,'Registru CMR'!$B$5:$B$504,0)),"CMR-ul nu există în registru. ","")&amp;IF(N(D479)&lt;=0,"Lipsește numărul de colete. ","")&amp;IF(F479="","Lipsește natura mărfii. ","")&amp;IF(N(H479)&lt;=0,"Lipsește greutatea brută. ","")))</f>
        <v/>
      </c>
      <c r="K479" s="1" t="str">
        <f>IF(B479="","",B479&amp;"|"&amp;COUNTIF($B$5:B479,B479))</f>
        <v/>
      </c>
    </row>
    <row r="480" spans="2:11" x14ac:dyDescent="0.2">
      <c r="B480" s="12"/>
      <c r="C480" s="9"/>
      <c r="D480" s="13"/>
      <c r="E480" s="9"/>
      <c r="F480" s="9"/>
      <c r="G480" s="12"/>
      <c r="H480" s="14"/>
      <c r="I480" s="15"/>
      <c r="J480" s="16" t="str">
        <f>IF(B480="","",TRIM(IF(ISNA(MATCH(B480,'Registru CMR'!$B$5:$B$504,0)),"CMR-ul nu există în registru. ","")&amp;IF(N(D480)&lt;=0,"Lipsește numărul de colete. ","")&amp;IF(F480="","Lipsește natura mărfii. ","")&amp;IF(N(H480)&lt;=0,"Lipsește greutatea brută. ","")))</f>
        <v/>
      </c>
      <c r="K480" s="1" t="str">
        <f>IF(B480="","",B480&amp;"|"&amp;COUNTIF($B$5:B480,B480))</f>
        <v/>
      </c>
    </row>
    <row r="481" spans="2:11" x14ac:dyDescent="0.2">
      <c r="B481" s="12"/>
      <c r="C481" s="9"/>
      <c r="D481" s="13"/>
      <c r="E481" s="9"/>
      <c r="F481" s="9"/>
      <c r="G481" s="12"/>
      <c r="H481" s="14"/>
      <c r="I481" s="15"/>
      <c r="J481" s="16" t="str">
        <f>IF(B481="","",TRIM(IF(ISNA(MATCH(B481,'Registru CMR'!$B$5:$B$504,0)),"CMR-ul nu există în registru. ","")&amp;IF(N(D481)&lt;=0,"Lipsește numărul de colete. ","")&amp;IF(F481="","Lipsește natura mărfii. ","")&amp;IF(N(H481)&lt;=0,"Lipsește greutatea brută. ","")))</f>
        <v/>
      </c>
      <c r="K481" s="1" t="str">
        <f>IF(B481="","",B481&amp;"|"&amp;COUNTIF($B$5:B481,B481))</f>
        <v/>
      </c>
    </row>
    <row r="482" spans="2:11" x14ac:dyDescent="0.2">
      <c r="B482" s="12"/>
      <c r="C482" s="9"/>
      <c r="D482" s="13"/>
      <c r="E482" s="9"/>
      <c r="F482" s="9"/>
      <c r="G482" s="12"/>
      <c r="H482" s="14"/>
      <c r="I482" s="15"/>
      <c r="J482" s="16" t="str">
        <f>IF(B482="","",TRIM(IF(ISNA(MATCH(B482,'Registru CMR'!$B$5:$B$504,0)),"CMR-ul nu există în registru. ","")&amp;IF(N(D482)&lt;=0,"Lipsește numărul de colete. ","")&amp;IF(F482="","Lipsește natura mărfii. ","")&amp;IF(N(H482)&lt;=0,"Lipsește greutatea brută. ","")))</f>
        <v/>
      </c>
      <c r="K482" s="1" t="str">
        <f>IF(B482="","",B482&amp;"|"&amp;COUNTIF($B$5:B482,B482))</f>
        <v/>
      </c>
    </row>
    <row r="483" spans="2:11" x14ac:dyDescent="0.2">
      <c r="B483" s="12"/>
      <c r="C483" s="9"/>
      <c r="D483" s="13"/>
      <c r="E483" s="9"/>
      <c r="F483" s="9"/>
      <c r="G483" s="12"/>
      <c r="H483" s="14"/>
      <c r="I483" s="15"/>
      <c r="J483" s="16" t="str">
        <f>IF(B483="","",TRIM(IF(ISNA(MATCH(B483,'Registru CMR'!$B$5:$B$504,0)),"CMR-ul nu există în registru. ","")&amp;IF(N(D483)&lt;=0,"Lipsește numărul de colete. ","")&amp;IF(F483="","Lipsește natura mărfii. ","")&amp;IF(N(H483)&lt;=0,"Lipsește greutatea brută. ","")))</f>
        <v/>
      </c>
      <c r="K483" s="1" t="str">
        <f>IF(B483="","",B483&amp;"|"&amp;COUNTIF($B$5:B483,B483))</f>
        <v/>
      </c>
    </row>
    <row r="484" spans="2:11" x14ac:dyDescent="0.2">
      <c r="B484" s="12"/>
      <c r="C484" s="9"/>
      <c r="D484" s="13"/>
      <c r="E484" s="9"/>
      <c r="F484" s="9"/>
      <c r="G484" s="12"/>
      <c r="H484" s="14"/>
      <c r="I484" s="15"/>
      <c r="J484" s="16" t="str">
        <f>IF(B484="","",TRIM(IF(ISNA(MATCH(B484,'Registru CMR'!$B$5:$B$504,0)),"CMR-ul nu există în registru. ","")&amp;IF(N(D484)&lt;=0,"Lipsește numărul de colete. ","")&amp;IF(F484="","Lipsește natura mărfii. ","")&amp;IF(N(H484)&lt;=0,"Lipsește greutatea brută. ","")))</f>
        <v/>
      </c>
      <c r="K484" s="1" t="str">
        <f>IF(B484="","",B484&amp;"|"&amp;COUNTIF($B$5:B484,B484))</f>
        <v/>
      </c>
    </row>
    <row r="485" spans="2:11" x14ac:dyDescent="0.2">
      <c r="B485" s="12"/>
      <c r="C485" s="9"/>
      <c r="D485" s="13"/>
      <c r="E485" s="9"/>
      <c r="F485" s="9"/>
      <c r="G485" s="12"/>
      <c r="H485" s="14"/>
      <c r="I485" s="15"/>
      <c r="J485" s="16" t="str">
        <f>IF(B485="","",TRIM(IF(ISNA(MATCH(B485,'Registru CMR'!$B$5:$B$504,0)),"CMR-ul nu există în registru. ","")&amp;IF(N(D485)&lt;=0,"Lipsește numărul de colete. ","")&amp;IF(F485="","Lipsește natura mărfii. ","")&amp;IF(N(H485)&lt;=0,"Lipsește greutatea brută. ","")))</f>
        <v/>
      </c>
      <c r="K485" s="1" t="str">
        <f>IF(B485="","",B485&amp;"|"&amp;COUNTIF($B$5:B485,B485))</f>
        <v/>
      </c>
    </row>
    <row r="486" spans="2:11" x14ac:dyDescent="0.2">
      <c r="B486" s="12"/>
      <c r="C486" s="9"/>
      <c r="D486" s="13"/>
      <c r="E486" s="9"/>
      <c r="F486" s="9"/>
      <c r="G486" s="12"/>
      <c r="H486" s="14"/>
      <c r="I486" s="15"/>
      <c r="J486" s="16" t="str">
        <f>IF(B486="","",TRIM(IF(ISNA(MATCH(B486,'Registru CMR'!$B$5:$B$504,0)),"CMR-ul nu există în registru. ","")&amp;IF(N(D486)&lt;=0,"Lipsește numărul de colete. ","")&amp;IF(F486="","Lipsește natura mărfii. ","")&amp;IF(N(H486)&lt;=0,"Lipsește greutatea brută. ","")))</f>
        <v/>
      </c>
      <c r="K486" s="1" t="str">
        <f>IF(B486="","",B486&amp;"|"&amp;COUNTIF($B$5:B486,B486))</f>
        <v/>
      </c>
    </row>
    <row r="487" spans="2:11" x14ac:dyDescent="0.2">
      <c r="B487" s="12"/>
      <c r="C487" s="9"/>
      <c r="D487" s="13"/>
      <c r="E487" s="9"/>
      <c r="F487" s="9"/>
      <c r="G487" s="12"/>
      <c r="H487" s="14"/>
      <c r="I487" s="15"/>
      <c r="J487" s="16" t="str">
        <f>IF(B487="","",TRIM(IF(ISNA(MATCH(B487,'Registru CMR'!$B$5:$B$504,0)),"CMR-ul nu există în registru. ","")&amp;IF(N(D487)&lt;=0,"Lipsește numărul de colete. ","")&amp;IF(F487="","Lipsește natura mărfii. ","")&amp;IF(N(H487)&lt;=0,"Lipsește greutatea brută. ","")))</f>
        <v/>
      </c>
      <c r="K487" s="1" t="str">
        <f>IF(B487="","",B487&amp;"|"&amp;COUNTIF($B$5:B487,B487))</f>
        <v/>
      </c>
    </row>
    <row r="488" spans="2:11" x14ac:dyDescent="0.2">
      <c r="B488" s="12"/>
      <c r="C488" s="9"/>
      <c r="D488" s="13"/>
      <c r="E488" s="9"/>
      <c r="F488" s="9"/>
      <c r="G488" s="12"/>
      <c r="H488" s="14"/>
      <c r="I488" s="15"/>
      <c r="J488" s="16" t="str">
        <f>IF(B488="","",TRIM(IF(ISNA(MATCH(B488,'Registru CMR'!$B$5:$B$504,0)),"CMR-ul nu există în registru. ","")&amp;IF(N(D488)&lt;=0,"Lipsește numărul de colete. ","")&amp;IF(F488="","Lipsește natura mărfii. ","")&amp;IF(N(H488)&lt;=0,"Lipsește greutatea brută. ","")))</f>
        <v/>
      </c>
      <c r="K488" s="1" t="str">
        <f>IF(B488="","",B488&amp;"|"&amp;COUNTIF($B$5:B488,B488))</f>
        <v/>
      </c>
    </row>
    <row r="489" spans="2:11" x14ac:dyDescent="0.2">
      <c r="B489" s="12"/>
      <c r="C489" s="9"/>
      <c r="D489" s="13"/>
      <c r="E489" s="9"/>
      <c r="F489" s="9"/>
      <c r="G489" s="12"/>
      <c r="H489" s="14"/>
      <c r="I489" s="15"/>
      <c r="J489" s="16" t="str">
        <f>IF(B489="","",TRIM(IF(ISNA(MATCH(B489,'Registru CMR'!$B$5:$B$504,0)),"CMR-ul nu există în registru. ","")&amp;IF(N(D489)&lt;=0,"Lipsește numărul de colete. ","")&amp;IF(F489="","Lipsește natura mărfii. ","")&amp;IF(N(H489)&lt;=0,"Lipsește greutatea brută. ","")))</f>
        <v/>
      </c>
      <c r="K489" s="1" t="str">
        <f>IF(B489="","",B489&amp;"|"&amp;COUNTIF($B$5:B489,B489))</f>
        <v/>
      </c>
    </row>
    <row r="490" spans="2:11" x14ac:dyDescent="0.2">
      <c r="B490" s="12"/>
      <c r="C490" s="9"/>
      <c r="D490" s="13"/>
      <c r="E490" s="9"/>
      <c r="F490" s="9"/>
      <c r="G490" s="12"/>
      <c r="H490" s="14"/>
      <c r="I490" s="15"/>
      <c r="J490" s="16" t="str">
        <f>IF(B490="","",TRIM(IF(ISNA(MATCH(B490,'Registru CMR'!$B$5:$B$504,0)),"CMR-ul nu există în registru. ","")&amp;IF(N(D490)&lt;=0,"Lipsește numărul de colete. ","")&amp;IF(F490="","Lipsește natura mărfii. ","")&amp;IF(N(H490)&lt;=0,"Lipsește greutatea brută. ","")))</f>
        <v/>
      </c>
      <c r="K490" s="1" t="str">
        <f>IF(B490="","",B490&amp;"|"&amp;COUNTIF($B$5:B490,B490))</f>
        <v/>
      </c>
    </row>
    <row r="491" spans="2:11" x14ac:dyDescent="0.2">
      <c r="B491" s="12"/>
      <c r="C491" s="9"/>
      <c r="D491" s="13"/>
      <c r="E491" s="9"/>
      <c r="F491" s="9"/>
      <c r="G491" s="12"/>
      <c r="H491" s="14"/>
      <c r="I491" s="15"/>
      <c r="J491" s="16" t="str">
        <f>IF(B491="","",TRIM(IF(ISNA(MATCH(B491,'Registru CMR'!$B$5:$B$504,0)),"CMR-ul nu există în registru. ","")&amp;IF(N(D491)&lt;=0,"Lipsește numărul de colete. ","")&amp;IF(F491="","Lipsește natura mărfii. ","")&amp;IF(N(H491)&lt;=0,"Lipsește greutatea brută. ","")))</f>
        <v/>
      </c>
      <c r="K491" s="1" t="str">
        <f>IF(B491="","",B491&amp;"|"&amp;COUNTIF($B$5:B491,B491))</f>
        <v/>
      </c>
    </row>
    <row r="492" spans="2:11" x14ac:dyDescent="0.2">
      <c r="B492" s="12"/>
      <c r="C492" s="9"/>
      <c r="D492" s="13"/>
      <c r="E492" s="9"/>
      <c r="F492" s="9"/>
      <c r="G492" s="12"/>
      <c r="H492" s="14"/>
      <c r="I492" s="15"/>
      <c r="J492" s="16" t="str">
        <f>IF(B492="","",TRIM(IF(ISNA(MATCH(B492,'Registru CMR'!$B$5:$B$504,0)),"CMR-ul nu există în registru. ","")&amp;IF(N(D492)&lt;=0,"Lipsește numărul de colete. ","")&amp;IF(F492="","Lipsește natura mărfii. ","")&amp;IF(N(H492)&lt;=0,"Lipsește greutatea brută. ","")))</f>
        <v/>
      </c>
      <c r="K492" s="1" t="str">
        <f>IF(B492="","",B492&amp;"|"&amp;COUNTIF($B$5:B492,B492))</f>
        <v/>
      </c>
    </row>
    <row r="493" spans="2:11" x14ac:dyDescent="0.2">
      <c r="B493" s="12"/>
      <c r="C493" s="9"/>
      <c r="D493" s="13"/>
      <c r="E493" s="9"/>
      <c r="F493" s="9"/>
      <c r="G493" s="12"/>
      <c r="H493" s="14"/>
      <c r="I493" s="15"/>
      <c r="J493" s="16" t="str">
        <f>IF(B493="","",TRIM(IF(ISNA(MATCH(B493,'Registru CMR'!$B$5:$B$504,0)),"CMR-ul nu există în registru. ","")&amp;IF(N(D493)&lt;=0,"Lipsește numărul de colete. ","")&amp;IF(F493="","Lipsește natura mărfii. ","")&amp;IF(N(H493)&lt;=0,"Lipsește greutatea brută. ","")))</f>
        <v/>
      </c>
      <c r="K493" s="1" t="str">
        <f>IF(B493="","",B493&amp;"|"&amp;COUNTIF($B$5:B493,B493))</f>
        <v/>
      </c>
    </row>
    <row r="494" spans="2:11" x14ac:dyDescent="0.2">
      <c r="B494" s="12"/>
      <c r="C494" s="9"/>
      <c r="D494" s="13"/>
      <c r="E494" s="9"/>
      <c r="F494" s="9"/>
      <c r="G494" s="12"/>
      <c r="H494" s="14"/>
      <c r="I494" s="15"/>
      <c r="J494" s="16" t="str">
        <f>IF(B494="","",TRIM(IF(ISNA(MATCH(B494,'Registru CMR'!$B$5:$B$504,0)),"CMR-ul nu există în registru. ","")&amp;IF(N(D494)&lt;=0,"Lipsește numărul de colete. ","")&amp;IF(F494="","Lipsește natura mărfii. ","")&amp;IF(N(H494)&lt;=0,"Lipsește greutatea brută. ","")))</f>
        <v/>
      </c>
      <c r="K494" s="1" t="str">
        <f>IF(B494="","",B494&amp;"|"&amp;COUNTIF($B$5:B494,B494))</f>
        <v/>
      </c>
    </row>
    <row r="495" spans="2:11" x14ac:dyDescent="0.2">
      <c r="B495" s="12"/>
      <c r="C495" s="9"/>
      <c r="D495" s="13"/>
      <c r="E495" s="9"/>
      <c r="F495" s="9"/>
      <c r="G495" s="12"/>
      <c r="H495" s="14"/>
      <c r="I495" s="15"/>
      <c r="J495" s="16" t="str">
        <f>IF(B495="","",TRIM(IF(ISNA(MATCH(B495,'Registru CMR'!$B$5:$B$504,0)),"CMR-ul nu există în registru. ","")&amp;IF(N(D495)&lt;=0,"Lipsește numărul de colete. ","")&amp;IF(F495="","Lipsește natura mărfii. ","")&amp;IF(N(H495)&lt;=0,"Lipsește greutatea brută. ","")))</f>
        <v/>
      </c>
      <c r="K495" s="1" t="str">
        <f>IF(B495="","",B495&amp;"|"&amp;COUNTIF($B$5:B495,B495))</f>
        <v/>
      </c>
    </row>
    <row r="496" spans="2:11" x14ac:dyDescent="0.2">
      <c r="B496" s="12"/>
      <c r="C496" s="9"/>
      <c r="D496" s="13"/>
      <c r="E496" s="9"/>
      <c r="F496" s="9"/>
      <c r="G496" s="12"/>
      <c r="H496" s="14"/>
      <c r="I496" s="15"/>
      <c r="J496" s="16" t="str">
        <f>IF(B496="","",TRIM(IF(ISNA(MATCH(B496,'Registru CMR'!$B$5:$B$504,0)),"CMR-ul nu există în registru. ","")&amp;IF(N(D496)&lt;=0,"Lipsește numărul de colete. ","")&amp;IF(F496="","Lipsește natura mărfii. ","")&amp;IF(N(H496)&lt;=0,"Lipsește greutatea brută. ","")))</f>
        <v/>
      </c>
      <c r="K496" s="1" t="str">
        <f>IF(B496="","",B496&amp;"|"&amp;COUNTIF($B$5:B496,B496))</f>
        <v/>
      </c>
    </row>
    <row r="497" spans="2:11" x14ac:dyDescent="0.2">
      <c r="B497" s="12"/>
      <c r="C497" s="9"/>
      <c r="D497" s="13"/>
      <c r="E497" s="9"/>
      <c r="F497" s="9"/>
      <c r="G497" s="12"/>
      <c r="H497" s="14"/>
      <c r="I497" s="15"/>
      <c r="J497" s="16" t="str">
        <f>IF(B497="","",TRIM(IF(ISNA(MATCH(B497,'Registru CMR'!$B$5:$B$504,0)),"CMR-ul nu există în registru. ","")&amp;IF(N(D497)&lt;=0,"Lipsește numărul de colete. ","")&amp;IF(F497="","Lipsește natura mărfii. ","")&amp;IF(N(H497)&lt;=0,"Lipsește greutatea brută. ","")))</f>
        <v/>
      </c>
      <c r="K497" s="1" t="str">
        <f>IF(B497="","",B497&amp;"|"&amp;COUNTIF($B$5:B497,B497))</f>
        <v/>
      </c>
    </row>
    <row r="498" spans="2:11" x14ac:dyDescent="0.2">
      <c r="B498" s="12"/>
      <c r="C498" s="9"/>
      <c r="D498" s="13"/>
      <c r="E498" s="9"/>
      <c r="F498" s="9"/>
      <c r="G498" s="12"/>
      <c r="H498" s="14"/>
      <c r="I498" s="15"/>
      <c r="J498" s="16" t="str">
        <f>IF(B498="","",TRIM(IF(ISNA(MATCH(B498,'Registru CMR'!$B$5:$B$504,0)),"CMR-ul nu există în registru. ","")&amp;IF(N(D498)&lt;=0,"Lipsește numărul de colete. ","")&amp;IF(F498="","Lipsește natura mărfii. ","")&amp;IF(N(H498)&lt;=0,"Lipsește greutatea brută. ","")))</f>
        <v/>
      </c>
      <c r="K498" s="1" t="str">
        <f>IF(B498="","",B498&amp;"|"&amp;COUNTIF($B$5:B498,B498))</f>
        <v/>
      </c>
    </row>
    <row r="499" spans="2:11" x14ac:dyDescent="0.2">
      <c r="B499" s="12"/>
      <c r="C499" s="9"/>
      <c r="D499" s="13"/>
      <c r="E499" s="9"/>
      <c r="F499" s="9"/>
      <c r="G499" s="12"/>
      <c r="H499" s="14"/>
      <c r="I499" s="15"/>
      <c r="J499" s="16" t="str">
        <f>IF(B499="","",TRIM(IF(ISNA(MATCH(B499,'Registru CMR'!$B$5:$B$504,0)),"CMR-ul nu există în registru. ","")&amp;IF(N(D499)&lt;=0,"Lipsește numărul de colete. ","")&amp;IF(F499="","Lipsește natura mărfii. ","")&amp;IF(N(H499)&lt;=0,"Lipsește greutatea brută. ","")))</f>
        <v/>
      </c>
      <c r="K499" s="1" t="str">
        <f>IF(B499="","",B499&amp;"|"&amp;COUNTIF($B$5:B499,B499))</f>
        <v/>
      </c>
    </row>
    <row r="500" spans="2:11" x14ac:dyDescent="0.2">
      <c r="B500" s="12"/>
      <c r="C500" s="9"/>
      <c r="D500" s="13"/>
      <c r="E500" s="9"/>
      <c r="F500" s="9"/>
      <c r="G500" s="12"/>
      <c r="H500" s="14"/>
      <c r="I500" s="15"/>
      <c r="J500" s="16" t="str">
        <f>IF(B500="","",TRIM(IF(ISNA(MATCH(B500,'Registru CMR'!$B$5:$B$504,0)),"CMR-ul nu există în registru. ","")&amp;IF(N(D500)&lt;=0,"Lipsește numărul de colete. ","")&amp;IF(F500="","Lipsește natura mărfii. ","")&amp;IF(N(H500)&lt;=0,"Lipsește greutatea brută. ","")))</f>
        <v/>
      </c>
      <c r="K500" s="1" t="str">
        <f>IF(B500="","",B500&amp;"|"&amp;COUNTIF($B$5:B500,B500))</f>
        <v/>
      </c>
    </row>
    <row r="501" spans="2:11" x14ac:dyDescent="0.2">
      <c r="B501" s="12"/>
      <c r="C501" s="9"/>
      <c r="D501" s="13"/>
      <c r="E501" s="9"/>
      <c r="F501" s="9"/>
      <c r="G501" s="12"/>
      <c r="H501" s="14"/>
      <c r="I501" s="15"/>
      <c r="J501" s="16" t="str">
        <f>IF(B501="","",TRIM(IF(ISNA(MATCH(B501,'Registru CMR'!$B$5:$B$504,0)),"CMR-ul nu există în registru. ","")&amp;IF(N(D501)&lt;=0,"Lipsește numărul de colete. ","")&amp;IF(F501="","Lipsește natura mărfii. ","")&amp;IF(N(H501)&lt;=0,"Lipsește greutatea brută. ","")))</f>
        <v/>
      </c>
      <c r="K501" s="1" t="str">
        <f>IF(B501="","",B501&amp;"|"&amp;COUNTIF($B$5:B501,B501))</f>
        <v/>
      </c>
    </row>
    <row r="502" spans="2:11" x14ac:dyDescent="0.2">
      <c r="B502" s="12"/>
      <c r="C502" s="9"/>
      <c r="D502" s="13"/>
      <c r="E502" s="9"/>
      <c r="F502" s="9"/>
      <c r="G502" s="12"/>
      <c r="H502" s="14"/>
      <c r="I502" s="15"/>
      <c r="J502" s="16" t="str">
        <f>IF(B502="","",TRIM(IF(ISNA(MATCH(B502,'Registru CMR'!$B$5:$B$504,0)),"CMR-ul nu există în registru. ","")&amp;IF(N(D502)&lt;=0,"Lipsește numărul de colete. ","")&amp;IF(F502="","Lipsește natura mărfii. ","")&amp;IF(N(H502)&lt;=0,"Lipsește greutatea brută. ","")))</f>
        <v/>
      </c>
      <c r="K502" s="1" t="str">
        <f>IF(B502="","",B502&amp;"|"&amp;COUNTIF($B$5:B502,B502))</f>
        <v/>
      </c>
    </row>
    <row r="503" spans="2:11" x14ac:dyDescent="0.2">
      <c r="B503" s="12"/>
      <c r="C503" s="9"/>
      <c r="D503" s="13"/>
      <c r="E503" s="9"/>
      <c r="F503" s="9"/>
      <c r="G503" s="12"/>
      <c r="H503" s="14"/>
      <c r="I503" s="15"/>
      <c r="J503" s="16" t="str">
        <f>IF(B503="","",TRIM(IF(ISNA(MATCH(B503,'Registru CMR'!$B$5:$B$504,0)),"CMR-ul nu există în registru. ","")&amp;IF(N(D503)&lt;=0,"Lipsește numărul de colete. ","")&amp;IF(F503="","Lipsește natura mărfii. ","")&amp;IF(N(H503)&lt;=0,"Lipsește greutatea brută. ","")))</f>
        <v/>
      </c>
      <c r="K503" s="1" t="str">
        <f>IF(B503="","",B503&amp;"|"&amp;COUNTIF($B$5:B503,B503))</f>
        <v/>
      </c>
    </row>
    <row r="504" spans="2:11" x14ac:dyDescent="0.2">
      <c r="B504" s="12"/>
      <c r="C504" s="9"/>
      <c r="D504" s="13"/>
      <c r="E504" s="9"/>
      <c r="F504" s="9"/>
      <c r="G504" s="12"/>
      <c r="H504" s="14"/>
      <c r="I504" s="15"/>
      <c r="J504" s="16" t="str">
        <f>IF(B504="","",TRIM(IF(ISNA(MATCH(B504,'Registru CMR'!$B$5:$B$504,0)),"CMR-ul nu există în registru. ","")&amp;IF(N(D504)&lt;=0,"Lipsește numărul de colete. ","")&amp;IF(F504="","Lipsește natura mărfii. ","")&amp;IF(N(H504)&lt;=0,"Lipsește greutatea brută. ","")))</f>
        <v/>
      </c>
      <c r="K504" s="1" t="str">
        <f>IF(B504="","",B504&amp;"|"&amp;COUNTIF($B$5:B504,B504))</f>
        <v/>
      </c>
    </row>
    <row r="505" spans="2:11" x14ac:dyDescent="0.2">
      <c r="B505" s="12"/>
      <c r="C505" s="9"/>
      <c r="D505" s="13"/>
      <c r="E505" s="9"/>
      <c r="F505" s="9"/>
      <c r="G505" s="12"/>
      <c r="H505" s="14"/>
      <c r="I505" s="15"/>
      <c r="J505" s="16" t="str">
        <f>IF(B505="","",TRIM(IF(ISNA(MATCH(B505,'Registru CMR'!$B$5:$B$504,0)),"CMR-ul nu există în registru. ","")&amp;IF(N(D505)&lt;=0,"Lipsește numărul de colete. ","")&amp;IF(F505="","Lipsește natura mărfii. ","")&amp;IF(N(H505)&lt;=0,"Lipsește greutatea brută. ","")))</f>
        <v/>
      </c>
      <c r="K505" s="1" t="str">
        <f>IF(B505="","",B505&amp;"|"&amp;COUNTIF($B$5:B505,B505))</f>
        <v/>
      </c>
    </row>
    <row r="506" spans="2:11" x14ac:dyDescent="0.2">
      <c r="B506" s="12"/>
      <c r="C506" s="9"/>
      <c r="D506" s="13"/>
      <c r="E506" s="9"/>
      <c r="F506" s="9"/>
      <c r="G506" s="12"/>
      <c r="H506" s="14"/>
      <c r="I506" s="15"/>
      <c r="J506" s="16" t="str">
        <f>IF(B506="","",TRIM(IF(ISNA(MATCH(B506,'Registru CMR'!$B$5:$B$504,0)),"CMR-ul nu există în registru. ","")&amp;IF(N(D506)&lt;=0,"Lipsește numărul de colete. ","")&amp;IF(F506="","Lipsește natura mărfii. ","")&amp;IF(N(H506)&lt;=0,"Lipsește greutatea brută. ","")))</f>
        <v/>
      </c>
      <c r="K506" s="1" t="str">
        <f>IF(B506="","",B506&amp;"|"&amp;COUNTIF($B$5:B506,B506))</f>
        <v/>
      </c>
    </row>
    <row r="507" spans="2:11" x14ac:dyDescent="0.2">
      <c r="B507" s="12"/>
      <c r="C507" s="9"/>
      <c r="D507" s="13"/>
      <c r="E507" s="9"/>
      <c r="F507" s="9"/>
      <c r="G507" s="12"/>
      <c r="H507" s="14"/>
      <c r="I507" s="15"/>
      <c r="J507" s="16" t="str">
        <f>IF(B507="","",TRIM(IF(ISNA(MATCH(B507,'Registru CMR'!$B$5:$B$504,0)),"CMR-ul nu există în registru. ","")&amp;IF(N(D507)&lt;=0,"Lipsește numărul de colete. ","")&amp;IF(F507="","Lipsește natura mărfii. ","")&amp;IF(N(H507)&lt;=0,"Lipsește greutatea brută. ","")))</f>
        <v/>
      </c>
      <c r="K507" s="1" t="str">
        <f>IF(B507="","",B507&amp;"|"&amp;COUNTIF($B$5:B507,B507))</f>
        <v/>
      </c>
    </row>
    <row r="508" spans="2:11" x14ac:dyDescent="0.2">
      <c r="B508" s="12"/>
      <c r="C508" s="9"/>
      <c r="D508" s="13"/>
      <c r="E508" s="9"/>
      <c r="F508" s="9"/>
      <c r="G508" s="12"/>
      <c r="H508" s="14"/>
      <c r="I508" s="15"/>
      <c r="J508" s="16" t="str">
        <f>IF(B508="","",TRIM(IF(ISNA(MATCH(B508,'Registru CMR'!$B$5:$B$504,0)),"CMR-ul nu există în registru. ","")&amp;IF(N(D508)&lt;=0,"Lipsește numărul de colete. ","")&amp;IF(F508="","Lipsește natura mărfii. ","")&amp;IF(N(H508)&lt;=0,"Lipsește greutatea brută. ","")))</f>
        <v/>
      </c>
      <c r="K508" s="1" t="str">
        <f>IF(B508="","",B508&amp;"|"&amp;COUNTIF($B$5:B508,B508))</f>
        <v/>
      </c>
    </row>
    <row r="509" spans="2:11" x14ac:dyDescent="0.2">
      <c r="B509" s="12"/>
      <c r="C509" s="9"/>
      <c r="D509" s="13"/>
      <c r="E509" s="9"/>
      <c r="F509" s="9"/>
      <c r="G509" s="12"/>
      <c r="H509" s="14"/>
      <c r="I509" s="15"/>
      <c r="J509" s="16" t="str">
        <f>IF(B509="","",TRIM(IF(ISNA(MATCH(B509,'Registru CMR'!$B$5:$B$504,0)),"CMR-ul nu există în registru. ","")&amp;IF(N(D509)&lt;=0,"Lipsește numărul de colete. ","")&amp;IF(F509="","Lipsește natura mărfii. ","")&amp;IF(N(H509)&lt;=0,"Lipsește greutatea brută. ","")))</f>
        <v/>
      </c>
      <c r="K509" s="1" t="str">
        <f>IF(B509="","",B509&amp;"|"&amp;COUNTIF($B$5:B509,B509))</f>
        <v/>
      </c>
    </row>
    <row r="510" spans="2:11" x14ac:dyDescent="0.2">
      <c r="B510" s="12"/>
      <c r="C510" s="9"/>
      <c r="D510" s="13"/>
      <c r="E510" s="9"/>
      <c r="F510" s="9"/>
      <c r="G510" s="12"/>
      <c r="H510" s="14"/>
      <c r="I510" s="15"/>
      <c r="J510" s="16" t="str">
        <f>IF(B510="","",TRIM(IF(ISNA(MATCH(B510,'Registru CMR'!$B$5:$B$504,0)),"CMR-ul nu există în registru. ","")&amp;IF(N(D510)&lt;=0,"Lipsește numărul de colete. ","")&amp;IF(F510="","Lipsește natura mărfii. ","")&amp;IF(N(H510)&lt;=0,"Lipsește greutatea brută. ","")))</f>
        <v/>
      </c>
      <c r="K510" s="1" t="str">
        <f>IF(B510="","",B510&amp;"|"&amp;COUNTIF($B$5:B510,B510))</f>
        <v/>
      </c>
    </row>
    <row r="511" spans="2:11" x14ac:dyDescent="0.2">
      <c r="B511" s="12"/>
      <c r="C511" s="9"/>
      <c r="D511" s="13"/>
      <c r="E511" s="9"/>
      <c r="F511" s="9"/>
      <c r="G511" s="12"/>
      <c r="H511" s="14"/>
      <c r="I511" s="15"/>
      <c r="J511" s="16" t="str">
        <f>IF(B511="","",TRIM(IF(ISNA(MATCH(B511,'Registru CMR'!$B$5:$B$504,0)),"CMR-ul nu există în registru. ","")&amp;IF(N(D511)&lt;=0,"Lipsește numărul de colete. ","")&amp;IF(F511="","Lipsește natura mărfii. ","")&amp;IF(N(H511)&lt;=0,"Lipsește greutatea brută. ","")))</f>
        <v/>
      </c>
      <c r="K511" s="1" t="str">
        <f>IF(B511="","",B511&amp;"|"&amp;COUNTIF($B$5:B511,B511))</f>
        <v/>
      </c>
    </row>
    <row r="512" spans="2:11" x14ac:dyDescent="0.2">
      <c r="B512" s="12"/>
      <c r="C512" s="9"/>
      <c r="D512" s="13"/>
      <c r="E512" s="9"/>
      <c r="F512" s="9"/>
      <c r="G512" s="12"/>
      <c r="H512" s="14"/>
      <c r="I512" s="15"/>
      <c r="J512" s="16" t="str">
        <f>IF(B512="","",TRIM(IF(ISNA(MATCH(B512,'Registru CMR'!$B$5:$B$504,0)),"CMR-ul nu există în registru. ","")&amp;IF(N(D512)&lt;=0,"Lipsește numărul de colete. ","")&amp;IF(F512="","Lipsește natura mărfii. ","")&amp;IF(N(H512)&lt;=0,"Lipsește greutatea brută. ","")))</f>
        <v/>
      </c>
      <c r="K512" s="1" t="str">
        <f>IF(B512="","",B512&amp;"|"&amp;COUNTIF($B$5:B512,B512))</f>
        <v/>
      </c>
    </row>
    <row r="513" spans="2:11" x14ac:dyDescent="0.2">
      <c r="B513" s="12"/>
      <c r="C513" s="9"/>
      <c r="D513" s="13"/>
      <c r="E513" s="9"/>
      <c r="F513" s="9"/>
      <c r="G513" s="12"/>
      <c r="H513" s="14"/>
      <c r="I513" s="15"/>
      <c r="J513" s="16" t="str">
        <f>IF(B513="","",TRIM(IF(ISNA(MATCH(B513,'Registru CMR'!$B$5:$B$504,0)),"CMR-ul nu există în registru. ","")&amp;IF(N(D513)&lt;=0,"Lipsește numărul de colete. ","")&amp;IF(F513="","Lipsește natura mărfii. ","")&amp;IF(N(H513)&lt;=0,"Lipsește greutatea brută. ","")))</f>
        <v/>
      </c>
      <c r="K513" s="1" t="str">
        <f>IF(B513="","",B513&amp;"|"&amp;COUNTIF($B$5:B513,B513))</f>
        <v/>
      </c>
    </row>
    <row r="514" spans="2:11" x14ac:dyDescent="0.2">
      <c r="B514" s="12"/>
      <c r="C514" s="9"/>
      <c r="D514" s="13"/>
      <c r="E514" s="9"/>
      <c r="F514" s="9"/>
      <c r="G514" s="12"/>
      <c r="H514" s="14"/>
      <c r="I514" s="15"/>
      <c r="J514" s="16" t="str">
        <f>IF(B514="","",TRIM(IF(ISNA(MATCH(B514,'Registru CMR'!$B$5:$B$504,0)),"CMR-ul nu există în registru. ","")&amp;IF(N(D514)&lt;=0,"Lipsește numărul de colete. ","")&amp;IF(F514="","Lipsește natura mărfii. ","")&amp;IF(N(H514)&lt;=0,"Lipsește greutatea brută. ","")))</f>
        <v/>
      </c>
      <c r="K514" s="1" t="str">
        <f>IF(B514="","",B514&amp;"|"&amp;COUNTIF($B$5:B514,B514))</f>
        <v/>
      </c>
    </row>
    <row r="515" spans="2:11" x14ac:dyDescent="0.2">
      <c r="B515" s="12"/>
      <c r="C515" s="9"/>
      <c r="D515" s="13"/>
      <c r="E515" s="9"/>
      <c r="F515" s="9"/>
      <c r="G515" s="12"/>
      <c r="H515" s="14"/>
      <c r="I515" s="15"/>
      <c r="J515" s="16" t="str">
        <f>IF(B515="","",TRIM(IF(ISNA(MATCH(B515,'Registru CMR'!$B$5:$B$504,0)),"CMR-ul nu există în registru. ","")&amp;IF(N(D515)&lt;=0,"Lipsește numărul de colete. ","")&amp;IF(F515="","Lipsește natura mărfii. ","")&amp;IF(N(H515)&lt;=0,"Lipsește greutatea brută. ","")))</f>
        <v/>
      </c>
      <c r="K515" s="1" t="str">
        <f>IF(B515="","",B515&amp;"|"&amp;COUNTIF($B$5:B515,B515))</f>
        <v/>
      </c>
    </row>
    <row r="516" spans="2:11" x14ac:dyDescent="0.2">
      <c r="B516" s="12"/>
      <c r="C516" s="9"/>
      <c r="D516" s="13"/>
      <c r="E516" s="9"/>
      <c r="F516" s="9"/>
      <c r="G516" s="12"/>
      <c r="H516" s="14"/>
      <c r="I516" s="15"/>
      <c r="J516" s="16" t="str">
        <f>IF(B516="","",TRIM(IF(ISNA(MATCH(B516,'Registru CMR'!$B$5:$B$504,0)),"CMR-ul nu există în registru. ","")&amp;IF(N(D516)&lt;=0,"Lipsește numărul de colete. ","")&amp;IF(F516="","Lipsește natura mărfii. ","")&amp;IF(N(H516)&lt;=0,"Lipsește greutatea brută. ","")))</f>
        <v/>
      </c>
      <c r="K516" s="1" t="str">
        <f>IF(B516="","",B516&amp;"|"&amp;COUNTIF($B$5:B516,B516))</f>
        <v/>
      </c>
    </row>
    <row r="517" spans="2:11" x14ac:dyDescent="0.2">
      <c r="B517" s="12"/>
      <c r="C517" s="9"/>
      <c r="D517" s="13"/>
      <c r="E517" s="9"/>
      <c r="F517" s="9"/>
      <c r="G517" s="12"/>
      <c r="H517" s="14"/>
      <c r="I517" s="15"/>
      <c r="J517" s="16" t="str">
        <f>IF(B517="","",TRIM(IF(ISNA(MATCH(B517,'Registru CMR'!$B$5:$B$504,0)),"CMR-ul nu există în registru. ","")&amp;IF(N(D517)&lt;=0,"Lipsește numărul de colete. ","")&amp;IF(F517="","Lipsește natura mărfii. ","")&amp;IF(N(H517)&lt;=0,"Lipsește greutatea brută. ","")))</f>
        <v/>
      </c>
      <c r="K517" s="1" t="str">
        <f>IF(B517="","",B517&amp;"|"&amp;COUNTIF($B$5:B517,B517))</f>
        <v/>
      </c>
    </row>
    <row r="518" spans="2:11" x14ac:dyDescent="0.2">
      <c r="B518" s="12"/>
      <c r="C518" s="9"/>
      <c r="D518" s="13"/>
      <c r="E518" s="9"/>
      <c r="F518" s="9"/>
      <c r="G518" s="12"/>
      <c r="H518" s="14"/>
      <c r="I518" s="15"/>
      <c r="J518" s="16" t="str">
        <f>IF(B518="","",TRIM(IF(ISNA(MATCH(B518,'Registru CMR'!$B$5:$B$504,0)),"CMR-ul nu există în registru. ","")&amp;IF(N(D518)&lt;=0,"Lipsește numărul de colete. ","")&amp;IF(F518="","Lipsește natura mărfii. ","")&amp;IF(N(H518)&lt;=0,"Lipsește greutatea brută. ","")))</f>
        <v/>
      </c>
      <c r="K518" s="1" t="str">
        <f>IF(B518="","",B518&amp;"|"&amp;COUNTIF($B$5:B518,B518))</f>
        <v/>
      </c>
    </row>
    <row r="519" spans="2:11" x14ac:dyDescent="0.2">
      <c r="B519" s="12"/>
      <c r="C519" s="9"/>
      <c r="D519" s="13"/>
      <c r="E519" s="9"/>
      <c r="F519" s="9"/>
      <c r="G519" s="12"/>
      <c r="H519" s="14"/>
      <c r="I519" s="15"/>
      <c r="J519" s="16" t="str">
        <f>IF(B519="","",TRIM(IF(ISNA(MATCH(B519,'Registru CMR'!$B$5:$B$504,0)),"CMR-ul nu există în registru. ","")&amp;IF(N(D519)&lt;=0,"Lipsește numărul de colete. ","")&amp;IF(F519="","Lipsește natura mărfii. ","")&amp;IF(N(H519)&lt;=0,"Lipsește greutatea brută. ","")))</f>
        <v/>
      </c>
      <c r="K519" s="1" t="str">
        <f>IF(B519="","",B519&amp;"|"&amp;COUNTIF($B$5:B519,B519))</f>
        <v/>
      </c>
    </row>
    <row r="520" spans="2:11" x14ac:dyDescent="0.2">
      <c r="B520" s="12"/>
      <c r="C520" s="9"/>
      <c r="D520" s="13"/>
      <c r="E520" s="9"/>
      <c r="F520" s="9"/>
      <c r="G520" s="12"/>
      <c r="H520" s="14"/>
      <c r="I520" s="15"/>
      <c r="J520" s="16" t="str">
        <f>IF(B520="","",TRIM(IF(ISNA(MATCH(B520,'Registru CMR'!$B$5:$B$504,0)),"CMR-ul nu există în registru. ","")&amp;IF(N(D520)&lt;=0,"Lipsește numărul de colete. ","")&amp;IF(F520="","Lipsește natura mărfii. ","")&amp;IF(N(H520)&lt;=0,"Lipsește greutatea brută. ","")))</f>
        <v/>
      </c>
      <c r="K520" s="1" t="str">
        <f>IF(B520="","",B520&amp;"|"&amp;COUNTIF($B$5:B520,B520))</f>
        <v/>
      </c>
    </row>
    <row r="521" spans="2:11" x14ac:dyDescent="0.2">
      <c r="B521" s="12"/>
      <c r="C521" s="9"/>
      <c r="D521" s="13"/>
      <c r="E521" s="9"/>
      <c r="F521" s="9"/>
      <c r="G521" s="12"/>
      <c r="H521" s="14"/>
      <c r="I521" s="15"/>
      <c r="J521" s="16" t="str">
        <f>IF(B521="","",TRIM(IF(ISNA(MATCH(B521,'Registru CMR'!$B$5:$B$504,0)),"CMR-ul nu există în registru. ","")&amp;IF(N(D521)&lt;=0,"Lipsește numărul de colete. ","")&amp;IF(F521="","Lipsește natura mărfii. ","")&amp;IF(N(H521)&lt;=0,"Lipsește greutatea brută. ","")))</f>
        <v/>
      </c>
      <c r="K521" s="1" t="str">
        <f>IF(B521="","",B521&amp;"|"&amp;COUNTIF($B$5:B521,B521))</f>
        <v/>
      </c>
    </row>
    <row r="522" spans="2:11" x14ac:dyDescent="0.2">
      <c r="B522" s="12"/>
      <c r="C522" s="9"/>
      <c r="D522" s="13"/>
      <c r="E522" s="9"/>
      <c r="F522" s="9"/>
      <c r="G522" s="12"/>
      <c r="H522" s="14"/>
      <c r="I522" s="15"/>
      <c r="J522" s="16" t="str">
        <f>IF(B522="","",TRIM(IF(ISNA(MATCH(B522,'Registru CMR'!$B$5:$B$504,0)),"CMR-ul nu există în registru. ","")&amp;IF(N(D522)&lt;=0,"Lipsește numărul de colete. ","")&amp;IF(F522="","Lipsește natura mărfii. ","")&amp;IF(N(H522)&lt;=0,"Lipsește greutatea brută. ","")))</f>
        <v/>
      </c>
      <c r="K522" s="1" t="str">
        <f>IF(B522="","",B522&amp;"|"&amp;COUNTIF($B$5:B522,B522))</f>
        <v/>
      </c>
    </row>
    <row r="523" spans="2:11" x14ac:dyDescent="0.2">
      <c r="B523" s="12"/>
      <c r="C523" s="9"/>
      <c r="D523" s="13"/>
      <c r="E523" s="9"/>
      <c r="F523" s="9"/>
      <c r="G523" s="12"/>
      <c r="H523" s="14"/>
      <c r="I523" s="15"/>
      <c r="J523" s="16" t="str">
        <f>IF(B523="","",TRIM(IF(ISNA(MATCH(B523,'Registru CMR'!$B$5:$B$504,0)),"CMR-ul nu există în registru. ","")&amp;IF(N(D523)&lt;=0,"Lipsește numărul de colete. ","")&amp;IF(F523="","Lipsește natura mărfii. ","")&amp;IF(N(H523)&lt;=0,"Lipsește greutatea brută. ","")))</f>
        <v/>
      </c>
      <c r="K523" s="1" t="str">
        <f>IF(B523="","",B523&amp;"|"&amp;COUNTIF($B$5:B523,B523))</f>
        <v/>
      </c>
    </row>
    <row r="524" spans="2:11" x14ac:dyDescent="0.2">
      <c r="B524" s="12"/>
      <c r="C524" s="9"/>
      <c r="D524" s="13"/>
      <c r="E524" s="9"/>
      <c r="F524" s="9"/>
      <c r="G524" s="12"/>
      <c r="H524" s="14"/>
      <c r="I524" s="15"/>
      <c r="J524" s="16" t="str">
        <f>IF(B524="","",TRIM(IF(ISNA(MATCH(B524,'Registru CMR'!$B$5:$B$504,0)),"CMR-ul nu există în registru. ","")&amp;IF(N(D524)&lt;=0,"Lipsește numărul de colete. ","")&amp;IF(F524="","Lipsește natura mărfii. ","")&amp;IF(N(H524)&lt;=0,"Lipsește greutatea brută. ","")))</f>
        <v/>
      </c>
      <c r="K524" s="1" t="str">
        <f>IF(B524="","",B524&amp;"|"&amp;COUNTIF($B$5:B524,B524))</f>
        <v/>
      </c>
    </row>
    <row r="525" spans="2:11" x14ac:dyDescent="0.2">
      <c r="B525" s="12"/>
      <c r="C525" s="9"/>
      <c r="D525" s="13"/>
      <c r="E525" s="9"/>
      <c r="F525" s="9"/>
      <c r="G525" s="12"/>
      <c r="H525" s="14"/>
      <c r="I525" s="15"/>
      <c r="J525" s="16" t="str">
        <f>IF(B525="","",TRIM(IF(ISNA(MATCH(B525,'Registru CMR'!$B$5:$B$504,0)),"CMR-ul nu există în registru. ","")&amp;IF(N(D525)&lt;=0,"Lipsește numărul de colete. ","")&amp;IF(F525="","Lipsește natura mărfii. ","")&amp;IF(N(H525)&lt;=0,"Lipsește greutatea brută. ","")))</f>
        <v/>
      </c>
      <c r="K525" s="1" t="str">
        <f>IF(B525="","",B525&amp;"|"&amp;COUNTIF($B$5:B525,B525))</f>
        <v/>
      </c>
    </row>
    <row r="526" spans="2:11" x14ac:dyDescent="0.2">
      <c r="B526" s="12"/>
      <c r="C526" s="9"/>
      <c r="D526" s="13"/>
      <c r="E526" s="9"/>
      <c r="F526" s="9"/>
      <c r="G526" s="12"/>
      <c r="H526" s="14"/>
      <c r="I526" s="15"/>
      <c r="J526" s="16" t="str">
        <f>IF(B526="","",TRIM(IF(ISNA(MATCH(B526,'Registru CMR'!$B$5:$B$504,0)),"CMR-ul nu există în registru. ","")&amp;IF(N(D526)&lt;=0,"Lipsește numărul de colete. ","")&amp;IF(F526="","Lipsește natura mărfii. ","")&amp;IF(N(H526)&lt;=0,"Lipsește greutatea brută. ","")))</f>
        <v/>
      </c>
      <c r="K526" s="1" t="str">
        <f>IF(B526="","",B526&amp;"|"&amp;COUNTIF($B$5:B526,B526))</f>
        <v/>
      </c>
    </row>
    <row r="527" spans="2:11" x14ac:dyDescent="0.2">
      <c r="B527" s="12"/>
      <c r="C527" s="9"/>
      <c r="D527" s="13"/>
      <c r="E527" s="9"/>
      <c r="F527" s="9"/>
      <c r="G527" s="12"/>
      <c r="H527" s="14"/>
      <c r="I527" s="15"/>
      <c r="J527" s="16" t="str">
        <f>IF(B527="","",TRIM(IF(ISNA(MATCH(B527,'Registru CMR'!$B$5:$B$504,0)),"CMR-ul nu există în registru. ","")&amp;IF(N(D527)&lt;=0,"Lipsește numărul de colete. ","")&amp;IF(F527="","Lipsește natura mărfii. ","")&amp;IF(N(H527)&lt;=0,"Lipsește greutatea brută. ","")))</f>
        <v/>
      </c>
      <c r="K527" s="1" t="str">
        <f>IF(B527="","",B527&amp;"|"&amp;COUNTIF($B$5:B527,B527))</f>
        <v/>
      </c>
    </row>
    <row r="528" spans="2:11" x14ac:dyDescent="0.2">
      <c r="B528" s="12"/>
      <c r="C528" s="9"/>
      <c r="D528" s="13"/>
      <c r="E528" s="9"/>
      <c r="F528" s="9"/>
      <c r="G528" s="12"/>
      <c r="H528" s="14"/>
      <c r="I528" s="15"/>
      <c r="J528" s="16" t="str">
        <f>IF(B528="","",TRIM(IF(ISNA(MATCH(B528,'Registru CMR'!$B$5:$B$504,0)),"CMR-ul nu există în registru. ","")&amp;IF(N(D528)&lt;=0,"Lipsește numărul de colete. ","")&amp;IF(F528="","Lipsește natura mărfii. ","")&amp;IF(N(H528)&lt;=0,"Lipsește greutatea brută. ","")))</f>
        <v/>
      </c>
      <c r="K528" s="1" t="str">
        <f>IF(B528="","",B528&amp;"|"&amp;COUNTIF($B$5:B528,B528))</f>
        <v/>
      </c>
    </row>
    <row r="529" spans="2:11" x14ac:dyDescent="0.2">
      <c r="B529" s="12"/>
      <c r="C529" s="9"/>
      <c r="D529" s="13"/>
      <c r="E529" s="9"/>
      <c r="F529" s="9"/>
      <c r="G529" s="12"/>
      <c r="H529" s="14"/>
      <c r="I529" s="15"/>
      <c r="J529" s="16" t="str">
        <f>IF(B529="","",TRIM(IF(ISNA(MATCH(B529,'Registru CMR'!$B$5:$B$504,0)),"CMR-ul nu există în registru. ","")&amp;IF(N(D529)&lt;=0,"Lipsește numărul de colete. ","")&amp;IF(F529="","Lipsește natura mărfii. ","")&amp;IF(N(H529)&lt;=0,"Lipsește greutatea brută. ","")))</f>
        <v/>
      </c>
      <c r="K529" s="1" t="str">
        <f>IF(B529="","",B529&amp;"|"&amp;COUNTIF($B$5:B529,B529))</f>
        <v/>
      </c>
    </row>
    <row r="530" spans="2:11" x14ac:dyDescent="0.2">
      <c r="B530" s="12"/>
      <c r="C530" s="9"/>
      <c r="D530" s="13"/>
      <c r="E530" s="9"/>
      <c r="F530" s="9"/>
      <c r="G530" s="12"/>
      <c r="H530" s="14"/>
      <c r="I530" s="15"/>
      <c r="J530" s="16" t="str">
        <f>IF(B530="","",TRIM(IF(ISNA(MATCH(B530,'Registru CMR'!$B$5:$B$504,0)),"CMR-ul nu există în registru. ","")&amp;IF(N(D530)&lt;=0,"Lipsește numărul de colete. ","")&amp;IF(F530="","Lipsește natura mărfii. ","")&amp;IF(N(H530)&lt;=0,"Lipsește greutatea brută. ","")))</f>
        <v/>
      </c>
      <c r="K530" s="1" t="str">
        <f>IF(B530="","",B530&amp;"|"&amp;COUNTIF($B$5:B530,B530))</f>
        <v/>
      </c>
    </row>
    <row r="531" spans="2:11" x14ac:dyDescent="0.2">
      <c r="B531" s="12"/>
      <c r="C531" s="9"/>
      <c r="D531" s="13"/>
      <c r="E531" s="9"/>
      <c r="F531" s="9"/>
      <c r="G531" s="12"/>
      <c r="H531" s="14"/>
      <c r="I531" s="15"/>
      <c r="J531" s="16" t="str">
        <f>IF(B531="","",TRIM(IF(ISNA(MATCH(B531,'Registru CMR'!$B$5:$B$504,0)),"CMR-ul nu există în registru. ","")&amp;IF(N(D531)&lt;=0,"Lipsește numărul de colete. ","")&amp;IF(F531="","Lipsește natura mărfii. ","")&amp;IF(N(H531)&lt;=0,"Lipsește greutatea brută. ","")))</f>
        <v/>
      </c>
      <c r="K531" s="1" t="str">
        <f>IF(B531="","",B531&amp;"|"&amp;COUNTIF($B$5:B531,B531))</f>
        <v/>
      </c>
    </row>
    <row r="532" spans="2:11" x14ac:dyDescent="0.2">
      <c r="B532" s="12"/>
      <c r="C532" s="9"/>
      <c r="D532" s="13"/>
      <c r="E532" s="9"/>
      <c r="F532" s="9"/>
      <c r="G532" s="12"/>
      <c r="H532" s="14"/>
      <c r="I532" s="15"/>
      <c r="J532" s="16" t="str">
        <f>IF(B532="","",TRIM(IF(ISNA(MATCH(B532,'Registru CMR'!$B$5:$B$504,0)),"CMR-ul nu există în registru. ","")&amp;IF(N(D532)&lt;=0,"Lipsește numărul de colete. ","")&amp;IF(F532="","Lipsește natura mărfii. ","")&amp;IF(N(H532)&lt;=0,"Lipsește greutatea brută. ","")))</f>
        <v/>
      </c>
      <c r="K532" s="1" t="str">
        <f>IF(B532="","",B532&amp;"|"&amp;COUNTIF($B$5:B532,B532))</f>
        <v/>
      </c>
    </row>
    <row r="533" spans="2:11" x14ac:dyDescent="0.2">
      <c r="B533" s="12"/>
      <c r="C533" s="9"/>
      <c r="D533" s="13"/>
      <c r="E533" s="9"/>
      <c r="F533" s="9"/>
      <c r="G533" s="12"/>
      <c r="H533" s="14"/>
      <c r="I533" s="15"/>
      <c r="J533" s="16" t="str">
        <f>IF(B533="","",TRIM(IF(ISNA(MATCH(B533,'Registru CMR'!$B$5:$B$504,0)),"CMR-ul nu există în registru. ","")&amp;IF(N(D533)&lt;=0,"Lipsește numărul de colete. ","")&amp;IF(F533="","Lipsește natura mărfii. ","")&amp;IF(N(H533)&lt;=0,"Lipsește greutatea brută. ","")))</f>
        <v/>
      </c>
      <c r="K533" s="1" t="str">
        <f>IF(B533="","",B533&amp;"|"&amp;COUNTIF($B$5:B533,B533))</f>
        <v/>
      </c>
    </row>
    <row r="534" spans="2:11" x14ac:dyDescent="0.2">
      <c r="B534" s="12"/>
      <c r="C534" s="9"/>
      <c r="D534" s="13"/>
      <c r="E534" s="9"/>
      <c r="F534" s="9"/>
      <c r="G534" s="12"/>
      <c r="H534" s="14"/>
      <c r="I534" s="15"/>
      <c r="J534" s="16" t="str">
        <f>IF(B534="","",TRIM(IF(ISNA(MATCH(B534,'Registru CMR'!$B$5:$B$504,0)),"CMR-ul nu există în registru. ","")&amp;IF(N(D534)&lt;=0,"Lipsește numărul de colete. ","")&amp;IF(F534="","Lipsește natura mărfii. ","")&amp;IF(N(H534)&lt;=0,"Lipsește greutatea brută. ","")))</f>
        <v/>
      </c>
      <c r="K534" s="1" t="str">
        <f>IF(B534="","",B534&amp;"|"&amp;COUNTIF($B$5:B534,B534))</f>
        <v/>
      </c>
    </row>
    <row r="535" spans="2:11" x14ac:dyDescent="0.2">
      <c r="B535" s="12"/>
      <c r="C535" s="9"/>
      <c r="D535" s="13"/>
      <c r="E535" s="9"/>
      <c r="F535" s="9"/>
      <c r="G535" s="12"/>
      <c r="H535" s="14"/>
      <c r="I535" s="15"/>
      <c r="J535" s="16" t="str">
        <f>IF(B535="","",TRIM(IF(ISNA(MATCH(B535,'Registru CMR'!$B$5:$B$504,0)),"CMR-ul nu există în registru. ","")&amp;IF(N(D535)&lt;=0,"Lipsește numărul de colete. ","")&amp;IF(F535="","Lipsește natura mărfii. ","")&amp;IF(N(H535)&lt;=0,"Lipsește greutatea brută. ","")))</f>
        <v/>
      </c>
      <c r="K535" s="1" t="str">
        <f>IF(B535="","",B535&amp;"|"&amp;COUNTIF($B$5:B535,B535))</f>
        <v/>
      </c>
    </row>
    <row r="536" spans="2:11" x14ac:dyDescent="0.2">
      <c r="B536" s="12"/>
      <c r="C536" s="9"/>
      <c r="D536" s="13"/>
      <c r="E536" s="9"/>
      <c r="F536" s="9"/>
      <c r="G536" s="12"/>
      <c r="H536" s="14"/>
      <c r="I536" s="15"/>
      <c r="J536" s="16" t="str">
        <f>IF(B536="","",TRIM(IF(ISNA(MATCH(B536,'Registru CMR'!$B$5:$B$504,0)),"CMR-ul nu există în registru. ","")&amp;IF(N(D536)&lt;=0,"Lipsește numărul de colete. ","")&amp;IF(F536="","Lipsește natura mărfii. ","")&amp;IF(N(H536)&lt;=0,"Lipsește greutatea brută. ","")))</f>
        <v/>
      </c>
      <c r="K536" s="1" t="str">
        <f>IF(B536="","",B536&amp;"|"&amp;COUNTIF($B$5:B536,B536))</f>
        <v/>
      </c>
    </row>
    <row r="537" spans="2:11" x14ac:dyDescent="0.2">
      <c r="B537" s="12"/>
      <c r="C537" s="9"/>
      <c r="D537" s="13"/>
      <c r="E537" s="9"/>
      <c r="F537" s="9"/>
      <c r="G537" s="12"/>
      <c r="H537" s="14"/>
      <c r="I537" s="15"/>
      <c r="J537" s="16" t="str">
        <f>IF(B537="","",TRIM(IF(ISNA(MATCH(B537,'Registru CMR'!$B$5:$B$504,0)),"CMR-ul nu există în registru. ","")&amp;IF(N(D537)&lt;=0,"Lipsește numărul de colete. ","")&amp;IF(F537="","Lipsește natura mărfii. ","")&amp;IF(N(H537)&lt;=0,"Lipsește greutatea brută. ","")))</f>
        <v/>
      </c>
      <c r="K537" s="1" t="str">
        <f>IF(B537="","",B537&amp;"|"&amp;COUNTIF($B$5:B537,B537))</f>
        <v/>
      </c>
    </row>
    <row r="538" spans="2:11" x14ac:dyDescent="0.2">
      <c r="B538" s="12"/>
      <c r="C538" s="9"/>
      <c r="D538" s="13"/>
      <c r="E538" s="9"/>
      <c r="F538" s="9"/>
      <c r="G538" s="12"/>
      <c r="H538" s="14"/>
      <c r="I538" s="15"/>
      <c r="J538" s="16" t="str">
        <f>IF(B538="","",TRIM(IF(ISNA(MATCH(B538,'Registru CMR'!$B$5:$B$504,0)),"CMR-ul nu există în registru. ","")&amp;IF(N(D538)&lt;=0,"Lipsește numărul de colete. ","")&amp;IF(F538="","Lipsește natura mărfii. ","")&amp;IF(N(H538)&lt;=0,"Lipsește greutatea brută. ","")))</f>
        <v/>
      </c>
      <c r="K538" s="1" t="str">
        <f>IF(B538="","",B538&amp;"|"&amp;COUNTIF($B$5:B538,B538))</f>
        <v/>
      </c>
    </row>
    <row r="539" spans="2:11" x14ac:dyDescent="0.2">
      <c r="B539" s="12"/>
      <c r="C539" s="9"/>
      <c r="D539" s="13"/>
      <c r="E539" s="9"/>
      <c r="F539" s="9"/>
      <c r="G539" s="12"/>
      <c r="H539" s="14"/>
      <c r="I539" s="15"/>
      <c r="J539" s="16" t="str">
        <f>IF(B539="","",TRIM(IF(ISNA(MATCH(B539,'Registru CMR'!$B$5:$B$504,0)),"CMR-ul nu există în registru. ","")&amp;IF(N(D539)&lt;=0,"Lipsește numărul de colete. ","")&amp;IF(F539="","Lipsește natura mărfii. ","")&amp;IF(N(H539)&lt;=0,"Lipsește greutatea brută. ","")))</f>
        <v/>
      </c>
      <c r="K539" s="1" t="str">
        <f>IF(B539="","",B539&amp;"|"&amp;COUNTIF($B$5:B539,B539))</f>
        <v/>
      </c>
    </row>
    <row r="540" spans="2:11" x14ac:dyDescent="0.2">
      <c r="B540" s="12"/>
      <c r="C540" s="9"/>
      <c r="D540" s="13"/>
      <c r="E540" s="9"/>
      <c r="F540" s="9"/>
      <c r="G540" s="12"/>
      <c r="H540" s="14"/>
      <c r="I540" s="15"/>
      <c r="J540" s="16" t="str">
        <f>IF(B540="","",TRIM(IF(ISNA(MATCH(B540,'Registru CMR'!$B$5:$B$504,0)),"CMR-ul nu există în registru. ","")&amp;IF(N(D540)&lt;=0,"Lipsește numărul de colete. ","")&amp;IF(F540="","Lipsește natura mărfii. ","")&amp;IF(N(H540)&lt;=0,"Lipsește greutatea brută. ","")))</f>
        <v/>
      </c>
      <c r="K540" s="1" t="str">
        <f>IF(B540="","",B540&amp;"|"&amp;COUNTIF($B$5:B540,B540))</f>
        <v/>
      </c>
    </row>
    <row r="541" spans="2:11" x14ac:dyDescent="0.2">
      <c r="B541" s="12"/>
      <c r="C541" s="9"/>
      <c r="D541" s="13"/>
      <c r="E541" s="9"/>
      <c r="F541" s="9"/>
      <c r="G541" s="12"/>
      <c r="H541" s="14"/>
      <c r="I541" s="15"/>
      <c r="J541" s="16" t="str">
        <f>IF(B541="","",TRIM(IF(ISNA(MATCH(B541,'Registru CMR'!$B$5:$B$504,0)),"CMR-ul nu există în registru. ","")&amp;IF(N(D541)&lt;=0,"Lipsește numărul de colete. ","")&amp;IF(F541="","Lipsește natura mărfii. ","")&amp;IF(N(H541)&lt;=0,"Lipsește greutatea brută. ","")))</f>
        <v/>
      </c>
      <c r="K541" s="1" t="str">
        <f>IF(B541="","",B541&amp;"|"&amp;COUNTIF($B$5:B541,B541))</f>
        <v/>
      </c>
    </row>
    <row r="542" spans="2:11" x14ac:dyDescent="0.2">
      <c r="B542" s="12"/>
      <c r="C542" s="9"/>
      <c r="D542" s="13"/>
      <c r="E542" s="9"/>
      <c r="F542" s="9"/>
      <c r="G542" s="12"/>
      <c r="H542" s="14"/>
      <c r="I542" s="15"/>
      <c r="J542" s="16" t="str">
        <f>IF(B542="","",TRIM(IF(ISNA(MATCH(B542,'Registru CMR'!$B$5:$B$504,0)),"CMR-ul nu există în registru. ","")&amp;IF(N(D542)&lt;=0,"Lipsește numărul de colete. ","")&amp;IF(F542="","Lipsește natura mărfii. ","")&amp;IF(N(H542)&lt;=0,"Lipsește greutatea brută. ","")))</f>
        <v/>
      </c>
      <c r="K542" s="1" t="str">
        <f>IF(B542="","",B542&amp;"|"&amp;COUNTIF($B$5:B542,B542))</f>
        <v/>
      </c>
    </row>
    <row r="543" spans="2:11" x14ac:dyDescent="0.2">
      <c r="B543" s="12"/>
      <c r="C543" s="9"/>
      <c r="D543" s="13"/>
      <c r="E543" s="9"/>
      <c r="F543" s="9"/>
      <c r="G543" s="12"/>
      <c r="H543" s="14"/>
      <c r="I543" s="15"/>
      <c r="J543" s="16" t="str">
        <f>IF(B543="","",TRIM(IF(ISNA(MATCH(B543,'Registru CMR'!$B$5:$B$504,0)),"CMR-ul nu există în registru. ","")&amp;IF(N(D543)&lt;=0,"Lipsește numărul de colete. ","")&amp;IF(F543="","Lipsește natura mărfii. ","")&amp;IF(N(H543)&lt;=0,"Lipsește greutatea brută. ","")))</f>
        <v/>
      </c>
      <c r="K543" s="1" t="str">
        <f>IF(B543="","",B543&amp;"|"&amp;COUNTIF($B$5:B543,B543))</f>
        <v/>
      </c>
    </row>
    <row r="544" spans="2:11" x14ac:dyDescent="0.2">
      <c r="B544" s="12"/>
      <c r="C544" s="9"/>
      <c r="D544" s="13"/>
      <c r="E544" s="9"/>
      <c r="F544" s="9"/>
      <c r="G544" s="12"/>
      <c r="H544" s="14"/>
      <c r="I544" s="15"/>
      <c r="J544" s="16" t="str">
        <f>IF(B544="","",TRIM(IF(ISNA(MATCH(B544,'Registru CMR'!$B$5:$B$504,0)),"CMR-ul nu există în registru. ","")&amp;IF(N(D544)&lt;=0,"Lipsește numărul de colete. ","")&amp;IF(F544="","Lipsește natura mărfii. ","")&amp;IF(N(H544)&lt;=0,"Lipsește greutatea brută. ","")))</f>
        <v/>
      </c>
      <c r="K544" s="1" t="str">
        <f>IF(B544="","",B544&amp;"|"&amp;COUNTIF($B$5:B544,B544))</f>
        <v/>
      </c>
    </row>
    <row r="545" spans="2:11" x14ac:dyDescent="0.2">
      <c r="B545" s="12"/>
      <c r="C545" s="9"/>
      <c r="D545" s="13"/>
      <c r="E545" s="9"/>
      <c r="F545" s="9"/>
      <c r="G545" s="12"/>
      <c r="H545" s="14"/>
      <c r="I545" s="15"/>
      <c r="J545" s="16" t="str">
        <f>IF(B545="","",TRIM(IF(ISNA(MATCH(B545,'Registru CMR'!$B$5:$B$504,0)),"CMR-ul nu există în registru. ","")&amp;IF(N(D545)&lt;=0,"Lipsește numărul de colete. ","")&amp;IF(F545="","Lipsește natura mărfii. ","")&amp;IF(N(H545)&lt;=0,"Lipsește greutatea brută. ","")))</f>
        <v/>
      </c>
      <c r="K545" s="1" t="str">
        <f>IF(B545="","",B545&amp;"|"&amp;COUNTIF($B$5:B545,B545))</f>
        <v/>
      </c>
    </row>
    <row r="546" spans="2:11" x14ac:dyDescent="0.2">
      <c r="B546" s="12"/>
      <c r="C546" s="9"/>
      <c r="D546" s="13"/>
      <c r="E546" s="9"/>
      <c r="F546" s="9"/>
      <c r="G546" s="12"/>
      <c r="H546" s="14"/>
      <c r="I546" s="15"/>
      <c r="J546" s="16" t="str">
        <f>IF(B546="","",TRIM(IF(ISNA(MATCH(B546,'Registru CMR'!$B$5:$B$504,0)),"CMR-ul nu există în registru. ","")&amp;IF(N(D546)&lt;=0,"Lipsește numărul de colete. ","")&amp;IF(F546="","Lipsește natura mărfii. ","")&amp;IF(N(H546)&lt;=0,"Lipsește greutatea brută. ","")))</f>
        <v/>
      </c>
      <c r="K546" s="1" t="str">
        <f>IF(B546="","",B546&amp;"|"&amp;COUNTIF($B$5:B546,B546))</f>
        <v/>
      </c>
    </row>
    <row r="547" spans="2:11" x14ac:dyDescent="0.2">
      <c r="B547" s="12"/>
      <c r="C547" s="9"/>
      <c r="D547" s="13"/>
      <c r="E547" s="9"/>
      <c r="F547" s="9"/>
      <c r="G547" s="12"/>
      <c r="H547" s="14"/>
      <c r="I547" s="15"/>
      <c r="J547" s="16" t="str">
        <f>IF(B547="","",TRIM(IF(ISNA(MATCH(B547,'Registru CMR'!$B$5:$B$504,0)),"CMR-ul nu există în registru. ","")&amp;IF(N(D547)&lt;=0,"Lipsește numărul de colete. ","")&amp;IF(F547="","Lipsește natura mărfii. ","")&amp;IF(N(H547)&lt;=0,"Lipsește greutatea brută. ","")))</f>
        <v/>
      </c>
      <c r="K547" s="1" t="str">
        <f>IF(B547="","",B547&amp;"|"&amp;COUNTIF($B$5:B547,B547))</f>
        <v/>
      </c>
    </row>
    <row r="548" spans="2:11" x14ac:dyDescent="0.2">
      <c r="B548" s="12"/>
      <c r="C548" s="9"/>
      <c r="D548" s="13"/>
      <c r="E548" s="9"/>
      <c r="F548" s="9"/>
      <c r="G548" s="12"/>
      <c r="H548" s="14"/>
      <c r="I548" s="15"/>
      <c r="J548" s="16" t="str">
        <f>IF(B548="","",TRIM(IF(ISNA(MATCH(B548,'Registru CMR'!$B$5:$B$504,0)),"CMR-ul nu există în registru. ","")&amp;IF(N(D548)&lt;=0,"Lipsește numărul de colete. ","")&amp;IF(F548="","Lipsește natura mărfii. ","")&amp;IF(N(H548)&lt;=0,"Lipsește greutatea brută. ","")))</f>
        <v/>
      </c>
      <c r="K548" s="1" t="str">
        <f>IF(B548="","",B548&amp;"|"&amp;COUNTIF($B$5:B548,B548))</f>
        <v/>
      </c>
    </row>
    <row r="549" spans="2:11" x14ac:dyDescent="0.2">
      <c r="B549" s="12"/>
      <c r="C549" s="9"/>
      <c r="D549" s="13"/>
      <c r="E549" s="9"/>
      <c r="F549" s="9"/>
      <c r="G549" s="12"/>
      <c r="H549" s="14"/>
      <c r="I549" s="15"/>
      <c r="J549" s="16" t="str">
        <f>IF(B549="","",TRIM(IF(ISNA(MATCH(B549,'Registru CMR'!$B$5:$B$504,0)),"CMR-ul nu există în registru. ","")&amp;IF(N(D549)&lt;=0,"Lipsește numărul de colete. ","")&amp;IF(F549="","Lipsește natura mărfii. ","")&amp;IF(N(H549)&lt;=0,"Lipsește greutatea brută. ","")))</f>
        <v/>
      </c>
      <c r="K549" s="1" t="str">
        <f>IF(B549="","",B549&amp;"|"&amp;COUNTIF($B$5:B549,B549))</f>
        <v/>
      </c>
    </row>
    <row r="550" spans="2:11" x14ac:dyDescent="0.2">
      <c r="B550" s="12"/>
      <c r="C550" s="9"/>
      <c r="D550" s="13"/>
      <c r="E550" s="9"/>
      <c r="F550" s="9"/>
      <c r="G550" s="12"/>
      <c r="H550" s="14"/>
      <c r="I550" s="15"/>
      <c r="J550" s="16" t="str">
        <f>IF(B550="","",TRIM(IF(ISNA(MATCH(B550,'Registru CMR'!$B$5:$B$504,0)),"CMR-ul nu există în registru. ","")&amp;IF(N(D550)&lt;=0,"Lipsește numărul de colete. ","")&amp;IF(F550="","Lipsește natura mărfii. ","")&amp;IF(N(H550)&lt;=0,"Lipsește greutatea brută. ","")))</f>
        <v/>
      </c>
      <c r="K550" s="1" t="str">
        <f>IF(B550="","",B550&amp;"|"&amp;COUNTIF($B$5:B550,B550))</f>
        <v/>
      </c>
    </row>
    <row r="551" spans="2:11" x14ac:dyDescent="0.2">
      <c r="B551" s="12"/>
      <c r="C551" s="9"/>
      <c r="D551" s="13"/>
      <c r="E551" s="9"/>
      <c r="F551" s="9"/>
      <c r="G551" s="12"/>
      <c r="H551" s="14"/>
      <c r="I551" s="15"/>
      <c r="J551" s="16" t="str">
        <f>IF(B551="","",TRIM(IF(ISNA(MATCH(B551,'Registru CMR'!$B$5:$B$504,0)),"CMR-ul nu există în registru. ","")&amp;IF(N(D551)&lt;=0,"Lipsește numărul de colete. ","")&amp;IF(F551="","Lipsește natura mărfii. ","")&amp;IF(N(H551)&lt;=0,"Lipsește greutatea brută. ","")))</f>
        <v/>
      </c>
      <c r="K551" s="1" t="str">
        <f>IF(B551="","",B551&amp;"|"&amp;COUNTIF($B$5:B551,B551))</f>
        <v/>
      </c>
    </row>
    <row r="552" spans="2:11" x14ac:dyDescent="0.2">
      <c r="B552" s="12"/>
      <c r="C552" s="9"/>
      <c r="D552" s="13"/>
      <c r="E552" s="9"/>
      <c r="F552" s="9"/>
      <c r="G552" s="12"/>
      <c r="H552" s="14"/>
      <c r="I552" s="15"/>
      <c r="J552" s="16" t="str">
        <f>IF(B552="","",TRIM(IF(ISNA(MATCH(B552,'Registru CMR'!$B$5:$B$504,0)),"CMR-ul nu există în registru. ","")&amp;IF(N(D552)&lt;=0,"Lipsește numărul de colete. ","")&amp;IF(F552="","Lipsește natura mărfii. ","")&amp;IF(N(H552)&lt;=0,"Lipsește greutatea brută. ","")))</f>
        <v/>
      </c>
      <c r="K552" s="1" t="str">
        <f>IF(B552="","",B552&amp;"|"&amp;COUNTIF($B$5:B552,B552))</f>
        <v/>
      </c>
    </row>
    <row r="553" spans="2:11" x14ac:dyDescent="0.2">
      <c r="B553" s="12"/>
      <c r="C553" s="9"/>
      <c r="D553" s="13"/>
      <c r="E553" s="9"/>
      <c r="F553" s="9"/>
      <c r="G553" s="12"/>
      <c r="H553" s="14"/>
      <c r="I553" s="15"/>
      <c r="J553" s="16" t="str">
        <f>IF(B553="","",TRIM(IF(ISNA(MATCH(B553,'Registru CMR'!$B$5:$B$504,0)),"CMR-ul nu există în registru. ","")&amp;IF(N(D553)&lt;=0,"Lipsește numărul de colete. ","")&amp;IF(F553="","Lipsește natura mărfii. ","")&amp;IF(N(H553)&lt;=0,"Lipsește greutatea brută. ","")))</f>
        <v/>
      </c>
      <c r="K553" s="1" t="str">
        <f>IF(B553="","",B553&amp;"|"&amp;COUNTIF($B$5:B553,B553))</f>
        <v/>
      </c>
    </row>
    <row r="554" spans="2:11" x14ac:dyDescent="0.2">
      <c r="B554" s="12"/>
      <c r="C554" s="9"/>
      <c r="D554" s="13"/>
      <c r="E554" s="9"/>
      <c r="F554" s="9"/>
      <c r="G554" s="12"/>
      <c r="H554" s="14"/>
      <c r="I554" s="15"/>
      <c r="J554" s="16" t="str">
        <f>IF(B554="","",TRIM(IF(ISNA(MATCH(B554,'Registru CMR'!$B$5:$B$504,0)),"CMR-ul nu există în registru. ","")&amp;IF(N(D554)&lt;=0,"Lipsește numărul de colete. ","")&amp;IF(F554="","Lipsește natura mărfii. ","")&amp;IF(N(H554)&lt;=0,"Lipsește greutatea brută. ","")))</f>
        <v/>
      </c>
      <c r="K554" s="1" t="str">
        <f>IF(B554="","",B554&amp;"|"&amp;COUNTIF($B$5:B554,B554))</f>
        <v/>
      </c>
    </row>
    <row r="555" spans="2:11" x14ac:dyDescent="0.2">
      <c r="B555" s="12"/>
      <c r="C555" s="9"/>
      <c r="D555" s="13"/>
      <c r="E555" s="9"/>
      <c r="F555" s="9"/>
      <c r="G555" s="12"/>
      <c r="H555" s="14"/>
      <c r="I555" s="15"/>
      <c r="J555" s="16" t="str">
        <f>IF(B555="","",TRIM(IF(ISNA(MATCH(B555,'Registru CMR'!$B$5:$B$504,0)),"CMR-ul nu există în registru. ","")&amp;IF(N(D555)&lt;=0,"Lipsește numărul de colete. ","")&amp;IF(F555="","Lipsește natura mărfii. ","")&amp;IF(N(H555)&lt;=0,"Lipsește greutatea brută. ","")))</f>
        <v/>
      </c>
      <c r="K555" s="1" t="str">
        <f>IF(B555="","",B555&amp;"|"&amp;COUNTIF($B$5:B555,B555))</f>
        <v/>
      </c>
    </row>
    <row r="556" spans="2:11" x14ac:dyDescent="0.2">
      <c r="B556" s="12"/>
      <c r="C556" s="9"/>
      <c r="D556" s="13"/>
      <c r="E556" s="9"/>
      <c r="F556" s="9"/>
      <c r="G556" s="12"/>
      <c r="H556" s="14"/>
      <c r="I556" s="15"/>
      <c r="J556" s="16" t="str">
        <f>IF(B556="","",TRIM(IF(ISNA(MATCH(B556,'Registru CMR'!$B$5:$B$504,0)),"CMR-ul nu există în registru. ","")&amp;IF(N(D556)&lt;=0,"Lipsește numărul de colete. ","")&amp;IF(F556="","Lipsește natura mărfii. ","")&amp;IF(N(H556)&lt;=0,"Lipsește greutatea brută. ","")))</f>
        <v/>
      </c>
      <c r="K556" s="1" t="str">
        <f>IF(B556="","",B556&amp;"|"&amp;COUNTIF($B$5:B556,B556))</f>
        <v/>
      </c>
    </row>
    <row r="557" spans="2:11" x14ac:dyDescent="0.2">
      <c r="B557" s="12"/>
      <c r="C557" s="9"/>
      <c r="D557" s="13"/>
      <c r="E557" s="9"/>
      <c r="F557" s="9"/>
      <c r="G557" s="12"/>
      <c r="H557" s="14"/>
      <c r="I557" s="15"/>
      <c r="J557" s="16" t="str">
        <f>IF(B557="","",TRIM(IF(ISNA(MATCH(B557,'Registru CMR'!$B$5:$B$504,0)),"CMR-ul nu există în registru. ","")&amp;IF(N(D557)&lt;=0,"Lipsește numărul de colete. ","")&amp;IF(F557="","Lipsește natura mărfii. ","")&amp;IF(N(H557)&lt;=0,"Lipsește greutatea brută. ","")))</f>
        <v/>
      </c>
      <c r="K557" s="1" t="str">
        <f>IF(B557="","",B557&amp;"|"&amp;COUNTIF($B$5:B557,B557))</f>
        <v/>
      </c>
    </row>
    <row r="558" spans="2:11" x14ac:dyDescent="0.2">
      <c r="B558" s="12"/>
      <c r="C558" s="9"/>
      <c r="D558" s="13"/>
      <c r="E558" s="9"/>
      <c r="F558" s="9"/>
      <c r="G558" s="12"/>
      <c r="H558" s="14"/>
      <c r="I558" s="15"/>
      <c r="J558" s="16" t="str">
        <f>IF(B558="","",TRIM(IF(ISNA(MATCH(B558,'Registru CMR'!$B$5:$B$504,0)),"CMR-ul nu există în registru. ","")&amp;IF(N(D558)&lt;=0,"Lipsește numărul de colete. ","")&amp;IF(F558="","Lipsește natura mărfii. ","")&amp;IF(N(H558)&lt;=0,"Lipsește greutatea brută. ","")))</f>
        <v/>
      </c>
      <c r="K558" s="1" t="str">
        <f>IF(B558="","",B558&amp;"|"&amp;COUNTIF($B$5:B558,B558))</f>
        <v/>
      </c>
    </row>
    <row r="559" spans="2:11" x14ac:dyDescent="0.2">
      <c r="B559" s="12"/>
      <c r="C559" s="9"/>
      <c r="D559" s="13"/>
      <c r="E559" s="9"/>
      <c r="F559" s="9"/>
      <c r="G559" s="12"/>
      <c r="H559" s="14"/>
      <c r="I559" s="15"/>
      <c r="J559" s="16" t="str">
        <f>IF(B559="","",TRIM(IF(ISNA(MATCH(B559,'Registru CMR'!$B$5:$B$504,0)),"CMR-ul nu există în registru. ","")&amp;IF(N(D559)&lt;=0,"Lipsește numărul de colete. ","")&amp;IF(F559="","Lipsește natura mărfii. ","")&amp;IF(N(H559)&lt;=0,"Lipsește greutatea brută. ","")))</f>
        <v/>
      </c>
      <c r="K559" s="1" t="str">
        <f>IF(B559="","",B559&amp;"|"&amp;COUNTIF($B$5:B559,B559))</f>
        <v/>
      </c>
    </row>
    <row r="560" spans="2:11" x14ac:dyDescent="0.2">
      <c r="B560" s="12"/>
      <c r="C560" s="9"/>
      <c r="D560" s="13"/>
      <c r="E560" s="9"/>
      <c r="F560" s="9"/>
      <c r="G560" s="12"/>
      <c r="H560" s="14"/>
      <c r="I560" s="15"/>
      <c r="J560" s="16" t="str">
        <f>IF(B560="","",TRIM(IF(ISNA(MATCH(B560,'Registru CMR'!$B$5:$B$504,0)),"CMR-ul nu există în registru. ","")&amp;IF(N(D560)&lt;=0,"Lipsește numărul de colete. ","")&amp;IF(F560="","Lipsește natura mărfii. ","")&amp;IF(N(H560)&lt;=0,"Lipsește greutatea brută. ","")))</f>
        <v/>
      </c>
      <c r="K560" s="1" t="str">
        <f>IF(B560="","",B560&amp;"|"&amp;COUNTIF($B$5:B560,B560))</f>
        <v/>
      </c>
    </row>
    <row r="561" spans="2:11" x14ac:dyDescent="0.2">
      <c r="B561" s="12"/>
      <c r="C561" s="9"/>
      <c r="D561" s="13"/>
      <c r="E561" s="9"/>
      <c r="F561" s="9"/>
      <c r="G561" s="12"/>
      <c r="H561" s="14"/>
      <c r="I561" s="15"/>
      <c r="J561" s="16" t="str">
        <f>IF(B561="","",TRIM(IF(ISNA(MATCH(B561,'Registru CMR'!$B$5:$B$504,0)),"CMR-ul nu există în registru. ","")&amp;IF(N(D561)&lt;=0,"Lipsește numărul de colete. ","")&amp;IF(F561="","Lipsește natura mărfii. ","")&amp;IF(N(H561)&lt;=0,"Lipsește greutatea brută. ","")))</f>
        <v/>
      </c>
      <c r="K561" s="1" t="str">
        <f>IF(B561="","",B561&amp;"|"&amp;COUNTIF($B$5:B561,B561))</f>
        <v/>
      </c>
    </row>
    <row r="562" spans="2:11" x14ac:dyDescent="0.2">
      <c r="B562" s="12"/>
      <c r="C562" s="9"/>
      <c r="D562" s="13"/>
      <c r="E562" s="9"/>
      <c r="F562" s="9"/>
      <c r="G562" s="12"/>
      <c r="H562" s="14"/>
      <c r="I562" s="15"/>
      <c r="J562" s="16" t="str">
        <f>IF(B562="","",TRIM(IF(ISNA(MATCH(B562,'Registru CMR'!$B$5:$B$504,0)),"CMR-ul nu există în registru. ","")&amp;IF(N(D562)&lt;=0,"Lipsește numărul de colete. ","")&amp;IF(F562="","Lipsește natura mărfii. ","")&amp;IF(N(H562)&lt;=0,"Lipsește greutatea brută. ","")))</f>
        <v/>
      </c>
      <c r="K562" s="1" t="str">
        <f>IF(B562="","",B562&amp;"|"&amp;COUNTIF($B$5:B562,B562))</f>
        <v/>
      </c>
    </row>
    <row r="563" spans="2:11" x14ac:dyDescent="0.2">
      <c r="B563" s="12"/>
      <c r="C563" s="9"/>
      <c r="D563" s="13"/>
      <c r="E563" s="9"/>
      <c r="F563" s="9"/>
      <c r="G563" s="12"/>
      <c r="H563" s="14"/>
      <c r="I563" s="15"/>
      <c r="J563" s="16" t="str">
        <f>IF(B563="","",TRIM(IF(ISNA(MATCH(B563,'Registru CMR'!$B$5:$B$504,0)),"CMR-ul nu există în registru. ","")&amp;IF(N(D563)&lt;=0,"Lipsește numărul de colete. ","")&amp;IF(F563="","Lipsește natura mărfii. ","")&amp;IF(N(H563)&lt;=0,"Lipsește greutatea brută. ","")))</f>
        <v/>
      </c>
      <c r="K563" s="1" t="str">
        <f>IF(B563="","",B563&amp;"|"&amp;COUNTIF($B$5:B563,B563))</f>
        <v/>
      </c>
    </row>
    <row r="564" spans="2:11" x14ac:dyDescent="0.2">
      <c r="B564" s="12"/>
      <c r="C564" s="9"/>
      <c r="D564" s="13"/>
      <c r="E564" s="9"/>
      <c r="F564" s="9"/>
      <c r="G564" s="12"/>
      <c r="H564" s="14"/>
      <c r="I564" s="15"/>
      <c r="J564" s="16" t="str">
        <f>IF(B564="","",TRIM(IF(ISNA(MATCH(B564,'Registru CMR'!$B$5:$B$504,0)),"CMR-ul nu există în registru. ","")&amp;IF(N(D564)&lt;=0,"Lipsește numărul de colete. ","")&amp;IF(F564="","Lipsește natura mărfii. ","")&amp;IF(N(H564)&lt;=0,"Lipsește greutatea brută. ","")))</f>
        <v/>
      </c>
      <c r="K564" s="1" t="str">
        <f>IF(B564="","",B564&amp;"|"&amp;COUNTIF($B$5:B564,B564))</f>
        <v/>
      </c>
    </row>
    <row r="565" spans="2:11" x14ac:dyDescent="0.2">
      <c r="B565" s="12"/>
      <c r="C565" s="9"/>
      <c r="D565" s="13"/>
      <c r="E565" s="9"/>
      <c r="F565" s="9"/>
      <c r="G565" s="12"/>
      <c r="H565" s="14"/>
      <c r="I565" s="15"/>
      <c r="J565" s="16" t="str">
        <f>IF(B565="","",TRIM(IF(ISNA(MATCH(B565,'Registru CMR'!$B$5:$B$504,0)),"CMR-ul nu există în registru. ","")&amp;IF(N(D565)&lt;=0,"Lipsește numărul de colete. ","")&amp;IF(F565="","Lipsește natura mărfii. ","")&amp;IF(N(H565)&lt;=0,"Lipsește greutatea brută. ","")))</f>
        <v/>
      </c>
      <c r="K565" s="1" t="str">
        <f>IF(B565="","",B565&amp;"|"&amp;COUNTIF($B$5:B565,B565))</f>
        <v/>
      </c>
    </row>
    <row r="566" spans="2:11" x14ac:dyDescent="0.2">
      <c r="B566" s="12"/>
      <c r="C566" s="9"/>
      <c r="D566" s="13"/>
      <c r="E566" s="9"/>
      <c r="F566" s="9"/>
      <c r="G566" s="12"/>
      <c r="H566" s="14"/>
      <c r="I566" s="15"/>
      <c r="J566" s="16" t="str">
        <f>IF(B566="","",TRIM(IF(ISNA(MATCH(B566,'Registru CMR'!$B$5:$B$504,0)),"CMR-ul nu există în registru. ","")&amp;IF(N(D566)&lt;=0,"Lipsește numărul de colete. ","")&amp;IF(F566="","Lipsește natura mărfii. ","")&amp;IF(N(H566)&lt;=0,"Lipsește greutatea brută. ","")))</f>
        <v/>
      </c>
      <c r="K566" s="1" t="str">
        <f>IF(B566="","",B566&amp;"|"&amp;COUNTIF($B$5:B566,B566))</f>
        <v/>
      </c>
    </row>
    <row r="567" spans="2:11" x14ac:dyDescent="0.2">
      <c r="B567" s="12"/>
      <c r="C567" s="9"/>
      <c r="D567" s="13"/>
      <c r="E567" s="9"/>
      <c r="F567" s="9"/>
      <c r="G567" s="12"/>
      <c r="H567" s="14"/>
      <c r="I567" s="15"/>
      <c r="J567" s="16" t="str">
        <f>IF(B567="","",TRIM(IF(ISNA(MATCH(B567,'Registru CMR'!$B$5:$B$504,0)),"CMR-ul nu există în registru. ","")&amp;IF(N(D567)&lt;=0,"Lipsește numărul de colete. ","")&amp;IF(F567="","Lipsește natura mărfii. ","")&amp;IF(N(H567)&lt;=0,"Lipsește greutatea brută. ","")))</f>
        <v/>
      </c>
      <c r="K567" s="1" t="str">
        <f>IF(B567="","",B567&amp;"|"&amp;COUNTIF($B$5:B567,B567))</f>
        <v/>
      </c>
    </row>
    <row r="568" spans="2:11" x14ac:dyDescent="0.2">
      <c r="B568" s="12"/>
      <c r="C568" s="9"/>
      <c r="D568" s="13"/>
      <c r="E568" s="9"/>
      <c r="F568" s="9"/>
      <c r="G568" s="12"/>
      <c r="H568" s="14"/>
      <c r="I568" s="15"/>
      <c r="J568" s="16" t="str">
        <f>IF(B568="","",TRIM(IF(ISNA(MATCH(B568,'Registru CMR'!$B$5:$B$504,0)),"CMR-ul nu există în registru. ","")&amp;IF(N(D568)&lt;=0,"Lipsește numărul de colete. ","")&amp;IF(F568="","Lipsește natura mărfii. ","")&amp;IF(N(H568)&lt;=0,"Lipsește greutatea brută. ","")))</f>
        <v/>
      </c>
      <c r="K568" s="1" t="str">
        <f>IF(B568="","",B568&amp;"|"&amp;COUNTIF($B$5:B568,B568))</f>
        <v/>
      </c>
    </row>
    <row r="569" spans="2:11" x14ac:dyDescent="0.2">
      <c r="B569" s="12"/>
      <c r="C569" s="9"/>
      <c r="D569" s="13"/>
      <c r="E569" s="9"/>
      <c r="F569" s="9"/>
      <c r="G569" s="12"/>
      <c r="H569" s="14"/>
      <c r="I569" s="15"/>
      <c r="J569" s="16" t="str">
        <f>IF(B569="","",TRIM(IF(ISNA(MATCH(B569,'Registru CMR'!$B$5:$B$504,0)),"CMR-ul nu există în registru. ","")&amp;IF(N(D569)&lt;=0,"Lipsește numărul de colete. ","")&amp;IF(F569="","Lipsește natura mărfii. ","")&amp;IF(N(H569)&lt;=0,"Lipsește greutatea brută. ","")))</f>
        <v/>
      </c>
      <c r="K569" s="1" t="str">
        <f>IF(B569="","",B569&amp;"|"&amp;COUNTIF($B$5:B569,B569))</f>
        <v/>
      </c>
    </row>
    <row r="570" spans="2:11" x14ac:dyDescent="0.2">
      <c r="B570" s="12"/>
      <c r="C570" s="9"/>
      <c r="D570" s="13"/>
      <c r="E570" s="9"/>
      <c r="F570" s="9"/>
      <c r="G570" s="12"/>
      <c r="H570" s="14"/>
      <c r="I570" s="15"/>
      <c r="J570" s="16" t="str">
        <f>IF(B570="","",TRIM(IF(ISNA(MATCH(B570,'Registru CMR'!$B$5:$B$504,0)),"CMR-ul nu există în registru. ","")&amp;IF(N(D570)&lt;=0,"Lipsește numărul de colete. ","")&amp;IF(F570="","Lipsește natura mărfii. ","")&amp;IF(N(H570)&lt;=0,"Lipsește greutatea brută. ","")))</f>
        <v/>
      </c>
      <c r="K570" s="1" t="str">
        <f>IF(B570="","",B570&amp;"|"&amp;COUNTIF($B$5:B570,B570))</f>
        <v/>
      </c>
    </row>
    <row r="571" spans="2:11" x14ac:dyDescent="0.2">
      <c r="B571" s="12"/>
      <c r="C571" s="9"/>
      <c r="D571" s="13"/>
      <c r="E571" s="9"/>
      <c r="F571" s="9"/>
      <c r="G571" s="12"/>
      <c r="H571" s="14"/>
      <c r="I571" s="15"/>
      <c r="J571" s="16" t="str">
        <f>IF(B571="","",TRIM(IF(ISNA(MATCH(B571,'Registru CMR'!$B$5:$B$504,0)),"CMR-ul nu există în registru. ","")&amp;IF(N(D571)&lt;=0,"Lipsește numărul de colete. ","")&amp;IF(F571="","Lipsește natura mărfii. ","")&amp;IF(N(H571)&lt;=0,"Lipsește greutatea brută. ","")))</f>
        <v/>
      </c>
      <c r="K571" s="1" t="str">
        <f>IF(B571="","",B571&amp;"|"&amp;COUNTIF($B$5:B571,B571))</f>
        <v/>
      </c>
    </row>
    <row r="572" spans="2:11" x14ac:dyDescent="0.2">
      <c r="B572" s="12"/>
      <c r="C572" s="9"/>
      <c r="D572" s="13"/>
      <c r="E572" s="9"/>
      <c r="F572" s="9"/>
      <c r="G572" s="12"/>
      <c r="H572" s="14"/>
      <c r="I572" s="15"/>
      <c r="J572" s="16" t="str">
        <f>IF(B572="","",TRIM(IF(ISNA(MATCH(B572,'Registru CMR'!$B$5:$B$504,0)),"CMR-ul nu există în registru. ","")&amp;IF(N(D572)&lt;=0,"Lipsește numărul de colete. ","")&amp;IF(F572="","Lipsește natura mărfii. ","")&amp;IF(N(H572)&lt;=0,"Lipsește greutatea brută. ","")))</f>
        <v/>
      </c>
      <c r="K572" s="1" t="str">
        <f>IF(B572="","",B572&amp;"|"&amp;COUNTIF($B$5:B572,B572))</f>
        <v/>
      </c>
    </row>
    <row r="573" spans="2:11" x14ac:dyDescent="0.2">
      <c r="B573" s="12"/>
      <c r="C573" s="9"/>
      <c r="D573" s="13"/>
      <c r="E573" s="9"/>
      <c r="F573" s="9"/>
      <c r="G573" s="12"/>
      <c r="H573" s="14"/>
      <c r="I573" s="15"/>
      <c r="J573" s="16" t="str">
        <f>IF(B573="","",TRIM(IF(ISNA(MATCH(B573,'Registru CMR'!$B$5:$B$504,0)),"CMR-ul nu există în registru. ","")&amp;IF(N(D573)&lt;=0,"Lipsește numărul de colete. ","")&amp;IF(F573="","Lipsește natura mărfii. ","")&amp;IF(N(H573)&lt;=0,"Lipsește greutatea brută. ","")))</f>
        <v/>
      </c>
      <c r="K573" s="1" t="str">
        <f>IF(B573="","",B573&amp;"|"&amp;COUNTIF($B$5:B573,B573))</f>
        <v/>
      </c>
    </row>
    <row r="574" spans="2:11" x14ac:dyDescent="0.2">
      <c r="B574" s="12"/>
      <c r="C574" s="9"/>
      <c r="D574" s="13"/>
      <c r="E574" s="9"/>
      <c r="F574" s="9"/>
      <c r="G574" s="12"/>
      <c r="H574" s="14"/>
      <c r="I574" s="15"/>
      <c r="J574" s="16" t="str">
        <f>IF(B574="","",TRIM(IF(ISNA(MATCH(B574,'Registru CMR'!$B$5:$B$504,0)),"CMR-ul nu există în registru. ","")&amp;IF(N(D574)&lt;=0,"Lipsește numărul de colete. ","")&amp;IF(F574="","Lipsește natura mărfii. ","")&amp;IF(N(H574)&lt;=0,"Lipsește greutatea brută. ","")))</f>
        <v/>
      </c>
      <c r="K574" s="1" t="str">
        <f>IF(B574="","",B574&amp;"|"&amp;COUNTIF($B$5:B574,B574))</f>
        <v/>
      </c>
    </row>
    <row r="575" spans="2:11" x14ac:dyDescent="0.2">
      <c r="B575" s="12"/>
      <c r="C575" s="9"/>
      <c r="D575" s="13"/>
      <c r="E575" s="9"/>
      <c r="F575" s="9"/>
      <c r="G575" s="12"/>
      <c r="H575" s="14"/>
      <c r="I575" s="15"/>
      <c r="J575" s="16" t="str">
        <f>IF(B575="","",TRIM(IF(ISNA(MATCH(B575,'Registru CMR'!$B$5:$B$504,0)),"CMR-ul nu există în registru. ","")&amp;IF(N(D575)&lt;=0,"Lipsește numărul de colete. ","")&amp;IF(F575="","Lipsește natura mărfii. ","")&amp;IF(N(H575)&lt;=0,"Lipsește greutatea brută. ","")))</f>
        <v/>
      </c>
      <c r="K575" s="1" t="str">
        <f>IF(B575="","",B575&amp;"|"&amp;COUNTIF($B$5:B575,B575))</f>
        <v/>
      </c>
    </row>
    <row r="576" spans="2:11" x14ac:dyDescent="0.2">
      <c r="B576" s="12"/>
      <c r="C576" s="9"/>
      <c r="D576" s="13"/>
      <c r="E576" s="9"/>
      <c r="F576" s="9"/>
      <c r="G576" s="12"/>
      <c r="H576" s="14"/>
      <c r="I576" s="15"/>
      <c r="J576" s="16" t="str">
        <f>IF(B576="","",TRIM(IF(ISNA(MATCH(B576,'Registru CMR'!$B$5:$B$504,0)),"CMR-ul nu există în registru. ","")&amp;IF(N(D576)&lt;=0,"Lipsește numărul de colete. ","")&amp;IF(F576="","Lipsește natura mărfii. ","")&amp;IF(N(H576)&lt;=0,"Lipsește greutatea brută. ","")))</f>
        <v/>
      </c>
      <c r="K576" s="1" t="str">
        <f>IF(B576="","",B576&amp;"|"&amp;COUNTIF($B$5:B576,B576))</f>
        <v/>
      </c>
    </row>
    <row r="577" spans="2:11" x14ac:dyDescent="0.2">
      <c r="B577" s="12"/>
      <c r="C577" s="9"/>
      <c r="D577" s="13"/>
      <c r="E577" s="9"/>
      <c r="F577" s="9"/>
      <c r="G577" s="12"/>
      <c r="H577" s="14"/>
      <c r="I577" s="15"/>
      <c r="J577" s="16" t="str">
        <f>IF(B577="","",TRIM(IF(ISNA(MATCH(B577,'Registru CMR'!$B$5:$B$504,0)),"CMR-ul nu există în registru. ","")&amp;IF(N(D577)&lt;=0,"Lipsește numărul de colete. ","")&amp;IF(F577="","Lipsește natura mărfii. ","")&amp;IF(N(H577)&lt;=0,"Lipsește greutatea brută. ","")))</f>
        <v/>
      </c>
      <c r="K577" s="1" t="str">
        <f>IF(B577="","",B577&amp;"|"&amp;COUNTIF($B$5:B577,B577))</f>
        <v/>
      </c>
    </row>
    <row r="578" spans="2:11" x14ac:dyDescent="0.2">
      <c r="B578" s="12"/>
      <c r="C578" s="9"/>
      <c r="D578" s="13"/>
      <c r="E578" s="9"/>
      <c r="F578" s="9"/>
      <c r="G578" s="12"/>
      <c r="H578" s="14"/>
      <c r="I578" s="15"/>
      <c r="J578" s="16" t="str">
        <f>IF(B578="","",TRIM(IF(ISNA(MATCH(B578,'Registru CMR'!$B$5:$B$504,0)),"CMR-ul nu există în registru. ","")&amp;IF(N(D578)&lt;=0,"Lipsește numărul de colete. ","")&amp;IF(F578="","Lipsește natura mărfii. ","")&amp;IF(N(H578)&lt;=0,"Lipsește greutatea brută. ","")))</f>
        <v/>
      </c>
      <c r="K578" s="1" t="str">
        <f>IF(B578="","",B578&amp;"|"&amp;COUNTIF($B$5:B578,B578))</f>
        <v/>
      </c>
    </row>
    <row r="579" spans="2:11" x14ac:dyDescent="0.2">
      <c r="B579" s="12"/>
      <c r="C579" s="9"/>
      <c r="D579" s="13"/>
      <c r="E579" s="9"/>
      <c r="F579" s="9"/>
      <c r="G579" s="12"/>
      <c r="H579" s="14"/>
      <c r="I579" s="15"/>
      <c r="J579" s="16" t="str">
        <f>IF(B579="","",TRIM(IF(ISNA(MATCH(B579,'Registru CMR'!$B$5:$B$504,0)),"CMR-ul nu există în registru. ","")&amp;IF(N(D579)&lt;=0,"Lipsește numărul de colete. ","")&amp;IF(F579="","Lipsește natura mărfii. ","")&amp;IF(N(H579)&lt;=0,"Lipsește greutatea brută. ","")))</f>
        <v/>
      </c>
      <c r="K579" s="1" t="str">
        <f>IF(B579="","",B579&amp;"|"&amp;COUNTIF($B$5:B579,B579))</f>
        <v/>
      </c>
    </row>
    <row r="580" spans="2:11" x14ac:dyDescent="0.2">
      <c r="B580" s="12"/>
      <c r="C580" s="9"/>
      <c r="D580" s="13"/>
      <c r="E580" s="9"/>
      <c r="F580" s="9"/>
      <c r="G580" s="12"/>
      <c r="H580" s="14"/>
      <c r="I580" s="15"/>
      <c r="J580" s="16" t="str">
        <f>IF(B580="","",TRIM(IF(ISNA(MATCH(B580,'Registru CMR'!$B$5:$B$504,0)),"CMR-ul nu există în registru. ","")&amp;IF(N(D580)&lt;=0,"Lipsește numărul de colete. ","")&amp;IF(F580="","Lipsește natura mărfii. ","")&amp;IF(N(H580)&lt;=0,"Lipsește greutatea brută. ","")))</f>
        <v/>
      </c>
      <c r="K580" s="1" t="str">
        <f>IF(B580="","",B580&amp;"|"&amp;COUNTIF($B$5:B580,B580))</f>
        <v/>
      </c>
    </row>
    <row r="581" spans="2:11" x14ac:dyDescent="0.2">
      <c r="B581" s="12"/>
      <c r="C581" s="9"/>
      <c r="D581" s="13"/>
      <c r="E581" s="9"/>
      <c r="F581" s="9"/>
      <c r="G581" s="12"/>
      <c r="H581" s="14"/>
      <c r="I581" s="15"/>
      <c r="J581" s="16" t="str">
        <f>IF(B581="","",TRIM(IF(ISNA(MATCH(B581,'Registru CMR'!$B$5:$B$504,0)),"CMR-ul nu există în registru. ","")&amp;IF(N(D581)&lt;=0,"Lipsește numărul de colete. ","")&amp;IF(F581="","Lipsește natura mărfii. ","")&amp;IF(N(H581)&lt;=0,"Lipsește greutatea brută. ","")))</f>
        <v/>
      </c>
      <c r="K581" s="1" t="str">
        <f>IF(B581="","",B581&amp;"|"&amp;COUNTIF($B$5:B581,B581))</f>
        <v/>
      </c>
    </row>
    <row r="582" spans="2:11" x14ac:dyDescent="0.2">
      <c r="B582" s="12"/>
      <c r="C582" s="9"/>
      <c r="D582" s="13"/>
      <c r="E582" s="9"/>
      <c r="F582" s="9"/>
      <c r="G582" s="12"/>
      <c r="H582" s="14"/>
      <c r="I582" s="15"/>
      <c r="J582" s="16" t="str">
        <f>IF(B582="","",TRIM(IF(ISNA(MATCH(B582,'Registru CMR'!$B$5:$B$504,0)),"CMR-ul nu există în registru. ","")&amp;IF(N(D582)&lt;=0,"Lipsește numărul de colete. ","")&amp;IF(F582="","Lipsește natura mărfii. ","")&amp;IF(N(H582)&lt;=0,"Lipsește greutatea brută. ","")))</f>
        <v/>
      </c>
      <c r="K582" s="1" t="str">
        <f>IF(B582="","",B582&amp;"|"&amp;COUNTIF($B$5:B582,B582))</f>
        <v/>
      </c>
    </row>
    <row r="583" spans="2:11" x14ac:dyDescent="0.2">
      <c r="B583" s="12"/>
      <c r="C583" s="9"/>
      <c r="D583" s="13"/>
      <c r="E583" s="9"/>
      <c r="F583" s="9"/>
      <c r="G583" s="12"/>
      <c r="H583" s="14"/>
      <c r="I583" s="15"/>
      <c r="J583" s="16" t="str">
        <f>IF(B583="","",TRIM(IF(ISNA(MATCH(B583,'Registru CMR'!$B$5:$B$504,0)),"CMR-ul nu există în registru. ","")&amp;IF(N(D583)&lt;=0,"Lipsește numărul de colete. ","")&amp;IF(F583="","Lipsește natura mărfii. ","")&amp;IF(N(H583)&lt;=0,"Lipsește greutatea brută. ","")))</f>
        <v/>
      </c>
      <c r="K583" s="1" t="str">
        <f>IF(B583="","",B583&amp;"|"&amp;COUNTIF($B$5:B583,B583))</f>
        <v/>
      </c>
    </row>
    <row r="584" spans="2:11" x14ac:dyDescent="0.2">
      <c r="B584" s="12"/>
      <c r="C584" s="9"/>
      <c r="D584" s="13"/>
      <c r="E584" s="9"/>
      <c r="F584" s="9"/>
      <c r="G584" s="12"/>
      <c r="H584" s="14"/>
      <c r="I584" s="15"/>
      <c r="J584" s="16" t="str">
        <f>IF(B584="","",TRIM(IF(ISNA(MATCH(B584,'Registru CMR'!$B$5:$B$504,0)),"CMR-ul nu există în registru. ","")&amp;IF(N(D584)&lt;=0,"Lipsește numărul de colete. ","")&amp;IF(F584="","Lipsește natura mărfii. ","")&amp;IF(N(H584)&lt;=0,"Lipsește greutatea brută. ","")))</f>
        <v/>
      </c>
      <c r="K584" s="1" t="str">
        <f>IF(B584="","",B584&amp;"|"&amp;COUNTIF($B$5:B584,B584))</f>
        <v/>
      </c>
    </row>
    <row r="585" spans="2:11" x14ac:dyDescent="0.2">
      <c r="B585" s="12"/>
      <c r="C585" s="9"/>
      <c r="D585" s="13"/>
      <c r="E585" s="9"/>
      <c r="F585" s="9"/>
      <c r="G585" s="12"/>
      <c r="H585" s="14"/>
      <c r="I585" s="15"/>
      <c r="J585" s="16" t="str">
        <f>IF(B585="","",TRIM(IF(ISNA(MATCH(B585,'Registru CMR'!$B$5:$B$504,0)),"CMR-ul nu există în registru. ","")&amp;IF(N(D585)&lt;=0,"Lipsește numărul de colete. ","")&amp;IF(F585="","Lipsește natura mărfii. ","")&amp;IF(N(H585)&lt;=0,"Lipsește greutatea brută. ","")))</f>
        <v/>
      </c>
      <c r="K585" s="1" t="str">
        <f>IF(B585="","",B585&amp;"|"&amp;COUNTIF($B$5:B585,B585))</f>
        <v/>
      </c>
    </row>
    <row r="586" spans="2:11" x14ac:dyDescent="0.2">
      <c r="B586" s="12"/>
      <c r="C586" s="9"/>
      <c r="D586" s="13"/>
      <c r="E586" s="9"/>
      <c r="F586" s="9"/>
      <c r="G586" s="12"/>
      <c r="H586" s="14"/>
      <c r="I586" s="15"/>
      <c r="J586" s="16" t="str">
        <f>IF(B586="","",TRIM(IF(ISNA(MATCH(B586,'Registru CMR'!$B$5:$B$504,0)),"CMR-ul nu există în registru. ","")&amp;IF(N(D586)&lt;=0,"Lipsește numărul de colete. ","")&amp;IF(F586="","Lipsește natura mărfii. ","")&amp;IF(N(H586)&lt;=0,"Lipsește greutatea brută. ","")))</f>
        <v/>
      </c>
      <c r="K586" s="1" t="str">
        <f>IF(B586="","",B586&amp;"|"&amp;COUNTIF($B$5:B586,B586))</f>
        <v/>
      </c>
    </row>
    <row r="587" spans="2:11" x14ac:dyDescent="0.2">
      <c r="B587" s="12"/>
      <c r="C587" s="9"/>
      <c r="D587" s="13"/>
      <c r="E587" s="9"/>
      <c r="F587" s="9"/>
      <c r="G587" s="12"/>
      <c r="H587" s="14"/>
      <c r="I587" s="15"/>
      <c r="J587" s="16" t="str">
        <f>IF(B587="","",TRIM(IF(ISNA(MATCH(B587,'Registru CMR'!$B$5:$B$504,0)),"CMR-ul nu există în registru. ","")&amp;IF(N(D587)&lt;=0,"Lipsește numărul de colete. ","")&amp;IF(F587="","Lipsește natura mărfii. ","")&amp;IF(N(H587)&lt;=0,"Lipsește greutatea brută. ","")))</f>
        <v/>
      </c>
      <c r="K587" s="1" t="str">
        <f>IF(B587="","",B587&amp;"|"&amp;COUNTIF($B$5:B587,B587))</f>
        <v/>
      </c>
    </row>
    <row r="588" spans="2:11" x14ac:dyDescent="0.2">
      <c r="B588" s="12"/>
      <c r="C588" s="9"/>
      <c r="D588" s="13"/>
      <c r="E588" s="9"/>
      <c r="F588" s="9"/>
      <c r="G588" s="12"/>
      <c r="H588" s="14"/>
      <c r="I588" s="15"/>
      <c r="J588" s="16" t="str">
        <f>IF(B588="","",TRIM(IF(ISNA(MATCH(B588,'Registru CMR'!$B$5:$B$504,0)),"CMR-ul nu există în registru. ","")&amp;IF(N(D588)&lt;=0,"Lipsește numărul de colete. ","")&amp;IF(F588="","Lipsește natura mărfii. ","")&amp;IF(N(H588)&lt;=0,"Lipsește greutatea brută. ","")))</f>
        <v/>
      </c>
      <c r="K588" s="1" t="str">
        <f>IF(B588="","",B588&amp;"|"&amp;COUNTIF($B$5:B588,B588))</f>
        <v/>
      </c>
    </row>
    <row r="589" spans="2:11" x14ac:dyDescent="0.2">
      <c r="B589" s="12"/>
      <c r="C589" s="9"/>
      <c r="D589" s="13"/>
      <c r="E589" s="9"/>
      <c r="F589" s="9"/>
      <c r="G589" s="12"/>
      <c r="H589" s="14"/>
      <c r="I589" s="15"/>
      <c r="J589" s="16" t="str">
        <f>IF(B589="","",TRIM(IF(ISNA(MATCH(B589,'Registru CMR'!$B$5:$B$504,0)),"CMR-ul nu există în registru. ","")&amp;IF(N(D589)&lt;=0,"Lipsește numărul de colete. ","")&amp;IF(F589="","Lipsește natura mărfii. ","")&amp;IF(N(H589)&lt;=0,"Lipsește greutatea brută. ","")))</f>
        <v/>
      </c>
      <c r="K589" s="1" t="str">
        <f>IF(B589="","",B589&amp;"|"&amp;COUNTIF($B$5:B589,B589))</f>
        <v/>
      </c>
    </row>
    <row r="590" spans="2:11" x14ac:dyDescent="0.2">
      <c r="B590" s="12"/>
      <c r="C590" s="9"/>
      <c r="D590" s="13"/>
      <c r="E590" s="9"/>
      <c r="F590" s="9"/>
      <c r="G590" s="12"/>
      <c r="H590" s="14"/>
      <c r="I590" s="15"/>
      <c r="J590" s="16" t="str">
        <f>IF(B590="","",TRIM(IF(ISNA(MATCH(B590,'Registru CMR'!$B$5:$B$504,0)),"CMR-ul nu există în registru. ","")&amp;IF(N(D590)&lt;=0,"Lipsește numărul de colete. ","")&amp;IF(F590="","Lipsește natura mărfii. ","")&amp;IF(N(H590)&lt;=0,"Lipsește greutatea brută. ","")))</f>
        <v/>
      </c>
      <c r="K590" s="1" t="str">
        <f>IF(B590="","",B590&amp;"|"&amp;COUNTIF($B$5:B590,B590))</f>
        <v/>
      </c>
    </row>
    <row r="591" spans="2:11" x14ac:dyDescent="0.2">
      <c r="B591" s="12"/>
      <c r="C591" s="9"/>
      <c r="D591" s="13"/>
      <c r="E591" s="9"/>
      <c r="F591" s="9"/>
      <c r="G591" s="12"/>
      <c r="H591" s="14"/>
      <c r="I591" s="15"/>
      <c r="J591" s="16" t="str">
        <f>IF(B591="","",TRIM(IF(ISNA(MATCH(B591,'Registru CMR'!$B$5:$B$504,0)),"CMR-ul nu există în registru. ","")&amp;IF(N(D591)&lt;=0,"Lipsește numărul de colete. ","")&amp;IF(F591="","Lipsește natura mărfii. ","")&amp;IF(N(H591)&lt;=0,"Lipsește greutatea brută. ","")))</f>
        <v/>
      </c>
      <c r="K591" s="1" t="str">
        <f>IF(B591="","",B591&amp;"|"&amp;COUNTIF($B$5:B591,B591))</f>
        <v/>
      </c>
    </row>
    <row r="592" spans="2:11" x14ac:dyDescent="0.2">
      <c r="B592" s="12"/>
      <c r="C592" s="9"/>
      <c r="D592" s="13"/>
      <c r="E592" s="9"/>
      <c r="F592" s="9"/>
      <c r="G592" s="12"/>
      <c r="H592" s="14"/>
      <c r="I592" s="15"/>
      <c r="J592" s="16" t="str">
        <f>IF(B592="","",TRIM(IF(ISNA(MATCH(B592,'Registru CMR'!$B$5:$B$504,0)),"CMR-ul nu există în registru. ","")&amp;IF(N(D592)&lt;=0,"Lipsește numărul de colete. ","")&amp;IF(F592="","Lipsește natura mărfii. ","")&amp;IF(N(H592)&lt;=0,"Lipsește greutatea brută. ","")))</f>
        <v/>
      </c>
      <c r="K592" s="1" t="str">
        <f>IF(B592="","",B592&amp;"|"&amp;COUNTIF($B$5:B592,B592))</f>
        <v/>
      </c>
    </row>
    <row r="593" spans="2:11" x14ac:dyDescent="0.2">
      <c r="B593" s="12"/>
      <c r="C593" s="9"/>
      <c r="D593" s="13"/>
      <c r="E593" s="9"/>
      <c r="F593" s="9"/>
      <c r="G593" s="12"/>
      <c r="H593" s="14"/>
      <c r="I593" s="15"/>
      <c r="J593" s="16" t="str">
        <f>IF(B593="","",TRIM(IF(ISNA(MATCH(B593,'Registru CMR'!$B$5:$B$504,0)),"CMR-ul nu există în registru. ","")&amp;IF(N(D593)&lt;=0,"Lipsește numărul de colete. ","")&amp;IF(F593="","Lipsește natura mărfii. ","")&amp;IF(N(H593)&lt;=0,"Lipsește greutatea brută. ","")))</f>
        <v/>
      </c>
      <c r="K593" s="1" t="str">
        <f>IF(B593="","",B593&amp;"|"&amp;COUNTIF($B$5:B593,B593))</f>
        <v/>
      </c>
    </row>
    <row r="594" spans="2:11" x14ac:dyDescent="0.2">
      <c r="B594" s="12"/>
      <c r="C594" s="9"/>
      <c r="D594" s="13"/>
      <c r="E594" s="9"/>
      <c r="F594" s="9"/>
      <c r="G594" s="12"/>
      <c r="H594" s="14"/>
      <c r="I594" s="15"/>
      <c r="J594" s="16" t="str">
        <f>IF(B594="","",TRIM(IF(ISNA(MATCH(B594,'Registru CMR'!$B$5:$B$504,0)),"CMR-ul nu există în registru. ","")&amp;IF(N(D594)&lt;=0,"Lipsește numărul de colete. ","")&amp;IF(F594="","Lipsește natura mărfii. ","")&amp;IF(N(H594)&lt;=0,"Lipsește greutatea brută. ","")))</f>
        <v/>
      </c>
      <c r="K594" s="1" t="str">
        <f>IF(B594="","",B594&amp;"|"&amp;COUNTIF($B$5:B594,B594))</f>
        <v/>
      </c>
    </row>
    <row r="595" spans="2:11" x14ac:dyDescent="0.2">
      <c r="B595" s="12"/>
      <c r="C595" s="9"/>
      <c r="D595" s="13"/>
      <c r="E595" s="9"/>
      <c r="F595" s="9"/>
      <c r="G595" s="12"/>
      <c r="H595" s="14"/>
      <c r="I595" s="15"/>
      <c r="J595" s="16" t="str">
        <f>IF(B595="","",TRIM(IF(ISNA(MATCH(B595,'Registru CMR'!$B$5:$B$504,0)),"CMR-ul nu există în registru. ","")&amp;IF(N(D595)&lt;=0,"Lipsește numărul de colete. ","")&amp;IF(F595="","Lipsește natura mărfii. ","")&amp;IF(N(H595)&lt;=0,"Lipsește greutatea brută. ","")))</f>
        <v/>
      </c>
      <c r="K595" s="1" t="str">
        <f>IF(B595="","",B595&amp;"|"&amp;COUNTIF($B$5:B595,B595))</f>
        <v/>
      </c>
    </row>
    <row r="596" spans="2:11" x14ac:dyDescent="0.2">
      <c r="B596" s="12"/>
      <c r="C596" s="9"/>
      <c r="D596" s="13"/>
      <c r="E596" s="9"/>
      <c r="F596" s="9"/>
      <c r="G596" s="12"/>
      <c r="H596" s="14"/>
      <c r="I596" s="15"/>
      <c r="J596" s="16" t="str">
        <f>IF(B596="","",TRIM(IF(ISNA(MATCH(B596,'Registru CMR'!$B$5:$B$504,0)),"CMR-ul nu există în registru. ","")&amp;IF(N(D596)&lt;=0,"Lipsește numărul de colete. ","")&amp;IF(F596="","Lipsește natura mărfii. ","")&amp;IF(N(H596)&lt;=0,"Lipsește greutatea brută. ","")))</f>
        <v/>
      </c>
      <c r="K596" s="1" t="str">
        <f>IF(B596="","",B596&amp;"|"&amp;COUNTIF($B$5:B596,B596))</f>
        <v/>
      </c>
    </row>
    <row r="597" spans="2:11" x14ac:dyDescent="0.2">
      <c r="B597" s="12"/>
      <c r="C597" s="9"/>
      <c r="D597" s="13"/>
      <c r="E597" s="9"/>
      <c r="F597" s="9"/>
      <c r="G597" s="12"/>
      <c r="H597" s="14"/>
      <c r="I597" s="15"/>
      <c r="J597" s="16" t="str">
        <f>IF(B597="","",TRIM(IF(ISNA(MATCH(B597,'Registru CMR'!$B$5:$B$504,0)),"CMR-ul nu există în registru. ","")&amp;IF(N(D597)&lt;=0,"Lipsește numărul de colete. ","")&amp;IF(F597="","Lipsește natura mărfii. ","")&amp;IF(N(H597)&lt;=0,"Lipsește greutatea brută. ","")))</f>
        <v/>
      </c>
      <c r="K597" s="1" t="str">
        <f>IF(B597="","",B597&amp;"|"&amp;COUNTIF($B$5:B597,B597))</f>
        <v/>
      </c>
    </row>
    <row r="598" spans="2:11" x14ac:dyDescent="0.2">
      <c r="B598" s="12"/>
      <c r="C598" s="9"/>
      <c r="D598" s="13"/>
      <c r="E598" s="9"/>
      <c r="F598" s="9"/>
      <c r="G598" s="12"/>
      <c r="H598" s="14"/>
      <c r="I598" s="15"/>
      <c r="J598" s="16" t="str">
        <f>IF(B598="","",TRIM(IF(ISNA(MATCH(B598,'Registru CMR'!$B$5:$B$504,0)),"CMR-ul nu există în registru. ","")&amp;IF(N(D598)&lt;=0,"Lipsește numărul de colete. ","")&amp;IF(F598="","Lipsește natura mărfii. ","")&amp;IF(N(H598)&lt;=0,"Lipsește greutatea brută. ","")))</f>
        <v/>
      </c>
      <c r="K598" s="1" t="str">
        <f>IF(B598="","",B598&amp;"|"&amp;COUNTIF($B$5:B598,B598))</f>
        <v/>
      </c>
    </row>
    <row r="599" spans="2:11" x14ac:dyDescent="0.2">
      <c r="B599" s="12"/>
      <c r="C599" s="9"/>
      <c r="D599" s="13"/>
      <c r="E599" s="9"/>
      <c r="F599" s="9"/>
      <c r="G599" s="12"/>
      <c r="H599" s="14"/>
      <c r="I599" s="15"/>
      <c r="J599" s="16" t="str">
        <f>IF(B599="","",TRIM(IF(ISNA(MATCH(B599,'Registru CMR'!$B$5:$B$504,0)),"CMR-ul nu există în registru. ","")&amp;IF(N(D599)&lt;=0,"Lipsește numărul de colete. ","")&amp;IF(F599="","Lipsește natura mărfii. ","")&amp;IF(N(H599)&lt;=0,"Lipsește greutatea brută. ","")))</f>
        <v/>
      </c>
      <c r="K599" s="1" t="str">
        <f>IF(B599="","",B599&amp;"|"&amp;COUNTIF($B$5:B599,B599))</f>
        <v/>
      </c>
    </row>
    <row r="600" spans="2:11" x14ac:dyDescent="0.2">
      <c r="B600" s="12"/>
      <c r="C600" s="9"/>
      <c r="D600" s="13"/>
      <c r="E600" s="9"/>
      <c r="F600" s="9"/>
      <c r="G600" s="12"/>
      <c r="H600" s="14"/>
      <c r="I600" s="15"/>
      <c r="J600" s="16" t="str">
        <f>IF(B600="","",TRIM(IF(ISNA(MATCH(B600,'Registru CMR'!$B$5:$B$504,0)),"CMR-ul nu există în registru. ","")&amp;IF(N(D600)&lt;=0,"Lipsește numărul de colete. ","")&amp;IF(F600="","Lipsește natura mărfii. ","")&amp;IF(N(H600)&lt;=0,"Lipsește greutatea brută. ","")))</f>
        <v/>
      </c>
      <c r="K600" s="1" t="str">
        <f>IF(B600="","",B600&amp;"|"&amp;COUNTIF($B$5:B600,B600))</f>
        <v/>
      </c>
    </row>
    <row r="601" spans="2:11" x14ac:dyDescent="0.2">
      <c r="B601" s="12"/>
      <c r="C601" s="9"/>
      <c r="D601" s="13"/>
      <c r="E601" s="9"/>
      <c r="F601" s="9"/>
      <c r="G601" s="12"/>
      <c r="H601" s="14"/>
      <c r="I601" s="15"/>
      <c r="J601" s="16" t="str">
        <f>IF(B601="","",TRIM(IF(ISNA(MATCH(B601,'Registru CMR'!$B$5:$B$504,0)),"CMR-ul nu există în registru. ","")&amp;IF(N(D601)&lt;=0,"Lipsește numărul de colete. ","")&amp;IF(F601="","Lipsește natura mărfii. ","")&amp;IF(N(H601)&lt;=0,"Lipsește greutatea brută. ","")))</f>
        <v/>
      </c>
      <c r="K601" s="1" t="str">
        <f>IF(B601="","",B601&amp;"|"&amp;COUNTIF($B$5:B601,B601))</f>
        <v/>
      </c>
    </row>
    <row r="602" spans="2:11" x14ac:dyDescent="0.2">
      <c r="B602" s="12"/>
      <c r="C602" s="9"/>
      <c r="D602" s="13"/>
      <c r="E602" s="9"/>
      <c r="F602" s="9"/>
      <c r="G602" s="12"/>
      <c r="H602" s="14"/>
      <c r="I602" s="15"/>
      <c r="J602" s="16" t="str">
        <f>IF(B602="","",TRIM(IF(ISNA(MATCH(B602,'Registru CMR'!$B$5:$B$504,0)),"CMR-ul nu există în registru. ","")&amp;IF(N(D602)&lt;=0,"Lipsește numărul de colete. ","")&amp;IF(F602="","Lipsește natura mărfii. ","")&amp;IF(N(H602)&lt;=0,"Lipsește greutatea brută. ","")))</f>
        <v/>
      </c>
      <c r="K602" s="1" t="str">
        <f>IF(B602="","",B602&amp;"|"&amp;COUNTIF($B$5:B602,B602))</f>
        <v/>
      </c>
    </row>
    <row r="603" spans="2:11" x14ac:dyDescent="0.2">
      <c r="B603" s="12"/>
      <c r="C603" s="9"/>
      <c r="D603" s="13"/>
      <c r="E603" s="9"/>
      <c r="F603" s="9"/>
      <c r="G603" s="12"/>
      <c r="H603" s="14"/>
      <c r="I603" s="15"/>
      <c r="J603" s="16" t="str">
        <f>IF(B603="","",TRIM(IF(ISNA(MATCH(B603,'Registru CMR'!$B$5:$B$504,0)),"CMR-ul nu există în registru. ","")&amp;IF(N(D603)&lt;=0,"Lipsește numărul de colete. ","")&amp;IF(F603="","Lipsește natura mărfii. ","")&amp;IF(N(H603)&lt;=0,"Lipsește greutatea brută. ","")))</f>
        <v/>
      </c>
      <c r="K603" s="1" t="str">
        <f>IF(B603="","",B603&amp;"|"&amp;COUNTIF($B$5:B603,B603))</f>
        <v/>
      </c>
    </row>
    <row r="604" spans="2:11" x14ac:dyDescent="0.2">
      <c r="B604" s="12"/>
      <c r="C604" s="9"/>
      <c r="D604" s="13"/>
      <c r="E604" s="9"/>
      <c r="F604" s="9"/>
      <c r="G604" s="12"/>
      <c r="H604" s="14"/>
      <c r="I604" s="15"/>
      <c r="J604" s="16" t="str">
        <f>IF(B604="","",TRIM(IF(ISNA(MATCH(B604,'Registru CMR'!$B$5:$B$504,0)),"CMR-ul nu există în registru. ","")&amp;IF(N(D604)&lt;=0,"Lipsește numărul de colete. ","")&amp;IF(F604="","Lipsește natura mărfii. ","")&amp;IF(N(H604)&lt;=0,"Lipsește greutatea brută. ","")))</f>
        <v/>
      </c>
      <c r="K604" s="1" t="str">
        <f>IF(B604="","",B604&amp;"|"&amp;COUNTIF($B$5:B604,B604))</f>
        <v/>
      </c>
    </row>
    <row r="605" spans="2:11" x14ac:dyDescent="0.2">
      <c r="B605" s="12"/>
      <c r="C605" s="9"/>
      <c r="D605" s="13"/>
      <c r="E605" s="9"/>
      <c r="F605" s="9"/>
      <c r="G605" s="12"/>
      <c r="H605" s="14"/>
      <c r="I605" s="15"/>
      <c r="J605" s="16" t="str">
        <f>IF(B605="","",TRIM(IF(ISNA(MATCH(B605,'Registru CMR'!$B$5:$B$504,0)),"CMR-ul nu există în registru. ","")&amp;IF(N(D605)&lt;=0,"Lipsește numărul de colete. ","")&amp;IF(F605="","Lipsește natura mărfii. ","")&amp;IF(N(H605)&lt;=0,"Lipsește greutatea brută. ","")))</f>
        <v/>
      </c>
      <c r="K605" s="1" t="str">
        <f>IF(B605="","",B605&amp;"|"&amp;COUNTIF($B$5:B605,B605))</f>
        <v/>
      </c>
    </row>
    <row r="606" spans="2:11" x14ac:dyDescent="0.2">
      <c r="B606" s="12"/>
      <c r="C606" s="9"/>
      <c r="D606" s="13"/>
      <c r="E606" s="9"/>
      <c r="F606" s="9"/>
      <c r="G606" s="12"/>
      <c r="H606" s="14"/>
      <c r="I606" s="15"/>
      <c r="J606" s="16" t="str">
        <f>IF(B606="","",TRIM(IF(ISNA(MATCH(B606,'Registru CMR'!$B$5:$B$504,0)),"CMR-ul nu există în registru. ","")&amp;IF(N(D606)&lt;=0,"Lipsește numărul de colete. ","")&amp;IF(F606="","Lipsește natura mărfii. ","")&amp;IF(N(H606)&lt;=0,"Lipsește greutatea brută. ","")))</f>
        <v/>
      </c>
      <c r="K606" s="1" t="str">
        <f>IF(B606="","",B606&amp;"|"&amp;COUNTIF($B$5:B606,B606))</f>
        <v/>
      </c>
    </row>
    <row r="607" spans="2:11" x14ac:dyDescent="0.2">
      <c r="B607" s="12"/>
      <c r="C607" s="9"/>
      <c r="D607" s="13"/>
      <c r="E607" s="9"/>
      <c r="F607" s="9"/>
      <c r="G607" s="12"/>
      <c r="H607" s="14"/>
      <c r="I607" s="15"/>
      <c r="J607" s="16" t="str">
        <f>IF(B607="","",TRIM(IF(ISNA(MATCH(B607,'Registru CMR'!$B$5:$B$504,0)),"CMR-ul nu există în registru. ","")&amp;IF(N(D607)&lt;=0,"Lipsește numărul de colete. ","")&amp;IF(F607="","Lipsește natura mărfii. ","")&amp;IF(N(H607)&lt;=0,"Lipsește greutatea brută. ","")))</f>
        <v/>
      </c>
      <c r="K607" s="1" t="str">
        <f>IF(B607="","",B607&amp;"|"&amp;COUNTIF($B$5:B607,B607))</f>
        <v/>
      </c>
    </row>
    <row r="608" spans="2:11" x14ac:dyDescent="0.2">
      <c r="B608" s="12"/>
      <c r="C608" s="9"/>
      <c r="D608" s="13"/>
      <c r="E608" s="9"/>
      <c r="F608" s="9"/>
      <c r="G608" s="12"/>
      <c r="H608" s="14"/>
      <c r="I608" s="15"/>
      <c r="J608" s="16" t="str">
        <f>IF(B608="","",TRIM(IF(ISNA(MATCH(B608,'Registru CMR'!$B$5:$B$504,0)),"CMR-ul nu există în registru. ","")&amp;IF(N(D608)&lt;=0,"Lipsește numărul de colete. ","")&amp;IF(F608="","Lipsește natura mărfii. ","")&amp;IF(N(H608)&lt;=0,"Lipsește greutatea brută. ","")))</f>
        <v/>
      </c>
      <c r="K608" s="1" t="str">
        <f>IF(B608="","",B608&amp;"|"&amp;COUNTIF($B$5:B608,B608))</f>
        <v/>
      </c>
    </row>
    <row r="609" spans="2:11" x14ac:dyDescent="0.2">
      <c r="B609" s="12"/>
      <c r="C609" s="9"/>
      <c r="D609" s="13"/>
      <c r="E609" s="9"/>
      <c r="F609" s="9"/>
      <c r="G609" s="12"/>
      <c r="H609" s="14"/>
      <c r="I609" s="15"/>
      <c r="J609" s="16" t="str">
        <f>IF(B609="","",TRIM(IF(ISNA(MATCH(B609,'Registru CMR'!$B$5:$B$504,0)),"CMR-ul nu există în registru. ","")&amp;IF(N(D609)&lt;=0,"Lipsește numărul de colete. ","")&amp;IF(F609="","Lipsește natura mărfii. ","")&amp;IF(N(H609)&lt;=0,"Lipsește greutatea brută. ","")))</f>
        <v/>
      </c>
      <c r="K609" s="1" t="str">
        <f>IF(B609="","",B609&amp;"|"&amp;COUNTIF($B$5:B609,B609))</f>
        <v/>
      </c>
    </row>
    <row r="610" spans="2:11" x14ac:dyDescent="0.2">
      <c r="B610" s="12"/>
      <c r="C610" s="9"/>
      <c r="D610" s="13"/>
      <c r="E610" s="9"/>
      <c r="F610" s="9"/>
      <c r="G610" s="12"/>
      <c r="H610" s="14"/>
      <c r="I610" s="15"/>
      <c r="J610" s="16" t="str">
        <f>IF(B610="","",TRIM(IF(ISNA(MATCH(B610,'Registru CMR'!$B$5:$B$504,0)),"CMR-ul nu există în registru. ","")&amp;IF(N(D610)&lt;=0,"Lipsește numărul de colete. ","")&amp;IF(F610="","Lipsește natura mărfii. ","")&amp;IF(N(H610)&lt;=0,"Lipsește greutatea brută. ","")))</f>
        <v/>
      </c>
      <c r="K610" s="1" t="str">
        <f>IF(B610="","",B610&amp;"|"&amp;COUNTIF($B$5:B610,B610))</f>
        <v/>
      </c>
    </row>
    <row r="611" spans="2:11" x14ac:dyDescent="0.2">
      <c r="B611" s="12"/>
      <c r="C611" s="9"/>
      <c r="D611" s="13"/>
      <c r="E611" s="9"/>
      <c r="F611" s="9"/>
      <c r="G611" s="12"/>
      <c r="H611" s="14"/>
      <c r="I611" s="15"/>
      <c r="J611" s="16" t="str">
        <f>IF(B611="","",TRIM(IF(ISNA(MATCH(B611,'Registru CMR'!$B$5:$B$504,0)),"CMR-ul nu există în registru. ","")&amp;IF(N(D611)&lt;=0,"Lipsește numărul de colete. ","")&amp;IF(F611="","Lipsește natura mărfii. ","")&amp;IF(N(H611)&lt;=0,"Lipsește greutatea brută. ","")))</f>
        <v/>
      </c>
      <c r="K611" s="1" t="str">
        <f>IF(B611="","",B611&amp;"|"&amp;COUNTIF($B$5:B611,B611))</f>
        <v/>
      </c>
    </row>
    <row r="612" spans="2:11" x14ac:dyDescent="0.2">
      <c r="B612" s="12"/>
      <c r="C612" s="9"/>
      <c r="D612" s="13"/>
      <c r="E612" s="9"/>
      <c r="F612" s="9"/>
      <c r="G612" s="12"/>
      <c r="H612" s="14"/>
      <c r="I612" s="15"/>
      <c r="J612" s="16" t="str">
        <f>IF(B612="","",TRIM(IF(ISNA(MATCH(B612,'Registru CMR'!$B$5:$B$504,0)),"CMR-ul nu există în registru. ","")&amp;IF(N(D612)&lt;=0,"Lipsește numărul de colete. ","")&amp;IF(F612="","Lipsește natura mărfii. ","")&amp;IF(N(H612)&lt;=0,"Lipsește greutatea brută. ","")))</f>
        <v/>
      </c>
      <c r="K612" s="1" t="str">
        <f>IF(B612="","",B612&amp;"|"&amp;COUNTIF($B$5:B612,B612))</f>
        <v/>
      </c>
    </row>
    <row r="613" spans="2:11" x14ac:dyDescent="0.2">
      <c r="B613" s="12"/>
      <c r="C613" s="9"/>
      <c r="D613" s="13"/>
      <c r="E613" s="9"/>
      <c r="F613" s="9"/>
      <c r="G613" s="12"/>
      <c r="H613" s="14"/>
      <c r="I613" s="15"/>
      <c r="J613" s="16" t="str">
        <f>IF(B613="","",TRIM(IF(ISNA(MATCH(B613,'Registru CMR'!$B$5:$B$504,0)),"CMR-ul nu există în registru. ","")&amp;IF(N(D613)&lt;=0,"Lipsește numărul de colete. ","")&amp;IF(F613="","Lipsește natura mărfii. ","")&amp;IF(N(H613)&lt;=0,"Lipsește greutatea brută. ","")))</f>
        <v/>
      </c>
      <c r="K613" s="1" t="str">
        <f>IF(B613="","",B613&amp;"|"&amp;COUNTIF($B$5:B613,B613))</f>
        <v/>
      </c>
    </row>
    <row r="614" spans="2:11" x14ac:dyDescent="0.2">
      <c r="B614" s="12"/>
      <c r="C614" s="9"/>
      <c r="D614" s="13"/>
      <c r="E614" s="9"/>
      <c r="F614" s="9"/>
      <c r="G614" s="12"/>
      <c r="H614" s="14"/>
      <c r="I614" s="15"/>
      <c r="J614" s="16" t="str">
        <f>IF(B614="","",TRIM(IF(ISNA(MATCH(B614,'Registru CMR'!$B$5:$B$504,0)),"CMR-ul nu există în registru. ","")&amp;IF(N(D614)&lt;=0,"Lipsește numărul de colete. ","")&amp;IF(F614="","Lipsește natura mărfii. ","")&amp;IF(N(H614)&lt;=0,"Lipsește greutatea brută. ","")))</f>
        <v/>
      </c>
      <c r="K614" s="1" t="str">
        <f>IF(B614="","",B614&amp;"|"&amp;COUNTIF($B$5:B614,B614))</f>
        <v/>
      </c>
    </row>
    <row r="615" spans="2:11" x14ac:dyDescent="0.2">
      <c r="B615" s="12"/>
      <c r="C615" s="9"/>
      <c r="D615" s="13"/>
      <c r="E615" s="9"/>
      <c r="F615" s="9"/>
      <c r="G615" s="12"/>
      <c r="H615" s="14"/>
      <c r="I615" s="15"/>
      <c r="J615" s="16" t="str">
        <f>IF(B615="","",TRIM(IF(ISNA(MATCH(B615,'Registru CMR'!$B$5:$B$504,0)),"CMR-ul nu există în registru. ","")&amp;IF(N(D615)&lt;=0,"Lipsește numărul de colete. ","")&amp;IF(F615="","Lipsește natura mărfii. ","")&amp;IF(N(H615)&lt;=0,"Lipsește greutatea brută. ","")))</f>
        <v/>
      </c>
      <c r="K615" s="1" t="str">
        <f>IF(B615="","",B615&amp;"|"&amp;COUNTIF($B$5:B615,B615))</f>
        <v/>
      </c>
    </row>
    <row r="616" spans="2:11" x14ac:dyDescent="0.2">
      <c r="B616" s="12"/>
      <c r="C616" s="9"/>
      <c r="D616" s="13"/>
      <c r="E616" s="9"/>
      <c r="F616" s="9"/>
      <c r="G616" s="12"/>
      <c r="H616" s="14"/>
      <c r="I616" s="15"/>
      <c r="J616" s="16" t="str">
        <f>IF(B616="","",TRIM(IF(ISNA(MATCH(B616,'Registru CMR'!$B$5:$B$504,0)),"CMR-ul nu există în registru. ","")&amp;IF(N(D616)&lt;=0,"Lipsește numărul de colete. ","")&amp;IF(F616="","Lipsește natura mărfii. ","")&amp;IF(N(H616)&lt;=0,"Lipsește greutatea brută. ","")))</f>
        <v/>
      </c>
      <c r="K616" s="1" t="str">
        <f>IF(B616="","",B616&amp;"|"&amp;COUNTIF($B$5:B616,B616))</f>
        <v/>
      </c>
    </row>
    <row r="617" spans="2:11" x14ac:dyDescent="0.2">
      <c r="B617" s="12"/>
      <c r="C617" s="9"/>
      <c r="D617" s="13"/>
      <c r="E617" s="9"/>
      <c r="F617" s="9"/>
      <c r="G617" s="12"/>
      <c r="H617" s="14"/>
      <c r="I617" s="15"/>
      <c r="J617" s="16" t="str">
        <f>IF(B617="","",TRIM(IF(ISNA(MATCH(B617,'Registru CMR'!$B$5:$B$504,0)),"CMR-ul nu există în registru. ","")&amp;IF(N(D617)&lt;=0,"Lipsește numărul de colete. ","")&amp;IF(F617="","Lipsește natura mărfii. ","")&amp;IF(N(H617)&lt;=0,"Lipsește greutatea brută. ","")))</f>
        <v/>
      </c>
      <c r="K617" s="1" t="str">
        <f>IF(B617="","",B617&amp;"|"&amp;COUNTIF($B$5:B617,B617))</f>
        <v/>
      </c>
    </row>
    <row r="618" spans="2:11" x14ac:dyDescent="0.2">
      <c r="B618" s="12"/>
      <c r="C618" s="9"/>
      <c r="D618" s="13"/>
      <c r="E618" s="9"/>
      <c r="F618" s="9"/>
      <c r="G618" s="12"/>
      <c r="H618" s="14"/>
      <c r="I618" s="15"/>
      <c r="J618" s="16" t="str">
        <f>IF(B618="","",TRIM(IF(ISNA(MATCH(B618,'Registru CMR'!$B$5:$B$504,0)),"CMR-ul nu există în registru. ","")&amp;IF(N(D618)&lt;=0,"Lipsește numărul de colete. ","")&amp;IF(F618="","Lipsește natura mărfii. ","")&amp;IF(N(H618)&lt;=0,"Lipsește greutatea brută. ","")))</f>
        <v/>
      </c>
      <c r="K618" s="1" t="str">
        <f>IF(B618="","",B618&amp;"|"&amp;COUNTIF($B$5:B618,B618))</f>
        <v/>
      </c>
    </row>
    <row r="619" spans="2:11" x14ac:dyDescent="0.2">
      <c r="B619" s="12"/>
      <c r="C619" s="9"/>
      <c r="D619" s="13"/>
      <c r="E619" s="9"/>
      <c r="F619" s="9"/>
      <c r="G619" s="12"/>
      <c r="H619" s="14"/>
      <c r="I619" s="15"/>
      <c r="J619" s="16" t="str">
        <f>IF(B619="","",TRIM(IF(ISNA(MATCH(B619,'Registru CMR'!$B$5:$B$504,0)),"CMR-ul nu există în registru. ","")&amp;IF(N(D619)&lt;=0,"Lipsește numărul de colete. ","")&amp;IF(F619="","Lipsește natura mărfii. ","")&amp;IF(N(H619)&lt;=0,"Lipsește greutatea brută. ","")))</f>
        <v/>
      </c>
      <c r="K619" s="1" t="str">
        <f>IF(B619="","",B619&amp;"|"&amp;COUNTIF($B$5:B619,B619))</f>
        <v/>
      </c>
    </row>
    <row r="620" spans="2:11" x14ac:dyDescent="0.2">
      <c r="B620" s="12"/>
      <c r="C620" s="9"/>
      <c r="D620" s="13"/>
      <c r="E620" s="9"/>
      <c r="F620" s="9"/>
      <c r="G620" s="12"/>
      <c r="H620" s="14"/>
      <c r="I620" s="15"/>
      <c r="J620" s="16" t="str">
        <f>IF(B620="","",TRIM(IF(ISNA(MATCH(B620,'Registru CMR'!$B$5:$B$504,0)),"CMR-ul nu există în registru. ","")&amp;IF(N(D620)&lt;=0,"Lipsește numărul de colete. ","")&amp;IF(F620="","Lipsește natura mărfii. ","")&amp;IF(N(H620)&lt;=0,"Lipsește greutatea brută. ","")))</f>
        <v/>
      </c>
      <c r="K620" s="1" t="str">
        <f>IF(B620="","",B620&amp;"|"&amp;COUNTIF($B$5:B620,B620))</f>
        <v/>
      </c>
    </row>
    <row r="621" spans="2:11" x14ac:dyDescent="0.2">
      <c r="B621" s="12"/>
      <c r="C621" s="9"/>
      <c r="D621" s="13"/>
      <c r="E621" s="9"/>
      <c r="F621" s="9"/>
      <c r="G621" s="12"/>
      <c r="H621" s="14"/>
      <c r="I621" s="15"/>
      <c r="J621" s="16" t="str">
        <f>IF(B621="","",TRIM(IF(ISNA(MATCH(B621,'Registru CMR'!$B$5:$B$504,0)),"CMR-ul nu există în registru. ","")&amp;IF(N(D621)&lt;=0,"Lipsește numărul de colete. ","")&amp;IF(F621="","Lipsește natura mărfii. ","")&amp;IF(N(H621)&lt;=0,"Lipsește greutatea brută. ","")))</f>
        <v/>
      </c>
      <c r="K621" s="1" t="str">
        <f>IF(B621="","",B621&amp;"|"&amp;COUNTIF($B$5:B621,B621))</f>
        <v/>
      </c>
    </row>
    <row r="622" spans="2:11" x14ac:dyDescent="0.2">
      <c r="B622" s="12"/>
      <c r="C622" s="9"/>
      <c r="D622" s="13"/>
      <c r="E622" s="9"/>
      <c r="F622" s="9"/>
      <c r="G622" s="12"/>
      <c r="H622" s="14"/>
      <c r="I622" s="15"/>
      <c r="J622" s="16" t="str">
        <f>IF(B622="","",TRIM(IF(ISNA(MATCH(B622,'Registru CMR'!$B$5:$B$504,0)),"CMR-ul nu există în registru. ","")&amp;IF(N(D622)&lt;=0,"Lipsește numărul de colete. ","")&amp;IF(F622="","Lipsește natura mărfii. ","")&amp;IF(N(H622)&lt;=0,"Lipsește greutatea brută. ","")))</f>
        <v/>
      </c>
      <c r="K622" s="1" t="str">
        <f>IF(B622="","",B622&amp;"|"&amp;COUNTIF($B$5:B622,B622))</f>
        <v/>
      </c>
    </row>
    <row r="623" spans="2:11" x14ac:dyDescent="0.2">
      <c r="B623" s="12"/>
      <c r="C623" s="9"/>
      <c r="D623" s="13"/>
      <c r="E623" s="9"/>
      <c r="F623" s="9"/>
      <c r="G623" s="12"/>
      <c r="H623" s="14"/>
      <c r="I623" s="15"/>
      <c r="J623" s="16" t="str">
        <f>IF(B623="","",TRIM(IF(ISNA(MATCH(B623,'Registru CMR'!$B$5:$B$504,0)),"CMR-ul nu există în registru. ","")&amp;IF(N(D623)&lt;=0,"Lipsește numărul de colete. ","")&amp;IF(F623="","Lipsește natura mărfii. ","")&amp;IF(N(H623)&lt;=0,"Lipsește greutatea brută. ","")))</f>
        <v/>
      </c>
      <c r="K623" s="1" t="str">
        <f>IF(B623="","",B623&amp;"|"&amp;COUNTIF($B$5:B623,B623))</f>
        <v/>
      </c>
    </row>
    <row r="624" spans="2:11" x14ac:dyDescent="0.2">
      <c r="B624" s="12"/>
      <c r="C624" s="9"/>
      <c r="D624" s="13"/>
      <c r="E624" s="9"/>
      <c r="F624" s="9"/>
      <c r="G624" s="12"/>
      <c r="H624" s="14"/>
      <c r="I624" s="15"/>
      <c r="J624" s="16" t="str">
        <f>IF(B624="","",TRIM(IF(ISNA(MATCH(B624,'Registru CMR'!$B$5:$B$504,0)),"CMR-ul nu există în registru. ","")&amp;IF(N(D624)&lt;=0,"Lipsește numărul de colete. ","")&amp;IF(F624="","Lipsește natura mărfii. ","")&amp;IF(N(H624)&lt;=0,"Lipsește greutatea brută. ","")))</f>
        <v/>
      </c>
      <c r="K624" s="1" t="str">
        <f>IF(B624="","",B624&amp;"|"&amp;COUNTIF($B$5:B624,B624))</f>
        <v/>
      </c>
    </row>
    <row r="625" spans="2:11" x14ac:dyDescent="0.2">
      <c r="B625" s="12"/>
      <c r="C625" s="9"/>
      <c r="D625" s="13"/>
      <c r="E625" s="9"/>
      <c r="F625" s="9"/>
      <c r="G625" s="12"/>
      <c r="H625" s="14"/>
      <c r="I625" s="15"/>
      <c r="J625" s="16" t="str">
        <f>IF(B625="","",TRIM(IF(ISNA(MATCH(B625,'Registru CMR'!$B$5:$B$504,0)),"CMR-ul nu există în registru. ","")&amp;IF(N(D625)&lt;=0,"Lipsește numărul de colete. ","")&amp;IF(F625="","Lipsește natura mărfii. ","")&amp;IF(N(H625)&lt;=0,"Lipsește greutatea brută. ","")))</f>
        <v/>
      </c>
      <c r="K625" s="1" t="str">
        <f>IF(B625="","",B625&amp;"|"&amp;COUNTIF($B$5:B625,B625))</f>
        <v/>
      </c>
    </row>
    <row r="626" spans="2:11" x14ac:dyDescent="0.2">
      <c r="B626" s="12"/>
      <c r="C626" s="9"/>
      <c r="D626" s="13"/>
      <c r="E626" s="9"/>
      <c r="F626" s="9"/>
      <c r="G626" s="12"/>
      <c r="H626" s="14"/>
      <c r="I626" s="15"/>
      <c r="J626" s="16" t="str">
        <f>IF(B626="","",TRIM(IF(ISNA(MATCH(B626,'Registru CMR'!$B$5:$B$504,0)),"CMR-ul nu există în registru. ","")&amp;IF(N(D626)&lt;=0,"Lipsește numărul de colete. ","")&amp;IF(F626="","Lipsește natura mărfii. ","")&amp;IF(N(H626)&lt;=0,"Lipsește greutatea brută. ","")))</f>
        <v/>
      </c>
      <c r="K626" s="1" t="str">
        <f>IF(B626="","",B626&amp;"|"&amp;COUNTIF($B$5:B626,B626))</f>
        <v/>
      </c>
    </row>
    <row r="627" spans="2:11" x14ac:dyDescent="0.2">
      <c r="B627" s="12"/>
      <c r="C627" s="9"/>
      <c r="D627" s="13"/>
      <c r="E627" s="9"/>
      <c r="F627" s="9"/>
      <c r="G627" s="12"/>
      <c r="H627" s="14"/>
      <c r="I627" s="15"/>
      <c r="J627" s="16" t="str">
        <f>IF(B627="","",TRIM(IF(ISNA(MATCH(B627,'Registru CMR'!$B$5:$B$504,0)),"CMR-ul nu există în registru. ","")&amp;IF(N(D627)&lt;=0,"Lipsește numărul de colete. ","")&amp;IF(F627="","Lipsește natura mărfii. ","")&amp;IF(N(H627)&lt;=0,"Lipsește greutatea brută. ","")))</f>
        <v/>
      </c>
      <c r="K627" s="1" t="str">
        <f>IF(B627="","",B627&amp;"|"&amp;COUNTIF($B$5:B627,B627))</f>
        <v/>
      </c>
    </row>
    <row r="628" spans="2:11" x14ac:dyDescent="0.2">
      <c r="B628" s="12"/>
      <c r="C628" s="9"/>
      <c r="D628" s="13"/>
      <c r="E628" s="9"/>
      <c r="F628" s="9"/>
      <c r="G628" s="12"/>
      <c r="H628" s="14"/>
      <c r="I628" s="15"/>
      <c r="J628" s="16" t="str">
        <f>IF(B628="","",TRIM(IF(ISNA(MATCH(B628,'Registru CMR'!$B$5:$B$504,0)),"CMR-ul nu există în registru. ","")&amp;IF(N(D628)&lt;=0,"Lipsește numărul de colete. ","")&amp;IF(F628="","Lipsește natura mărfii. ","")&amp;IF(N(H628)&lt;=0,"Lipsește greutatea brută. ","")))</f>
        <v/>
      </c>
      <c r="K628" s="1" t="str">
        <f>IF(B628="","",B628&amp;"|"&amp;COUNTIF($B$5:B628,B628))</f>
        <v/>
      </c>
    </row>
    <row r="629" spans="2:11" x14ac:dyDescent="0.2">
      <c r="B629" s="12"/>
      <c r="C629" s="9"/>
      <c r="D629" s="13"/>
      <c r="E629" s="9"/>
      <c r="F629" s="9"/>
      <c r="G629" s="12"/>
      <c r="H629" s="14"/>
      <c r="I629" s="15"/>
      <c r="J629" s="16" t="str">
        <f>IF(B629="","",TRIM(IF(ISNA(MATCH(B629,'Registru CMR'!$B$5:$B$504,0)),"CMR-ul nu există în registru. ","")&amp;IF(N(D629)&lt;=0,"Lipsește numărul de colete. ","")&amp;IF(F629="","Lipsește natura mărfii. ","")&amp;IF(N(H629)&lt;=0,"Lipsește greutatea brută. ","")))</f>
        <v/>
      </c>
      <c r="K629" s="1" t="str">
        <f>IF(B629="","",B629&amp;"|"&amp;COUNTIF($B$5:B629,B629))</f>
        <v/>
      </c>
    </row>
    <row r="630" spans="2:11" x14ac:dyDescent="0.2">
      <c r="B630" s="12"/>
      <c r="C630" s="9"/>
      <c r="D630" s="13"/>
      <c r="E630" s="9"/>
      <c r="F630" s="9"/>
      <c r="G630" s="12"/>
      <c r="H630" s="14"/>
      <c r="I630" s="15"/>
      <c r="J630" s="16" t="str">
        <f>IF(B630="","",TRIM(IF(ISNA(MATCH(B630,'Registru CMR'!$B$5:$B$504,0)),"CMR-ul nu există în registru. ","")&amp;IF(N(D630)&lt;=0,"Lipsește numărul de colete. ","")&amp;IF(F630="","Lipsește natura mărfii. ","")&amp;IF(N(H630)&lt;=0,"Lipsește greutatea brută. ","")))</f>
        <v/>
      </c>
      <c r="K630" s="1" t="str">
        <f>IF(B630="","",B630&amp;"|"&amp;COUNTIF($B$5:B630,B630))</f>
        <v/>
      </c>
    </row>
    <row r="631" spans="2:11" x14ac:dyDescent="0.2">
      <c r="B631" s="12"/>
      <c r="C631" s="9"/>
      <c r="D631" s="13"/>
      <c r="E631" s="9"/>
      <c r="F631" s="9"/>
      <c r="G631" s="12"/>
      <c r="H631" s="14"/>
      <c r="I631" s="15"/>
      <c r="J631" s="16" t="str">
        <f>IF(B631="","",TRIM(IF(ISNA(MATCH(B631,'Registru CMR'!$B$5:$B$504,0)),"CMR-ul nu există în registru. ","")&amp;IF(N(D631)&lt;=0,"Lipsește numărul de colete. ","")&amp;IF(F631="","Lipsește natura mărfii. ","")&amp;IF(N(H631)&lt;=0,"Lipsește greutatea brută. ","")))</f>
        <v/>
      </c>
      <c r="K631" s="1" t="str">
        <f>IF(B631="","",B631&amp;"|"&amp;COUNTIF($B$5:B631,B631))</f>
        <v/>
      </c>
    </row>
    <row r="632" spans="2:11" x14ac:dyDescent="0.2">
      <c r="B632" s="12"/>
      <c r="C632" s="9"/>
      <c r="D632" s="13"/>
      <c r="E632" s="9"/>
      <c r="F632" s="9"/>
      <c r="G632" s="12"/>
      <c r="H632" s="14"/>
      <c r="I632" s="15"/>
      <c r="J632" s="16" t="str">
        <f>IF(B632="","",TRIM(IF(ISNA(MATCH(B632,'Registru CMR'!$B$5:$B$504,0)),"CMR-ul nu există în registru. ","")&amp;IF(N(D632)&lt;=0,"Lipsește numărul de colete. ","")&amp;IF(F632="","Lipsește natura mărfii. ","")&amp;IF(N(H632)&lt;=0,"Lipsește greutatea brută. ","")))</f>
        <v/>
      </c>
      <c r="K632" s="1" t="str">
        <f>IF(B632="","",B632&amp;"|"&amp;COUNTIF($B$5:B632,B632))</f>
        <v/>
      </c>
    </row>
    <row r="633" spans="2:11" x14ac:dyDescent="0.2">
      <c r="B633" s="12"/>
      <c r="C633" s="9"/>
      <c r="D633" s="13"/>
      <c r="E633" s="9"/>
      <c r="F633" s="9"/>
      <c r="G633" s="12"/>
      <c r="H633" s="14"/>
      <c r="I633" s="15"/>
      <c r="J633" s="16" t="str">
        <f>IF(B633="","",TRIM(IF(ISNA(MATCH(B633,'Registru CMR'!$B$5:$B$504,0)),"CMR-ul nu există în registru. ","")&amp;IF(N(D633)&lt;=0,"Lipsește numărul de colete. ","")&amp;IF(F633="","Lipsește natura mărfii. ","")&amp;IF(N(H633)&lt;=0,"Lipsește greutatea brută. ","")))</f>
        <v/>
      </c>
      <c r="K633" s="1" t="str">
        <f>IF(B633="","",B633&amp;"|"&amp;COUNTIF($B$5:B633,B633))</f>
        <v/>
      </c>
    </row>
    <row r="634" spans="2:11" x14ac:dyDescent="0.2">
      <c r="B634" s="12"/>
      <c r="C634" s="9"/>
      <c r="D634" s="13"/>
      <c r="E634" s="9"/>
      <c r="F634" s="9"/>
      <c r="G634" s="12"/>
      <c r="H634" s="14"/>
      <c r="I634" s="15"/>
      <c r="J634" s="16" t="str">
        <f>IF(B634="","",TRIM(IF(ISNA(MATCH(B634,'Registru CMR'!$B$5:$B$504,0)),"CMR-ul nu există în registru. ","")&amp;IF(N(D634)&lt;=0,"Lipsește numărul de colete. ","")&amp;IF(F634="","Lipsește natura mărfii. ","")&amp;IF(N(H634)&lt;=0,"Lipsește greutatea brută. ","")))</f>
        <v/>
      </c>
      <c r="K634" s="1" t="str">
        <f>IF(B634="","",B634&amp;"|"&amp;COUNTIF($B$5:B634,B634))</f>
        <v/>
      </c>
    </row>
    <row r="635" spans="2:11" x14ac:dyDescent="0.2">
      <c r="B635" s="12"/>
      <c r="C635" s="9"/>
      <c r="D635" s="13"/>
      <c r="E635" s="9"/>
      <c r="F635" s="9"/>
      <c r="G635" s="12"/>
      <c r="H635" s="14"/>
      <c r="I635" s="15"/>
      <c r="J635" s="16" t="str">
        <f>IF(B635="","",TRIM(IF(ISNA(MATCH(B635,'Registru CMR'!$B$5:$B$504,0)),"CMR-ul nu există în registru. ","")&amp;IF(N(D635)&lt;=0,"Lipsește numărul de colete. ","")&amp;IF(F635="","Lipsește natura mărfii. ","")&amp;IF(N(H635)&lt;=0,"Lipsește greutatea brută. ","")))</f>
        <v/>
      </c>
      <c r="K635" s="1" t="str">
        <f>IF(B635="","",B635&amp;"|"&amp;COUNTIF($B$5:B635,B635))</f>
        <v/>
      </c>
    </row>
    <row r="636" spans="2:11" x14ac:dyDescent="0.2">
      <c r="B636" s="12"/>
      <c r="C636" s="9"/>
      <c r="D636" s="13"/>
      <c r="E636" s="9"/>
      <c r="F636" s="9"/>
      <c r="G636" s="12"/>
      <c r="H636" s="14"/>
      <c r="I636" s="15"/>
      <c r="J636" s="16" t="str">
        <f>IF(B636="","",TRIM(IF(ISNA(MATCH(B636,'Registru CMR'!$B$5:$B$504,0)),"CMR-ul nu există în registru. ","")&amp;IF(N(D636)&lt;=0,"Lipsește numărul de colete. ","")&amp;IF(F636="","Lipsește natura mărfii. ","")&amp;IF(N(H636)&lt;=0,"Lipsește greutatea brută. ","")))</f>
        <v/>
      </c>
      <c r="K636" s="1" t="str">
        <f>IF(B636="","",B636&amp;"|"&amp;COUNTIF($B$5:B636,B636))</f>
        <v/>
      </c>
    </row>
    <row r="637" spans="2:11" x14ac:dyDescent="0.2">
      <c r="B637" s="12"/>
      <c r="C637" s="9"/>
      <c r="D637" s="13"/>
      <c r="E637" s="9"/>
      <c r="F637" s="9"/>
      <c r="G637" s="12"/>
      <c r="H637" s="14"/>
      <c r="I637" s="15"/>
      <c r="J637" s="16" t="str">
        <f>IF(B637="","",TRIM(IF(ISNA(MATCH(B637,'Registru CMR'!$B$5:$B$504,0)),"CMR-ul nu există în registru. ","")&amp;IF(N(D637)&lt;=0,"Lipsește numărul de colete. ","")&amp;IF(F637="","Lipsește natura mărfii. ","")&amp;IF(N(H637)&lt;=0,"Lipsește greutatea brută. ","")))</f>
        <v/>
      </c>
      <c r="K637" s="1" t="str">
        <f>IF(B637="","",B637&amp;"|"&amp;COUNTIF($B$5:B637,B637))</f>
        <v/>
      </c>
    </row>
    <row r="638" spans="2:11" x14ac:dyDescent="0.2">
      <c r="B638" s="12"/>
      <c r="C638" s="9"/>
      <c r="D638" s="13"/>
      <c r="E638" s="9"/>
      <c r="F638" s="9"/>
      <c r="G638" s="12"/>
      <c r="H638" s="14"/>
      <c r="I638" s="15"/>
      <c r="J638" s="16" t="str">
        <f>IF(B638="","",TRIM(IF(ISNA(MATCH(B638,'Registru CMR'!$B$5:$B$504,0)),"CMR-ul nu există în registru. ","")&amp;IF(N(D638)&lt;=0,"Lipsește numărul de colete. ","")&amp;IF(F638="","Lipsește natura mărfii. ","")&amp;IF(N(H638)&lt;=0,"Lipsește greutatea brută. ","")))</f>
        <v/>
      </c>
      <c r="K638" s="1" t="str">
        <f>IF(B638="","",B638&amp;"|"&amp;COUNTIF($B$5:B638,B638))</f>
        <v/>
      </c>
    </row>
    <row r="639" spans="2:11" x14ac:dyDescent="0.2">
      <c r="B639" s="12"/>
      <c r="C639" s="9"/>
      <c r="D639" s="13"/>
      <c r="E639" s="9"/>
      <c r="F639" s="9"/>
      <c r="G639" s="12"/>
      <c r="H639" s="14"/>
      <c r="I639" s="15"/>
      <c r="J639" s="16" t="str">
        <f>IF(B639="","",TRIM(IF(ISNA(MATCH(B639,'Registru CMR'!$B$5:$B$504,0)),"CMR-ul nu există în registru. ","")&amp;IF(N(D639)&lt;=0,"Lipsește numărul de colete. ","")&amp;IF(F639="","Lipsește natura mărfii. ","")&amp;IF(N(H639)&lt;=0,"Lipsește greutatea brută. ","")))</f>
        <v/>
      </c>
      <c r="K639" s="1" t="str">
        <f>IF(B639="","",B639&amp;"|"&amp;COUNTIF($B$5:B639,B639))</f>
        <v/>
      </c>
    </row>
    <row r="640" spans="2:11" x14ac:dyDescent="0.2">
      <c r="B640" s="12"/>
      <c r="C640" s="9"/>
      <c r="D640" s="13"/>
      <c r="E640" s="9"/>
      <c r="F640" s="9"/>
      <c r="G640" s="12"/>
      <c r="H640" s="14"/>
      <c r="I640" s="15"/>
      <c r="J640" s="16" t="str">
        <f>IF(B640="","",TRIM(IF(ISNA(MATCH(B640,'Registru CMR'!$B$5:$B$504,0)),"CMR-ul nu există în registru. ","")&amp;IF(N(D640)&lt;=0,"Lipsește numărul de colete. ","")&amp;IF(F640="","Lipsește natura mărfii. ","")&amp;IF(N(H640)&lt;=0,"Lipsește greutatea brută. ","")))</f>
        <v/>
      </c>
      <c r="K640" s="1" t="str">
        <f>IF(B640="","",B640&amp;"|"&amp;COUNTIF($B$5:B640,B640))</f>
        <v/>
      </c>
    </row>
    <row r="641" spans="2:11" x14ac:dyDescent="0.2">
      <c r="B641" s="12"/>
      <c r="C641" s="9"/>
      <c r="D641" s="13"/>
      <c r="E641" s="9"/>
      <c r="F641" s="9"/>
      <c r="G641" s="12"/>
      <c r="H641" s="14"/>
      <c r="I641" s="15"/>
      <c r="J641" s="16" t="str">
        <f>IF(B641="","",TRIM(IF(ISNA(MATCH(B641,'Registru CMR'!$B$5:$B$504,0)),"CMR-ul nu există în registru. ","")&amp;IF(N(D641)&lt;=0,"Lipsește numărul de colete. ","")&amp;IF(F641="","Lipsește natura mărfii. ","")&amp;IF(N(H641)&lt;=0,"Lipsește greutatea brută. ","")))</f>
        <v/>
      </c>
      <c r="K641" s="1" t="str">
        <f>IF(B641="","",B641&amp;"|"&amp;COUNTIF($B$5:B641,B641))</f>
        <v/>
      </c>
    </row>
    <row r="642" spans="2:11" x14ac:dyDescent="0.2">
      <c r="B642" s="12"/>
      <c r="C642" s="9"/>
      <c r="D642" s="13"/>
      <c r="E642" s="9"/>
      <c r="F642" s="9"/>
      <c r="G642" s="12"/>
      <c r="H642" s="14"/>
      <c r="I642" s="15"/>
      <c r="J642" s="16" t="str">
        <f>IF(B642="","",TRIM(IF(ISNA(MATCH(B642,'Registru CMR'!$B$5:$B$504,0)),"CMR-ul nu există în registru. ","")&amp;IF(N(D642)&lt;=0,"Lipsește numărul de colete. ","")&amp;IF(F642="","Lipsește natura mărfii. ","")&amp;IF(N(H642)&lt;=0,"Lipsește greutatea brută. ","")))</f>
        <v/>
      </c>
      <c r="K642" s="1" t="str">
        <f>IF(B642="","",B642&amp;"|"&amp;COUNTIF($B$5:B642,B642))</f>
        <v/>
      </c>
    </row>
    <row r="643" spans="2:11" x14ac:dyDescent="0.2">
      <c r="B643" s="12"/>
      <c r="C643" s="9"/>
      <c r="D643" s="13"/>
      <c r="E643" s="9"/>
      <c r="F643" s="9"/>
      <c r="G643" s="12"/>
      <c r="H643" s="14"/>
      <c r="I643" s="15"/>
      <c r="J643" s="16" t="str">
        <f>IF(B643="","",TRIM(IF(ISNA(MATCH(B643,'Registru CMR'!$B$5:$B$504,0)),"CMR-ul nu există în registru. ","")&amp;IF(N(D643)&lt;=0,"Lipsește numărul de colete. ","")&amp;IF(F643="","Lipsește natura mărfii. ","")&amp;IF(N(H643)&lt;=0,"Lipsește greutatea brută. ","")))</f>
        <v/>
      </c>
      <c r="K643" s="1" t="str">
        <f>IF(B643="","",B643&amp;"|"&amp;COUNTIF($B$5:B643,B643))</f>
        <v/>
      </c>
    </row>
    <row r="644" spans="2:11" x14ac:dyDescent="0.2">
      <c r="B644" s="12"/>
      <c r="C644" s="9"/>
      <c r="D644" s="13"/>
      <c r="E644" s="9"/>
      <c r="F644" s="9"/>
      <c r="G644" s="12"/>
      <c r="H644" s="14"/>
      <c r="I644" s="15"/>
      <c r="J644" s="16" t="str">
        <f>IF(B644="","",TRIM(IF(ISNA(MATCH(B644,'Registru CMR'!$B$5:$B$504,0)),"CMR-ul nu există în registru. ","")&amp;IF(N(D644)&lt;=0,"Lipsește numărul de colete. ","")&amp;IF(F644="","Lipsește natura mărfii. ","")&amp;IF(N(H644)&lt;=0,"Lipsește greutatea brută. ","")))</f>
        <v/>
      </c>
      <c r="K644" s="1" t="str">
        <f>IF(B644="","",B644&amp;"|"&amp;COUNTIF($B$5:B644,B644))</f>
        <v/>
      </c>
    </row>
    <row r="645" spans="2:11" x14ac:dyDescent="0.2">
      <c r="B645" s="12"/>
      <c r="C645" s="9"/>
      <c r="D645" s="13"/>
      <c r="E645" s="9"/>
      <c r="F645" s="9"/>
      <c r="G645" s="12"/>
      <c r="H645" s="14"/>
      <c r="I645" s="15"/>
      <c r="J645" s="16" t="str">
        <f>IF(B645="","",TRIM(IF(ISNA(MATCH(B645,'Registru CMR'!$B$5:$B$504,0)),"CMR-ul nu există în registru. ","")&amp;IF(N(D645)&lt;=0,"Lipsește numărul de colete. ","")&amp;IF(F645="","Lipsește natura mărfii. ","")&amp;IF(N(H645)&lt;=0,"Lipsește greutatea brută. ","")))</f>
        <v/>
      </c>
      <c r="K645" s="1" t="str">
        <f>IF(B645="","",B645&amp;"|"&amp;COUNTIF($B$5:B645,B645))</f>
        <v/>
      </c>
    </row>
    <row r="646" spans="2:11" x14ac:dyDescent="0.2">
      <c r="B646" s="12"/>
      <c r="C646" s="9"/>
      <c r="D646" s="13"/>
      <c r="E646" s="9"/>
      <c r="F646" s="9"/>
      <c r="G646" s="12"/>
      <c r="H646" s="14"/>
      <c r="I646" s="15"/>
      <c r="J646" s="16" t="str">
        <f>IF(B646="","",TRIM(IF(ISNA(MATCH(B646,'Registru CMR'!$B$5:$B$504,0)),"CMR-ul nu există în registru. ","")&amp;IF(N(D646)&lt;=0,"Lipsește numărul de colete. ","")&amp;IF(F646="","Lipsește natura mărfii. ","")&amp;IF(N(H646)&lt;=0,"Lipsește greutatea brută. ","")))</f>
        <v/>
      </c>
      <c r="K646" s="1" t="str">
        <f>IF(B646="","",B646&amp;"|"&amp;COUNTIF($B$5:B646,B646))</f>
        <v/>
      </c>
    </row>
    <row r="647" spans="2:11" x14ac:dyDescent="0.2">
      <c r="B647" s="12"/>
      <c r="C647" s="9"/>
      <c r="D647" s="13"/>
      <c r="E647" s="9"/>
      <c r="F647" s="9"/>
      <c r="G647" s="12"/>
      <c r="H647" s="14"/>
      <c r="I647" s="15"/>
      <c r="J647" s="16" t="str">
        <f>IF(B647="","",TRIM(IF(ISNA(MATCH(B647,'Registru CMR'!$B$5:$B$504,0)),"CMR-ul nu există în registru. ","")&amp;IF(N(D647)&lt;=0,"Lipsește numărul de colete. ","")&amp;IF(F647="","Lipsește natura mărfii. ","")&amp;IF(N(H647)&lt;=0,"Lipsește greutatea brută. ","")))</f>
        <v/>
      </c>
      <c r="K647" s="1" t="str">
        <f>IF(B647="","",B647&amp;"|"&amp;COUNTIF($B$5:B647,B647))</f>
        <v/>
      </c>
    </row>
    <row r="648" spans="2:11" x14ac:dyDescent="0.2">
      <c r="B648" s="12"/>
      <c r="C648" s="9"/>
      <c r="D648" s="13"/>
      <c r="E648" s="9"/>
      <c r="F648" s="9"/>
      <c r="G648" s="12"/>
      <c r="H648" s="14"/>
      <c r="I648" s="15"/>
      <c r="J648" s="16" t="str">
        <f>IF(B648="","",TRIM(IF(ISNA(MATCH(B648,'Registru CMR'!$B$5:$B$504,0)),"CMR-ul nu există în registru. ","")&amp;IF(N(D648)&lt;=0,"Lipsește numărul de colete. ","")&amp;IF(F648="","Lipsește natura mărfii. ","")&amp;IF(N(H648)&lt;=0,"Lipsește greutatea brută. ","")))</f>
        <v/>
      </c>
      <c r="K648" s="1" t="str">
        <f>IF(B648="","",B648&amp;"|"&amp;COUNTIF($B$5:B648,B648))</f>
        <v/>
      </c>
    </row>
    <row r="649" spans="2:11" x14ac:dyDescent="0.2">
      <c r="B649" s="12"/>
      <c r="C649" s="9"/>
      <c r="D649" s="13"/>
      <c r="E649" s="9"/>
      <c r="F649" s="9"/>
      <c r="G649" s="12"/>
      <c r="H649" s="14"/>
      <c r="I649" s="15"/>
      <c r="J649" s="16" t="str">
        <f>IF(B649="","",TRIM(IF(ISNA(MATCH(B649,'Registru CMR'!$B$5:$B$504,0)),"CMR-ul nu există în registru. ","")&amp;IF(N(D649)&lt;=0,"Lipsește numărul de colete. ","")&amp;IF(F649="","Lipsește natura mărfii. ","")&amp;IF(N(H649)&lt;=0,"Lipsește greutatea brută. ","")))</f>
        <v/>
      </c>
      <c r="K649" s="1" t="str">
        <f>IF(B649="","",B649&amp;"|"&amp;COUNTIF($B$5:B649,B649))</f>
        <v/>
      </c>
    </row>
    <row r="650" spans="2:11" x14ac:dyDescent="0.2">
      <c r="B650" s="12"/>
      <c r="C650" s="9"/>
      <c r="D650" s="13"/>
      <c r="E650" s="9"/>
      <c r="F650" s="9"/>
      <c r="G650" s="12"/>
      <c r="H650" s="14"/>
      <c r="I650" s="15"/>
      <c r="J650" s="16" t="str">
        <f>IF(B650="","",TRIM(IF(ISNA(MATCH(B650,'Registru CMR'!$B$5:$B$504,0)),"CMR-ul nu există în registru. ","")&amp;IF(N(D650)&lt;=0,"Lipsește numărul de colete. ","")&amp;IF(F650="","Lipsește natura mărfii. ","")&amp;IF(N(H650)&lt;=0,"Lipsește greutatea brută. ","")))</f>
        <v/>
      </c>
      <c r="K650" s="1" t="str">
        <f>IF(B650="","",B650&amp;"|"&amp;COUNTIF($B$5:B650,B650))</f>
        <v/>
      </c>
    </row>
    <row r="651" spans="2:11" x14ac:dyDescent="0.2">
      <c r="B651" s="12"/>
      <c r="C651" s="9"/>
      <c r="D651" s="13"/>
      <c r="E651" s="9"/>
      <c r="F651" s="9"/>
      <c r="G651" s="12"/>
      <c r="H651" s="14"/>
      <c r="I651" s="15"/>
      <c r="J651" s="16" t="str">
        <f>IF(B651="","",TRIM(IF(ISNA(MATCH(B651,'Registru CMR'!$B$5:$B$504,0)),"CMR-ul nu există în registru. ","")&amp;IF(N(D651)&lt;=0,"Lipsește numărul de colete. ","")&amp;IF(F651="","Lipsește natura mărfii. ","")&amp;IF(N(H651)&lt;=0,"Lipsește greutatea brută. ","")))</f>
        <v/>
      </c>
      <c r="K651" s="1" t="str">
        <f>IF(B651="","",B651&amp;"|"&amp;COUNTIF($B$5:B651,B651))</f>
        <v/>
      </c>
    </row>
    <row r="652" spans="2:11" x14ac:dyDescent="0.2">
      <c r="B652" s="12"/>
      <c r="C652" s="9"/>
      <c r="D652" s="13"/>
      <c r="E652" s="9"/>
      <c r="F652" s="9"/>
      <c r="G652" s="12"/>
      <c r="H652" s="14"/>
      <c r="I652" s="15"/>
      <c r="J652" s="16" t="str">
        <f>IF(B652="","",TRIM(IF(ISNA(MATCH(B652,'Registru CMR'!$B$5:$B$504,0)),"CMR-ul nu există în registru. ","")&amp;IF(N(D652)&lt;=0,"Lipsește numărul de colete. ","")&amp;IF(F652="","Lipsește natura mărfii. ","")&amp;IF(N(H652)&lt;=0,"Lipsește greutatea brută. ","")))</f>
        <v/>
      </c>
      <c r="K652" s="1" t="str">
        <f>IF(B652="","",B652&amp;"|"&amp;COUNTIF($B$5:B652,B652))</f>
        <v/>
      </c>
    </row>
    <row r="653" spans="2:11" x14ac:dyDescent="0.2">
      <c r="B653" s="12"/>
      <c r="C653" s="9"/>
      <c r="D653" s="13"/>
      <c r="E653" s="9"/>
      <c r="F653" s="9"/>
      <c r="G653" s="12"/>
      <c r="H653" s="14"/>
      <c r="I653" s="15"/>
      <c r="J653" s="16" t="str">
        <f>IF(B653="","",TRIM(IF(ISNA(MATCH(B653,'Registru CMR'!$B$5:$B$504,0)),"CMR-ul nu există în registru. ","")&amp;IF(N(D653)&lt;=0,"Lipsește numărul de colete. ","")&amp;IF(F653="","Lipsește natura mărfii. ","")&amp;IF(N(H653)&lt;=0,"Lipsește greutatea brută. ","")))</f>
        <v/>
      </c>
      <c r="K653" s="1" t="str">
        <f>IF(B653="","",B653&amp;"|"&amp;COUNTIF($B$5:B653,B653))</f>
        <v/>
      </c>
    </row>
    <row r="654" spans="2:11" x14ac:dyDescent="0.2">
      <c r="B654" s="12"/>
      <c r="C654" s="9"/>
      <c r="D654" s="13"/>
      <c r="E654" s="9"/>
      <c r="F654" s="9"/>
      <c r="G654" s="12"/>
      <c r="H654" s="14"/>
      <c r="I654" s="15"/>
      <c r="J654" s="16" t="str">
        <f>IF(B654="","",TRIM(IF(ISNA(MATCH(B654,'Registru CMR'!$B$5:$B$504,0)),"CMR-ul nu există în registru. ","")&amp;IF(N(D654)&lt;=0,"Lipsește numărul de colete. ","")&amp;IF(F654="","Lipsește natura mărfii. ","")&amp;IF(N(H654)&lt;=0,"Lipsește greutatea brută. ","")))</f>
        <v/>
      </c>
      <c r="K654" s="1" t="str">
        <f>IF(B654="","",B654&amp;"|"&amp;COUNTIF($B$5:B654,B654))</f>
        <v/>
      </c>
    </row>
    <row r="655" spans="2:11" x14ac:dyDescent="0.2">
      <c r="B655" s="12"/>
      <c r="C655" s="9"/>
      <c r="D655" s="13"/>
      <c r="E655" s="9"/>
      <c r="F655" s="9"/>
      <c r="G655" s="12"/>
      <c r="H655" s="14"/>
      <c r="I655" s="15"/>
      <c r="J655" s="16" t="str">
        <f>IF(B655="","",TRIM(IF(ISNA(MATCH(B655,'Registru CMR'!$B$5:$B$504,0)),"CMR-ul nu există în registru. ","")&amp;IF(N(D655)&lt;=0,"Lipsește numărul de colete. ","")&amp;IF(F655="","Lipsește natura mărfii. ","")&amp;IF(N(H655)&lt;=0,"Lipsește greutatea brută. ","")))</f>
        <v/>
      </c>
      <c r="K655" s="1" t="str">
        <f>IF(B655="","",B655&amp;"|"&amp;COUNTIF($B$5:B655,B655))</f>
        <v/>
      </c>
    </row>
    <row r="656" spans="2:11" x14ac:dyDescent="0.2">
      <c r="B656" s="12"/>
      <c r="C656" s="9"/>
      <c r="D656" s="13"/>
      <c r="E656" s="9"/>
      <c r="F656" s="9"/>
      <c r="G656" s="12"/>
      <c r="H656" s="14"/>
      <c r="I656" s="15"/>
      <c r="J656" s="16" t="str">
        <f>IF(B656="","",TRIM(IF(ISNA(MATCH(B656,'Registru CMR'!$B$5:$B$504,0)),"CMR-ul nu există în registru. ","")&amp;IF(N(D656)&lt;=0,"Lipsește numărul de colete. ","")&amp;IF(F656="","Lipsește natura mărfii. ","")&amp;IF(N(H656)&lt;=0,"Lipsește greutatea brută. ","")))</f>
        <v/>
      </c>
      <c r="K656" s="1" t="str">
        <f>IF(B656="","",B656&amp;"|"&amp;COUNTIF($B$5:B656,B656))</f>
        <v/>
      </c>
    </row>
    <row r="657" spans="2:11" x14ac:dyDescent="0.2">
      <c r="B657" s="12"/>
      <c r="C657" s="9"/>
      <c r="D657" s="13"/>
      <c r="E657" s="9"/>
      <c r="F657" s="9"/>
      <c r="G657" s="12"/>
      <c r="H657" s="14"/>
      <c r="I657" s="15"/>
      <c r="J657" s="16" t="str">
        <f>IF(B657="","",TRIM(IF(ISNA(MATCH(B657,'Registru CMR'!$B$5:$B$504,0)),"CMR-ul nu există în registru. ","")&amp;IF(N(D657)&lt;=0,"Lipsește numărul de colete. ","")&amp;IF(F657="","Lipsește natura mărfii. ","")&amp;IF(N(H657)&lt;=0,"Lipsește greutatea brută. ","")))</f>
        <v/>
      </c>
      <c r="K657" s="1" t="str">
        <f>IF(B657="","",B657&amp;"|"&amp;COUNTIF($B$5:B657,B657))</f>
        <v/>
      </c>
    </row>
    <row r="658" spans="2:11" x14ac:dyDescent="0.2">
      <c r="B658" s="12"/>
      <c r="C658" s="9"/>
      <c r="D658" s="13"/>
      <c r="E658" s="9"/>
      <c r="F658" s="9"/>
      <c r="G658" s="12"/>
      <c r="H658" s="14"/>
      <c r="I658" s="15"/>
      <c r="J658" s="16" t="str">
        <f>IF(B658="","",TRIM(IF(ISNA(MATCH(B658,'Registru CMR'!$B$5:$B$504,0)),"CMR-ul nu există în registru. ","")&amp;IF(N(D658)&lt;=0,"Lipsește numărul de colete. ","")&amp;IF(F658="","Lipsește natura mărfii. ","")&amp;IF(N(H658)&lt;=0,"Lipsește greutatea brută. ","")))</f>
        <v/>
      </c>
      <c r="K658" s="1" t="str">
        <f>IF(B658="","",B658&amp;"|"&amp;COUNTIF($B$5:B658,B658))</f>
        <v/>
      </c>
    </row>
    <row r="659" spans="2:11" x14ac:dyDescent="0.2">
      <c r="B659" s="12"/>
      <c r="C659" s="9"/>
      <c r="D659" s="13"/>
      <c r="E659" s="9"/>
      <c r="F659" s="9"/>
      <c r="G659" s="12"/>
      <c r="H659" s="14"/>
      <c r="I659" s="15"/>
      <c r="J659" s="16" t="str">
        <f>IF(B659="","",TRIM(IF(ISNA(MATCH(B659,'Registru CMR'!$B$5:$B$504,0)),"CMR-ul nu există în registru. ","")&amp;IF(N(D659)&lt;=0,"Lipsește numărul de colete. ","")&amp;IF(F659="","Lipsește natura mărfii. ","")&amp;IF(N(H659)&lt;=0,"Lipsește greutatea brută. ","")))</f>
        <v/>
      </c>
      <c r="K659" s="1" t="str">
        <f>IF(B659="","",B659&amp;"|"&amp;COUNTIF($B$5:B659,B659))</f>
        <v/>
      </c>
    </row>
    <row r="660" spans="2:11" x14ac:dyDescent="0.2">
      <c r="B660" s="12"/>
      <c r="C660" s="9"/>
      <c r="D660" s="13"/>
      <c r="E660" s="9"/>
      <c r="F660" s="9"/>
      <c r="G660" s="12"/>
      <c r="H660" s="14"/>
      <c r="I660" s="15"/>
      <c r="J660" s="16" t="str">
        <f>IF(B660="","",TRIM(IF(ISNA(MATCH(B660,'Registru CMR'!$B$5:$B$504,0)),"CMR-ul nu există în registru. ","")&amp;IF(N(D660)&lt;=0,"Lipsește numărul de colete. ","")&amp;IF(F660="","Lipsește natura mărfii. ","")&amp;IF(N(H660)&lt;=0,"Lipsește greutatea brută. ","")))</f>
        <v/>
      </c>
      <c r="K660" s="1" t="str">
        <f>IF(B660="","",B660&amp;"|"&amp;COUNTIF($B$5:B660,B660))</f>
        <v/>
      </c>
    </row>
    <row r="661" spans="2:11" x14ac:dyDescent="0.2">
      <c r="B661" s="12"/>
      <c r="C661" s="9"/>
      <c r="D661" s="13"/>
      <c r="E661" s="9"/>
      <c r="F661" s="9"/>
      <c r="G661" s="12"/>
      <c r="H661" s="14"/>
      <c r="I661" s="15"/>
      <c r="J661" s="16" t="str">
        <f>IF(B661="","",TRIM(IF(ISNA(MATCH(B661,'Registru CMR'!$B$5:$B$504,0)),"CMR-ul nu există în registru. ","")&amp;IF(N(D661)&lt;=0,"Lipsește numărul de colete. ","")&amp;IF(F661="","Lipsește natura mărfii. ","")&amp;IF(N(H661)&lt;=0,"Lipsește greutatea brută. ","")))</f>
        <v/>
      </c>
      <c r="K661" s="1" t="str">
        <f>IF(B661="","",B661&amp;"|"&amp;COUNTIF($B$5:B661,B661))</f>
        <v/>
      </c>
    </row>
    <row r="662" spans="2:11" x14ac:dyDescent="0.2">
      <c r="B662" s="12"/>
      <c r="C662" s="9"/>
      <c r="D662" s="13"/>
      <c r="E662" s="9"/>
      <c r="F662" s="9"/>
      <c r="G662" s="12"/>
      <c r="H662" s="14"/>
      <c r="I662" s="15"/>
      <c r="J662" s="16" t="str">
        <f>IF(B662="","",TRIM(IF(ISNA(MATCH(B662,'Registru CMR'!$B$5:$B$504,0)),"CMR-ul nu există în registru. ","")&amp;IF(N(D662)&lt;=0,"Lipsește numărul de colete. ","")&amp;IF(F662="","Lipsește natura mărfii. ","")&amp;IF(N(H662)&lt;=0,"Lipsește greutatea brută. ","")))</f>
        <v/>
      </c>
      <c r="K662" s="1" t="str">
        <f>IF(B662="","",B662&amp;"|"&amp;COUNTIF($B$5:B662,B662))</f>
        <v/>
      </c>
    </row>
    <row r="663" spans="2:11" x14ac:dyDescent="0.2">
      <c r="B663" s="12"/>
      <c r="C663" s="9"/>
      <c r="D663" s="13"/>
      <c r="E663" s="9"/>
      <c r="F663" s="9"/>
      <c r="G663" s="12"/>
      <c r="H663" s="14"/>
      <c r="I663" s="15"/>
      <c r="J663" s="16" t="str">
        <f>IF(B663="","",TRIM(IF(ISNA(MATCH(B663,'Registru CMR'!$B$5:$B$504,0)),"CMR-ul nu există în registru. ","")&amp;IF(N(D663)&lt;=0,"Lipsește numărul de colete. ","")&amp;IF(F663="","Lipsește natura mărfii. ","")&amp;IF(N(H663)&lt;=0,"Lipsește greutatea brută. ","")))</f>
        <v/>
      </c>
      <c r="K663" s="1" t="str">
        <f>IF(B663="","",B663&amp;"|"&amp;COUNTIF($B$5:B663,B663))</f>
        <v/>
      </c>
    </row>
    <row r="664" spans="2:11" x14ac:dyDescent="0.2">
      <c r="B664" s="12"/>
      <c r="C664" s="9"/>
      <c r="D664" s="13"/>
      <c r="E664" s="9"/>
      <c r="F664" s="9"/>
      <c r="G664" s="12"/>
      <c r="H664" s="14"/>
      <c r="I664" s="15"/>
      <c r="J664" s="16" t="str">
        <f>IF(B664="","",TRIM(IF(ISNA(MATCH(B664,'Registru CMR'!$B$5:$B$504,0)),"CMR-ul nu există în registru. ","")&amp;IF(N(D664)&lt;=0,"Lipsește numărul de colete. ","")&amp;IF(F664="","Lipsește natura mărfii. ","")&amp;IF(N(H664)&lt;=0,"Lipsește greutatea brută. ","")))</f>
        <v/>
      </c>
      <c r="K664" s="1" t="str">
        <f>IF(B664="","",B664&amp;"|"&amp;COUNTIF($B$5:B664,B664))</f>
        <v/>
      </c>
    </row>
    <row r="665" spans="2:11" x14ac:dyDescent="0.2">
      <c r="B665" s="12"/>
      <c r="C665" s="9"/>
      <c r="D665" s="13"/>
      <c r="E665" s="9"/>
      <c r="F665" s="9"/>
      <c r="G665" s="12"/>
      <c r="H665" s="14"/>
      <c r="I665" s="15"/>
      <c r="J665" s="16" t="str">
        <f>IF(B665="","",TRIM(IF(ISNA(MATCH(B665,'Registru CMR'!$B$5:$B$504,0)),"CMR-ul nu există în registru. ","")&amp;IF(N(D665)&lt;=0,"Lipsește numărul de colete. ","")&amp;IF(F665="","Lipsește natura mărfii. ","")&amp;IF(N(H665)&lt;=0,"Lipsește greutatea brută. ","")))</f>
        <v/>
      </c>
      <c r="K665" s="1" t="str">
        <f>IF(B665="","",B665&amp;"|"&amp;COUNTIF($B$5:B665,B665))</f>
        <v/>
      </c>
    </row>
    <row r="666" spans="2:11" x14ac:dyDescent="0.2">
      <c r="B666" s="12"/>
      <c r="C666" s="9"/>
      <c r="D666" s="13"/>
      <c r="E666" s="9"/>
      <c r="F666" s="9"/>
      <c r="G666" s="12"/>
      <c r="H666" s="14"/>
      <c r="I666" s="15"/>
      <c r="J666" s="16" t="str">
        <f>IF(B666="","",TRIM(IF(ISNA(MATCH(B666,'Registru CMR'!$B$5:$B$504,0)),"CMR-ul nu există în registru. ","")&amp;IF(N(D666)&lt;=0,"Lipsește numărul de colete. ","")&amp;IF(F666="","Lipsește natura mărfii. ","")&amp;IF(N(H666)&lt;=0,"Lipsește greutatea brută. ","")))</f>
        <v/>
      </c>
      <c r="K666" s="1" t="str">
        <f>IF(B666="","",B666&amp;"|"&amp;COUNTIF($B$5:B666,B666))</f>
        <v/>
      </c>
    </row>
    <row r="667" spans="2:11" x14ac:dyDescent="0.2">
      <c r="B667" s="12"/>
      <c r="C667" s="9"/>
      <c r="D667" s="13"/>
      <c r="E667" s="9"/>
      <c r="F667" s="9"/>
      <c r="G667" s="12"/>
      <c r="H667" s="14"/>
      <c r="I667" s="15"/>
      <c r="J667" s="16" t="str">
        <f>IF(B667="","",TRIM(IF(ISNA(MATCH(B667,'Registru CMR'!$B$5:$B$504,0)),"CMR-ul nu există în registru. ","")&amp;IF(N(D667)&lt;=0,"Lipsește numărul de colete. ","")&amp;IF(F667="","Lipsește natura mărfii. ","")&amp;IF(N(H667)&lt;=0,"Lipsește greutatea brută. ","")))</f>
        <v/>
      </c>
      <c r="K667" s="1" t="str">
        <f>IF(B667="","",B667&amp;"|"&amp;COUNTIF($B$5:B667,B667))</f>
        <v/>
      </c>
    </row>
    <row r="668" spans="2:11" x14ac:dyDescent="0.2">
      <c r="B668" s="12"/>
      <c r="C668" s="9"/>
      <c r="D668" s="13"/>
      <c r="E668" s="9"/>
      <c r="F668" s="9"/>
      <c r="G668" s="12"/>
      <c r="H668" s="14"/>
      <c r="I668" s="15"/>
      <c r="J668" s="16" t="str">
        <f>IF(B668="","",TRIM(IF(ISNA(MATCH(B668,'Registru CMR'!$B$5:$B$504,0)),"CMR-ul nu există în registru. ","")&amp;IF(N(D668)&lt;=0,"Lipsește numărul de colete. ","")&amp;IF(F668="","Lipsește natura mărfii. ","")&amp;IF(N(H668)&lt;=0,"Lipsește greutatea brută. ","")))</f>
        <v/>
      </c>
      <c r="K668" s="1" t="str">
        <f>IF(B668="","",B668&amp;"|"&amp;COUNTIF($B$5:B668,B668))</f>
        <v/>
      </c>
    </row>
    <row r="669" spans="2:11" x14ac:dyDescent="0.2">
      <c r="B669" s="12"/>
      <c r="C669" s="9"/>
      <c r="D669" s="13"/>
      <c r="E669" s="9"/>
      <c r="F669" s="9"/>
      <c r="G669" s="12"/>
      <c r="H669" s="14"/>
      <c r="I669" s="15"/>
      <c r="J669" s="16" t="str">
        <f>IF(B669="","",TRIM(IF(ISNA(MATCH(B669,'Registru CMR'!$B$5:$B$504,0)),"CMR-ul nu există în registru. ","")&amp;IF(N(D669)&lt;=0,"Lipsește numărul de colete. ","")&amp;IF(F669="","Lipsește natura mărfii. ","")&amp;IF(N(H669)&lt;=0,"Lipsește greutatea brută. ","")))</f>
        <v/>
      </c>
      <c r="K669" s="1" t="str">
        <f>IF(B669="","",B669&amp;"|"&amp;COUNTIF($B$5:B669,B669))</f>
        <v/>
      </c>
    </row>
    <row r="670" spans="2:11" x14ac:dyDescent="0.2">
      <c r="B670" s="12"/>
      <c r="C670" s="9"/>
      <c r="D670" s="13"/>
      <c r="E670" s="9"/>
      <c r="F670" s="9"/>
      <c r="G670" s="12"/>
      <c r="H670" s="14"/>
      <c r="I670" s="15"/>
      <c r="J670" s="16" t="str">
        <f>IF(B670="","",TRIM(IF(ISNA(MATCH(B670,'Registru CMR'!$B$5:$B$504,0)),"CMR-ul nu există în registru. ","")&amp;IF(N(D670)&lt;=0,"Lipsește numărul de colete. ","")&amp;IF(F670="","Lipsește natura mărfii. ","")&amp;IF(N(H670)&lt;=0,"Lipsește greutatea brută. ","")))</f>
        <v/>
      </c>
      <c r="K670" s="1" t="str">
        <f>IF(B670="","",B670&amp;"|"&amp;COUNTIF($B$5:B670,B670))</f>
        <v/>
      </c>
    </row>
    <row r="671" spans="2:11" x14ac:dyDescent="0.2">
      <c r="B671" s="12"/>
      <c r="C671" s="9"/>
      <c r="D671" s="13"/>
      <c r="E671" s="9"/>
      <c r="F671" s="9"/>
      <c r="G671" s="12"/>
      <c r="H671" s="14"/>
      <c r="I671" s="15"/>
      <c r="J671" s="16" t="str">
        <f>IF(B671="","",TRIM(IF(ISNA(MATCH(B671,'Registru CMR'!$B$5:$B$504,0)),"CMR-ul nu există în registru. ","")&amp;IF(N(D671)&lt;=0,"Lipsește numărul de colete. ","")&amp;IF(F671="","Lipsește natura mărfii. ","")&amp;IF(N(H671)&lt;=0,"Lipsește greutatea brută. ","")))</f>
        <v/>
      </c>
      <c r="K671" s="1" t="str">
        <f>IF(B671="","",B671&amp;"|"&amp;COUNTIF($B$5:B671,B671))</f>
        <v/>
      </c>
    </row>
    <row r="672" spans="2:11" x14ac:dyDescent="0.2">
      <c r="B672" s="12"/>
      <c r="C672" s="9"/>
      <c r="D672" s="13"/>
      <c r="E672" s="9"/>
      <c r="F672" s="9"/>
      <c r="G672" s="12"/>
      <c r="H672" s="14"/>
      <c r="I672" s="15"/>
      <c r="J672" s="16" t="str">
        <f>IF(B672="","",TRIM(IF(ISNA(MATCH(B672,'Registru CMR'!$B$5:$B$504,0)),"CMR-ul nu există în registru. ","")&amp;IF(N(D672)&lt;=0,"Lipsește numărul de colete. ","")&amp;IF(F672="","Lipsește natura mărfii. ","")&amp;IF(N(H672)&lt;=0,"Lipsește greutatea brută. ","")))</f>
        <v/>
      </c>
      <c r="K672" s="1" t="str">
        <f>IF(B672="","",B672&amp;"|"&amp;COUNTIF($B$5:B672,B672))</f>
        <v/>
      </c>
    </row>
    <row r="673" spans="2:11" x14ac:dyDescent="0.2">
      <c r="B673" s="12"/>
      <c r="C673" s="9"/>
      <c r="D673" s="13"/>
      <c r="E673" s="9"/>
      <c r="F673" s="9"/>
      <c r="G673" s="12"/>
      <c r="H673" s="14"/>
      <c r="I673" s="15"/>
      <c r="J673" s="16" t="str">
        <f>IF(B673="","",TRIM(IF(ISNA(MATCH(B673,'Registru CMR'!$B$5:$B$504,0)),"CMR-ul nu există în registru. ","")&amp;IF(N(D673)&lt;=0,"Lipsește numărul de colete. ","")&amp;IF(F673="","Lipsește natura mărfii. ","")&amp;IF(N(H673)&lt;=0,"Lipsește greutatea brută. ","")))</f>
        <v/>
      </c>
      <c r="K673" s="1" t="str">
        <f>IF(B673="","",B673&amp;"|"&amp;COUNTIF($B$5:B673,B673))</f>
        <v/>
      </c>
    </row>
    <row r="674" spans="2:11" x14ac:dyDescent="0.2">
      <c r="B674" s="12"/>
      <c r="C674" s="9"/>
      <c r="D674" s="13"/>
      <c r="E674" s="9"/>
      <c r="F674" s="9"/>
      <c r="G674" s="12"/>
      <c r="H674" s="14"/>
      <c r="I674" s="15"/>
      <c r="J674" s="16" t="str">
        <f>IF(B674="","",TRIM(IF(ISNA(MATCH(B674,'Registru CMR'!$B$5:$B$504,0)),"CMR-ul nu există în registru. ","")&amp;IF(N(D674)&lt;=0,"Lipsește numărul de colete. ","")&amp;IF(F674="","Lipsește natura mărfii. ","")&amp;IF(N(H674)&lt;=0,"Lipsește greutatea brută. ","")))</f>
        <v/>
      </c>
      <c r="K674" s="1" t="str">
        <f>IF(B674="","",B674&amp;"|"&amp;COUNTIF($B$5:B674,B674))</f>
        <v/>
      </c>
    </row>
    <row r="675" spans="2:11" x14ac:dyDescent="0.2">
      <c r="B675" s="12"/>
      <c r="C675" s="9"/>
      <c r="D675" s="13"/>
      <c r="E675" s="9"/>
      <c r="F675" s="9"/>
      <c r="G675" s="12"/>
      <c r="H675" s="14"/>
      <c r="I675" s="15"/>
      <c r="J675" s="16" t="str">
        <f>IF(B675="","",TRIM(IF(ISNA(MATCH(B675,'Registru CMR'!$B$5:$B$504,0)),"CMR-ul nu există în registru. ","")&amp;IF(N(D675)&lt;=0,"Lipsește numărul de colete. ","")&amp;IF(F675="","Lipsește natura mărfii. ","")&amp;IF(N(H675)&lt;=0,"Lipsește greutatea brută. ","")))</f>
        <v/>
      </c>
      <c r="K675" s="1" t="str">
        <f>IF(B675="","",B675&amp;"|"&amp;COUNTIF($B$5:B675,B675))</f>
        <v/>
      </c>
    </row>
    <row r="676" spans="2:11" x14ac:dyDescent="0.2">
      <c r="B676" s="12"/>
      <c r="C676" s="9"/>
      <c r="D676" s="13"/>
      <c r="E676" s="9"/>
      <c r="F676" s="9"/>
      <c r="G676" s="12"/>
      <c r="H676" s="14"/>
      <c r="I676" s="15"/>
      <c r="J676" s="16" t="str">
        <f>IF(B676="","",TRIM(IF(ISNA(MATCH(B676,'Registru CMR'!$B$5:$B$504,0)),"CMR-ul nu există în registru. ","")&amp;IF(N(D676)&lt;=0,"Lipsește numărul de colete. ","")&amp;IF(F676="","Lipsește natura mărfii. ","")&amp;IF(N(H676)&lt;=0,"Lipsește greutatea brută. ","")))</f>
        <v/>
      </c>
      <c r="K676" s="1" t="str">
        <f>IF(B676="","",B676&amp;"|"&amp;COUNTIF($B$5:B676,B676))</f>
        <v/>
      </c>
    </row>
    <row r="677" spans="2:11" x14ac:dyDescent="0.2">
      <c r="B677" s="12"/>
      <c r="C677" s="9"/>
      <c r="D677" s="13"/>
      <c r="E677" s="9"/>
      <c r="F677" s="9"/>
      <c r="G677" s="12"/>
      <c r="H677" s="14"/>
      <c r="I677" s="15"/>
      <c r="J677" s="16" t="str">
        <f>IF(B677="","",TRIM(IF(ISNA(MATCH(B677,'Registru CMR'!$B$5:$B$504,0)),"CMR-ul nu există în registru. ","")&amp;IF(N(D677)&lt;=0,"Lipsește numărul de colete. ","")&amp;IF(F677="","Lipsește natura mărfii. ","")&amp;IF(N(H677)&lt;=0,"Lipsește greutatea brută. ","")))</f>
        <v/>
      </c>
      <c r="K677" s="1" t="str">
        <f>IF(B677="","",B677&amp;"|"&amp;COUNTIF($B$5:B677,B677))</f>
        <v/>
      </c>
    </row>
    <row r="678" spans="2:11" x14ac:dyDescent="0.2">
      <c r="B678" s="12"/>
      <c r="C678" s="9"/>
      <c r="D678" s="13"/>
      <c r="E678" s="9"/>
      <c r="F678" s="9"/>
      <c r="G678" s="12"/>
      <c r="H678" s="14"/>
      <c r="I678" s="15"/>
      <c r="J678" s="16" t="str">
        <f>IF(B678="","",TRIM(IF(ISNA(MATCH(B678,'Registru CMR'!$B$5:$B$504,0)),"CMR-ul nu există în registru. ","")&amp;IF(N(D678)&lt;=0,"Lipsește numărul de colete. ","")&amp;IF(F678="","Lipsește natura mărfii. ","")&amp;IF(N(H678)&lt;=0,"Lipsește greutatea brută. ","")))</f>
        <v/>
      </c>
      <c r="K678" s="1" t="str">
        <f>IF(B678="","",B678&amp;"|"&amp;COUNTIF($B$5:B678,B678))</f>
        <v/>
      </c>
    </row>
    <row r="679" spans="2:11" x14ac:dyDescent="0.2">
      <c r="B679" s="12"/>
      <c r="C679" s="9"/>
      <c r="D679" s="13"/>
      <c r="E679" s="9"/>
      <c r="F679" s="9"/>
      <c r="G679" s="12"/>
      <c r="H679" s="14"/>
      <c r="I679" s="15"/>
      <c r="J679" s="16" t="str">
        <f>IF(B679="","",TRIM(IF(ISNA(MATCH(B679,'Registru CMR'!$B$5:$B$504,0)),"CMR-ul nu există în registru. ","")&amp;IF(N(D679)&lt;=0,"Lipsește numărul de colete. ","")&amp;IF(F679="","Lipsește natura mărfii. ","")&amp;IF(N(H679)&lt;=0,"Lipsește greutatea brută. ","")))</f>
        <v/>
      </c>
      <c r="K679" s="1" t="str">
        <f>IF(B679="","",B679&amp;"|"&amp;COUNTIF($B$5:B679,B679))</f>
        <v/>
      </c>
    </row>
    <row r="680" spans="2:11" x14ac:dyDescent="0.2">
      <c r="B680" s="12"/>
      <c r="C680" s="9"/>
      <c r="D680" s="13"/>
      <c r="E680" s="9"/>
      <c r="F680" s="9"/>
      <c r="G680" s="12"/>
      <c r="H680" s="14"/>
      <c r="I680" s="15"/>
      <c r="J680" s="16" t="str">
        <f>IF(B680="","",TRIM(IF(ISNA(MATCH(B680,'Registru CMR'!$B$5:$B$504,0)),"CMR-ul nu există în registru. ","")&amp;IF(N(D680)&lt;=0,"Lipsește numărul de colete. ","")&amp;IF(F680="","Lipsește natura mărfii. ","")&amp;IF(N(H680)&lt;=0,"Lipsește greutatea brută. ","")))</f>
        <v/>
      </c>
      <c r="K680" s="1" t="str">
        <f>IF(B680="","",B680&amp;"|"&amp;COUNTIF($B$5:B680,B680))</f>
        <v/>
      </c>
    </row>
    <row r="681" spans="2:11" x14ac:dyDescent="0.2">
      <c r="B681" s="12"/>
      <c r="C681" s="9"/>
      <c r="D681" s="13"/>
      <c r="E681" s="9"/>
      <c r="F681" s="9"/>
      <c r="G681" s="12"/>
      <c r="H681" s="14"/>
      <c r="I681" s="15"/>
      <c r="J681" s="16" t="str">
        <f>IF(B681="","",TRIM(IF(ISNA(MATCH(B681,'Registru CMR'!$B$5:$B$504,0)),"CMR-ul nu există în registru. ","")&amp;IF(N(D681)&lt;=0,"Lipsește numărul de colete. ","")&amp;IF(F681="","Lipsește natura mărfii. ","")&amp;IF(N(H681)&lt;=0,"Lipsește greutatea brută. ","")))</f>
        <v/>
      </c>
      <c r="K681" s="1" t="str">
        <f>IF(B681="","",B681&amp;"|"&amp;COUNTIF($B$5:B681,B681))</f>
        <v/>
      </c>
    </row>
    <row r="682" spans="2:11" x14ac:dyDescent="0.2">
      <c r="B682" s="12"/>
      <c r="C682" s="9"/>
      <c r="D682" s="13"/>
      <c r="E682" s="9"/>
      <c r="F682" s="9"/>
      <c r="G682" s="12"/>
      <c r="H682" s="14"/>
      <c r="I682" s="15"/>
      <c r="J682" s="16" t="str">
        <f>IF(B682="","",TRIM(IF(ISNA(MATCH(B682,'Registru CMR'!$B$5:$B$504,0)),"CMR-ul nu există în registru. ","")&amp;IF(N(D682)&lt;=0,"Lipsește numărul de colete. ","")&amp;IF(F682="","Lipsește natura mărfii. ","")&amp;IF(N(H682)&lt;=0,"Lipsește greutatea brută. ","")))</f>
        <v/>
      </c>
      <c r="K682" s="1" t="str">
        <f>IF(B682="","",B682&amp;"|"&amp;COUNTIF($B$5:B682,B682))</f>
        <v/>
      </c>
    </row>
    <row r="683" spans="2:11" x14ac:dyDescent="0.2">
      <c r="B683" s="12"/>
      <c r="C683" s="9"/>
      <c r="D683" s="13"/>
      <c r="E683" s="9"/>
      <c r="F683" s="9"/>
      <c r="G683" s="12"/>
      <c r="H683" s="14"/>
      <c r="I683" s="15"/>
      <c r="J683" s="16" t="str">
        <f>IF(B683="","",TRIM(IF(ISNA(MATCH(B683,'Registru CMR'!$B$5:$B$504,0)),"CMR-ul nu există în registru. ","")&amp;IF(N(D683)&lt;=0,"Lipsește numărul de colete. ","")&amp;IF(F683="","Lipsește natura mărfii. ","")&amp;IF(N(H683)&lt;=0,"Lipsește greutatea brută. ","")))</f>
        <v/>
      </c>
      <c r="K683" s="1" t="str">
        <f>IF(B683="","",B683&amp;"|"&amp;COUNTIF($B$5:B683,B683))</f>
        <v/>
      </c>
    </row>
    <row r="684" spans="2:11" x14ac:dyDescent="0.2">
      <c r="B684" s="12"/>
      <c r="C684" s="9"/>
      <c r="D684" s="13"/>
      <c r="E684" s="9"/>
      <c r="F684" s="9"/>
      <c r="G684" s="12"/>
      <c r="H684" s="14"/>
      <c r="I684" s="15"/>
      <c r="J684" s="16" t="str">
        <f>IF(B684="","",TRIM(IF(ISNA(MATCH(B684,'Registru CMR'!$B$5:$B$504,0)),"CMR-ul nu există în registru. ","")&amp;IF(N(D684)&lt;=0,"Lipsește numărul de colete. ","")&amp;IF(F684="","Lipsește natura mărfii. ","")&amp;IF(N(H684)&lt;=0,"Lipsește greutatea brută. ","")))</f>
        <v/>
      </c>
      <c r="K684" s="1" t="str">
        <f>IF(B684="","",B684&amp;"|"&amp;COUNTIF($B$5:B684,B684))</f>
        <v/>
      </c>
    </row>
    <row r="685" spans="2:11" x14ac:dyDescent="0.2">
      <c r="B685" s="12"/>
      <c r="C685" s="9"/>
      <c r="D685" s="13"/>
      <c r="E685" s="9"/>
      <c r="F685" s="9"/>
      <c r="G685" s="12"/>
      <c r="H685" s="14"/>
      <c r="I685" s="15"/>
      <c r="J685" s="16" t="str">
        <f>IF(B685="","",TRIM(IF(ISNA(MATCH(B685,'Registru CMR'!$B$5:$B$504,0)),"CMR-ul nu există în registru. ","")&amp;IF(N(D685)&lt;=0,"Lipsește numărul de colete. ","")&amp;IF(F685="","Lipsește natura mărfii. ","")&amp;IF(N(H685)&lt;=0,"Lipsește greutatea brută. ","")))</f>
        <v/>
      </c>
      <c r="K685" s="1" t="str">
        <f>IF(B685="","",B685&amp;"|"&amp;COUNTIF($B$5:B685,B685))</f>
        <v/>
      </c>
    </row>
    <row r="686" spans="2:11" x14ac:dyDescent="0.2">
      <c r="B686" s="12"/>
      <c r="C686" s="9"/>
      <c r="D686" s="13"/>
      <c r="E686" s="9"/>
      <c r="F686" s="9"/>
      <c r="G686" s="12"/>
      <c r="H686" s="14"/>
      <c r="I686" s="15"/>
      <c r="J686" s="16" t="str">
        <f>IF(B686="","",TRIM(IF(ISNA(MATCH(B686,'Registru CMR'!$B$5:$B$504,0)),"CMR-ul nu există în registru. ","")&amp;IF(N(D686)&lt;=0,"Lipsește numărul de colete. ","")&amp;IF(F686="","Lipsește natura mărfii. ","")&amp;IF(N(H686)&lt;=0,"Lipsește greutatea brută. ","")))</f>
        <v/>
      </c>
      <c r="K686" s="1" t="str">
        <f>IF(B686="","",B686&amp;"|"&amp;COUNTIF($B$5:B686,B686))</f>
        <v/>
      </c>
    </row>
    <row r="687" spans="2:11" x14ac:dyDescent="0.2">
      <c r="B687" s="12"/>
      <c r="C687" s="9"/>
      <c r="D687" s="13"/>
      <c r="E687" s="9"/>
      <c r="F687" s="9"/>
      <c r="G687" s="12"/>
      <c r="H687" s="14"/>
      <c r="I687" s="15"/>
      <c r="J687" s="16" t="str">
        <f>IF(B687="","",TRIM(IF(ISNA(MATCH(B687,'Registru CMR'!$B$5:$B$504,0)),"CMR-ul nu există în registru. ","")&amp;IF(N(D687)&lt;=0,"Lipsește numărul de colete. ","")&amp;IF(F687="","Lipsește natura mărfii. ","")&amp;IF(N(H687)&lt;=0,"Lipsește greutatea brută. ","")))</f>
        <v/>
      </c>
      <c r="K687" s="1" t="str">
        <f>IF(B687="","",B687&amp;"|"&amp;COUNTIF($B$5:B687,B687))</f>
        <v/>
      </c>
    </row>
    <row r="688" spans="2:11" x14ac:dyDescent="0.2">
      <c r="B688" s="12"/>
      <c r="C688" s="9"/>
      <c r="D688" s="13"/>
      <c r="E688" s="9"/>
      <c r="F688" s="9"/>
      <c r="G688" s="12"/>
      <c r="H688" s="14"/>
      <c r="I688" s="15"/>
      <c r="J688" s="16" t="str">
        <f>IF(B688="","",TRIM(IF(ISNA(MATCH(B688,'Registru CMR'!$B$5:$B$504,0)),"CMR-ul nu există în registru. ","")&amp;IF(N(D688)&lt;=0,"Lipsește numărul de colete. ","")&amp;IF(F688="","Lipsește natura mărfii. ","")&amp;IF(N(H688)&lt;=0,"Lipsește greutatea brută. ","")))</f>
        <v/>
      </c>
      <c r="K688" s="1" t="str">
        <f>IF(B688="","",B688&amp;"|"&amp;COUNTIF($B$5:B688,B688))</f>
        <v/>
      </c>
    </row>
    <row r="689" spans="2:11" x14ac:dyDescent="0.2">
      <c r="B689" s="12"/>
      <c r="C689" s="9"/>
      <c r="D689" s="13"/>
      <c r="E689" s="9"/>
      <c r="F689" s="9"/>
      <c r="G689" s="12"/>
      <c r="H689" s="14"/>
      <c r="I689" s="15"/>
      <c r="J689" s="16" t="str">
        <f>IF(B689="","",TRIM(IF(ISNA(MATCH(B689,'Registru CMR'!$B$5:$B$504,0)),"CMR-ul nu există în registru. ","")&amp;IF(N(D689)&lt;=0,"Lipsește numărul de colete. ","")&amp;IF(F689="","Lipsește natura mărfii. ","")&amp;IF(N(H689)&lt;=0,"Lipsește greutatea brută. ","")))</f>
        <v/>
      </c>
      <c r="K689" s="1" t="str">
        <f>IF(B689="","",B689&amp;"|"&amp;COUNTIF($B$5:B689,B689))</f>
        <v/>
      </c>
    </row>
    <row r="690" spans="2:11" x14ac:dyDescent="0.2">
      <c r="B690" s="12"/>
      <c r="C690" s="9"/>
      <c r="D690" s="13"/>
      <c r="E690" s="9"/>
      <c r="F690" s="9"/>
      <c r="G690" s="12"/>
      <c r="H690" s="14"/>
      <c r="I690" s="15"/>
      <c r="J690" s="16" t="str">
        <f>IF(B690="","",TRIM(IF(ISNA(MATCH(B690,'Registru CMR'!$B$5:$B$504,0)),"CMR-ul nu există în registru. ","")&amp;IF(N(D690)&lt;=0,"Lipsește numărul de colete. ","")&amp;IF(F690="","Lipsește natura mărfii. ","")&amp;IF(N(H690)&lt;=0,"Lipsește greutatea brută. ","")))</f>
        <v/>
      </c>
      <c r="K690" s="1" t="str">
        <f>IF(B690="","",B690&amp;"|"&amp;COUNTIF($B$5:B690,B690))</f>
        <v/>
      </c>
    </row>
    <row r="691" spans="2:11" x14ac:dyDescent="0.2">
      <c r="B691" s="12"/>
      <c r="C691" s="9"/>
      <c r="D691" s="13"/>
      <c r="E691" s="9"/>
      <c r="F691" s="9"/>
      <c r="G691" s="12"/>
      <c r="H691" s="14"/>
      <c r="I691" s="15"/>
      <c r="J691" s="16" t="str">
        <f>IF(B691="","",TRIM(IF(ISNA(MATCH(B691,'Registru CMR'!$B$5:$B$504,0)),"CMR-ul nu există în registru. ","")&amp;IF(N(D691)&lt;=0,"Lipsește numărul de colete. ","")&amp;IF(F691="","Lipsește natura mărfii. ","")&amp;IF(N(H691)&lt;=0,"Lipsește greutatea brută. ","")))</f>
        <v/>
      </c>
      <c r="K691" s="1" t="str">
        <f>IF(B691="","",B691&amp;"|"&amp;COUNTIF($B$5:B691,B691))</f>
        <v/>
      </c>
    </row>
    <row r="692" spans="2:11" x14ac:dyDescent="0.2">
      <c r="B692" s="12"/>
      <c r="C692" s="9"/>
      <c r="D692" s="13"/>
      <c r="E692" s="9"/>
      <c r="F692" s="9"/>
      <c r="G692" s="12"/>
      <c r="H692" s="14"/>
      <c r="I692" s="15"/>
      <c r="J692" s="16" t="str">
        <f>IF(B692="","",TRIM(IF(ISNA(MATCH(B692,'Registru CMR'!$B$5:$B$504,0)),"CMR-ul nu există în registru. ","")&amp;IF(N(D692)&lt;=0,"Lipsește numărul de colete. ","")&amp;IF(F692="","Lipsește natura mărfii. ","")&amp;IF(N(H692)&lt;=0,"Lipsește greutatea brută. ","")))</f>
        <v/>
      </c>
      <c r="K692" s="1" t="str">
        <f>IF(B692="","",B692&amp;"|"&amp;COUNTIF($B$5:B692,B692))</f>
        <v/>
      </c>
    </row>
    <row r="693" spans="2:11" x14ac:dyDescent="0.2">
      <c r="B693" s="12"/>
      <c r="C693" s="9"/>
      <c r="D693" s="13"/>
      <c r="E693" s="9"/>
      <c r="F693" s="9"/>
      <c r="G693" s="12"/>
      <c r="H693" s="14"/>
      <c r="I693" s="15"/>
      <c r="J693" s="16" t="str">
        <f>IF(B693="","",TRIM(IF(ISNA(MATCH(B693,'Registru CMR'!$B$5:$B$504,0)),"CMR-ul nu există în registru. ","")&amp;IF(N(D693)&lt;=0,"Lipsește numărul de colete. ","")&amp;IF(F693="","Lipsește natura mărfii. ","")&amp;IF(N(H693)&lt;=0,"Lipsește greutatea brută. ","")))</f>
        <v/>
      </c>
      <c r="K693" s="1" t="str">
        <f>IF(B693="","",B693&amp;"|"&amp;COUNTIF($B$5:B693,B693))</f>
        <v/>
      </c>
    </row>
    <row r="694" spans="2:11" x14ac:dyDescent="0.2">
      <c r="B694" s="12"/>
      <c r="C694" s="9"/>
      <c r="D694" s="13"/>
      <c r="E694" s="9"/>
      <c r="F694" s="9"/>
      <c r="G694" s="12"/>
      <c r="H694" s="14"/>
      <c r="I694" s="15"/>
      <c r="J694" s="16" t="str">
        <f>IF(B694="","",TRIM(IF(ISNA(MATCH(B694,'Registru CMR'!$B$5:$B$504,0)),"CMR-ul nu există în registru. ","")&amp;IF(N(D694)&lt;=0,"Lipsește numărul de colete. ","")&amp;IF(F694="","Lipsește natura mărfii. ","")&amp;IF(N(H694)&lt;=0,"Lipsește greutatea brută. ","")))</f>
        <v/>
      </c>
      <c r="K694" s="1" t="str">
        <f>IF(B694="","",B694&amp;"|"&amp;COUNTIF($B$5:B694,B694))</f>
        <v/>
      </c>
    </row>
    <row r="695" spans="2:11" x14ac:dyDescent="0.2">
      <c r="B695" s="12"/>
      <c r="C695" s="9"/>
      <c r="D695" s="13"/>
      <c r="E695" s="9"/>
      <c r="F695" s="9"/>
      <c r="G695" s="12"/>
      <c r="H695" s="14"/>
      <c r="I695" s="15"/>
      <c r="J695" s="16" t="str">
        <f>IF(B695="","",TRIM(IF(ISNA(MATCH(B695,'Registru CMR'!$B$5:$B$504,0)),"CMR-ul nu există în registru. ","")&amp;IF(N(D695)&lt;=0,"Lipsește numărul de colete. ","")&amp;IF(F695="","Lipsește natura mărfii. ","")&amp;IF(N(H695)&lt;=0,"Lipsește greutatea brută. ","")))</f>
        <v/>
      </c>
      <c r="K695" s="1" t="str">
        <f>IF(B695="","",B695&amp;"|"&amp;COUNTIF($B$5:B695,B695))</f>
        <v/>
      </c>
    </row>
    <row r="696" spans="2:11" x14ac:dyDescent="0.2">
      <c r="B696" s="12"/>
      <c r="C696" s="9"/>
      <c r="D696" s="13"/>
      <c r="E696" s="9"/>
      <c r="F696" s="9"/>
      <c r="G696" s="12"/>
      <c r="H696" s="14"/>
      <c r="I696" s="15"/>
      <c r="J696" s="16" t="str">
        <f>IF(B696="","",TRIM(IF(ISNA(MATCH(B696,'Registru CMR'!$B$5:$B$504,0)),"CMR-ul nu există în registru. ","")&amp;IF(N(D696)&lt;=0,"Lipsește numărul de colete. ","")&amp;IF(F696="","Lipsește natura mărfii. ","")&amp;IF(N(H696)&lt;=0,"Lipsește greutatea brută. ","")))</f>
        <v/>
      </c>
      <c r="K696" s="1" t="str">
        <f>IF(B696="","",B696&amp;"|"&amp;COUNTIF($B$5:B696,B696))</f>
        <v/>
      </c>
    </row>
    <row r="697" spans="2:11" x14ac:dyDescent="0.2">
      <c r="B697" s="12"/>
      <c r="C697" s="9"/>
      <c r="D697" s="13"/>
      <c r="E697" s="9"/>
      <c r="F697" s="9"/>
      <c r="G697" s="12"/>
      <c r="H697" s="14"/>
      <c r="I697" s="15"/>
      <c r="J697" s="16" t="str">
        <f>IF(B697="","",TRIM(IF(ISNA(MATCH(B697,'Registru CMR'!$B$5:$B$504,0)),"CMR-ul nu există în registru. ","")&amp;IF(N(D697)&lt;=0,"Lipsește numărul de colete. ","")&amp;IF(F697="","Lipsește natura mărfii. ","")&amp;IF(N(H697)&lt;=0,"Lipsește greutatea brută. ","")))</f>
        <v/>
      </c>
      <c r="K697" s="1" t="str">
        <f>IF(B697="","",B697&amp;"|"&amp;COUNTIF($B$5:B697,B697))</f>
        <v/>
      </c>
    </row>
    <row r="698" spans="2:11" x14ac:dyDescent="0.2">
      <c r="B698" s="12"/>
      <c r="C698" s="9"/>
      <c r="D698" s="13"/>
      <c r="E698" s="9"/>
      <c r="F698" s="9"/>
      <c r="G698" s="12"/>
      <c r="H698" s="14"/>
      <c r="I698" s="15"/>
      <c r="J698" s="16" t="str">
        <f>IF(B698="","",TRIM(IF(ISNA(MATCH(B698,'Registru CMR'!$B$5:$B$504,0)),"CMR-ul nu există în registru. ","")&amp;IF(N(D698)&lt;=0,"Lipsește numărul de colete. ","")&amp;IF(F698="","Lipsește natura mărfii. ","")&amp;IF(N(H698)&lt;=0,"Lipsește greutatea brută. ","")))</f>
        <v/>
      </c>
      <c r="K698" s="1" t="str">
        <f>IF(B698="","",B698&amp;"|"&amp;COUNTIF($B$5:B698,B698))</f>
        <v/>
      </c>
    </row>
    <row r="699" spans="2:11" x14ac:dyDescent="0.2">
      <c r="B699" s="12"/>
      <c r="C699" s="9"/>
      <c r="D699" s="13"/>
      <c r="E699" s="9"/>
      <c r="F699" s="9"/>
      <c r="G699" s="12"/>
      <c r="H699" s="14"/>
      <c r="I699" s="15"/>
      <c r="J699" s="16" t="str">
        <f>IF(B699="","",TRIM(IF(ISNA(MATCH(B699,'Registru CMR'!$B$5:$B$504,0)),"CMR-ul nu există în registru. ","")&amp;IF(N(D699)&lt;=0,"Lipsește numărul de colete. ","")&amp;IF(F699="","Lipsește natura mărfii. ","")&amp;IF(N(H699)&lt;=0,"Lipsește greutatea brută. ","")))</f>
        <v/>
      </c>
      <c r="K699" s="1" t="str">
        <f>IF(B699="","",B699&amp;"|"&amp;COUNTIF($B$5:B699,B699))</f>
        <v/>
      </c>
    </row>
    <row r="700" spans="2:11" x14ac:dyDescent="0.2">
      <c r="B700" s="12"/>
      <c r="C700" s="9"/>
      <c r="D700" s="13"/>
      <c r="E700" s="9"/>
      <c r="F700" s="9"/>
      <c r="G700" s="12"/>
      <c r="H700" s="14"/>
      <c r="I700" s="15"/>
      <c r="J700" s="16" t="str">
        <f>IF(B700="","",TRIM(IF(ISNA(MATCH(B700,'Registru CMR'!$B$5:$B$504,0)),"CMR-ul nu există în registru. ","")&amp;IF(N(D700)&lt;=0,"Lipsește numărul de colete. ","")&amp;IF(F700="","Lipsește natura mărfii. ","")&amp;IF(N(H700)&lt;=0,"Lipsește greutatea brută. ","")))</f>
        <v/>
      </c>
      <c r="K700" s="1" t="str">
        <f>IF(B700="","",B700&amp;"|"&amp;COUNTIF($B$5:B700,B700))</f>
        <v/>
      </c>
    </row>
    <row r="701" spans="2:11" x14ac:dyDescent="0.2">
      <c r="B701" s="12"/>
      <c r="C701" s="9"/>
      <c r="D701" s="13"/>
      <c r="E701" s="9"/>
      <c r="F701" s="9"/>
      <c r="G701" s="12"/>
      <c r="H701" s="14"/>
      <c r="I701" s="15"/>
      <c r="J701" s="16" t="str">
        <f>IF(B701="","",TRIM(IF(ISNA(MATCH(B701,'Registru CMR'!$B$5:$B$504,0)),"CMR-ul nu există în registru. ","")&amp;IF(N(D701)&lt;=0,"Lipsește numărul de colete. ","")&amp;IF(F701="","Lipsește natura mărfii. ","")&amp;IF(N(H701)&lt;=0,"Lipsește greutatea brută. ","")))</f>
        <v/>
      </c>
      <c r="K701" s="1" t="str">
        <f>IF(B701="","",B701&amp;"|"&amp;COUNTIF($B$5:B701,B701))</f>
        <v/>
      </c>
    </row>
    <row r="702" spans="2:11" x14ac:dyDescent="0.2">
      <c r="B702" s="12"/>
      <c r="C702" s="9"/>
      <c r="D702" s="13"/>
      <c r="E702" s="9"/>
      <c r="F702" s="9"/>
      <c r="G702" s="12"/>
      <c r="H702" s="14"/>
      <c r="I702" s="15"/>
      <c r="J702" s="16" t="str">
        <f>IF(B702="","",TRIM(IF(ISNA(MATCH(B702,'Registru CMR'!$B$5:$B$504,0)),"CMR-ul nu există în registru. ","")&amp;IF(N(D702)&lt;=0,"Lipsește numărul de colete. ","")&amp;IF(F702="","Lipsește natura mărfii. ","")&amp;IF(N(H702)&lt;=0,"Lipsește greutatea brută. ","")))</f>
        <v/>
      </c>
      <c r="K702" s="1" t="str">
        <f>IF(B702="","",B702&amp;"|"&amp;COUNTIF($B$5:B702,B702))</f>
        <v/>
      </c>
    </row>
    <row r="703" spans="2:11" x14ac:dyDescent="0.2">
      <c r="B703" s="12"/>
      <c r="C703" s="9"/>
      <c r="D703" s="13"/>
      <c r="E703" s="9"/>
      <c r="F703" s="9"/>
      <c r="G703" s="12"/>
      <c r="H703" s="14"/>
      <c r="I703" s="15"/>
      <c r="J703" s="16" t="str">
        <f>IF(B703="","",TRIM(IF(ISNA(MATCH(B703,'Registru CMR'!$B$5:$B$504,0)),"CMR-ul nu există în registru. ","")&amp;IF(N(D703)&lt;=0,"Lipsește numărul de colete. ","")&amp;IF(F703="","Lipsește natura mărfii. ","")&amp;IF(N(H703)&lt;=0,"Lipsește greutatea brută. ","")))</f>
        <v/>
      </c>
      <c r="K703" s="1" t="str">
        <f>IF(B703="","",B703&amp;"|"&amp;COUNTIF($B$5:B703,B703))</f>
        <v/>
      </c>
    </row>
    <row r="704" spans="2:11" x14ac:dyDescent="0.2">
      <c r="B704" s="12"/>
      <c r="C704" s="9"/>
      <c r="D704" s="13"/>
      <c r="E704" s="9"/>
      <c r="F704" s="9"/>
      <c r="G704" s="12"/>
      <c r="H704" s="14"/>
      <c r="I704" s="15"/>
      <c r="J704" s="16" t="str">
        <f>IF(B704="","",TRIM(IF(ISNA(MATCH(B704,'Registru CMR'!$B$5:$B$504,0)),"CMR-ul nu există în registru. ","")&amp;IF(N(D704)&lt;=0,"Lipsește numărul de colete. ","")&amp;IF(F704="","Lipsește natura mărfii. ","")&amp;IF(N(H704)&lt;=0,"Lipsește greutatea brută. ","")))</f>
        <v/>
      </c>
      <c r="K704" s="1" t="str">
        <f>IF(B704="","",B704&amp;"|"&amp;COUNTIF($B$5:B704,B704))</f>
        <v/>
      </c>
    </row>
    <row r="705" spans="2:11" x14ac:dyDescent="0.2">
      <c r="B705" s="12"/>
      <c r="C705" s="9"/>
      <c r="D705" s="13"/>
      <c r="E705" s="9"/>
      <c r="F705" s="9"/>
      <c r="G705" s="12"/>
      <c r="H705" s="14"/>
      <c r="I705" s="15"/>
      <c r="J705" s="16" t="str">
        <f>IF(B705="","",TRIM(IF(ISNA(MATCH(B705,'Registru CMR'!$B$5:$B$504,0)),"CMR-ul nu există în registru. ","")&amp;IF(N(D705)&lt;=0,"Lipsește numărul de colete. ","")&amp;IF(F705="","Lipsește natura mărfii. ","")&amp;IF(N(H705)&lt;=0,"Lipsește greutatea brută. ","")))</f>
        <v/>
      </c>
      <c r="K705" s="1" t="str">
        <f>IF(B705="","",B705&amp;"|"&amp;COUNTIF($B$5:B705,B705))</f>
        <v/>
      </c>
    </row>
    <row r="706" spans="2:11" x14ac:dyDescent="0.2">
      <c r="B706" s="12"/>
      <c r="C706" s="9"/>
      <c r="D706" s="13"/>
      <c r="E706" s="9"/>
      <c r="F706" s="9"/>
      <c r="G706" s="12"/>
      <c r="H706" s="14"/>
      <c r="I706" s="15"/>
      <c r="J706" s="16" t="str">
        <f>IF(B706="","",TRIM(IF(ISNA(MATCH(B706,'Registru CMR'!$B$5:$B$504,0)),"CMR-ul nu există în registru. ","")&amp;IF(N(D706)&lt;=0,"Lipsește numărul de colete. ","")&amp;IF(F706="","Lipsește natura mărfii. ","")&amp;IF(N(H706)&lt;=0,"Lipsește greutatea brută. ","")))</f>
        <v/>
      </c>
      <c r="K706" s="1" t="str">
        <f>IF(B706="","",B706&amp;"|"&amp;COUNTIF($B$5:B706,B706))</f>
        <v/>
      </c>
    </row>
    <row r="707" spans="2:11" x14ac:dyDescent="0.2">
      <c r="B707" s="12"/>
      <c r="C707" s="9"/>
      <c r="D707" s="13"/>
      <c r="E707" s="9"/>
      <c r="F707" s="9"/>
      <c r="G707" s="12"/>
      <c r="H707" s="14"/>
      <c r="I707" s="15"/>
      <c r="J707" s="16" t="str">
        <f>IF(B707="","",TRIM(IF(ISNA(MATCH(B707,'Registru CMR'!$B$5:$B$504,0)),"CMR-ul nu există în registru. ","")&amp;IF(N(D707)&lt;=0,"Lipsește numărul de colete. ","")&amp;IF(F707="","Lipsește natura mărfii. ","")&amp;IF(N(H707)&lt;=0,"Lipsește greutatea brută. ","")))</f>
        <v/>
      </c>
      <c r="K707" s="1" t="str">
        <f>IF(B707="","",B707&amp;"|"&amp;COUNTIF($B$5:B707,B707))</f>
        <v/>
      </c>
    </row>
    <row r="708" spans="2:11" x14ac:dyDescent="0.2">
      <c r="B708" s="12"/>
      <c r="C708" s="9"/>
      <c r="D708" s="13"/>
      <c r="E708" s="9"/>
      <c r="F708" s="9"/>
      <c r="G708" s="12"/>
      <c r="H708" s="14"/>
      <c r="I708" s="15"/>
      <c r="J708" s="16" t="str">
        <f>IF(B708="","",TRIM(IF(ISNA(MATCH(B708,'Registru CMR'!$B$5:$B$504,0)),"CMR-ul nu există în registru. ","")&amp;IF(N(D708)&lt;=0,"Lipsește numărul de colete. ","")&amp;IF(F708="","Lipsește natura mărfii. ","")&amp;IF(N(H708)&lt;=0,"Lipsește greutatea brută. ","")))</f>
        <v/>
      </c>
      <c r="K708" s="1" t="str">
        <f>IF(B708="","",B708&amp;"|"&amp;COUNTIF($B$5:B708,B708))</f>
        <v/>
      </c>
    </row>
    <row r="709" spans="2:11" x14ac:dyDescent="0.2">
      <c r="B709" s="12"/>
      <c r="C709" s="9"/>
      <c r="D709" s="13"/>
      <c r="E709" s="9"/>
      <c r="F709" s="9"/>
      <c r="G709" s="12"/>
      <c r="H709" s="14"/>
      <c r="I709" s="15"/>
      <c r="J709" s="16" t="str">
        <f>IF(B709="","",TRIM(IF(ISNA(MATCH(B709,'Registru CMR'!$B$5:$B$504,0)),"CMR-ul nu există în registru. ","")&amp;IF(N(D709)&lt;=0,"Lipsește numărul de colete. ","")&amp;IF(F709="","Lipsește natura mărfii. ","")&amp;IF(N(H709)&lt;=0,"Lipsește greutatea brută. ","")))</f>
        <v/>
      </c>
      <c r="K709" s="1" t="str">
        <f>IF(B709="","",B709&amp;"|"&amp;COUNTIF($B$5:B709,B709))</f>
        <v/>
      </c>
    </row>
    <row r="710" spans="2:11" x14ac:dyDescent="0.2">
      <c r="B710" s="12"/>
      <c r="C710" s="9"/>
      <c r="D710" s="13"/>
      <c r="E710" s="9"/>
      <c r="F710" s="9"/>
      <c r="G710" s="12"/>
      <c r="H710" s="14"/>
      <c r="I710" s="15"/>
      <c r="J710" s="16" t="str">
        <f>IF(B710="","",TRIM(IF(ISNA(MATCH(B710,'Registru CMR'!$B$5:$B$504,0)),"CMR-ul nu există în registru. ","")&amp;IF(N(D710)&lt;=0,"Lipsește numărul de colete. ","")&amp;IF(F710="","Lipsește natura mărfii. ","")&amp;IF(N(H710)&lt;=0,"Lipsește greutatea brută. ","")))</f>
        <v/>
      </c>
      <c r="K710" s="1" t="str">
        <f>IF(B710="","",B710&amp;"|"&amp;COUNTIF($B$5:B710,B710))</f>
        <v/>
      </c>
    </row>
    <row r="711" spans="2:11" x14ac:dyDescent="0.2">
      <c r="B711" s="12"/>
      <c r="C711" s="9"/>
      <c r="D711" s="13"/>
      <c r="E711" s="9"/>
      <c r="F711" s="9"/>
      <c r="G711" s="12"/>
      <c r="H711" s="14"/>
      <c r="I711" s="15"/>
      <c r="J711" s="16" t="str">
        <f>IF(B711="","",TRIM(IF(ISNA(MATCH(B711,'Registru CMR'!$B$5:$B$504,0)),"CMR-ul nu există în registru. ","")&amp;IF(N(D711)&lt;=0,"Lipsește numărul de colete. ","")&amp;IF(F711="","Lipsește natura mărfii. ","")&amp;IF(N(H711)&lt;=0,"Lipsește greutatea brută. ","")))</f>
        <v/>
      </c>
      <c r="K711" s="1" t="str">
        <f>IF(B711="","",B711&amp;"|"&amp;COUNTIF($B$5:B711,B711))</f>
        <v/>
      </c>
    </row>
    <row r="712" spans="2:11" x14ac:dyDescent="0.2">
      <c r="B712" s="12"/>
      <c r="C712" s="9"/>
      <c r="D712" s="13"/>
      <c r="E712" s="9"/>
      <c r="F712" s="9"/>
      <c r="G712" s="12"/>
      <c r="H712" s="14"/>
      <c r="I712" s="15"/>
      <c r="J712" s="16" t="str">
        <f>IF(B712="","",TRIM(IF(ISNA(MATCH(B712,'Registru CMR'!$B$5:$B$504,0)),"CMR-ul nu există în registru. ","")&amp;IF(N(D712)&lt;=0,"Lipsește numărul de colete. ","")&amp;IF(F712="","Lipsește natura mărfii. ","")&amp;IF(N(H712)&lt;=0,"Lipsește greutatea brută. ","")))</f>
        <v/>
      </c>
      <c r="K712" s="1" t="str">
        <f>IF(B712="","",B712&amp;"|"&amp;COUNTIF($B$5:B712,B712))</f>
        <v/>
      </c>
    </row>
    <row r="713" spans="2:11" x14ac:dyDescent="0.2">
      <c r="B713" s="12"/>
      <c r="C713" s="9"/>
      <c r="D713" s="13"/>
      <c r="E713" s="9"/>
      <c r="F713" s="9"/>
      <c r="G713" s="12"/>
      <c r="H713" s="14"/>
      <c r="I713" s="15"/>
      <c r="J713" s="16" t="str">
        <f>IF(B713="","",TRIM(IF(ISNA(MATCH(B713,'Registru CMR'!$B$5:$B$504,0)),"CMR-ul nu există în registru. ","")&amp;IF(N(D713)&lt;=0,"Lipsește numărul de colete. ","")&amp;IF(F713="","Lipsește natura mărfii. ","")&amp;IF(N(H713)&lt;=0,"Lipsește greutatea brută. ","")))</f>
        <v/>
      </c>
      <c r="K713" s="1" t="str">
        <f>IF(B713="","",B713&amp;"|"&amp;COUNTIF($B$5:B713,B713))</f>
        <v/>
      </c>
    </row>
    <row r="714" spans="2:11" x14ac:dyDescent="0.2">
      <c r="B714" s="12"/>
      <c r="C714" s="9"/>
      <c r="D714" s="13"/>
      <c r="E714" s="9"/>
      <c r="F714" s="9"/>
      <c r="G714" s="12"/>
      <c r="H714" s="14"/>
      <c r="I714" s="15"/>
      <c r="J714" s="16" t="str">
        <f>IF(B714="","",TRIM(IF(ISNA(MATCH(B714,'Registru CMR'!$B$5:$B$504,0)),"CMR-ul nu există în registru. ","")&amp;IF(N(D714)&lt;=0,"Lipsește numărul de colete. ","")&amp;IF(F714="","Lipsește natura mărfii. ","")&amp;IF(N(H714)&lt;=0,"Lipsește greutatea brută. ","")))</f>
        <v/>
      </c>
      <c r="K714" s="1" t="str">
        <f>IF(B714="","",B714&amp;"|"&amp;COUNTIF($B$5:B714,B714))</f>
        <v/>
      </c>
    </row>
    <row r="715" spans="2:11" x14ac:dyDescent="0.2">
      <c r="B715" s="12"/>
      <c r="C715" s="9"/>
      <c r="D715" s="13"/>
      <c r="E715" s="9"/>
      <c r="F715" s="9"/>
      <c r="G715" s="12"/>
      <c r="H715" s="14"/>
      <c r="I715" s="15"/>
      <c r="J715" s="16" t="str">
        <f>IF(B715="","",TRIM(IF(ISNA(MATCH(B715,'Registru CMR'!$B$5:$B$504,0)),"CMR-ul nu există în registru. ","")&amp;IF(N(D715)&lt;=0,"Lipsește numărul de colete. ","")&amp;IF(F715="","Lipsește natura mărfii. ","")&amp;IF(N(H715)&lt;=0,"Lipsește greutatea brută. ","")))</f>
        <v/>
      </c>
      <c r="K715" s="1" t="str">
        <f>IF(B715="","",B715&amp;"|"&amp;COUNTIF($B$5:B715,B715))</f>
        <v/>
      </c>
    </row>
    <row r="716" spans="2:11" x14ac:dyDescent="0.2">
      <c r="B716" s="12"/>
      <c r="C716" s="9"/>
      <c r="D716" s="13"/>
      <c r="E716" s="9"/>
      <c r="F716" s="9"/>
      <c r="G716" s="12"/>
      <c r="H716" s="14"/>
      <c r="I716" s="15"/>
      <c r="J716" s="16" t="str">
        <f>IF(B716="","",TRIM(IF(ISNA(MATCH(B716,'Registru CMR'!$B$5:$B$504,0)),"CMR-ul nu există în registru. ","")&amp;IF(N(D716)&lt;=0,"Lipsește numărul de colete. ","")&amp;IF(F716="","Lipsește natura mărfii. ","")&amp;IF(N(H716)&lt;=0,"Lipsește greutatea brută. ","")))</f>
        <v/>
      </c>
      <c r="K716" s="1" t="str">
        <f>IF(B716="","",B716&amp;"|"&amp;COUNTIF($B$5:B716,B716))</f>
        <v/>
      </c>
    </row>
    <row r="717" spans="2:11" x14ac:dyDescent="0.2">
      <c r="B717" s="12"/>
      <c r="C717" s="9"/>
      <c r="D717" s="13"/>
      <c r="E717" s="9"/>
      <c r="F717" s="9"/>
      <c r="G717" s="12"/>
      <c r="H717" s="14"/>
      <c r="I717" s="15"/>
      <c r="J717" s="16" t="str">
        <f>IF(B717="","",TRIM(IF(ISNA(MATCH(B717,'Registru CMR'!$B$5:$B$504,0)),"CMR-ul nu există în registru. ","")&amp;IF(N(D717)&lt;=0,"Lipsește numărul de colete. ","")&amp;IF(F717="","Lipsește natura mărfii. ","")&amp;IF(N(H717)&lt;=0,"Lipsește greutatea brută. ","")))</f>
        <v/>
      </c>
      <c r="K717" s="1" t="str">
        <f>IF(B717="","",B717&amp;"|"&amp;COUNTIF($B$5:B717,B717))</f>
        <v/>
      </c>
    </row>
    <row r="718" spans="2:11" x14ac:dyDescent="0.2">
      <c r="B718" s="12"/>
      <c r="C718" s="9"/>
      <c r="D718" s="13"/>
      <c r="E718" s="9"/>
      <c r="F718" s="9"/>
      <c r="G718" s="12"/>
      <c r="H718" s="14"/>
      <c r="I718" s="15"/>
      <c r="J718" s="16" t="str">
        <f>IF(B718="","",TRIM(IF(ISNA(MATCH(B718,'Registru CMR'!$B$5:$B$504,0)),"CMR-ul nu există în registru. ","")&amp;IF(N(D718)&lt;=0,"Lipsește numărul de colete. ","")&amp;IF(F718="","Lipsește natura mărfii. ","")&amp;IF(N(H718)&lt;=0,"Lipsește greutatea brută. ","")))</f>
        <v/>
      </c>
      <c r="K718" s="1" t="str">
        <f>IF(B718="","",B718&amp;"|"&amp;COUNTIF($B$5:B718,B718))</f>
        <v/>
      </c>
    </row>
    <row r="719" spans="2:11" x14ac:dyDescent="0.2">
      <c r="B719" s="12"/>
      <c r="C719" s="9"/>
      <c r="D719" s="13"/>
      <c r="E719" s="9"/>
      <c r="F719" s="9"/>
      <c r="G719" s="12"/>
      <c r="H719" s="14"/>
      <c r="I719" s="15"/>
      <c r="J719" s="16" t="str">
        <f>IF(B719="","",TRIM(IF(ISNA(MATCH(B719,'Registru CMR'!$B$5:$B$504,0)),"CMR-ul nu există în registru. ","")&amp;IF(N(D719)&lt;=0,"Lipsește numărul de colete. ","")&amp;IF(F719="","Lipsește natura mărfii. ","")&amp;IF(N(H719)&lt;=0,"Lipsește greutatea brută. ","")))</f>
        <v/>
      </c>
      <c r="K719" s="1" t="str">
        <f>IF(B719="","",B719&amp;"|"&amp;COUNTIF($B$5:B719,B719))</f>
        <v/>
      </c>
    </row>
    <row r="720" spans="2:11" x14ac:dyDescent="0.2">
      <c r="B720" s="12"/>
      <c r="C720" s="9"/>
      <c r="D720" s="13"/>
      <c r="E720" s="9"/>
      <c r="F720" s="9"/>
      <c r="G720" s="12"/>
      <c r="H720" s="14"/>
      <c r="I720" s="15"/>
      <c r="J720" s="16" t="str">
        <f>IF(B720="","",TRIM(IF(ISNA(MATCH(B720,'Registru CMR'!$B$5:$B$504,0)),"CMR-ul nu există în registru. ","")&amp;IF(N(D720)&lt;=0,"Lipsește numărul de colete. ","")&amp;IF(F720="","Lipsește natura mărfii. ","")&amp;IF(N(H720)&lt;=0,"Lipsește greutatea brută. ","")))</f>
        <v/>
      </c>
      <c r="K720" s="1" t="str">
        <f>IF(B720="","",B720&amp;"|"&amp;COUNTIF($B$5:B720,B720))</f>
        <v/>
      </c>
    </row>
    <row r="721" spans="2:11" x14ac:dyDescent="0.2">
      <c r="B721" s="12"/>
      <c r="C721" s="9"/>
      <c r="D721" s="13"/>
      <c r="E721" s="9"/>
      <c r="F721" s="9"/>
      <c r="G721" s="12"/>
      <c r="H721" s="14"/>
      <c r="I721" s="15"/>
      <c r="J721" s="16" t="str">
        <f>IF(B721="","",TRIM(IF(ISNA(MATCH(B721,'Registru CMR'!$B$5:$B$504,0)),"CMR-ul nu există în registru. ","")&amp;IF(N(D721)&lt;=0,"Lipsește numărul de colete. ","")&amp;IF(F721="","Lipsește natura mărfii. ","")&amp;IF(N(H721)&lt;=0,"Lipsește greutatea brută. ","")))</f>
        <v/>
      </c>
      <c r="K721" s="1" t="str">
        <f>IF(B721="","",B721&amp;"|"&amp;COUNTIF($B$5:B721,B721))</f>
        <v/>
      </c>
    </row>
    <row r="722" spans="2:11" x14ac:dyDescent="0.2">
      <c r="B722" s="12"/>
      <c r="C722" s="9"/>
      <c r="D722" s="13"/>
      <c r="E722" s="9"/>
      <c r="F722" s="9"/>
      <c r="G722" s="12"/>
      <c r="H722" s="14"/>
      <c r="I722" s="15"/>
      <c r="J722" s="16" t="str">
        <f>IF(B722="","",TRIM(IF(ISNA(MATCH(B722,'Registru CMR'!$B$5:$B$504,0)),"CMR-ul nu există în registru. ","")&amp;IF(N(D722)&lt;=0,"Lipsește numărul de colete. ","")&amp;IF(F722="","Lipsește natura mărfii. ","")&amp;IF(N(H722)&lt;=0,"Lipsește greutatea brută. ","")))</f>
        <v/>
      </c>
      <c r="K722" s="1" t="str">
        <f>IF(B722="","",B722&amp;"|"&amp;COUNTIF($B$5:B722,B722))</f>
        <v/>
      </c>
    </row>
    <row r="723" spans="2:11" x14ac:dyDescent="0.2">
      <c r="B723" s="12"/>
      <c r="C723" s="9"/>
      <c r="D723" s="13"/>
      <c r="E723" s="9"/>
      <c r="F723" s="9"/>
      <c r="G723" s="12"/>
      <c r="H723" s="14"/>
      <c r="I723" s="15"/>
      <c r="J723" s="16" t="str">
        <f>IF(B723="","",TRIM(IF(ISNA(MATCH(B723,'Registru CMR'!$B$5:$B$504,0)),"CMR-ul nu există în registru. ","")&amp;IF(N(D723)&lt;=0,"Lipsește numărul de colete. ","")&amp;IF(F723="","Lipsește natura mărfii. ","")&amp;IF(N(H723)&lt;=0,"Lipsește greutatea brută. ","")))</f>
        <v/>
      </c>
      <c r="K723" s="1" t="str">
        <f>IF(B723="","",B723&amp;"|"&amp;COUNTIF($B$5:B723,B723))</f>
        <v/>
      </c>
    </row>
    <row r="724" spans="2:11" x14ac:dyDescent="0.2">
      <c r="B724" s="12"/>
      <c r="C724" s="9"/>
      <c r="D724" s="13"/>
      <c r="E724" s="9"/>
      <c r="F724" s="9"/>
      <c r="G724" s="12"/>
      <c r="H724" s="14"/>
      <c r="I724" s="15"/>
      <c r="J724" s="16" t="str">
        <f>IF(B724="","",TRIM(IF(ISNA(MATCH(B724,'Registru CMR'!$B$5:$B$504,0)),"CMR-ul nu există în registru. ","")&amp;IF(N(D724)&lt;=0,"Lipsește numărul de colete. ","")&amp;IF(F724="","Lipsește natura mărfii. ","")&amp;IF(N(H724)&lt;=0,"Lipsește greutatea brută. ","")))</f>
        <v/>
      </c>
      <c r="K724" s="1" t="str">
        <f>IF(B724="","",B724&amp;"|"&amp;COUNTIF($B$5:B724,B724))</f>
        <v/>
      </c>
    </row>
    <row r="725" spans="2:11" x14ac:dyDescent="0.2">
      <c r="B725" s="12"/>
      <c r="C725" s="9"/>
      <c r="D725" s="13"/>
      <c r="E725" s="9"/>
      <c r="F725" s="9"/>
      <c r="G725" s="12"/>
      <c r="H725" s="14"/>
      <c r="I725" s="15"/>
      <c r="J725" s="16" t="str">
        <f>IF(B725="","",TRIM(IF(ISNA(MATCH(B725,'Registru CMR'!$B$5:$B$504,0)),"CMR-ul nu există în registru. ","")&amp;IF(N(D725)&lt;=0,"Lipsește numărul de colete. ","")&amp;IF(F725="","Lipsește natura mărfii. ","")&amp;IF(N(H725)&lt;=0,"Lipsește greutatea brută. ","")))</f>
        <v/>
      </c>
      <c r="K725" s="1" t="str">
        <f>IF(B725="","",B725&amp;"|"&amp;COUNTIF($B$5:B725,B725))</f>
        <v/>
      </c>
    </row>
    <row r="726" spans="2:11" x14ac:dyDescent="0.2">
      <c r="B726" s="12"/>
      <c r="C726" s="9"/>
      <c r="D726" s="13"/>
      <c r="E726" s="9"/>
      <c r="F726" s="9"/>
      <c r="G726" s="12"/>
      <c r="H726" s="14"/>
      <c r="I726" s="15"/>
      <c r="J726" s="16" t="str">
        <f>IF(B726="","",TRIM(IF(ISNA(MATCH(B726,'Registru CMR'!$B$5:$B$504,0)),"CMR-ul nu există în registru. ","")&amp;IF(N(D726)&lt;=0,"Lipsește numărul de colete. ","")&amp;IF(F726="","Lipsește natura mărfii. ","")&amp;IF(N(H726)&lt;=0,"Lipsește greutatea brută. ","")))</f>
        <v/>
      </c>
      <c r="K726" s="1" t="str">
        <f>IF(B726="","",B726&amp;"|"&amp;COUNTIF($B$5:B726,B726))</f>
        <v/>
      </c>
    </row>
    <row r="727" spans="2:11" x14ac:dyDescent="0.2">
      <c r="B727" s="12"/>
      <c r="C727" s="9"/>
      <c r="D727" s="13"/>
      <c r="E727" s="9"/>
      <c r="F727" s="9"/>
      <c r="G727" s="12"/>
      <c r="H727" s="14"/>
      <c r="I727" s="15"/>
      <c r="J727" s="16" t="str">
        <f>IF(B727="","",TRIM(IF(ISNA(MATCH(B727,'Registru CMR'!$B$5:$B$504,0)),"CMR-ul nu există în registru. ","")&amp;IF(N(D727)&lt;=0,"Lipsește numărul de colete. ","")&amp;IF(F727="","Lipsește natura mărfii. ","")&amp;IF(N(H727)&lt;=0,"Lipsește greutatea brută. ","")))</f>
        <v/>
      </c>
      <c r="K727" s="1" t="str">
        <f>IF(B727="","",B727&amp;"|"&amp;COUNTIF($B$5:B727,B727))</f>
        <v/>
      </c>
    </row>
    <row r="728" spans="2:11" x14ac:dyDescent="0.2">
      <c r="B728" s="12"/>
      <c r="C728" s="9"/>
      <c r="D728" s="13"/>
      <c r="E728" s="9"/>
      <c r="F728" s="9"/>
      <c r="G728" s="12"/>
      <c r="H728" s="14"/>
      <c r="I728" s="15"/>
      <c r="J728" s="16" t="str">
        <f>IF(B728="","",TRIM(IF(ISNA(MATCH(B728,'Registru CMR'!$B$5:$B$504,0)),"CMR-ul nu există în registru. ","")&amp;IF(N(D728)&lt;=0,"Lipsește numărul de colete. ","")&amp;IF(F728="","Lipsește natura mărfii. ","")&amp;IF(N(H728)&lt;=0,"Lipsește greutatea brută. ","")))</f>
        <v/>
      </c>
      <c r="K728" s="1" t="str">
        <f>IF(B728="","",B728&amp;"|"&amp;COUNTIF($B$5:B728,B728))</f>
        <v/>
      </c>
    </row>
    <row r="729" spans="2:11" x14ac:dyDescent="0.2">
      <c r="B729" s="12"/>
      <c r="C729" s="9"/>
      <c r="D729" s="13"/>
      <c r="E729" s="9"/>
      <c r="F729" s="9"/>
      <c r="G729" s="12"/>
      <c r="H729" s="14"/>
      <c r="I729" s="15"/>
      <c r="J729" s="16" t="str">
        <f>IF(B729="","",TRIM(IF(ISNA(MATCH(B729,'Registru CMR'!$B$5:$B$504,0)),"CMR-ul nu există în registru. ","")&amp;IF(N(D729)&lt;=0,"Lipsește numărul de colete. ","")&amp;IF(F729="","Lipsește natura mărfii. ","")&amp;IF(N(H729)&lt;=0,"Lipsește greutatea brută. ","")))</f>
        <v/>
      </c>
      <c r="K729" s="1" t="str">
        <f>IF(B729="","",B729&amp;"|"&amp;COUNTIF($B$5:B729,B729))</f>
        <v/>
      </c>
    </row>
    <row r="730" spans="2:11" x14ac:dyDescent="0.2">
      <c r="B730" s="12"/>
      <c r="C730" s="9"/>
      <c r="D730" s="13"/>
      <c r="E730" s="9"/>
      <c r="F730" s="9"/>
      <c r="G730" s="12"/>
      <c r="H730" s="14"/>
      <c r="I730" s="15"/>
      <c r="J730" s="16" t="str">
        <f>IF(B730="","",TRIM(IF(ISNA(MATCH(B730,'Registru CMR'!$B$5:$B$504,0)),"CMR-ul nu există în registru. ","")&amp;IF(N(D730)&lt;=0,"Lipsește numărul de colete. ","")&amp;IF(F730="","Lipsește natura mărfii. ","")&amp;IF(N(H730)&lt;=0,"Lipsește greutatea brută. ","")))</f>
        <v/>
      </c>
      <c r="K730" s="1" t="str">
        <f>IF(B730="","",B730&amp;"|"&amp;COUNTIF($B$5:B730,B730))</f>
        <v/>
      </c>
    </row>
    <row r="731" spans="2:11" x14ac:dyDescent="0.2">
      <c r="B731" s="12"/>
      <c r="C731" s="9"/>
      <c r="D731" s="13"/>
      <c r="E731" s="9"/>
      <c r="F731" s="9"/>
      <c r="G731" s="12"/>
      <c r="H731" s="14"/>
      <c r="I731" s="15"/>
      <c r="J731" s="16" t="str">
        <f>IF(B731="","",TRIM(IF(ISNA(MATCH(B731,'Registru CMR'!$B$5:$B$504,0)),"CMR-ul nu există în registru. ","")&amp;IF(N(D731)&lt;=0,"Lipsește numărul de colete. ","")&amp;IF(F731="","Lipsește natura mărfii. ","")&amp;IF(N(H731)&lt;=0,"Lipsește greutatea brută. ","")))</f>
        <v/>
      </c>
      <c r="K731" s="1" t="str">
        <f>IF(B731="","",B731&amp;"|"&amp;COUNTIF($B$5:B731,B731))</f>
        <v/>
      </c>
    </row>
    <row r="732" spans="2:11" x14ac:dyDescent="0.2">
      <c r="B732" s="12"/>
      <c r="C732" s="9"/>
      <c r="D732" s="13"/>
      <c r="E732" s="9"/>
      <c r="F732" s="9"/>
      <c r="G732" s="12"/>
      <c r="H732" s="14"/>
      <c r="I732" s="15"/>
      <c r="J732" s="16" t="str">
        <f>IF(B732="","",TRIM(IF(ISNA(MATCH(B732,'Registru CMR'!$B$5:$B$504,0)),"CMR-ul nu există în registru. ","")&amp;IF(N(D732)&lt;=0,"Lipsește numărul de colete. ","")&amp;IF(F732="","Lipsește natura mărfii. ","")&amp;IF(N(H732)&lt;=0,"Lipsește greutatea brută. ","")))</f>
        <v/>
      </c>
      <c r="K732" s="1" t="str">
        <f>IF(B732="","",B732&amp;"|"&amp;COUNTIF($B$5:B732,B732))</f>
        <v/>
      </c>
    </row>
    <row r="733" spans="2:11" x14ac:dyDescent="0.2">
      <c r="B733" s="12"/>
      <c r="C733" s="9"/>
      <c r="D733" s="13"/>
      <c r="E733" s="9"/>
      <c r="F733" s="9"/>
      <c r="G733" s="12"/>
      <c r="H733" s="14"/>
      <c r="I733" s="15"/>
      <c r="J733" s="16" t="str">
        <f>IF(B733="","",TRIM(IF(ISNA(MATCH(B733,'Registru CMR'!$B$5:$B$504,0)),"CMR-ul nu există în registru. ","")&amp;IF(N(D733)&lt;=0,"Lipsește numărul de colete. ","")&amp;IF(F733="","Lipsește natura mărfii. ","")&amp;IF(N(H733)&lt;=0,"Lipsește greutatea brută. ","")))</f>
        <v/>
      </c>
      <c r="K733" s="1" t="str">
        <f>IF(B733="","",B733&amp;"|"&amp;COUNTIF($B$5:B733,B733))</f>
        <v/>
      </c>
    </row>
    <row r="734" spans="2:11" x14ac:dyDescent="0.2">
      <c r="B734" s="12"/>
      <c r="C734" s="9"/>
      <c r="D734" s="13"/>
      <c r="E734" s="9"/>
      <c r="F734" s="9"/>
      <c r="G734" s="12"/>
      <c r="H734" s="14"/>
      <c r="I734" s="15"/>
      <c r="J734" s="16" t="str">
        <f>IF(B734="","",TRIM(IF(ISNA(MATCH(B734,'Registru CMR'!$B$5:$B$504,0)),"CMR-ul nu există în registru. ","")&amp;IF(N(D734)&lt;=0,"Lipsește numărul de colete. ","")&amp;IF(F734="","Lipsește natura mărfii. ","")&amp;IF(N(H734)&lt;=0,"Lipsește greutatea brută. ","")))</f>
        <v/>
      </c>
      <c r="K734" s="1" t="str">
        <f>IF(B734="","",B734&amp;"|"&amp;COUNTIF($B$5:B734,B734))</f>
        <v/>
      </c>
    </row>
    <row r="735" spans="2:11" x14ac:dyDescent="0.2">
      <c r="B735" s="12"/>
      <c r="C735" s="9"/>
      <c r="D735" s="13"/>
      <c r="E735" s="9"/>
      <c r="F735" s="9"/>
      <c r="G735" s="12"/>
      <c r="H735" s="14"/>
      <c r="I735" s="15"/>
      <c r="J735" s="16" t="str">
        <f>IF(B735="","",TRIM(IF(ISNA(MATCH(B735,'Registru CMR'!$B$5:$B$504,0)),"CMR-ul nu există în registru. ","")&amp;IF(N(D735)&lt;=0,"Lipsește numărul de colete. ","")&amp;IF(F735="","Lipsește natura mărfii. ","")&amp;IF(N(H735)&lt;=0,"Lipsește greutatea brută. ","")))</f>
        <v/>
      </c>
      <c r="K735" s="1" t="str">
        <f>IF(B735="","",B735&amp;"|"&amp;COUNTIF($B$5:B735,B735))</f>
        <v/>
      </c>
    </row>
    <row r="736" spans="2:11" x14ac:dyDescent="0.2">
      <c r="B736" s="12"/>
      <c r="C736" s="9"/>
      <c r="D736" s="13"/>
      <c r="E736" s="9"/>
      <c r="F736" s="9"/>
      <c r="G736" s="12"/>
      <c r="H736" s="14"/>
      <c r="I736" s="15"/>
      <c r="J736" s="16" t="str">
        <f>IF(B736="","",TRIM(IF(ISNA(MATCH(B736,'Registru CMR'!$B$5:$B$504,0)),"CMR-ul nu există în registru. ","")&amp;IF(N(D736)&lt;=0,"Lipsește numărul de colete. ","")&amp;IF(F736="","Lipsește natura mărfii. ","")&amp;IF(N(H736)&lt;=0,"Lipsește greutatea brută. ","")))</f>
        <v/>
      </c>
      <c r="K736" s="1" t="str">
        <f>IF(B736="","",B736&amp;"|"&amp;COUNTIF($B$5:B736,B736))</f>
        <v/>
      </c>
    </row>
    <row r="737" spans="2:11" x14ac:dyDescent="0.2">
      <c r="B737" s="12"/>
      <c r="C737" s="9"/>
      <c r="D737" s="13"/>
      <c r="E737" s="9"/>
      <c r="F737" s="9"/>
      <c r="G737" s="12"/>
      <c r="H737" s="14"/>
      <c r="I737" s="15"/>
      <c r="J737" s="16" t="str">
        <f>IF(B737="","",TRIM(IF(ISNA(MATCH(B737,'Registru CMR'!$B$5:$B$504,0)),"CMR-ul nu există în registru. ","")&amp;IF(N(D737)&lt;=0,"Lipsește numărul de colete. ","")&amp;IF(F737="","Lipsește natura mărfii. ","")&amp;IF(N(H737)&lt;=0,"Lipsește greutatea brută. ","")))</f>
        <v/>
      </c>
      <c r="K737" s="1" t="str">
        <f>IF(B737="","",B737&amp;"|"&amp;COUNTIF($B$5:B737,B737))</f>
        <v/>
      </c>
    </row>
    <row r="738" spans="2:11" x14ac:dyDescent="0.2">
      <c r="B738" s="12"/>
      <c r="C738" s="9"/>
      <c r="D738" s="13"/>
      <c r="E738" s="9"/>
      <c r="F738" s="9"/>
      <c r="G738" s="12"/>
      <c r="H738" s="14"/>
      <c r="I738" s="15"/>
      <c r="J738" s="16" t="str">
        <f>IF(B738="","",TRIM(IF(ISNA(MATCH(B738,'Registru CMR'!$B$5:$B$504,0)),"CMR-ul nu există în registru. ","")&amp;IF(N(D738)&lt;=0,"Lipsește numărul de colete. ","")&amp;IF(F738="","Lipsește natura mărfii. ","")&amp;IF(N(H738)&lt;=0,"Lipsește greutatea brută. ","")))</f>
        <v/>
      </c>
      <c r="K738" s="1" t="str">
        <f>IF(B738="","",B738&amp;"|"&amp;COUNTIF($B$5:B738,B738))</f>
        <v/>
      </c>
    </row>
    <row r="739" spans="2:11" x14ac:dyDescent="0.2">
      <c r="B739" s="12"/>
      <c r="C739" s="9"/>
      <c r="D739" s="13"/>
      <c r="E739" s="9"/>
      <c r="F739" s="9"/>
      <c r="G739" s="12"/>
      <c r="H739" s="14"/>
      <c r="I739" s="15"/>
      <c r="J739" s="16" t="str">
        <f>IF(B739="","",TRIM(IF(ISNA(MATCH(B739,'Registru CMR'!$B$5:$B$504,0)),"CMR-ul nu există în registru. ","")&amp;IF(N(D739)&lt;=0,"Lipsește numărul de colete. ","")&amp;IF(F739="","Lipsește natura mărfii. ","")&amp;IF(N(H739)&lt;=0,"Lipsește greutatea brută. ","")))</f>
        <v/>
      </c>
      <c r="K739" s="1" t="str">
        <f>IF(B739="","",B739&amp;"|"&amp;COUNTIF($B$5:B739,B739))</f>
        <v/>
      </c>
    </row>
    <row r="740" spans="2:11" x14ac:dyDescent="0.2">
      <c r="B740" s="12"/>
      <c r="C740" s="9"/>
      <c r="D740" s="13"/>
      <c r="E740" s="9"/>
      <c r="F740" s="9"/>
      <c r="G740" s="12"/>
      <c r="H740" s="14"/>
      <c r="I740" s="15"/>
      <c r="J740" s="16" t="str">
        <f>IF(B740="","",TRIM(IF(ISNA(MATCH(B740,'Registru CMR'!$B$5:$B$504,0)),"CMR-ul nu există în registru. ","")&amp;IF(N(D740)&lt;=0,"Lipsește numărul de colete. ","")&amp;IF(F740="","Lipsește natura mărfii. ","")&amp;IF(N(H740)&lt;=0,"Lipsește greutatea brută. ","")))</f>
        <v/>
      </c>
      <c r="K740" s="1" t="str">
        <f>IF(B740="","",B740&amp;"|"&amp;COUNTIF($B$5:B740,B740))</f>
        <v/>
      </c>
    </row>
    <row r="741" spans="2:11" x14ac:dyDescent="0.2">
      <c r="B741" s="12"/>
      <c r="C741" s="9"/>
      <c r="D741" s="13"/>
      <c r="E741" s="9"/>
      <c r="F741" s="9"/>
      <c r="G741" s="12"/>
      <c r="H741" s="14"/>
      <c r="I741" s="15"/>
      <c r="J741" s="16" t="str">
        <f>IF(B741="","",TRIM(IF(ISNA(MATCH(B741,'Registru CMR'!$B$5:$B$504,0)),"CMR-ul nu există în registru. ","")&amp;IF(N(D741)&lt;=0,"Lipsește numărul de colete. ","")&amp;IF(F741="","Lipsește natura mărfii. ","")&amp;IF(N(H741)&lt;=0,"Lipsește greutatea brută. ","")))</f>
        <v/>
      </c>
      <c r="K741" s="1" t="str">
        <f>IF(B741="","",B741&amp;"|"&amp;COUNTIF($B$5:B741,B741))</f>
        <v/>
      </c>
    </row>
    <row r="742" spans="2:11" x14ac:dyDescent="0.2">
      <c r="B742" s="12"/>
      <c r="C742" s="9"/>
      <c r="D742" s="13"/>
      <c r="E742" s="9"/>
      <c r="F742" s="9"/>
      <c r="G742" s="12"/>
      <c r="H742" s="14"/>
      <c r="I742" s="15"/>
      <c r="J742" s="16" t="str">
        <f>IF(B742="","",TRIM(IF(ISNA(MATCH(B742,'Registru CMR'!$B$5:$B$504,0)),"CMR-ul nu există în registru. ","")&amp;IF(N(D742)&lt;=0,"Lipsește numărul de colete. ","")&amp;IF(F742="","Lipsește natura mărfii. ","")&amp;IF(N(H742)&lt;=0,"Lipsește greutatea brută. ","")))</f>
        <v/>
      </c>
      <c r="K742" s="1" t="str">
        <f>IF(B742="","",B742&amp;"|"&amp;COUNTIF($B$5:B742,B742))</f>
        <v/>
      </c>
    </row>
    <row r="743" spans="2:11" x14ac:dyDescent="0.2">
      <c r="B743" s="12"/>
      <c r="C743" s="9"/>
      <c r="D743" s="13"/>
      <c r="E743" s="9"/>
      <c r="F743" s="9"/>
      <c r="G743" s="12"/>
      <c r="H743" s="14"/>
      <c r="I743" s="15"/>
      <c r="J743" s="16" t="str">
        <f>IF(B743="","",TRIM(IF(ISNA(MATCH(B743,'Registru CMR'!$B$5:$B$504,0)),"CMR-ul nu există în registru. ","")&amp;IF(N(D743)&lt;=0,"Lipsește numărul de colete. ","")&amp;IF(F743="","Lipsește natura mărfii. ","")&amp;IF(N(H743)&lt;=0,"Lipsește greutatea brută. ","")))</f>
        <v/>
      </c>
      <c r="K743" s="1" t="str">
        <f>IF(B743="","",B743&amp;"|"&amp;COUNTIF($B$5:B743,B743))</f>
        <v/>
      </c>
    </row>
    <row r="744" spans="2:11" x14ac:dyDescent="0.2">
      <c r="B744" s="12"/>
      <c r="C744" s="9"/>
      <c r="D744" s="13"/>
      <c r="E744" s="9"/>
      <c r="F744" s="9"/>
      <c r="G744" s="12"/>
      <c r="H744" s="14"/>
      <c r="I744" s="15"/>
      <c r="J744" s="16" t="str">
        <f>IF(B744="","",TRIM(IF(ISNA(MATCH(B744,'Registru CMR'!$B$5:$B$504,0)),"CMR-ul nu există în registru. ","")&amp;IF(N(D744)&lt;=0,"Lipsește numărul de colete. ","")&amp;IF(F744="","Lipsește natura mărfii. ","")&amp;IF(N(H744)&lt;=0,"Lipsește greutatea brută. ","")))</f>
        <v/>
      </c>
      <c r="K744" s="1" t="str">
        <f>IF(B744="","",B744&amp;"|"&amp;COUNTIF($B$5:B744,B744))</f>
        <v/>
      </c>
    </row>
    <row r="745" spans="2:11" x14ac:dyDescent="0.2">
      <c r="B745" s="12"/>
      <c r="C745" s="9"/>
      <c r="D745" s="13"/>
      <c r="E745" s="9"/>
      <c r="F745" s="9"/>
      <c r="G745" s="12"/>
      <c r="H745" s="14"/>
      <c r="I745" s="15"/>
      <c r="J745" s="16" t="str">
        <f>IF(B745="","",TRIM(IF(ISNA(MATCH(B745,'Registru CMR'!$B$5:$B$504,0)),"CMR-ul nu există în registru. ","")&amp;IF(N(D745)&lt;=0,"Lipsește numărul de colete. ","")&amp;IF(F745="","Lipsește natura mărfii. ","")&amp;IF(N(H745)&lt;=0,"Lipsește greutatea brută. ","")))</f>
        <v/>
      </c>
      <c r="K745" s="1" t="str">
        <f>IF(B745="","",B745&amp;"|"&amp;COUNTIF($B$5:B745,B745))</f>
        <v/>
      </c>
    </row>
    <row r="746" spans="2:11" x14ac:dyDescent="0.2">
      <c r="B746" s="12"/>
      <c r="C746" s="9"/>
      <c r="D746" s="13"/>
      <c r="E746" s="9"/>
      <c r="F746" s="9"/>
      <c r="G746" s="12"/>
      <c r="H746" s="14"/>
      <c r="I746" s="15"/>
      <c r="J746" s="16" t="str">
        <f>IF(B746="","",TRIM(IF(ISNA(MATCH(B746,'Registru CMR'!$B$5:$B$504,0)),"CMR-ul nu există în registru. ","")&amp;IF(N(D746)&lt;=0,"Lipsește numărul de colete. ","")&amp;IF(F746="","Lipsește natura mărfii. ","")&amp;IF(N(H746)&lt;=0,"Lipsește greutatea brută. ","")))</f>
        <v/>
      </c>
      <c r="K746" s="1" t="str">
        <f>IF(B746="","",B746&amp;"|"&amp;COUNTIF($B$5:B746,B746))</f>
        <v/>
      </c>
    </row>
    <row r="747" spans="2:11" x14ac:dyDescent="0.2">
      <c r="B747" s="12"/>
      <c r="C747" s="9"/>
      <c r="D747" s="13"/>
      <c r="E747" s="9"/>
      <c r="F747" s="9"/>
      <c r="G747" s="12"/>
      <c r="H747" s="14"/>
      <c r="I747" s="15"/>
      <c r="J747" s="16" t="str">
        <f>IF(B747="","",TRIM(IF(ISNA(MATCH(B747,'Registru CMR'!$B$5:$B$504,0)),"CMR-ul nu există în registru. ","")&amp;IF(N(D747)&lt;=0,"Lipsește numărul de colete. ","")&amp;IF(F747="","Lipsește natura mărfii. ","")&amp;IF(N(H747)&lt;=0,"Lipsește greutatea brută. ","")))</f>
        <v/>
      </c>
      <c r="K747" s="1" t="str">
        <f>IF(B747="","",B747&amp;"|"&amp;COUNTIF($B$5:B747,B747))</f>
        <v/>
      </c>
    </row>
    <row r="748" spans="2:11" x14ac:dyDescent="0.2">
      <c r="B748" s="12"/>
      <c r="C748" s="9"/>
      <c r="D748" s="13"/>
      <c r="E748" s="9"/>
      <c r="F748" s="9"/>
      <c r="G748" s="12"/>
      <c r="H748" s="14"/>
      <c r="I748" s="15"/>
      <c r="J748" s="16" t="str">
        <f>IF(B748="","",TRIM(IF(ISNA(MATCH(B748,'Registru CMR'!$B$5:$B$504,0)),"CMR-ul nu există în registru. ","")&amp;IF(N(D748)&lt;=0,"Lipsește numărul de colete. ","")&amp;IF(F748="","Lipsește natura mărfii. ","")&amp;IF(N(H748)&lt;=0,"Lipsește greutatea brută. ","")))</f>
        <v/>
      </c>
      <c r="K748" s="1" t="str">
        <f>IF(B748="","",B748&amp;"|"&amp;COUNTIF($B$5:B748,B748))</f>
        <v/>
      </c>
    </row>
    <row r="749" spans="2:11" x14ac:dyDescent="0.2">
      <c r="B749" s="12"/>
      <c r="C749" s="9"/>
      <c r="D749" s="13"/>
      <c r="E749" s="9"/>
      <c r="F749" s="9"/>
      <c r="G749" s="12"/>
      <c r="H749" s="14"/>
      <c r="I749" s="15"/>
      <c r="J749" s="16" t="str">
        <f>IF(B749="","",TRIM(IF(ISNA(MATCH(B749,'Registru CMR'!$B$5:$B$504,0)),"CMR-ul nu există în registru. ","")&amp;IF(N(D749)&lt;=0,"Lipsește numărul de colete. ","")&amp;IF(F749="","Lipsește natura mărfii. ","")&amp;IF(N(H749)&lt;=0,"Lipsește greutatea brută. ","")))</f>
        <v/>
      </c>
      <c r="K749" s="1" t="str">
        <f>IF(B749="","",B749&amp;"|"&amp;COUNTIF($B$5:B749,B749))</f>
        <v/>
      </c>
    </row>
    <row r="750" spans="2:11" x14ac:dyDescent="0.2">
      <c r="B750" s="12"/>
      <c r="C750" s="9"/>
      <c r="D750" s="13"/>
      <c r="E750" s="9"/>
      <c r="F750" s="9"/>
      <c r="G750" s="12"/>
      <c r="H750" s="14"/>
      <c r="I750" s="15"/>
      <c r="J750" s="16" t="str">
        <f>IF(B750="","",TRIM(IF(ISNA(MATCH(B750,'Registru CMR'!$B$5:$B$504,0)),"CMR-ul nu există în registru. ","")&amp;IF(N(D750)&lt;=0,"Lipsește numărul de colete. ","")&amp;IF(F750="","Lipsește natura mărfii. ","")&amp;IF(N(H750)&lt;=0,"Lipsește greutatea brută. ","")))</f>
        <v/>
      </c>
      <c r="K750" s="1" t="str">
        <f>IF(B750="","",B750&amp;"|"&amp;COUNTIF($B$5:B750,B750))</f>
        <v/>
      </c>
    </row>
    <row r="751" spans="2:11" x14ac:dyDescent="0.2">
      <c r="B751" s="12"/>
      <c r="C751" s="9"/>
      <c r="D751" s="13"/>
      <c r="E751" s="9"/>
      <c r="F751" s="9"/>
      <c r="G751" s="12"/>
      <c r="H751" s="14"/>
      <c r="I751" s="15"/>
      <c r="J751" s="16" t="str">
        <f>IF(B751="","",TRIM(IF(ISNA(MATCH(B751,'Registru CMR'!$B$5:$B$504,0)),"CMR-ul nu există în registru. ","")&amp;IF(N(D751)&lt;=0,"Lipsește numărul de colete. ","")&amp;IF(F751="","Lipsește natura mărfii. ","")&amp;IF(N(H751)&lt;=0,"Lipsește greutatea brută. ","")))</f>
        <v/>
      </c>
      <c r="K751" s="1" t="str">
        <f>IF(B751="","",B751&amp;"|"&amp;COUNTIF($B$5:B751,B751))</f>
        <v/>
      </c>
    </row>
    <row r="752" spans="2:11" x14ac:dyDescent="0.2">
      <c r="B752" s="12"/>
      <c r="C752" s="9"/>
      <c r="D752" s="13"/>
      <c r="E752" s="9"/>
      <c r="F752" s="9"/>
      <c r="G752" s="12"/>
      <c r="H752" s="14"/>
      <c r="I752" s="15"/>
      <c r="J752" s="16" t="str">
        <f>IF(B752="","",TRIM(IF(ISNA(MATCH(B752,'Registru CMR'!$B$5:$B$504,0)),"CMR-ul nu există în registru. ","")&amp;IF(N(D752)&lt;=0,"Lipsește numărul de colete. ","")&amp;IF(F752="","Lipsește natura mărfii. ","")&amp;IF(N(H752)&lt;=0,"Lipsește greutatea brută. ","")))</f>
        <v/>
      </c>
      <c r="K752" s="1" t="str">
        <f>IF(B752="","",B752&amp;"|"&amp;COUNTIF($B$5:B752,B752))</f>
        <v/>
      </c>
    </row>
    <row r="753" spans="2:11" x14ac:dyDescent="0.2">
      <c r="B753" s="12"/>
      <c r="C753" s="9"/>
      <c r="D753" s="13"/>
      <c r="E753" s="9"/>
      <c r="F753" s="9"/>
      <c r="G753" s="12"/>
      <c r="H753" s="14"/>
      <c r="I753" s="15"/>
      <c r="J753" s="16" t="str">
        <f>IF(B753="","",TRIM(IF(ISNA(MATCH(B753,'Registru CMR'!$B$5:$B$504,0)),"CMR-ul nu există în registru. ","")&amp;IF(N(D753)&lt;=0,"Lipsește numărul de colete. ","")&amp;IF(F753="","Lipsește natura mărfii. ","")&amp;IF(N(H753)&lt;=0,"Lipsește greutatea brută. ","")))</f>
        <v/>
      </c>
      <c r="K753" s="1" t="str">
        <f>IF(B753="","",B753&amp;"|"&amp;COUNTIF($B$5:B753,B753))</f>
        <v/>
      </c>
    </row>
    <row r="754" spans="2:11" x14ac:dyDescent="0.2">
      <c r="B754" s="12"/>
      <c r="C754" s="9"/>
      <c r="D754" s="13"/>
      <c r="E754" s="9"/>
      <c r="F754" s="9"/>
      <c r="G754" s="12"/>
      <c r="H754" s="14"/>
      <c r="I754" s="15"/>
      <c r="J754" s="16" t="str">
        <f>IF(B754="","",TRIM(IF(ISNA(MATCH(B754,'Registru CMR'!$B$5:$B$504,0)),"CMR-ul nu există în registru. ","")&amp;IF(N(D754)&lt;=0,"Lipsește numărul de colete. ","")&amp;IF(F754="","Lipsește natura mărfii. ","")&amp;IF(N(H754)&lt;=0,"Lipsește greutatea brută. ","")))</f>
        <v/>
      </c>
      <c r="K754" s="1" t="str">
        <f>IF(B754="","",B754&amp;"|"&amp;COUNTIF($B$5:B754,B754))</f>
        <v/>
      </c>
    </row>
    <row r="755" spans="2:11" x14ac:dyDescent="0.2">
      <c r="B755" s="12"/>
      <c r="C755" s="9"/>
      <c r="D755" s="13"/>
      <c r="E755" s="9"/>
      <c r="F755" s="9"/>
      <c r="G755" s="12"/>
      <c r="H755" s="14"/>
      <c r="I755" s="15"/>
      <c r="J755" s="16" t="str">
        <f>IF(B755="","",TRIM(IF(ISNA(MATCH(B755,'Registru CMR'!$B$5:$B$504,0)),"CMR-ul nu există în registru. ","")&amp;IF(N(D755)&lt;=0,"Lipsește numărul de colete. ","")&amp;IF(F755="","Lipsește natura mărfii. ","")&amp;IF(N(H755)&lt;=0,"Lipsește greutatea brută. ","")))</f>
        <v/>
      </c>
      <c r="K755" s="1" t="str">
        <f>IF(B755="","",B755&amp;"|"&amp;COUNTIF($B$5:B755,B755))</f>
        <v/>
      </c>
    </row>
    <row r="756" spans="2:11" x14ac:dyDescent="0.2">
      <c r="B756" s="12"/>
      <c r="C756" s="9"/>
      <c r="D756" s="13"/>
      <c r="E756" s="9"/>
      <c r="F756" s="9"/>
      <c r="G756" s="12"/>
      <c r="H756" s="14"/>
      <c r="I756" s="15"/>
      <c r="J756" s="16" t="str">
        <f>IF(B756="","",TRIM(IF(ISNA(MATCH(B756,'Registru CMR'!$B$5:$B$504,0)),"CMR-ul nu există în registru. ","")&amp;IF(N(D756)&lt;=0,"Lipsește numărul de colete. ","")&amp;IF(F756="","Lipsește natura mărfii. ","")&amp;IF(N(H756)&lt;=0,"Lipsește greutatea brută. ","")))</f>
        <v/>
      </c>
      <c r="K756" s="1" t="str">
        <f>IF(B756="","",B756&amp;"|"&amp;COUNTIF($B$5:B756,B756))</f>
        <v/>
      </c>
    </row>
    <row r="757" spans="2:11" x14ac:dyDescent="0.2">
      <c r="B757" s="12"/>
      <c r="C757" s="9"/>
      <c r="D757" s="13"/>
      <c r="E757" s="9"/>
      <c r="F757" s="9"/>
      <c r="G757" s="12"/>
      <c r="H757" s="14"/>
      <c r="I757" s="15"/>
      <c r="J757" s="16" t="str">
        <f>IF(B757="","",TRIM(IF(ISNA(MATCH(B757,'Registru CMR'!$B$5:$B$504,0)),"CMR-ul nu există în registru. ","")&amp;IF(N(D757)&lt;=0,"Lipsește numărul de colete. ","")&amp;IF(F757="","Lipsește natura mărfii. ","")&amp;IF(N(H757)&lt;=0,"Lipsește greutatea brută. ","")))</f>
        <v/>
      </c>
      <c r="K757" s="1" t="str">
        <f>IF(B757="","",B757&amp;"|"&amp;COUNTIF($B$5:B757,B757))</f>
        <v/>
      </c>
    </row>
    <row r="758" spans="2:11" x14ac:dyDescent="0.2">
      <c r="B758" s="12"/>
      <c r="C758" s="9"/>
      <c r="D758" s="13"/>
      <c r="E758" s="9"/>
      <c r="F758" s="9"/>
      <c r="G758" s="12"/>
      <c r="H758" s="14"/>
      <c r="I758" s="15"/>
      <c r="J758" s="16" t="str">
        <f>IF(B758="","",TRIM(IF(ISNA(MATCH(B758,'Registru CMR'!$B$5:$B$504,0)),"CMR-ul nu există în registru. ","")&amp;IF(N(D758)&lt;=0,"Lipsește numărul de colete. ","")&amp;IF(F758="","Lipsește natura mărfii. ","")&amp;IF(N(H758)&lt;=0,"Lipsește greutatea brută. ","")))</f>
        <v/>
      </c>
      <c r="K758" s="1" t="str">
        <f>IF(B758="","",B758&amp;"|"&amp;COUNTIF($B$5:B758,B758))</f>
        <v/>
      </c>
    </row>
    <row r="759" spans="2:11" x14ac:dyDescent="0.2">
      <c r="B759" s="12"/>
      <c r="C759" s="9"/>
      <c r="D759" s="13"/>
      <c r="E759" s="9"/>
      <c r="F759" s="9"/>
      <c r="G759" s="12"/>
      <c r="H759" s="14"/>
      <c r="I759" s="15"/>
      <c r="J759" s="16" t="str">
        <f>IF(B759="","",TRIM(IF(ISNA(MATCH(B759,'Registru CMR'!$B$5:$B$504,0)),"CMR-ul nu există în registru. ","")&amp;IF(N(D759)&lt;=0,"Lipsește numărul de colete. ","")&amp;IF(F759="","Lipsește natura mărfii. ","")&amp;IF(N(H759)&lt;=0,"Lipsește greutatea brută. ","")))</f>
        <v/>
      </c>
      <c r="K759" s="1" t="str">
        <f>IF(B759="","",B759&amp;"|"&amp;COUNTIF($B$5:B759,B759))</f>
        <v/>
      </c>
    </row>
    <row r="760" spans="2:11" x14ac:dyDescent="0.2">
      <c r="B760" s="12"/>
      <c r="C760" s="9"/>
      <c r="D760" s="13"/>
      <c r="E760" s="9"/>
      <c r="F760" s="9"/>
      <c r="G760" s="12"/>
      <c r="H760" s="14"/>
      <c r="I760" s="15"/>
      <c r="J760" s="16" t="str">
        <f>IF(B760="","",TRIM(IF(ISNA(MATCH(B760,'Registru CMR'!$B$5:$B$504,0)),"CMR-ul nu există în registru. ","")&amp;IF(N(D760)&lt;=0,"Lipsește numărul de colete. ","")&amp;IF(F760="","Lipsește natura mărfii. ","")&amp;IF(N(H760)&lt;=0,"Lipsește greutatea brută. ","")))</f>
        <v/>
      </c>
      <c r="K760" s="1" t="str">
        <f>IF(B760="","",B760&amp;"|"&amp;COUNTIF($B$5:B760,B760))</f>
        <v/>
      </c>
    </row>
    <row r="761" spans="2:11" x14ac:dyDescent="0.2">
      <c r="B761" s="12"/>
      <c r="C761" s="9"/>
      <c r="D761" s="13"/>
      <c r="E761" s="9"/>
      <c r="F761" s="9"/>
      <c r="G761" s="12"/>
      <c r="H761" s="14"/>
      <c r="I761" s="15"/>
      <c r="J761" s="16" t="str">
        <f>IF(B761="","",TRIM(IF(ISNA(MATCH(B761,'Registru CMR'!$B$5:$B$504,0)),"CMR-ul nu există în registru. ","")&amp;IF(N(D761)&lt;=0,"Lipsește numărul de colete. ","")&amp;IF(F761="","Lipsește natura mărfii. ","")&amp;IF(N(H761)&lt;=0,"Lipsește greutatea brută. ","")))</f>
        <v/>
      </c>
      <c r="K761" s="1" t="str">
        <f>IF(B761="","",B761&amp;"|"&amp;COUNTIF($B$5:B761,B761))</f>
        <v/>
      </c>
    </row>
    <row r="762" spans="2:11" x14ac:dyDescent="0.2">
      <c r="B762" s="12"/>
      <c r="C762" s="9"/>
      <c r="D762" s="13"/>
      <c r="E762" s="9"/>
      <c r="F762" s="9"/>
      <c r="G762" s="12"/>
      <c r="H762" s="14"/>
      <c r="I762" s="15"/>
      <c r="J762" s="16" t="str">
        <f>IF(B762="","",TRIM(IF(ISNA(MATCH(B762,'Registru CMR'!$B$5:$B$504,0)),"CMR-ul nu există în registru. ","")&amp;IF(N(D762)&lt;=0,"Lipsește numărul de colete. ","")&amp;IF(F762="","Lipsește natura mărfii. ","")&amp;IF(N(H762)&lt;=0,"Lipsește greutatea brută. ","")))</f>
        <v/>
      </c>
      <c r="K762" s="1" t="str">
        <f>IF(B762="","",B762&amp;"|"&amp;COUNTIF($B$5:B762,B762))</f>
        <v/>
      </c>
    </row>
    <row r="763" spans="2:11" x14ac:dyDescent="0.2">
      <c r="B763" s="12"/>
      <c r="C763" s="9"/>
      <c r="D763" s="13"/>
      <c r="E763" s="9"/>
      <c r="F763" s="9"/>
      <c r="G763" s="12"/>
      <c r="H763" s="14"/>
      <c r="I763" s="15"/>
      <c r="J763" s="16" t="str">
        <f>IF(B763="","",TRIM(IF(ISNA(MATCH(B763,'Registru CMR'!$B$5:$B$504,0)),"CMR-ul nu există în registru. ","")&amp;IF(N(D763)&lt;=0,"Lipsește numărul de colete. ","")&amp;IF(F763="","Lipsește natura mărfii. ","")&amp;IF(N(H763)&lt;=0,"Lipsește greutatea brută. ","")))</f>
        <v/>
      </c>
      <c r="K763" s="1" t="str">
        <f>IF(B763="","",B763&amp;"|"&amp;COUNTIF($B$5:B763,B763))</f>
        <v/>
      </c>
    </row>
    <row r="764" spans="2:11" x14ac:dyDescent="0.2">
      <c r="B764" s="12"/>
      <c r="C764" s="9"/>
      <c r="D764" s="13"/>
      <c r="E764" s="9"/>
      <c r="F764" s="9"/>
      <c r="G764" s="12"/>
      <c r="H764" s="14"/>
      <c r="I764" s="15"/>
      <c r="J764" s="16" t="str">
        <f>IF(B764="","",TRIM(IF(ISNA(MATCH(B764,'Registru CMR'!$B$5:$B$504,0)),"CMR-ul nu există în registru. ","")&amp;IF(N(D764)&lt;=0,"Lipsește numărul de colete. ","")&amp;IF(F764="","Lipsește natura mărfii. ","")&amp;IF(N(H764)&lt;=0,"Lipsește greutatea brută. ","")))</f>
        <v/>
      </c>
      <c r="K764" s="1" t="str">
        <f>IF(B764="","",B764&amp;"|"&amp;COUNTIF($B$5:B764,B764))</f>
        <v/>
      </c>
    </row>
    <row r="765" spans="2:11" x14ac:dyDescent="0.2">
      <c r="B765" s="12"/>
      <c r="C765" s="9"/>
      <c r="D765" s="13"/>
      <c r="E765" s="9"/>
      <c r="F765" s="9"/>
      <c r="G765" s="12"/>
      <c r="H765" s="14"/>
      <c r="I765" s="15"/>
      <c r="J765" s="16" t="str">
        <f>IF(B765="","",TRIM(IF(ISNA(MATCH(B765,'Registru CMR'!$B$5:$B$504,0)),"CMR-ul nu există în registru. ","")&amp;IF(N(D765)&lt;=0,"Lipsește numărul de colete. ","")&amp;IF(F765="","Lipsește natura mărfii. ","")&amp;IF(N(H765)&lt;=0,"Lipsește greutatea brută. ","")))</f>
        <v/>
      </c>
      <c r="K765" s="1" t="str">
        <f>IF(B765="","",B765&amp;"|"&amp;COUNTIF($B$5:B765,B765))</f>
        <v/>
      </c>
    </row>
    <row r="766" spans="2:11" x14ac:dyDescent="0.2">
      <c r="B766" s="12"/>
      <c r="C766" s="9"/>
      <c r="D766" s="13"/>
      <c r="E766" s="9"/>
      <c r="F766" s="9"/>
      <c r="G766" s="12"/>
      <c r="H766" s="14"/>
      <c r="I766" s="15"/>
      <c r="J766" s="16" t="str">
        <f>IF(B766="","",TRIM(IF(ISNA(MATCH(B766,'Registru CMR'!$B$5:$B$504,0)),"CMR-ul nu există în registru. ","")&amp;IF(N(D766)&lt;=0,"Lipsește numărul de colete. ","")&amp;IF(F766="","Lipsește natura mărfii. ","")&amp;IF(N(H766)&lt;=0,"Lipsește greutatea brută. ","")))</f>
        <v/>
      </c>
      <c r="K766" s="1" t="str">
        <f>IF(B766="","",B766&amp;"|"&amp;COUNTIF($B$5:B766,B766))</f>
        <v/>
      </c>
    </row>
    <row r="767" spans="2:11" x14ac:dyDescent="0.2">
      <c r="B767" s="12"/>
      <c r="C767" s="9"/>
      <c r="D767" s="13"/>
      <c r="E767" s="9"/>
      <c r="F767" s="9"/>
      <c r="G767" s="12"/>
      <c r="H767" s="14"/>
      <c r="I767" s="15"/>
      <c r="J767" s="16" t="str">
        <f>IF(B767="","",TRIM(IF(ISNA(MATCH(B767,'Registru CMR'!$B$5:$B$504,0)),"CMR-ul nu există în registru. ","")&amp;IF(N(D767)&lt;=0,"Lipsește numărul de colete. ","")&amp;IF(F767="","Lipsește natura mărfii. ","")&amp;IF(N(H767)&lt;=0,"Lipsește greutatea brută. ","")))</f>
        <v/>
      </c>
      <c r="K767" s="1" t="str">
        <f>IF(B767="","",B767&amp;"|"&amp;COUNTIF($B$5:B767,B767))</f>
        <v/>
      </c>
    </row>
    <row r="768" spans="2:11" x14ac:dyDescent="0.2">
      <c r="B768" s="12"/>
      <c r="C768" s="9"/>
      <c r="D768" s="13"/>
      <c r="E768" s="9"/>
      <c r="F768" s="9"/>
      <c r="G768" s="12"/>
      <c r="H768" s="14"/>
      <c r="I768" s="15"/>
      <c r="J768" s="16" t="str">
        <f>IF(B768="","",TRIM(IF(ISNA(MATCH(B768,'Registru CMR'!$B$5:$B$504,0)),"CMR-ul nu există în registru. ","")&amp;IF(N(D768)&lt;=0,"Lipsește numărul de colete. ","")&amp;IF(F768="","Lipsește natura mărfii. ","")&amp;IF(N(H768)&lt;=0,"Lipsește greutatea brută. ","")))</f>
        <v/>
      </c>
      <c r="K768" s="1" t="str">
        <f>IF(B768="","",B768&amp;"|"&amp;COUNTIF($B$5:B768,B768))</f>
        <v/>
      </c>
    </row>
    <row r="769" spans="2:11" x14ac:dyDescent="0.2">
      <c r="B769" s="12"/>
      <c r="C769" s="9"/>
      <c r="D769" s="13"/>
      <c r="E769" s="9"/>
      <c r="F769" s="9"/>
      <c r="G769" s="12"/>
      <c r="H769" s="14"/>
      <c r="I769" s="15"/>
      <c r="J769" s="16" t="str">
        <f>IF(B769="","",TRIM(IF(ISNA(MATCH(B769,'Registru CMR'!$B$5:$B$504,0)),"CMR-ul nu există în registru. ","")&amp;IF(N(D769)&lt;=0,"Lipsește numărul de colete. ","")&amp;IF(F769="","Lipsește natura mărfii. ","")&amp;IF(N(H769)&lt;=0,"Lipsește greutatea brută. ","")))</f>
        <v/>
      </c>
      <c r="K769" s="1" t="str">
        <f>IF(B769="","",B769&amp;"|"&amp;COUNTIF($B$5:B769,B769))</f>
        <v/>
      </c>
    </row>
    <row r="770" spans="2:11" x14ac:dyDescent="0.2">
      <c r="B770" s="12"/>
      <c r="C770" s="9"/>
      <c r="D770" s="13"/>
      <c r="E770" s="9"/>
      <c r="F770" s="9"/>
      <c r="G770" s="12"/>
      <c r="H770" s="14"/>
      <c r="I770" s="15"/>
      <c r="J770" s="16" t="str">
        <f>IF(B770="","",TRIM(IF(ISNA(MATCH(B770,'Registru CMR'!$B$5:$B$504,0)),"CMR-ul nu există în registru. ","")&amp;IF(N(D770)&lt;=0,"Lipsește numărul de colete. ","")&amp;IF(F770="","Lipsește natura mărfii. ","")&amp;IF(N(H770)&lt;=0,"Lipsește greutatea brută. ","")))</f>
        <v/>
      </c>
      <c r="K770" s="1" t="str">
        <f>IF(B770="","",B770&amp;"|"&amp;COUNTIF($B$5:B770,B770))</f>
        <v/>
      </c>
    </row>
    <row r="771" spans="2:11" x14ac:dyDescent="0.2">
      <c r="B771" s="12"/>
      <c r="C771" s="9"/>
      <c r="D771" s="13"/>
      <c r="E771" s="9"/>
      <c r="F771" s="9"/>
      <c r="G771" s="12"/>
      <c r="H771" s="14"/>
      <c r="I771" s="15"/>
      <c r="J771" s="16" t="str">
        <f>IF(B771="","",TRIM(IF(ISNA(MATCH(B771,'Registru CMR'!$B$5:$B$504,0)),"CMR-ul nu există în registru. ","")&amp;IF(N(D771)&lt;=0,"Lipsește numărul de colete. ","")&amp;IF(F771="","Lipsește natura mărfii. ","")&amp;IF(N(H771)&lt;=0,"Lipsește greutatea brută. ","")))</f>
        <v/>
      </c>
      <c r="K771" s="1" t="str">
        <f>IF(B771="","",B771&amp;"|"&amp;COUNTIF($B$5:B771,B771))</f>
        <v/>
      </c>
    </row>
    <row r="772" spans="2:11" x14ac:dyDescent="0.2">
      <c r="B772" s="12"/>
      <c r="C772" s="9"/>
      <c r="D772" s="13"/>
      <c r="E772" s="9"/>
      <c r="F772" s="9"/>
      <c r="G772" s="12"/>
      <c r="H772" s="14"/>
      <c r="I772" s="15"/>
      <c r="J772" s="16" t="str">
        <f>IF(B772="","",TRIM(IF(ISNA(MATCH(B772,'Registru CMR'!$B$5:$B$504,0)),"CMR-ul nu există în registru. ","")&amp;IF(N(D772)&lt;=0,"Lipsește numărul de colete. ","")&amp;IF(F772="","Lipsește natura mărfii. ","")&amp;IF(N(H772)&lt;=0,"Lipsește greutatea brută. ","")))</f>
        <v/>
      </c>
      <c r="K772" s="1" t="str">
        <f>IF(B772="","",B772&amp;"|"&amp;COUNTIF($B$5:B772,B772))</f>
        <v/>
      </c>
    </row>
    <row r="773" spans="2:11" x14ac:dyDescent="0.2">
      <c r="B773" s="12"/>
      <c r="C773" s="9"/>
      <c r="D773" s="13"/>
      <c r="E773" s="9"/>
      <c r="F773" s="9"/>
      <c r="G773" s="12"/>
      <c r="H773" s="14"/>
      <c r="I773" s="15"/>
      <c r="J773" s="16" t="str">
        <f>IF(B773="","",TRIM(IF(ISNA(MATCH(B773,'Registru CMR'!$B$5:$B$504,0)),"CMR-ul nu există în registru. ","")&amp;IF(N(D773)&lt;=0,"Lipsește numărul de colete. ","")&amp;IF(F773="","Lipsește natura mărfii. ","")&amp;IF(N(H773)&lt;=0,"Lipsește greutatea brută. ","")))</f>
        <v/>
      </c>
      <c r="K773" s="1" t="str">
        <f>IF(B773="","",B773&amp;"|"&amp;COUNTIF($B$5:B773,B773))</f>
        <v/>
      </c>
    </row>
    <row r="774" spans="2:11" x14ac:dyDescent="0.2">
      <c r="B774" s="12"/>
      <c r="C774" s="9"/>
      <c r="D774" s="13"/>
      <c r="E774" s="9"/>
      <c r="F774" s="9"/>
      <c r="G774" s="12"/>
      <c r="H774" s="14"/>
      <c r="I774" s="15"/>
      <c r="J774" s="16" t="str">
        <f>IF(B774="","",TRIM(IF(ISNA(MATCH(B774,'Registru CMR'!$B$5:$B$504,0)),"CMR-ul nu există în registru. ","")&amp;IF(N(D774)&lt;=0,"Lipsește numărul de colete. ","")&amp;IF(F774="","Lipsește natura mărfii. ","")&amp;IF(N(H774)&lt;=0,"Lipsește greutatea brută. ","")))</f>
        <v/>
      </c>
      <c r="K774" s="1" t="str">
        <f>IF(B774="","",B774&amp;"|"&amp;COUNTIF($B$5:B774,B774))</f>
        <v/>
      </c>
    </row>
    <row r="775" spans="2:11" x14ac:dyDescent="0.2">
      <c r="B775" s="12"/>
      <c r="C775" s="9"/>
      <c r="D775" s="13"/>
      <c r="E775" s="9"/>
      <c r="F775" s="9"/>
      <c r="G775" s="12"/>
      <c r="H775" s="14"/>
      <c r="I775" s="15"/>
      <c r="J775" s="16" t="str">
        <f>IF(B775="","",TRIM(IF(ISNA(MATCH(B775,'Registru CMR'!$B$5:$B$504,0)),"CMR-ul nu există în registru. ","")&amp;IF(N(D775)&lt;=0,"Lipsește numărul de colete. ","")&amp;IF(F775="","Lipsește natura mărfii. ","")&amp;IF(N(H775)&lt;=0,"Lipsește greutatea brută. ","")))</f>
        <v/>
      </c>
      <c r="K775" s="1" t="str">
        <f>IF(B775="","",B775&amp;"|"&amp;COUNTIF($B$5:B775,B775))</f>
        <v/>
      </c>
    </row>
    <row r="776" spans="2:11" x14ac:dyDescent="0.2">
      <c r="B776" s="12"/>
      <c r="C776" s="9"/>
      <c r="D776" s="13"/>
      <c r="E776" s="9"/>
      <c r="F776" s="9"/>
      <c r="G776" s="12"/>
      <c r="H776" s="14"/>
      <c r="I776" s="15"/>
      <c r="J776" s="16" t="str">
        <f>IF(B776="","",TRIM(IF(ISNA(MATCH(B776,'Registru CMR'!$B$5:$B$504,0)),"CMR-ul nu există în registru. ","")&amp;IF(N(D776)&lt;=0,"Lipsește numărul de colete. ","")&amp;IF(F776="","Lipsește natura mărfii. ","")&amp;IF(N(H776)&lt;=0,"Lipsește greutatea brută. ","")))</f>
        <v/>
      </c>
      <c r="K776" s="1" t="str">
        <f>IF(B776="","",B776&amp;"|"&amp;COUNTIF($B$5:B776,B776))</f>
        <v/>
      </c>
    </row>
    <row r="777" spans="2:11" x14ac:dyDescent="0.2">
      <c r="B777" s="12"/>
      <c r="C777" s="9"/>
      <c r="D777" s="13"/>
      <c r="E777" s="9"/>
      <c r="F777" s="9"/>
      <c r="G777" s="12"/>
      <c r="H777" s="14"/>
      <c r="I777" s="15"/>
      <c r="J777" s="16" t="str">
        <f>IF(B777="","",TRIM(IF(ISNA(MATCH(B777,'Registru CMR'!$B$5:$B$504,0)),"CMR-ul nu există în registru. ","")&amp;IF(N(D777)&lt;=0,"Lipsește numărul de colete. ","")&amp;IF(F777="","Lipsește natura mărfii. ","")&amp;IF(N(H777)&lt;=0,"Lipsește greutatea brută. ","")))</f>
        <v/>
      </c>
      <c r="K777" s="1" t="str">
        <f>IF(B777="","",B777&amp;"|"&amp;COUNTIF($B$5:B777,B777))</f>
        <v/>
      </c>
    </row>
    <row r="778" spans="2:11" x14ac:dyDescent="0.2">
      <c r="B778" s="12"/>
      <c r="C778" s="9"/>
      <c r="D778" s="13"/>
      <c r="E778" s="9"/>
      <c r="F778" s="9"/>
      <c r="G778" s="12"/>
      <c r="H778" s="14"/>
      <c r="I778" s="15"/>
      <c r="J778" s="16" t="str">
        <f>IF(B778="","",TRIM(IF(ISNA(MATCH(B778,'Registru CMR'!$B$5:$B$504,0)),"CMR-ul nu există în registru. ","")&amp;IF(N(D778)&lt;=0,"Lipsește numărul de colete. ","")&amp;IF(F778="","Lipsește natura mărfii. ","")&amp;IF(N(H778)&lt;=0,"Lipsește greutatea brută. ","")))</f>
        <v/>
      </c>
      <c r="K778" s="1" t="str">
        <f>IF(B778="","",B778&amp;"|"&amp;COUNTIF($B$5:B778,B778))</f>
        <v/>
      </c>
    </row>
    <row r="779" spans="2:11" x14ac:dyDescent="0.2">
      <c r="B779" s="12"/>
      <c r="C779" s="9"/>
      <c r="D779" s="13"/>
      <c r="E779" s="9"/>
      <c r="F779" s="9"/>
      <c r="G779" s="12"/>
      <c r="H779" s="14"/>
      <c r="I779" s="15"/>
      <c r="J779" s="16" t="str">
        <f>IF(B779="","",TRIM(IF(ISNA(MATCH(B779,'Registru CMR'!$B$5:$B$504,0)),"CMR-ul nu există în registru. ","")&amp;IF(N(D779)&lt;=0,"Lipsește numărul de colete. ","")&amp;IF(F779="","Lipsește natura mărfii. ","")&amp;IF(N(H779)&lt;=0,"Lipsește greutatea brută. ","")))</f>
        <v/>
      </c>
      <c r="K779" s="1" t="str">
        <f>IF(B779="","",B779&amp;"|"&amp;COUNTIF($B$5:B779,B779))</f>
        <v/>
      </c>
    </row>
    <row r="780" spans="2:11" x14ac:dyDescent="0.2">
      <c r="B780" s="12"/>
      <c r="C780" s="9"/>
      <c r="D780" s="13"/>
      <c r="E780" s="9"/>
      <c r="F780" s="9"/>
      <c r="G780" s="12"/>
      <c r="H780" s="14"/>
      <c r="I780" s="15"/>
      <c r="J780" s="16" t="str">
        <f>IF(B780="","",TRIM(IF(ISNA(MATCH(B780,'Registru CMR'!$B$5:$B$504,0)),"CMR-ul nu există în registru. ","")&amp;IF(N(D780)&lt;=0,"Lipsește numărul de colete. ","")&amp;IF(F780="","Lipsește natura mărfii. ","")&amp;IF(N(H780)&lt;=0,"Lipsește greutatea brută. ","")))</f>
        <v/>
      </c>
      <c r="K780" s="1" t="str">
        <f>IF(B780="","",B780&amp;"|"&amp;COUNTIF($B$5:B780,B780))</f>
        <v/>
      </c>
    </row>
    <row r="781" spans="2:11" x14ac:dyDescent="0.2">
      <c r="B781" s="12"/>
      <c r="C781" s="9"/>
      <c r="D781" s="13"/>
      <c r="E781" s="9"/>
      <c r="F781" s="9"/>
      <c r="G781" s="12"/>
      <c r="H781" s="14"/>
      <c r="I781" s="15"/>
      <c r="J781" s="16" t="str">
        <f>IF(B781="","",TRIM(IF(ISNA(MATCH(B781,'Registru CMR'!$B$5:$B$504,0)),"CMR-ul nu există în registru. ","")&amp;IF(N(D781)&lt;=0,"Lipsește numărul de colete. ","")&amp;IF(F781="","Lipsește natura mărfii. ","")&amp;IF(N(H781)&lt;=0,"Lipsește greutatea brută. ","")))</f>
        <v/>
      </c>
      <c r="K781" s="1" t="str">
        <f>IF(B781="","",B781&amp;"|"&amp;COUNTIF($B$5:B781,B781))</f>
        <v/>
      </c>
    </row>
    <row r="782" spans="2:11" x14ac:dyDescent="0.2">
      <c r="B782" s="12"/>
      <c r="C782" s="9"/>
      <c r="D782" s="13"/>
      <c r="E782" s="9"/>
      <c r="F782" s="9"/>
      <c r="G782" s="12"/>
      <c r="H782" s="14"/>
      <c r="I782" s="15"/>
      <c r="J782" s="16" t="str">
        <f>IF(B782="","",TRIM(IF(ISNA(MATCH(B782,'Registru CMR'!$B$5:$B$504,0)),"CMR-ul nu există în registru. ","")&amp;IF(N(D782)&lt;=0,"Lipsește numărul de colete. ","")&amp;IF(F782="","Lipsește natura mărfii. ","")&amp;IF(N(H782)&lt;=0,"Lipsește greutatea brută. ","")))</f>
        <v/>
      </c>
      <c r="K782" s="1" t="str">
        <f>IF(B782="","",B782&amp;"|"&amp;COUNTIF($B$5:B782,B782))</f>
        <v/>
      </c>
    </row>
    <row r="783" spans="2:11" x14ac:dyDescent="0.2">
      <c r="B783" s="12"/>
      <c r="C783" s="9"/>
      <c r="D783" s="13"/>
      <c r="E783" s="9"/>
      <c r="F783" s="9"/>
      <c r="G783" s="12"/>
      <c r="H783" s="14"/>
      <c r="I783" s="15"/>
      <c r="J783" s="16" t="str">
        <f>IF(B783="","",TRIM(IF(ISNA(MATCH(B783,'Registru CMR'!$B$5:$B$504,0)),"CMR-ul nu există în registru. ","")&amp;IF(N(D783)&lt;=0,"Lipsește numărul de colete. ","")&amp;IF(F783="","Lipsește natura mărfii. ","")&amp;IF(N(H783)&lt;=0,"Lipsește greutatea brută. ","")))</f>
        <v/>
      </c>
      <c r="K783" s="1" t="str">
        <f>IF(B783="","",B783&amp;"|"&amp;COUNTIF($B$5:B783,B783))</f>
        <v/>
      </c>
    </row>
    <row r="784" spans="2:11" x14ac:dyDescent="0.2">
      <c r="B784" s="12"/>
      <c r="C784" s="9"/>
      <c r="D784" s="13"/>
      <c r="E784" s="9"/>
      <c r="F784" s="9"/>
      <c r="G784" s="12"/>
      <c r="H784" s="14"/>
      <c r="I784" s="15"/>
      <c r="J784" s="16" t="str">
        <f>IF(B784="","",TRIM(IF(ISNA(MATCH(B784,'Registru CMR'!$B$5:$B$504,0)),"CMR-ul nu există în registru. ","")&amp;IF(N(D784)&lt;=0,"Lipsește numărul de colete. ","")&amp;IF(F784="","Lipsește natura mărfii. ","")&amp;IF(N(H784)&lt;=0,"Lipsește greutatea brută. ","")))</f>
        <v/>
      </c>
      <c r="K784" s="1" t="str">
        <f>IF(B784="","",B784&amp;"|"&amp;COUNTIF($B$5:B784,B784))</f>
        <v/>
      </c>
    </row>
    <row r="785" spans="2:11" x14ac:dyDescent="0.2">
      <c r="B785" s="12"/>
      <c r="C785" s="9"/>
      <c r="D785" s="13"/>
      <c r="E785" s="9"/>
      <c r="F785" s="9"/>
      <c r="G785" s="12"/>
      <c r="H785" s="14"/>
      <c r="I785" s="15"/>
      <c r="J785" s="16" t="str">
        <f>IF(B785="","",TRIM(IF(ISNA(MATCH(B785,'Registru CMR'!$B$5:$B$504,0)),"CMR-ul nu există în registru. ","")&amp;IF(N(D785)&lt;=0,"Lipsește numărul de colete. ","")&amp;IF(F785="","Lipsește natura mărfii. ","")&amp;IF(N(H785)&lt;=0,"Lipsește greutatea brută. ","")))</f>
        <v/>
      </c>
      <c r="K785" s="1" t="str">
        <f>IF(B785="","",B785&amp;"|"&amp;COUNTIF($B$5:B785,B785))</f>
        <v/>
      </c>
    </row>
    <row r="786" spans="2:11" x14ac:dyDescent="0.2">
      <c r="B786" s="12"/>
      <c r="C786" s="9"/>
      <c r="D786" s="13"/>
      <c r="E786" s="9"/>
      <c r="F786" s="9"/>
      <c r="G786" s="12"/>
      <c r="H786" s="14"/>
      <c r="I786" s="15"/>
      <c r="J786" s="16" t="str">
        <f>IF(B786="","",TRIM(IF(ISNA(MATCH(B786,'Registru CMR'!$B$5:$B$504,0)),"CMR-ul nu există în registru. ","")&amp;IF(N(D786)&lt;=0,"Lipsește numărul de colete. ","")&amp;IF(F786="","Lipsește natura mărfii. ","")&amp;IF(N(H786)&lt;=0,"Lipsește greutatea brută. ","")))</f>
        <v/>
      </c>
      <c r="K786" s="1" t="str">
        <f>IF(B786="","",B786&amp;"|"&amp;COUNTIF($B$5:B786,B786))</f>
        <v/>
      </c>
    </row>
    <row r="787" spans="2:11" x14ac:dyDescent="0.2">
      <c r="B787" s="12"/>
      <c r="C787" s="9"/>
      <c r="D787" s="13"/>
      <c r="E787" s="9"/>
      <c r="F787" s="9"/>
      <c r="G787" s="12"/>
      <c r="H787" s="14"/>
      <c r="I787" s="15"/>
      <c r="J787" s="16" t="str">
        <f>IF(B787="","",TRIM(IF(ISNA(MATCH(B787,'Registru CMR'!$B$5:$B$504,0)),"CMR-ul nu există în registru. ","")&amp;IF(N(D787)&lt;=0,"Lipsește numărul de colete. ","")&amp;IF(F787="","Lipsește natura mărfii. ","")&amp;IF(N(H787)&lt;=0,"Lipsește greutatea brută. ","")))</f>
        <v/>
      </c>
      <c r="K787" s="1" t="str">
        <f>IF(B787="","",B787&amp;"|"&amp;COUNTIF($B$5:B787,B787))</f>
        <v/>
      </c>
    </row>
    <row r="788" spans="2:11" x14ac:dyDescent="0.2">
      <c r="B788" s="12"/>
      <c r="C788" s="9"/>
      <c r="D788" s="13"/>
      <c r="E788" s="9"/>
      <c r="F788" s="9"/>
      <c r="G788" s="12"/>
      <c r="H788" s="14"/>
      <c r="I788" s="15"/>
      <c r="J788" s="16" t="str">
        <f>IF(B788="","",TRIM(IF(ISNA(MATCH(B788,'Registru CMR'!$B$5:$B$504,0)),"CMR-ul nu există în registru. ","")&amp;IF(N(D788)&lt;=0,"Lipsește numărul de colete. ","")&amp;IF(F788="","Lipsește natura mărfii. ","")&amp;IF(N(H788)&lt;=0,"Lipsește greutatea brută. ","")))</f>
        <v/>
      </c>
      <c r="K788" s="1" t="str">
        <f>IF(B788="","",B788&amp;"|"&amp;COUNTIF($B$5:B788,B788))</f>
        <v/>
      </c>
    </row>
    <row r="789" spans="2:11" x14ac:dyDescent="0.2">
      <c r="B789" s="12"/>
      <c r="C789" s="9"/>
      <c r="D789" s="13"/>
      <c r="E789" s="9"/>
      <c r="F789" s="9"/>
      <c r="G789" s="12"/>
      <c r="H789" s="14"/>
      <c r="I789" s="15"/>
      <c r="J789" s="16" t="str">
        <f>IF(B789="","",TRIM(IF(ISNA(MATCH(B789,'Registru CMR'!$B$5:$B$504,0)),"CMR-ul nu există în registru. ","")&amp;IF(N(D789)&lt;=0,"Lipsește numărul de colete. ","")&amp;IF(F789="","Lipsește natura mărfii. ","")&amp;IF(N(H789)&lt;=0,"Lipsește greutatea brută. ","")))</f>
        <v/>
      </c>
      <c r="K789" s="1" t="str">
        <f>IF(B789="","",B789&amp;"|"&amp;COUNTIF($B$5:B789,B789))</f>
        <v/>
      </c>
    </row>
    <row r="790" spans="2:11" x14ac:dyDescent="0.2">
      <c r="B790" s="12"/>
      <c r="C790" s="9"/>
      <c r="D790" s="13"/>
      <c r="E790" s="9"/>
      <c r="F790" s="9"/>
      <c r="G790" s="12"/>
      <c r="H790" s="14"/>
      <c r="I790" s="15"/>
      <c r="J790" s="16" t="str">
        <f>IF(B790="","",TRIM(IF(ISNA(MATCH(B790,'Registru CMR'!$B$5:$B$504,0)),"CMR-ul nu există în registru. ","")&amp;IF(N(D790)&lt;=0,"Lipsește numărul de colete. ","")&amp;IF(F790="","Lipsește natura mărfii. ","")&amp;IF(N(H790)&lt;=0,"Lipsește greutatea brută. ","")))</f>
        <v/>
      </c>
      <c r="K790" s="1" t="str">
        <f>IF(B790="","",B790&amp;"|"&amp;COUNTIF($B$5:B790,B790))</f>
        <v/>
      </c>
    </row>
    <row r="791" spans="2:11" x14ac:dyDescent="0.2">
      <c r="B791" s="12"/>
      <c r="C791" s="9"/>
      <c r="D791" s="13"/>
      <c r="E791" s="9"/>
      <c r="F791" s="9"/>
      <c r="G791" s="12"/>
      <c r="H791" s="14"/>
      <c r="I791" s="15"/>
      <c r="J791" s="16" t="str">
        <f>IF(B791="","",TRIM(IF(ISNA(MATCH(B791,'Registru CMR'!$B$5:$B$504,0)),"CMR-ul nu există în registru. ","")&amp;IF(N(D791)&lt;=0,"Lipsește numărul de colete. ","")&amp;IF(F791="","Lipsește natura mărfii. ","")&amp;IF(N(H791)&lt;=0,"Lipsește greutatea brută. ","")))</f>
        <v/>
      </c>
      <c r="K791" s="1" t="str">
        <f>IF(B791="","",B791&amp;"|"&amp;COUNTIF($B$5:B791,B791))</f>
        <v/>
      </c>
    </row>
    <row r="792" spans="2:11" x14ac:dyDescent="0.2">
      <c r="B792" s="12"/>
      <c r="C792" s="9"/>
      <c r="D792" s="13"/>
      <c r="E792" s="9"/>
      <c r="F792" s="9"/>
      <c r="G792" s="12"/>
      <c r="H792" s="14"/>
      <c r="I792" s="15"/>
      <c r="J792" s="16" t="str">
        <f>IF(B792="","",TRIM(IF(ISNA(MATCH(B792,'Registru CMR'!$B$5:$B$504,0)),"CMR-ul nu există în registru. ","")&amp;IF(N(D792)&lt;=0,"Lipsește numărul de colete. ","")&amp;IF(F792="","Lipsește natura mărfii. ","")&amp;IF(N(H792)&lt;=0,"Lipsește greutatea brută. ","")))</f>
        <v/>
      </c>
      <c r="K792" s="1" t="str">
        <f>IF(B792="","",B792&amp;"|"&amp;COUNTIF($B$5:B792,B792))</f>
        <v/>
      </c>
    </row>
    <row r="793" spans="2:11" x14ac:dyDescent="0.2">
      <c r="B793" s="12"/>
      <c r="C793" s="9"/>
      <c r="D793" s="13"/>
      <c r="E793" s="9"/>
      <c r="F793" s="9"/>
      <c r="G793" s="12"/>
      <c r="H793" s="14"/>
      <c r="I793" s="15"/>
      <c r="J793" s="16" t="str">
        <f>IF(B793="","",TRIM(IF(ISNA(MATCH(B793,'Registru CMR'!$B$5:$B$504,0)),"CMR-ul nu există în registru. ","")&amp;IF(N(D793)&lt;=0,"Lipsește numărul de colete. ","")&amp;IF(F793="","Lipsește natura mărfii. ","")&amp;IF(N(H793)&lt;=0,"Lipsește greutatea brută. ","")))</f>
        <v/>
      </c>
      <c r="K793" s="1" t="str">
        <f>IF(B793="","",B793&amp;"|"&amp;COUNTIF($B$5:B793,B793))</f>
        <v/>
      </c>
    </row>
    <row r="794" spans="2:11" x14ac:dyDescent="0.2">
      <c r="B794" s="12"/>
      <c r="C794" s="9"/>
      <c r="D794" s="13"/>
      <c r="E794" s="9"/>
      <c r="F794" s="9"/>
      <c r="G794" s="12"/>
      <c r="H794" s="14"/>
      <c r="I794" s="15"/>
      <c r="J794" s="16" t="str">
        <f>IF(B794="","",TRIM(IF(ISNA(MATCH(B794,'Registru CMR'!$B$5:$B$504,0)),"CMR-ul nu există în registru. ","")&amp;IF(N(D794)&lt;=0,"Lipsește numărul de colete. ","")&amp;IF(F794="","Lipsește natura mărfii. ","")&amp;IF(N(H794)&lt;=0,"Lipsește greutatea brută. ","")))</f>
        <v/>
      </c>
      <c r="K794" s="1" t="str">
        <f>IF(B794="","",B794&amp;"|"&amp;COUNTIF($B$5:B794,B794))</f>
        <v/>
      </c>
    </row>
    <row r="795" spans="2:11" x14ac:dyDescent="0.2">
      <c r="B795" s="12"/>
      <c r="C795" s="9"/>
      <c r="D795" s="13"/>
      <c r="E795" s="9"/>
      <c r="F795" s="9"/>
      <c r="G795" s="12"/>
      <c r="H795" s="14"/>
      <c r="I795" s="15"/>
      <c r="J795" s="16" t="str">
        <f>IF(B795="","",TRIM(IF(ISNA(MATCH(B795,'Registru CMR'!$B$5:$B$504,0)),"CMR-ul nu există în registru. ","")&amp;IF(N(D795)&lt;=0,"Lipsește numărul de colete. ","")&amp;IF(F795="","Lipsește natura mărfii. ","")&amp;IF(N(H795)&lt;=0,"Lipsește greutatea brută. ","")))</f>
        <v/>
      </c>
      <c r="K795" s="1" t="str">
        <f>IF(B795="","",B795&amp;"|"&amp;COUNTIF($B$5:B795,B795))</f>
        <v/>
      </c>
    </row>
    <row r="796" spans="2:11" x14ac:dyDescent="0.2">
      <c r="B796" s="12"/>
      <c r="C796" s="9"/>
      <c r="D796" s="13"/>
      <c r="E796" s="9"/>
      <c r="F796" s="9"/>
      <c r="G796" s="12"/>
      <c r="H796" s="14"/>
      <c r="I796" s="15"/>
      <c r="J796" s="16" t="str">
        <f>IF(B796="","",TRIM(IF(ISNA(MATCH(B796,'Registru CMR'!$B$5:$B$504,0)),"CMR-ul nu există în registru. ","")&amp;IF(N(D796)&lt;=0,"Lipsește numărul de colete. ","")&amp;IF(F796="","Lipsește natura mărfii. ","")&amp;IF(N(H796)&lt;=0,"Lipsește greutatea brută. ","")))</f>
        <v/>
      </c>
      <c r="K796" s="1" t="str">
        <f>IF(B796="","",B796&amp;"|"&amp;COUNTIF($B$5:B796,B796))</f>
        <v/>
      </c>
    </row>
    <row r="797" spans="2:11" x14ac:dyDescent="0.2">
      <c r="B797" s="12"/>
      <c r="C797" s="9"/>
      <c r="D797" s="13"/>
      <c r="E797" s="9"/>
      <c r="F797" s="9"/>
      <c r="G797" s="12"/>
      <c r="H797" s="14"/>
      <c r="I797" s="15"/>
      <c r="J797" s="16" t="str">
        <f>IF(B797="","",TRIM(IF(ISNA(MATCH(B797,'Registru CMR'!$B$5:$B$504,0)),"CMR-ul nu există în registru. ","")&amp;IF(N(D797)&lt;=0,"Lipsește numărul de colete. ","")&amp;IF(F797="","Lipsește natura mărfii. ","")&amp;IF(N(H797)&lt;=0,"Lipsește greutatea brută. ","")))</f>
        <v/>
      </c>
      <c r="K797" s="1" t="str">
        <f>IF(B797="","",B797&amp;"|"&amp;COUNTIF($B$5:B797,B797))</f>
        <v/>
      </c>
    </row>
    <row r="798" spans="2:11" x14ac:dyDescent="0.2">
      <c r="B798" s="12"/>
      <c r="C798" s="9"/>
      <c r="D798" s="13"/>
      <c r="E798" s="9"/>
      <c r="F798" s="9"/>
      <c r="G798" s="12"/>
      <c r="H798" s="14"/>
      <c r="I798" s="15"/>
      <c r="J798" s="16" t="str">
        <f>IF(B798="","",TRIM(IF(ISNA(MATCH(B798,'Registru CMR'!$B$5:$B$504,0)),"CMR-ul nu există în registru. ","")&amp;IF(N(D798)&lt;=0,"Lipsește numărul de colete. ","")&amp;IF(F798="","Lipsește natura mărfii. ","")&amp;IF(N(H798)&lt;=0,"Lipsește greutatea brută. ","")))</f>
        <v/>
      </c>
      <c r="K798" s="1" t="str">
        <f>IF(B798="","",B798&amp;"|"&amp;COUNTIF($B$5:B798,B798))</f>
        <v/>
      </c>
    </row>
    <row r="799" spans="2:11" x14ac:dyDescent="0.2">
      <c r="B799" s="12"/>
      <c r="C799" s="9"/>
      <c r="D799" s="13"/>
      <c r="E799" s="9"/>
      <c r="F799" s="9"/>
      <c r="G799" s="12"/>
      <c r="H799" s="14"/>
      <c r="I799" s="15"/>
      <c r="J799" s="16" t="str">
        <f>IF(B799="","",TRIM(IF(ISNA(MATCH(B799,'Registru CMR'!$B$5:$B$504,0)),"CMR-ul nu există în registru. ","")&amp;IF(N(D799)&lt;=0,"Lipsește numărul de colete. ","")&amp;IF(F799="","Lipsește natura mărfii. ","")&amp;IF(N(H799)&lt;=0,"Lipsește greutatea brută. ","")))</f>
        <v/>
      </c>
      <c r="K799" s="1" t="str">
        <f>IF(B799="","",B799&amp;"|"&amp;COUNTIF($B$5:B799,B799))</f>
        <v/>
      </c>
    </row>
    <row r="800" spans="2:11" x14ac:dyDescent="0.2">
      <c r="B800" s="12"/>
      <c r="C800" s="9"/>
      <c r="D800" s="13"/>
      <c r="E800" s="9"/>
      <c r="F800" s="9"/>
      <c r="G800" s="12"/>
      <c r="H800" s="14"/>
      <c r="I800" s="15"/>
      <c r="J800" s="16" t="str">
        <f>IF(B800="","",TRIM(IF(ISNA(MATCH(B800,'Registru CMR'!$B$5:$B$504,0)),"CMR-ul nu există în registru. ","")&amp;IF(N(D800)&lt;=0,"Lipsește numărul de colete. ","")&amp;IF(F800="","Lipsește natura mărfii. ","")&amp;IF(N(H800)&lt;=0,"Lipsește greutatea brută. ","")))</f>
        <v/>
      </c>
      <c r="K800" s="1" t="str">
        <f>IF(B800="","",B800&amp;"|"&amp;COUNTIF($B$5:B800,B800))</f>
        <v/>
      </c>
    </row>
    <row r="801" spans="2:11" x14ac:dyDescent="0.2">
      <c r="B801" s="12"/>
      <c r="C801" s="9"/>
      <c r="D801" s="13"/>
      <c r="E801" s="9"/>
      <c r="F801" s="9"/>
      <c r="G801" s="12"/>
      <c r="H801" s="14"/>
      <c r="I801" s="15"/>
      <c r="J801" s="16" t="str">
        <f>IF(B801="","",TRIM(IF(ISNA(MATCH(B801,'Registru CMR'!$B$5:$B$504,0)),"CMR-ul nu există în registru. ","")&amp;IF(N(D801)&lt;=0,"Lipsește numărul de colete. ","")&amp;IF(F801="","Lipsește natura mărfii. ","")&amp;IF(N(H801)&lt;=0,"Lipsește greutatea brută. ","")))</f>
        <v/>
      </c>
      <c r="K801" s="1" t="str">
        <f>IF(B801="","",B801&amp;"|"&amp;COUNTIF($B$5:B801,B801))</f>
        <v/>
      </c>
    </row>
    <row r="802" spans="2:11" x14ac:dyDescent="0.2">
      <c r="B802" s="12"/>
      <c r="C802" s="9"/>
      <c r="D802" s="13"/>
      <c r="E802" s="9"/>
      <c r="F802" s="9"/>
      <c r="G802" s="12"/>
      <c r="H802" s="14"/>
      <c r="I802" s="15"/>
      <c r="J802" s="16" t="str">
        <f>IF(B802="","",TRIM(IF(ISNA(MATCH(B802,'Registru CMR'!$B$5:$B$504,0)),"CMR-ul nu există în registru. ","")&amp;IF(N(D802)&lt;=0,"Lipsește numărul de colete. ","")&amp;IF(F802="","Lipsește natura mărfii. ","")&amp;IF(N(H802)&lt;=0,"Lipsește greutatea brută. ","")))</f>
        <v/>
      </c>
      <c r="K802" s="1" t="str">
        <f>IF(B802="","",B802&amp;"|"&amp;COUNTIF($B$5:B802,B802))</f>
        <v/>
      </c>
    </row>
    <row r="803" spans="2:11" x14ac:dyDescent="0.2">
      <c r="B803" s="12"/>
      <c r="C803" s="9"/>
      <c r="D803" s="13"/>
      <c r="E803" s="9"/>
      <c r="F803" s="9"/>
      <c r="G803" s="12"/>
      <c r="H803" s="14"/>
      <c r="I803" s="15"/>
      <c r="J803" s="16" t="str">
        <f>IF(B803="","",TRIM(IF(ISNA(MATCH(B803,'Registru CMR'!$B$5:$B$504,0)),"CMR-ul nu există în registru. ","")&amp;IF(N(D803)&lt;=0,"Lipsește numărul de colete. ","")&amp;IF(F803="","Lipsește natura mărfii. ","")&amp;IF(N(H803)&lt;=0,"Lipsește greutatea brută. ","")))</f>
        <v/>
      </c>
      <c r="K803" s="1" t="str">
        <f>IF(B803="","",B803&amp;"|"&amp;COUNTIF($B$5:B803,B803))</f>
        <v/>
      </c>
    </row>
    <row r="804" spans="2:11" x14ac:dyDescent="0.2">
      <c r="B804" s="12"/>
      <c r="C804" s="9"/>
      <c r="D804" s="13"/>
      <c r="E804" s="9"/>
      <c r="F804" s="9"/>
      <c r="G804" s="12"/>
      <c r="H804" s="14"/>
      <c r="I804" s="15"/>
      <c r="J804" s="16" t="str">
        <f>IF(B804="","",TRIM(IF(ISNA(MATCH(B804,'Registru CMR'!$B$5:$B$504,0)),"CMR-ul nu există în registru. ","")&amp;IF(N(D804)&lt;=0,"Lipsește numărul de colete. ","")&amp;IF(F804="","Lipsește natura mărfii. ","")&amp;IF(N(H804)&lt;=0,"Lipsește greutatea brută. ","")))</f>
        <v/>
      </c>
      <c r="K804" s="1" t="str">
        <f>IF(B804="","",B804&amp;"|"&amp;COUNTIF($B$5:B804,B804))</f>
        <v/>
      </c>
    </row>
    <row r="805" spans="2:11" x14ac:dyDescent="0.2">
      <c r="B805" s="12"/>
      <c r="C805" s="9"/>
      <c r="D805" s="13"/>
      <c r="E805" s="9"/>
      <c r="F805" s="9"/>
      <c r="G805" s="12"/>
      <c r="H805" s="14"/>
      <c r="I805" s="15"/>
      <c r="J805" s="16" t="str">
        <f>IF(B805="","",TRIM(IF(ISNA(MATCH(B805,'Registru CMR'!$B$5:$B$504,0)),"CMR-ul nu există în registru. ","")&amp;IF(N(D805)&lt;=0,"Lipsește numărul de colete. ","")&amp;IF(F805="","Lipsește natura mărfii. ","")&amp;IF(N(H805)&lt;=0,"Lipsește greutatea brută. ","")))</f>
        <v/>
      </c>
      <c r="K805" s="1" t="str">
        <f>IF(B805="","",B805&amp;"|"&amp;COUNTIF($B$5:B805,B805))</f>
        <v/>
      </c>
    </row>
    <row r="806" spans="2:11" x14ac:dyDescent="0.2">
      <c r="B806" s="12"/>
      <c r="C806" s="9"/>
      <c r="D806" s="13"/>
      <c r="E806" s="9"/>
      <c r="F806" s="9"/>
      <c r="G806" s="12"/>
      <c r="H806" s="14"/>
      <c r="I806" s="15"/>
      <c r="J806" s="16" t="str">
        <f>IF(B806="","",TRIM(IF(ISNA(MATCH(B806,'Registru CMR'!$B$5:$B$504,0)),"CMR-ul nu există în registru. ","")&amp;IF(N(D806)&lt;=0,"Lipsește numărul de colete. ","")&amp;IF(F806="","Lipsește natura mărfii. ","")&amp;IF(N(H806)&lt;=0,"Lipsește greutatea brută. ","")))</f>
        <v/>
      </c>
      <c r="K806" s="1" t="str">
        <f>IF(B806="","",B806&amp;"|"&amp;COUNTIF($B$5:B806,B806))</f>
        <v/>
      </c>
    </row>
    <row r="807" spans="2:11" x14ac:dyDescent="0.2">
      <c r="B807" s="12"/>
      <c r="C807" s="9"/>
      <c r="D807" s="13"/>
      <c r="E807" s="9"/>
      <c r="F807" s="9"/>
      <c r="G807" s="12"/>
      <c r="H807" s="14"/>
      <c r="I807" s="15"/>
      <c r="J807" s="16" t="str">
        <f>IF(B807="","",TRIM(IF(ISNA(MATCH(B807,'Registru CMR'!$B$5:$B$504,0)),"CMR-ul nu există în registru. ","")&amp;IF(N(D807)&lt;=0,"Lipsește numărul de colete. ","")&amp;IF(F807="","Lipsește natura mărfii. ","")&amp;IF(N(H807)&lt;=0,"Lipsește greutatea brută. ","")))</f>
        <v/>
      </c>
      <c r="K807" s="1" t="str">
        <f>IF(B807="","",B807&amp;"|"&amp;COUNTIF($B$5:B807,B807))</f>
        <v/>
      </c>
    </row>
    <row r="808" spans="2:11" x14ac:dyDescent="0.2">
      <c r="B808" s="12"/>
      <c r="C808" s="9"/>
      <c r="D808" s="13"/>
      <c r="E808" s="9"/>
      <c r="F808" s="9"/>
      <c r="G808" s="12"/>
      <c r="H808" s="14"/>
      <c r="I808" s="15"/>
      <c r="J808" s="16" t="str">
        <f>IF(B808="","",TRIM(IF(ISNA(MATCH(B808,'Registru CMR'!$B$5:$B$504,0)),"CMR-ul nu există în registru. ","")&amp;IF(N(D808)&lt;=0,"Lipsește numărul de colete. ","")&amp;IF(F808="","Lipsește natura mărfii. ","")&amp;IF(N(H808)&lt;=0,"Lipsește greutatea brută. ","")))</f>
        <v/>
      </c>
      <c r="K808" s="1" t="str">
        <f>IF(B808="","",B808&amp;"|"&amp;COUNTIF($B$5:B808,B808))</f>
        <v/>
      </c>
    </row>
    <row r="809" spans="2:11" x14ac:dyDescent="0.2">
      <c r="B809" s="12"/>
      <c r="C809" s="9"/>
      <c r="D809" s="13"/>
      <c r="E809" s="9"/>
      <c r="F809" s="9"/>
      <c r="G809" s="12"/>
      <c r="H809" s="14"/>
      <c r="I809" s="15"/>
      <c r="J809" s="16" t="str">
        <f>IF(B809="","",TRIM(IF(ISNA(MATCH(B809,'Registru CMR'!$B$5:$B$504,0)),"CMR-ul nu există în registru. ","")&amp;IF(N(D809)&lt;=0,"Lipsește numărul de colete. ","")&amp;IF(F809="","Lipsește natura mărfii. ","")&amp;IF(N(H809)&lt;=0,"Lipsește greutatea brută. ","")))</f>
        <v/>
      </c>
      <c r="K809" s="1" t="str">
        <f>IF(B809="","",B809&amp;"|"&amp;COUNTIF($B$5:B809,B809))</f>
        <v/>
      </c>
    </row>
    <row r="810" spans="2:11" x14ac:dyDescent="0.2">
      <c r="B810" s="12"/>
      <c r="C810" s="9"/>
      <c r="D810" s="13"/>
      <c r="E810" s="9"/>
      <c r="F810" s="9"/>
      <c r="G810" s="12"/>
      <c r="H810" s="14"/>
      <c r="I810" s="15"/>
      <c r="J810" s="16" t="str">
        <f>IF(B810="","",TRIM(IF(ISNA(MATCH(B810,'Registru CMR'!$B$5:$B$504,0)),"CMR-ul nu există în registru. ","")&amp;IF(N(D810)&lt;=0,"Lipsește numărul de colete. ","")&amp;IF(F810="","Lipsește natura mărfii. ","")&amp;IF(N(H810)&lt;=0,"Lipsește greutatea brută. ","")))</f>
        <v/>
      </c>
      <c r="K810" s="1" t="str">
        <f>IF(B810="","",B810&amp;"|"&amp;COUNTIF($B$5:B810,B810))</f>
        <v/>
      </c>
    </row>
    <row r="811" spans="2:11" x14ac:dyDescent="0.2">
      <c r="B811" s="12"/>
      <c r="C811" s="9"/>
      <c r="D811" s="13"/>
      <c r="E811" s="9"/>
      <c r="F811" s="9"/>
      <c r="G811" s="12"/>
      <c r="H811" s="14"/>
      <c r="I811" s="15"/>
      <c r="J811" s="16" t="str">
        <f>IF(B811="","",TRIM(IF(ISNA(MATCH(B811,'Registru CMR'!$B$5:$B$504,0)),"CMR-ul nu există în registru. ","")&amp;IF(N(D811)&lt;=0,"Lipsește numărul de colete. ","")&amp;IF(F811="","Lipsește natura mărfii. ","")&amp;IF(N(H811)&lt;=0,"Lipsește greutatea brută. ","")))</f>
        <v/>
      </c>
      <c r="K811" s="1" t="str">
        <f>IF(B811="","",B811&amp;"|"&amp;COUNTIF($B$5:B811,B811))</f>
        <v/>
      </c>
    </row>
    <row r="812" spans="2:11" x14ac:dyDescent="0.2">
      <c r="B812" s="12"/>
      <c r="C812" s="9"/>
      <c r="D812" s="13"/>
      <c r="E812" s="9"/>
      <c r="F812" s="9"/>
      <c r="G812" s="12"/>
      <c r="H812" s="14"/>
      <c r="I812" s="15"/>
      <c r="J812" s="16" t="str">
        <f>IF(B812="","",TRIM(IF(ISNA(MATCH(B812,'Registru CMR'!$B$5:$B$504,0)),"CMR-ul nu există în registru. ","")&amp;IF(N(D812)&lt;=0,"Lipsește numărul de colete. ","")&amp;IF(F812="","Lipsește natura mărfii. ","")&amp;IF(N(H812)&lt;=0,"Lipsește greutatea brută. ","")))</f>
        <v/>
      </c>
      <c r="K812" s="1" t="str">
        <f>IF(B812="","",B812&amp;"|"&amp;COUNTIF($B$5:B812,B812))</f>
        <v/>
      </c>
    </row>
    <row r="813" spans="2:11" x14ac:dyDescent="0.2">
      <c r="B813" s="12"/>
      <c r="C813" s="9"/>
      <c r="D813" s="13"/>
      <c r="E813" s="9"/>
      <c r="F813" s="9"/>
      <c r="G813" s="12"/>
      <c r="H813" s="14"/>
      <c r="I813" s="15"/>
      <c r="J813" s="16" t="str">
        <f>IF(B813="","",TRIM(IF(ISNA(MATCH(B813,'Registru CMR'!$B$5:$B$504,0)),"CMR-ul nu există în registru. ","")&amp;IF(N(D813)&lt;=0,"Lipsește numărul de colete. ","")&amp;IF(F813="","Lipsește natura mărfii. ","")&amp;IF(N(H813)&lt;=0,"Lipsește greutatea brută. ","")))</f>
        <v/>
      </c>
      <c r="K813" s="1" t="str">
        <f>IF(B813="","",B813&amp;"|"&amp;COUNTIF($B$5:B813,B813))</f>
        <v/>
      </c>
    </row>
    <row r="814" spans="2:11" x14ac:dyDescent="0.2">
      <c r="B814" s="12"/>
      <c r="C814" s="9"/>
      <c r="D814" s="13"/>
      <c r="E814" s="9"/>
      <c r="F814" s="9"/>
      <c r="G814" s="12"/>
      <c r="H814" s="14"/>
      <c r="I814" s="15"/>
      <c r="J814" s="16" t="str">
        <f>IF(B814="","",TRIM(IF(ISNA(MATCH(B814,'Registru CMR'!$B$5:$B$504,0)),"CMR-ul nu există în registru. ","")&amp;IF(N(D814)&lt;=0,"Lipsește numărul de colete. ","")&amp;IF(F814="","Lipsește natura mărfii. ","")&amp;IF(N(H814)&lt;=0,"Lipsește greutatea brută. ","")))</f>
        <v/>
      </c>
      <c r="K814" s="1" t="str">
        <f>IF(B814="","",B814&amp;"|"&amp;COUNTIF($B$5:B814,B814))</f>
        <v/>
      </c>
    </row>
    <row r="815" spans="2:11" x14ac:dyDescent="0.2">
      <c r="B815" s="12"/>
      <c r="C815" s="9"/>
      <c r="D815" s="13"/>
      <c r="E815" s="9"/>
      <c r="F815" s="9"/>
      <c r="G815" s="12"/>
      <c r="H815" s="14"/>
      <c r="I815" s="15"/>
      <c r="J815" s="16" t="str">
        <f>IF(B815="","",TRIM(IF(ISNA(MATCH(B815,'Registru CMR'!$B$5:$B$504,0)),"CMR-ul nu există în registru. ","")&amp;IF(N(D815)&lt;=0,"Lipsește numărul de colete. ","")&amp;IF(F815="","Lipsește natura mărfii. ","")&amp;IF(N(H815)&lt;=0,"Lipsește greutatea brută. ","")))</f>
        <v/>
      </c>
      <c r="K815" s="1" t="str">
        <f>IF(B815="","",B815&amp;"|"&amp;COUNTIF($B$5:B815,B815))</f>
        <v/>
      </c>
    </row>
    <row r="816" spans="2:11" x14ac:dyDescent="0.2">
      <c r="B816" s="12"/>
      <c r="C816" s="9"/>
      <c r="D816" s="13"/>
      <c r="E816" s="9"/>
      <c r="F816" s="9"/>
      <c r="G816" s="12"/>
      <c r="H816" s="14"/>
      <c r="I816" s="15"/>
      <c r="J816" s="16" t="str">
        <f>IF(B816="","",TRIM(IF(ISNA(MATCH(B816,'Registru CMR'!$B$5:$B$504,0)),"CMR-ul nu există în registru. ","")&amp;IF(N(D816)&lt;=0,"Lipsește numărul de colete. ","")&amp;IF(F816="","Lipsește natura mărfii. ","")&amp;IF(N(H816)&lt;=0,"Lipsește greutatea brută. ","")))</f>
        <v/>
      </c>
      <c r="K816" s="1" t="str">
        <f>IF(B816="","",B816&amp;"|"&amp;COUNTIF($B$5:B816,B816))</f>
        <v/>
      </c>
    </row>
    <row r="817" spans="2:11" x14ac:dyDescent="0.2">
      <c r="B817" s="12"/>
      <c r="C817" s="9"/>
      <c r="D817" s="13"/>
      <c r="E817" s="9"/>
      <c r="F817" s="9"/>
      <c r="G817" s="12"/>
      <c r="H817" s="14"/>
      <c r="I817" s="15"/>
      <c r="J817" s="16" t="str">
        <f>IF(B817="","",TRIM(IF(ISNA(MATCH(B817,'Registru CMR'!$B$5:$B$504,0)),"CMR-ul nu există în registru. ","")&amp;IF(N(D817)&lt;=0,"Lipsește numărul de colete. ","")&amp;IF(F817="","Lipsește natura mărfii. ","")&amp;IF(N(H817)&lt;=0,"Lipsește greutatea brută. ","")))</f>
        <v/>
      </c>
      <c r="K817" s="1" t="str">
        <f>IF(B817="","",B817&amp;"|"&amp;COUNTIF($B$5:B817,B817))</f>
        <v/>
      </c>
    </row>
    <row r="818" spans="2:11" x14ac:dyDescent="0.2">
      <c r="B818" s="12"/>
      <c r="C818" s="9"/>
      <c r="D818" s="13"/>
      <c r="E818" s="9"/>
      <c r="F818" s="9"/>
      <c r="G818" s="12"/>
      <c r="H818" s="14"/>
      <c r="I818" s="15"/>
      <c r="J818" s="16" t="str">
        <f>IF(B818="","",TRIM(IF(ISNA(MATCH(B818,'Registru CMR'!$B$5:$B$504,0)),"CMR-ul nu există în registru. ","")&amp;IF(N(D818)&lt;=0,"Lipsește numărul de colete. ","")&amp;IF(F818="","Lipsește natura mărfii. ","")&amp;IF(N(H818)&lt;=0,"Lipsește greutatea brută. ","")))</f>
        <v/>
      </c>
      <c r="K818" s="1" t="str">
        <f>IF(B818="","",B818&amp;"|"&amp;COUNTIF($B$5:B818,B818))</f>
        <v/>
      </c>
    </row>
    <row r="819" spans="2:11" x14ac:dyDescent="0.2">
      <c r="B819" s="12"/>
      <c r="C819" s="9"/>
      <c r="D819" s="13"/>
      <c r="E819" s="9"/>
      <c r="F819" s="9"/>
      <c r="G819" s="12"/>
      <c r="H819" s="14"/>
      <c r="I819" s="15"/>
      <c r="J819" s="16" t="str">
        <f>IF(B819="","",TRIM(IF(ISNA(MATCH(B819,'Registru CMR'!$B$5:$B$504,0)),"CMR-ul nu există în registru. ","")&amp;IF(N(D819)&lt;=0,"Lipsește numărul de colete. ","")&amp;IF(F819="","Lipsește natura mărfii. ","")&amp;IF(N(H819)&lt;=0,"Lipsește greutatea brută. ","")))</f>
        <v/>
      </c>
      <c r="K819" s="1" t="str">
        <f>IF(B819="","",B819&amp;"|"&amp;COUNTIF($B$5:B819,B819))</f>
        <v/>
      </c>
    </row>
    <row r="820" spans="2:11" x14ac:dyDescent="0.2">
      <c r="B820" s="12"/>
      <c r="C820" s="9"/>
      <c r="D820" s="13"/>
      <c r="E820" s="9"/>
      <c r="F820" s="9"/>
      <c r="G820" s="12"/>
      <c r="H820" s="14"/>
      <c r="I820" s="15"/>
      <c r="J820" s="16" t="str">
        <f>IF(B820="","",TRIM(IF(ISNA(MATCH(B820,'Registru CMR'!$B$5:$B$504,0)),"CMR-ul nu există în registru. ","")&amp;IF(N(D820)&lt;=0,"Lipsește numărul de colete. ","")&amp;IF(F820="","Lipsește natura mărfii. ","")&amp;IF(N(H820)&lt;=0,"Lipsește greutatea brută. ","")))</f>
        <v/>
      </c>
      <c r="K820" s="1" t="str">
        <f>IF(B820="","",B820&amp;"|"&amp;COUNTIF($B$5:B820,B820))</f>
        <v/>
      </c>
    </row>
    <row r="821" spans="2:11" x14ac:dyDescent="0.2">
      <c r="B821" s="12"/>
      <c r="C821" s="9"/>
      <c r="D821" s="13"/>
      <c r="E821" s="9"/>
      <c r="F821" s="9"/>
      <c r="G821" s="12"/>
      <c r="H821" s="14"/>
      <c r="I821" s="15"/>
      <c r="J821" s="16" t="str">
        <f>IF(B821="","",TRIM(IF(ISNA(MATCH(B821,'Registru CMR'!$B$5:$B$504,0)),"CMR-ul nu există în registru. ","")&amp;IF(N(D821)&lt;=0,"Lipsește numărul de colete. ","")&amp;IF(F821="","Lipsește natura mărfii. ","")&amp;IF(N(H821)&lt;=0,"Lipsește greutatea brută. ","")))</f>
        <v/>
      </c>
      <c r="K821" s="1" t="str">
        <f>IF(B821="","",B821&amp;"|"&amp;COUNTIF($B$5:B821,B821))</f>
        <v/>
      </c>
    </row>
    <row r="822" spans="2:11" x14ac:dyDescent="0.2">
      <c r="B822" s="12"/>
      <c r="C822" s="9"/>
      <c r="D822" s="13"/>
      <c r="E822" s="9"/>
      <c r="F822" s="9"/>
      <c r="G822" s="12"/>
      <c r="H822" s="14"/>
      <c r="I822" s="15"/>
      <c r="J822" s="16" t="str">
        <f>IF(B822="","",TRIM(IF(ISNA(MATCH(B822,'Registru CMR'!$B$5:$B$504,0)),"CMR-ul nu există în registru. ","")&amp;IF(N(D822)&lt;=0,"Lipsește numărul de colete. ","")&amp;IF(F822="","Lipsește natura mărfii. ","")&amp;IF(N(H822)&lt;=0,"Lipsește greutatea brută. ","")))</f>
        <v/>
      </c>
      <c r="K822" s="1" t="str">
        <f>IF(B822="","",B822&amp;"|"&amp;COUNTIF($B$5:B822,B822))</f>
        <v/>
      </c>
    </row>
    <row r="823" spans="2:11" x14ac:dyDescent="0.2">
      <c r="B823" s="12"/>
      <c r="C823" s="9"/>
      <c r="D823" s="13"/>
      <c r="E823" s="9"/>
      <c r="F823" s="9"/>
      <c r="G823" s="12"/>
      <c r="H823" s="14"/>
      <c r="I823" s="15"/>
      <c r="J823" s="16" t="str">
        <f>IF(B823="","",TRIM(IF(ISNA(MATCH(B823,'Registru CMR'!$B$5:$B$504,0)),"CMR-ul nu există în registru. ","")&amp;IF(N(D823)&lt;=0,"Lipsește numărul de colete. ","")&amp;IF(F823="","Lipsește natura mărfii. ","")&amp;IF(N(H823)&lt;=0,"Lipsește greutatea brută. ","")))</f>
        <v/>
      </c>
      <c r="K823" s="1" t="str">
        <f>IF(B823="","",B823&amp;"|"&amp;COUNTIF($B$5:B823,B823))</f>
        <v/>
      </c>
    </row>
    <row r="824" spans="2:11" x14ac:dyDescent="0.2">
      <c r="B824" s="12"/>
      <c r="C824" s="9"/>
      <c r="D824" s="13"/>
      <c r="E824" s="9"/>
      <c r="F824" s="9"/>
      <c r="G824" s="12"/>
      <c r="H824" s="14"/>
      <c r="I824" s="15"/>
      <c r="J824" s="16" t="str">
        <f>IF(B824="","",TRIM(IF(ISNA(MATCH(B824,'Registru CMR'!$B$5:$B$504,0)),"CMR-ul nu există în registru. ","")&amp;IF(N(D824)&lt;=0,"Lipsește numărul de colete. ","")&amp;IF(F824="","Lipsește natura mărfii. ","")&amp;IF(N(H824)&lt;=0,"Lipsește greutatea brută. ","")))</f>
        <v/>
      </c>
      <c r="K824" s="1" t="str">
        <f>IF(B824="","",B824&amp;"|"&amp;COUNTIF($B$5:B824,B824))</f>
        <v/>
      </c>
    </row>
    <row r="825" spans="2:11" x14ac:dyDescent="0.2">
      <c r="B825" s="12"/>
      <c r="C825" s="9"/>
      <c r="D825" s="13"/>
      <c r="E825" s="9"/>
      <c r="F825" s="9"/>
      <c r="G825" s="12"/>
      <c r="H825" s="14"/>
      <c r="I825" s="15"/>
      <c r="J825" s="16" t="str">
        <f>IF(B825="","",TRIM(IF(ISNA(MATCH(B825,'Registru CMR'!$B$5:$B$504,0)),"CMR-ul nu există în registru. ","")&amp;IF(N(D825)&lt;=0,"Lipsește numărul de colete. ","")&amp;IF(F825="","Lipsește natura mărfii. ","")&amp;IF(N(H825)&lt;=0,"Lipsește greutatea brută. ","")))</f>
        <v/>
      </c>
      <c r="K825" s="1" t="str">
        <f>IF(B825="","",B825&amp;"|"&amp;COUNTIF($B$5:B825,B825))</f>
        <v/>
      </c>
    </row>
    <row r="826" spans="2:11" x14ac:dyDescent="0.2">
      <c r="B826" s="12"/>
      <c r="C826" s="9"/>
      <c r="D826" s="13"/>
      <c r="E826" s="9"/>
      <c r="F826" s="9"/>
      <c r="G826" s="12"/>
      <c r="H826" s="14"/>
      <c r="I826" s="15"/>
      <c r="J826" s="16" t="str">
        <f>IF(B826="","",TRIM(IF(ISNA(MATCH(B826,'Registru CMR'!$B$5:$B$504,0)),"CMR-ul nu există în registru. ","")&amp;IF(N(D826)&lt;=0,"Lipsește numărul de colete. ","")&amp;IF(F826="","Lipsește natura mărfii. ","")&amp;IF(N(H826)&lt;=0,"Lipsește greutatea brută. ","")))</f>
        <v/>
      </c>
      <c r="K826" s="1" t="str">
        <f>IF(B826="","",B826&amp;"|"&amp;COUNTIF($B$5:B826,B826))</f>
        <v/>
      </c>
    </row>
    <row r="827" spans="2:11" x14ac:dyDescent="0.2">
      <c r="B827" s="12"/>
      <c r="C827" s="9"/>
      <c r="D827" s="13"/>
      <c r="E827" s="9"/>
      <c r="F827" s="9"/>
      <c r="G827" s="12"/>
      <c r="H827" s="14"/>
      <c r="I827" s="15"/>
      <c r="J827" s="16" t="str">
        <f>IF(B827="","",TRIM(IF(ISNA(MATCH(B827,'Registru CMR'!$B$5:$B$504,0)),"CMR-ul nu există în registru. ","")&amp;IF(N(D827)&lt;=0,"Lipsește numărul de colete. ","")&amp;IF(F827="","Lipsește natura mărfii. ","")&amp;IF(N(H827)&lt;=0,"Lipsește greutatea brută. ","")))</f>
        <v/>
      </c>
      <c r="K827" s="1" t="str">
        <f>IF(B827="","",B827&amp;"|"&amp;COUNTIF($B$5:B827,B827))</f>
        <v/>
      </c>
    </row>
    <row r="828" spans="2:11" x14ac:dyDescent="0.2">
      <c r="B828" s="12"/>
      <c r="C828" s="9"/>
      <c r="D828" s="13"/>
      <c r="E828" s="9"/>
      <c r="F828" s="9"/>
      <c r="G828" s="12"/>
      <c r="H828" s="14"/>
      <c r="I828" s="15"/>
      <c r="J828" s="16" t="str">
        <f>IF(B828="","",TRIM(IF(ISNA(MATCH(B828,'Registru CMR'!$B$5:$B$504,0)),"CMR-ul nu există în registru. ","")&amp;IF(N(D828)&lt;=0,"Lipsește numărul de colete. ","")&amp;IF(F828="","Lipsește natura mărfii. ","")&amp;IF(N(H828)&lt;=0,"Lipsește greutatea brută. ","")))</f>
        <v/>
      </c>
      <c r="K828" s="1" t="str">
        <f>IF(B828="","",B828&amp;"|"&amp;COUNTIF($B$5:B828,B828))</f>
        <v/>
      </c>
    </row>
    <row r="829" spans="2:11" x14ac:dyDescent="0.2">
      <c r="B829" s="12"/>
      <c r="C829" s="9"/>
      <c r="D829" s="13"/>
      <c r="E829" s="9"/>
      <c r="F829" s="9"/>
      <c r="G829" s="12"/>
      <c r="H829" s="14"/>
      <c r="I829" s="15"/>
      <c r="J829" s="16" t="str">
        <f>IF(B829="","",TRIM(IF(ISNA(MATCH(B829,'Registru CMR'!$B$5:$B$504,0)),"CMR-ul nu există în registru. ","")&amp;IF(N(D829)&lt;=0,"Lipsește numărul de colete. ","")&amp;IF(F829="","Lipsește natura mărfii. ","")&amp;IF(N(H829)&lt;=0,"Lipsește greutatea brută. ","")))</f>
        <v/>
      </c>
      <c r="K829" s="1" t="str">
        <f>IF(B829="","",B829&amp;"|"&amp;COUNTIF($B$5:B829,B829))</f>
        <v/>
      </c>
    </row>
    <row r="830" spans="2:11" x14ac:dyDescent="0.2">
      <c r="B830" s="12"/>
      <c r="C830" s="9"/>
      <c r="D830" s="13"/>
      <c r="E830" s="9"/>
      <c r="F830" s="9"/>
      <c r="G830" s="12"/>
      <c r="H830" s="14"/>
      <c r="I830" s="15"/>
      <c r="J830" s="16" t="str">
        <f>IF(B830="","",TRIM(IF(ISNA(MATCH(B830,'Registru CMR'!$B$5:$B$504,0)),"CMR-ul nu există în registru. ","")&amp;IF(N(D830)&lt;=0,"Lipsește numărul de colete. ","")&amp;IF(F830="","Lipsește natura mărfii. ","")&amp;IF(N(H830)&lt;=0,"Lipsește greutatea brută. ","")))</f>
        <v/>
      </c>
      <c r="K830" s="1" t="str">
        <f>IF(B830="","",B830&amp;"|"&amp;COUNTIF($B$5:B830,B830))</f>
        <v/>
      </c>
    </row>
    <row r="831" spans="2:11" x14ac:dyDescent="0.2">
      <c r="B831" s="12"/>
      <c r="C831" s="9"/>
      <c r="D831" s="13"/>
      <c r="E831" s="9"/>
      <c r="F831" s="9"/>
      <c r="G831" s="12"/>
      <c r="H831" s="14"/>
      <c r="I831" s="15"/>
      <c r="J831" s="16" t="str">
        <f>IF(B831="","",TRIM(IF(ISNA(MATCH(B831,'Registru CMR'!$B$5:$B$504,0)),"CMR-ul nu există în registru. ","")&amp;IF(N(D831)&lt;=0,"Lipsește numărul de colete. ","")&amp;IF(F831="","Lipsește natura mărfii. ","")&amp;IF(N(H831)&lt;=0,"Lipsește greutatea brută. ","")))</f>
        <v/>
      </c>
      <c r="K831" s="1" t="str">
        <f>IF(B831="","",B831&amp;"|"&amp;COUNTIF($B$5:B831,B831))</f>
        <v/>
      </c>
    </row>
    <row r="832" spans="2:11" x14ac:dyDescent="0.2">
      <c r="B832" s="12"/>
      <c r="C832" s="9"/>
      <c r="D832" s="13"/>
      <c r="E832" s="9"/>
      <c r="F832" s="9"/>
      <c r="G832" s="12"/>
      <c r="H832" s="14"/>
      <c r="I832" s="15"/>
      <c r="J832" s="16" t="str">
        <f>IF(B832="","",TRIM(IF(ISNA(MATCH(B832,'Registru CMR'!$B$5:$B$504,0)),"CMR-ul nu există în registru. ","")&amp;IF(N(D832)&lt;=0,"Lipsește numărul de colete. ","")&amp;IF(F832="","Lipsește natura mărfii. ","")&amp;IF(N(H832)&lt;=0,"Lipsește greutatea brută. ","")))</f>
        <v/>
      </c>
      <c r="K832" s="1" t="str">
        <f>IF(B832="","",B832&amp;"|"&amp;COUNTIF($B$5:B832,B832))</f>
        <v/>
      </c>
    </row>
    <row r="833" spans="2:11" x14ac:dyDescent="0.2">
      <c r="B833" s="12"/>
      <c r="C833" s="9"/>
      <c r="D833" s="13"/>
      <c r="E833" s="9"/>
      <c r="F833" s="9"/>
      <c r="G833" s="12"/>
      <c r="H833" s="14"/>
      <c r="I833" s="15"/>
      <c r="J833" s="16" t="str">
        <f>IF(B833="","",TRIM(IF(ISNA(MATCH(B833,'Registru CMR'!$B$5:$B$504,0)),"CMR-ul nu există în registru. ","")&amp;IF(N(D833)&lt;=0,"Lipsește numărul de colete. ","")&amp;IF(F833="","Lipsește natura mărfii. ","")&amp;IF(N(H833)&lt;=0,"Lipsește greutatea brută. ","")))</f>
        <v/>
      </c>
      <c r="K833" s="1" t="str">
        <f>IF(B833="","",B833&amp;"|"&amp;COUNTIF($B$5:B833,B833))</f>
        <v/>
      </c>
    </row>
    <row r="834" spans="2:11" x14ac:dyDescent="0.2">
      <c r="B834" s="12"/>
      <c r="C834" s="9"/>
      <c r="D834" s="13"/>
      <c r="E834" s="9"/>
      <c r="F834" s="9"/>
      <c r="G834" s="12"/>
      <c r="H834" s="14"/>
      <c r="I834" s="15"/>
      <c r="J834" s="16" t="str">
        <f>IF(B834="","",TRIM(IF(ISNA(MATCH(B834,'Registru CMR'!$B$5:$B$504,0)),"CMR-ul nu există în registru. ","")&amp;IF(N(D834)&lt;=0,"Lipsește numărul de colete. ","")&amp;IF(F834="","Lipsește natura mărfii. ","")&amp;IF(N(H834)&lt;=0,"Lipsește greutatea brută. ","")))</f>
        <v/>
      </c>
      <c r="K834" s="1" t="str">
        <f>IF(B834="","",B834&amp;"|"&amp;COUNTIF($B$5:B834,B834))</f>
        <v/>
      </c>
    </row>
    <row r="835" spans="2:11" x14ac:dyDescent="0.2">
      <c r="B835" s="12"/>
      <c r="C835" s="9"/>
      <c r="D835" s="13"/>
      <c r="E835" s="9"/>
      <c r="F835" s="9"/>
      <c r="G835" s="12"/>
      <c r="H835" s="14"/>
      <c r="I835" s="15"/>
      <c r="J835" s="16" t="str">
        <f>IF(B835="","",TRIM(IF(ISNA(MATCH(B835,'Registru CMR'!$B$5:$B$504,0)),"CMR-ul nu există în registru. ","")&amp;IF(N(D835)&lt;=0,"Lipsește numărul de colete. ","")&amp;IF(F835="","Lipsește natura mărfii. ","")&amp;IF(N(H835)&lt;=0,"Lipsește greutatea brută. ","")))</f>
        <v/>
      </c>
      <c r="K835" s="1" t="str">
        <f>IF(B835="","",B835&amp;"|"&amp;COUNTIF($B$5:B835,B835))</f>
        <v/>
      </c>
    </row>
    <row r="836" spans="2:11" x14ac:dyDescent="0.2">
      <c r="B836" s="12"/>
      <c r="C836" s="9"/>
      <c r="D836" s="13"/>
      <c r="E836" s="9"/>
      <c r="F836" s="9"/>
      <c r="G836" s="12"/>
      <c r="H836" s="14"/>
      <c r="I836" s="15"/>
      <c r="J836" s="16" t="str">
        <f>IF(B836="","",TRIM(IF(ISNA(MATCH(B836,'Registru CMR'!$B$5:$B$504,0)),"CMR-ul nu există în registru. ","")&amp;IF(N(D836)&lt;=0,"Lipsește numărul de colete. ","")&amp;IF(F836="","Lipsește natura mărfii. ","")&amp;IF(N(H836)&lt;=0,"Lipsește greutatea brută. ","")))</f>
        <v/>
      </c>
      <c r="K836" s="1" t="str">
        <f>IF(B836="","",B836&amp;"|"&amp;COUNTIF($B$5:B836,B836))</f>
        <v/>
      </c>
    </row>
    <row r="837" spans="2:11" x14ac:dyDescent="0.2">
      <c r="B837" s="12"/>
      <c r="C837" s="9"/>
      <c r="D837" s="13"/>
      <c r="E837" s="9"/>
      <c r="F837" s="9"/>
      <c r="G837" s="12"/>
      <c r="H837" s="14"/>
      <c r="I837" s="15"/>
      <c r="J837" s="16" t="str">
        <f>IF(B837="","",TRIM(IF(ISNA(MATCH(B837,'Registru CMR'!$B$5:$B$504,0)),"CMR-ul nu există în registru. ","")&amp;IF(N(D837)&lt;=0,"Lipsește numărul de colete. ","")&amp;IF(F837="","Lipsește natura mărfii. ","")&amp;IF(N(H837)&lt;=0,"Lipsește greutatea brută. ","")))</f>
        <v/>
      </c>
      <c r="K837" s="1" t="str">
        <f>IF(B837="","",B837&amp;"|"&amp;COUNTIF($B$5:B837,B837))</f>
        <v/>
      </c>
    </row>
    <row r="838" spans="2:11" x14ac:dyDescent="0.2">
      <c r="B838" s="12"/>
      <c r="C838" s="9"/>
      <c r="D838" s="13"/>
      <c r="E838" s="9"/>
      <c r="F838" s="9"/>
      <c r="G838" s="12"/>
      <c r="H838" s="14"/>
      <c r="I838" s="15"/>
      <c r="J838" s="16" t="str">
        <f>IF(B838="","",TRIM(IF(ISNA(MATCH(B838,'Registru CMR'!$B$5:$B$504,0)),"CMR-ul nu există în registru. ","")&amp;IF(N(D838)&lt;=0,"Lipsește numărul de colete. ","")&amp;IF(F838="","Lipsește natura mărfii. ","")&amp;IF(N(H838)&lt;=0,"Lipsește greutatea brută. ","")))</f>
        <v/>
      </c>
      <c r="K838" s="1" t="str">
        <f>IF(B838="","",B838&amp;"|"&amp;COUNTIF($B$5:B838,B838))</f>
        <v/>
      </c>
    </row>
    <row r="839" spans="2:11" x14ac:dyDescent="0.2">
      <c r="B839" s="12"/>
      <c r="C839" s="9"/>
      <c r="D839" s="13"/>
      <c r="E839" s="9"/>
      <c r="F839" s="9"/>
      <c r="G839" s="12"/>
      <c r="H839" s="14"/>
      <c r="I839" s="15"/>
      <c r="J839" s="16" t="str">
        <f>IF(B839="","",TRIM(IF(ISNA(MATCH(B839,'Registru CMR'!$B$5:$B$504,0)),"CMR-ul nu există în registru. ","")&amp;IF(N(D839)&lt;=0,"Lipsește numărul de colete. ","")&amp;IF(F839="","Lipsește natura mărfii. ","")&amp;IF(N(H839)&lt;=0,"Lipsește greutatea brută. ","")))</f>
        <v/>
      </c>
      <c r="K839" s="1" t="str">
        <f>IF(B839="","",B839&amp;"|"&amp;COUNTIF($B$5:B839,B839))</f>
        <v/>
      </c>
    </row>
    <row r="840" spans="2:11" x14ac:dyDescent="0.2">
      <c r="B840" s="12"/>
      <c r="C840" s="9"/>
      <c r="D840" s="13"/>
      <c r="E840" s="9"/>
      <c r="F840" s="9"/>
      <c r="G840" s="12"/>
      <c r="H840" s="14"/>
      <c r="I840" s="15"/>
      <c r="J840" s="16" t="str">
        <f>IF(B840="","",TRIM(IF(ISNA(MATCH(B840,'Registru CMR'!$B$5:$B$504,0)),"CMR-ul nu există în registru. ","")&amp;IF(N(D840)&lt;=0,"Lipsește numărul de colete. ","")&amp;IF(F840="","Lipsește natura mărfii. ","")&amp;IF(N(H840)&lt;=0,"Lipsește greutatea brută. ","")))</f>
        <v/>
      </c>
      <c r="K840" s="1" t="str">
        <f>IF(B840="","",B840&amp;"|"&amp;COUNTIF($B$5:B840,B840))</f>
        <v/>
      </c>
    </row>
    <row r="841" spans="2:11" x14ac:dyDescent="0.2">
      <c r="B841" s="12"/>
      <c r="C841" s="9"/>
      <c r="D841" s="13"/>
      <c r="E841" s="9"/>
      <c r="F841" s="9"/>
      <c r="G841" s="12"/>
      <c r="H841" s="14"/>
      <c r="I841" s="15"/>
      <c r="J841" s="16" t="str">
        <f>IF(B841="","",TRIM(IF(ISNA(MATCH(B841,'Registru CMR'!$B$5:$B$504,0)),"CMR-ul nu există în registru. ","")&amp;IF(N(D841)&lt;=0,"Lipsește numărul de colete. ","")&amp;IF(F841="","Lipsește natura mărfii. ","")&amp;IF(N(H841)&lt;=0,"Lipsește greutatea brută. ","")))</f>
        <v/>
      </c>
      <c r="K841" s="1" t="str">
        <f>IF(B841="","",B841&amp;"|"&amp;COUNTIF($B$5:B841,B841))</f>
        <v/>
      </c>
    </row>
    <row r="842" spans="2:11" x14ac:dyDescent="0.2">
      <c r="B842" s="12"/>
      <c r="C842" s="9"/>
      <c r="D842" s="13"/>
      <c r="E842" s="9"/>
      <c r="F842" s="9"/>
      <c r="G842" s="12"/>
      <c r="H842" s="14"/>
      <c r="I842" s="15"/>
      <c r="J842" s="16" t="str">
        <f>IF(B842="","",TRIM(IF(ISNA(MATCH(B842,'Registru CMR'!$B$5:$B$504,0)),"CMR-ul nu există în registru. ","")&amp;IF(N(D842)&lt;=0,"Lipsește numărul de colete. ","")&amp;IF(F842="","Lipsește natura mărfii. ","")&amp;IF(N(H842)&lt;=0,"Lipsește greutatea brută. ","")))</f>
        <v/>
      </c>
      <c r="K842" s="1" t="str">
        <f>IF(B842="","",B842&amp;"|"&amp;COUNTIF($B$5:B842,B842))</f>
        <v/>
      </c>
    </row>
    <row r="843" spans="2:11" x14ac:dyDescent="0.2">
      <c r="B843" s="12"/>
      <c r="C843" s="9"/>
      <c r="D843" s="13"/>
      <c r="E843" s="9"/>
      <c r="F843" s="9"/>
      <c r="G843" s="12"/>
      <c r="H843" s="14"/>
      <c r="I843" s="15"/>
      <c r="J843" s="16" t="str">
        <f>IF(B843="","",TRIM(IF(ISNA(MATCH(B843,'Registru CMR'!$B$5:$B$504,0)),"CMR-ul nu există în registru. ","")&amp;IF(N(D843)&lt;=0,"Lipsește numărul de colete. ","")&amp;IF(F843="","Lipsește natura mărfii. ","")&amp;IF(N(H843)&lt;=0,"Lipsește greutatea brută. ","")))</f>
        <v/>
      </c>
      <c r="K843" s="1" t="str">
        <f>IF(B843="","",B843&amp;"|"&amp;COUNTIF($B$5:B843,B843))</f>
        <v/>
      </c>
    </row>
    <row r="844" spans="2:11" x14ac:dyDescent="0.2">
      <c r="B844" s="12"/>
      <c r="C844" s="9"/>
      <c r="D844" s="13"/>
      <c r="E844" s="9"/>
      <c r="F844" s="9"/>
      <c r="G844" s="12"/>
      <c r="H844" s="14"/>
      <c r="I844" s="15"/>
      <c r="J844" s="16" t="str">
        <f>IF(B844="","",TRIM(IF(ISNA(MATCH(B844,'Registru CMR'!$B$5:$B$504,0)),"CMR-ul nu există în registru. ","")&amp;IF(N(D844)&lt;=0,"Lipsește numărul de colete. ","")&amp;IF(F844="","Lipsește natura mărfii. ","")&amp;IF(N(H844)&lt;=0,"Lipsește greutatea brută. ","")))</f>
        <v/>
      </c>
      <c r="K844" s="1" t="str">
        <f>IF(B844="","",B844&amp;"|"&amp;COUNTIF($B$5:B844,B844))</f>
        <v/>
      </c>
    </row>
    <row r="845" spans="2:11" x14ac:dyDescent="0.2">
      <c r="B845" s="12"/>
      <c r="C845" s="9"/>
      <c r="D845" s="13"/>
      <c r="E845" s="9"/>
      <c r="F845" s="9"/>
      <c r="G845" s="12"/>
      <c r="H845" s="14"/>
      <c r="I845" s="15"/>
      <c r="J845" s="16" t="str">
        <f>IF(B845="","",TRIM(IF(ISNA(MATCH(B845,'Registru CMR'!$B$5:$B$504,0)),"CMR-ul nu există în registru. ","")&amp;IF(N(D845)&lt;=0,"Lipsește numărul de colete. ","")&amp;IF(F845="","Lipsește natura mărfii. ","")&amp;IF(N(H845)&lt;=0,"Lipsește greutatea brută. ","")))</f>
        <v/>
      </c>
      <c r="K845" s="1" t="str">
        <f>IF(B845="","",B845&amp;"|"&amp;COUNTIF($B$5:B845,B845))</f>
        <v/>
      </c>
    </row>
    <row r="846" spans="2:11" x14ac:dyDescent="0.2">
      <c r="B846" s="12"/>
      <c r="C846" s="9"/>
      <c r="D846" s="13"/>
      <c r="E846" s="9"/>
      <c r="F846" s="9"/>
      <c r="G846" s="12"/>
      <c r="H846" s="14"/>
      <c r="I846" s="15"/>
      <c r="J846" s="16" t="str">
        <f>IF(B846="","",TRIM(IF(ISNA(MATCH(B846,'Registru CMR'!$B$5:$B$504,0)),"CMR-ul nu există în registru. ","")&amp;IF(N(D846)&lt;=0,"Lipsește numărul de colete. ","")&amp;IF(F846="","Lipsește natura mărfii. ","")&amp;IF(N(H846)&lt;=0,"Lipsește greutatea brută. ","")))</f>
        <v/>
      </c>
      <c r="K846" s="1" t="str">
        <f>IF(B846="","",B846&amp;"|"&amp;COUNTIF($B$5:B846,B846))</f>
        <v/>
      </c>
    </row>
    <row r="847" spans="2:11" x14ac:dyDescent="0.2">
      <c r="B847" s="12"/>
      <c r="C847" s="9"/>
      <c r="D847" s="13"/>
      <c r="E847" s="9"/>
      <c r="F847" s="9"/>
      <c r="G847" s="12"/>
      <c r="H847" s="14"/>
      <c r="I847" s="15"/>
      <c r="J847" s="16" t="str">
        <f>IF(B847="","",TRIM(IF(ISNA(MATCH(B847,'Registru CMR'!$B$5:$B$504,0)),"CMR-ul nu există în registru. ","")&amp;IF(N(D847)&lt;=0,"Lipsește numărul de colete. ","")&amp;IF(F847="","Lipsește natura mărfii. ","")&amp;IF(N(H847)&lt;=0,"Lipsește greutatea brută. ","")))</f>
        <v/>
      </c>
      <c r="K847" s="1" t="str">
        <f>IF(B847="","",B847&amp;"|"&amp;COUNTIF($B$5:B847,B847))</f>
        <v/>
      </c>
    </row>
    <row r="848" spans="2:11" x14ac:dyDescent="0.2">
      <c r="B848" s="12"/>
      <c r="C848" s="9"/>
      <c r="D848" s="13"/>
      <c r="E848" s="9"/>
      <c r="F848" s="9"/>
      <c r="G848" s="12"/>
      <c r="H848" s="14"/>
      <c r="I848" s="15"/>
      <c r="J848" s="16" t="str">
        <f>IF(B848="","",TRIM(IF(ISNA(MATCH(B848,'Registru CMR'!$B$5:$B$504,0)),"CMR-ul nu există în registru. ","")&amp;IF(N(D848)&lt;=0,"Lipsește numărul de colete. ","")&amp;IF(F848="","Lipsește natura mărfii. ","")&amp;IF(N(H848)&lt;=0,"Lipsește greutatea brută. ","")))</f>
        <v/>
      </c>
      <c r="K848" s="1" t="str">
        <f>IF(B848="","",B848&amp;"|"&amp;COUNTIF($B$5:B848,B848))</f>
        <v/>
      </c>
    </row>
    <row r="849" spans="2:11" x14ac:dyDescent="0.2">
      <c r="B849" s="12"/>
      <c r="C849" s="9"/>
      <c r="D849" s="13"/>
      <c r="E849" s="9"/>
      <c r="F849" s="9"/>
      <c r="G849" s="12"/>
      <c r="H849" s="14"/>
      <c r="I849" s="15"/>
      <c r="J849" s="16" t="str">
        <f>IF(B849="","",TRIM(IF(ISNA(MATCH(B849,'Registru CMR'!$B$5:$B$504,0)),"CMR-ul nu există în registru. ","")&amp;IF(N(D849)&lt;=0,"Lipsește numărul de colete. ","")&amp;IF(F849="","Lipsește natura mărfii. ","")&amp;IF(N(H849)&lt;=0,"Lipsește greutatea brută. ","")))</f>
        <v/>
      </c>
      <c r="K849" s="1" t="str">
        <f>IF(B849="","",B849&amp;"|"&amp;COUNTIF($B$5:B849,B849))</f>
        <v/>
      </c>
    </row>
    <row r="850" spans="2:11" x14ac:dyDescent="0.2">
      <c r="B850" s="12"/>
      <c r="C850" s="9"/>
      <c r="D850" s="13"/>
      <c r="E850" s="9"/>
      <c r="F850" s="9"/>
      <c r="G850" s="12"/>
      <c r="H850" s="14"/>
      <c r="I850" s="15"/>
      <c r="J850" s="16" t="str">
        <f>IF(B850="","",TRIM(IF(ISNA(MATCH(B850,'Registru CMR'!$B$5:$B$504,0)),"CMR-ul nu există în registru. ","")&amp;IF(N(D850)&lt;=0,"Lipsește numărul de colete. ","")&amp;IF(F850="","Lipsește natura mărfii. ","")&amp;IF(N(H850)&lt;=0,"Lipsește greutatea brută. ","")))</f>
        <v/>
      </c>
      <c r="K850" s="1" t="str">
        <f>IF(B850="","",B850&amp;"|"&amp;COUNTIF($B$5:B850,B850))</f>
        <v/>
      </c>
    </row>
    <row r="851" spans="2:11" x14ac:dyDescent="0.2">
      <c r="B851" s="12"/>
      <c r="C851" s="9"/>
      <c r="D851" s="13"/>
      <c r="E851" s="9"/>
      <c r="F851" s="9"/>
      <c r="G851" s="12"/>
      <c r="H851" s="14"/>
      <c r="I851" s="15"/>
      <c r="J851" s="16" t="str">
        <f>IF(B851="","",TRIM(IF(ISNA(MATCH(B851,'Registru CMR'!$B$5:$B$504,0)),"CMR-ul nu există în registru. ","")&amp;IF(N(D851)&lt;=0,"Lipsește numărul de colete. ","")&amp;IF(F851="","Lipsește natura mărfii. ","")&amp;IF(N(H851)&lt;=0,"Lipsește greutatea brută. ","")))</f>
        <v/>
      </c>
      <c r="K851" s="1" t="str">
        <f>IF(B851="","",B851&amp;"|"&amp;COUNTIF($B$5:B851,B851))</f>
        <v/>
      </c>
    </row>
    <row r="852" spans="2:11" x14ac:dyDescent="0.2">
      <c r="B852" s="12"/>
      <c r="C852" s="9"/>
      <c r="D852" s="13"/>
      <c r="E852" s="9"/>
      <c r="F852" s="9"/>
      <c r="G852" s="12"/>
      <c r="H852" s="14"/>
      <c r="I852" s="15"/>
      <c r="J852" s="16" t="str">
        <f>IF(B852="","",TRIM(IF(ISNA(MATCH(B852,'Registru CMR'!$B$5:$B$504,0)),"CMR-ul nu există în registru. ","")&amp;IF(N(D852)&lt;=0,"Lipsește numărul de colete. ","")&amp;IF(F852="","Lipsește natura mărfii. ","")&amp;IF(N(H852)&lt;=0,"Lipsește greutatea brută. ","")))</f>
        <v/>
      </c>
      <c r="K852" s="1" t="str">
        <f>IF(B852="","",B852&amp;"|"&amp;COUNTIF($B$5:B852,B852))</f>
        <v/>
      </c>
    </row>
    <row r="853" spans="2:11" x14ac:dyDescent="0.2">
      <c r="B853" s="12"/>
      <c r="C853" s="9"/>
      <c r="D853" s="13"/>
      <c r="E853" s="9"/>
      <c r="F853" s="9"/>
      <c r="G853" s="12"/>
      <c r="H853" s="14"/>
      <c r="I853" s="15"/>
      <c r="J853" s="16" t="str">
        <f>IF(B853="","",TRIM(IF(ISNA(MATCH(B853,'Registru CMR'!$B$5:$B$504,0)),"CMR-ul nu există în registru. ","")&amp;IF(N(D853)&lt;=0,"Lipsește numărul de colete. ","")&amp;IF(F853="","Lipsește natura mărfii. ","")&amp;IF(N(H853)&lt;=0,"Lipsește greutatea brută. ","")))</f>
        <v/>
      </c>
      <c r="K853" s="1" t="str">
        <f>IF(B853="","",B853&amp;"|"&amp;COUNTIF($B$5:B853,B853))</f>
        <v/>
      </c>
    </row>
    <row r="854" spans="2:11" x14ac:dyDescent="0.2">
      <c r="B854" s="12"/>
      <c r="C854" s="9"/>
      <c r="D854" s="13"/>
      <c r="E854" s="9"/>
      <c r="F854" s="9"/>
      <c r="G854" s="12"/>
      <c r="H854" s="14"/>
      <c r="I854" s="15"/>
      <c r="J854" s="16" t="str">
        <f>IF(B854="","",TRIM(IF(ISNA(MATCH(B854,'Registru CMR'!$B$5:$B$504,0)),"CMR-ul nu există în registru. ","")&amp;IF(N(D854)&lt;=0,"Lipsește numărul de colete. ","")&amp;IF(F854="","Lipsește natura mărfii. ","")&amp;IF(N(H854)&lt;=0,"Lipsește greutatea brută. ","")))</f>
        <v/>
      </c>
      <c r="K854" s="1" t="str">
        <f>IF(B854="","",B854&amp;"|"&amp;COUNTIF($B$5:B854,B854))</f>
        <v/>
      </c>
    </row>
    <row r="855" spans="2:11" x14ac:dyDescent="0.2">
      <c r="B855" s="12"/>
      <c r="C855" s="9"/>
      <c r="D855" s="13"/>
      <c r="E855" s="9"/>
      <c r="F855" s="9"/>
      <c r="G855" s="12"/>
      <c r="H855" s="14"/>
      <c r="I855" s="15"/>
      <c r="J855" s="16" t="str">
        <f>IF(B855="","",TRIM(IF(ISNA(MATCH(B855,'Registru CMR'!$B$5:$B$504,0)),"CMR-ul nu există în registru. ","")&amp;IF(N(D855)&lt;=0,"Lipsește numărul de colete. ","")&amp;IF(F855="","Lipsește natura mărfii. ","")&amp;IF(N(H855)&lt;=0,"Lipsește greutatea brută. ","")))</f>
        <v/>
      </c>
      <c r="K855" s="1" t="str">
        <f>IF(B855="","",B855&amp;"|"&amp;COUNTIF($B$5:B855,B855))</f>
        <v/>
      </c>
    </row>
    <row r="856" spans="2:11" x14ac:dyDescent="0.2">
      <c r="B856" s="12"/>
      <c r="C856" s="9"/>
      <c r="D856" s="13"/>
      <c r="E856" s="9"/>
      <c r="F856" s="9"/>
      <c r="G856" s="12"/>
      <c r="H856" s="14"/>
      <c r="I856" s="15"/>
      <c r="J856" s="16" t="str">
        <f>IF(B856="","",TRIM(IF(ISNA(MATCH(B856,'Registru CMR'!$B$5:$B$504,0)),"CMR-ul nu există în registru. ","")&amp;IF(N(D856)&lt;=0,"Lipsește numărul de colete. ","")&amp;IF(F856="","Lipsește natura mărfii. ","")&amp;IF(N(H856)&lt;=0,"Lipsește greutatea brută. ","")))</f>
        <v/>
      </c>
      <c r="K856" s="1" t="str">
        <f>IF(B856="","",B856&amp;"|"&amp;COUNTIF($B$5:B856,B856))</f>
        <v/>
      </c>
    </row>
    <row r="857" spans="2:11" x14ac:dyDescent="0.2">
      <c r="B857" s="12"/>
      <c r="C857" s="9"/>
      <c r="D857" s="13"/>
      <c r="E857" s="9"/>
      <c r="F857" s="9"/>
      <c r="G857" s="12"/>
      <c r="H857" s="14"/>
      <c r="I857" s="15"/>
      <c r="J857" s="16" t="str">
        <f>IF(B857="","",TRIM(IF(ISNA(MATCH(B857,'Registru CMR'!$B$5:$B$504,0)),"CMR-ul nu există în registru. ","")&amp;IF(N(D857)&lt;=0,"Lipsește numărul de colete. ","")&amp;IF(F857="","Lipsește natura mărfii. ","")&amp;IF(N(H857)&lt;=0,"Lipsește greutatea brută. ","")))</f>
        <v/>
      </c>
      <c r="K857" s="1" t="str">
        <f>IF(B857="","",B857&amp;"|"&amp;COUNTIF($B$5:B857,B857))</f>
        <v/>
      </c>
    </row>
    <row r="858" spans="2:11" x14ac:dyDescent="0.2">
      <c r="B858" s="12"/>
      <c r="C858" s="9"/>
      <c r="D858" s="13"/>
      <c r="E858" s="9"/>
      <c r="F858" s="9"/>
      <c r="G858" s="12"/>
      <c r="H858" s="14"/>
      <c r="I858" s="15"/>
      <c r="J858" s="16" t="str">
        <f>IF(B858="","",TRIM(IF(ISNA(MATCH(B858,'Registru CMR'!$B$5:$B$504,0)),"CMR-ul nu există în registru. ","")&amp;IF(N(D858)&lt;=0,"Lipsește numărul de colete. ","")&amp;IF(F858="","Lipsește natura mărfii. ","")&amp;IF(N(H858)&lt;=0,"Lipsește greutatea brută. ","")))</f>
        <v/>
      </c>
      <c r="K858" s="1" t="str">
        <f>IF(B858="","",B858&amp;"|"&amp;COUNTIF($B$5:B858,B858))</f>
        <v/>
      </c>
    </row>
    <row r="859" spans="2:11" x14ac:dyDescent="0.2">
      <c r="B859" s="12"/>
      <c r="C859" s="9"/>
      <c r="D859" s="13"/>
      <c r="E859" s="9"/>
      <c r="F859" s="9"/>
      <c r="G859" s="12"/>
      <c r="H859" s="14"/>
      <c r="I859" s="15"/>
      <c r="J859" s="16" t="str">
        <f>IF(B859="","",TRIM(IF(ISNA(MATCH(B859,'Registru CMR'!$B$5:$B$504,0)),"CMR-ul nu există în registru. ","")&amp;IF(N(D859)&lt;=0,"Lipsește numărul de colete. ","")&amp;IF(F859="","Lipsește natura mărfii. ","")&amp;IF(N(H859)&lt;=0,"Lipsește greutatea brută. ","")))</f>
        <v/>
      </c>
      <c r="K859" s="1" t="str">
        <f>IF(B859="","",B859&amp;"|"&amp;COUNTIF($B$5:B859,B859))</f>
        <v/>
      </c>
    </row>
    <row r="860" spans="2:11" x14ac:dyDescent="0.2">
      <c r="B860" s="12"/>
      <c r="C860" s="9"/>
      <c r="D860" s="13"/>
      <c r="E860" s="9"/>
      <c r="F860" s="9"/>
      <c r="G860" s="12"/>
      <c r="H860" s="14"/>
      <c r="I860" s="15"/>
      <c r="J860" s="16" t="str">
        <f>IF(B860="","",TRIM(IF(ISNA(MATCH(B860,'Registru CMR'!$B$5:$B$504,0)),"CMR-ul nu există în registru. ","")&amp;IF(N(D860)&lt;=0,"Lipsește numărul de colete. ","")&amp;IF(F860="","Lipsește natura mărfii. ","")&amp;IF(N(H860)&lt;=0,"Lipsește greutatea brută. ","")))</f>
        <v/>
      </c>
      <c r="K860" s="1" t="str">
        <f>IF(B860="","",B860&amp;"|"&amp;COUNTIF($B$5:B860,B860))</f>
        <v/>
      </c>
    </row>
    <row r="861" spans="2:11" x14ac:dyDescent="0.2">
      <c r="B861" s="12"/>
      <c r="C861" s="9"/>
      <c r="D861" s="13"/>
      <c r="E861" s="9"/>
      <c r="F861" s="9"/>
      <c r="G861" s="12"/>
      <c r="H861" s="14"/>
      <c r="I861" s="15"/>
      <c r="J861" s="16" t="str">
        <f>IF(B861="","",TRIM(IF(ISNA(MATCH(B861,'Registru CMR'!$B$5:$B$504,0)),"CMR-ul nu există în registru. ","")&amp;IF(N(D861)&lt;=0,"Lipsește numărul de colete. ","")&amp;IF(F861="","Lipsește natura mărfii. ","")&amp;IF(N(H861)&lt;=0,"Lipsește greutatea brută. ","")))</f>
        <v/>
      </c>
      <c r="K861" s="1" t="str">
        <f>IF(B861="","",B861&amp;"|"&amp;COUNTIF($B$5:B861,B861))</f>
        <v/>
      </c>
    </row>
    <row r="862" spans="2:11" x14ac:dyDescent="0.2">
      <c r="B862" s="12"/>
      <c r="C862" s="9"/>
      <c r="D862" s="13"/>
      <c r="E862" s="9"/>
      <c r="F862" s="9"/>
      <c r="G862" s="12"/>
      <c r="H862" s="14"/>
      <c r="I862" s="15"/>
      <c r="J862" s="16" t="str">
        <f>IF(B862="","",TRIM(IF(ISNA(MATCH(B862,'Registru CMR'!$B$5:$B$504,0)),"CMR-ul nu există în registru. ","")&amp;IF(N(D862)&lt;=0,"Lipsește numărul de colete. ","")&amp;IF(F862="","Lipsește natura mărfii. ","")&amp;IF(N(H862)&lt;=0,"Lipsește greutatea brută. ","")))</f>
        <v/>
      </c>
      <c r="K862" s="1" t="str">
        <f>IF(B862="","",B862&amp;"|"&amp;COUNTIF($B$5:B862,B862))</f>
        <v/>
      </c>
    </row>
    <row r="863" spans="2:11" x14ac:dyDescent="0.2">
      <c r="B863" s="12"/>
      <c r="C863" s="9"/>
      <c r="D863" s="13"/>
      <c r="E863" s="9"/>
      <c r="F863" s="9"/>
      <c r="G863" s="12"/>
      <c r="H863" s="14"/>
      <c r="I863" s="15"/>
      <c r="J863" s="16" t="str">
        <f>IF(B863="","",TRIM(IF(ISNA(MATCH(B863,'Registru CMR'!$B$5:$B$504,0)),"CMR-ul nu există în registru. ","")&amp;IF(N(D863)&lt;=0,"Lipsește numărul de colete. ","")&amp;IF(F863="","Lipsește natura mărfii. ","")&amp;IF(N(H863)&lt;=0,"Lipsește greutatea brută. ","")))</f>
        <v/>
      </c>
      <c r="K863" s="1" t="str">
        <f>IF(B863="","",B863&amp;"|"&amp;COUNTIF($B$5:B863,B863))</f>
        <v/>
      </c>
    </row>
    <row r="864" spans="2:11" x14ac:dyDescent="0.2">
      <c r="B864" s="12"/>
      <c r="C864" s="9"/>
      <c r="D864" s="13"/>
      <c r="E864" s="9"/>
      <c r="F864" s="9"/>
      <c r="G864" s="12"/>
      <c r="H864" s="14"/>
      <c r="I864" s="15"/>
      <c r="J864" s="16" t="str">
        <f>IF(B864="","",TRIM(IF(ISNA(MATCH(B864,'Registru CMR'!$B$5:$B$504,0)),"CMR-ul nu există în registru. ","")&amp;IF(N(D864)&lt;=0,"Lipsește numărul de colete. ","")&amp;IF(F864="","Lipsește natura mărfii. ","")&amp;IF(N(H864)&lt;=0,"Lipsește greutatea brută. ","")))</f>
        <v/>
      </c>
      <c r="K864" s="1" t="str">
        <f>IF(B864="","",B864&amp;"|"&amp;COUNTIF($B$5:B864,B864))</f>
        <v/>
      </c>
    </row>
    <row r="865" spans="2:11" x14ac:dyDescent="0.2">
      <c r="B865" s="12"/>
      <c r="C865" s="9"/>
      <c r="D865" s="13"/>
      <c r="E865" s="9"/>
      <c r="F865" s="9"/>
      <c r="G865" s="12"/>
      <c r="H865" s="14"/>
      <c r="I865" s="15"/>
      <c r="J865" s="16" t="str">
        <f>IF(B865="","",TRIM(IF(ISNA(MATCH(B865,'Registru CMR'!$B$5:$B$504,0)),"CMR-ul nu există în registru. ","")&amp;IF(N(D865)&lt;=0,"Lipsește numărul de colete. ","")&amp;IF(F865="","Lipsește natura mărfii. ","")&amp;IF(N(H865)&lt;=0,"Lipsește greutatea brută. ","")))</f>
        <v/>
      </c>
      <c r="K865" s="1" t="str">
        <f>IF(B865="","",B865&amp;"|"&amp;COUNTIF($B$5:B865,B865))</f>
        <v/>
      </c>
    </row>
    <row r="866" spans="2:11" x14ac:dyDescent="0.2">
      <c r="B866" s="12"/>
      <c r="C866" s="9"/>
      <c r="D866" s="13"/>
      <c r="E866" s="9"/>
      <c r="F866" s="9"/>
      <c r="G866" s="12"/>
      <c r="H866" s="14"/>
      <c r="I866" s="15"/>
      <c r="J866" s="16" t="str">
        <f>IF(B866="","",TRIM(IF(ISNA(MATCH(B866,'Registru CMR'!$B$5:$B$504,0)),"CMR-ul nu există în registru. ","")&amp;IF(N(D866)&lt;=0,"Lipsește numărul de colete. ","")&amp;IF(F866="","Lipsește natura mărfii. ","")&amp;IF(N(H866)&lt;=0,"Lipsește greutatea brută. ","")))</f>
        <v/>
      </c>
      <c r="K866" s="1" t="str">
        <f>IF(B866="","",B866&amp;"|"&amp;COUNTIF($B$5:B866,B866))</f>
        <v/>
      </c>
    </row>
    <row r="867" spans="2:11" x14ac:dyDescent="0.2">
      <c r="B867" s="12"/>
      <c r="C867" s="9"/>
      <c r="D867" s="13"/>
      <c r="E867" s="9"/>
      <c r="F867" s="9"/>
      <c r="G867" s="12"/>
      <c r="H867" s="14"/>
      <c r="I867" s="15"/>
      <c r="J867" s="16" t="str">
        <f>IF(B867="","",TRIM(IF(ISNA(MATCH(B867,'Registru CMR'!$B$5:$B$504,0)),"CMR-ul nu există în registru. ","")&amp;IF(N(D867)&lt;=0,"Lipsește numărul de colete. ","")&amp;IF(F867="","Lipsește natura mărfii. ","")&amp;IF(N(H867)&lt;=0,"Lipsește greutatea brută. ","")))</f>
        <v/>
      </c>
      <c r="K867" s="1" t="str">
        <f>IF(B867="","",B867&amp;"|"&amp;COUNTIF($B$5:B867,B867))</f>
        <v/>
      </c>
    </row>
    <row r="868" spans="2:11" x14ac:dyDescent="0.2">
      <c r="B868" s="12"/>
      <c r="C868" s="9"/>
      <c r="D868" s="13"/>
      <c r="E868" s="9"/>
      <c r="F868" s="9"/>
      <c r="G868" s="12"/>
      <c r="H868" s="14"/>
      <c r="I868" s="15"/>
      <c r="J868" s="16" t="str">
        <f>IF(B868="","",TRIM(IF(ISNA(MATCH(B868,'Registru CMR'!$B$5:$B$504,0)),"CMR-ul nu există în registru. ","")&amp;IF(N(D868)&lt;=0,"Lipsește numărul de colete. ","")&amp;IF(F868="","Lipsește natura mărfii. ","")&amp;IF(N(H868)&lt;=0,"Lipsește greutatea brută. ","")))</f>
        <v/>
      </c>
      <c r="K868" s="1" t="str">
        <f>IF(B868="","",B868&amp;"|"&amp;COUNTIF($B$5:B868,B868))</f>
        <v/>
      </c>
    </row>
    <row r="869" spans="2:11" x14ac:dyDescent="0.2">
      <c r="B869" s="12"/>
      <c r="C869" s="9"/>
      <c r="D869" s="13"/>
      <c r="E869" s="9"/>
      <c r="F869" s="9"/>
      <c r="G869" s="12"/>
      <c r="H869" s="14"/>
      <c r="I869" s="15"/>
      <c r="J869" s="16" t="str">
        <f>IF(B869="","",TRIM(IF(ISNA(MATCH(B869,'Registru CMR'!$B$5:$B$504,0)),"CMR-ul nu există în registru. ","")&amp;IF(N(D869)&lt;=0,"Lipsește numărul de colete. ","")&amp;IF(F869="","Lipsește natura mărfii. ","")&amp;IF(N(H869)&lt;=0,"Lipsește greutatea brută. ","")))</f>
        <v/>
      </c>
      <c r="K869" s="1" t="str">
        <f>IF(B869="","",B869&amp;"|"&amp;COUNTIF($B$5:B869,B869))</f>
        <v/>
      </c>
    </row>
    <row r="870" spans="2:11" x14ac:dyDescent="0.2">
      <c r="B870" s="12"/>
      <c r="C870" s="9"/>
      <c r="D870" s="13"/>
      <c r="E870" s="9"/>
      <c r="F870" s="9"/>
      <c r="G870" s="12"/>
      <c r="H870" s="14"/>
      <c r="I870" s="15"/>
      <c r="J870" s="16" t="str">
        <f>IF(B870="","",TRIM(IF(ISNA(MATCH(B870,'Registru CMR'!$B$5:$B$504,0)),"CMR-ul nu există în registru. ","")&amp;IF(N(D870)&lt;=0,"Lipsește numărul de colete. ","")&amp;IF(F870="","Lipsește natura mărfii. ","")&amp;IF(N(H870)&lt;=0,"Lipsește greutatea brută. ","")))</f>
        <v/>
      </c>
      <c r="K870" s="1" t="str">
        <f>IF(B870="","",B870&amp;"|"&amp;COUNTIF($B$5:B870,B870))</f>
        <v/>
      </c>
    </row>
    <row r="871" spans="2:11" x14ac:dyDescent="0.2">
      <c r="B871" s="12"/>
      <c r="C871" s="9"/>
      <c r="D871" s="13"/>
      <c r="E871" s="9"/>
      <c r="F871" s="9"/>
      <c r="G871" s="12"/>
      <c r="H871" s="14"/>
      <c r="I871" s="15"/>
      <c r="J871" s="16" t="str">
        <f>IF(B871="","",TRIM(IF(ISNA(MATCH(B871,'Registru CMR'!$B$5:$B$504,0)),"CMR-ul nu există în registru. ","")&amp;IF(N(D871)&lt;=0,"Lipsește numărul de colete. ","")&amp;IF(F871="","Lipsește natura mărfii. ","")&amp;IF(N(H871)&lt;=0,"Lipsește greutatea brută. ","")))</f>
        <v/>
      </c>
      <c r="K871" s="1" t="str">
        <f>IF(B871="","",B871&amp;"|"&amp;COUNTIF($B$5:B871,B871))</f>
        <v/>
      </c>
    </row>
    <row r="872" spans="2:11" x14ac:dyDescent="0.2">
      <c r="B872" s="12"/>
      <c r="C872" s="9"/>
      <c r="D872" s="13"/>
      <c r="E872" s="9"/>
      <c r="F872" s="9"/>
      <c r="G872" s="12"/>
      <c r="H872" s="14"/>
      <c r="I872" s="15"/>
      <c r="J872" s="16" t="str">
        <f>IF(B872="","",TRIM(IF(ISNA(MATCH(B872,'Registru CMR'!$B$5:$B$504,0)),"CMR-ul nu există în registru. ","")&amp;IF(N(D872)&lt;=0,"Lipsește numărul de colete. ","")&amp;IF(F872="","Lipsește natura mărfii. ","")&amp;IF(N(H872)&lt;=0,"Lipsește greutatea brută. ","")))</f>
        <v/>
      </c>
      <c r="K872" s="1" t="str">
        <f>IF(B872="","",B872&amp;"|"&amp;COUNTIF($B$5:B872,B872))</f>
        <v/>
      </c>
    </row>
    <row r="873" spans="2:11" x14ac:dyDescent="0.2">
      <c r="B873" s="12"/>
      <c r="C873" s="9"/>
      <c r="D873" s="13"/>
      <c r="E873" s="9"/>
      <c r="F873" s="9"/>
      <c r="G873" s="12"/>
      <c r="H873" s="14"/>
      <c r="I873" s="15"/>
      <c r="J873" s="16" t="str">
        <f>IF(B873="","",TRIM(IF(ISNA(MATCH(B873,'Registru CMR'!$B$5:$B$504,0)),"CMR-ul nu există în registru. ","")&amp;IF(N(D873)&lt;=0,"Lipsește numărul de colete. ","")&amp;IF(F873="","Lipsește natura mărfii. ","")&amp;IF(N(H873)&lt;=0,"Lipsește greutatea brută. ","")))</f>
        <v/>
      </c>
      <c r="K873" s="1" t="str">
        <f>IF(B873="","",B873&amp;"|"&amp;COUNTIF($B$5:B873,B873))</f>
        <v/>
      </c>
    </row>
    <row r="874" spans="2:11" x14ac:dyDescent="0.2">
      <c r="B874" s="12"/>
      <c r="C874" s="9"/>
      <c r="D874" s="13"/>
      <c r="E874" s="9"/>
      <c r="F874" s="9"/>
      <c r="G874" s="12"/>
      <c r="H874" s="14"/>
      <c r="I874" s="15"/>
      <c r="J874" s="16" t="str">
        <f>IF(B874="","",TRIM(IF(ISNA(MATCH(B874,'Registru CMR'!$B$5:$B$504,0)),"CMR-ul nu există în registru. ","")&amp;IF(N(D874)&lt;=0,"Lipsește numărul de colete. ","")&amp;IF(F874="","Lipsește natura mărfii. ","")&amp;IF(N(H874)&lt;=0,"Lipsește greutatea brută. ","")))</f>
        <v/>
      </c>
      <c r="K874" s="1" t="str">
        <f>IF(B874="","",B874&amp;"|"&amp;COUNTIF($B$5:B874,B874))</f>
        <v/>
      </c>
    </row>
    <row r="875" spans="2:11" x14ac:dyDescent="0.2">
      <c r="B875" s="12"/>
      <c r="C875" s="9"/>
      <c r="D875" s="13"/>
      <c r="E875" s="9"/>
      <c r="F875" s="9"/>
      <c r="G875" s="12"/>
      <c r="H875" s="14"/>
      <c r="I875" s="15"/>
      <c r="J875" s="16" t="str">
        <f>IF(B875="","",TRIM(IF(ISNA(MATCH(B875,'Registru CMR'!$B$5:$B$504,0)),"CMR-ul nu există în registru. ","")&amp;IF(N(D875)&lt;=0,"Lipsește numărul de colete. ","")&amp;IF(F875="","Lipsește natura mărfii. ","")&amp;IF(N(H875)&lt;=0,"Lipsește greutatea brută. ","")))</f>
        <v/>
      </c>
      <c r="K875" s="1" t="str">
        <f>IF(B875="","",B875&amp;"|"&amp;COUNTIF($B$5:B875,B875))</f>
        <v/>
      </c>
    </row>
    <row r="876" spans="2:11" x14ac:dyDescent="0.2">
      <c r="B876" s="12"/>
      <c r="C876" s="9"/>
      <c r="D876" s="13"/>
      <c r="E876" s="9"/>
      <c r="F876" s="9"/>
      <c r="G876" s="12"/>
      <c r="H876" s="14"/>
      <c r="I876" s="15"/>
      <c r="J876" s="16" t="str">
        <f>IF(B876="","",TRIM(IF(ISNA(MATCH(B876,'Registru CMR'!$B$5:$B$504,0)),"CMR-ul nu există în registru. ","")&amp;IF(N(D876)&lt;=0,"Lipsește numărul de colete. ","")&amp;IF(F876="","Lipsește natura mărfii. ","")&amp;IF(N(H876)&lt;=0,"Lipsește greutatea brută. ","")))</f>
        <v/>
      </c>
      <c r="K876" s="1" t="str">
        <f>IF(B876="","",B876&amp;"|"&amp;COUNTIF($B$5:B876,B876))</f>
        <v/>
      </c>
    </row>
    <row r="877" spans="2:11" x14ac:dyDescent="0.2">
      <c r="B877" s="12"/>
      <c r="C877" s="9"/>
      <c r="D877" s="13"/>
      <c r="E877" s="9"/>
      <c r="F877" s="9"/>
      <c r="G877" s="12"/>
      <c r="H877" s="14"/>
      <c r="I877" s="15"/>
      <c r="J877" s="16" t="str">
        <f>IF(B877="","",TRIM(IF(ISNA(MATCH(B877,'Registru CMR'!$B$5:$B$504,0)),"CMR-ul nu există în registru. ","")&amp;IF(N(D877)&lt;=0,"Lipsește numărul de colete. ","")&amp;IF(F877="","Lipsește natura mărfii. ","")&amp;IF(N(H877)&lt;=0,"Lipsește greutatea brută. ","")))</f>
        <v/>
      </c>
      <c r="K877" s="1" t="str">
        <f>IF(B877="","",B877&amp;"|"&amp;COUNTIF($B$5:B877,B877))</f>
        <v/>
      </c>
    </row>
    <row r="878" spans="2:11" x14ac:dyDescent="0.2">
      <c r="B878" s="12"/>
      <c r="C878" s="9"/>
      <c r="D878" s="13"/>
      <c r="E878" s="9"/>
      <c r="F878" s="9"/>
      <c r="G878" s="12"/>
      <c r="H878" s="14"/>
      <c r="I878" s="15"/>
      <c r="J878" s="16" t="str">
        <f>IF(B878="","",TRIM(IF(ISNA(MATCH(B878,'Registru CMR'!$B$5:$B$504,0)),"CMR-ul nu există în registru. ","")&amp;IF(N(D878)&lt;=0,"Lipsește numărul de colete. ","")&amp;IF(F878="","Lipsește natura mărfii. ","")&amp;IF(N(H878)&lt;=0,"Lipsește greutatea brută. ","")))</f>
        <v/>
      </c>
      <c r="K878" s="1" t="str">
        <f>IF(B878="","",B878&amp;"|"&amp;COUNTIF($B$5:B878,B878))</f>
        <v/>
      </c>
    </row>
    <row r="879" spans="2:11" x14ac:dyDescent="0.2">
      <c r="B879" s="12"/>
      <c r="C879" s="9"/>
      <c r="D879" s="13"/>
      <c r="E879" s="9"/>
      <c r="F879" s="9"/>
      <c r="G879" s="12"/>
      <c r="H879" s="14"/>
      <c r="I879" s="15"/>
      <c r="J879" s="16" t="str">
        <f>IF(B879="","",TRIM(IF(ISNA(MATCH(B879,'Registru CMR'!$B$5:$B$504,0)),"CMR-ul nu există în registru. ","")&amp;IF(N(D879)&lt;=0,"Lipsește numărul de colete. ","")&amp;IF(F879="","Lipsește natura mărfii. ","")&amp;IF(N(H879)&lt;=0,"Lipsește greutatea brută. ","")))</f>
        <v/>
      </c>
      <c r="K879" s="1" t="str">
        <f>IF(B879="","",B879&amp;"|"&amp;COUNTIF($B$5:B879,B879))</f>
        <v/>
      </c>
    </row>
    <row r="880" spans="2:11" x14ac:dyDescent="0.2">
      <c r="B880" s="12"/>
      <c r="C880" s="9"/>
      <c r="D880" s="13"/>
      <c r="E880" s="9"/>
      <c r="F880" s="9"/>
      <c r="G880" s="12"/>
      <c r="H880" s="14"/>
      <c r="I880" s="15"/>
      <c r="J880" s="16" t="str">
        <f>IF(B880="","",TRIM(IF(ISNA(MATCH(B880,'Registru CMR'!$B$5:$B$504,0)),"CMR-ul nu există în registru. ","")&amp;IF(N(D880)&lt;=0,"Lipsește numărul de colete. ","")&amp;IF(F880="","Lipsește natura mărfii. ","")&amp;IF(N(H880)&lt;=0,"Lipsește greutatea brută. ","")))</f>
        <v/>
      </c>
      <c r="K880" s="1" t="str">
        <f>IF(B880="","",B880&amp;"|"&amp;COUNTIF($B$5:B880,B880))</f>
        <v/>
      </c>
    </row>
    <row r="881" spans="2:11" x14ac:dyDescent="0.2">
      <c r="B881" s="12"/>
      <c r="C881" s="9"/>
      <c r="D881" s="13"/>
      <c r="E881" s="9"/>
      <c r="F881" s="9"/>
      <c r="G881" s="12"/>
      <c r="H881" s="14"/>
      <c r="I881" s="15"/>
      <c r="J881" s="16" t="str">
        <f>IF(B881="","",TRIM(IF(ISNA(MATCH(B881,'Registru CMR'!$B$5:$B$504,0)),"CMR-ul nu există în registru. ","")&amp;IF(N(D881)&lt;=0,"Lipsește numărul de colete. ","")&amp;IF(F881="","Lipsește natura mărfii. ","")&amp;IF(N(H881)&lt;=0,"Lipsește greutatea brută. ","")))</f>
        <v/>
      </c>
      <c r="K881" s="1" t="str">
        <f>IF(B881="","",B881&amp;"|"&amp;COUNTIF($B$5:B881,B881))</f>
        <v/>
      </c>
    </row>
    <row r="882" spans="2:11" x14ac:dyDescent="0.2">
      <c r="B882" s="12"/>
      <c r="C882" s="9"/>
      <c r="D882" s="13"/>
      <c r="E882" s="9"/>
      <c r="F882" s="9"/>
      <c r="G882" s="12"/>
      <c r="H882" s="14"/>
      <c r="I882" s="15"/>
      <c r="J882" s="16" t="str">
        <f>IF(B882="","",TRIM(IF(ISNA(MATCH(B882,'Registru CMR'!$B$5:$B$504,0)),"CMR-ul nu există în registru. ","")&amp;IF(N(D882)&lt;=0,"Lipsește numărul de colete. ","")&amp;IF(F882="","Lipsește natura mărfii. ","")&amp;IF(N(H882)&lt;=0,"Lipsește greutatea brută. ","")))</f>
        <v/>
      </c>
      <c r="K882" s="1" t="str">
        <f>IF(B882="","",B882&amp;"|"&amp;COUNTIF($B$5:B882,B882))</f>
        <v/>
      </c>
    </row>
    <row r="883" spans="2:11" x14ac:dyDescent="0.2">
      <c r="B883" s="12"/>
      <c r="C883" s="9"/>
      <c r="D883" s="13"/>
      <c r="E883" s="9"/>
      <c r="F883" s="9"/>
      <c r="G883" s="12"/>
      <c r="H883" s="14"/>
      <c r="I883" s="15"/>
      <c r="J883" s="16" t="str">
        <f>IF(B883="","",TRIM(IF(ISNA(MATCH(B883,'Registru CMR'!$B$5:$B$504,0)),"CMR-ul nu există în registru. ","")&amp;IF(N(D883)&lt;=0,"Lipsește numărul de colete. ","")&amp;IF(F883="","Lipsește natura mărfii. ","")&amp;IF(N(H883)&lt;=0,"Lipsește greutatea brută. ","")))</f>
        <v/>
      </c>
      <c r="K883" s="1" t="str">
        <f>IF(B883="","",B883&amp;"|"&amp;COUNTIF($B$5:B883,B883))</f>
        <v/>
      </c>
    </row>
    <row r="884" spans="2:11" x14ac:dyDescent="0.2">
      <c r="B884" s="12"/>
      <c r="C884" s="9"/>
      <c r="D884" s="13"/>
      <c r="E884" s="9"/>
      <c r="F884" s="9"/>
      <c r="G884" s="12"/>
      <c r="H884" s="14"/>
      <c r="I884" s="15"/>
      <c r="J884" s="16" t="str">
        <f>IF(B884="","",TRIM(IF(ISNA(MATCH(B884,'Registru CMR'!$B$5:$B$504,0)),"CMR-ul nu există în registru. ","")&amp;IF(N(D884)&lt;=0,"Lipsește numărul de colete. ","")&amp;IF(F884="","Lipsește natura mărfii. ","")&amp;IF(N(H884)&lt;=0,"Lipsește greutatea brută. ","")))</f>
        <v/>
      </c>
      <c r="K884" s="1" t="str">
        <f>IF(B884="","",B884&amp;"|"&amp;COUNTIF($B$5:B884,B884))</f>
        <v/>
      </c>
    </row>
    <row r="885" spans="2:11" x14ac:dyDescent="0.2">
      <c r="B885" s="12"/>
      <c r="C885" s="9"/>
      <c r="D885" s="13"/>
      <c r="E885" s="9"/>
      <c r="F885" s="9"/>
      <c r="G885" s="12"/>
      <c r="H885" s="14"/>
      <c r="I885" s="15"/>
      <c r="J885" s="16" t="str">
        <f>IF(B885="","",TRIM(IF(ISNA(MATCH(B885,'Registru CMR'!$B$5:$B$504,0)),"CMR-ul nu există în registru. ","")&amp;IF(N(D885)&lt;=0,"Lipsește numărul de colete. ","")&amp;IF(F885="","Lipsește natura mărfii. ","")&amp;IF(N(H885)&lt;=0,"Lipsește greutatea brută. ","")))</f>
        <v/>
      </c>
      <c r="K885" s="1" t="str">
        <f>IF(B885="","",B885&amp;"|"&amp;COUNTIF($B$5:B885,B885))</f>
        <v/>
      </c>
    </row>
    <row r="886" spans="2:11" x14ac:dyDescent="0.2">
      <c r="B886" s="12"/>
      <c r="C886" s="9"/>
      <c r="D886" s="13"/>
      <c r="E886" s="9"/>
      <c r="F886" s="9"/>
      <c r="G886" s="12"/>
      <c r="H886" s="14"/>
      <c r="I886" s="15"/>
      <c r="J886" s="16" t="str">
        <f>IF(B886="","",TRIM(IF(ISNA(MATCH(B886,'Registru CMR'!$B$5:$B$504,0)),"CMR-ul nu există în registru. ","")&amp;IF(N(D886)&lt;=0,"Lipsește numărul de colete. ","")&amp;IF(F886="","Lipsește natura mărfii. ","")&amp;IF(N(H886)&lt;=0,"Lipsește greutatea brută. ","")))</f>
        <v/>
      </c>
      <c r="K886" s="1" t="str">
        <f>IF(B886="","",B886&amp;"|"&amp;COUNTIF($B$5:B886,B886))</f>
        <v/>
      </c>
    </row>
    <row r="887" spans="2:11" x14ac:dyDescent="0.2">
      <c r="B887" s="12"/>
      <c r="C887" s="9"/>
      <c r="D887" s="13"/>
      <c r="E887" s="9"/>
      <c r="F887" s="9"/>
      <c r="G887" s="12"/>
      <c r="H887" s="14"/>
      <c r="I887" s="15"/>
      <c r="J887" s="16" t="str">
        <f>IF(B887="","",TRIM(IF(ISNA(MATCH(B887,'Registru CMR'!$B$5:$B$504,0)),"CMR-ul nu există în registru. ","")&amp;IF(N(D887)&lt;=0,"Lipsește numărul de colete. ","")&amp;IF(F887="","Lipsește natura mărfii. ","")&amp;IF(N(H887)&lt;=0,"Lipsește greutatea brută. ","")))</f>
        <v/>
      </c>
      <c r="K887" s="1" t="str">
        <f>IF(B887="","",B887&amp;"|"&amp;COUNTIF($B$5:B887,B887))</f>
        <v/>
      </c>
    </row>
    <row r="888" spans="2:11" x14ac:dyDescent="0.2">
      <c r="B888" s="12"/>
      <c r="C888" s="9"/>
      <c r="D888" s="13"/>
      <c r="E888" s="9"/>
      <c r="F888" s="9"/>
      <c r="G888" s="12"/>
      <c r="H888" s="14"/>
      <c r="I888" s="15"/>
      <c r="J888" s="16" t="str">
        <f>IF(B888="","",TRIM(IF(ISNA(MATCH(B888,'Registru CMR'!$B$5:$B$504,0)),"CMR-ul nu există în registru. ","")&amp;IF(N(D888)&lt;=0,"Lipsește numărul de colete. ","")&amp;IF(F888="","Lipsește natura mărfii. ","")&amp;IF(N(H888)&lt;=0,"Lipsește greutatea brută. ","")))</f>
        <v/>
      </c>
      <c r="K888" s="1" t="str">
        <f>IF(B888="","",B888&amp;"|"&amp;COUNTIF($B$5:B888,B888))</f>
        <v/>
      </c>
    </row>
    <row r="889" spans="2:11" x14ac:dyDescent="0.2">
      <c r="B889" s="12"/>
      <c r="C889" s="9"/>
      <c r="D889" s="13"/>
      <c r="E889" s="9"/>
      <c r="F889" s="9"/>
      <c r="G889" s="12"/>
      <c r="H889" s="14"/>
      <c r="I889" s="15"/>
      <c r="J889" s="16" t="str">
        <f>IF(B889="","",TRIM(IF(ISNA(MATCH(B889,'Registru CMR'!$B$5:$B$504,0)),"CMR-ul nu există în registru. ","")&amp;IF(N(D889)&lt;=0,"Lipsește numărul de colete. ","")&amp;IF(F889="","Lipsește natura mărfii. ","")&amp;IF(N(H889)&lt;=0,"Lipsește greutatea brută. ","")))</f>
        <v/>
      </c>
      <c r="K889" s="1" t="str">
        <f>IF(B889="","",B889&amp;"|"&amp;COUNTIF($B$5:B889,B889))</f>
        <v/>
      </c>
    </row>
    <row r="890" spans="2:11" x14ac:dyDescent="0.2">
      <c r="B890" s="12"/>
      <c r="C890" s="9"/>
      <c r="D890" s="13"/>
      <c r="E890" s="9"/>
      <c r="F890" s="9"/>
      <c r="G890" s="12"/>
      <c r="H890" s="14"/>
      <c r="I890" s="15"/>
      <c r="J890" s="16" t="str">
        <f>IF(B890="","",TRIM(IF(ISNA(MATCH(B890,'Registru CMR'!$B$5:$B$504,0)),"CMR-ul nu există în registru. ","")&amp;IF(N(D890)&lt;=0,"Lipsește numărul de colete. ","")&amp;IF(F890="","Lipsește natura mărfii. ","")&amp;IF(N(H890)&lt;=0,"Lipsește greutatea brută. ","")))</f>
        <v/>
      </c>
      <c r="K890" s="1" t="str">
        <f>IF(B890="","",B890&amp;"|"&amp;COUNTIF($B$5:B890,B890))</f>
        <v/>
      </c>
    </row>
    <row r="891" spans="2:11" x14ac:dyDescent="0.2">
      <c r="B891" s="12"/>
      <c r="C891" s="9"/>
      <c r="D891" s="13"/>
      <c r="E891" s="9"/>
      <c r="F891" s="9"/>
      <c r="G891" s="12"/>
      <c r="H891" s="14"/>
      <c r="I891" s="15"/>
      <c r="J891" s="16" t="str">
        <f>IF(B891="","",TRIM(IF(ISNA(MATCH(B891,'Registru CMR'!$B$5:$B$504,0)),"CMR-ul nu există în registru. ","")&amp;IF(N(D891)&lt;=0,"Lipsește numărul de colete. ","")&amp;IF(F891="","Lipsește natura mărfii. ","")&amp;IF(N(H891)&lt;=0,"Lipsește greutatea brută. ","")))</f>
        <v/>
      </c>
      <c r="K891" s="1" t="str">
        <f>IF(B891="","",B891&amp;"|"&amp;COUNTIF($B$5:B891,B891))</f>
        <v/>
      </c>
    </row>
    <row r="892" spans="2:11" x14ac:dyDescent="0.2">
      <c r="B892" s="12"/>
      <c r="C892" s="9"/>
      <c r="D892" s="13"/>
      <c r="E892" s="9"/>
      <c r="F892" s="9"/>
      <c r="G892" s="12"/>
      <c r="H892" s="14"/>
      <c r="I892" s="15"/>
      <c r="J892" s="16" t="str">
        <f>IF(B892="","",TRIM(IF(ISNA(MATCH(B892,'Registru CMR'!$B$5:$B$504,0)),"CMR-ul nu există în registru. ","")&amp;IF(N(D892)&lt;=0,"Lipsește numărul de colete. ","")&amp;IF(F892="","Lipsește natura mărfii. ","")&amp;IF(N(H892)&lt;=0,"Lipsește greutatea brută. ","")))</f>
        <v/>
      </c>
      <c r="K892" s="1" t="str">
        <f>IF(B892="","",B892&amp;"|"&amp;COUNTIF($B$5:B892,B892))</f>
        <v/>
      </c>
    </row>
    <row r="893" spans="2:11" x14ac:dyDescent="0.2">
      <c r="B893" s="12"/>
      <c r="C893" s="9"/>
      <c r="D893" s="13"/>
      <c r="E893" s="9"/>
      <c r="F893" s="9"/>
      <c r="G893" s="12"/>
      <c r="H893" s="14"/>
      <c r="I893" s="15"/>
      <c r="J893" s="16" t="str">
        <f>IF(B893="","",TRIM(IF(ISNA(MATCH(B893,'Registru CMR'!$B$5:$B$504,0)),"CMR-ul nu există în registru. ","")&amp;IF(N(D893)&lt;=0,"Lipsește numărul de colete. ","")&amp;IF(F893="","Lipsește natura mărfii. ","")&amp;IF(N(H893)&lt;=0,"Lipsește greutatea brută. ","")))</f>
        <v/>
      </c>
      <c r="K893" s="1" t="str">
        <f>IF(B893="","",B893&amp;"|"&amp;COUNTIF($B$5:B893,B893))</f>
        <v/>
      </c>
    </row>
    <row r="894" spans="2:11" x14ac:dyDescent="0.2">
      <c r="B894" s="12"/>
      <c r="C894" s="9"/>
      <c r="D894" s="13"/>
      <c r="E894" s="9"/>
      <c r="F894" s="9"/>
      <c r="G894" s="12"/>
      <c r="H894" s="14"/>
      <c r="I894" s="15"/>
      <c r="J894" s="16" t="str">
        <f>IF(B894="","",TRIM(IF(ISNA(MATCH(B894,'Registru CMR'!$B$5:$B$504,0)),"CMR-ul nu există în registru. ","")&amp;IF(N(D894)&lt;=0,"Lipsește numărul de colete. ","")&amp;IF(F894="","Lipsește natura mărfii. ","")&amp;IF(N(H894)&lt;=0,"Lipsește greutatea brută. ","")))</f>
        <v/>
      </c>
      <c r="K894" s="1" t="str">
        <f>IF(B894="","",B894&amp;"|"&amp;COUNTIF($B$5:B894,B894))</f>
        <v/>
      </c>
    </row>
    <row r="895" spans="2:11" x14ac:dyDescent="0.2">
      <c r="B895" s="12"/>
      <c r="C895" s="9"/>
      <c r="D895" s="13"/>
      <c r="E895" s="9"/>
      <c r="F895" s="9"/>
      <c r="G895" s="12"/>
      <c r="H895" s="14"/>
      <c r="I895" s="15"/>
      <c r="J895" s="16" t="str">
        <f>IF(B895="","",TRIM(IF(ISNA(MATCH(B895,'Registru CMR'!$B$5:$B$504,0)),"CMR-ul nu există în registru. ","")&amp;IF(N(D895)&lt;=0,"Lipsește numărul de colete. ","")&amp;IF(F895="","Lipsește natura mărfii. ","")&amp;IF(N(H895)&lt;=0,"Lipsește greutatea brută. ","")))</f>
        <v/>
      </c>
      <c r="K895" s="1" t="str">
        <f>IF(B895="","",B895&amp;"|"&amp;COUNTIF($B$5:B895,B895))</f>
        <v/>
      </c>
    </row>
    <row r="896" spans="2:11" x14ac:dyDescent="0.2">
      <c r="B896" s="12"/>
      <c r="C896" s="9"/>
      <c r="D896" s="13"/>
      <c r="E896" s="9"/>
      <c r="F896" s="9"/>
      <c r="G896" s="12"/>
      <c r="H896" s="14"/>
      <c r="I896" s="15"/>
      <c r="J896" s="16" t="str">
        <f>IF(B896="","",TRIM(IF(ISNA(MATCH(B896,'Registru CMR'!$B$5:$B$504,0)),"CMR-ul nu există în registru. ","")&amp;IF(N(D896)&lt;=0,"Lipsește numărul de colete. ","")&amp;IF(F896="","Lipsește natura mărfii. ","")&amp;IF(N(H896)&lt;=0,"Lipsește greutatea brută. ","")))</f>
        <v/>
      </c>
      <c r="K896" s="1" t="str">
        <f>IF(B896="","",B896&amp;"|"&amp;COUNTIF($B$5:B896,B896))</f>
        <v/>
      </c>
    </row>
    <row r="897" spans="2:11" x14ac:dyDescent="0.2">
      <c r="B897" s="12"/>
      <c r="C897" s="9"/>
      <c r="D897" s="13"/>
      <c r="E897" s="9"/>
      <c r="F897" s="9"/>
      <c r="G897" s="12"/>
      <c r="H897" s="14"/>
      <c r="I897" s="15"/>
      <c r="J897" s="16" t="str">
        <f>IF(B897="","",TRIM(IF(ISNA(MATCH(B897,'Registru CMR'!$B$5:$B$504,0)),"CMR-ul nu există în registru. ","")&amp;IF(N(D897)&lt;=0,"Lipsește numărul de colete. ","")&amp;IF(F897="","Lipsește natura mărfii. ","")&amp;IF(N(H897)&lt;=0,"Lipsește greutatea brută. ","")))</f>
        <v/>
      </c>
      <c r="K897" s="1" t="str">
        <f>IF(B897="","",B897&amp;"|"&amp;COUNTIF($B$5:B897,B897))</f>
        <v/>
      </c>
    </row>
    <row r="898" spans="2:11" x14ac:dyDescent="0.2">
      <c r="B898" s="12"/>
      <c r="C898" s="9"/>
      <c r="D898" s="13"/>
      <c r="E898" s="9"/>
      <c r="F898" s="9"/>
      <c r="G898" s="12"/>
      <c r="H898" s="14"/>
      <c r="I898" s="15"/>
      <c r="J898" s="16" t="str">
        <f>IF(B898="","",TRIM(IF(ISNA(MATCH(B898,'Registru CMR'!$B$5:$B$504,0)),"CMR-ul nu există în registru. ","")&amp;IF(N(D898)&lt;=0,"Lipsește numărul de colete. ","")&amp;IF(F898="","Lipsește natura mărfii. ","")&amp;IF(N(H898)&lt;=0,"Lipsește greutatea brută. ","")))</f>
        <v/>
      </c>
      <c r="K898" s="1" t="str">
        <f>IF(B898="","",B898&amp;"|"&amp;COUNTIF($B$5:B898,B898))</f>
        <v/>
      </c>
    </row>
    <row r="899" spans="2:11" x14ac:dyDescent="0.2">
      <c r="B899" s="12"/>
      <c r="C899" s="9"/>
      <c r="D899" s="13"/>
      <c r="E899" s="9"/>
      <c r="F899" s="9"/>
      <c r="G899" s="12"/>
      <c r="H899" s="14"/>
      <c r="I899" s="15"/>
      <c r="J899" s="16" t="str">
        <f>IF(B899="","",TRIM(IF(ISNA(MATCH(B899,'Registru CMR'!$B$5:$B$504,0)),"CMR-ul nu există în registru. ","")&amp;IF(N(D899)&lt;=0,"Lipsește numărul de colete. ","")&amp;IF(F899="","Lipsește natura mărfii. ","")&amp;IF(N(H899)&lt;=0,"Lipsește greutatea brută. ","")))</f>
        <v/>
      </c>
      <c r="K899" s="1" t="str">
        <f>IF(B899="","",B899&amp;"|"&amp;COUNTIF($B$5:B899,B899))</f>
        <v/>
      </c>
    </row>
    <row r="900" spans="2:11" x14ac:dyDescent="0.2">
      <c r="B900" s="12"/>
      <c r="C900" s="9"/>
      <c r="D900" s="13"/>
      <c r="E900" s="9"/>
      <c r="F900" s="9"/>
      <c r="G900" s="12"/>
      <c r="H900" s="14"/>
      <c r="I900" s="15"/>
      <c r="J900" s="16" t="str">
        <f>IF(B900="","",TRIM(IF(ISNA(MATCH(B900,'Registru CMR'!$B$5:$B$504,0)),"CMR-ul nu există în registru. ","")&amp;IF(N(D900)&lt;=0,"Lipsește numărul de colete. ","")&amp;IF(F900="","Lipsește natura mărfii. ","")&amp;IF(N(H900)&lt;=0,"Lipsește greutatea brută. ","")))</f>
        <v/>
      </c>
      <c r="K900" s="1" t="str">
        <f>IF(B900="","",B900&amp;"|"&amp;COUNTIF($B$5:B900,B900))</f>
        <v/>
      </c>
    </row>
    <row r="901" spans="2:11" x14ac:dyDescent="0.2">
      <c r="B901" s="12"/>
      <c r="C901" s="9"/>
      <c r="D901" s="13"/>
      <c r="E901" s="9"/>
      <c r="F901" s="9"/>
      <c r="G901" s="12"/>
      <c r="H901" s="14"/>
      <c r="I901" s="15"/>
      <c r="J901" s="16" t="str">
        <f>IF(B901="","",TRIM(IF(ISNA(MATCH(B901,'Registru CMR'!$B$5:$B$504,0)),"CMR-ul nu există în registru. ","")&amp;IF(N(D901)&lt;=0,"Lipsește numărul de colete. ","")&amp;IF(F901="","Lipsește natura mărfii. ","")&amp;IF(N(H901)&lt;=0,"Lipsește greutatea brută. ","")))</f>
        <v/>
      </c>
      <c r="K901" s="1" t="str">
        <f>IF(B901="","",B901&amp;"|"&amp;COUNTIF($B$5:B901,B901))</f>
        <v/>
      </c>
    </row>
    <row r="902" spans="2:11" x14ac:dyDescent="0.2">
      <c r="B902" s="12"/>
      <c r="C902" s="9"/>
      <c r="D902" s="13"/>
      <c r="E902" s="9"/>
      <c r="F902" s="9"/>
      <c r="G902" s="12"/>
      <c r="H902" s="14"/>
      <c r="I902" s="15"/>
      <c r="J902" s="16" t="str">
        <f>IF(B902="","",TRIM(IF(ISNA(MATCH(B902,'Registru CMR'!$B$5:$B$504,0)),"CMR-ul nu există în registru. ","")&amp;IF(N(D902)&lt;=0,"Lipsește numărul de colete. ","")&amp;IF(F902="","Lipsește natura mărfii. ","")&amp;IF(N(H902)&lt;=0,"Lipsește greutatea brută. ","")))</f>
        <v/>
      </c>
      <c r="K902" s="1" t="str">
        <f>IF(B902="","",B902&amp;"|"&amp;COUNTIF($B$5:B902,B902))</f>
        <v/>
      </c>
    </row>
    <row r="903" spans="2:11" x14ac:dyDescent="0.2">
      <c r="B903" s="12"/>
      <c r="C903" s="9"/>
      <c r="D903" s="13"/>
      <c r="E903" s="9"/>
      <c r="F903" s="9"/>
      <c r="G903" s="12"/>
      <c r="H903" s="14"/>
      <c r="I903" s="15"/>
      <c r="J903" s="16" t="str">
        <f>IF(B903="","",TRIM(IF(ISNA(MATCH(B903,'Registru CMR'!$B$5:$B$504,0)),"CMR-ul nu există în registru. ","")&amp;IF(N(D903)&lt;=0,"Lipsește numărul de colete. ","")&amp;IF(F903="","Lipsește natura mărfii. ","")&amp;IF(N(H903)&lt;=0,"Lipsește greutatea brută. ","")))</f>
        <v/>
      </c>
      <c r="K903" s="1" t="str">
        <f>IF(B903="","",B903&amp;"|"&amp;COUNTIF($B$5:B903,B903))</f>
        <v/>
      </c>
    </row>
    <row r="904" spans="2:11" x14ac:dyDescent="0.2">
      <c r="B904" s="12"/>
      <c r="C904" s="9"/>
      <c r="D904" s="13"/>
      <c r="E904" s="9"/>
      <c r="F904" s="9"/>
      <c r="G904" s="12"/>
      <c r="H904" s="14"/>
      <c r="I904" s="15"/>
      <c r="J904" s="16" t="str">
        <f>IF(B904="","",TRIM(IF(ISNA(MATCH(B904,'Registru CMR'!$B$5:$B$504,0)),"CMR-ul nu există în registru. ","")&amp;IF(N(D904)&lt;=0,"Lipsește numărul de colete. ","")&amp;IF(F904="","Lipsește natura mărfii. ","")&amp;IF(N(H904)&lt;=0,"Lipsește greutatea brută. ","")))</f>
        <v/>
      </c>
      <c r="K904" s="1" t="str">
        <f>IF(B904="","",B904&amp;"|"&amp;COUNTIF($B$5:B904,B904))</f>
        <v/>
      </c>
    </row>
    <row r="905" spans="2:11" x14ac:dyDescent="0.2">
      <c r="B905" s="12"/>
      <c r="C905" s="9"/>
      <c r="D905" s="13"/>
      <c r="E905" s="9"/>
      <c r="F905" s="9"/>
      <c r="G905" s="12"/>
      <c r="H905" s="14"/>
      <c r="I905" s="15"/>
      <c r="J905" s="16" t="str">
        <f>IF(B905="","",TRIM(IF(ISNA(MATCH(B905,'Registru CMR'!$B$5:$B$504,0)),"CMR-ul nu există în registru. ","")&amp;IF(N(D905)&lt;=0,"Lipsește numărul de colete. ","")&amp;IF(F905="","Lipsește natura mărfii. ","")&amp;IF(N(H905)&lt;=0,"Lipsește greutatea brută. ","")))</f>
        <v/>
      </c>
      <c r="K905" s="1" t="str">
        <f>IF(B905="","",B905&amp;"|"&amp;COUNTIF($B$5:B905,B905))</f>
        <v/>
      </c>
    </row>
    <row r="906" spans="2:11" x14ac:dyDescent="0.2">
      <c r="B906" s="12"/>
      <c r="C906" s="9"/>
      <c r="D906" s="13"/>
      <c r="E906" s="9"/>
      <c r="F906" s="9"/>
      <c r="G906" s="12"/>
      <c r="H906" s="14"/>
      <c r="I906" s="15"/>
      <c r="J906" s="16" t="str">
        <f>IF(B906="","",TRIM(IF(ISNA(MATCH(B906,'Registru CMR'!$B$5:$B$504,0)),"CMR-ul nu există în registru. ","")&amp;IF(N(D906)&lt;=0,"Lipsește numărul de colete. ","")&amp;IF(F906="","Lipsește natura mărfii. ","")&amp;IF(N(H906)&lt;=0,"Lipsește greutatea brută. ","")))</f>
        <v/>
      </c>
      <c r="K906" s="1" t="str">
        <f>IF(B906="","",B906&amp;"|"&amp;COUNTIF($B$5:B906,B906))</f>
        <v/>
      </c>
    </row>
    <row r="907" spans="2:11" x14ac:dyDescent="0.2">
      <c r="B907" s="12"/>
      <c r="C907" s="9"/>
      <c r="D907" s="13"/>
      <c r="E907" s="9"/>
      <c r="F907" s="9"/>
      <c r="G907" s="12"/>
      <c r="H907" s="14"/>
      <c r="I907" s="15"/>
      <c r="J907" s="16" t="str">
        <f>IF(B907="","",TRIM(IF(ISNA(MATCH(B907,'Registru CMR'!$B$5:$B$504,0)),"CMR-ul nu există în registru. ","")&amp;IF(N(D907)&lt;=0,"Lipsește numărul de colete. ","")&amp;IF(F907="","Lipsește natura mărfii. ","")&amp;IF(N(H907)&lt;=0,"Lipsește greutatea brută. ","")))</f>
        <v/>
      </c>
      <c r="K907" s="1" t="str">
        <f>IF(B907="","",B907&amp;"|"&amp;COUNTIF($B$5:B907,B907))</f>
        <v/>
      </c>
    </row>
    <row r="908" spans="2:11" x14ac:dyDescent="0.2">
      <c r="B908" s="12"/>
      <c r="C908" s="9"/>
      <c r="D908" s="13"/>
      <c r="E908" s="9"/>
      <c r="F908" s="9"/>
      <c r="G908" s="12"/>
      <c r="H908" s="14"/>
      <c r="I908" s="15"/>
      <c r="J908" s="16" t="str">
        <f>IF(B908="","",TRIM(IF(ISNA(MATCH(B908,'Registru CMR'!$B$5:$B$504,0)),"CMR-ul nu există în registru. ","")&amp;IF(N(D908)&lt;=0,"Lipsește numărul de colete. ","")&amp;IF(F908="","Lipsește natura mărfii. ","")&amp;IF(N(H908)&lt;=0,"Lipsește greutatea brută. ","")))</f>
        <v/>
      </c>
      <c r="K908" s="1" t="str">
        <f>IF(B908="","",B908&amp;"|"&amp;COUNTIF($B$5:B908,B908))</f>
        <v/>
      </c>
    </row>
    <row r="909" spans="2:11" x14ac:dyDescent="0.2">
      <c r="B909" s="12"/>
      <c r="C909" s="9"/>
      <c r="D909" s="13"/>
      <c r="E909" s="9"/>
      <c r="F909" s="9"/>
      <c r="G909" s="12"/>
      <c r="H909" s="14"/>
      <c r="I909" s="15"/>
      <c r="J909" s="16" t="str">
        <f>IF(B909="","",TRIM(IF(ISNA(MATCH(B909,'Registru CMR'!$B$5:$B$504,0)),"CMR-ul nu există în registru. ","")&amp;IF(N(D909)&lt;=0,"Lipsește numărul de colete. ","")&amp;IF(F909="","Lipsește natura mărfii. ","")&amp;IF(N(H909)&lt;=0,"Lipsește greutatea brută. ","")))</f>
        <v/>
      </c>
      <c r="K909" s="1" t="str">
        <f>IF(B909="","",B909&amp;"|"&amp;COUNTIF($B$5:B909,B909))</f>
        <v/>
      </c>
    </row>
    <row r="910" spans="2:11" x14ac:dyDescent="0.2">
      <c r="B910" s="12"/>
      <c r="C910" s="9"/>
      <c r="D910" s="13"/>
      <c r="E910" s="9"/>
      <c r="F910" s="9"/>
      <c r="G910" s="12"/>
      <c r="H910" s="14"/>
      <c r="I910" s="15"/>
      <c r="J910" s="16" t="str">
        <f>IF(B910="","",TRIM(IF(ISNA(MATCH(B910,'Registru CMR'!$B$5:$B$504,0)),"CMR-ul nu există în registru. ","")&amp;IF(N(D910)&lt;=0,"Lipsește numărul de colete. ","")&amp;IF(F910="","Lipsește natura mărfii. ","")&amp;IF(N(H910)&lt;=0,"Lipsește greutatea brută. ","")))</f>
        <v/>
      </c>
      <c r="K910" s="1" t="str">
        <f>IF(B910="","",B910&amp;"|"&amp;COUNTIF($B$5:B910,B910))</f>
        <v/>
      </c>
    </row>
    <row r="911" spans="2:11" x14ac:dyDescent="0.2">
      <c r="B911" s="12"/>
      <c r="C911" s="9"/>
      <c r="D911" s="13"/>
      <c r="E911" s="9"/>
      <c r="F911" s="9"/>
      <c r="G911" s="12"/>
      <c r="H911" s="14"/>
      <c r="I911" s="15"/>
      <c r="J911" s="16" t="str">
        <f>IF(B911="","",TRIM(IF(ISNA(MATCH(B911,'Registru CMR'!$B$5:$B$504,0)),"CMR-ul nu există în registru. ","")&amp;IF(N(D911)&lt;=0,"Lipsește numărul de colete. ","")&amp;IF(F911="","Lipsește natura mărfii. ","")&amp;IF(N(H911)&lt;=0,"Lipsește greutatea brută. ","")))</f>
        <v/>
      </c>
      <c r="K911" s="1" t="str">
        <f>IF(B911="","",B911&amp;"|"&amp;COUNTIF($B$5:B911,B911))</f>
        <v/>
      </c>
    </row>
    <row r="912" spans="2:11" x14ac:dyDescent="0.2">
      <c r="B912" s="12"/>
      <c r="C912" s="9"/>
      <c r="D912" s="13"/>
      <c r="E912" s="9"/>
      <c r="F912" s="9"/>
      <c r="G912" s="12"/>
      <c r="H912" s="14"/>
      <c r="I912" s="15"/>
      <c r="J912" s="16" t="str">
        <f>IF(B912="","",TRIM(IF(ISNA(MATCH(B912,'Registru CMR'!$B$5:$B$504,0)),"CMR-ul nu există în registru. ","")&amp;IF(N(D912)&lt;=0,"Lipsește numărul de colete. ","")&amp;IF(F912="","Lipsește natura mărfii. ","")&amp;IF(N(H912)&lt;=0,"Lipsește greutatea brută. ","")))</f>
        <v/>
      </c>
      <c r="K912" s="1" t="str">
        <f>IF(B912="","",B912&amp;"|"&amp;COUNTIF($B$5:B912,B912))</f>
        <v/>
      </c>
    </row>
    <row r="913" spans="2:11" x14ac:dyDescent="0.2">
      <c r="B913" s="12"/>
      <c r="C913" s="9"/>
      <c r="D913" s="13"/>
      <c r="E913" s="9"/>
      <c r="F913" s="9"/>
      <c r="G913" s="12"/>
      <c r="H913" s="14"/>
      <c r="I913" s="15"/>
      <c r="J913" s="16" t="str">
        <f>IF(B913="","",TRIM(IF(ISNA(MATCH(B913,'Registru CMR'!$B$5:$B$504,0)),"CMR-ul nu există în registru. ","")&amp;IF(N(D913)&lt;=0,"Lipsește numărul de colete. ","")&amp;IF(F913="","Lipsește natura mărfii. ","")&amp;IF(N(H913)&lt;=0,"Lipsește greutatea brută. ","")))</f>
        <v/>
      </c>
      <c r="K913" s="1" t="str">
        <f>IF(B913="","",B913&amp;"|"&amp;COUNTIF($B$5:B913,B913))</f>
        <v/>
      </c>
    </row>
    <row r="914" spans="2:11" x14ac:dyDescent="0.2">
      <c r="B914" s="12"/>
      <c r="C914" s="9"/>
      <c r="D914" s="13"/>
      <c r="E914" s="9"/>
      <c r="F914" s="9"/>
      <c r="G914" s="12"/>
      <c r="H914" s="14"/>
      <c r="I914" s="15"/>
      <c r="J914" s="16" t="str">
        <f>IF(B914="","",TRIM(IF(ISNA(MATCH(B914,'Registru CMR'!$B$5:$B$504,0)),"CMR-ul nu există în registru. ","")&amp;IF(N(D914)&lt;=0,"Lipsește numărul de colete. ","")&amp;IF(F914="","Lipsește natura mărfii. ","")&amp;IF(N(H914)&lt;=0,"Lipsește greutatea brută. ","")))</f>
        <v/>
      </c>
      <c r="K914" s="1" t="str">
        <f>IF(B914="","",B914&amp;"|"&amp;COUNTIF($B$5:B914,B914))</f>
        <v/>
      </c>
    </row>
    <row r="915" spans="2:11" x14ac:dyDescent="0.2">
      <c r="B915" s="12"/>
      <c r="C915" s="9"/>
      <c r="D915" s="13"/>
      <c r="E915" s="9"/>
      <c r="F915" s="9"/>
      <c r="G915" s="12"/>
      <c r="H915" s="14"/>
      <c r="I915" s="15"/>
      <c r="J915" s="16" t="str">
        <f>IF(B915="","",TRIM(IF(ISNA(MATCH(B915,'Registru CMR'!$B$5:$B$504,0)),"CMR-ul nu există în registru. ","")&amp;IF(N(D915)&lt;=0,"Lipsește numărul de colete. ","")&amp;IF(F915="","Lipsește natura mărfii. ","")&amp;IF(N(H915)&lt;=0,"Lipsește greutatea brută. ","")))</f>
        <v/>
      </c>
      <c r="K915" s="1" t="str">
        <f>IF(B915="","",B915&amp;"|"&amp;COUNTIF($B$5:B915,B915))</f>
        <v/>
      </c>
    </row>
    <row r="916" spans="2:11" x14ac:dyDescent="0.2">
      <c r="B916" s="12"/>
      <c r="C916" s="9"/>
      <c r="D916" s="13"/>
      <c r="E916" s="9"/>
      <c r="F916" s="9"/>
      <c r="G916" s="12"/>
      <c r="H916" s="14"/>
      <c r="I916" s="15"/>
      <c r="J916" s="16" t="str">
        <f>IF(B916="","",TRIM(IF(ISNA(MATCH(B916,'Registru CMR'!$B$5:$B$504,0)),"CMR-ul nu există în registru. ","")&amp;IF(N(D916)&lt;=0,"Lipsește numărul de colete. ","")&amp;IF(F916="","Lipsește natura mărfii. ","")&amp;IF(N(H916)&lt;=0,"Lipsește greutatea brută. ","")))</f>
        <v/>
      </c>
      <c r="K916" s="1" t="str">
        <f>IF(B916="","",B916&amp;"|"&amp;COUNTIF($B$5:B916,B916))</f>
        <v/>
      </c>
    </row>
    <row r="917" spans="2:11" x14ac:dyDescent="0.2">
      <c r="B917" s="12"/>
      <c r="C917" s="9"/>
      <c r="D917" s="13"/>
      <c r="E917" s="9"/>
      <c r="F917" s="9"/>
      <c r="G917" s="12"/>
      <c r="H917" s="14"/>
      <c r="I917" s="15"/>
      <c r="J917" s="16" t="str">
        <f>IF(B917="","",TRIM(IF(ISNA(MATCH(B917,'Registru CMR'!$B$5:$B$504,0)),"CMR-ul nu există în registru. ","")&amp;IF(N(D917)&lt;=0,"Lipsește numărul de colete. ","")&amp;IF(F917="","Lipsește natura mărfii. ","")&amp;IF(N(H917)&lt;=0,"Lipsește greutatea brută. ","")))</f>
        <v/>
      </c>
      <c r="K917" s="1" t="str">
        <f>IF(B917="","",B917&amp;"|"&amp;COUNTIF($B$5:B917,B917))</f>
        <v/>
      </c>
    </row>
    <row r="918" spans="2:11" x14ac:dyDescent="0.2">
      <c r="B918" s="12"/>
      <c r="C918" s="9"/>
      <c r="D918" s="13"/>
      <c r="E918" s="9"/>
      <c r="F918" s="9"/>
      <c r="G918" s="12"/>
      <c r="H918" s="14"/>
      <c r="I918" s="15"/>
      <c r="J918" s="16" t="str">
        <f>IF(B918="","",TRIM(IF(ISNA(MATCH(B918,'Registru CMR'!$B$5:$B$504,0)),"CMR-ul nu există în registru. ","")&amp;IF(N(D918)&lt;=0,"Lipsește numărul de colete. ","")&amp;IF(F918="","Lipsește natura mărfii. ","")&amp;IF(N(H918)&lt;=0,"Lipsește greutatea brută. ","")))</f>
        <v/>
      </c>
      <c r="K918" s="1" t="str">
        <f>IF(B918="","",B918&amp;"|"&amp;COUNTIF($B$5:B918,B918))</f>
        <v/>
      </c>
    </row>
    <row r="919" spans="2:11" x14ac:dyDescent="0.2">
      <c r="B919" s="12"/>
      <c r="C919" s="9"/>
      <c r="D919" s="13"/>
      <c r="E919" s="9"/>
      <c r="F919" s="9"/>
      <c r="G919" s="12"/>
      <c r="H919" s="14"/>
      <c r="I919" s="15"/>
      <c r="J919" s="16" t="str">
        <f>IF(B919="","",TRIM(IF(ISNA(MATCH(B919,'Registru CMR'!$B$5:$B$504,0)),"CMR-ul nu există în registru. ","")&amp;IF(N(D919)&lt;=0,"Lipsește numărul de colete. ","")&amp;IF(F919="","Lipsește natura mărfii. ","")&amp;IF(N(H919)&lt;=0,"Lipsește greutatea brută. ","")))</f>
        <v/>
      </c>
      <c r="K919" s="1" t="str">
        <f>IF(B919="","",B919&amp;"|"&amp;COUNTIF($B$5:B919,B919))</f>
        <v/>
      </c>
    </row>
    <row r="920" spans="2:11" x14ac:dyDescent="0.2">
      <c r="B920" s="12"/>
      <c r="C920" s="9"/>
      <c r="D920" s="13"/>
      <c r="E920" s="9"/>
      <c r="F920" s="9"/>
      <c r="G920" s="12"/>
      <c r="H920" s="14"/>
      <c r="I920" s="15"/>
      <c r="J920" s="16" t="str">
        <f>IF(B920="","",TRIM(IF(ISNA(MATCH(B920,'Registru CMR'!$B$5:$B$504,0)),"CMR-ul nu există în registru. ","")&amp;IF(N(D920)&lt;=0,"Lipsește numărul de colete. ","")&amp;IF(F920="","Lipsește natura mărfii. ","")&amp;IF(N(H920)&lt;=0,"Lipsește greutatea brută. ","")))</f>
        <v/>
      </c>
      <c r="K920" s="1" t="str">
        <f>IF(B920="","",B920&amp;"|"&amp;COUNTIF($B$5:B920,B920))</f>
        <v/>
      </c>
    </row>
    <row r="921" spans="2:11" x14ac:dyDescent="0.2">
      <c r="B921" s="12"/>
      <c r="C921" s="9"/>
      <c r="D921" s="13"/>
      <c r="E921" s="9"/>
      <c r="F921" s="9"/>
      <c r="G921" s="12"/>
      <c r="H921" s="14"/>
      <c r="I921" s="15"/>
      <c r="J921" s="16" t="str">
        <f>IF(B921="","",TRIM(IF(ISNA(MATCH(B921,'Registru CMR'!$B$5:$B$504,0)),"CMR-ul nu există în registru. ","")&amp;IF(N(D921)&lt;=0,"Lipsește numărul de colete. ","")&amp;IF(F921="","Lipsește natura mărfii. ","")&amp;IF(N(H921)&lt;=0,"Lipsește greutatea brută. ","")))</f>
        <v/>
      </c>
      <c r="K921" s="1" t="str">
        <f>IF(B921="","",B921&amp;"|"&amp;COUNTIF($B$5:B921,B921))</f>
        <v/>
      </c>
    </row>
    <row r="922" spans="2:11" x14ac:dyDescent="0.2">
      <c r="B922" s="12"/>
      <c r="C922" s="9"/>
      <c r="D922" s="13"/>
      <c r="E922" s="9"/>
      <c r="F922" s="9"/>
      <c r="G922" s="12"/>
      <c r="H922" s="14"/>
      <c r="I922" s="15"/>
      <c r="J922" s="16" t="str">
        <f>IF(B922="","",TRIM(IF(ISNA(MATCH(B922,'Registru CMR'!$B$5:$B$504,0)),"CMR-ul nu există în registru. ","")&amp;IF(N(D922)&lt;=0,"Lipsește numărul de colete. ","")&amp;IF(F922="","Lipsește natura mărfii. ","")&amp;IF(N(H922)&lt;=0,"Lipsește greutatea brută. ","")))</f>
        <v/>
      </c>
      <c r="K922" s="1" t="str">
        <f>IF(B922="","",B922&amp;"|"&amp;COUNTIF($B$5:B922,B922))</f>
        <v/>
      </c>
    </row>
    <row r="923" spans="2:11" x14ac:dyDescent="0.2">
      <c r="B923" s="12"/>
      <c r="C923" s="9"/>
      <c r="D923" s="13"/>
      <c r="E923" s="9"/>
      <c r="F923" s="9"/>
      <c r="G923" s="12"/>
      <c r="H923" s="14"/>
      <c r="I923" s="15"/>
      <c r="J923" s="16" t="str">
        <f>IF(B923="","",TRIM(IF(ISNA(MATCH(B923,'Registru CMR'!$B$5:$B$504,0)),"CMR-ul nu există în registru. ","")&amp;IF(N(D923)&lt;=0,"Lipsește numărul de colete. ","")&amp;IF(F923="","Lipsește natura mărfii. ","")&amp;IF(N(H923)&lt;=0,"Lipsește greutatea brută. ","")))</f>
        <v/>
      </c>
      <c r="K923" s="1" t="str">
        <f>IF(B923="","",B923&amp;"|"&amp;COUNTIF($B$5:B923,B923))</f>
        <v/>
      </c>
    </row>
    <row r="924" spans="2:11" x14ac:dyDescent="0.2">
      <c r="B924" s="12"/>
      <c r="C924" s="9"/>
      <c r="D924" s="13"/>
      <c r="E924" s="9"/>
      <c r="F924" s="9"/>
      <c r="G924" s="12"/>
      <c r="H924" s="14"/>
      <c r="I924" s="15"/>
      <c r="J924" s="16" t="str">
        <f>IF(B924="","",TRIM(IF(ISNA(MATCH(B924,'Registru CMR'!$B$5:$B$504,0)),"CMR-ul nu există în registru. ","")&amp;IF(N(D924)&lt;=0,"Lipsește numărul de colete. ","")&amp;IF(F924="","Lipsește natura mărfii. ","")&amp;IF(N(H924)&lt;=0,"Lipsește greutatea brută. ","")))</f>
        <v/>
      </c>
      <c r="K924" s="1" t="str">
        <f>IF(B924="","",B924&amp;"|"&amp;COUNTIF($B$5:B924,B924))</f>
        <v/>
      </c>
    </row>
    <row r="925" spans="2:11" x14ac:dyDescent="0.2">
      <c r="B925" s="12"/>
      <c r="C925" s="9"/>
      <c r="D925" s="13"/>
      <c r="E925" s="9"/>
      <c r="F925" s="9"/>
      <c r="G925" s="12"/>
      <c r="H925" s="14"/>
      <c r="I925" s="15"/>
      <c r="J925" s="16" t="str">
        <f>IF(B925="","",TRIM(IF(ISNA(MATCH(B925,'Registru CMR'!$B$5:$B$504,0)),"CMR-ul nu există în registru. ","")&amp;IF(N(D925)&lt;=0,"Lipsește numărul de colete. ","")&amp;IF(F925="","Lipsește natura mărfii. ","")&amp;IF(N(H925)&lt;=0,"Lipsește greutatea brută. ","")))</f>
        <v/>
      </c>
      <c r="K925" s="1" t="str">
        <f>IF(B925="","",B925&amp;"|"&amp;COUNTIF($B$5:B925,B925))</f>
        <v/>
      </c>
    </row>
    <row r="926" spans="2:11" x14ac:dyDescent="0.2">
      <c r="B926" s="12"/>
      <c r="C926" s="9"/>
      <c r="D926" s="13"/>
      <c r="E926" s="9"/>
      <c r="F926" s="9"/>
      <c r="G926" s="12"/>
      <c r="H926" s="14"/>
      <c r="I926" s="15"/>
      <c r="J926" s="16" t="str">
        <f>IF(B926="","",TRIM(IF(ISNA(MATCH(B926,'Registru CMR'!$B$5:$B$504,0)),"CMR-ul nu există în registru. ","")&amp;IF(N(D926)&lt;=0,"Lipsește numărul de colete. ","")&amp;IF(F926="","Lipsește natura mărfii. ","")&amp;IF(N(H926)&lt;=0,"Lipsește greutatea brută. ","")))</f>
        <v/>
      </c>
      <c r="K926" s="1" t="str">
        <f>IF(B926="","",B926&amp;"|"&amp;COUNTIF($B$5:B926,B926))</f>
        <v/>
      </c>
    </row>
    <row r="927" spans="2:11" x14ac:dyDescent="0.2">
      <c r="B927" s="12"/>
      <c r="C927" s="9"/>
      <c r="D927" s="13"/>
      <c r="E927" s="9"/>
      <c r="F927" s="9"/>
      <c r="G927" s="12"/>
      <c r="H927" s="14"/>
      <c r="I927" s="15"/>
      <c r="J927" s="16" t="str">
        <f>IF(B927="","",TRIM(IF(ISNA(MATCH(B927,'Registru CMR'!$B$5:$B$504,0)),"CMR-ul nu există în registru. ","")&amp;IF(N(D927)&lt;=0,"Lipsește numărul de colete. ","")&amp;IF(F927="","Lipsește natura mărfii. ","")&amp;IF(N(H927)&lt;=0,"Lipsește greutatea brută. ","")))</f>
        <v/>
      </c>
      <c r="K927" s="1" t="str">
        <f>IF(B927="","",B927&amp;"|"&amp;COUNTIF($B$5:B927,B927))</f>
        <v/>
      </c>
    </row>
    <row r="928" spans="2:11" x14ac:dyDescent="0.2">
      <c r="B928" s="12"/>
      <c r="C928" s="9"/>
      <c r="D928" s="13"/>
      <c r="E928" s="9"/>
      <c r="F928" s="9"/>
      <c r="G928" s="12"/>
      <c r="H928" s="14"/>
      <c r="I928" s="15"/>
      <c r="J928" s="16" t="str">
        <f>IF(B928="","",TRIM(IF(ISNA(MATCH(B928,'Registru CMR'!$B$5:$B$504,0)),"CMR-ul nu există în registru. ","")&amp;IF(N(D928)&lt;=0,"Lipsește numărul de colete. ","")&amp;IF(F928="","Lipsește natura mărfii. ","")&amp;IF(N(H928)&lt;=0,"Lipsește greutatea brută. ","")))</f>
        <v/>
      </c>
      <c r="K928" s="1" t="str">
        <f>IF(B928="","",B928&amp;"|"&amp;COUNTIF($B$5:B928,B928))</f>
        <v/>
      </c>
    </row>
    <row r="929" spans="2:11" x14ac:dyDescent="0.2">
      <c r="B929" s="12"/>
      <c r="C929" s="9"/>
      <c r="D929" s="13"/>
      <c r="E929" s="9"/>
      <c r="F929" s="9"/>
      <c r="G929" s="12"/>
      <c r="H929" s="14"/>
      <c r="I929" s="15"/>
      <c r="J929" s="16" t="str">
        <f>IF(B929="","",TRIM(IF(ISNA(MATCH(B929,'Registru CMR'!$B$5:$B$504,0)),"CMR-ul nu există în registru. ","")&amp;IF(N(D929)&lt;=0,"Lipsește numărul de colete. ","")&amp;IF(F929="","Lipsește natura mărfii. ","")&amp;IF(N(H929)&lt;=0,"Lipsește greutatea brută. ","")))</f>
        <v/>
      </c>
      <c r="K929" s="1" t="str">
        <f>IF(B929="","",B929&amp;"|"&amp;COUNTIF($B$5:B929,B929))</f>
        <v/>
      </c>
    </row>
    <row r="930" spans="2:11" x14ac:dyDescent="0.2">
      <c r="B930" s="12"/>
      <c r="C930" s="9"/>
      <c r="D930" s="13"/>
      <c r="E930" s="9"/>
      <c r="F930" s="9"/>
      <c r="G930" s="12"/>
      <c r="H930" s="14"/>
      <c r="I930" s="15"/>
      <c r="J930" s="16" t="str">
        <f>IF(B930="","",TRIM(IF(ISNA(MATCH(B930,'Registru CMR'!$B$5:$B$504,0)),"CMR-ul nu există în registru. ","")&amp;IF(N(D930)&lt;=0,"Lipsește numărul de colete. ","")&amp;IF(F930="","Lipsește natura mărfii. ","")&amp;IF(N(H930)&lt;=0,"Lipsește greutatea brută. ","")))</f>
        <v/>
      </c>
      <c r="K930" s="1" t="str">
        <f>IF(B930="","",B930&amp;"|"&amp;COUNTIF($B$5:B930,B930))</f>
        <v/>
      </c>
    </row>
    <row r="931" spans="2:11" x14ac:dyDescent="0.2">
      <c r="B931" s="12"/>
      <c r="C931" s="9"/>
      <c r="D931" s="13"/>
      <c r="E931" s="9"/>
      <c r="F931" s="9"/>
      <c r="G931" s="12"/>
      <c r="H931" s="14"/>
      <c r="I931" s="15"/>
      <c r="J931" s="16" t="str">
        <f>IF(B931="","",TRIM(IF(ISNA(MATCH(B931,'Registru CMR'!$B$5:$B$504,0)),"CMR-ul nu există în registru. ","")&amp;IF(N(D931)&lt;=0,"Lipsește numărul de colete. ","")&amp;IF(F931="","Lipsește natura mărfii. ","")&amp;IF(N(H931)&lt;=0,"Lipsește greutatea brută. ","")))</f>
        <v/>
      </c>
      <c r="K931" s="1" t="str">
        <f>IF(B931="","",B931&amp;"|"&amp;COUNTIF($B$5:B931,B931))</f>
        <v/>
      </c>
    </row>
    <row r="932" spans="2:11" x14ac:dyDescent="0.2">
      <c r="B932" s="12"/>
      <c r="C932" s="9"/>
      <c r="D932" s="13"/>
      <c r="E932" s="9"/>
      <c r="F932" s="9"/>
      <c r="G932" s="12"/>
      <c r="H932" s="14"/>
      <c r="I932" s="15"/>
      <c r="J932" s="16" t="str">
        <f>IF(B932="","",TRIM(IF(ISNA(MATCH(B932,'Registru CMR'!$B$5:$B$504,0)),"CMR-ul nu există în registru. ","")&amp;IF(N(D932)&lt;=0,"Lipsește numărul de colete. ","")&amp;IF(F932="","Lipsește natura mărfii. ","")&amp;IF(N(H932)&lt;=0,"Lipsește greutatea brută. ","")))</f>
        <v/>
      </c>
      <c r="K932" s="1" t="str">
        <f>IF(B932="","",B932&amp;"|"&amp;COUNTIF($B$5:B932,B932))</f>
        <v/>
      </c>
    </row>
    <row r="933" spans="2:11" x14ac:dyDescent="0.2">
      <c r="B933" s="12"/>
      <c r="C933" s="9"/>
      <c r="D933" s="13"/>
      <c r="E933" s="9"/>
      <c r="F933" s="9"/>
      <c r="G933" s="12"/>
      <c r="H933" s="14"/>
      <c r="I933" s="15"/>
      <c r="J933" s="16" t="str">
        <f>IF(B933="","",TRIM(IF(ISNA(MATCH(B933,'Registru CMR'!$B$5:$B$504,0)),"CMR-ul nu există în registru. ","")&amp;IF(N(D933)&lt;=0,"Lipsește numărul de colete. ","")&amp;IF(F933="","Lipsește natura mărfii. ","")&amp;IF(N(H933)&lt;=0,"Lipsește greutatea brută. ","")))</f>
        <v/>
      </c>
      <c r="K933" s="1" t="str">
        <f>IF(B933="","",B933&amp;"|"&amp;COUNTIF($B$5:B933,B933))</f>
        <v/>
      </c>
    </row>
    <row r="934" spans="2:11" x14ac:dyDescent="0.2">
      <c r="B934" s="12"/>
      <c r="C934" s="9"/>
      <c r="D934" s="13"/>
      <c r="E934" s="9"/>
      <c r="F934" s="9"/>
      <c r="G934" s="12"/>
      <c r="H934" s="14"/>
      <c r="I934" s="15"/>
      <c r="J934" s="16" t="str">
        <f>IF(B934="","",TRIM(IF(ISNA(MATCH(B934,'Registru CMR'!$B$5:$B$504,0)),"CMR-ul nu există în registru. ","")&amp;IF(N(D934)&lt;=0,"Lipsește numărul de colete. ","")&amp;IF(F934="","Lipsește natura mărfii. ","")&amp;IF(N(H934)&lt;=0,"Lipsește greutatea brută. ","")))</f>
        <v/>
      </c>
      <c r="K934" s="1" t="str">
        <f>IF(B934="","",B934&amp;"|"&amp;COUNTIF($B$5:B934,B934))</f>
        <v/>
      </c>
    </row>
    <row r="935" spans="2:11" x14ac:dyDescent="0.2">
      <c r="B935" s="12"/>
      <c r="C935" s="9"/>
      <c r="D935" s="13"/>
      <c r="E935" s="9"/>
      <c r="F935" s="9"/>
      <c r="G935" s="12"/>
      <c r="H935" s="14"/>
      <c r="I935" s="15"/>
      <c r="J935" s="16" t="str">
        <f>IF(B935="","",TRIM(IF(ISNA(MATCH(B935,'Registru CMR'!$B$5:$B$504,0)),"CMR-ul nu există în registru. ","")&amp;IF(N(D935)&lt;=0,"Lipsește numărul de colete. ","")&amp;IF(F935="","Lipsește natura mărfii. ","")&amp;IF(N(H935)&lt;=0,"Lipsește greutatea brută. ","")))</f>
        <v/>
      </c>
      <c r="K935" s="1" t="str">
        <f>IF(B935="","",B935&amp;"|"&amp;COUNTIF($B$5:B935,B935))</f>
        <v/>
      </c>
    </row>
    <row r="936" spans="2:11" x14ac:dyDescent="0.2">
      <c r="B936" s="12"/>
      <c r="C936" s="9"/>
      <c r="D936" s="13"/>
      <c r="E936" s="9"/>
      <c r="F936" s="9"/>
      <c r="G936" s="12"/>
      <c r="H936" s="14"/>
      <c r="I936" s="15"/>
      <c r="J936" s="16" t="str">
        <f>IF(B936="","",TRIM(IF(ISNA(MATCH(B936,'Registru CMR'!$B$5:$B$504,0)),"CMR-ul nu există în registru. ","")&amp;IF(N(D936)&lt;=0,"Lipsește numărul de colete. ","")&amp;IF(F936="","Lipsește natura mărfii. ","")&amp;IF(N(H936)&lt;=0,"Lipsește greutatea brută. ","")))</f>
        <v/>
      </c>
      <c r="K936" s="1" t="str">
        <f>IF(B936="","",B936&amp;"|"&amp;COUNTIF($B$5:B936,B936))</f>
        <v/>
      </c>
    </row>
    <row r="937" spans="2:11" x14ac:dyDescent="0.2">
      <c r="B937" s="12"/>
      <c r="C937" s="9"/>
      <c r="D937" s="13"/>
      <c r="E937" s="9"/>
      <c r="F937" s="9"/>
      <c r="G937" s="12"/>
      <c r="H937" s="14"/>
      <c r="I937" s="15"/>
      <c r="J937" s="16" t="str">
        <f>IF(B937="","",TRIM(IF(ISNA(MATCH(B937,'Registru CMR'!$B$5:$B$504,0)),"CMR-ul nu există în registru. ","")&amp;IF(N(D937)&lt;=0,"Lipsește numărul de colete. ","")&amp;IF(F937="","Lipsește natura mărfii. ","")&amp;IF(N(H937)&lt;=0,"Lipsește greutatea brută. ","")))</f>
        <v/>
      </c>
      <c r="K937" s="1" t="str">
        <f>IF(B937="","",B937&amp;"|"&amp;COUNTIF($B$5:B937,B937))</f>
        <v/>
      </c>
    </row>
    <row r="938" spans="2:11" x14ac:dyDescent="0.2">
      <c r="B938" s="12"/>
      <c r="C938" s="9"/>
      <c r="D938" s="13"/>
      <c r="E938" s="9"/>
      <c r="F938" s="9"/>
      <c r="G938" s="12"/>
      <c r="H938" s="14"/>
      <c r="I938" s="15"/>
      <c r="J938" s="16" t="str">
        <f>IF(B938="","",TRIM(IF(ISNA(MATCH(B938,'Registru CMR'!$B$5:$B$504,0)),"CMR-ul nu există în registru. ","")&amp;IF(N(D938)&lt;=0,"Lipsește numărul de colete. ","")&amp;IF(F938="","Lipsește natura mărfii. ","")&amp;IF(N(H938)&lt;=0,"Lipsește greutatea brută. ","")))</f>
        <v/>
      </c>
      <c r="K938" s="1" t="str">
        <f>IF(B938="","",B938&amp;"|"&amp;COUNTIF($B$5:B938,B938))</f>
        <v/>
      </c>
    </row>
    <row r="939" spans="2:11" x14ac:dyDescent="0.2">
      <c r="B939" s="12"/>
      <c r="C939" s="9"/>
      <c r="D939" s="13"/>
      <c r="E939" s="9"/>
      <c r="F939" s="9"/>
      <c r="G939" s="12"/>
      <c r="H939" s="14"/>
      <c r="I939" s="15"/>
      <c r="J939" s="16" t="str">
        <f>IF(B939="","",TRIM(IF(ISNA(MATCH(B939,'Registru CMR'!$B$5:$B$504,0)),"CMR-ul nu există în registru. ","")&amp;IF(N(D939)&lt;=0,"Lipsește numărul de colete. ","")&amp;IF(F939="","Lipsește natura mărfii. ","")&amp;IF(N(H939)&lt;=0,"Lipsește greutatea brută. ","")))</f>
        <v/>
      </c>
      <c r="K939" s="1" t="str">
        <f>IF(B939="","",B939&amp;"|"&amp;COUNTIF($B$5:B939,B939))</f>
        <v/>
      </c>
    </row>
    <row r="940" spans="2:11" x14ac:dyDescent="0.2">
      <c r="B940" s="12"/>
      <c r="C940" s="9"/>
      <c r="D940" s="13"/>
      <c r="E940" s="9"/>
      <c r="F940" s="9"/>
      <c r="G940" s="12"/>
      <c r="H940" s="14"/>
      <c r="I940" s="15"/>
      <c r="J940" s="16" t="str">
        <f>IF(B940="","",TRIM(IF(ISNA(MATCH(B940,'Registru CMR'!$B$5:$B$504,0)),"CMR-ul nu există în registru. ","")&amp;IF(N(D940)&lt;=0,"Lipsește numărul de colete. ","")&amp;IF(F940="","Lipsește natura mărfii. ","")&amp;IF(N(H940)&lt;=0,"Lipsește greutatea brută. ","")))</f>
        <v/>
      </c>
      <c r="K940" s="1" t="str">
        <f>IF(B940="","",B940&amp;"|"&amp;COUNTIF($B$5:B940,B940))</f>
        <v/>
      </c>
    </row>
    <row r="941" spans="2:11" x14ac:dyDescent="0.2">
      <c r="B941" s="12"/>
      <c r="C941" s="9"/>
      <c r="D941" s="13"/>
      <c r="E941" s="9"/>
      <c r="F941" s="9"/>
      <c r="G941" s="12"/>
      <c r="H941" s="14"/>
      <c r="I941" s="15"/>
      <c r="J941" s="16" t="str">
        <f>IF(B941="","",TRIM(IF(ISNA(MATCH(B941,'Registru CMR'!$B$5:$B$504,0)),"CMR-ul nu există în registru. ","")&amp;IF(N(D941)&lt;=0,"Lipsește numărul de colete. ","")&amp;IF(F941="","Lipsește natura mărfii. ","")&amp;IF(N(H941)&lt;=0,"Lipsește greutatea brută. ","")))</f>
        <v/>
      </c>
      <c r="K941" s="1" t="str">
        <f>IF(B941="","",B941&amp;"|"&amp;COUNTIF($B$5:B941,B941))</f>
        <v/>
      </c>
    </row>
    <row r="942" spans="2:11" x14ac:dyDescent="0.2">
      <c r="B942" s="12"/>
      <c r="C942" s="9"/>
      <c r="D942" s="13"/>
      <c r="E942" s="9"/>
      <c r="F942" s="9"/>
      <c r="G942" s="12"/>
      <c r="H942" s="14"/>
      <c r="I942" s="15"/>
      <c r="J942" s="16" t="str">
        <f>IF(B942="","",TRIM(IF(ISNA(MATCH(B942,'Registru CMR'!$B$5:$B$504,0)),"CMR-ul nu există în registru. ","")&amp;IF(N(D942)&lt;=0,"Lipsește numărul de colete. ","")&amp;IF(F942="","Lipsește natura mărfii. ","")&amp;IF(N(H942)&lt;=0,"Lipsește greutatea brută. ","")))</f>
        <v/>
      </c>
      <c r="K942" s="1" t="str">
        <f>IF(B942="","",B942&amp;"|"&amp;COUNTIF($B$5:B942,B942))</f>
        <v/>
      </c>
    </row>
    <row r="943" spans="2:11" x14ac:dyDescent="0.2">
      <c r="B943" s="12"/>
      <c r="C943" s="9"/>
      <c r="D943" s="13"/>
      <c r="E943" s="9"/>
      <c r="F943" s="9"/>
      <c r="G943" s="12"/>
      <c r="H943" s="14"/>
      <c r="I943" s="15"/>
      <c r="J943" s="16" t="str">
        <f>IF(B943="","",TRIM(IF(ISNA(MATCH(B943,'Registru CMR'!$B$5:$B$504,0)),"CMR-ul nu există în registru. ","")&amp;IF(N(D943)&lt;=0,"Lipsește numărul de colete. ","")&amp;IF(F943="","Lipsește natura mărfii. ","")&amp;IF(N(H943)&lt;=0,"Lipsește greutatea brută. ","")))</f>
        <v/>
      </c>
      <c r="K943" s="1" t="str">
        <f>IF(B943="","",B943&amp;"|"&amp;COUNTIF($B$5:B943,B943))</f>
        <v/>
      </c>
    </row>
    <row r="944" spans="2:11" x14ac:dyDescent="0.2">
      <c r="B944" s="12"/>
      <c r="C944" s="9"/>
      <c r="D944" s="13"/>
      <c r="E944" s="9"/>
      <c r="F944" s="9"/>
      <c r="G944" s="12"/>
      <c r="H944" s="14"/>
      <c r="I944" s="15"/>
      <c r="J944" s="16" t="str">
        <f>IF(B944="","",TRIM(IF(ISNA(MATCH(B944,'Registru CMR'!$B$5:$B$504,0)),"CMR-ul nu există în registru. ","")&amp;IF(N(D944)&lt;=0,"Lipsește numărul de colete. ","")&amp;IF(F944="","Lipsește natura mărfii. ","")&amp;IF(N(H944)&lt;=0,"Lipsește greutatea brută. ","")))</f>
        <v/>
      </c>
      <c r="K944" s="1" t="str">
        <f>IF(B944="","",B944&amp;"|"&amp;COUNTIF($B$5:B944,B944))</f>
        <v/>
      </c>
    </row>
    <row r="945" spans="2:11" x14ac:dyDescent="0.2">
      <c r="B945" s="12"/>
      <c r="C945" s="9"/>
      <c r="D945" s="13"/>
      <c r="E945" s="9"/>
      <c r="F945" s="9"/>
      <c r="G945" s="12"/>
      <c r="H945" s="14"/>
      <c r="I945" s="15"/>
      <c r="J945" s="16" t="str">
        <f>IF(B945="","",TRIM(IF(ISNA(MATCH(B945,'Registru CMR'!$B$5:$B$504,0)),"CMR-ul nu există în registru. ","")&amp;IF(N(D945)&lt;=0,"Lipsește numărul de colete. ","")&amp;IF(F945="","Lipsește natura mărfii. ","")&amp;IF(N(H945)&lt;=0,"Lipsește greutatea brută. ","")))</f>
        <v/>
      </c>
      <c r="K945" s="1" t="str">
        <f>IF(B945="","",B945&amp;"|"&amp;COUNTIF($B$5:B945,B945))</f>
        <v/>
      </c>
    </row>
    <row r="946" spans="2:11" x14ac:dyDescent="0.2">
      <c r="B946" s="12"/>
      <c r="C946" s="9"/>
      <c r="D946" s="13"/>
      <c r="E946" s="9"/>
      <c r="F946" s="9"/>
      <c r="G946" s="12"/>
      <c r="H946" s="14"/>
      <c r="I946" s="15"/>
      <c r="J946" s="16" t="str">
        <f>IF(B946="","",TRIM(IF(ISNA(MATCH(B946,'Registru CMR'!$B$5:$B$504,0)),"CMR-ul nu există în registru. ","")&amp;IF(N(D946)&lt;=0,"Lipsește numărul de colete. ","")&amp;IF(F946="","Lipsește natura mărfii. ","")&amp;IF(N(H946)&lt;=0,"Lipsește greutatea brută. ","")))</f>
        <v/>
      </c>
      <c r="K946" s="1" t="str">
        <f>IF(B946="","",B946&amp;"|"&amp;COUNTIF($B$5:B946,B946))</f>
        <v/>
      </c>
    </row>
    <row r="947" spans="2:11" x14ac:dyDescent="0.2">
      <c r="B947" s="12"/>
      <c r="C947" s="9"/>
      <c r="D947" s="13"/>
      <c r="E947" s="9"/>
      <c r="F947" s="9"/>
      <c r="G947" s="12"/>
      <c r="H947" s="14"/>
      <c r="I947" s="15"/>
      <c r="J947" s="16" t="str">
        <f>IF(B947="","",TRIM(IF(ISNA(MATCH(B947,'Registru CMR'!$B$5:$B$504,0)),"CMR-ul nu există în registru. ","")&amp;IF(N(D947)&lt;=0,"Lipsește numărul de colete. ","")&amp;IF(F947="","Lipsește natura mărfii. ","")&amp;IF(N(H947)&lt;=0,"Lipsește greutatea brută. ","")))</f>
        <v/>
      </c>
      <c r="K947" s="1" t="str">
        <f>IF(B947="","",B947&amp;"|"&amp;COUNTIF($B$5:B947,B947))</f>
        <v/>
      </c>
    </row>
    <row r="948" spans="2:11" x14ac:dyDescent="0.2">
      <c r="B948" s="12"/>
      <c r="C948" s="9"/>
      <c r="D948" s="13"/>
      <c r="E948" s="9"/>
      <c r="F948" s="9"/>
      <c r="G948" s="12"/>
      <c r="H948" s="14"/>
      <c r="I948" s="15"/>
      <c r="J948" s="16" t="str">
        <f>IF(B948="","",TRIM(IF(ISNA(MATCH(B948,'Registru CMR'!$B$5:$B$504,0)),"CMR-ul nu există în registru. ","")&amp;IF(N(D948)&lt;=0,"Lipsește numărul de colete. ","")&amp;IF(F948="","Lipsește natura mărfii. ","")&amp;IF(N(H948)&lt;=0,"Lipsește greutatea brută. ","")))</f>
        <v/>
      </c>
      <c r="K948" s="1" t="str">
        <f>IF(B948="","",B948&amp;"|"&amp;COUNTIF($B$5:B948,B948))</f>
        <v/>
      </c>
    </row>
    <row r="949" spans="2:11" x14ac:dyDescent="0.2">
      <c r="B949" s="12"/>
      <c r="C949" s="9"/>
      <c r="D949" s="13"/>
      <c r="E949" s="9"/>
      <c r="F949" s="9"/>
      <c r="G949" s="12"/>
      <c r="H949" s="14"/>
      <c r="I949" s="15"/>
      <c r="J949" s="16" t="str">
        <f>IF(B949="","",TRIM(IF(ISNA(MATCH(B949,'Registru CMR'!$B$5:$B$504,0)),"CMR-ul nu există în registru. ","")&amp;IF(N(D949)&lt;=0,"Lipsește numărul de colete. ","")&amp;IF(F949="","Lipsește natura mărfii. ","")&amp;IF(N(H949)&lt;=0,"Lipsește greutatea brută. ","")))</f>
        <v/>
      </c>
      <c r="K949" s="1" t="str">
        <f>IF(B949="","",B949&amp;"|"&amp;COUNTIF($B$5:B949,B949))</f>
        <v/>
      </c>
    </row>
    <row r="950" spans="2:11" x14ac:dyDescent="0.2">
      <c r="B950" s="12"/>
      <c r="C950" s="9"/>
      <c r="D950" s="13"/>
      <c r="E950" s="9"/>
      <c r="F950" s="9"/>
      <c r="G950" s="12"/>
      <c r="H950" s="14"/>
      <c r="I950" s="15"/>
      <c r="J950" s="16" t="str">
        <f>IF(B950="","",TRIM(IF(ISNA(MATCH(B950,'Registru CMR'!$B$5:$B$504,0)),"CMR-ul nu există în registru. ","")&amp;IF(N(D950)&lt;=0,"Lipsește numărul de colete. ","")&amp;IF(F950="","Lipsește natura mărfii. ","")&amp;IF(N(H950)&lt;=0,"Lipsește greutatea brută. ","")))</f>
        <v/>
      </c>
      <c r="K950" s="1" t="str">
        <f>IF(B950="","",B950&amp;"|"&amp;COUNTIF($B$5:B950,B950))</f>
        <v/>
      </c>
    </row>
    <row r="951" spans="2:11" x14ac:dyDescent="0.2">
      <c r="B951" s="12"/>
      <c r="C951" s="9"/>
      <c r="D951" s="13"/>
      <c r="E951" s="9"/>
      <c r="F951" s="9"/>
      <c r="G951" s="12"/>
      <c r="H951" s="14"/>
      <c r="I951" s="15"/>
      <c r="J951" s="16" t="str">
        <f>IF(B951="","",TRIM(IF(ISNA(MATCH(B951,'Registru CMR'!$B$5:$B$504,0)),"CMR-ul nu există în registru. ","")&amp;IF(N(D951)&lt;=0,"Lipsește numărul de colete. ","")&amp;IF(F951="","Lipsește natura mărfii. ","")&amp;IF(N(H951)&lt;=0,"Lipsește greutatea brută. ","")))</f>
        <v/>
      </c>
      <c r="K951" s="1" t="str">
        <f>IF(B951="","",B951&amp;"|"&amp;COUNTIF($B$5:B951,B951))</f>
        <v/>
      </c>
    </row>
    <row r="952" spans="2:11" x14ac:dyDescent="0.2">
      <c r="B952" s="12"/>
      <c r="C952" s="9"/>
      <c r="D952" s="13"/>
      <c r="E952" s="9"/>
      <c r="F952" s="9"/>
      <c r="G952" s="12"/>
      <c r="H952" s="14"/>
      <c r="I952" s="15"/>
      <c r="J952" s="16" t="str">
        <f>IF(B952="","",TRIM(IF(ISNA(MATCH(B952,'Registru CMR'!$B$5:$B$504,0)),"CMR-ul nu există în registru. ","")&amp;IF(N(D952)&lt;=0,"Lipsește numărul de colete. ","")&amp;IF(F952="","Lipsește natura mărfii. ","")&amp;IF(N(H952)&lt;=0,"Lipsește greutatea brută. ","")))</f>
        <v/>
      </c>
      <c r="K952" s="1" t="str">
        <f>IF(B952="","",B952&amp;"|"&amp;COUNTIF($B$5:B952,B952))</f>
        <v/>
      </c>
    </row>
    <row r="953" spans="2:11" x14ac:dyDescent="0.2">
      <c r="B953" s="12"/>
      <c r="C953" s="9"/>
      <c r="D953" s="13"/>
      <c r="E953" s="9"/>
      <c r="F953" s="9"/>
      <c r="G953" s="12"/>
      <c r="H953" s="14"/>
      <c r="I953" s="15"/>
      <c r="J953" s="16" t="str">
        <f>IF(B953="","",TRIM(IF(ISNA(MATCH(B953,'Registru CMR'!$B$5:$B$504,0)),"CMR-ul nu există în registru. ","")&amp;IF(N(D953)&lt;=0,"Lipsește numărul de colete. ","")&amp;IF(F953="","Lipsește natura mărfii. ","")&amp;IF(N(H953)&lt;=0,"Lipsește greutatea brută. ","")))</f>
        <v/>
      </c>
      <c r="K953" s="1" t="str">
        <f>IF(B953="","",B953&amp;"|"&amp;COUNTIF($B$5:B953,B953))</f>
        <v/>
      </c>
    </row>
    <row r="954" spans="2:11" x14ac:dyDescent="0.2">
      <c r="B954" s="12"/>
      <c r="C954" s="9"/>
      <c r="D954" s="13"/>
      <c r="E954" s="9"/>
      <c r="F954" s="9"/>
      <c r="G954" s="12"/>
      <c r="H954" s="14"/>
      <c r="I954" s="15"/>
      <c r="J954" s="16" t="str">
        <f>IF(B954="","",TRIM(IF(ISNA(MATCH(B954,'Registru CMR'!$B$5:$B$504,0)),"CMR-ul nu există în registru. ","")&amp;IF(N(D954)&lt;=0,"Lipsește numărul de colete. ","")&amp;IF(F954="","Lipsește natura mărfii. ","")&amp;IF(N(H954)&lt;=0,"Lipsește greutatea brută. ","")))</f>
        <v/>
      </c>
      <c r="K954" s="1" t="str">
        <f>IF(B954="","",B954&amp;"|"&amp;COUNTIF($B$5:B954,B954))</f>
        <v/>
      </c>
    </row>
    <row r="955" spans="2:11" x14ac:dyDescent="0.2">
      <c r="B955" s="12"/>
      <c r="C955" s="9"/>
      <c r="D955" s="13"/>
      <c r="E955" s="9"/>
      <c r="F955" s="9"/>
      <c r="G955" s="12"/>
      <c r="H955" s="14"/>
      <c r="I955" s="15"/>
      <c r="J955" s="16" t="str">
        <f>IF(B955="","",TRIM(IF(ISNA(MATCH(B955,'Registru CMR'!$B$5:$B$504,0)),"CMR-ul nu există în registru. ","")&amp;IF(N(D955)&lt;=0,"Lipsește numărul de colete. ","")&amp;IF(F955="","Lipsește natura mărfii. ","")&amp;IF(N(H955)&lt;=0,"Lipsește greutatea brută. ","")))</f>
        <v/>
      </c>
      <c r="K955" s="1" t="str">
        <f>IF(B955="","",B955&amp;"|"&amp;COUNTIF($B$5:B955,B955))</f>
        <v/>
      </c>
    </row>
    <row r="956" spans="2:11" x14ac:dyDescent="0.2">
      <c r="B956" s="12"/>
      <c r="C956" s="9"/>
      <c r="D956" s="13"/>
      <c r="E956" s="9"/>
      <c r="F956" s="9"/>
      <c r="G956" s="12"/>
      <c r="H956" s="14"/>
      <c r="I956" s="15"/>
      <c r="J956" s="16" t="str">
        <f>IF(B956="","",TRIM(IF(ISNA(MATCH(B956,'Registru CMR'!$B$5:$B$504,0)),"CMR-ul nu există în registru. ","")&amp;IF(N(D956)&lt;=0,"Lipsește numărul de colete. ","")&amp;IF(F956="","Lipsește natura mărfii. ","")&amp;IF(N(H956)&lt;=0,"Lipsește greutatea brută. ","")))</f>
        <v/>
      </c>
      <c r="K956" s="1" t="str">
        <f>IF(B956="","",B956&amp;"|"&amp;COUNTIF($B$5:B956,B956))</f>
        <v/>
      </c>
    </row>
    <row r="957" spans="2:11" x14ac:dyDescent="0.2">
      <c r="B957" s="12"/>
      <c r="C957" s="9"/>
      <c r="D957" s="13"/>
      <c r="E957" s="9"/>
      <c r="F957" s="9"/>
      <c r="G957" s="12"/>
      <c r="H957" s="14"/>
      <c r="I957" s="15"/>
      <c r="J957" s="16" t="str">
        <f>IF(B957="","",TRIM(IF(ISNA(MATCH(B957,'Registru CMR'!$B$5:$B$504,0)),"CMR-ul nu există în registru. ","")&amp;IF(N(D957)&lt;=0,"Lipsește numărul de colete. ","")&amp;IF(F957="","Lipsește natura mărfii. ","")&amp;IF(N(H957)&lt;=0,"Lipsește greutatea brută. ","")))</f>
        <v/>
      </c>
      <c r="K957" s="1" t="str">
        <f>IF(B957="","",B957&amp;"|"&amp;COUNTIF($B$5:B957,B957))</f>
        <v/>
      </c>
    </row>
    <row r="958" spans="2:11" x14ac:dyDescent="0.2">
      <c r="B958" s="12"/>
      <c r="C958" s="9"/>
      <c r="D958" s="13"/>
      <c r="E958" s="9"/>
      <c r="F958" s="9"/>
      <c r="G958" s="12"/>
      <c r="H958" s="14"/>
      <c r="I958" s="15"/>
      <c r="J958" s="16" t="str">
        <f>IF(B958="","",TRIM(IF(ISNA(MATCH(B958,'Registru CMR'!$B$5:$B$504,0)),"CMR-ul nu există în registru. ","")&amp;IF(N(D958)&lt;=0,"Lipsește numărul de colete. ","")&amp;IF(F958="","Lipsește natura mărfii. ","")&amp;IF(N(H958)&lt;=0,"Lipsește greutatea brută. ","")))</f>
        <v/>
      </c>
      <c r="K958" s="1" t="str">
        <f>IF(B958="","",B958&amp;"|"&amp;COUNTIF($B$5:B958,B958))</f>
        <v/>
      </c>
    </row>
    <row r="959" spans="2:11" x14ac:dyDescent="0.2">
      <c r="B959" s="12"/>
      <c r="C959" s="9"/>
      <c r="D959" s="13"/>
      <c r="E959" s="9"/>
      <c r="F959" s="9"/>
      <c r="G959" s="12"/>
      <c r="H959" s="14"/>
      <c r="I959" s="15"/>
      <c r="J959" s="16" t="str">
        <f>IF(B959="","",TRIM(IF(ISNA(MATCH(B959,'Registru CMR'!$B$5:$B$504,0)),"CMR-ul nu există în registru. ","")&amp;IF(N(D959)&lt;=0,"Lipsește numărul de colete. ","")&amp;IF(F959="","Lipsește natura mărfii. ","")&amp;IF(N(H959)&lt;=0,"Lipsește greutatea brută. ","")))</f>
        <v/>
      </c>
      <c r="K959" s="1" t="str">
        <f>IF(B959="","",B959&amp;"|"&amp;COUNTIF($B$5:B959,B959))</f>
        <v/>
      </c>
    </row>
    <row r="960" spans="2:11" x14ac:dyDescent="0.2">
      <c r="B960" s="12"/>
      <c r="C960" s="9"/>
      <c r="D960" s="13"/>
      <c r="E960" s="9"/>
      <c r="F960" s="9"/>
      <c r="G960" s="12"/>
      <c r="H960" s="14"/>
      <c r="I960" s="15"/>
      <c r="J960" s="16" t="str">
        <f>IF(B960="","",TRIM(IF(ISNA(MATCH(B960,'Registru CMR'!$B$5:$B$504,0)),"CMR-ul nu există în registru. ","")&amp;IF(N(D960)&lt;=0,"Lipsește numărul de colete. ","")&amp;IF(F960="","Lipsește natura mărfii. ","")&amp;IF(N(H960)&lt;=0,"Lipsește greutatea brută. ","")))</f>
        <v/>
      </c>
      <c r="K960" s="1" t="str">
        <f>IF(B960="","",B960&amp;"|"&amp;COUNTIF($B$5:B960,B960))</f>
        <v/>
      </c>
    </row>
    <row r="961" spans="2:11" x14ac:dyDescent="0.2">
      <c r="B961" s="12"/>
      <c r="C961" s="9"/>
      <c r="D961" s="13"/>
      <c r="E961" s="9"/>
      <c r="F961" s="9"/>
      <c r="G961" s="12"/>
      <c r="H961" s="14"/>
      <c r="I961" s="15"/>
      <c r="J961" s="16" t="str">
        <f>IF(B961="","",TRIM(IF(ISNA(MATCH(B961,'Registru CMR'!$B$5:$B$504,0)),"CMR-ul nu există în registru. ","")&amp;IF(N(D961)&lt;=0,"Lipsește numărul de colete. ","")&amp;IF(F961="","Lipsește natura mărfii. ","")&amp;IF(N(H961)&lt;=0,"Lipsește greutatea brută. ","")))</f>
        <v/>
      </c>
      <c r="K961" s="1" t="str">
        <f>IF(B961="","",B961&amp;"|"&amp;COUNTIF($B$5:B961,B961))</f>
        <v/>
      </c>
    </row>
    <row r="962" spans="2:11" x14ac:dyDescent="0.2">
      <c r="B962" s="12"/>
      <c r="C962" s="9"/>
      <c r="D962" s="13"/>
      <c r="E962" s="9"/>
      <c r="F962" s="9"/>
      <c r="G962" s="12"/>
      <c r="H962" s="14"/>
      <c r="I962" s="15"/>
      <c r="J962" s="16" t="str">
        <f>IF(B962="","",TRIM(IF(ISNA(MATCH(B962,'Registru CMR'!$B$5:$B$504,0)),"CMR-ul nu există în registru. ","")&amp;IF(N(D962)&lt;=0,"Lipsește numărul de colete. ","")&amp;IF(F962="","Lipsește natura mărfii. ","")&amp;IF(N(H962)&lt;=0,"Lipsește greutatea brută. ","")))</f>
        <v/>
      </c>
      <c r="K962" s="1" t="str">
        <f>IF(B962="","",B962&amp;"|"&amp;COUNTIF($B$5:B962,B962))</f>
        <v/>
      </c>
    </row>
    <row r="963" spans="2:11" x14ac:dyDescent="0.2">
      <c r="B963" s="12"/>
      <c r="C963" s="9"/>
      <c r="D963" s="13"/>
      <c r="E963" s="9"/>
      <c r="F963" s="9"/>
      <c r="G963" s="12"/>
      <c r="H963" s="14"/>
      <c r="I963" s="15"/>
      <c r="J963" s="16" t="str">
        <f>IF(B963="","",TRIM(IF(ISNA(MATCH(B963,'Registru CMR'!$B$5:$B$504,0)),"CMR-ul nu există în registru. ","")&amp;IF(N(D963)&lt;=0,"Lipsește numărul de colete. ","")&amp;IF(F963="","Lipsește natura mărfii. ","")&amp;IF(N(H963)&lt;=0,"Lipsește greutatea brută. ","")))</f>
        <v/>
      </c>
      <c r="K963" s="1" t="str">
        <f>IF(B963="","",B963&amp;"|"&amp;COUNTIF($B$5:B963,B963))</f>
        <v/>
      </c>
    </row>
    <row r="964" spans="2:11" x14ac:dyDescent="0.2">
      <c r="B964" s="12"/>
      <c r="C964" s="9"/>
      <c r="D964" s="13"/>
      <c r="E964" s="9"/>
      <c r="F964" s="9"/>
      <c r="G964" s="12"/>
      <c r="H964" s="14"/>
      <c r="I964" s="15"/>
      <c r="J964" s="16" t="str">
        <f>IF(B964="","",TRIM(IF(ISNA(MATCH(B964,'Registru CMR'!$B$5:$B$504,0)),"CMR-ul nu există în registru. ","")&amp;IF(N(D964)&lt;=0,"Lipsește numărul de colete. ","")&amp;IF(F964="","Lipsește natura mărfii. ","")&amp;IF(N(H964)&lt;=0,"Lipsește greutatea brută. ","")))</f>
        <v/>
      </c>
      <c r="K964" s="1" t="str">
        <f>IF(B964="","",B964&amp;"|"&amp;COUNTIF($B$5:B964,B964))</f>
        <v/>
      </c>
    </row>
    <row r="965" spans="2:11" x14ac:dyDescent="0.2">
      <c r="B965" s="12"/>
      <c r="C965" s="9"/>
      <c r="D965" s="13"/>
      <c r="E965" s="9"/>
      <c r="F965" s="9"/>
      <c r="G965" s="12"/>
      <c r="H965" s="14"/>
      <c r="I965" s="15"/>
      <c r="J965" s="16" t="str">
        <f>IF(B965="","",TRIM(IF(ISNA(MATCH(B965,'Registru CMR'!$B$5:$B$504,0)),"CMR-ul nu există în registru. ","")&amp;IF(N(D965)&lt;=0,"Lipsește numărul de colete. ","")&amp;IF(F965="","Lipsește natura mărfii. ","")&amp;IF(N(H965)&lt;=0,"Lipsește greutatea brută. ","")))</f>
        <v/>
      </c>
      <c r="K965" s="1" t="str">
        <f>IF(B965="","",B965&amp;"|"&amp;COUNTIF($B$5:B965,B965))</f>
        <v/>
      </c>
    </row>
    <row r="966" spans="2:11" x14ac:dyDescent="0.2">
      <c r="B966" s="12"/>
      <c r="C966" s="9"/>
      <c r="D966" s="13"/>
      <c r="E966" s="9"/>
      <c r="F966" s="9"/>
      <c r="G966" s="12"/>
      <c r="H966" s="14"/>
      <c r="I966" s="15"/>
      <c r="J966" s="16" t="str">
        <f>IF(B966="","",TRIM(IF(ISNA(MATCH(B966,'Registru CMR'!$B$5:$B$504,0)),"CMR-ul nu există în registru. ","")&amp;IF(N(D966)&lt;=0,"Lipsește numărul de colete. ","")&amp;IF(F966="","Lipsește natura mărfii. ","")&amp;IF(N(H966)&lt;=0,"Lipsește greutatea brută. ","")))</f>
        <v/>
      </c>
      <c r="K966" s="1" t="str">
        <f>IF(B966="","",B966&amp;"|"&amp;COUNTIF($B$5:B966,B966))</f>
        <v/>
      </c>
    </row>
    <row r="967" spans="2:11" x14ac:dyDescent="0.2">
      <c r="B967" s="12"/>
      <c r="C967" s="9"/>
      <c r="D967" s="13"/>
      <c r="E967" s="9"/>
      <c r="F967" s="9"/>
      <c r="G967" s="12"/>
      <c r="H967" s="14"/>
      <c r="I967" s="15"/>
      <c r="J967" s="16" t="str">
        <f>IF(B967="","",TRIM(IF(ISNA(MATCH(B967,'Registru CMR'!$B$5:$B$504,0)),"CMR-ul nu există în registru. ","")&amp;IF(N(D967)&lt;=0,"Lipsește numărul de colete. ","")&amp;IF(F967="","Lipsește natura mărfii. ","")&amp;IF(N(H967)&lt;=0,"Lipsește greutatea brută. ","")))</f>
        <v/>
      </c>
      <c r="K967" s="1" t="str">
        <f>IF(B967="","",B967&amp;"|"&amp;COUNTIF($B$5:B967,B967))</f>
        <v/>
      </c>
    </row>
    <row r="968" spans="2:11" x14ac:dyDescent="0.2">
      <c r="B968" s="12"/>
      <c r="C968" s="9"/>
      <c r="D968" s="13"/>
      <c r="E968" s="9"/>
      <c r="F968" s="9"/>
      <c r="G968" s="12"/>
      <c r="H968" s="14"/>
      <c r="I968" s="15"/>
      <c r="J968" s="16" t="str">
        <f>IF(B968="","",TRIM(IF(ISNA(MATCH(B968,'Registru CMR'!$B$5:$B$504,0)),"CMR-ul nu există în registru. ","")&amp;IF(N(D968)&lt;=0,"Lipsește numărul de colete. ","")&amp;IF(F968="","Lipsește natura mărfii. ","")&amp;IF(N(H968)&lt;=0,"Lipsește greutatea brută. ","")))</f>
        <v/>
      </c>
      <c r="K968" s="1" t="str">
        <f>IF(B968="","",B968&amp;"|"&amp;COUNTIF($B$5:B968,B968))</f>
        <v/>
      </c>
    </row>
    <row r="969" spans="2:11" x14ac:dyDescent="0.2">
      <c r="B969" s="12"/>
      <c r="C969" s="9"/>
      <c r="D969" s="13"/>
      <c r="E969" s="9"/>
      <c r="F969" s="9"/>
      <c r="G969" s="12"/>
      <c r="H969" s="14"/>
      <c r="I969" s="15"/>
      <c r="J969" s="16" t="str">
        <f>IF(B969="","",TRIM(IF(ISNA(MATCH(B969,'Registru CMR'!$B$5:$B$504,0)),"CMR-ul nu există în registru. ","")&amp;IF(N(D969)&lt;=0,"Lipsește numărul de colete. ","")&amp;IF(F969="","Lipsește natura mărfii. ","")&amp;IF(N(H969)&lt;=0,"Lipsește greutatea brută. ","")))</f>
        <v/>
      </c>
      <c r="K969" s="1" t="str">
        <f>IF(B969="","",B969&amp;"|"&amp;COUNTIF($B$5:B969,B969))</f>
        <v/>
      </c>
    </row>
    <row r="970" spans="2:11" x14ac:dyDescent="0.2">
      <c r="B970" s="12"/>
      <c r="C970" s="9"/>
      <c r="D970" s="13"/>
      <c r="E970" s="9"/>
      <c r="F970" s="9"/>
      <c r="G970" s="12"/>
      <c r="H970" s="14"/>
      <c r="I970" s="15"/>
      <c r="J970" s="16" t="str">
        <f>IF(B970="","",TRIM(IF(ISNA(MATCH(B970,'Registru CMR'!$B$5:$B$504,0)),"CMR-ul nu există în registru. ","")&amp;IF(N(D970)&lt;=0,"Lipsește numărul de colete. ","")&amp;IF(F970="","Lipsește natura mărfii. ","")&amp;IF(N(H970)&lt;=0,"Lipsește greutatea brută. ","")))</f>
        <v/>
      </c>
      <c r="K970" s="1" t="str">
        <f>IF(B970="","",B970&amp;"|"&amp;COUNTIF($B$5:B970,B970))</f>
        <v/>
      </c>
    </row>
    <row r="971" spans="2:11" x14ac:dyDescent="0.2">
      <c r="B971" s="12"/>
      <c r="C971" s="9"/>
      <c r="D971" s="13"/>
      <c r="E971" s="9"/>
      <c r="F971" s="9"/>
      <c r="G971" s="12"/>
      <c r="H971" s="14"/>
      <c r="I971" s="15"/>
      <c r="J971" s="16" t="str">
        <f>IF(B971="","",TRIM(IF(ISNA(MATCH(B971,'Registru CMR'!$B$5:$B$504,0)),"CMR-ul nu există în registru. ","")&amp;IF(N(D971)&lt;=0,"Lipsește numărul de colete. ","")&amp;IF(F971="","Lipsește natura mărfii. ","")&amp;IF(N(H971)&lt;=0,"Lipsește greutatea brută. ","")))</f>
        <v/>
      </c>
      <c r="K971" s="1" t="str">
        <f>IF(B971="","",B971&amp;"|"&amp;COUNTIF($B$5:B971,B971))</f>
        <v/>
      </c>
    </row>
    <row r="972" spans="2:11" x14ac:dyDescent="0.2">
      <c r="B972" s="12"/>
      <c r="C972" s="9"/>
      <c r="D972" s="13"/>
      <c r="E972" s="9"/>
      <c r="F972" s="9"/>
      <c r="G972" s="12"/>
      <c r="H972" s="14"/>
      <c r="I972" s="15"/>
      <c r="J972" s="16" t="str">
        <f>IF(B972="","",TRIM(IF(ISNA(MATCH(B972,'Registru CMR'!$B$5:$B$504,0)),"CMR-ul nu există în registru. ","")&amp;IF(N(D972)&lt;=0,"Lipsește numărul de colete. ","")&amp;IF(F972="","Lipsește natura mărfii. ","")&amp;IF(N(H972)&lt;=0,"Lipsește greutatea brută. ","")))</f>
        <v/>
      </c>
      <c r="K972" s="1" t="str">
        <f>IF(B972="","",B972&amp;"|"&amp;COUNTIF($B$5:B972,B972))</f>
        <v/>
      </c>
    </row>
    <row r="973" spans="2:11" x14ac:dyDescent="0.2">
      <c r="B973" s="12"/>
      <c r="C973" s="9"/>
      <c r="D973" s="13"/>
      <c r="E973" s="9"/>
      <c r="F973" s="9"/>
      <c r="G973" s="12"/>
      <c r="H973" s="14"/>
      <c r="I973" s="15"/>
      <c r="J973" s="16" t="str">
        <f>IF(B973="","",TRIM(IF(ISNA(MATCH(B973,'Registru CMR'!$B$5:$B$504,0)),"CMR-ul nu există în registru. ","")&amp;IF(N(D973)&lt;=0,"Lipsește numărul de colete. ","")&amp;IF(F973="","Lipsește natura mărfii. ","")&amp;IF(N(H973)&lt;=0,"Lipsește greutatea brută. ","")))</f>
        <v/>
      </c>
      <c r="K973" s="1" t="str">
        <f>IF(B973="","",B973&amp;"|"&amp;COUNTIF($B$5:B973,B973))</f>
        <v/>
      </c>
    </row>
    <row r="974" spans="2:11" x14ac:dyDescent="0.2">
      <c r="B974" s="12"/>
      <c r="C974" s="9"/>
      <c r="D974" s="13"/>
      <c r="E974" s="9"/>
      <c r="F974" s="9"/>
      <c r="G974" s="12"/>
      <c r="H974" s="14"/>
      <c r="I974" s="15"/>
      <c r="J974" s="16" t="str">
        <f>IF(B974="","",TRIM(IF(ISNA(MATCH(B974,'Registru CMR'!$B$5:$B$504,0)),"CMR-ul nu există în registru. ","")&amp;IF(N(D974)&lt;=0,"Lipsește numărul de colete. ","")&amp;IF(F974="","Lipsește natura mărfii. ","")&amp;IF(N(H974)&lt;=0,"Lipsește greutatea brută. ","")))</f>
        <v/>
      </c>
      <c r="K974" s="1" t="str">
        <f>IF(B974="","",B974&amp;"|"&amp;COUNTIF($B$5:B974,B974))</f>
        <v/>
      </c>
    </row>
    <row r="975" spans="2:11" x14ac:dyDescent="0.2">
      <c r="B975" s="12"/>
      <c r="C975" s="9"/>
      <c r="D975" s="13"/>
      <c r="E975" s="9"/>
      <c r="F975" s="9"/>
      <c r="G975" s="12"/>
      <c r="H975" s="14"/>
      <c r="I975" s="15"/>
      <c r="J975" s="16" t="str">
        <f>IF(B975="","",TRIM(IF(ISNA(MATCH(B975,'Registru CMR'!$B$5:$B$504,0)),"CMR-ul nu există în registru. ","")&amp;IF(N(D975)&lt;=0,"Lipsește numărul de colete. ","")&amp;IF(F975="","Lipsește natura mărfii. ","")&amp;IF(N(H975)&lt;=0,"Lipsește greutatea brută. ","")))</f>
        <v/>
      </c>
      <c r="K975" s="1" t="str">
        <f>IF(B975="","",B975&amp;"|"&amp;COUNTIF($B$5:B975,B975))</f>
        <v/>
      </c>
    </row>
    <row r="976" spans="2:11" x14ac:dyDescent="0.2">
      <c r="B976" s="12"/>
      <c r="C976" s="9"/>
      <c r="D976" s="13"/>
      <c r="E976" s="9"/>
      <c r="F976" s="9"/>
      <c r="G976" s="12"/>
      <c r="H976" s="14"/>
      <c r="I976" s="15"/>
      <c r="J976" s="16" t="str">
        <f>IF(B976="","",TRIM(IF(ISNA(MATCH(B976,'Registru CMR'!$B$5:$B$504,0)),"CMR-ul nu există în registru. ","")&amp;IF(N(D976)&lt;=0,"Lipsește numărul de colete. ","")&amp;IF(F976="","Lipsește natura mărfii. ","")&amp;IF(N(H976)&lt;=0,"Lipsește greutatea brută. ","")))</f>
        <v/>
      </c>
      <c r="K976" s="1" t="str">
        <f>IF(B976="","",B976&amp;"|"&amp;COUNTIF($B$5:B976,B976))</f>
        <v/>
      </c>
    </row>
    <row r="977" spans="2:11" x14ac:dyDescent="0.2">
      <c r="B977" s="12"/>
      <c r="C977" s="9"/>
      <c r="D977" s="13"/>
      <c r="E977" s="9"/>
      <c r="F977" s="9"/>
      <c r="G977" s="12"/>
      <c r="H977" s="14"/>
      <c r="I977" s="15"/>
      <c r="J977" s="16" t="str">
        <f>IF(B977="","",TRIM(IF(ISNA(MATCH(B977,'Registru CMR'!$B$5:$B$504,0)),"CMR-ul nu există în registru. ","")&amp;IF(N(D977)&lt;=0,"Lipsește numărul de colete. ","")&amp;IF(F977="","Lipsește natura mărfii. ","")&amp;IF(N(H977)&lt;=0,"Lipsește greutatea brută. ","")))</f>
        <v/>
      </c>
      <c r="K977" s="1" t="str">
        <f>IF(B977="","",B977&amp;"|"&amp;COUNTIF($B$5:B977,B977))</f>
        <v/>
      </c>
    </row>
    <row r="978" spans="2:11" x14ac:dyDescent="0.2">
      <c r="B978" s="12"/>
      <c r="C978" s="9"/>
      <c r="D978" s="13"/>
      <c r="E978" s="9"/>
      <c r="F978" s="9"/>
      <c r="G978" s="12"/>
      <c r="H978" s="14"/>
      <c r="I978" s="15"/>
      <c r="J978" s="16" t="str">
        <f>IF(B978="","",TRIM(IF(ISNA(MATCH(B978,'Registru CMR'!$B$5:$B$504,0)),"CMR-ul nu există în registru. ","")&amp;IF(N(D978)&lt;=0,"Lipsește numărul de colete. ","")&amp;IF(F978="","Lipsește natura mărfii. ","")&amp;IF(N(H978)&lt;=0,"Lipsește greutatea brută. ","")))</f>
        <v/>
      </c>
      <c r="K978" s="1" t="str">
        <f>IF(B978="","",B978&amp;"|"&amp;COUNTIF($B$5:B978,B978))</f>
        <v/>
      </c>
    </row>
    <row r="979" spans="2:11" x14ac:dyDescent="0.2">
      <c r="B979" s="12"/>
      <c r="C979" s="9"/>
      <c r="D979" s="13"/>
      <c r="E979" s="9"/>
      <c r="F979" s="9"/>
      <c r="G979" s="12"/>
      <c r="H979" s="14"/>
      <c r="I979" s="15"/>
      <c r="J979" s="16" t="str">
        <f>IF(B979="","",TRIM(IF(ISNA(MATCH(B979,'Registru CMR'!$B$5:$B$504,0)),"CMR-ul nu există în registru. ","")&amp;IF(N(D979)&lt;=0,"Lipsește numărul de colete. ","")&amp;IF(F979="","Lipsește natura mărfii. ","")&amp;IF(N(H979)&lt;=0,"Lipsește greutatea brută. ","")))</f>
        <v/>
      </c>
      <c r="K979" s="1" t="str">
        <f>IF(B979="","",B979&amp;"|"&amp;COUNTIF($B$5:B979,B979))</f>
        <v/>
      </c>
    </row>
    <row r="980" spans="2:11" x14ac:dyDescent="0.2">
      <c r="B980" s="12"/>
      <c r="C980" s="9"/>
      <c r="D980" s="13"/>
      <c r="E980" s="9"/>
      <c r="F980" s="9"/>
      <c r="G980" s="12"/>
      <c r="H980" s="14"/>
      <c r="I980" s="15"/>
      <c r="J980" s="16" t="str">
        <f>IF(B980="","",TRIM(IF(ISNA(MATCH(B980,'Registru CMR'!$B$5:$B$504,0)),"CMR-ul nu există în registru. ","")&amp;IF(N(D980)&lt;=0,"Lipsește numărul de colete. ","")&amp;IF(F980="","Lipsește natura mărfii. ","")&amp;IF(N(H980)&lt;=0,"Lipsește greutatea brută. ","")))</f>
        <v/>
      </c>
      <c r="K980" s="1" t="str">
        <f>IF(B980="","",B980&amp;"|"&amp;COUNTIF($B$5:B980,B980))</f>
        <v/>
      </c>
    </row>
    <row r="981" spans="2:11" x14ac:dyDescent="0.2">
      <c r="B981" s="12"/>
      <c r="C981" s="9"/>
      <c r="D981" s="13"/>
      <c r="E981" s="9"/>
      <c r="F981" s="9"/>
      <c r="G981" s="12"/>
      <c r="H981" s="14"/>
      <c r="I981" s="15"/>
      <c r="J981" s="16" t="str">
        <f>IF(B981="","",TRIM(IF(ISNA(MATCH(B981,'Registru CMR'!$B$5:$B$504,0)),"CMR-ul nu există în registru. ","")&amp;IF(N(D981)&lt;=0,"Lipsește numărul de colete. ","")&amp;IF(F981="","Lipsește natura mărfii. ","")&amp;IF(N(H981)&lt;=0,"Lipsește greutatea brută. ","")))</f>
        <v/>
      </c>
      <c r="K981" s="1" t="str">
        <f>IF(B981="","",B981&amp;"|"&amp;COUNTIF($B$5:B981,B981))</f>
        <v/>
      </c>
    </row>
    <row r="982" spans="2:11" x14ac:dyDescent="0.2">
      <c r="B982" s="12"/>
      <c r="C982" s="9"/>
      <c r="D982" s="13"/>
      <c r="E982" s="9"/>
      <c r="F982" s="9"/>
      <c r="G982" s="12"/>
      <c r="H982" s="14"/>
      <c r="I982" s="15"/>
      <c r="J982" s="16" t="str">
        <f>IF(B982="","",TRIM(IF(ISNA(MATCH(B982,'Registru CMR'!$B$5:$B$504,0)),"CMR-ul nu există în registru. ","")&amp;IF(N(D982)&lt;=0,"Lipsește numărul de colete. ","")&amp;IF(F982="","Lipsește natura mărfii. ","")&amp;IF(N(H982)&lt;=0,"Lipsește greutatea brută. ","")))</f>
        <v/>
      </c>
      <c r="K982" s="1" t="str">
        <f>IF(B982="","",B982&amp;"|"&amp;COUNTIF($B$5:B982,B982))</f>
        <v/>
      </c>
    </row>
    <row r="983" spans="2:11" x14ac:dyDescent="0.2">
      <c r="B983" s="12"/>
      <c r="C983" s="9"/>
      <c r="D983" s="13"/>
      <c r="E983" s="9"/>
      <c r="F983" s="9"/>
      <c r="G983" s="12"/>
      <c r="H983" s="14"/>
      <c r="I983" s="15"/>
      <c r="J983" s="16" t="str">
        <f>IF(B983="","",TRIM(IF(ISNA(MATCH(B983,'Registru CMR'!$B$5:$B$504,0)),"CMR-ul nu există în registru. ","")&amp;IF(N(D983)&lt;=0,"Lipsește numărul de colete. ","")&amp;IF(F983="","Lipsește natura mărfii. ","")&amp;IF(N(H983)&lt;=0,"Lipsește greutatea brută. ","")))</f>
        <v/>
      </c>
      <c r="K983" s="1" t="str">
        <f>IF(B983="","",B983&amp;"|"&amp;COUNTIF($B$5:B983,B983))</f>
        <v/>
      </c>
    </row>
    <row r="984" spans="2:11" x14ac:dyDescent="0.2">
      <c r="B984" s="12"/>
      <c r="C984" s="9"/>
      <c r="D984" s="13"/>
      <c r="E984" s="9"/>
      <c r="F984" s="9"/>
      <c r="G984" s="12"/>
      <c r="H984" s="14"/>
      <c r="I984" s="15"/>
      <c r="J984" s="16" t="str">
        <f>IF(B984="","",TRIM(IF(ISNA(MATCH(B984,'Registru CMR'!$B$5:$B$504,0)),"CMR-ul nu există în registru. ","")&amp;IF(N(D984)&lt;=0,"Lipsește numărul de colete. ","")&amp;IF(F984="","Lipsește natura mărfii. ","")&amp;IF(N(H984)&lt;=0,"Lipsește greutatea brută. ","")))</f>
        <v/>
      </c>
      <c r="K984" s="1" t="str">
        <f>IF(B984="","",B984&amp;"|"&amp;COUNTIF($B$5:B984,B984))</f>
        <v/>
      </c>
    </row>
    <row r="985" spans="2:11" x14ac:dyDescent="0.2">
      <c r="B985" s="12"/>
      <c r="C985" s="9"/>
      <c r="D985" s="13"/>
      <c r="E985" s="9"/>
      <c r="F985" s="9"/>
      <c r="G985" s="12"/>
      <c r="H985" s="14"/>
      <c r="I985" s="15"/>
      <c r="J985" s="16" t="str">
        <f>IF(B985="","",TRIM(IF(ISNA(MATCH(B985,'Registru CMR'!$B$5:$B$504,0)),"CMR-ul nu există în registru. ","")&amp;IF(N(D985)&lt;=0,"Lipsește numărul de colete. ","")&amp;IF(F985="","Lipsește natura mărfii. ","")&amp;IF(N(H985)&lt;=0,"Lipsește greutatea brută. ","")))</f>
        <v/>
      </c>
      <c r="K985" s="1" t="str">
        <f>IF(B985="","",B985&amp;"|"&amp;COUNTIF($B$5:B985,B985))</f>
        <v/>
      </c>
    </row>
    <row r="986" spans="2:11" x14ac:dyDescent="0.2">
      <c r="B986" s="12"/>
      <c r="C986" s="9"/>
      <c r="D986" s="13"/>
      <c r="E986" s="9"/>
      <c r="F986" s="9"/>
      <c r="G986" s="12"/>
      <c r="H986" s="14"/>
      <c r="I986" s="15"/>
      <c r="J986" s="16" t="str">
        <f>IF(B986="","",TRIM(IF(ISNA(MATCH(B986,'Registru CMR'!$B$5:$B$504,0)),"CMR-ul nu există în registru. ","")&amp;IF(N(D986)&lt;=0,"Lipsește numărul de colete. ","")&amp;IF(F986="","Lipsește natura mărfii. ","")&amp;IF(N(H986)&lt;=0,"Lipsește greutatea brută. ","")))</f>
        <v/>
      </c>
      <c r="K986" s="1" t="str">
        <f>IF(B986="","",B986&amp;"|"&amp;COUNTIF($B$5:B986,B986))</f>
        <v/>
      </c>
    </row>
    <row r="987" spans="2:11" x14ac:dyDescent="0.2">
      <c r="B987" s="12"/>
      <c r="C987" s="9"/>
      <c r="D987" s="13"/>
      <c r="E987" s="9"/>
      <c r="F987" s="9"/>
      <c r="G987" s="12"/>
      <c r="H987" s="14"/>
      <c r="I987" s="15"/>
      <c r="J987" s="16" t="str">
        <f>IF(B987="","",TRIM(IF(ISNA(MATCH(B987,'Registru CMR'!$B$5:$B$504,0)),"CMR-ul nu există în registru. ","")&amp;IF(N(D987)&lt;=0,"Lipsește numărul de colete. ","")&amp;IF(F987="","Lipsește natura mărfii. ","")&amp;IF(N(H987)&lt;=0,"Lipsește greutatea brută. ","")))</f>
        <v/>
      </c>
      <c r="K987" s="1" t="str">
        <f>IF(B987="","",B987&amp;"|"&amp;COUNTIF($B$5:B987,B987))</f>
        <v/>
      </c>
    </row>
    <row r="988" spans="2:11" x14ac:dyDescent="0.2">
      <c r="B988" s="12"/>
      <c r="C988" s="9"/>
      <c r="D988" s="13"/>
      <c r="E988" s="9"/>
      <c r="F988" s="9"/>
      <c r="G988" s="12"/>
      <c r="H988" s="14"/>
      <c r="I988" s="15"/>
      <c r="J988" s="16" t="str">
        <f>IF(B988="","",TRIM(IF(ISNA(MATCH(B988,'Registru CMR'!$B$5:$B$504,0)),"CMR-ul nu există în registru. ","")&amp;IF(N(D988)&lt;=0,"Lipsește numărul de colete. ","")&amp;IF(F988="","Lipsește natura mărfii. ","")&amp;IF(N(H988)&lt;=0,"Lipsește greutatea brută. ","")))</f>
        <v/>
      </c>
      <c r="K988" s="1" t="str">
        <f>IF(B988="","",B988&amp;"|"&amp;COUNTIF($B$5:B988,B988))</f>
        <v/>
      </c>
    </row>
    <row r="989" spans="2:11" x14ac:dyDescent="0.2">
      <c r="B989" s="12"/>
      <c r="C989" s="9"/>
      <c r="D989" s="13"/>
      <c r="E989" s="9"/>
      <c r="F989" s="9"/>
      <c r="G989" s="12"/>
      <c r="H989" s="14"/>
      <c r="I989" s="15"/>
      <c r="J989" s="16" t="str">
        <f>IF(B989="","",TRIM(IF(ISNA(MATCH(B989,'Registru CMR'!$B$5:$B$504,0)),"CMR-ul nu există în registru. ","")&amp;IF(N(D989)&lt;=0,"Lipsește numărul de colete. ","")&amp;IF(F989="","Lipsește natura mărfii. ","")&amp;IF(N(H989)&lt;=0,"Lipsește greutatea brută. ","")))</f>
        <v/>
      </c>
      <c r="K989" s="1" t="str">
        <f>IF(B989="","",B989&amp;"|"&amp;COUNTIF($B$5:B989,B989))</f>
        <v/>
      </c>
    </row>
    <row r="990" spans="2:11" x14ac:dyDescent="0.2">
      <c r="B990" s="12"/>
      <c r="C990" s="9"/>
      <c r="D990" s="13"/>
      <c r="E990" s="9"/>
      <c r="F990" s="9"/>
      <c r="G990" s="12"/>
      <c r="H990" s="14"/>
      <c r="I990" s="15"/>
      <c r="J990" s="16" t="str">
        <f>IF(B990="","",TRIM(IF(ISNA(MATCH(B990,'Registru CMR'!$B$5:$B$504,0)),"CMR-ul nu există în registru. ","")&amp;IF(N(D990)&lt;=0,"Lipsește numărul de colete. ","")&amp;IF(F990="","Lipsește natura mărfii. ","")&amp;IF(N(H990)&lt;=0,"Lipsește greutatea brută. ","")))</f>
        <v/>
      </c>
      <c r="K990" s="1" t="str">
        <f>IF(B990="","",B990&amp;"|"&amp;COUNTIF($B$5:B990,B990))</f>
        <v/>
      </c>
    </row>
    <row r="991" spans="2:11" x14ac:dyDescent="0.2">
      <c r="B991" s="12"/>
      <c r="C991" s="9"/>
      <c r="D991" s="13"/>
      <c r="E991" s="9"/>
      <c r="F991" s="9"/>
      <c r="G991" s="12"/>
      <c r="H991" s="14"/>
      <c r="I991" s="15"/>
      <c r="J991" s="16" t="str">
        <f>IF(B991="","",TRIM(IF(ISNA(MATCH(B991,'Registru CMR'!$B$5:$B$504,0)),"CMR-ul nu există în registru. ","")&amp;IF(N(D991)&lt;=0,"Lipsește numărul de colete. ","")&amp;IF(F991="","Lipsește natura mărfii. ","")&amp;IF(N(H991)&lt;=0,"Lipsește greutatea brută. ","")))</f>
        <v/>
      </c>
      <c r="K991" s="1" t="str">
        <f>IF(B991="","",B991&amp;"|"&amp;COUNTIF($B$5:B991,B991))</f>
        <v/>
      </c>
    </row>
    <row r="992" spans="2:11" x14ac:dyDescent="0.2">
      <c r="B992" s="12"/>
      <c r="C992" s="9"/>
      <c r="D992" s="13"/>
      <c r="E992" s="9"/>
      <c r="F992" s="9"/>
      <c r="G992" s="12"/>
      <c r="H992" s="14"/>
      <c r="I992" s="15"/>
      <c r="J992" s="16" t="str">
        <f>IF(B992="","",TRIM(IF(ISNA(MATCH(B992,'Registru CMR'!$B$5:$B$504,0)),"CMR-ul nu există în registru. ","")&amp;IF(N(D992)&lt;=0,"Lipsește numărul de colete. ","")&amp;IF(F992="","Lipsește natura mărfii. ","")&amp;IF(N(H992)&lt;=0,"Lipsește greutatea brută. ","")))</f>
        <v/>
      </c>
      <c r="K992" s="1" t="str">
        <f>IF(B992="","",B992&amp;"|"&amp;COUNTIF($B$5:B992,B992))</f>
        <v/>
      </c>
    </row>
    <row r="993" spans="2:11" x14ac:dyDescent="0.2">
      <c r="B993" s="12"/>
      <c r="C993" s="9"/>
      <c r="D993" s="13"/>
      <c r="E993" s="9"/>
      <c r="F993" s="9"/>
      <c r="G993" s="12"/>
      <c r="H993" s="14"/>
      <c r="I993" s="15"/>
      <c r="J993" s="16" t="str">
        <f>IF(B993="","",TRIM(IF(ISNA(MATCH(B993,'Registru CMR'!$B$5:$B$504,0)),"CMR-ul nu există în registru. ","")&amp;IF(N(D993)&lt;=0,"Lipsește numărul de colete. ","")&amp;IF(F993="","Lipsește natura mărfii. ","")&amp;IF(N(H993)&lt;=0,"Lipsește greutatea brută. ","")))</f>
        <v/>
      </c>
      <c r="K993" s="1" t="str">
        <f>IF(B993="","",B993&amp;"|"&amp;COUNTIF($B$5:B993,B993))</f>
        <v/>
      </c>
    </row>
    <row r="994" spans="2:11" x14ac:dyDescent="0.2">
      <c r="B994" s="12"/>
      <c r="C994" s="9"/>
      <c r="D994" s="13"/>
      <c r="E994" s="9"/>
      <c r="F994" s="9"/>
      <c r="G994" s="12"/>
      <c r="H994" s="14"/>
      <c r="I994" s="15"/>
      <c r="J994" s="16" t="str">
        <f>IF(B994="","",TRIM(IF(ISNA(MATCH(B994,'Registru CMR'!$B$5:$B$504,0)),"CMR-ul nu există în registru. ","")&amp;IF(N(D994)&lt;=0,"Lipsește numărul de colete. ","")&amp;IF(F994="","Lipsește natura mărfii. ","")&amp;IF(N(H994)&lt;=0,"Lipsește greutatea brută. ","")))</f>
        <v/>
      </c>
      <c r="K994" s="1" t="str">
        <f>IF(B994="","",B994&amp;"|"&amp;COUNTIF($B$5:B994,B994))</f>
        <v/>
      </c>
    </row>
    <row r="995" spans="2:11" x14ac:dyDescent="0.2">
      <c r="B995" s="12"/>
      <c r="C995" s="9"/>
      <c r="D995" s="13"/>
      <c r="E995" s="9"/>
      <c r="F995" s="9"/>
      <c r="G995" s="12"/>
      <c r="H995" s="14"/>
      <c r="I995" s="15"/>
      <c r="J995" s="16" t="str">
        <f>IF(B995="","",TRIM(IF(ISNA(MATCH(B995,'Registru CMR'!$B$5:$B$504,0)),"CMR-ul nu există în registru. ","")&amp;IF(N(D995)&lt;=0,"Lipsește numărul de colete. ","")&amp;IF(F995="","Lipsește natura mărfii. ","")&amp;IF(N(H995)&lt;=0,"Lipsește greutatea brută. ","")))</f>
        <v/>
      </c>
      <c r="K995" s="1" t="str">
        <f>IF(B995="","",B995&amp;"|"&amp;COUNTIF($B$5:B995,B995))</f>
        <v/>
      </c>
    </row>
    <row r="996" spans="2:11" x14ac:dyDescent="0.2">
      <c r="B996" s="12"/>
      <c r="C996" s="9"/>
      <c r="D996" s="13"/>
      <c r="E996" s="9"/>
      <c r="F996" s="9"/>
      <c r="G996" s="12"/>
      <c r="H996" s="14"/>
      <c r="I996" s="15"/>
      <c r="J996" s="16" t="str">
        <f>IF(B996="","",TRIM(IF(ISNA(MATCH(B996,'Registru CMR'!$B$5:$B$504,0)),"CMR-ul nu există în registru. ","")&amp;IF(N(D996)&lt;=0,"Lipsește numărul de colete. ","")&amp;IF(F996="","Lipsește natura mărfii. ","")&amp;IF(N(H996)&lt;=0,"Lipsește greutatea brută. ","")))</f>
        <v/>
      </c>
      <c r="K996" s="1" t="str">
        <f>IF(B996="","",B996&amp;"|"&amp;COUNTIF($B$5:B996,B996))</f>
        <v/>
      </c>
    </row>
    <row r="997" spans="2:11" x14ac:dyDescent="0.2">
      <c r="B997" s="12"/>
      <c r="C997" s="9"/>
      <c r="D997" s="13"/>
      <c r="E997" s="9"/>
      <c r="F997" s="9"/>
      <c r="G997" s="12"/>
      <c r="H997" s="14"/>
      <c r="I997" s="15"/>
      <c r="J997" s="16" t="str">
        <f>IF(B997="","",TRIM(IF(ISNA(MATCH(B997,'Registru CMR'!$B$5:$B$504,0)),"CMR-ul nu există în registru. ","")&amp;IF(N(D997)&lt;=0,"Lipsește numărul de colete. ","")&amp;IF(F997="","Lipsește natura mărfii. ","")&amp;IF(N(H997)&lt;=0,"Lipsește greutatea brută. ","")))</f>
        <v/>
      </c>
      <c r="K997" s="1" t="str">
        <f>IF(B997="","",B997&amp;"|"&amp;COUNTIF($B$5:B997,B997))</f>
        <v/>
      </c>
    </row>
    <row r="998" spans="2:11" x14ac:dyDescent="0.2">
      <c r="B998" s="12"/>
      <c r="C998" s="9"/>
      <c r="D998" s="13"/>
      <c r="E998" s="9"/>
      <c r="F998" s="9"/>
      <c r="G998" s="12"/>
      <c r="H998" s="14"/>
      <c r="I998" s="15"/>
      <c r="J998" s="16" t="str">
        <f>IF(B998="","",TRIM(IF(ISNA(MATCH(B998,'Registru CMR'!$B$5:$B$504,0)),"CMR-ul nu există în registru. ","")&amp;IF(N(D998)&lt;=0,"Lipsește numărul de colete. ","")&amp;IF(F998="","Lipsește natura mărfii. ","")&amp;IF(N(H998)&lt;=0,"Lipsește greutatea brută. ","")))</f>
        <v/>
      </c>
      <c r="K998" s="1" t="str">
        <f>IF(B998="","",B998&amp;"|"&amp;COUNTIF($B$5:B998,B998))</f>
        <v/>
      </c>
    </row>
    <row r="999" spans="2:11" x14ac:dyDescent="0.2">
      <c r="B999" s="12"/>
      <c r="C999" s="9"/>
      <c r="D999" s="13"/>
      <c r="E999" s="9"/>
      <c r="F999" s="9"/>
      <c r="G999" s="12"/>
      <c r="H999" s="14"/>
      <c r="I999" s="15"/>
      <c r="J999" s="16" t="str">
        <f>IF(B999="","",TRIM(IF(ISNA(MATCH(B999,'Registru CMR'!$B$5:$B$504,0)),"CMR-ul nu există în registru. ","")&amp;IF(N(D999)&lt;=0,"Lipsește numărul de colete. ","")&amp;IF(F999="","Lipsește natura mărfii. ","")&amp;IF(N(H999)&lt;=0,"Lipsește greutatea brută. ","")))</f>
        <v/>
      </c>
      <c r="K999" s="1" t="str">
        <f>IF(B999="","",B999&amp;"|"&amp;COUNTIF($B$5:B999,B999))</f>
        <v/>
      </c>
    </row>
    <row r="1000" spans="2:11" x14ac:dyDescent="0.2">
      <c r="B1000" s="12"/>
      <c r="C1000" s="9"/>
      <c r="D1000" s="13"/>
      <c r="E1000" s="9"/>
      <c r="F1000" s="9"/>
      <c r="G1000" s="12"/>
      <c r="H1000" s="14"/>
      <c r="I1000" s="15"/>
      <c r="J1000" s="16" t="str">
        <f>IF(B1000="","",TRIM(IF(ISNA(MATCH(B1000,'Registru CMR'!$B$5:$B$504,0)),"CMR-ul nu există în registru. ","")&amp;IF(N(D1000)&lt;=0,"Lipsește numărul de colete. ","")&amp;IF(F1000="","Lipsește natura mărfii. ","")&amp;IF(N(H1000)&lt;=0,"Lipsește greutatea brută. ","")))</f>
        <v/>
      </c>
      <c r="K1000" s="1" t="str">
        <f>IF(B1000="","",B1000&amp;"|"&amp;COUNTIF($B$5:B1000,B1000))</f>
        <v/>
      </c>
    </row>
    <row r="1001" spans="2:11" x14ac:dyDescent="0.2">
      <c r="B1001" s="12"/>
      <c r="C1001" s="9"/>
      <c r="D1001" s="13"/>
      <c r="E1001" s="9"/>
      <c r="F1001" s="9"/>
      <c r="G1001" s="12"/>
      <c r="H1001" s="14"/>
      <c r="I1001" s="15"/>
      <c r="J1001" s="16" t="str">
        <f>IF(B1001="","",TRIM(IF(ISNA(MATCH(B1001,'Registru CMR'!$B$5:$B$504,0)),"CMR-ul nu există în registru. ","")&amp;IF(N(D1001)&lt;=0,"Lipsește numărul de colete. ","")&amp;IF(F1001="","Lipsește natura mărfii. ","")&amp;IF(N(H1001)&lt;=0,"Lipsește greutatea brută. ","")))</f>
        <v/>
      </c>
      <c r="K1001" s="1" t="str">
        <f>IF(B1001="","",B1001&amp;"|"&amp;COUNTIF($B$5:B1001,B1001))</f>
        <v/>
      </c>
    </row>
    <row r="1002" spans="2:11" x14ac:dyDescent="0.2">
      <c r="B1002" s="12"/>
      <c r="C1002" s="9"/>
      <c r="D1002" s="13"/>
      <c r="E1002" s="9"/>
      <c r="F1002" s="9"/>
      <c r="G1002" s="12"/>
      <c r="H1002" s="14"/>
      <c r="I1002" s="15"/>
      <c r="J1002" s="16" t="str">
        <f>IF(B1002="","",TRIM(IF(ISNA(MATCH(B1002,'Registru CMR'!$B$5:$B$504,0)),"CMR-ul nu există în registru. ","")&amp;IF(N(D1002)&lt;=0,"Lipsește numărul de colete. ","")&amp;IF(F1002="","Lipsește natura mărfii. ","")&amp;IF(N(H1002)&lt;=0,"Lipsește greutatea brută. ","")))</f>
        <v/>
      </c>
      <c r="K1002" s="1" t="str">
        <f>IF(B1002="","",B1002&amp;"|"&amp;COUNTIF($B$5:B1002,B1002))</f>
        <v/>
      </c>
    </row>
    <row r="1003" spans="2:11" x14ac:dyDescent="0.2">
      <c r="B1003" s="12"/>
      <c r="C1003" s="9"/>
      <c r="D1003" s="13"/>
      <c r="E1003" s="9"/>
      <c r="F1003" s="9"/>
      <c r="G1003" s="12"/>
      <c r="H1003" s="14"/>
      <c r="I1003" s="15"/>
      <c r="J1003" s="16" t="str">
        <f>IF(B1003="","",TRIM(IF(ISNA(MATCH(B1003,'Registru CMR'!$B$5:$B$504,0)),"CMR-ul nu există în registru. ","")&amp;IF(N(D1003)&lt;=0,"Lipsește numărul de colete. ","")&amp;IF(F1003="","Lipsește natura mărfii. ","")&amp;IF(N(H1003)&lt;=0,"Lipsește greutatea brută. ","")))</f>
        <v/>
      </c>
      <c r="K1003" s="1" t="str">
        <f>IF(B1003="","",B1003&amp;"|"&amp;COUNTIF($B$5:B1003,B1003))</f>
        <v/>
      </c>
    </row>
    <row r="1004" spans="2:11" x14ac:dyDescent="0.2">
      <c r="B1004" s="12"/>
      <c r="C1004" s="9"/>
      <c r="D1004" s="13"/>
      <c r="E1004" s="9"/>
      <c r="F1004" s="9"/>
      <c r="G1004" s="12"/>
      <c r="H1004" s="14"/>
      <c r="I1004" s="15"/>
      <c r="J1004" s="16" t="str">
        <f>IF(B1004="","",TRIM(IF(ISNA(MATCH(B1004,'Registru CMR'!$B$5:$B$504,0)),"CMR-ul nu există în registru. ","")&amp;IF(N(D1004)&lt;=0,"Lipsește numărul de colete. ","")&amp;IF(F1004="","Lipsește natura mărfii. ","")&amp;IF(N(H1004)&lt;=0,"Lipsește greutatea brută. ","")))</f>
        <v/>
      </c>
      <c r="K1004" s="1" t="str">
        <f>IF(B1004="","",B1004&amp;"|"&amp;COUNTIF($B$5:B1004,B1004))</f>
        <v/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73CBFC7-9430-4B8C-8F16-2F48BBC4CAD1}">
  <dimension ref="B1:G56"/>
  <sheetViews>
    <sheetView showGridLines="0" workbookViewId="0"/>
  </sheetViews>
  <sheetFormatPr baseColWidth="10" defaultRowHeight="12.75" x14ac:dyDescent="0.2"/>
  <cols>
    <col min="1" max="1" width="2.7109375" style="1" customWidth="1"/>
    <col min="2" max="2" width="20.7109375" style="1" customWidth="1"/>
    <col min="3" max="3" width="12.7109375" style="1" customWidth="1"/>
    <col min="4" max="4" width="3.7109375" style="1" customWidth="1"/>
    <col min="5" max="5" width="12.7109375" style="1" customWidth="1"/>
    <col min="6" max="6" width="3.7109375" style="1" customWidth="1"/>
    <col min="7" max="7" width="12.7109375" style="1" customWidth="1"/>
    <col min="8" max="16384" width="11.42578125" style="1"/>
  </cols>
  <sheetData>
    <row r="1" spans="2:7" ht="21" x14ac:dyDescent="0.35">
      <c r="B1" s="2" t="s">
        <v>0</v>
      </c>
    </row>
    <row r="2" spans="2:7" x14ac:dyDescent="0.2">
      <c r="B2" s="3" t="s">
        <v>1</v>
      </c>
    </row>
    <row r="3" spans="2:7" ht="25.5" x14ac:dyDescent="0.2">
      <c r="E3" s="7" t="s">
        <v>3</v>
      </c>
      <c r="G3" s="7" t="s">
        <v>5</v>
      </c>
    </row>
    <row r="4" spans="2:7" x14ac:dyDescent="0.2">
      <c r="B4" s="4" t="s">
        <v>2</v>
      </c>
      <c r="C4" s="5">
        <f ca="1">TODAY()</f>
        <v>46309</v>
      </c>
      <c r="E4" s="8">
        <f>DATE(2026,1,1)</f>
        <v>46023</v>
      </c>
      <c r="G4" s="11" t="s">
        <v>6</v>
      </c>
    </row>
    <row r="5" spans="2:7" x14ac:dyDescent="0.2">
      <c r="E5" s="8">
        <f>DATE(2026,1,2)</f>
        <v>46024</v>
      </c>
      <c r="G5" s="11" t="s">
        <v>7</v>
      </c>
    </row>
    <row r="6" spans="2:7" ht="54" customHeight="1" x14ac:dyDescent="0.2">
      <c r="B6" s="10" t="s">
        <v>4</v>
      </c>
      <c r="E6" s="8">
        <f>DATE(2026,1,6)</f>
        <v>46028</v>
      </c>
    </row>
    <row r="7" spans="2:7" x14ac:dyDescent="0.2">
      <c r="E7" s="8">
        <f>DATE(2026,1,7)</f>
        <v>46029</v>
      </c>
      <c r="G7" s="3" t="s">
        <v>8</v>
      </c>
    </row>
    <row r="8" spans="2:7" x14ac:dyDescent="0.2">
      <c r="E8" s="8">
        <f>DATE(2026,1,24)</f>
        <v>46046</v>
      </c>
    </row>
    <row r="9" spans="2:7" x14ac:dyDescent="0.2">
      <c r="E9" s="8">
        <f>DATE(2026,4,10)</f>
        <v>46122</v>
      </c>
    </row>
    <row r="10" spans="2:7" x14ac:dyDescent="0.2">
      <c r="E10" s="8">
        <f>DATE(2026,4,12)</f>
        <v>46124</v>
      </c>
    </row>
    <row r="11" spans="2:7" x14ac:dyDescent="0.2">
      <c r="E11" s="8">
        <f>DATE(2026,4,13)</f>
        <v>46125</v>
      </c>
    </row>
    <row r="12" spans="2:7" x14ac:dyDescent="0.2">
      <c r="E12" s="8">
        <f>DATE(2026,5,1)</f>
        <v>46143</v>
      </c>
    </row>
    <row r="13" spans="2:7" x14ac:dyDescent="0.2">
      <c r="E13" s="8">
        <f>DATE(2026,5,31)</f>
        <v>46173</v>
      </c>
    </row>
    <row r="14" spans="2:7" x14ac:dyDescent="0.2">
      <c r="E14" s="8">
        <f>DATE(2026,6,1)</f>
        <v>46174</v>
      </c>
    </row>
    <row r="15" spans="2:7" x14ac:dyDescent="0.2">
      <c r="E15" s="8">
        <f>DATE(2026,8,15)</f>
        <v>46249</v>
      </c>
    </row>
    <row r="16" spans="2:7" x14ac:dyDescent="0.2">
      <c r="E16" s="8">
        <f>DATE(2026,11,30)</f>
        <v>46356</v>
      </c>
    </row>
    <row r="17" spans="5:5" x14ac:dyDescent="0.2">
      <c r="E17" s="8">
        <f>DATE(2026,12,1)</f>
        <v>46357</v>
      </c>
    </row>
    <row r="18" spans="5:5" x14ac:dyDescent="0.2">
      <c r="E18" s="8">
        <f>DATE(2026,12,25)</f>
        <v>46381</v>
      </c>
    </row>
    <row r="19" spans="5:5" x14ac:dyDescent="0.2">
      <c r="E19" s="8">
        <f>DATE(2026,12,26)</f>
        <v>46382</v>
      </c>
    </row>
    <row r="20" spans="5:5" x14ac:dyDescent="0.2">
      <c r="E20" s="8">
        <f>DATE(2027,1,1)</f>
        <v>46388</v>
      </c>
    </row>
    <row r="21" spans="5:5" x14ac:dyDescent="0.2">
      <c r="E21" s="8">
        <f>DATE(2027,1,2)</f>
        <v>46389</v>
      </c>
    </row>
    <row r="22" spans="5:5" x14ac:dyDescent="0.2">
      <c r="E22" s="8">
        <f>DATE(2027,1,6)</f>
        <v>46393</v>
      </c>
    </row>
    <row r="23" spans="5:5" x14ac:dyDescent="0.2">
      <c r="E23" s="8">
        <f>DATE(2027,1,7)</f>
        <v>46394</v>
      </c>
    </row>
    <row r="24" spans="5:5" x14ac:dyDescent="0.2">
      <c r="E24" s="8">
        <f>DATE(2027,1,24)</f>
        <v>46411</v>
      </c>
    </row>
    <row r="25" spans="5:5" x14ac:dyDescent="0.2">
      <c r="E25" s="8">
        <f>DATE(2027,4,30)</f>
        <v>46507</v>
      </c>
    </row>
    <row r="26" spans="5:5" x14ac:dyDescent="0.2">
      <c r="E26" s="8">
        <f>DATE(2027,5,1)</f>
        <v>46508</v>
      </c>
    </row>
    <row r="27" spans="5:5" x14ac:dyDescent="0.2">
      <c r="E27" s="8">
        <f>DATE(2027,5,2)</f>
        <v>46509</v>
      </c>
    </row>
    <row r="28" spans="5:5" x14ac:dyDescent="0.2">
      <c r="E28" s="8">
        <f>DATE(2027,5,3)</f>
        <v>46510</v>
      </c>
    </row>
    <row r="29" spans="5:5" x14ac:dyDescent="0.2">
      <c r="E29" s="8">
        <f>DATE(2027,6,1)</f>
        <v>46539</v>
      </c>
    </row>
    <row r="30" spans="5:5" x14ac:dyDescent="0.2">
      <c r="E30" s="8">
        <f>DATE(2027,6,20)</f>
        <v>46558</v>
      </c>
    </row>
    <row r="31" spans="5:5" x14ac:dyDescent="0.2">
      <c r="E31" s="8">
        <f>DATE(2027,6,21)</f>
        <v>46559</v>
      </c>
    </row>
    <row r="32" spans="5:5" x14ac:dyDescent="0.2">
      <c r="E32" s="8">
        <f>DATE(2027,8,15)</f>
        <v>46614</v>
      </c>
    </row>
    <row r="33" spans="5:5" x14ac:dyDescent="0.2">
      <c r="E33" s="8">
        <f>DATE(2027,11,30)</f>
        <v>46721</v>
      </c>
    </row>
    <row r="34" spans="5:5" x14ac:dyDescent="0.2">
      <c r="E34" s="8">
        <f>DATE(2027,12,1)</f>
        <v>46722</v>
      </c>
    </row>
    <row r="35" spans="5:5" x14ac:dyDescent="0.2">
      <c r="E35" s="8">
        <f>DATE(2027,12,25)</f>
        <v>46746</v>
      </c>
    </row>
    <row r="36" spans="5:5" x14ac:dyDescent="0.2">
      <c r="E36" s="8">
        <f>DATE(2027,12,26)</f>
        <v>46747</v>
      </c>
    </row>
    <row r="37" spans="5:5" x14ac:dyDescent="0.2">
      <c r="E37" s="8"/>
    </row>
    <row r="38" spans="5:5" x14ac:dyDescent="0.2">
      <c r="E38" s="8"/>
    </row>
    <row r="39" spans="5:5" x14ac:dyDescent="0.2">
      <c r="E39" s="8"/>
    </row>
    <row r="40" spans="5:5" x14ac:dyDescent="0.2">
      <c r="E40" s="8"/>
    </row>
    <row r="41" spans="5:5" x14ac:dyDescent="0.2">
      <c r="E41" s="8"/>
    </row>
    <row r="42" spans="5:5" x14ac:dyDescent="0.2">
      <c r="E42" s="8"/>
    </row>
    <row r="43" spans="5:5" x14ac:dyDescent="0.2">
      <c r="E43" s="8"/>
    </row>
    <row r="44" spans="5:5" x14ac:dyDescent="0.2">
      <c r="E44" s="8"/>
    </row>
    <row r="45" spans="5:5" x14ac:dyDescent="0.2">
      <c r="E45" s="8"/>
    </row>
    <row r="46" spans="5:5" x14ac:dyDescent="0.2">
      <c r="E46" s="8"/>
    </row>
    <row r="47" spans="5:5" x14ac:dyDescent="0.2">
      <c r="E47" s="8"/>
    </row>
    <row r="48" spans="5:5" x14ac:dyDescent="0.2">
      <c r="E48" s="8"/>
    </row>
    <row r="49" spans="2:5" x14ac:dyDescent="0.2">
      <c r="E49" s="8"/>
    </row>
    <row r="50" spans="2:5" x14ac:dyDescent="0.2">
      <c r="E50" s="8"/>
    </row>
    <row r="51" spans="2:5" x14ac:dyDescent="0.2">
      <c r="E51" s="8"/>
    </row>
    <row r="52" spans="2:5" x14ac:dyDescent="0.2">
      <c r="E52" s="8"/>
    </row>
    <row r="54" spans="2:5" x14ac:dyDescent="0.2">
      <c r="B54" s="60" t="s">
        <v>147</v>
      </c>
    </row>
    <row r="55" spans="2:5" x14ac:dyDescent="0.2">
      <c r="B55" s="61" t="s">
        <v>148</v>
      </c>
    </row>
    <row r="56" spans="2:5" x14ac:dyDescent="0.2">
      <c r="B56" s="62" t="s">
        <v>149</v>
      </c>
    </row>
  </sheetData>
  <hyperlinks>
    <hyperlink ref="B56" r:id="rId1" tooltip="Instrucțiuni și alte modele gratuite" xr:uid="{8951CC70-48E6-4D9B-9248-99949DFC9A44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4</vt:i4>
      </vt:variant>
      <vt:variant>
        <vt:lpstr>Rangos con nombre</vt:lpstr>
      </vt:variant>
      <vt:variant>
        <vt:i4>7</vt:i4>
      </vt:variant>
    </vt:vector>
  </HeadingPairs>
  <TitlesOfParts>
    <vt:vector size="11" baseType="lpstr">
      <vt:lpstr>CMR</vt:lpstr>
      <vt:lpstr>Registru CMR</vt:lpstr>
      <vt:lpstr>Mărfuri</vt:lpstr>
      <vt:lpstr>Setări</vt:lpstr>
      <vt:lpstr>CMR!Área_de_impresión</vt:lpstr>
      <vt:lpstr>Azi</vt:lpstr>
      <vt:lpstr>ListaFrancare</vt:lpstr>
      <vt:lpstr>MfKey</vt:lpstr>
      <vt:lpstr>MfNr</vt:lpstr>
      <vt:lpstr>RandCMR</vt:lpstr>
      <vt:lpstr>Sarb</vt:lpstr>
    </vt:vector>
  </TitlesOfParts>
  <Company>modelexcel.ro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Model CMR Excel – scrisoare de trăsură internațională</dc:title>
  <dc:subject>Model Excel gratuit în limba română</dc:subject>
  <dc:creator>Ray Moreno · modelexcel.ro</dc:creator>
  <cp:keywords>modelexcel.ro, model Excel, Model CMR Excel – scrisoare de trăsură internațională</cp:keywords>
  <dc:description>© 2026 Ray Moreno – modelexcel.ro. Model gratuit: îl poți folosi și adapta în activitatea ta. Nu este permisă revânzarea lui sau publicarea pe alte site-uri. https://modelexcel.ro/model-cmr-excel/</dc:description>
  <cp:lastModifiedBy>Ray Moreno · modelexcel.ro</cp:lastModifiedBy>
  <dcterms:created xsi:type="dcterms:W3CDTF">2026-10-14T16:59:21Z</dcterms:created>
  <dcterms:modified xsi:type="dcterms:W3CDTF">2026-10-14T17:00:29Z</dcterms:modified>
  <cp:category>Model Excel</cp:category>
</cp:coreProperties>
</file>