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E:\Dropbox\Ramon\WEBS NICHO\WEBS\modelexcel.ro\CLAUDE\copyright\nou\"/>
    </mc:Choice>
  </mc:AlternateContent>
  <xr:revisionPtr revIDLastSave="0" documentId="8_{2A77DA4A-43DD-4296-A78C-89677CD2AB05}" xr6:coauthVersionLast="47" xr6:coauthVersionMax="47" xr10:uidLastSave="{00000000-0000-0000-0000-000000000000}"/>
  <bookViews>
    <workbookView xWindow="-28920" yWindow="-120" windowWidth="29040" windowHeight="15720" xr2:uid="{0FD57B27-B87D-4BFC-A10F-E1780DD63870}"/>
  </bookViews>
  <sheets>
    <sheet name="Ordin de deplasare" sheetId="1" r:id="rId1"/>
    <sheet name="Decont (verso)" sheetId="2" r:id="rId2"/>
    <sheet name="Registru ordine" sheetId="3" r:id="rId3"/>
    <sheet name="Cheltuieli" sheetId="4" r:id="rId4"/>
    <sheet name="Setări" sheetId="5" r:id="rId5"/>
  </sheets>
  <definedNames>
    <definedName name="Adresa">Setări!$C$6</definedName>
    <definedName name="_xlnm.Print_Area" localSheetId="1">'Decont (verso)'!$A$3:$H$33</definedName>
    <definedName name="_xlnm.Print_Area" localSheetId="0">'Ordin de deplasare'!$A$3:$H$35</definedName>
    <definedName name="CIF">Setări!$C$5</definedName>
    <definedName name="Conducator">Setări!$C$7</definedName>
    <definedName name="Contabil">Setări!$C$8</definedName>
    <definedName name="DiurnaZi">Setări!$C$9</definedName>
    <definedName name="Firma">Setări!$C$4</definedName>
    <definedName name="ListaChelt">Setări!$F$15:$F$19</definedName>
    <definedName name="ListaDaNu">Setări!$G$15:$G$16</definedName>
    <definedName name="ListaTransport">Setări!$E$15:$E$20</definedName>
    <definedName name="OreMin">Setări!$C$11</definedName>
    <definedName name="PlafonZi">Setări!$C$10</definedName>
    <definedName name="RandO">'Ordin de deplasare'!$M$1</definedName>
    <definedName name="_xlnm.Print_Titles" localSheetId="2">'Registru ordine'!$4:$4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30" i="2" l="1"/>
  <c r="D30" i="2"/>
  <c r="B3" i="2"/>
  <c r="B1" i="2"/>
  <c r="F27" i="1"/>
  <c r="B27" i="1"/>
  <c r="B4" i="1"/>
  <c r="B3" i="1"/>
  <c r="M1" i="1"/>
  <c r="D8" i="4"/>
  <c r="D7" i="4"/>
  <c r="D6" i="4"/>
  <c r="D5" i="4"/>
  <c r="H5" i="4"/>
  <c r="H6" i="4"/>
  <c r="H7" i="4"/>
  <c r="H8" i="4"/>
  <c r="H9" i="4"/>
  <c r="H10" i="4"/>
  <c r="H11" i="4"/>
  <c r="H12" i="4"/>
  <c r="H13" i="4"/>
  <c r="H14" i="4"/>
  <c r="H15" i="4"/>
  <c r="H16" i="4"/>
  <c r="H17" i="4"/>
  <c r="H18" i="4"/>
  <c r="H19" i="4"/>
  <c r="H20" i="4"/>
  <c r="H21" i="4"/>
  <c r="H22" i="4"/>
  <c r="H23" i="4"/>
  <c r="H24" i="4"/>
  <c r="H25" i="4"/>
  <c r="H26" i="4"/>
  <c r="H27" i="4"/>
  <c r="H28" i="4"/>
  <c r="H29" i="4"/>
  <c r="H30" i="4"/>
  <c r="H31" i="4"/>
  <c r="H32" i="4"/>
  <c r="H33" i="4"/>
  <c r="H34" i="4"/>
  <c r="H35" i="4"/>
  <c r="H36" i="4"/>
  <c r="H37" i="4"/>
  <c r="H38" i="4"/>
  <c r="H39" i="4"/>
  <c r="H40" i="4"/>
  <c r="H41" i="4"/>
  <c r="H42" i="4"/>
  <c r="H43" i="4"/>
  <c r="H44" i="4"/>
  <c r="H45" i="4"/>
  <c r="H46" i="4"/>
  <c r="H47" i="4"/>
  <c r="H48" i="4"/>
  <c r="H49" i="4"/>
  <c r="H50" i="4"/>
  <c r="H51" i="4"/>
  <c r="H52" i="4"/>
  <c r="H53" i="4"/>
  <c r="H54" i="4"/>
  <c r="H55" i="4"/>
  <c r="H56" i="4"/>
  <c r="H57" i="4"/>
  <c r="H58" i="4"/>
  <c r="H59" i="4"/>
  <c r="H60" i="4"/>
  <c r="H61" i="4"/>
  <c r="H62" i="4"/>
  <c r="H63" i="4"/>
  <c r="H64" i="4"/>
  <c r="H65" i="4"/>
  <c r="H66" i="4"/>
  <c r="H67" i="4"/>
  <c r="H68" i="4"/>
  <c r="H69" i="4"/>
  <c r="H70" i="4"/>
  <c r="H71" i="4"/>
  <c r="H72" i="4"/>
  <c r="H73" i="4"/>
  <c r="H74" i="4"/>
  <c r="H75" i="4"/>
  <c r="H76" i="4"/>
  <c r="H77" i="4"/>
  <c r="H78" i="4"/>
  <c r="H79" i="4"/>
  <c r="H80" i="4"/>
  <c r="H81" i="4"/>
  <c r="H82" i="4"/>
  <c r="H83" i="4"/>
  <c r="H84" i="4"/>
  <c r="H85" i="4"/>
  <c r="H86" i="4"/>
  <c r="H87" i="4"/>
  <c r="H88" i="4"/>
  <c r="H89" i="4"/>
  <c r="H90" i="4"/>
  <c r="H91" i="4"/>
  <c r="H92" i="4"/>
  <c r="H93" i="4"/>
  <c r="H94" i="4"/>
  <c r="H95" i="4"/>
  <c r="H96" i="4"/>
  <c r="H97" i="4"/>
  <c r="H98" i="4"/>
  <c r="H99" i="4"/>
  <c r="H100" i="4"/>
  <c r="H101" i="4"/>
  <c r="H102" i="4"/>
  <c r="H103" i="4"/>
  <c r="H104" i="4"/>
  <c r="H105" i="4"/>
  <c r="H106" i="4"/>
  <c r="H107" i="4"/>
  <c r="H108" i="4"/>
  <c r="H109" i="4"/>
  <c r="H110" i="4"/>
  <c r="H111" i="4"/>
  <c r="H112" i="4"/>
  <c r="H113" i="4"/>
  <c r="H114" i="4"/>
  <c r="H115" i="4"/>
  <c r="H116" i="4"/>
  <c r="H117" i="4"/>
  <c r="H118" i="4"/>
  <c r="H119" i="4"/>
  <c r="H120" i="4"/>
  <c r="H121" i="4"/>
  <c r="H122" i="4"/>
  <c r="H123" i="4"/>
  <c r="H124" i="4"/>
  <c r="H125" i="4"/>
  <c r="H126" i="4"/>
  <c r="H127" i="4"/>
  <c r="H128" i="4"/>
  <c r="H129" i="4"/>
  <c r="H130" i="4"/>
  <c r="H131" i="4"/>
  <c r="H132" i="4"/>
  <c r="H133" i="4"/>
  <c r="H134" i="4"/>
  <c r="H135" i="4"/>
  <c r="H136" i="4"/>
  <c r="H137" i="4"/>
  <c r="H138" i="4"/>
  <c r="H139" i="4"/>
  <c r="H140" i="4"/>
  <c r="H141" i="4"/>
  <c r="H142" i="4"/>
  <c r="H143" i="4"/>
  <c r="H144" i="4"/>
  <c r="H145" i="4"/>
  <c r="H146" i="4"/>
  <c r="H147" i="4"/>
  <c r="H148" i="4"/>
  <c r="H149" i="4"/>
  <c r="H150" i="4"/>
  <c r="H151" i="4"/>
  <c r="H152" i="4"/>
  <c r="H153" i="4"/>
  <c r="H154" i="4"/>
  <c r="H155" i="4"/>
  <c r="H156" i="4"/>
  <c r="H157" i="4"/>
  <c r="H158" i="4"/>
  <c r="H159" i="4"/>
  <c r="H160" i="4"/>
  <c r="H161" i="4"/>
  <c r="H162" i="4"/>
  <c r="H163" i="4"/>
  <c r="H164" i="4"/>
  <c r="H165" i="4"/>
  <c r="H166" i="4"/>
  <c r="H167" i="4"/>
  <c r="H168" i="4"/>
  <c r="H169" i="4"/>
  <c r="H170" i="4"/>
  <c r="H171" i="4"/>
  <c r="H172" i="4"/>
  <c r="H173" i="4"/>
  <c r="H174" i="4"/>
  <c r="H175" i="4"/>
  <c r="H176" i="4"/>
  <c r="H177" i="4"/>
  <c r="H178" i="4"/>
  <c r="H179" i="4"/>
  <c r="H180" i="4"/>
  <c r="H181" i="4"/>
  <c r="H182" i="4"/>
  <c r="H183" i="4"/>
  <c r="H184" i="4"/>
  <c r="H185" i="4"/>
  <c r="H186" i="4"/>
  <c r="H187" i="4"/>
  <c r="H188" i="4"/>
  <c r="H189" i="4"/>
  <c r="H190" i="4"/>
  <c r="H191" i="4"/>
  <c r="H192" i="4"/>
  <c r="H193" i="4"/>
  <c r="H194" i="4"/>
  <c r="H195" i="4"/>
  <c r="H196" i="4"/>
  <c r="H197" i="4"/>
  <c r="H198" i="4"/>
  <c r="H199" i="4"/>
  <c r="H200" i="4"/>
  <c r="H201" i="4"/>
  <c r="H202" i="4"/>
  <c r="H203" i="4"/>
  <c r="H204" i="4"/>
  <c r="H205" i="4"/>
  <c r="H206" i="4"/>
  <c r="H207" i="4"/>
  <c r="H208" i="4"/>
  <c r="H209" i="4"/>
  <c r="H210" i="4"/>
  <c r="H211" i="4"/>
  <c r="H212" i="4"/>
  <c r="H213" i="4"/>
  <c r="H214" i="4"/>
  <c r="H215" i="4"/>
  <c r="H216" i="4"/>
  <c r="H217" i="4"/>
  <c r="H218" i="4"/>
  <c r="H219" i="4"/>
  <c r="H220" i="4"/>
  <c r="H221" i="4"/>
  <c r="H222" i="4"/>
  <c r="H223" i="4"/>
  <c r="H224" i="4"/>
  <c r="H225" i="4"/>
  <c r="H226" i="4"/>
  <c r="H227" i="4"/>
  <c r="H228" i="4"/>
  <c r="H229" i="4"/>
  <c r="H230" i="4"/>
  <c r="H231" i="4"/>
  <c r="H232" i="4"/>
  <c r="H233" i="4"/>
  <c r="H234" i="4"/>
  <c r="H235" i="4"/>
  <c r="H236" i="4"/>
  <c r="H237" i="4"/>
  <c r="H238" i="4"/>
  <c r="H239" i="4"/>
  <c r="H240" i="4"/>
  <c r="H241" i="4"/>
  <c r="H242" i="4"/>
  <c r="H243" i="4"/>
  <c r="H244" i="4"/>
  <c r="H245" i="4"/>
  <c r="H246" i="4"/>
  <c r="H247" i="4"/>
  <c r="H248" i="4"/>
  <c r="H249" i="4"/>
  <c r="H250" i="4"/>
  <c r="H251" i="4"/>
  <c r="H252" i="4"/>
  <c r="H253" i="4"/>
  <c r="H254" i="4"/>
  <c r="H255" i="4"/>
  <c r="H256" i="4"/>
  <c r="H257" i="4"/>
  <c r="H258" i="4"/>
  <c r="H259" i="4"/>
  <c r="H260" i="4"/>
  <c r="H261" i="4"/>
  <c r="H262" i="4"/>
  <c r="H263" i="4"/>
  <c r="H264" i="4"/>
  <c r="H265" i="4"/>
  <c r="H266" i="4"/>
  <c r="H267" i="4"/>
  <c r="H268" i="4"/>
  <c r="H269" i="4"/>
  <c r="H270" i="4"/>
  <c r="H271" i="4"/>
  <c r="H272" i="4"/>
  <c r="H273" i="4"/>
  <c r="H274" i="4"/>
  <c r="H275" i="4"/>
  <c r="H276" i="4"/>
  <c r="H277" i="4"/>
  <c r="H278" i="4"/>
  <c r="H279" i="4"/>
  <c r="H280" i="4"/>
  <c r="H281" i="4"/>
  <c r="H282" i="4"/>
  <c r="H283" i="4"/>
  <c r="H284" i="4"/>
  <c r="H285" i="4"/>
  <c r="H286" i="4"/>
  <c r="H287" i="4"/>
  <c r="H288" i="4"/>
  <c r="H289" i="4"/>
  <c r="H290" i="4"/>
  <c r="H291" i="4"/>
  <c r="H292" i="4"/>
  <c r="H293" i="4"/>
  <c r="H294" i="4"/>
  <c r="H295" i="4"/>
  <c r="H296" i="4"/>
  <c r="H297" i="4"/>
  <c r="H298" i="4"/>
  <c r="H299" i="4"/>
  <c r="H300" i="4"/>
  <c r="H301" i="4"/>
  <c r="H302" i="4"/>
  <c r="H303" i="4"/>
  <c r="H304" i="4"/>
  <c r="H305" i="4"/>
  <c r="H306" i="4"/>
  <c r="H307" i="4"/>
  <c r="H308" i="4"/>
  <c r="H309" i="4"/>
  <c r="H310" i="4"/>
  <c r="H311" i="4"/>
  <c r="H312" i="4"/>
  <c r="H313" i="4"/>
  <c r="H314" i="4"/>
  <c r="H315" i="4"/>
  <c r="H316" i="4"/>
  <c r="H317" i="4"/>
  <c r="H318" i="4"/>
  <c r="H319" i="4"/>
  <c r="H320" i="4"/>
  <c r="H321" i="4"/>
  <c r="H322" i="4"/>
  <c r="H323" i="4"/>
  <c r="H324" i="4"/>
  <c r="H325" i="4"/>
  <c r="H326" i="4"/>
  <c r="H327" i="4"/>
  <c r="H328" i="4"/>
  <c r="H329" i="4"/>
  <c r="H330" i="4"/>
  <c r="H331" i="4"/>
  <c r="H332" i="4"/>
  <c r="H333" i="4"/>
  <c r="H334" i="4"/>
  <c r="H335" i="4"/>
  <c r="H336" i="4"/>
  <c r="H337" i="4"/>
  <c r="H338" i="4"/>
  <c r="H339" i="4"/>
  <c r="H340" i="4"/>
  <c r="H341" i="4"/>
  <c r="H342" i="4"/>
  <c r="H343" i="4"/>
  <c r="H344" i="4"/>
  <c r="H345" i="4"/>
  <c r="H346" i="4"/>
  <c r="H347" i="4"/>
  <c r="H348" i="4"/>
  <c r="H349" i="4"/>
  <c r="H350" i="4"/>
  <c r="H351" i="4"/>
  <c r="H352" i="4"/>
  <c r="H353" i="4"/>
  <c r="H354" i="4"/>
  <c r="H355" i="4"/>
  <c r="H356" i="4"/>
  <c r="H357" i="4"/>
  <c r="H358" i="4"/>
  <c r="H359" i="4"/>
  <c r="H360" i="4"/>
  <c r="H361" i="4"/>
  <c r="H362" i="4"/>
  <c r="H363" i="4"/>
  <c r="H364" i="4"/>
  <c r="H365" i="4"/>
  <c r="H366" i="4"/>
  <c r="H367" i="4"/>
  <c r="H368" i="4"/>
  <c r="H369" i="4"/>
  <c r="H370" i="4"/>
  <c r="H371" i="4"/>
  <c r="H372" i="4"/>
  <c r="H373" i="4"/>
  <c r="H374" i="4"/>
  <c r="H375" i="4"/>
  <c r="H376" i="4"/>
  <c r="H377" i="4"/>
  <c r="H378" i="4"/>
  <c r="H379" i="4"/>
  <c r="H380" i="4"/>
  <c r="H381" i="4"/>
  <c r="H382" i="4"/>
  <c r="H383" i="4"/>
  <c r="H384" i="4"/>
  <c r="H385" i="4"/>
  <c r="H386" i="4"/>
  <c r="H387" i="4"/>
  <c r="H388" i="4"/>
  <c r="H389" i="4"/>
  <c r="H390" i="4"/>
  <c r="H391" i="4"/>
  <c r="H392" i="4"/>
  <c r="H393" i="4"/>
  <c r="H394" i="4"/>
  <c r="H395" i="4"/>
  <c r="H396" i="4"/>
  <c r="H397" i="4"/>
  <c r="H398" i="4"/>
  <c r="H399" i="4"/>
  <c r="H400" i="4"/>
  <c r="H401" i="4"/>
  <c r="H402" i="4"/>
  <c r="H403" i="4"/>
  <c r="H404" i="4"/>
  <c r="H405" i="4"/>
  <c r="H406" i="4"/>
  <c r="H407" i="4"/>
  <c r="H408" i="4"/>
  <c r="H409" i="4"/>
  <c r="H410" i="4"/>
  <c r="H411" i="4"/>
  <c r="H412" i="4"/>
  <c r="H413" i="4"/>
  <c r="H414" i="4"/>
  <c r="H415" i="4"/>
  <c r="H416" i="4"/>
  <c r="H417" i="4"/>
  <c r="H418" i="4"/>
  <c r="H419" i="4"/>
  <c r="H420" i="4"/>
  <c r="H421" i="4"/>
  <c r="H422" i="4"/>
  <c r="H423" i="4"/>
  <c r="H424" i="4"/>
  <c r="H425" i="4"/>
  <c r="H426" i="4"/>
  <c r="H427" i="4"/>
  <c r="H428" i="4"/>
  <c r="H429" i="4"/>
  <c r="H430" i="4"/>
  <c r="H431" i="4"/>
  <c r="H432" i="4"/>
  <c r="H433" i="4"/>
  <c r="H434" i="4"/>
  <c r="H435" i="4"/>
  <c r="H436" i="4"/>
  <c r="H437" i="4"/>
  <c r="H438" i="4"/>
  <c r="H439" i="4"/>
  <c r="H440" i="4"/>
  <c r="H441" i="4"/>
  <c r="H442" i="4"/>
  <c r="H443" i="4"/>
  <c r="H444" i="4"/>
  <c r="H445" i="4"/>
  <c r="H446" i="4"/>
  <c r="H447" i="4"/>
  <c r="H448" i="4"/>
  <c r="H449" i="4"/>
  <c r="H450" i="4"/>
  <c r="H451" i="4"/>
  <c r="H452" i="4"/>
  <c r="H453" i="4"/>
  <c r="H454" i="4"/>
  <c r="H455" i="4"/>
  <c r="H456" i="4"/>
  <c r="H457" i="4"/>
  <c r="H458" i="4"/>
  <c r="H459" i="4"/>
  <c r="H460" i="4"/>
  <c r="H461" i="4"/>
  <c r="H462" i="4"/>
  <c r="H463" i="4"/>
  <c r="H464" i="4"/>
  <c r="H465" i="4"/>
  <c r="H466" i="4"/>
  <c r="H467" i="4"/>
  <c r="H468" i="4"/>
  <c r="H469" i="4"/>
  <c r="H470" i="4"/>
  <c r="H471" i="4"/>
  <c r="H472" i="4"/>
  <c r="H473" i="4"/>
  <c r="H474" i="4"/>
  <c r="H475" i="4"/>
  <c r="H476" i="4"/>
  <c r="H477" i="4"/>
  <c r="H478" i="4"/>
  <c r="H479" i="4"/>
  <c r="H480" i="4"/>
  <c r="H481" i="4"/>
  <c r="H482" i="4"/>
  <c r="H483" i="4"/>
  <c r="H484" i="4"/>
  <c r="H485" i="4"/>
  <c r="H486" i="4"/>
  <c r="H487" i="4"/>
  <c r="H488" i="4"/>
  <c r="H489" i="4"/>
  <c r="H490" i="4"/>
  <c r="H491" i="4"/>
  <c r="H492" i="4"/>
  <c r="H493" i="4"/>
  <c r="H494" i="4"/>
  <c r="H495" i="4"/>
  <c r="H496" i="4"/>
  <c r="H497" i="4"/>
  <c r="H498" i="4"/>
  <c r="H499" i="4"/>
  <c r="H500" i="4"/>
  <c r="H501" i="4"/>
  <c r="H502" i="4"/>
  <c r="H503" i="4"/>
  <c r="H504" i="4"/>
  <c r="H505" i="4"/>
  <c r="H506" i="4"/>
  <c r="H507" i="4"/>
  <c r="H508" i="4"/>
  <c r="H509" i="4"/>
  <c r="H510" i="4"/>
  <c r="H511" i="4"/>
  <c r="H512" i="4"/>
  <c r="H513" i="4"/>
  <c r="H514" i="4"/>
  <c r="H515" i="4"/>
  <c r="H516" i="4"/>
  <c r="H517" i="4"/>
  <c r="H518" i="4"/>
  <c r="H519" i="4"/>
  <c r="H520" i="4"/>
  <c r="H521" i="4"/>
  <c r="H522" i="4"/>
  <c r="H523" i="4"/>
  <c r="H524" i="4"/>
  <c r="H525" i="4"/>
  <c r="H526" i="4"/>
  <c r="H527" i="4"/>
  <c r="H528" i="4"/>
  <c r="H529" i="4"/>
  <c r="H530" i="4"/>
  <c r="H531" i="4"/>
  <c r="H532" i="4"/>
  <c r="H533" i="4"/>
  <c r="H534" i="4"/>
  <c r="H535" i="4"/>
  <c r="H536" i="4"/>
  <c r="H537" i="4"/>
  <c r="H538" i="4"/>
  <c r="H539" i="4"/>
  <c r="H540" i="4"/>
  <c r="H541" i="4"/>
  <c r="H542" i="4"/>
  <c r="H543" i="4"/>
  <c r="H544" i="4"/>
  <c r="H545" i="4"/>
  <c r="H546" i="4"/>
  <c r="H547" i="4"/>
  <c r="H548" i="4"/>
  <c r="H549" i="4"/>
  <c r="H550" i="4"/>
  <c r="H551" i="4"/>
  <c r="H552" i="4"/>
  <c r="H553" i="4"/>
  <c r="H554" i="4"/>
  <c r="H555" i="4"/>
  <c r="H556" i="4"/>
  <c r="H557" i="4"/>
  <c r="H558" i="4"/>
  <c r="H559" i="4"/>
  <c r="H560" i="4"/>
  <c r="H561" i="4"/>
  <c r="H562" i="4"/>
  <c r="H563" i="4"/>
  <c r="H564" i="4"/>
  <c r="H565" i="4"/>
  <c r="H566" i="4"/>
  <c r="H567" i="4"/>
  <c r="H568" i="4"/>
  <c r="H569" i="4"/>
  <c r="H570" i="4"/>
  <c r="H571" i="4"/>
  <c r="H572" i="4"/>
  <c r="H573" i="4"/>
  <c r="H574" i="4"/>
  <c r="H575" i="4"/>
  <c r="H576" i="4"/>
  <c r="H577" i="4"/>
  <c r="H578" i="4"/>
  <c r="H579" i="4"/>
  <c r="H580" i="4"/>
  <c r="H581" i="4"/>
  <c r="H582" i="4"/>
  <c r="H583" i="4"/>
  <c r="H584" i="4"/>
  <c r="H585" i="4"/>
  <c r="H586" i="4"/>
  <c r="H587" i="4"/>
  <c r="H588" i="4"/>
  <c r="H589" i="4"/>
  <c r="H590" i="4"/>
  <c r="H591" i="4"/>
  <c r="H592" i="4"/>
  <c r="H593" i="4"/>
  <c r="H594" i="4"/>
  <c r="H595" i="4"/>
  <c r="H596" i="4"/>
  <c r="H597" i="4"/>
  <c r="H598" i="4"/>
  <c r="H599" i="4"/>
  <c r="H600" i="4"/>
  <c r="H601" i="4"/>
  <c r="H602" i="4"/>
  <c r="H603" i="4"/>
  <c r="H604" i="4"/>
  <c r="H605" i="4"/>
  <c r="H606" i="4"/>
  <c r="H607" i="4"/>
  <c r="H608" i="4"/>
  <c r="H609" i="4"/>
  <c r="H610" i="4"/>
  <c r="H611" i="4"/>
  <c r="H612" i="4"/>
  <c r="H613" i="4"/>
  <c r="H614" i="4"/>
  <c r="H615" i="4"/>
  <c r="H616" i="4"/>
  <c r="H617" i="4"/>
  <c r="H618" i="4"/>
  <c r="H619" i="4"/>
  <c r="H620" i="4"/>
  <c r="H621" i="4"/>
  <c r="H622" i="4"/>
  <c r="H623" i="4"/>
  <c r="H624" i="4"/>
  <c r="H625" i="4"/>
  <c r="H626" i="4"/>
  <c r="H627" i="4"/>
  <c r="H628" i="4"/>
  <c r="H629" i="4"/>
  <c r="H630" i="4"/>
  <c r="H631" i="4"/>
  <c r="H632" i="4"/>
  <c r="H633" i="4"/>
  <c r="H634" i="4"/>
  <c r="H635" i="4"/>
  <c r="H636" i="4"/>
  <c r="H637" i="4"/>
  <c r="H638" i="4"/>
  <c r="H639" i="4"/>
  <c r="H640" i="4"/>
  <c r="H641" i="4"/>
  <c r="H642" i="4"/>
  <c r="H643" i="4"/>
  <c r="H644" i="4"/>
  <c r="H645" i="4"/>
  <c r="H646" i="4"/>
  <c r="H647" i="4"/>
  <c r="H648" i="4"/>
  <c r="H649" i="4"/>
  <c r="H650" i="4"/>
  <c r="H651" i="4"/>
  <c r="H652" i="4"/>
  <c r="H653" i="4"/>
  <c r="H654" i="4"/>
  <c r="H655" i="4"/>
  <c r="H656" i="4"/>
  <c r="H657" i="4"/>
  <c r="H658" i="4"/>
  <c r="H659" i="4"/>
  <c r="H660" i="4"/>
  <c r="H661" i="4"/>
  <c r="H662" i="4"/>
  <c r="H663" i="4"/>
  <c r="H664" i="4"/>
  <c r="H665" i="4"/>
  <c r="H666" i="4"/>
  <c r="H667" i="4"/>
  <c r="H668" i="4"/>
  <c r="H669" i="4"/>
  <c r="H670" i="4"/>
  <c r="H671" i="4"/>
  <c r="H672" i="4"/>
  <c r="H673" i="4"/>
  <c r="H674" i="4"/>
  <c r="H675" i="4"/>
  <c r="H676" i="4"/>
  <c r="H677" i="4"/>
  <c r="H678" i="4"/>
  <c r="H679" i="4"/>
  <c r="H680" i="4"/>
  <c r="H681" i="4"/>
  <c r="H682" i="4"/>
  <c r="H683" i="4"/>
  <c r="H684" i="4"/>
  <c r="H685" i="4"/>
  <c r="H686" i="4"/>
  <c r="H687" i="4"/>
  <c r="H688" i="4"/>
  <c r="H689" i="4"/>
  <c r="H690" i="4"/>
  <c r="H691" i="4"/>
  <c r="H692" i="4"/>
  <c r="H693" i="4"/>
  <c r="H694" i="4"/>
  <c r="H695" i="4"/>
  <c r="H696" i="4"/>
  <c r="H697" i="4"/>
  <c r="H698" i="4"/>
  <c r="H699" i="4"/>
  <c r="H700" i="4"/>
  <c r="H701" i="4"/>
  <c r="H702" i="4"/>
  <c r="H703" i="4"/>
  <c r="H704" i="4"/>
  <c r="H705" i="4"/>
  <c r="H706" i="4"/>
  <c r="H707" i="4"/>
  <c r="H708" i="4"/>
  <c r="H709" i="4"/>
  <c r="H710" i="4"/>
  <c r="H711" i="4"/>
  <c r="H712" i="4"/>
  <c r="H713" i="4"/>
  <c r="H714" i="4"/>
  <c r="H715" i="4"/>
  <c r="H716" i="4"/>
  <c r="H717" i="4"/>
  <c r="H718" i="4"/>
  <c r="H719" i="4"/>
  <c r="H720" i="4"/>
  <c r="H721" i="4"/>
  <c r="H722" i="4"/>
  <c r="H723" i="4"/>
  <c r="H724" i="4"/>
  <c r="H725" i="4"/>
  <c r="H726" i="4"/>
  <c r="H727" i="4"/>
  <c r="H728" i="4"/>
  <c r="H729" i="4"/>
  <c r="H730" i="4"/>
  <c r="H731" i="4"/>
  <c r="H732" i="4"/>
  <c r="H733" i="4"/>
  <c r="H734" i="4"/>
  <c r="H735" i="4"/>
  <c r="H736" i="4"/>
  <c r="H737" i="4"/>
  <c r="H738" i="4"/>
  <c r="H739" i="4"/>
  <c r="H740" i="4"/>
  <c r="H741" i="4"/>
  <c r="H742" i="4"/>
  <c r="H743" i="4"/>
  <c r="H744" i="4"/>
  <c r="H745" i="4"/>
  <c r="H746" i="4"/>
  <c r="H747" i="4"/>
  <c r="H748" i="4"/>
  <c r="H749" i="4"/>
  <c r="H750" i="4"/>
  <c r="H751" i="4"/>
  <c r="H752" i="4"/>
  <c r="H753" i="4"/>
  <c r="H754" i="4"/>
  <c r="H755" i="4"/>
  <c r="H756" i="4"/>
  <c r="H757" i="4"/>
  <c r="H758" i="4"/>
  <c r="H759" i="4"/>
  <c r="H760" i="4"/>
  <c r="H761" i="4"/>
  <c r="H762" i="4"/>
  <c r="H763" i="4"/>
  <c r="H764" i="4"/>
  <c r="H765" i="4"/>
  <c r="H766" i="4"/>
  <c r="H767" i="4"/>
  <c r="H768" i="4"/>
  <c r="H769" i="4"/>
  <c r="H770" i="4"/>
  <c r="H771" i="4"/>
  <c r="H772" i="4"/>
  <c r="H773" i="4"/>
  <c r="H774" i="4"/>
  <c r="H775" i="4"/>
  <c r="H776" i="4"/>
  <c r="H777" i="4"/>
  <c r="H778" i="4"/>
  <c r="H779" i="4"/>
  <c r="H780" i="4"/>
  <c r="H781" i="4"/>
  <c r="H782" i="4"/>
  <c r="H783" i="4"/>
  <c r="H784" i="4"/>
  <c r="H785" i="4"/>
  <c r="H786" i="4"/>
  <c r="H787" i="4"/>
  <c r="H788" i="4"/>
  <c r="H789" i="4"/>
  <c r="H790" i="4"/>
  <c r="H791" i="4"/>
  <c r="H792" i="4"/>
  <c r="H793" i="4"/>
  <c r="H794" i="4"/>
  <c r="H795" i="4"/>
  <c r="H796" i="4"/>
  <c r="H797" i="4"/>
  <c r="H798" i="4"/>
  <c r="H799" i="4"/>
  <c r="H800" i="4"/>
  <c r="H801" i="4"/>
  <c r="H802" i="4"/>
  <c r="H803" i="4"/>
  <c r="H804" i="4"/>
  <c r="H805" i="4"/>
  <c r="H806" i="4"/>
  <c r="H807" i="4"/>
  <c r="H808" i="4"/>
  <c r="H809" i="4"/>
  <c r="H810" i="4"/>
  <c r="H811" i="4"/>
  <c r="H812" i="4"/>
  <c r="H813" i="4"/>
  <c r="H814" i="4"/>
  <c r="H815" i="4"/>
  <c r="H816" i="4"/>
  <c r="H817" i="4"/>
  <c r="H818" i="4"/>
  <c r="H819" i="4"/>
  <c r="H820" i="4"/>
  <c r="H821" i="4"/>
  <c r="H822" i="4"/>
  <c r="H823" i="4"/>
  <c r="H824" i="4"/>
  <c r="H825" i="4"/>
  <c r="H826" i="4"/>
  <c r="H827" i="4"/>
  <c r="H828" i="4"/>
  <c r="H829" i="4"/>
  <c r="H830" i="4"/>
  <c r="H831" i="4"/>
  <c r="H832" i="4"/>
  <c r="H833" i="4"/>
  <c r="H834" i="4"/>
  <c r="H835" i="4"/>
  <c r="H836" i="4"/>
  <c r="H837" i="4"/>
  <c r="H838" i="4"/>
  <c r="H839" i="4"/>
  <c r="H840" i="4"/>
  <c r="H841" i="4"/>
  <c r="H842" i="4"/>
  <c r="H843" i="4"/>
  <c r="H844" i="4"/>
  <c r="H845" i="4"/>
  <c r="H846" i="4"/>
  <c r="H847" i="4"/>
  <c r="H848" i="4"/>
  <c r="H849" i="4"/>
  <c r="H850" i="4"/>
  <c r="H851" i="4"/>
  <c r="H852" i="4"/>
  <c r="H853" i="4"/>
  <c r="H854" i="4"/>
  <c r="H855" i="4"/>
  <c r="H856" i="4"/>
  <c r="H857" i="4"/>
  <c r="H858" i="4"/>
  <c r="H859" i="4"/>
  <c r="H860" i="4"/>
  <c r="H861" i="4"/>
  <c r="H862" i="4"/>
  <c r="H863" i="4"/>
  <c r="H864" i="4"/>
  <c r="H865" i="4"/>
  <c r="H866" i="4"/>
  <c r="H867" i="4"/>
  <c r="H868" i="4"/>
  <c r="H869" i="4"/>
  <c r="H870" i="4"/>
  <c r="H871" i="4"/>
  <c r="H872" i="4"/>
  <c r="H873" i="4"/>
  <c r="H874" i="4"/>
  <c r="H875" i="4"/>
  <c r="H876" i="4"/>
  <c r="H877" i="4"/>
  <c r="H878" i="4"/>
  <c r="H879" i="4"/>
  <c r="H880" i="4"/>
  <c r="H881" i="4"/>
  <c r="H882" i="4"/>
  <c r="H883" i="4"/>
  <c r="H884" i="4"/>
  <c r="H885" i="4"/>
  <c r="H886" i="4"/>
  <c r="H887" i="4"/>
  <c r="H888" i="4"/>
  <c r="H889" i="4"/>
  <c r="H890" i="4"/>
  <c r="H891" i="4"/>
  <c r="H892" i="4"/>
  <c r="H893" i="4"/>
  <c r="H894" i="4"/>
  <c r="H895" i="4"/>
  <c r="H896" i="4"/>
  <c r="H897" i="4"/>
  <c r="H898" i="4"/>
  <c r="H899" i="4"/>
  <c r="H900" i="4"/>
  <c r="H901" i="4"/>
  <c r="H902" i="4"/>
  <c r="H903" i="4"/>
  <c r="H904" i="4"/>
  <c r="H905" i="4"/>
  <c r="H906" i="4"/>
  <c r="H907" i="4"/>
  <c r="H908" i="4"/>
  <c r="H909" i="4"/>
  <c r="H910" i="4"/>
  <c r="H911" i="4"/>
  <c r="H912" i="4"/>
  <c r="H913" i="4"/>
  <c r="H914" i="4"/>
  <c r="H915" i="4"/>
  <c r="H916" i="4"/>
  <c r="H917" i="4"/>
  <c r="H918" i="4"/>
  <c r="H919" i="4"/>
  <c r="H920" i="4"/>
  <c r="H921" i="4"/>
  <c r="H922" i="4"/>
  <c r="H923" i="4"/>
  <c r="H924" i="4"/>
  <c r="H925" i="4"/>
  <c r="H926" i="4"/>
  <c r="H927" i="4"/>
  <c r="H928" i="4"/>
  <c r="H929" i="4"/>
  <c r="H930" i="4"/>
  <c r="H931" i="4"/>
  <c r="H932" i="4"/>
  <c r="H933" i="4"/>
  <c r="H934" i="4"/>
  <c r="H935" i="4"/>
  <c r="H936" i="4"/>
  <c r="H937" i="4"/>
  <c r="H938" i="4"/>
  <c r="H939" i="4"/>
  <c r="H940" i="4"/>
  <c r="H941" i="4"/>
  <c r="H942" i="4"/>
  <c r="H943" i="4"/>
  <c r="H944" i="4"/>
  <c r="H945" i="4"/>
  <c r="H946" i="4"/>
  <c r="H947" i="4"/>
  <c r="H948" i="4"/>
  <c r="H949" i="4"/>
  <c r="H950" i="4"/>
  <c r="H951" i="4"/>
  <c r="H952" i="4"/>
  <c r="H953" i="4"/>
  <c r="H954" i="4"/>
  <c r="H955" i="4"/>
  <c r="H956" i="4"/>
  <c r="H957" i="4"/>
  <c r="H958" i="4"/>
  <c r="H959" i="4"/>
  <c r="H960" i="4"/>
  <c r="H961" i="4"/>
  <c r="H962" i="4"/>
  <c r="H963" i="4"/>
  <c r="H964" i="4"/>
  <c r="H965" i="4"/>
  <c r="H966" i="4"/>
  <c r="H967" i="4"/>
  <c r="H968" i="4"/>
  <c r="H969" i="4"/>
  <c r="H970" i="4"/>
  <c r="H971" i="4"/>
  <c r="H972" i="4"/>
  <c r="H973" i="4"/>
  <c r="H974" i="4"/>
  <c r="H975" i="4"/>
  <c r="H976" i="4"/>
  <c r="H977" i="4"/>
  <c r="H978" i="4"/>
  <c r="H979" i="4"/>
  <c r="H980" i="4"/>
  <c r="H981" i="4"/>
  <c r="H982" i="4"/>
  <c r="H983" i="4"/>
  <c r="H984" i="4"/>
  <c r="H985" i="4"/>
  <c r="H986" i="4"/>
  <c r="H987" i="4"/>
  <c r="H988" i="4"/>
  <c r="H989" i="4"/>
  <c r="H990" i="4"/>
  <c r="H991" i="4"/>
  <c r="H992" i="4"/>
  <c r="H993" i="4"/>
  <c r="H994" i="4"/>
  <c r="H995" i="4"/>
  <c r="H996" i="4"/>
  <c r="H997" i="4"/>
  <c r="H998" i="4"/>
  <c r="H999" i="4"/>
  <c r="H1000" i="4"/>
  <c r="H1001" i="4"/>
  <c r="H1002" i="4"/>
  <c r="H1003" i="4"/>
  <c r="H1004" i="4"/>
  <c r="C5" i="4"/>
  <c r="C6" i="4"/>
  <c r="C7" i="4"/>
  <c r="C8" i="4"/>
  <c r="C9" i="4"/>
  <c r="C10" i="4"/>
  <c r="C11" i="4"/>
  <c r="C12" i="4"/>
  <c r="C13" i="4"/>
  <c r="C14" i="4"/>
  <c r="C15" i="4"/>
  <c r="C16" i="4"/>
  <c r="C17" i="4"/>
  <c r="C18" i="4"/>
  <c r="C19" i="4"/>
  <c r="C20" i="4"/>
  <c r="C21" i="4"/>
  <c r="C22" i="4"/>
  <c r="C23" i="4"/>
  <c r="C24" i="4"/>
  <c r="C25" i="4"/>
  <c r="C26" i="4"/>
  <c r="C27" i="4"/>
  <c r="C28" i="4"/>
  <c r="C29" i="4"/>
  <c r="C30" i="4"/>
  <c r="C31" i="4"/>
  <c r="C32" i="4"/>
  <c r="C33" i="4"/>
  <c r="C34" i="4"/>
  <c r="C35" i="4"/>
  <c r="C36" i="4"/>
  <c r="C37" i="4"/>
  <c r="C38" i="4"/>
  <c r="C39" i="4"/>
  <c r="C40" i="4"/>
  <c r="C41" i="4"/>
  <c r="C42" i="4"/>
  <c r="C43" i="4"/>
  <c r="C44" i="4"/>
  <c r="C45" i="4"/>
  <c r="C46" i="4"/>
  <c r="C47" i="4"/>
  <c r="C48" i="4"/>
  <c r="C49" i="4"/>
  <c r="C50" i="4"/>
  <c r="C51" i="4"/>
  <c r="C52" i="4"/>
  <c r="C53" i="4"/>
  <c r="C54" i="4"/>
  <c r="C55" i="4"/>
  <c r="C56" i="4"/>
  <c r="C57" i="4"/>
  <c r="C58" i="4"/>
  <c r="C59" i="4"/>
  <c r="C60" i="4"/>
  <c r="C61" i="4"/>
  <c r="C62" i="4"/>
  <c r="C63" i="4"/>
  <c r="C64" i="4"/>
  <c r="C65" i="4"/>
  <c r="C66" i="4"/>
  <c r="C67" i="4"/>
  <c r="C68" i="4"/>
  <c r="C69" i="4"/>
  <c r="C70" i="4"/>
  <c r="C71" i="4"/>
  <c r="C72" i="4"/>
  <c r="C73" i="4"/>
  <c r="C74" i="4"/>
  <c r="C75" i="4"/>
  <c r="C76" i="4"/>
  <c r="C77" i="4"/>
  <c r="C78" i="4"/>
  <c r="C79" i="4"/>
  <c r="C80" i="4"/>
  <c r="C81" i="4"/>
  <c r="C82" i="4"/>
  <c r="C83" i="4"/>
  <c r="C84" i="4"/>
  <c r="C85" i="4"/>
  <c r="C86" i="4"/>
  <c r="C87" i="4"/>
  <c r="C88" i="4"/>
  <c r="C89" i="4"/>
  <c r="C90" i="4"/>
  <c r="C91" i="4"/>
  <c r="C92" i="4"/>
  <c r="C93" i="4"/>
  <c r="C94" i="4"/>
  <c r="C95" i="4"/>
  <c r="C96" i="4"/>
  <c r="C97" i="4"/>
  <c r="C98" i="4"/>
  <c r="C99" i="4"/>
  <c r="C100" i="4"/>
  <c r="C101" i="4"/>
  <c r="C102" i="4"/>
  <c r="C103" i="4"/>
  <c r="C104" i="4"/>
  <c r="C105" i="4"/>
  <c r="C106" i="4"/>
  <c r="C107" i="4"/>
  <c r="C108" i="4"/>
  <c r="C109" i="4"/>
  <c r="C110" i="4"/>
  <c r="C111" i="4"/>
  <c r="C112" i="4"/>
  <c r="C113" i="4"/>
  <c r="C114" i="4"/>
  <c r="C115" i="4"/>
  <c r="C116" i="4"/>
  <c r="C117" i="4"/>
  <c r="C118" i="4"/>
  <c r="C119" i="4"/>
  <c r="C120" i="4"/>
  <c r="C121" i="4"/>
  <c r="C122" i="4"/>
  <c r="C123" i="4"/>
  <c r="C124" i="4"/>
  <c r="C125" i="4"/>
  <c r="C126" i="4"/>
  <c r="C127" i="4"/>
  <c r="C128" i="4"/>
  <c r="C129" i="4"/>
  <c r="C130" i="4"/>
  <c r="C131" i="4"/>
  <c r="C132" i="4"/>
  <c r="C133" i="4"/>
  <c r="C134" i="4"/>
  <c r="C135" i="4"/>
  <c r="C136" i="4"/>
  <c r="C137" i="4"/>
  <c r="C138" i="4"/>
  <c r="C139" i="4"/>
  <c r="C140" i="4"/>
  <c r="C141" i="4"/>
  <c r="C142" i="4"/>
  <c r="C143" i="4"/>
  <c r="C144" i="4"/>
  <c r="C145" i="4"/>
  <c r="C146" i="4"/>
  <c r="C147" i="4"/>
  <c r="C148" i="4"/>
  <c r="C149" i="4"/>
  <c r="C150" i="4"/>
  <c r="C151" i="4"/>
  <c r="C152" i="4"/>
  <c r="C153" i="4"/>
  <c r="C154" i="4"/>
  <c r="C155" i="4"/>
  <c r="C156" i="4"/>
  <c r="C157" i="4"/>
  <c r="C158" i="4"/>
  <c r="C159" i="4"/>
  <c r="C160" i="4"/>
  <c r="C161" i="4"/>
  <c r="C162" i="4"/>
  <c r="C163" i="4"/>
  <c r="C164" i="4"/>
  <c r="C165" i="4"/>
  <c r="C166" i="4"/>
  <c r="C167" i="4"/>
  <c r="C168" i="4"/>
  <c r="C169" i="4"/>
  <c r="C170" i="4"/>
  <c r="C171" i="4"/>
  <c r="C172" i="4"/>
  <c r="C173" i="4"/>
  <c r="C174" i="4"/>
  <c r="C175" i="4"/>
  <c r="C176" i="4"/>
  <c r="C177" i="4"/>
  <c r="C178" i="4"/>
  <c r="C179" i="4"/>
  <c r="C180" i="4"/>
  <c r="C181" i="4"/>
  <c r="C182" i="4"/>
  <c r="C183" i="4"/>
  <c r="C184" i="4"/>
  <c r="C185" i="4"/>
  <c r="C186" i="4"/>
  <c r="C187" i="4"/>
  <c r="C188" i="4"/>
  <c r="C189" i="4"/>
  <c r="C190" i="4"/>
  <c r="C191" i="4"/>
  <c r="C192" i="4"/>
  <c r="C193" i="4"/>
  <c r="C194" i="4"/>
  <c r="C195" i="4"/>
  <c r="C196" i="4"/>
  <c r="C197" i="4"/>
  <c r="C198" i="4"/>
  <c r="C199" i="4"/>
  <c r="C200" i="4"/>
  <c r="C201" i="4"/>
  <c r="C202" i="4"/>
  <c r="C203" i="4"/>
  <c r="C204" i="4"/>
  <c r="C205" i="4"/>
  <c r="C206" i="4"/>
  <c r="C207" i="4"/>
  <c r="C208" i="4"/>
  <c r="C209" i="4"/>
  <c r="C210" i="4"/>
  <c r="C211" i="4"/>
  <c r="C212" i="4"/>
  <c r="C213" i="4"/>
  <c r="C214" i="4"/>
  <c r="C215" i="4"/>
  <c r="C216" i="4"/>
  <c r="C217" i="4"/>
  <c r="C218" i="4"/>
  <c r="C219" i="4"/>
  <c r="C220" i="4"/>
  <c r="C221" i="4"/>
  <c r="C222" i="4"/>
  <c r="C223" i="4"/>
  <c r="C224" i="4"/>
  <c r="C225" i="4"/>
  <c r="C226" i="4"/>
  <c r="C227" i="4"/>
  <c r="C228" i="4"/>
  <c r="C229" i="4"/>
  <c r="C230" i="4"/>
  <c r="C231" i="4"/>
  <c r="C232" i="4"/>
  <c r="C233" i="4"/>
  <c r="C234" i="4"/>
  <c r="C235" i="4"/>
  <c r="C236" i="4"/>
  <c r="C237" i="4"/>
  <c r="C238" i="4"/>
  <c r="C239" i="4"/>
  <c r="C240" i="4"/>
  <c r="C241" i="4"/>
  <c r="C242" i="4"/>
  <c r="C243" i="4"/>
  <c r="C244" i="4"/>
  <c r="C245" i="4"/>
  <c r="C246" i="4"/>
  <c r="C247" i="4"/>
  <c r="C248" i="4"/>
  <c r="C249" i="4"/>
  <c r="C250" i="4"/>
  <c r="C251" i="4"/>
  <c r="C252" i="4"/>
  <c r="C253" i="4"/>
  <c r="C254" i="4"/>
  <c r="C255" i="4"/>
  <c r="C256" i="4"/>
  <c r="C257" i="4"/>
  <c r="C258" i="4"/>
  <c r="C259" i="4"/>
  <c r="C260" i="4"/>
  <c r="C261" i="4"/>
  <c r="C262" i="4"/>
  <c r="C263" i="4"/>
  <c r="C264" i="4"/>
  <c r="C265" i="4"/>
  <c r="C266" i="4"/>
  <c r="C267" i="4"/>
  <c r="C268" i="4"/>
  <c r="C269" i="4"/>
  <c r="C270" i="4"/>
  <c r="C271" i="4"/>
  <c r="C272" i="4"/>
  <c r="C273" i="4"/>
  <c r="C274" i="4"/>
  <c r="C275" i="4"/>
  <c r="C276" i="4"/>
  <c r="C277" i="4"/>
  <c r="C278" i="4"/>
  <c r="C279" i="4"/>
  <c r="C280" i="4"/>
  <c r="C281" i="4"/>
  <c r="C282" i="4"/>
  <c r="C283" i="4"/>
  <c r="C284" i="4"/>
  <c r="C285" i="4"/>
  <c r="C286" i="4"/>
  <c r="C287" i="4"/>
  <c r="C288" i="4"/>
  <c r="C289" i="4"/>
  <c r="C290" i="4"/>
  <c r="C291" i="4"/>
  <c r="C292" i="4"/>
  <c r="C293" i="4"/>
  <c r="C294" i="4"/>
  <c r="C295" i="4"/>
  <c r="C296" i="4"/>
  <c r="C297" i="4"/>
  <c r="C298" i="4"/>
  <c r="C299" i="4"/>
  <c r="C300" i="4"/>
  <c r="C301" i="4"/>
  <c r="C302" i="4"/>
  <c r="C303" i="4"/>
  <c r="C304" i="4"/>
  <c r="C305" i="4"/>
  <c r="C306" i="4"/>
  <c r="C307" i="4"/>
  <c r="C308" i="4"/>
  <c r="C309" i="4"/>
  <c r="C310" i="4"/>
  <c r="C311" i="4"/>
  <c r="C312" i="4"/>
  <c r="C313" i="4"/>
  <c r="C314" i="4"/>
  <c r="C315" i="4"/>
  <c r="C316" i="4"/>
  <c r="C317" i="4"/>
  <c r="C318" i="4"/>
  <c r="C319" i="4"/>
  <c r="C320" i="4"/>
  <c r="C321" i="4"/>
  <c r="C322" i="4"/>
  <c r="C323" i="4"/>
  <c r="C324" i="4"/>
  <c r="C325" i="4"/>
  <c r="C326" i="4"/>
  <c r="C327" i="4"/>
  <c r="C328" i="4"/>
  <c r="C329" i="4"/>
  <c r="C330" i="4"/>
  <c r="C331" i="4"/>
  <c r="C332" i="4"/>
  <c r="C333" i="4"/>
  <c r="C334" i="4"/>
  <c r="C335" i="4"/>
  <c r="C336" i="4"/>
  <c r="C337" i="4"/>
  <c r="C338" i="4"/>
  <c r="C339" i="4"/>
  <c r="C340" i="4"/>
  <c r="C341" i="4"/>
  <c r="C342" i="4"/>
  <c r="C343" i="4"/>
  <c r="C344" i="4"/>
  <c r="C345" i="4"/>
  <c r="C346" i="4"/>
  <c r="C347" i="4"/>
  <c r="C348" i="4"/>
  <c r="C349" i="4"/>
  <c r="C350" i="4"/>
  <c r="C351" i="4"/>
  <c r="C352" i="4"/>
  <c r="C353" i="4"/>
  <c r="C354" i="4"/>
  <c r="C355" i="4"/>
  <c r="C356" i="4"/>
  <c r="C357" i="4"/>
  <c r="C358" i="4"/>
  <c r="C359" i="4"/>
  <c r="C360" i="4"/>
  <c r="C361" i="4"/>
  <c r="C362" i="4"/>
  <c r="C363" i="4"/>
  <c r="C364" i="4"/>
  <c r="C365" i="4"/>
  <c r="C366" i="4"/>
  <c r="C367" i="4"/>
  <c r="C368" i="4"/>
  <c r="C369" i="4"/>
  <c r="C370" i="4"/>
  <c r="C371" i="4"/>
  <c r="C372" i="4"/>
  <c r="C373" i="4"/>
  <c r="C374" i="4"/>
  <c r="C375" i="4"/>
  <c r="C376" i="4"/>
  <c r="C377" i="4"/>
  <c r="C378" i="4"/>
  <c r="C379" i="4"/>
  <c r="C380" i="4"/>
  <c r="C381" i="4"/>
  <c r="C382" i="4"/>
  <c r="C383" i="4"/>
  <c r="C384" i="4"/>
  <c r="C385" i="4"/>
  <c r="C386" i="4"/>
  <c r="C387" i="4"/>
  <c r="C388" i="4"/>
  <c r="C389" i="4"/>
  <c r="C390" i="4"/>
  <c r="C391" i="4"/>
  <c r="C392" i="4"/>
  <c r="C393" i="4"/>
  <c r="C394" i="4"/>
  <c r="C395" i="4"/>
  <c r="C396" i="4"/>
  <c r="C397" i="4"/>
  <c r="C398" i="4"/>
  <c r="C399" i="4"/>
  <c r="C400" i="4"/>
  <c r="C401" i="4"/>
  <c r="C402" i="4"/>
  <c r="C403" i="4"/>
  <c r="C404" i="4"/>
  <c r="C405" i="4"/>
  <c r="C406" i="4"/>
  <c r="C407" i="4"/>
  <c r="C408" i="4"/>
  <c r="C409" i="4"/>
  <c r="C410" i="4"/>
  <c r="C411" i="4"/>
  <c r="C412" i="4"/>
  <c r="C413" i="4"/>
  <c r="C414" i="4"/>
  <c r="C415" i="4"/>
  <c r="C416" i="4"/>
  <c r="C417" i="4"/>
  <c r="C418" i="4"/>
  <c r="C419" i="4"/>
  <c r="C420" i="4"/>
  <c r="C421" i="4"/>
  <c r="C422" i="4"/>
  <c r="C423" i="4"/>
  <c r="C424" i="4"/>
  <c r="C425" i="4"/>
  <c r="C426" i="4"/>
  <c r="C427" i="4"/>
  <c r="C428" i="4"/>
  <c r="C429" i="4"/>
  <c r="C430" i="4"/>
  <c r="C431" i="4"/>
  <c r="C432" i="4"/>
  <c r="C433" i="4"/>
  <c r="C434" i="4"/>
  <c r="C435" i="4"/>
  <c r="C436" i="4"/>
  <c r="C437" i="4"/>
  <c r="C438" i="4"/>
  <c r="C439" i="4"/>
  <c r="C440" i="4"/>
  <c r="C441" i="4"/>
  <c r="C442" i="4"/>
  <c r="C443" i="4"/>
  <c r="C444" i="4"/>
  <c r="C445" i="4"/>
  <c r="C446" i="4"/>
  <c r="C447" i="4"/>
  <c r="C448" i="4"/>
  <c r="C449" i="4"/>
  <c r="C450" i="4"/>
  <c r="C451" i="4"/>
  <c r="C452" i="4"/>
  <c r="C453" i="4"/>
  <c r="C454" i="4"/>
  <c r="C455" i="4"/>
  <c r="C456" i="4"/>
  <c r="C457" i="4"/>
  <c r="C458" i="4"/>
  <c r="C459" i="4"/>
  <c r="C460" i="4"/>
  <c r="C461" i="4"/>
  <c r="C462" i="4"/>
  <c r="C463" i="4"/>
  <c r="C464" i="4"/>
  <c r="C465" i="4"/>
  <c r="C466" i="4"/>
  <c r="C467" i="4"/>
  <c r="C468" i="4"/>
  <c r="C469" i="4"/>
  <c r="C470" i="4"/>
  <c r="C471" i="4"/>
  <c r="C472" i="4"/>
  <c r="C473" i="4"/>
  <c r="C474" i="4"/>
  <c r="C475" i="4"/>
  <c r="C476" i="4"/>
  <c r="C477" i="4"/>
  <c r="C478" i="4"/>
  <c r="C479" i="4"/>
  <c r="C480" i="4"/>
  <c r="C481" i="4"/>
  <c r="C482" i="4"/>
  <c r="C483" i="4"/>
  <c r="C484" i="4"/>
  <c r="C485" i="4"/>
  <c r="C486" i="4"/>
  <c r="C487" i="4"/>
  <c r="C488" i="4"/>
  <c r="C489" i="4"/>
  <c r="C490" i="4"/>
  <c r="C491" i="4"/>
  <c r="C492" i="4"/>
  <c r="C493" i="4"/>
  <c r="C494" i="4"/>
  <c r="C495" i="4"/>
  <c r="C496" i="4"/>
  <c r="C497" i="4"/>
  <c r="C498" i="4"/>
  <c r="C499" i="4"/>
  <c r="C500" i="4"/>
  <c r="C501" i="4"/>
  <c r="C502" i="4"/>
  <c r="C503" i="4"/>
  <c r="C504" i="4"/>
  <c r="C505" i="4"/>
  <c r="C506" i="4"/>
  <c r="C507" i="4"/>
  <c r="C508" i="4"/>
  <c r="C509" i="4"/>
  <c r="C510" i="4"/>
  <c r="C511" i="4"/>
  <c r="C512" i="4"/>
  <c r="C513" i="4"/>
  <c r="C514" i="4"/>
  <c r="C515" i="4"/>
  <c r="C516" i="4"/>
  <c r="C517" i="4"/>
  <c r="C518" i="4"/>
  <c r="C519" i="4"/>
  <c r="C520" i="4"/>
  <c r="C521" i="4"/>
  <c r="C522" i="4"/>
  <c r="C523" i="4"/>
  <c r="C524" i="4"/>
  <c r="C525" i="4"/>
  <c r="C526" i="4"/>
  <c r="C527" i="4"/>
  <c r="C528" i="4"/>
  <c r="C529" i="4"/>
  <c r="C530" i="4"/>
  <c r="C531" i="4"/>
  <c r="C532" i="4"/>
  <c r="C533" i="4"/>
  <c r="C534" i="4"/>
  <c r="C535" i="4"/>
  <c r="C536" i="4"/>
  <c r="C537" i="4"/>
  <c r="C538" i="4"/>
  <c r="C539" i="4"/>
  <c r="C540" i="4"/>
  <c r="C541" i="4"/>
  <c r="C542" i="4"/>
  <c r="C543" i="4"/>
  <c r="C544" i="4"/>
  <c r="C545" i="4"/>
  <c r="C546" i="4"/>
  <c r="C547" i="4"/>
  <c r="C548" i="4"/>
  <c r="C549" i="4"/>
  <c r="C550" i="4"/>
  <c r="C551" i="4"/>
  <c r="C552" i="4"/>
  <c r="C553" i="4"/>
  <c r="C554" i="4"/>
  <c r="C555" i="4"/>
  <c r="C556" i="4"/>
  <c r="C557" i="4"/>
  <c r="C558" i="4"/>
  <c r="C559" i="4"/>
  <c r="C560" i="4"/>
  <c r="C561" i="4"/>
  <c r="C562" i="4"/>
  <c r="C563" i="4"/>
  <c r="C564" i="4"/>
  <c r="C565" i="4"/>
  <c r="C566" i="4"/>
  <c r="C567" i="4"/>
  <c r="C568" i="4"/>
  <c r="C569" i="4"/>
  <c r="C570" i="4"/>
  <c r="C571" i="4"/>
  <c r="C572" i="4"/>
  <c r="C573" i="4"/>
  <c r="C574" i="4"/>
  <c r="C575" i="4"/>
  <c r="C576" i="4"/>
  <c r="C577" i="4"/>
  <c r="C578" i="4"/>
  <c r="C579" i="4"/>
  <c r="C580" i="4"/>
  <c r="C581" i="4"/>
  <c r="C582" i="4"/>
  <c r="C583" i="4"/>
  <c r="C584" i="4"/>
  <c r="C585" i="4"/>
  <c r="C586" i="4"/>
  <c r="C587" i="4"/>
  <c r="C588" i="4"/>
  <c r="C589" i="4"/>
  <c r="C590" i="4"/>
  <c r="C591" i="4"/>
  <c r="C592" i="4"/>
  <c r="C593" i="4"/>
  <c r="C594" i="4"/>
  <c r="C595" i="4"/>
  <c r="C596" i="4"/>
  <c r="C597" i="4"/>
  <c r="C598" i="4"/>
  <c r="C599" i="4"/>
  <c r="C600" i="4"/>
  <c r="C601" i="4"/>
  <c r="C602" i="4"/>
  <c r="C603" i="4"/>
  <c r="C604" i="4"/>
  <c r="C605" i="4"/>
  <c r="C606" i="4"/>
  <c r="C607" i="4"/>
  <c r="C608" i="4"/>
  <c r="C609" i="4"/>
  <c r="C610" i="4"/>
  <c r="C611" i="4"/>
  <c r="C612" i="4"/>
  <c r="C613" i="4"/>
  <c r="C614" i="4"/>
  <c r="C615" i="4"/>
  <c r="C616" i="4"/>
  <c r="C617" i="4"/>
  <c r="C618" i="4"/>
  <c r="C619" i="4"/>
  <c r="C620" i="4"/>
  <c r="C621" i="4"/>
  <c r="C622" i="4"/>
  <c r="C623" i="4"/>
  <c r="C624" i="4"/>
  <c r="C625" i="4"/>
  <c r="C626" i="4"/>
  <c r="C627" i="4"/>
  <c r="C628" i="4"/>
  <c r="C629" i="4"/>
  <c r="C630" i="4"/>
  <c r="C631" i="4"/>
  <c r="C632" i="4"/>
  <c r="C633" i="4"/>
  <c r="C634" i="4"/>
  <c r="C635" i="4"/>
  <c r="C636" i="4"/>
  <c r="C637" i="4"/>
  <c r="C638" i="4"/>
  <c r="C639" i="4"/>
  <c r="C640" i="4"/>
  <c r="C641" i="4"/>
  <c r="C642" i="4"/>
  <c r="C643" i="4"/>
  <c r="C644" i="4"/>
  <c r="C645" i="4"/>
  <c r="C646" i="4"/>
  <c r="C647" i="4"/>
  <c r="C648" i="4"/>
  <c r="C649" i="4"/>
  <c r="C650" i="4"/>
  <c r="C651" i="4"/>
  <c r="C652" i="4"/>
  <c r="C653" i="4"/>
  <c r="C654" i="4"/>
  <c r="C655" i="4"/>
  <c r="C656" i="4"/>
  <c r="C657" i="4"/>
  <c r="C658" i="4"/>
  <c r="C659" i="4"/>
  <c r="C660" i="4"/>
  <c r="C661" i="4"/>
  <c r="C662" i="4"/>
  <c r="C663" i="4"/>
  <c r="C664" i="4"/>
  <c r="C665" i="4"/>
  <c r="C666" i="4"/>
  <c r="C667" i="4"/>
  <c r="C668" i="4"/>
  <c r="C669" i="4"/>
  <c r="C670" i="4"/>
  <c r="C671" i="4"/>
  <c r="C672" i="4"/>
  <c r="C673" i="4"/>
  <c r="C674" i="4"/>
  <c r="C675" i="4"/>
  <c r="C676" i="4"/>
  <c r="C677" i="4"/>
  <c r="C678" i="4"/>
  <c r="C679" i="4"/>
  <c r="C680" i="4"/>
  <c r="C681" i="4"/>
  <c r="C682" i="4"/>
  <c r="C683" i="4"/>
  <c r="C684" i="4"/>
  <c r="C685" i="4"/>
  <c r="C686" i="4"/>
  <c r="C687" i="4"/>
  <c r="C688" i="4"/>
  <c r="C689" i="4"/>
  <c r="C690" i="4"/>
  <c r="C691" i="4"/>
  <c r="C692" i="4"/>
  <c r="C693" i="4"/>
  <c r="C694" i="4"/>
  <c r="C695" i="4"/>
  <c r="C696" i="4"/>
  <c r="C697" i="4"/>
  <c r="C698" i="4"/>
  <c r="C699" i="4"/>
  <c r="C700" i="4"/>
  <c r="C701" i="4"/>
  <c r="C702" i="4"/>
  <c r="C703" i="4"/>
  <c r="C704" i="4"/>
  <c r="C705" i="4"/>
  <c r="C706" i="4"/>
  <c r="C707" i="4"/>
  <c r="C708" i="4"/>
  <c r="C709" i="4"/>
  <c r="C710" i="4"/>
  <c r="C711" i="4"/>
  <c r="C712" i="4"/>
  <c r="C713" i="4"/>
  <c r="C714" i="4"/>
  <c r="C715" i="4"/>
  <c r="C716" i="4"/>
  <c r="C717" i="4"/>
  <c r="C718" i="4"/>
  <c r="C719" i="4"/>
  <c r="C720" i="4"/>
  <c r="C721" i="4"/>
  <c r="C722" i="4"/>
  <c r="C723" i="4"/>
  <c r="C724" i="4"/>
  <c r="C725" i="4"/>
  <c r="C726" i="4"/>
  <c r="C727" i="4"/>
  <c r="C728" i="4"/>
  <c r="C729" i="4"/>
  <c r="C730" i="4"/>
  <c r="C731" i="4"/>
  <c r="C732" i="4"/>
  <c r="C733" i="4"/>
  <c r="C734" i="4"/>
  <c r="C735" i="4"/>
  <c r="C736" i="4"/>
  <c r="C737" i="4"/>
  <c r="C738" i="4"/>
  <c r="C739" i="4"/>
  <c r="C740" i="4"/>
  <c r="C741" i="4"/>
  <c r="C742" i="4"/>
  <c r="C743" i="4"/>
  <c r="C744" i="4"/>
  <c r="C745" i="4"/>
  <c r="C746" i="4"/>
  <c r="C747" i="4"/>
  <c r="C748" i="4"/>
  <c r="C749" i="4"/>
  <c r="C750" i="4"/>
  <c r="C751" i="4"/>
  <c r="C752" i="4"/>
  <c r="C753" i="4"/>
  <c r="C754" i="4"/>
  <c r="C755" i="4"/>
  <c r="C756" i="4"/>
  <c r="C757" i="4"/>
  <c r="C758" i="4"/>
  <c r="C759" i="4"/>
  <c r="C760" i="4"/>
  <c r="C761" i="4"/>
  <c r="C762" i="4"/>
  <c r="C763" i="4"/>
  <c r="C764" i="4"/>
  <c r="C765" i="4"/>
  <c r="C766" i="4"/>
  <c r="C767" i="4"/>
  <c r="C768" i="4"/>
  <c r="C769" i="4"/>
  <c r="C770" i="4"/>
  <c r="C771" i="4"/>
  <c r="C772" i="4"/>
  <c r="C773" i="4"/>
  <c r="C774" i="4"/>
  <c r="C775" i="4"/>
  <c r="C776" i="4"/>
  <c r="C777" i="4"/>
  <c r="C778" i="4"/>
  <c r="C779" i="4"/>
  <c r="C780" i="4"/>
  <c r="C781" i="4"/>
  <c r="C782" i="4"/>
  <c r="C783" i="4"/>
  <c r="C784" i="4"/>
  <c r="C785" i="4"/>
  <c r="C786" i="4"/>
  <c r="C787" i="4"/>
  <c r="C788" i="4"/>
  <c r="C789" i="4"/>
  <c r="C790" i="4"/>
  <c r="C791" i="4"/>
  <c r="C792" i="4"/>
  <c r="C793" i="4"/>
  <c r="C794" i="4"/>
  <c r="C795" i="4"/>
  <c r="C796" i="4"/>
  <c r="C797" i="4"/>
  <c r="C798" i="4"/>
  <c r="C799" i="4"/>
  <c r="C800" i="4"/>
  <c r="C801" i="4"/>
  <c r="C802" i="4"/>
  <c r="C803" i="4"/>
  <c r="C804" i="4"/>
  <c r="C805" i="4"/>
  <c r="C806" i="4"/>
  <c r="C807" i="4"/>
  <c r="C808" i="4"/>
  <c r="C809" i="4"/>
  <c r="C810" i="4"/>
  <c r="C811" i="4"/>
  <c r="C812" i="4"/>
  <c r="C813" i="4"/>
  <c r="C814" i="4"/>
  <c r="C815" i="4"/>
  <c r="C816" i="4"/>
  <c r="C817" i="4"/>
  <c r="C818" i="4"/>
  <c r="C819" i="4"/>
  <c r="C820" i="4"/>
  <c r="C821" i="4"/>
  <c r="C822" i="4"/>
  <c r="C823" i="4"/>
  <c r="C824" i="4"/>
  <c r="C825" i="4"/>
  <c r="C826" i="4"/>
  <c r="C827" i="4"/>
  <c r="C828" i="4"/>
  <c r="C829" i="4"/>
  <c r="C830" i="4"/>
  <c r="C831" i="4"/>
  <c r="C832" i="4"/>
  <c r="C833" i="4"/>
  <c r="C834" i="4"/>
  <c r="C835" i="4"/>
  <c r="C836" i="4"/>
  <c r="C837" i="4"/>
  <c r="C838" i="4"/>
  <c r="C839" i="4"/>
  <c r="C840" i="4"/>
  <c r="C841" i="4"/>
  <c r="C842" i="4"/>
  <c r="C843" i="4"/>
  <c r="C844" i="4"/>
  <c r="C845" i="4"/>
  <c r="C846" i="4"/>
  <c r="C847" i="4"/>
  <c r="C848" i="4"/>
  <c r="C849" i="4"/>
  <c r="C850" i="4"/>
  <c r="C851" i="4"/>
  <c r="C852" i="4"/>
  <c r="C853" i="4"/>
  <c r="C854" i="4"/>
  <c r="C855" i="4"/>
  <c r="C856" i="4"/>
  <c r="C857" i="4"/>
  <c r="C858" i="4"/>
  <c r="C859" i="4"/>
  <c r="C860" i="4"/>
  <c r="C861" i="4"/>
  <c r="C862" i="4"/>
  <c r="C863" i="4"/>
  <c r="C864" i="4"/>
  <c r="C865" i="4"/>
  <c r="C866" i="4"/>
  <c r="C867" i="4"/>
  <c r="C868" i="4"/>
  <c r="C869" i="4"/>
  <c r="C870" i="4"/>
  <c r="C871" i="4"/>
  <c r="C872" i="4"/>
  <c r="C873" i="4"/>
  <c r="C874" i="4"/>
  <c r="C875" i="4"/>
  <c r="C876" i="4"/>
  <c r="C877" i="4"/>
  <c r="C878" i="4"/>
  <c r="C879" i="4"/>
  <c r="C880" i="4"/>
  <c r="C881" i="4"/>
  <c r="C882" i="4"/>
  <c r="C883" i="4"/>
  <c r="C884" i="4"/>
  <c r="C885" i="4"/>
  <c r="C886" i="4"/>
  <c r="C887" i="4"/>
  <c r="C888" i="4"/>
  <c r="C889" i="4"/>
  <c r="C890" i="4"/>
  <c r="C891" i="4"/>
  <c r="C892" i="4"/>
  <c r="C893" i="4"/>
  <c r="C894" i="4"/>
  <c r="C895" i="4"/>
  <c r="C896" i="4"/>
  <c r="C897" i="4"/>
  <c r="C898" i="4"/>
  <c r="C899" i="4"/>
  <c r="C900" i="4"/>
  <c r="C901" i="4"/>
  <c r="C902" i="4"/>
  <c r="C903" i="4"/>
  <c r="C904" i="4"/>
  <c r="C905" i="4"/>
  <c r="C906" i="4"/>
  <c r="C907" i="4"/>
  <c r="C908" i="4"/>
  <c r="C909" i="4"/>
  <c r="C910" i="4"/>
  <c r="C911" i="4"/>
  <c r="C912" i="4"/>
  <c r="C913" i="4"/>
  <c r="C914" i="4"/>
  <c r="C915" i="4"/>
  <c r="C916" i="4"/>
  <c r="C917" i="4"/>
  <c r="C918" i="4"/>
  <c r="C919" i="4"/>
  <c r="C920" i="4"/>
  <c r="C921" i="4"/>
  <c r="C922" i="4"/>
  <c r="C923" i="4"/>
  <c r="C924" i="4"/>
  <c r="C925" i="4"/>
  <c r="C926" i="4"/>
  <c r="C927" i="4"/>
  <c r="C928" i="4"/>
  <c r="C929" i="4"/>
  <c r="C930" i="4"/>
  <c r="C931" i="4"/>
  <c r="C932" i="4"/>
  <c r="C933" i="4"/>
  <c r="C934" i="4"/>
  <c r="C935" i="4"/>
  <c r="C936" i="4"/>
  <c r="C937" i="4"/>
  <c r="C938" i="4"/>
  <c r="C939" i="4"/>
  <c r="C940" i="4"/>
  <c r="C941" i="4"/>
  <c r="C942" i="4"/>
  <c r="C943" i="4"/>
  <c r="C944" i="4"/>
  <c r="C945" i="4"/>
  <c r="C946" i="4"/>
  <c r="C947" i="4"/>
  <c r="C948" i="4"/>
  <c r="C949" i="4"/>
  <c r="C950" i="4"/>
  <c r="C951" i="4"/>
  <c r="C952" i="4"/>
  <c r="C953" i="4"/>
  <c r="C954" i="4"/>
  <c r="C955" i="4"/>
  <c r="C956" i="4"/>
  <c r="C957" i="4"/>
  <c r="C958" i="4"/>
  <c r="C959" i="4"/>
  <c r="C960" i="4"/>
  <c r="C961" i="4"/>
  <c r="C962" i="4"/>
  <c r="C963" i="4"/>
  <c r="C964" i="4"/>
  <c r="C965" i="4"/>
  <c r="C966" i="4"/>
  <c r="C967" i="4"/>
  <c r="C968" i="4"/>
  <c r="C969" i="4"/>
  <c r="C970" i="4"/>
  <c r="C971" i="4"/>
  <c r="C972" i="4"/>
  <c r="C973" i="4"/>
  <c r="C974" i="4"/>
  <c r="C975" i="4"/>
  <c r="C976" i="4"/>
  <c r="C977" i="4"/>
  <c r="C978" i="4"/>
  <c r="C979" i="4"/>
  <c r="C980" i="4"/>
  <c r="C981" i="4"/>
  <c r="C982" i="4"/>
  <c r="C983" i="4"/>
  <c r="C984" i="4"/>
  <c r="C985" i="4"/>
  <c r="C986" i="4"/>
  <c r="C987" i="4"/>
  <c r="C988" i="4"/>
  <c r="C989" i="4"/>
  <c r="C990" i="4"/>
  <c r="C991" i="4"/>
  <c r="C992" i="4"/>
  <c r="C993" i="4"/>
  <c r="C994" i="4"/>
  <c r="C995" i="4"/>
  <c r="C996" i="4"/>
  <c r="C997" i="4"/>
  <c r="C998" i="4"/>
  <c r="C999" i="4"/>
  <c r="C1000" i="4"/>
  <c r="C1001" i="4"/>
  <c r="C1002" i="4"/>
  <c r="C1003" i="4"/>
  <c r="C1004" i="4"/>
  <c r="A5" i="4"/>
  <c r="A6" i="4"/>
  <c r="A7" i="4"/>
  <c r="A8" i="4"/>
  <c r="A9" i="4"/>
  <c r="A10" i="4"/>
  <c r="A11" i="4"/>
  <c r="A12" i="4"/>
  <c r="A13" i="4"/>
  <c r="A14" i="4"/>
  <c r="A15" i="4"/>
  <c r="A16" i="4"/>
  <c r="A17" i="4"/>
  <c r="A18" i="4"/>
  <c r="A19" i="4"/>
  <c r="A20" i="4"/>
  <c r="A21" i="4"/>
  <c r="A22" i="4"/>
  <c r="A23" i="4"/>
  <c r="A24" i="4"/>
  <c r="A25" i="4"/>
  <c r="A26" i="4"/>
  <c r="A27" i="4"/>
  <c r="A28" i="4"/>
  <c r="A29" i="4"/>
  <c r="A30" i="4"/>
  <c r="A31" i="4"/>
  <c r="A32" i="4"/>
  <c r="A33" i="4"/>
  <c r="A34" i="4"/>
  <c r="A35" i="4"/>
  <c r="A36" i="4"/>
  <c r="A37" i="4"/>
  <c r="A38" i="4"/>
  <c r="A39" i="4"/>
  <c r="A40" i="4"/>
  <c r="A41" i="4"/>
  <c r="A42" i="4"/>
  <c r="A43" i="4"/>
  <c r="A44" i="4"/>
  <c r="A45" i="4"/>
  <c r="A46" i="4"/>
  <c r="A47" i="4"/>
  <c r="A48" i="4"/>
  <c r="A49" i="4"/>
  <c r="A50" i="4"/>
  <c r="A51" i="4"/>
  <c r="A52" i="4"/>
  <c r="A53" i="4"/>
  <c r="A54" i="4"/>
  <c r="A55" i="4"/>
  <c r="A56" i="4"/>
  <c r="A57" i="4"/>
  <c r="A58" i="4"/>
  <c r="A59" i="4"/>
  <c r="A60" i="4"/>
  <c r="A61" i="4"/>
  <c r="A62" i="4"/>
  <c r="A63" i="4"/>
  <c r="A64" i="4"/>
  <c r="A65" i="4"/>
  <c r="A66" i="4"/>
  <c r="A67" i="4"/>
  <c r="A68" i="4"/>
  <c r="A69" i="4"/>
  <c r="A70" i="4"/>
  <c r="A71" i="4"/>
  <c r="A72" i="4"/>
  <c r="A73" i="4"/>
  <c r="A74" i="4"/>
  <c r="A75" i="4"/>
  <c r="A76" i="4"/>
  <c r="A77" i="4"/>
  <c r="A78" i="4"/>
  <c r="A79" i="4"/>
  <c r="A80" i="4"/>
  <c r="A81" i="4"/>
  <c r="A82" i="4"/>
  <c r="A83" i="4"/>
  <c r="A84" i="4"/>
  <c r="A85" i="4"/>
  <c r="A86" i="4"/>
  <c r="A87" i="4"/>
  <c r="A88" i="4"/>
  <c r="A89" i="4"/>
  <c r="A90" i="4"/>
  <c r="A91" i="4"/>
  <c r="A92" i="4"/>
  <c r="A93" i="4"/>
  <c r="A94" i="4"/>
  <c r="A95" i="4"/>
  <c r="A96" i="4"/>
  <c r="A97" i="4"/>
  <c r="A98" i="4"/>
  <c r="A99" i="4"/>
  <c r="A100" i="4"/>
  <c r="A101" i="4"/>
  <c r="A102" i="4"/>
  <c r="A103" i="4"/>
  <c r="A104" i="4"/>
  <c r="A105" i="4"/>
  <c r="A106" i="4"/>
  <c r="A107" i="4"/>
  <c r="A108" i="4"/>
  <c r="A109" i="4"/>
  <c r="A110" i="4"/>
  <c r="A111" i="4"/>
  <c r="A112" i="4"/>
  <c r="A113" i="4"/>
  <c r="A114" i="4"/>
  <c r="A115" i="4"/>
  <c r="A116" i="4"/>
  <c r="A117" i="4"/>
  <c r="A118" i="4"/>
  <c r="A119" i="4"/>
  <c r="A120" i="4"/>
  <c r="A121" i="4"/>
  <c r="A122" i="4"/>
  <c r="A123" i="4"/>
  <c r="A124" i="4"/>
  <c r="A125" i="4"/>
  <c r="A126" i="4"/>
  <c r="A127" i="4"/>
  <c r="A128" i="4"/>
  <c r="A129" i="4"/>
  <c r="A130" i="4"/>
  <c r="A131" i="4"/>
  <c r="A132" i="4"/>
  <c r="A133" i="4"/>
  <c r="A134" i="4"/>
  <c r="A135" i="4"/>
  <c r="A136" i="4"/>
  <c r="A137" i="4"/>
  <c r="A138" i="4"/>
  <c r="A139" i="4"/>
  <c r="A140" i="4"/>
  <c r="A141" i="4"/>
  <c r="A142" i="4"/>
  <c r="A143" i="4"/>
  <c r="A144" i="4"/>
  <c r="A145" i="4"/>
  <c r="A146" i="4"/>
  <c r="A147" i="4"/>
  <c r="A148" i="4"/>
  <c r="A149" i="4"/>
  <c r="A150" i="4"/>
  <c r="A151" i="4"/>
  <c r="A152" i="4"/>
  <c r="A153" i="4"/>
  <c r="A154" i="4"/>
  <c r="A155" i="4"/>
  <c r="A156" i="4"/>
  <c r="A157" i="4"/>
  <c r="A158" i="4"/>
  <c r="A159" i="4"/>
  <c r="A160" i="4"/>
  <c r="A161" i="4"/>
  <c r="A162" i="4"/>
  <c r="A163" i="4"/>
  <c r="A164" i="4"/>
  <c r="A165" i="4"/>
  <c r="A166" i="4"/>
  <c r="A167" i="4"/>
  <c r="A168" i="4"/>
  <c r="A169" i="4"/>
  <c r="A170" i="4"/>
  <c r="A171" i="4"/>
  <c r="A172" i="4"/>
  <c r="A173" i="4"/>
  <c r="A174" i="4"/>
  <c r="A175" i="4"/>
  <c r="A176" i="4"/>
  <c r="A177" i="4"/>
  <c r="A178" i="4"/>
  <c r="A179" i="4"/>
  <c r="A180" i="4"/>
  <c r="A181" i="4"/>
  <c r="A182" i="4"/>
  <c r="A183" i="4"/>
  <c r="A184" i="4"/>
  <c r="A185" i="4"/>
  <c r="A186" i="4"/>
  <c r="A187" i="4"/>
  <c r="A188" i="4"/>
  <c r="A189" i="4"/>
  <c r="A190" i="4"/>
  <c r="A191" i="4"/>
  <c r="A192" i="4"/>
  <c r="A193" i="4"/>
  <c r="A194" i="4"/>
  <c r="A195" i="4"/>
  <c r="A196" i="4"/>
  <c r="A197" i="4"/>
  <c r="A198" i="4"/>
  <c r="A199" i="4"/>
  <c r="A200" i="4"/>
  <c r="A201" i="4"/>
  <c r="A202" i="4"/>
  <c r="A203" i="4"/>
  <c r="A204" i="4"/>
  <c r="A205" i="4"/>
  <c r="A206" i="4"/>
  <c r="A207" i="4"/>
  <c r="A208" i="4"/>
  <c r="A209" i="4"/>
  <c r="A210" i="4"/>
  <c r="A211" i="4"/>
  <c r="A212" i="4"/>
  <c r="A213" i="4"/>
  <c r="A214" i="4"/>
  <c r="A215" i="4"/>
  <c r="A216" i="4"/>
  <c r="A217" i="4"/>
  <c r="A218" i="4"/>
  <c r="A219" i="4"/>
  <c r="A220" i="4"/>
  <c r="A221" i="4"/>
  <c r="A222" i="4"/>
  <c r="A223" i="4"/>
  <c r="A224" i="4"/>
  <c r="A225" i="4"/>
  <c r="A226" i="4"/>
  <c r="A227" i="4"/>
  <c r="A228" i="4"/>
  <c r="A229" i="4"/>
  <c r="A230" i="4"/>
  <c r="A231" i="4"/>
  <c r="A232" i="4"/>
  <c r="A233" i="4"/>
  <c r="A234" i="4"/>
  <c r="A235" i="4"/>
  <c r="A236" i="4"/>
  <c r="A237" i="4"/>
  <c r="A238" i="4"/>
  <c r="A239" i="4"/>
  <c r="A240" i="4"/>
  <c r="A241" i="4"/>
  <c r="A242" i="4"/>
  <c r="A243" i="4"/>
  <c r="A244" i="4"/>
  <c r="A245" i="4"/>
  <c r="A246" i="4"/>
  <c r="A247" i="4"/>
  <c r="A248" i="4"/>
  <c r="A249" i="4"/>
  <c r="A250" i="4"/>
  <c r="A251" i="4"/>
  <c r="A252" i="4"/>
  <c r="A253" i="4"/>
  <c r="A254" i="4"/>
  <c r="A255" i="4"/>
  <c r="A256" i="4"/>
  <c r="A257" i="4"/>
  <c r="A258" i="4"/>
  <c r="A259" i="4"/>
  <c r="A260" i="4"/>
  <c r="A261" i="4"/>
  <c r="A262" i="4"/>
  <c r="A263" i="4"/>
  <c r="A264" i="4"/>
  <c r="A265" i="4"/>
  <c r="A266" i="4"/>
  <c r="A267" i="4"/>
  <c r="A268" i="4"/>
  <c r="A269" i="4"/>
  <c r="A270" i="4"/>
  <c r="A271" i="4"/>
  <c r="A272" i="4"/>
  <c r="A273" i="4"/>
  <c r="A274" i="4"/>
  <c r="A275" i="4"/>
  <c r="A276" i="4"/>
  <c r="A277" i="4"/>
  <c r="A278" i="4"/>
  <c r="A279" i="4"/>
  <c r="A280" i="4"/>
  <c r="A281" i="4"/>
  <c r="A282" i="4"/>
  <c r="A283" i="4"/>
  <c r="A284" i="4"/>
  <c r="A285" i="4"/>
  <c r="A286" i="4"/>
  <c r="A287" i="4"/>
  <c r="A288" i="4"/>
  <c r="A289" i="4"/>
  <c r="A290" i="4"/>
  <c r="A291" i="4"/>
  <c r="A292" i="4"/>
  <c r="A293" i="4"/>
  <c r="A294" i="4"/>
  <c r="A295" i="4"/>
  <c r="A296" i="4"/>
  <c r="A297" i="4"/>
  <c r="A298" i="4"/>
  <c r="A299" i="4"/>
  <c r="A300" i="4"/>
  <c r="A301" i="4"/>
  <c r="A302" i="4"/>
  <c r="A303" i="4"/>
  <c r="A304" i="4"/>
  <c r="A305" i="4"/>
  <c r="A306" i="4"/>
  <c r="A307" i="4"/>
  <c r="A308" i="4"/>
  <c r="A309" i="4"/>
  <c r="A310" i="4"/>
  <c r="A311" i="4"/>
  <c r="A312" i="4"/>
  <c r="A313" i="4"/>
  <c r="A314" i="4"/>
  <c r="A315" i="4"/>
  <c r="A316" i="4"/>
  <c r="A317" i="4"/>
  <c r="A318" i="4"/>
  <c r="A319" i="4"/>
  <c r="A320" i="4"/>
  <c r="A321" i="4"/>
  <c r="A322" i="4"/>
  <c r="A323" i="4"/>
  <c r="A324" i="4"/>
  <c r="A325" i="4"/>
  <c r="A326" i="4"/>
  <c r="A327" i="4"/>
  <c r="A328" i="4"/>
  <c r="A329" i="4"/>
  <c r="A330" i="4"/>
  <c r="A331" i="4"/>
  <c r="A332" i="4"/>
  <c r="A333" i="4"/>
  <c r="A334" i="4"/>
  <c r="A335" i="4"/>
  <c r="A336" i="4"/>
  <c r="A337" i="4"/>
  <c r="A338" i="4"/>
  <c r="A339" i="4"/>
  <c r="A340" i="4"/>
  <c r="A341" i="4"/>
  <c r="A342" i="4"/>
  <c r="A343" i="4"/>
  <c r="A344" i="4"/>
  <c r="A345" i="4"/>
  <c r="A346" i="4"/>
  <c r="A347" i="4"/>
  <c r="A348" i="4"/>
  <c r="A349" i="4"/>
  <c r="A350" i="4"/>
  <c r="A351" i="4"/>
  <c r="A352" i="4"/>
  <c r="A353" i="4"/>
  <c r="A354" i="4"/>
  <c r="A355" i="4"/>
  <c r="A356" i="4"/>
  <c r="A357" i="4"/>
  <c r="A358" i="4"/>
  <c r="A359" i="4"/>
  <c r="A360" i="4"/>
  <c r="A361" i="4"/>
  <c r="A362" i="4"/>
  <c r="A363" i="4"/>
  <c r="A364" i="4"/>
  <c r="A365" i="4"/>
  <c r="A366" i="4"/>
  <c r="A367" i="4"/>
  <c r="A368" i="4"/>
  <c r="A369" i="4"/>
  <c r="A370" i="4"/>
  <c r="A371" i="4"/>
  <c r="A372" i="4"/>
  <c r="A373" i="4"/>
  <c r="A374" i="4"/>
  <c r="A375" i="4"/>
  <c r="A376" i="4"/>
  <c r="A377" i="4"/>
  <c r="A378" i="4"/>
  <c r="A379" i="4"/>
  <c r="A380" i="4"/>
  <c r="A381" i="4"/>
  <c r="A382" i="4"/>
  <c r="A383" i="4"/>
  <c r="A384" i="4"/>
  <c r="A385" i="4"/>
  <c r="A386" i="4"/>
  <c r="A387" i="4"/>
  <c r="A388" i="4"/>
  <c r="A389" i="4"/>
  <c r="A390" i="4"/>
  <c r="A391" i="4"/>
  <c r="A392" i="4"/>
  <c r="A393" i="4"/>
  <c r="A394" i="4"/>
  <c r="A395" i="4"/>
  <c r="A396" i="4"/>
  <c r="A397" i="4"/>
  <c r="A398" i="4"/>
  <c r="A399" i="4"/>
  <c r="A400" i="4"/>
  <c r="A401" i="4"/>
  <c r="A402" i="4"/>
  <c r="A403" i="4"/>
  <c r="A404" i="4"/>
  <c r="A405" i="4"/>
  <c r="A406" i="4"/>
  <c r="A407" i="4"/>
  <c r="A408" i="4"/>
  <c r="A409" i="4"/>
  <c r="A410" i="4"/>
  <c r="A411" i="4"/>
  <c r="A412" i="4"/>
  <c r="A413" i="4"/>
  <c r="A414" i="4"/>
  <c r="A415" i="4"/>
  <c r="A416" i="4"/>
  <c r="A417" i="4"/>
  <c r="A418" i="4"/>
  <c r="A419" i="4"/>
  <c r="A420" i="4"/>
  <c r="A421" i="4"/>
  <c r="A422" i="4"/>
  <c r="A423" i="4"/>
  <c r="A424" i="4"/>
  <c r="A425" i="4"/>
  <c r="A426" i="4"/>
  <c r="A427" i="4"/>
  <c r="A428" i="4"/>
  <c r="A429" i="4"/>
  <c r="A430" i="4"/>
  <c r="A431" i="4"/>
  <c r="A432" i="4"/>
  <c r="A433" i="4"/>
  <c r="A434" i="4"/>
  <c r="A435" i="4"/>
  <c r="A436" i="4"/>
  <c r="A437" i="4"/>
  <c r="A438" i="4"/>
  <c r="A439" i="4"/>
  <c r="A440" i="4"/>
  <c r="A441" i="4"/>
  <c r="A442" i="4"/>
  <c r="A443" i="4"/>
  <c r="A444" i="4"/>
  <c r="A445" i="4"/>
  <c r="A446" i="4"/>
  <c r="A447" i="4"/>
  <c r="A448" i="4"/>
  <c r="A449" i="4"/>
  <c r="A450" i="4"/>
  <c r="A451" i="4"/>
  <c r="A452" i="4"/>
  <c r="A453" i="4"/>
  <c r="A454" i="4"/>
  <c r="A455" i="4"/>
  <c r="A456" i="4"/>
  <c r="A457" i="4"/>
  <c r="A458" i="4"/>
  <c r="A459" i="4"/>
  <c r="A460" i="4"/>
  <c r="A461" i="4"/>
  <c r="A462" i="4"/>
  <c r="A463" i="4"/>
  <c r="A464" i="4"/>
  <c r="A465" i="4"/>
  <c r="A466" i="4"/>
  <c r="A467" i="4"/>
  <c r="A468" i="4"/>
  <c r="A469" i="4"/>
  <c r="A470" i="4"/>
  <c r="A471" i="4"/>
  <c r="A472" i="4"/>
  <c r="A473" i="4"/>
  <c r="A474" i="4"/>
  <c r="A475" i="4"/>
  <c r="A476" i="4"/>
  <c r="A477" i="4"/>
  <c r="A478" i="4"/>
  <c r="A479" i="4"/>
  <c r="A480" i="4"/>
  <c r="A481" i="4"/>
  <c r="A482" i="4"/>
  <c r="A483" i="4"/>
  <c r="A484" i="4"/>
  <c r="A485" i="4"/>
  <c r="A486" i="4"/>
  <c r="A487" i="4"/>
  <c r="A488" i="4"/>
  <c r="A489" i="4"/>
  <c r="A490" i="4"/>
  <c r="A491" i="4"/>
  <c r="A492" i="4"/>
  <c r="A493" i="4"/>
  <c r="A494" i="4"/>
  <c r="A495" i="4"/>
  <c r="A496" i="4"/>
  <c r="A497" i="4"/>
  <c r="A498" i="4"/>
  <c r="A499" i="4"/>
  <c r="A500" i="4"/>
  <c r="A501" i="4"/>
  <c r="A502" i="4"/>
  <c r="A503" i="4"/>
  <c r="A504" i="4"/>
  <c r="A505" i="4"/>
  <c r="A506" i="4"/>
  <c r="A507" i="4"/>
  <c r="A508" i="4"/>
  <c r="A509" i="4"/>
  <c r="A510" i="4"/>
  <c r="A511" i="4"/>
  <c r="A512" i="4"/>
  <c r="A513" i="4"/>
  <c r="A514" i="4"/>
  <c r="A515" i="4"/>
  <c r="A516" i="4"/>
  <c r="A517" i="4"/>
  <c r="A518" i="4"/>
  <c r="A519" i="4"/>
  <c r="A520" i="4"/>
  <c r="A521" i="4"/>
  <c r="A522" i="4"/>
  <c r="A523" i="4"/>
  <c r="A524" i="4"/>
  <c r="A525" i="4"/>
  <c r="A526" i="4"/>
  <c r="A527" i="4"/>
  <c r="A528" i="4"/>
  <c r="A529" i="4"/>
  <c r="A530" i="4"/>
  <c r="A531" i="4"/>
  <c r="A532" i="4"/>
  <c r="A533" i="4"/>
  <c r="A534" i="4"/>
  <c r="A535" i="4"/>
  <c r="A536" i="4"/>
  <c r="A537" i="4"/>
  <c r="A538" i="4"/>
  <c r="A539" i="4"/>
  <c r="A540" i="4"/>
  <c r="A541" i="4"/>
  <c r="A542" i="4"/>
  <c r="A543" i="4"/>
  <c r="A544" i="4"/>
  <c r="A545" i="4"/>
  <c r="A546" i="4"/>
  <c r="A547" i="4"/>
  <c r="A548" i="4"/>
  <c r="A549" i="4"/>
  <c r="A550" i="4"/>
  <c r="A551" i="4"/>
  <c r="A552" i="4"/>
  <c r="A553" i="4"/>
  <c r="A554" i="4"/>
  <c r="A555" i="4"/>
  <c r="A556" i="4"/>
  <c r="A557" i="4"/>
  <c r="A558" i="4"/>
  <c r="A559" i="4"/>
  <c r="A560" i="4"/>
  <c r="A561" i="4"/>
  <c r="A562" i="4"/>
  <c r="A563" i="4"/>
  <c r="A564" i="4"/>
  <c r="A565" i="4"/>
  <c r="A566" i="4"/>
  <c r="A567" i="4"/>
  <c r="A568" i="4"/>
  <c r="A569" i="4"/>
  <c r="A570" i="4"/>
  <c r="A571" i="4"/>
  <c r="A572" i="4"/>
  <c r="A573" i="4"/>
  <c r="A574" i="4"/>
  <c r="A575" i="4"/>
  <c r="A576" i="4"/>
  <c r="A577" i="4"/>
  <c r="A578" i="4"/>
  <c r="A579" i="4"/>
  <c r="A580" i="4"/>
  <c r="A581" i="4"/>
  <c r="A582" i="4"/>
  <c r="A583" i="4"/>
  <c r="A584" i="4"/>
  <c r="A585" i="4"/>
  <c r="A586" i="4"/>
  <c r="A587" i="4"/>
  <c r="A588" i="4"/>
  <c r="A589" i="4"/>
  <c r="A590" i="4"/>
  <c r="A591" i="4"/>
  <c r="A592" i="4"/>
  <c r="A593" i="4"/>
  <c r="A594" i="4"/>
  <c r="A595" i="4"/>
  <c r="A596" i="4"/>
  <c r="A597" i="4"/>
  <c r="A598" i="4"/>
  <c r="A599" i="4"/>
  <c r="A600" i="4"/>
  <c r="A601" i="4"/>
  <c r="A602" i="4"/>
  <c r="A603" i="4"/>
  <c r="A604" i="4"/>
  <c r="A605" i="4"/>
  <c r="A606" i="4"/>
  <c r="A607" i="4"/>
  <c r="A608" i="4"/>
  <c r="A609" i="4"/>
  <c r="A610" i="4"/>
  <c r="A611" i="4"/>
  <c r="A612" i="4"/>
  <c r="A613" i="4"/>
  <c r="A614" i="4"/>
  <c r="A615" i="4"/>
  <c r="A616" i="4"/>
  <c r="A617" i="4"/>
  <c r="A618" i="4"/>
  <c r="A619" i="4"/>
  <c r="A620" i="4"/>
  <c r="A621" i="4"/>
  <c r="A622" i="4"/>
  <c r="A623" i="4"/>
  <c r="A624" i="4"/>
  <c r="A625" i="4"/>
  <c r="A626" i="4"/>
  <c r="A627" i="4"/>
  <c r="A628" i="4"/>
  <c r="A629" i="4"/>
  <c r="A630" i="4"/>
  <c r="A631" i="4"/>
  <c r="A632" i="4"/>
  <c r="A633" i="4"/>
  <c r="A634" i="4"/>
  <c r="A635" i="4"/>
  <c r="A636" i="4"/>
  <c r="A637" i="4"/>
  <c r="A638" i="4"/>
  <c r="A639" i="4"/>
  <c r="A640" i="4"/>
  <c r="A641" i="4"/>
  <c r="A642" i="4"/>
  <c r="A643" i="4"/>
  <c r="A644" i="4"/>
  <c r="A645" i="4"/>
  <c r="A646" i="4"/>
  <c r="A647" i="4"/>
  <c r="A648" i="4"/>
  <c r="A649" i="4"/>
  <c r="A650" i="4"/>
  <c r="A651" i="4"/>
  <c r="A652" i="4"/>
  <c r="A653" i="4"/>
  <c r="A654" i="4"/>
  <c r="A655" i="4"/>
  <c r="A656" i="4"/>
  <c r="A657" i="4"/>
  <c r="A658" i="4"/>
  <c r="A659" i="4"/>
  <c r="A660" i="4"/>
  <c r="A661" i="4"/>
  <c r="A662" i="4"/>
  <c r="A663" i="4"/>
  <c r="A664" i="4"/>
  <c r="A665" i="4"/>
  <c r="A666" i="4"/>
  <c r="A667" i="4"/>
  <c r="A668" i="4"/>
  <c r="A669" i="4"/>
  <c r="A670" i="4"/>
  <c r="A671" i="4"/>
  <c r="A672" i="4"/>
  <c r="A673" i="4"/>
  <c r="A674" i="4"/>
  <c r="A675" i="4"/>
  <c r="A676" i="4"/>
  <c r="A677" i="4"/>
  <c r="A678" i="4"/>
  <c r="A679" i="4"/>
  <c r="A680" i="4"/>
  <c r="A681" i="4"/>
  <c r="A682" i="4"/>
  <c r="A683" i="4"/>
  <c r="A684" i="4"/>
  <c r="A685" i="4"/>
  <c r="A686" i="4"/>
  <c r="A687" i="4"/>
  <c r="A688" i="4"/>
  <c r="A689" i="4"/>
  <c r="A690" i="4"/>
  <c r="A691" i="4"/>
  <c r="A692" i="4"/>
  <c r="A693" i="4"/>
  <c r="A694" i="4"/>
  <c r="A695" i="4"/>
  <c r="A696" i="4"/>
  <c r="A697" i="4"/>
  <c r="A698" i="4"/>
  <c r="A699" i="4"/>
  <c r="A700" i="4"/>
  <c r="A701" i="4"/>
  <c r="A702" i="4"/>
  <c r="A703" i="4"/>
  <c r="A704" i="4"/>
  <c r="A705" i="4"/>
  <c r="A706" i="4"/>
  <c r="A707" i="4"/>
  <c r="A708" i="4"/>
  <c r="A709" i="4"/>
  <c r="A710" i="4"/>
  <c r="A711" i="4"/>
  <c r="A712" i="4"/>
  <c r="A713" i="4"/>
  <c r="A714" i="4"/>
  <c r="A715" i="4"/>
  <c r="A716" i="4"/>
  <c r="A717" i="4"/>
  <c r="A718" i="4"/>
  <c r="A719" i="4"/>
  <c r="A720" i="4"/>
  <c r="A721" i="4"/>
  <c r="A722" i="4"/>
  <c r="A723" i="4"/>
  <c r="A724" i="4"/>
  <c r="A725" i="4"/>
  <c r="A726" i="4"/>
  <c r="A727" i="4"/>
  <c r="A728" i="4"/>
  <c r="A729" i="4"/>
  <c r="A730" i="4"/>
  <c r="A731" i="4"/>
  <c r="A732" i="4"/>
  <c r="A733" i="4"/>
  <c r="A734" i="4"/>
  <c r="A735" i="4"/>
  <c r="A736" i="4"/>
  <c r="A737" i="4"/>
  <c r="A738" i="4"/>
  <c r="A739" i="4"/>
  <c r="A740" i="4"/>
  <c r="A741" i="4"/>
  <c r="A742" i="4"/>
  <c r="A743" i="4"/>
  <c r="A744" i="4"/>
  <c r="A745" i="4"/>
  <c r="A746" i="4"/>
  <c r="A747" i="4"/>
  <c r="A748" i="4"/>
  <c r="A749" i="4"/>
  <c r="A750" i="4"/>
  <c r="A751" i="4"/>
  <c r="A752" i="4"/>
  <c r="A753" i="4"/>
  <c r="A754" i="4"/>
  <c r="A755" i="4"/>
  <c r="A756" i="4"/>
  <c r="A757" i="4"/>
  <c r="A758" i="4"/>
  <c r="A759" i="4"/>
  <c r="A760" i="4"/>
  <c r="A761" i="4"/>
  <c r="A762" i="4"/>
  <c r="A763" i="4"/>
  <c r="A764" i="4"/>
  <c r="A765" i="4"/>
  <c r="A766" i="4"/>
  <c r="A767" i="4"/>
  <c r="A768" i="4"/>
  <c r="A769" i="4"/>
  <c r="A770" i="4"/>
  <c r="A771" i="4"/>
  <c r="A772" i="4"/>
  <c r="A773" i="4"/>
  <c r="A774" i="4"/>
  <c r="A775" i="4"/>
  <c r="A776" i="4"/>
  <c r="A777" i="4"/>
  <c r="A778" i="4"/>
  <c r="A779" i="4"/>
  <c r="A780" i="4"/>
  <c r="A781" i="4"/>
  <c r="A782" i="4"/>
  <c r="A783" i="4"/>
  <c r="A784" i="4"/>
  <c r="A785" i="4"/>
  <c r="A786" i="4"/>
  <c r="A787" i="4"/>
  <c r="A788" i="4"/>
  <c r="A789" i="4"/>
  <c r="A790" i="4"/>
  <c r="A791" i="4"/>
  <c r="A792" i="4"/>
  <c r="A793" i="4"/>
  <c r="A794" i="4"/>
  <c r="A795" i="4"/>
  <c r="A796" i="4"/>
  <c r="A797" i="4"/>
  <c r="A798" i="4"/>
  <c r="A799" i="4"/>
  <c r="A800" i="4"/>
  <c r="A801" i="4"/>
  <c r="A802" i="4"/>
  <c r="A803" i="4"/>
  <c r="A804" i="4"/>
  <c r="A805" i="4"/>
  <c r="A806" i="4"/>
  <c r="A807" i="4"/>
  <c r="A808" i="4"/>
  <c r="A809" i="4"/>
  <c r="A810" i="4"/>
  <c r="A811" i="4"/>
  <c r="A812" i="4"/>
  <c r="A813" i="4"/>
  <c r="A814" i="4"/>
  <c r="A815" i="4"/>
  <c r="A816" i="4"/>
  <c r="A817" i="4"/>
  <c r="A818" i="4"/>
  <c r="A819" i="4"/>
  <c r="A820" i="4"/>
  <c r="A821" i="4"/>
  <c r="A822" i="4"/>
  <c r="A823" i="4"/>
  <c r="A824" i="4"/>
  <c r="A825" i="4"/>
  <c r="A826" i="4"/>
  <c r="A827" i="4"/>
  <c r="A828" i="4"/>
  <c r="A829" i="4"/>
  <c r="A830" i="4"/>
  <c r="A831" i="4"/>
  <c r="A832" i="4"/>
  <c r="A833" i="4"/>
  <c r="A834" i="4"/>
  <c r="A835" i="4"/>
  <c r="A836" i="4"/>
  <c r="A837" i="4"/>
  <c r="A838" i="4"/>
  <c r="A839" i="4"/>
  <c r="A840" i="4"/>
  <c r="A841" i="4"/>
  <c r="A842" i="4"/>
  <c r="A843" i="4"/>
  <c r="A844" i="4"/>
  <c r="A845" i="4"/>
  <c r="A846" i="4"/>
  <c r="A847" i="4"/>
  <c r="A848" i="4"/>
  <c r="A849" i="4"/>
  <c r="A850" i="4"/>
  <c r="A851" i="4"/>
  <c r="A852" i="4"/>
  <c r="A853" i="4"/>
  <c r="A854" i="4"/>
  <c r="A855" i="4"/>
  <c r="A856" i="4"/>
  <c r="A857" i="4"/>
  <c r="A858" i="4"/>
  <c r="A859" i="4"/>
  <c r="A860" i="4"/>
  <c r="A861" i="4"/>
  <c r="A862" i="4"/>
  <c r="A863" i="4"/>
  <c r="A864" i="4"/>
  <c r="A865" i="4"/>
  <c r="A866" i="4"/>
  <c r="A867" i="4"/>
  <c r="A868" i="4"/>
  <c r="A869" i="4"/>
  <c r="A870" i="4"/>
  <c r="A871" i="4"/>
  <c r="A872" i="4"/>
  <c r="A873" i="4"/>
  <c r="A874" i="4"/>
  <c r="A875" i="4"/>
  <c r="A876" i="4"/>
  <c r="A877" i="4"/>
  <c r="A878" i="4"/>
  <c r="A879" i="4"/>
  <c r="A880" i="4"/>
  <c r="A881" i="4"/>
  <c r="A882" i="4"/>
  <c r="A883" i="4"/>
  <c r="A884" i="4"/>
  <c r="A885" i="4"/>
  <c r="A886" i="4"/>
  <c r="A887" i="4"/>
  <c r="A888" i="4"/>
  <c r="A889" i="4"/>
  <c r="A890" i="4"/>
  <c r="A891" i="4"/>
  <c r="A892" i="4"/>
  <c r="A893" i="4"/>
  <c r="A894" i="4"/>
  <c r="A895" i="4"/>
  <c r="A896" i="4"/>
  <c r="A897" i="4"/>
  <c r="A898" i="4"/>
  <c r="A899" i="4"/>
  <c r="A900" i="4"/>
  <c r="A901" i="4"/>
  <c r="A902" i="4"/>
  <c r="A903" i="4"/>
  <c r="A904" i="4"/>
  <c r="A905" i="4"/>
  <c r="A906" i="4"/>
  <c r="A907" i="4"/>
  <c r="A908" i="4"/>
  <c r="A909" i="4"/>
  <c r="A910" i="4"/>
  <c r="A911" i="4"/>
  <c r="A912" i="4"/>
  <c r="A913" i="4"/>
  <c r="A914" i="4"/>
  <c r="A915" i="4"/>
  <c r="A916" i="4"/>
  <c r="A917" i="4"/>
  <c r="A918" i="4"/>
  <c r="A919" i="4"/>
  <c r="A920" i="4"/>
  <c r="A921" i="4"/>
  <c r="A922" i="4"/>
  <c r="A923" i="4"/>
  <c r="A924" i="4"/>
  <c r="A925" i="4"/>
  <c r="A926" i="4"/>
  <c r="A927" i="4"/>
  <c r="A928" i="4"/>
  <c r="A929" i="4"/>
  <c r="A930" i="4"/>
  <c r="A931" i="4"/>
  <c r="A932" i="4"/>
  <c r="A933" i="4"/>
  <c r="A934" i="4"/>
  <c r="A935" i="4"/>
  <c r="A936" i="4"/>
  <c r="A937" i="4"/>
  <c r="A938" i="4"/>
  <c r="A939" i="4"/>
  <c r="A940" i="4"/>
  <c r="A941" i="4"/>
  <c r="A942" i="4"/>
  <c r="A943" i="4"/>
  <c r="A944" i="4"/>
  <c r="A945" i="4"/>
  <c r="A946" i="4"/>
  <c r="A947" i="4"/>
  <c r="A948" i="4"/>
  <c r="A949" i="4"/>
  <c r="A950" i="4"/>
  <c r="A951" i="4"/>
  <c r="A952" i="4"/>
  <c r="A953" i="4"/>
  <c r="A954" i="4"/>
  <c r="A955" i="4"/>
  <c r="A956" i="4"/>
  <c r="A957" i="4"/>
  <c r="A958" i="4"/>
  <c r="A959" i="4"/>
  <c r="A960" i="4"/>
  <c r="A961" i="4"/>
  <c r="A962" i="4"/>
  <c r="A963" i="4"/>
  <c r="A964" i="4"/>
  <c r="A965" i="4"/>
  <c r="A966" i="4"/>
  <c r="A967" i="4"/>
  <c r="A968" i="4"/>
  <c r="A969" i="4"/>
  <c r="A970" i="4"/>
  <c r="A971" i="4"/>
  <c r="A972" i="4"/>
  <c r="A973" i="4"/>
  <c r="A974" i="4"/>
  <c r="A975" i="4"/>
  <c r="A976" i="4"/>
  <c r="A977" i="4"/>
  <c r="A978" i="4"/>
  <c r="A979" i="4"/>
  <c r="A980" i="4"/>
  <c r="A981" i="4"/>
  <c r="A982" i="4"/>
  <c r="A983" i="4"/>
  <c r="A984" i="4"/>
  <c r="A985" i="4"/>
  <c r="A986" i="4"/>
  <c r="A987" i="4"/>
  <c r="A988" i="4"/>
  <c r="A989" i="4"/>
  <c r="A990" i="4"/>
  <c r="A991" i="4"/>
  <c r="A992" i="4"/>
  <c r="A993" i="4"/>
  <c r="A994" i="4"/>
  <c r="A995" i="4"/>
  <c r="A996" i="4"/>
  <c r="A997" i="4"/>
  <c r="A998" i="4"/>
  <c r="A999" i="4"/>
  <c r="A1000" i="4"/>
  <c r="A1001" i="4"/>
  <c r="A1002" i="4"/>
  <c r="A1003" i="4"/>
  <c r="A1004" i="4"/>
  <c r="B304" i="3"/>
  <c r="B303" i="3"/>
  <c r="X303" i="3" s="1"/>
  <c r="B302" i="3"/>
  <c r="B301" i="3"/>
  <c r="B300" i="3"/>
  <c r="X300" i="3" s="1"/>
  <c r="B299" i="3"/>
  <c r="B298" i="3"/>
  <c r="B297" i="3"/>
  <c r="B296" i="3"/>
  <c r="X296" i="3" s="1"/>
  <c r="B295" i="3"/>
  <c r="B294" i="3"/>
  <c r="B293" i="3"/>
  <c r="X293" i="3" s="1"/>
  <c r="B292" i="3"/>
  <c r="X292" i="3" s="1"/>
  <c r="B291" i="3"/>
  <c r="B290" i="3"/>
  <c r="X290" i="3" s="1"/>
  <c r="B289" i="3"/>
  <c r="B288" i="3"/>
  <c r="X288" i="3" s="1"/>
  <c r="B287" i="3"/>
  <c r="B286" i="3"/>
  <c r="B285" i="3"/>
  <c r="B284" i="3"/>
  <c r="B283" i="3"/>
  <c r="B282" i="3"/>
  <c r="B281" i="3"/>
  <c r="B280" i="3"/>
  <c r="X280" i="3" s="1"/>
  <c r="B279" i="3"/>
  <c r="B278" i="3"/>
  <c r="X278" i="3" s="1"/>
  <c r="B277" i="3"/>
  <c r="B276" i="3"/>
  <c r="B275" i="3"/>
  <c r="X275" i="3" s="1"/>
  <c r="B274" i="3"/>
  <c r="X274" i="3" s="1"/>
  <c r="B273" i="3"/>
  <c r="X273" i="3" s="1"/>
  <c r="B272" i="3"/>
  <c r="X272" i="3" s="1"/>
  <c r="B271" i="3"/>
  <c r="B270" i="3"/>
  <c r="B269" i="3"/>
  <c r="V269" i="3" s="1"/>
  <c r="B268" i="3"/>
  <c r="X268" i="3" s="1"/>
  <c r="B267" i="3"/>
  <c r="X267" i="3" s="1"/>
  <c r="B266" i="3"/>
  <c r="B265" i="3"/>
  <c r="X265" i="3" s="1"/>
  <c r="B264" i="3"/>
  <c r="B263" i="3"/>
  <c r="B262" i="3"/>
  <c r="X262" i="3" s="1"/>
  <c r="B261" i="3"/>
  <c r="B260" i="3"/>
  <c r="X260" i="3" s="1"/>
  <c r="B259" i="3"/>
  <c r="B258" i="3"/>
  <c r="B257" i="3"/>
  <c r="X257" i="3" s="1"/>
  <c r="B256" i="3"/>
  <c r="X256" i="3" s="1"/>
  <c r="B255" i="3"/>
  <c r="B254" i="3"/>
  <c r="X254" i="3" s="1"/>
  <c r="B253" i="3"/>
  <c r="B252" i="3"/>
  <c r="B251" i="3"/>
  <c r="B250" i="3"/>
  <c r="B249" i="3"/>
  <c r="W249" i="3" s="1"/>
  <c r="B248" i="3"/>
  <c r="B247" i="3"/>
  <c r="B246" i="3"/>
  <c r="W246" i="3" s="1"/>
  <c r="B245" i="3"/>
  <c r="B244" i="3"/>
  <c r="W244" i="3" s="1"/>
  <c r="B243" i="3"/>
  <c r="B242" i="3"/>
  <c r="B241" i="3"/>
  <c r="B240" i="3"/>
  <c r="W240" i="3" s="1"/>
  <c r="B239" i="3"/>
  <c r="W239" i="3" s="1"/>
  <c r="B238" i="3"/>
  <c r="B237" i="3"/>
  <c r="B236" i="3"/>
  <c r="B235" i="3"/>
  <c r="B234" i="3"/>
  <c r="W234" i="3" s="1"/>
  <c r="B233" i="3"/>
  <c r="B232" i="3"/>
  <c r="B231" i="3"/>
  <c r="W231" i="3" s="1"/>
  <c r="B230" i="3"/>
  <c r="B229" i="3"/>
  <c r="V229" i="3" s="1"/>
  <c r="B228" i="3"/>
  <c r="W228" i="3" s="1"/>
  <c r="B227" i="3"/>
  <c r="W227" i="3" s="1"/>
  <c r="B226" i="3"/>
  <c r="B225" i="3"/>
  <c r="W225" i="3" s="1"/>
  <c r="B224" i="3"/>
  <c r="W224" i="3" s="1"/>
  <c r="B223" i="3"/>
  <c r="B222" i="3"/>
  <c r="B221" i="3"/>
  <c r="W221" i="3" s="1"/>
  <c r="B220" i="3"/>
  <c r="B219" i="3"/>
  <c r="B218" i="3"/>
  <c r="B217" i="3"/>
  <c r="B216" i="3"/>
  <c r="W216" i="3" s="1"/>
  <c r="B215" i="3"/>
  <c r="B214" i="3"/>
  <c r="W214" i="3" s="1"/>
  <c r="B213" i="3"/>
  <c r="W213" i="3" s="1"/>
  <c r="B212" i="3"/>
  <c r="B211" i="3"/>
  <c r="B210" i="3"/>
  <c r="B209" i="3"/>
  <c r="W209" i="3" s="1"/>
  <c r="B208" i="3"/>
  <c r="B207" i="3"/>
  <c r="B206" i="3"/>
  <c r="W206" i="3" s="1"/>
  <c r="B205" i="3"/>
  <c r="W205" i="3" s="1"/>
  <c r="B204" i="3"/>
  <c r="W204" i="3" s="1"/>
  <c r="B203" i="3"/>
  <c r="W203" i="3" s="1"/>
  <c r="B202" i="3"/>
  <c r="W202" i="3" s="1"/>
  <c r="B201" i="3"/>
  <c r="W201" i="3" s="1"/>
  <c r="B200" i="3"/>
  <c r="B199" i="3"/>
  <c r="B198" i="3"/>
  <c r="W198" i="3" s="1"/>
  <c r="B197" i="3"/>
  <c r="B196" i="3"/>
  <c r="B195" i="3"/>
  <c r="B194" i="3"/>
  <c r="B193" i="3"/>
  <c r="B192" i="3"/>
  <c r="B191" i="3"/>
  <c r="B190" i="3"/>
  <c r="B189" i="3"/>
  <c r="B188" i="3"/>
  <c r="B187" i="3"/>
  <c r="B186" i="3"/>
  <c r="B185" i="3"/>
  <c r="B184" i="3"/>
  <c r="V184" i="3" s="1"/>
  <c r="B183" i="3"/>
  <c r="B182" i="3"/>
  <c r="B181" i="3"/>
  <c r="B180" i="3"/>
  <c r="B179" i="3"/>
  <c r="B178" i="3"/>
  <c r="B177" i="3"/>
  <c r="B176" i="3"/>
  <c r="B175" i="3"/>
  <c r="B174" i="3"/>
  <c r="B173" i="3"/>
  <c r="B172" i="3"/>
  <c r="B171" i="3"/>
  <c r="B170" i="3"/>
  <c r="B169" i="3"/>
  <c r="B168" i="3"/>
  <c r="B167" i="3"/>
  <c r="B166" i="3"/>
  <c r="B165" i="3"/>
  <c r="X165" i="3" s="1"/>
  <c r="B164" i="3"/>
  <c r="B163" i="3"/>
  <c r="B162" i="3"/>
  <c r="B161" i="3"/>
  <c r="B160" i="3"/>
  <c r="B159" i="3"/>
  <c r="B158" i="3"/>
  <c r="B157" i="3"/>
  <c r="B156" i="3"/>
  <c r="X156" i="3" s="1"/>
  <c r="B155" i="3"/>
  <c r="B154" i="3"/>
  <c r="B153" i="3"/>
  <c r="B152" i="3"/>
  <c r="B151" i="3"/>
  <c r="B150" i="3"/>
  <c r="B149" i="3"/>
  <c r="B148" i="3"/>
  <c r="B147" i="3"/>
  <c r="B146" i="3"/>
  <c r="B145" i="3"/>
  <c r="B144" i="3"/>
  <c r="B143" i="3"/>
  <c r="B142" i="3"/>
  <c r="B141" i="3"/>
  <c r="B140" i="3"/>
  <c r="B139" i="3"/>
  <c r="X139" i="3" s="1"/>
  <c r="B138" i="3"/>
  <c r="B137" i="3"/>
  <c r="B136" i="3"/>
  <c r="B135" i="3"/>
  <c r="B134" i="3"/>
  <c r="B133" i="3"/>
  <c r="B132" i="3"/>
  <c r="B131" i="3"/>
  <c r="B130" i="3"/>
  <c r="B129" i="3"/>
  <c r="B128" i="3"/>
  <c r="B127" i="3"/>
  <c r="B126" i="3"/>
  <c r="B125" i="3"/>
  <c r="B124" i="3"/>
  <c r="V124" i="3" s="1"/>
  <c r="B123" i="3"/>
  <c r="B122" i="3"/>
  <c r="B121" i="3"/>
  <c r="B120" i="3"/>
  <c r="B119" i="3"/>
  <c r="B118" i="3"/>
  <c r="B117" i="3"/>
  <c r="B116" i="3"/>
  <c r="X116" i="3" s="1"/>
  <c r="B115" i="3"/>
  <c r="B114" i="3"/>
  <c r="B113" i="3"/>
  <c r="X113" i="3" s="1"/>
  <c r="B112" i="3"/>
  <c r="B111" i="3"/>
  <c r="B110" i="3"/>
  <c r="B109" i="3"/>
  <c r="B108" i="3"/>
  <c r="B107" i="3"/>
  <c r="B106" i="3"/>
  <c r="B105" i="3"/>
  <c r="B104" i="3"/>
  <c r="B103" i="3"/>
  <c r="W103" i="3" s="1"/>
  <c r="B102" i="3"/>
  <c r="B101" i="3"/>
  <c r="B100" i="3"/>
  <c r="B99" i="3"/>
  <c r="B98" i="3"/>
  <c r="B97" i="3"/>
  <c r="B96" i="3"/>
  <c r="B95" i="3"/>
  <c r="B94" i="3"/>
  <c r="B93" i="3"/>
  <c r="B92" i="3"/>
  <c r="B91" i="3"/>
  <c r="B90" i="3"/>
  <c r="B89" i="3"/>
  <c r="B88" i="3"/>
  <c r="B87" i="3"/>
  <c r="B86" i="3"/>
  <c r="B85" i="3"/>
  <c r="B84" i="3"/>
  <c r="B83" i="3"/>
  <c r="W83" i="3" s="1"/>
  <c r="B82" i="3"/>
  <c r="B81" i="3"/>
  <c r="B80" i="3"/>
  <c r="B79" i="3"/>
  <c r="B78" i="3"/>
  <c r="W78" i="3" s="1"/>
  <c r="B77" i="3"/>
  <c r="B76" i="3"/>
  <c r="B75" i="3"/>
  <c r="B74" i="3"/>
  <c r="B73" i="3"/>
  <c r="B72" i="3"/>
  <c r="B71" i="3"/>
  <c r="V71" i="3" s="1"/>
  <c r="B70" i="3"/>
  <c r="B69" i="3"/>
  <c r="B68" i="3"/>
  <c r="B67" i="3"/>
  <c r="B66" i="3"/>
  <c r="B65" i="3"/>
  <c r="B64" i="3"/>
  <c r="B63" i="3"/>
  <c r="B62" i="3"/>
  <c r="B61" i="3"/>
  <c r="B60" i="3"/>
  <c r="B59" i="3"/>
  <c r="B58" i="3"/>
  <c r="B57" i="3"/>
  <c r="B56" i="3"/>
  <c r="B55" i="3"/>
  <c r="B54" i="3"/>
  <c r="B53" i="3"/>
  <c r="B52" i="3"/>
  <c r="B51" i="3"/>
  <c r="B50" i="3"/>
  <c r="B49" i="3"/>
  <c r="B48" i="3"/>
  <c r="B47" i="3"/>
  <c r="W47" i="3" s="1"/>
  <c r="B46" i="3"/>
  <c r="B45" i="3"/>
  <c r="B44" i="3"/>
  <c r="B43" i="3"/>
  <c r="W43" i="3" s="1"/>
  <c r="B42" i="3"/>
  <c r="B41" i="3"/>
  <c r="B40" i="3"/>
  <c r="B39" i="3"/>
  <c r="B38" i="3"/>
  <c r="W38" i="3" s="1"/>
  <c r="B37" i="3"/>
  <c r="B36" i="3"/>
  <c r="B35" i="3"/>
  <c r="B34" i="3"/>
  <c r="B33" i="3"/>
  <c r="B32" i="3"/>
  <c r="B31" i="3"/>
  <c r="B30" i="3"/>
  <c r="B29" i="3"/>
  <c r="B28" i="3"/>
  <c r="W28" i="3" s="1"/>
  <c r="B27" i="3"/>
  <c r="B26" i="3"/>
  <c r="B25" i="3"/>
  <c r="W25" i="3" s="1"/>
  <c r="B24" i="3"/>
  <c r="B23" i="3"/>
  <c r="B22" i="3"/>
  <c r="B21" i="3"/>
  <c r="W21" i="3" s="1"/>
  <c r="B20" i="3"/>
  <c r="B19" i="3"/>
  <c r="B18" i="3"/>
  <c r="B17" i="3"/>
  <c r="B16" i="3"/>
  <c r="B15" i="3"/>
  <c r="B14" i="3"/>
  <c r="W14" i="3" s="1"/>
  <c r="B13" i="3"/>
  <c r="W13" i="3" s="1"/>
  <c r="B12" i="3"/>
  <c r="B11" i="3"/>
  <c r="V11" i="3" s="1"/>
  <c r="B10" i="3"/>
  <c r="B9" i="3"/>
  <c r="B8" i="3"/>
  <c r="V8" i="3" s="1"/>
  <c r="M7" i="3"/>
  <c r="K7" i="3"/>
  <c r="L7" i="3"/>
  <c r="J7" i="3"/>
  <c r="C7" i="3"/>
  <c r="M6" i="3"/>
  <c r="K6" i="3"/>
  <c r="L6" i="3"/>
  <c r="J6" i="3"/>
  <c r="C6" i="3"/>
  <c r="M5" i="3"/>
  <c r="K5" i="3"/>
  <c r="AA5" i="3" s="1"/>
  <c r="L5" i="3"/>
  <c r="J5" i="3"/>
  <c r="C5" i="3"/>
  <c r="AA6" i="3"/>
  <c r="AA7" i="3"/>
  <c r="AA8" i="3"/>
  <c r="AA9" i="3"/>
  <c r="AA10" i="3"/>
  <c r="AA11" i="3"/>
  <c r="AA12" i="3"/>
  <c r="AA13" i="3"/>
  <c r="AA14" i="3"/>
  <c r="AA15" i="3"/>
  <c r="AA16" i="3"/>
  <c r="AA17" i="3"/>
  <c r="AA18" i="3"/>
  <c r="AA19" i="3"/>
  <c r="AA20" i="3"/>
  <c r="AA21" i="3"/>
  <c r="AA22" i="3"/>
  <c r="AA23" i="3"/>
  <c r="AA24" i="3"/>
  <c r="AA25" i="3"/>
  <c r="AA26" i="3"/>
  <c r="AA27" i="3"/>
  <c r="AA28" i="3"/>
  <c r="AA29" i="3"/>
  <c r="AA30" i="3"/>
  <c r="AA31" i="3"/>
  <c r="AA32" i="3"/>
  <c r="AA33" i="3"/>
  <c r="AA34" i="3"/>
  <c r="AA35" i="3"/>
  <c r="AA36" i="3"/>
  <c r="AA37" i="3"/>
  <c r="AA38" i="3"/>
  <c r="AA39" i="3"/>
  <c r="AA40" i="3"/>
  <c r="AA41" i="3"/>
  <c r="AA42" i="3"/>
  <c r="AA43" i="3"/>
  <c r="AA44" i="3"/>
  <c r="AA45" i="3"/>
  <c r="AA46" i="3"/>
  <c r="AA47" i="3"/>
  <c r="AA48" i="3"/>
  <c r="AA49" i="3"/>
  <c r="AA50" i="3"/>
  <c r="AA51" i="3"/>
  <c r="AA52" i="3"/>
  <c r="AA53" i="3"/>
  <c r="AA54" i="3"/>
  <c r="AA55" i="3"/>
  <c r="AA56" i="3"/>
  <c r="AA57" i="3"/>
  <c r="AA58" i="3"/>
  <c r="AA59" i="3"/>
  <c r="AA60" i="3"/>
  <c r="AA61" i="3"/>
  <c r="AA62" i="3"/>
  <c r="AA63" i="3"/>
  <c r="AA64" i="3"/>
  <c r="AA65" i="3"/>
  <c r="AA66" i="3"/>
  <c r="AA67" i="3"/>
  <c r="AA68" i="3"/>
  <c r="AA69" i="3"/>
  <c r="AA70" i="3"/>
  <c r="AA71" i="3"/>
  <c r="AA72" i="3"/>
  <c r="AA73" i="3"/>
  <c r="AA74" i="3"/>
  <c r="AA75" i="3"/>
  <c r="AA76" i="3"/>
  <c r="AA77" i="3"/>
  <c r="AA78" i="3"/>
  <c r="AA79" i="3"/>
  <c r="AA80" i="3"/>
  <c r="AA81" i="3"/>
  <c r="AA82" i="3"/>
  <c r="AA83" i="3"/>
  <c r="AA84" i="3"/>
  <c r="AA85" i="3"/>
  <c r="AA86" i="3"/>
  <c r="AA87" i="3"/>
  <c r="AA88" i="3"/>
  <c r="AA89" i="3"/>
  <c r="AA90" i="3"/>
  <c r="AA91" i="3"/>
  <c r="AA92" i="3"/>
  <c r="AA93" i="3"/>
  <c r="AA94" i="3"/>
  <c r="AA95" i="3"/>
  <c r="AA96" i="3"/>
  <c r="AA97" i="3"/>
  <c r="AA98" i="3"/>
  <c r="AA99" i="3"/>
  <c r="AA100" i="3"/>
  <c r="AA101" i="3"/>
  <c r="AA102" i="3"/>
  <c r="AA103" i="3"/>
  <c r="AA104" i="3"/>
  <c r="AA105" i="3"/>
  <c r="AA106" i="3"/>
  <c r="AA107" i="3"/>
  <c r="AA108" i="3"/>
  <c r="AA109" i="3"/>
  <c r="AA110" i="3"/>
  <c r="AA111" i="3"/>
  <c r="AA112" i="3"/>
  <c r="AA113" i="3"/>
  <c r="AA114" i="3"/>
  <c r="AA115" i="3"/>
  <c r="AA116" i="3"/>
  <c r="AA117" i="3"/>
  <c r="AA118" i="3"/>
  <c r="AA119" i="3"/>
  <c r="AA120" i="3"/>
  <c r="AA121" i="3"/>
  <c r="AA123" i="3"/>
  <c r="AA124" i="3"/>
  <c r="AA125" i="3"/>
  <c r="AA126" i="3"/>
  <c r="AA127" i="3"/>
  <c r="AA128" i="3"/>
  <c r="AA129" i="3"/>
  <c r="AA130" i="3"/>
  <c r="AA131" i="3"/>
  <c r="AA132" i="3"/>
  <c r="AA133" i="3"/>
  <c r="AA134" i="3"/>
  <c r="AA135" i="3"/>
  <c r="AA136" i="3"/>
  <c r="AA137" i="3"/>
  <c r="AA138" i="3"/>
  <c r="AA139" i="3"/>
  <c r="AA140" i="3"/>
  <c r="AA141" i="3"/>
  <c r="AA142" i="3"/>
  <c r="AA143" i="3"/>
  <c r="AA144" i="3"/>
  <c r="AA145" i="3"/>
  <c r="AA146" i="3"/>
  <c r="AA147" i="3"/>
  <c r="AA148" i="3"/>
  <c r="AA149" i="3"/>
  <c r="AA150" i="3"/>
  <c r="AA151" i="3"/>
  <c r="AA152" i="3"/>
  <c r="AA153" i="3"/>
  <c r="AA154" i="3"/>
  <c r="AA155" i="3"/>
  <c r="AA156" i="3"/>
  <c r="AA157" i="3"/>
  <c r="AA158" i="3"/>
  <c r="AA159" i="3"/>
  <c r="AA160" i="3"/>
  <c r="AA161" i="3"/>
  <c r="AA162" i="3"/>
  <c r="AA163" i="3"/>
  <c r="AA164" i="3"/>
  <c r="AA165" i="3"/>
  <c r="AA166" i="3"/>
  <c r="AA167" i="3"/>
  <c r="AA168" i="3"/>
  <c r="AA169" i="3"/>
  <c r="AA170" i="3"/>
  <c r="AA171" i="3"/>
  <c r="AA172" i="3"/>
  <c r="AA173" i="3"/>
  <c r="AA174" i="3"/>
  <c r="AA175" i="3"/>
  <c r="AA176" i="3"/>
  <c r="AA177" i="3"/>
  <c r="AA178" i="3"/>
  <c r="AA179" i="3"/>
  <c r="AA180" i="3"/>
  <c r="AA181" i="3"/>
  <c r="AA182" i="3"/>
  <c r="AA183" i="3"/>
  <c r="AA184" i="3"/>
  <c r="AA185" i="3"/>
  <c r="AA186" i="3"/>
  <c r="AA187" i="3"/>
  <c r="AA188" i="3"/>
  <c r="AA189" i="3"/>
  <c r="AA190" i="3"/>
  <c r="AA191" i="3"/>
  <c r="AA192" i="3"/>
  <c r="AA193" i="3"/>
  <c r="AA194" i="3"/>
  <c r="AA195" i="3"/>
  <c r="AA196" i="3"/>
  <c r="AA197" i="3"/>
  <c r="AA198" i="3"/>
  <c r="AA199" i="3"/>
  <c r="AA200" i="3"/>
  <c r="AA201" i="3"/>
  <c r="AA202" i="3"/>
  <c r="AA203" i="3"/>
  <c r="AA204" i="3"/>
  <c r="AA205" i="3"/>
  <c r="AA206" i="3"/>
  <c r="AA207" i="3"/>
  <c r="AA208" i="3"/>
  <c r="AA209" i="3"/>
  <c r="AA210" i="3"/>
  <c r="AA211" i="3"/>
  <c r="AA212" i="3"/>
  <c r="AA213" i="3"/>
  <c r="AA214" i="3"/>
  <c r="AA215" i="3"/>
  <c r="AA216" i="3"/>
  <c r="AA217" i="3"/>
  <c r="AA218" i="3"/>
  <c r="AA219" i="3"/>
  <c r="AA220" i="3"/>
  <c r="AA221" i="3"/>
  <c r="AA222" i="3"/>
  <c r="AA223" i="3"/>
  <c r="AA224" i="3"/>
  <c r="AA225" i="3"/>
  <c r="AA226" i="3"/>
  <c r="AA227" i="3"/>
  <c r="AA228" i="3"/>
  <c r="AA229" i="3"/>
  <c r="AA230" i="3"/>
  <c r="AA231" i="3"/>
  <c r="AA232" i="3"/>
  <c r="AA233" i="3"/>
  <c r="AA234" i="3"/>
  <c r="AA235" i="3"/>
  <c r="AA236" i="3"/>
  <c r="AA237" i="3"/>
  <c r="AA238" i="3"/>
  <c r="AA239" i="3"/>
  <c r="AA240" i="3"/>
  <c r="AA241" i="3"/>
  <c r="AA242" i="3"/>
  <c r="AA243" i="3"/>
  <c r="AA244" i="3"/>
  <c r="AA245" i="3"/>
  <c r="AA246" i="3"/>
  <c r="AA247" i="3"/>
  <c r="AA248" i="3"/>
  <c r="AA249" i="3"/>
  <c r="AA250" i="3"/>
  <c r="AA251" i="3"/>
  <c r="AA252" i="3"/>
  <c r="AA253" i="3"/>
  <c r="AA254" i="3"/>
  <c r="AA255" i="3"/>
  <c r="AA256" i="3"/>
  <c r="AA257" i="3"/>
  <c r="AA258" i="3"/>
  <c r="AA259" i="3"/>
  <c r="AA260" i="3"/>
  <c r="AA261" i="3"/>
  <c r="AA262" i="3"/>
  <c r="AA263" i="3"/>
  <c r="AA264" i="3"/>
  <c r="AA265" i="3"/>
  <c r="AA266" i="3"/>
  <c r="AA267" i="3"/>
  <c r="AA268" i="3"/>
  <c r="AA269" i="3"/>
  <c r="AA270" i="3"/>
  <c r="AA271" i="3"/>
  <c r="AA272" i="3"/>
  <c r="AA273" i="3"/>
  <c r="AA274" i="3"/>
  <c r="AA275" i="3"/>
  <c r="AA276" i="3"/>
  <c r="AA277" i="3"/>
  <c r="AA278" i="3"/>
  <c r="AA279" i="3"/>
  <c r="AA280" i="3"/>
  <c r="AA281" i="3"/>
  <c r="AA282" i="3"/>
  <c r="AA283" i="3"/>
  <c r="AA284" i="3"/>
  <c r="AA285" i="3"/>
  <c r="AA286" i="3"/>
  <c r="AA287" i="3"/>
  <c r="AA288" i="3"/>
  <c r="AA289" i="3"/>
  <c r="AA290" i="3"/>
  <c r="AA291" i="3"/>
  <c r="AA292" i="3"/>
  <c r="AA293" i="3"/>
  <c r="AA294" i="3"/>
  <c r="AA295" i="3"/>
  <c r="AA296" i="3"/>
  <c r="AA297" i="3"/>
  <c r="AA298" i="3"/>
  <c r="AA299" i="3"/>
  <c r="AA300" i="3"/>
  <c r="AA301" i="3"/>
  <c r="AA302" i="3"/>
  <c r="AA303" i="3"/>
  <c r="AA304" i="3"/>
  <c r="X8" i="3"/>
  <c r="X9" i="3"/>
  <c r="X10" i="3"/>
  <c r="X11" i="3"/>
  <c r="X12" i="3"/>
  <c r="X13" i="3"/>
  <c r="X14" i="3"/>
  <c r="X15" i="3"/>
  <c r="X16" i="3"/>
  <c r="X17" i="3"/>
  <c r="X18" i="3"/>
  <c r="X19" i="3"/>
  <c r="X20" i="3"/>
  <c r="X21" i="3"/>
  <c r="X22" i="3"/>
  <c r="X23" i="3"/>
  <c r="X24" i="3"/>
  <c r="X25" i="3"/>
  <c r="X26" i="3"/>
  <c r="X27" i="3"/>
  <c r="X28" i="3"/>
  <c r="X29" i="3"/>
  <c r="X30" i="3"/>
  <c r="X31" i="3"/>
  <c r="X32" i="3"/>
  <c r="X33" i="3"/>
  <c r="X34" i="3"/>
  <c r="X35" i="3"/>
  <c r="X36" i="3"/>
  <c r="X37" i="3"/>
  <c r="X38" i="3"/>
  <c r="X39" i="3"/>
  <c r="X40" i="3"/>
  <c r="X41" i="3"/>
  <c r="X42" i="3"/>
  <c r="X43" i="3"/>
  <c r="X44" i="3"/>
  <c r="X45" i="3"/>
  <c r="X46" i="3"/>
  <c r="X47" i="3"/>
  <c r="X48" i="3"/>
  <c r="X49" i="3"/>
  <c r="X50" i="3"/>
  <c r="X51" i="3"/>
  <c r="X52" i="3"/>
  <c r="X53" i="3"/>
  <c r="X54" i="3"/>
  <c r="X55" i="3"/>
  <c r="X56" i="3"/>
  <c r="X57" i="3"/>
  <c r="X58" i="3"/>
  <c r="X59" i="3"/>
  <c r="X60" i="3"/>
  <c r="X61" i="3"/>
  <c r="X62" i="3"/>
  <c r="X63" i="3"/>
  <c r="X64" i="3"/>
  <c r="X65" i="3"/>
  <c r="X66" i="3"/>
  <c r="X67" i="3"/>
  <c r="X68" i="3"/>
  <c r="X69" i="3"/>
  <c r="X70" i="3"/>
  <c r="X71" i="3"/>
  <c r="X72" i="3"/>
  <c r="X73" i="3"/>
  <c r="X74" i="3"/>
  <c r="X75" i="3"/>
  <c r="X76" i="3"/>
  <c r="X77" i="3"/>
  <c r="X78" i="3"/>
  <c r="X79" i="3"/>
  <c r="X80" i="3"/>
  <c r="X81" i="3"/>
  <c r="X82" i="3"/>
  <c r="X83" i="3"/>
  <c r="X84" i="3"/>
  <c r="X85" i="3"/>
  <c r="X86" i="3"/>
  <c r="X87" i="3"/>
  <c r="X88" i="3"/>
  <c r="X89" i="3"/>
  <c r="X90" i="3"/>
  <c r="X91" i="3"/>
  <c r="X92" i="3"/>
  <c r="X93" i="3"/>
  <c r="X94" i="3"/>
  <c r="X95" i="3"/>
  <c r="X96" i="3"/>
  <c r="X97" i="3"/>
  <c r="X98" i="3"/>
  <c r="X99" i="3"/>
  <c r="X100" i="3"/>
  <c r="X101" i="3"/>
  <c r="X102" i="3"/>
  <c r="X103" i="3"/>
  <c r="X104" i="3"/>
  <c r="X105" i="3"/>
  <c r="X106" i="3"/>
  <c r="X107" i="3"/>
  <c r="X108" i="3"/>
  <c r="X110" i="3"/>
  <c r="X111" i="3"/>
  <c r="X118" i="3"/>
  <c r="X121" i="3"/>
  <c r="X123" i="3"/>
  <c r="X124" i="3"/>
  <c r="X126" i="3"/>
  <c r="X127" i="3"/>
  <c r="X129" i="3"/>
  <c r="X130" i="3"/>
  <c r="X131" i="3"/>
  <c r="X134" i="3"/>
  <c r="X135" i="3"/>
  <c r="X137" i="3"/>
  <c r="X142" i="3"/>
  <c r="X145" i="3"/>
  <c r="X147" i="3"/>
  <c r="X150" i="3"/>
  <c r="X151" i="3"/>
  <c r="X153" i="3"/>
  <c r="X154" i="3"/>
  <c r="X155" i="3"/>
  <c r="X158" i="3"/>
  <c r="X163" i="3"/>
  <c r="X168" i="3"/>
  <c r="X170" i="3"/>
  <c r="X171" i="3"/>
  <c r="X173" i="3"/>
  <c r="X176" i="3"/>
  <c r="X181" i="3"/>
  <c r="X184" i="3"/>
  <c r="X187" i="3"/>
  <c r="X188" i="3"/>
  <c r="X190" i="3"/>
  <c r="X191" i="3"/>
  <c r="X192" i="3"/>
  <c r="X196" i="3"/>
  <c r="X197" i="3"/>
  <c r="X198" i="3"/>
  <c r="X199" i="3"/>
  <c r="X200" i="3"/>
  <c r="X201" i="3"/>
  <c r="X202" i="3"/>
  <c r="X203" i="3"/>
  <c r="X204" i="3"/>
  <c r="X205" i="3"/>
  <c r="X206" i="3"/>
  <c r="X207" i="3"/>
  <c r="X208" i="3"/>
  <c r="X209" i="3"/>
  <c r="X210" i="3"/>
  <c r="X211" i="3"/>
  <c r="X212" i="3"/>
  <c r="X213" i="3"/>
  <c r="X214" i="3"/>
  <c r="X215" i="3"/>
  <c r="X216" i="3"/>
  <c r="X217" i="3"/>
  <c r="X218" i="3"/>
  <c r="X219" i="3"/>
  <c r="X220" i="3"/>
  <c r="X221" i="3"/>
  <c r="X222" i="3"/>
  <c r="X223" i="3"/>
  <c r="X224" i="3"/>
  <c r="X225" i="3"/>
  <c r="X226" i="3"/>
  <c r="X227" i="3"/>
  <c r="X228" i="3"/>
  <c r="X229" i="3"/>
  <c r="X230" i="3"/>
  <c r="X231" i="3"/>
  <c r="X232" i="3"/>
  <c r="X233" i="3"/>
  <c r="X234" i="3"/>
  <c r="X235" i="3"/>
  <c r="X236" i="3"/>
  <c r="X237" i="3"/>
  <c r="X238" i="3"/>
  <c r="X239" i="3"/>
  <c r="X240" i="3"/>
  <c r="X241" i="3"/>
  <c r="X242" i="3"/>
  <c r="X243" i="3"/>
  <c r="X244" i="3"/>
  <c r="X245" i="3"/>
  <c r="X246" i="3"/>
  <c r="X247" i="3"/>
  <c r="X248" i="3"/>
  <c r="X249" i="3"/>
  <c r="X250" i="3"/>
  <c r="X251" i="3"/>
  <c r="X252" i="3"/>
  <c r="X253" i="3"/>
  <c r="X255" i="3"/>
  <c r="X258" i="3"/>
  <c r="X261" i="3"/>
  <c r="X263" i="3"/>
  <c r="X266" i="3"/>
  <c r="X269" i="3"/>
  <c r="X270" i="3"/>
  <c r="X271" i="3"/>
  <c r="X276" i="3"/>
  <c r="X279" i="3"/>
  <c r="X281" i="3"/>
  <c r="X283" i="3"/>
  <c r="X284" i="3"/>
  <c r="X285" i="3"/>
  <c r="X286" i="3"/>
  <c r="X291" i="3"/>
  <c r="X294" i="3"/>
  <c r="X298" i="3"/>
  <c r="X299" i="3"/>
  <c r="X301" i="3"/>
  <c r="X304" i="3"/>
  <c r="W8" i="3"/>
  <c r="W10" i="3"/>
  <c r="W11" i="3"/>
  <c r="W12" i="3"/>
  <c r="W15" i="3"/>
  <c r="W18" i="3"/>
  <c r="W20" i="3"/>
  <c r="W22" i="3"/>
  <c r="W23" i="3"/>
  <c r="W24" i="3"/>
  <c r="W27" i="3"/>
  <c r="W30" i="3"/>
  <c r="W32" i="3"/>
  <c r="W33" i="3"/>
  <c r="W35" i="3"/>
  <c r="W37" i="3"/>
  <c r="W42" i="3"/>
  <c r="W45" i="3"/>
  <c r="W48" i="3"/>
  <c r="W53" i="3"/>
  <c r="W54" i="3"/>
  <c r="W55" i="3"/>
  <c r="W56" i="3"/>
  <c r="W61" i="3"/>
  <c r="W66" i="3"/>
  <c r="W71" i="3"/>
  <c r="W72" i="3"/>
  <c r="W73" i="3"/>
  <c r="W76" i="3"/>
  <c r="W79" i="3"/>
  <c r="W81" i="3"/>
  <c r="W84" i="3"/>
  <c r="W85" i="3"/>
  <c r="W89" i="3"/>
  <c r="W91" i="3"/>
  <c r="W94" i="3"/>
  <c r="W102" i="3"/>
  <c r="W105" i="3"/>
  <c r="W106" i="3"/>
  <c r="W107" i="3"/>
  <c r="W108" i="3"/>
  <c r="W109" i="3"/>
  <c r="W110" i="3"/>
  <c r="W111" i="3"/>
  <c r="W113" i="3"/>
  <c r="W116" i="3"/>
  <c r="W117" i="3"/>
  <c r="W118" i="3"/>
  <c r="W119" i="3"/>
  <c r="W120" i="3"/>
  <c r="W121" i="3"/>
  <c r="W123" i="3"/>
  <c r="W124" i="3"/>
  <c r="W125" i="3"/>
  <c r="W126" i="3"/>
  <c r="W129" i="3"/>
  <c r="W130" i="3"/>
  <c r="W131" i="3"/>
  <c r="W134" i="3"/>
  <c r="W135" i="3"/>
  <c r="W137" i="3"/>
  <c r="W139" i="3"/>
  <c r="W142" i="3"/>
  <c r="W145" i="3"/>
  <c r="W147" i="3"/>
  <c r="W150" i="3"/>
  <c r="W151" i="3"/>
  <c r="W153" i="3"/>
  <c r="W154" i="3"/>
  <c r="W155" i="3"/>
  <c r="W156" i="3"/>
  <c r="W158" i="3"/>
  <c r="W163" i="3"/>
  <c r="W165" i="3"/>
  <c r="W168" i="3"/>
  <c r="W170" i="3"/>
  <c r="W171" i="3"/>
  <c r="W173" i="3"/>
  <c r="W176" i="3"/>
  <c r="W181" i="3"/>
  <c r="W184" i="3"/>
  <c r="W187" i="3"/>
  <c r="W190" i="3"/>
  <c r="W191" i="3"/>
  <c r="W192" i="3"/>
  <c r="W193" i="3"/>
  <c r="W197" i="3"/>
  <c r="W199" i="3"/>
  <c r="W200" i="3"/>
  <c r="W207" i="3"/>
  <c r="W208" i="3"/>
  <c r="W210" i="3"/>
  <c r="W211" i="3"/>
  <c r="W212" i="3"/>
  <c r="W215" i="3"/>
  <c r="W217" i="3"/>
  <c r="W219" i="3"/>
  <c r="W226" i="3"/>
  <c r="W229" i="3"/>
  <c r="W230" i="3"/>
  <c r="W233" i="3"/>
  <c r="W235" i="3"/>
  <c r="W237" i="3"/>
  <c r="W238" i="3"/>
  <c r="W241" i="3"/>
  <c r="W242" i="3"/>
  <c r="W243" i="3"/>
  <c r="W247" i="3"/>
  <c r="W248" i="3"/>
  <c r="W250" i="3"/>
  <c r="W252" i="3"/>
  <c r="W253" i="3"/>
  <c r="W254" i="3"/>
  <c r="W255" i="3"/>
  <c r="W256" i="3"/>
  <c r="W257" i="3"/>
  <c r="W258" i="3"/>
  <c r="W260" i="3"/>
  <c r="W261" i="3"/>
  <c r="W262" i="3"/>
  <c r="W263" i="3"/>
  <c r="W265" i="3"/>
  <c r="W266" i="3"/>
  <c r="W267" i="3"/>
  <c r="W268" i="3"/>
  <c r="W269" i="3"/>
  <c r="W270" i="3"/>
  <c r="W271" i="3"/>
  <c r="W272" i="3"/>
  <c r="W273" i="3"/>
  <c r="W274" i="3"/>
  <c r="W275" i="3"/>
  <c r="W276" i="3"/>
  <c r="W278" i="3"/>
  <c r="W279" i="3"/>
  <c r="W280" i="3"/>
  <c r="W281" i="3"/>
  <c r="W283" i="3"/>
  <c r="W284" i="3"/>
  <c r="W285" i="3"/>
  <c r="W286" i="3"/>
  <c r="W288" i="3"/>
  <c r="W289" i="3"/>
  <c r="W290" i="3"/>
  <c r="W291" i="3"/>
  <c r="W292" i="3"/>
  <c r="W293" i="3"/>
  <c r="W294" i="3"/>
  <c r="W296" i="3"/>
  <c r="W298" i="3"/>
  <c r="W299" i="3"/>
  <c r="W300" i="3"/>
  <c r="W301" i="3"/>
  <c r="W302" i="3"/>
  <c r="W303" i="3"/>
  <c r="W304" i="3"/>
  <c r="V5" i="3"/>
  <c r="V6" i="3"/>
  <c r="V7" i="3"/>
  <c r="V10" i="3"/>
  <c r="V12" i="3"/>
  <c r="V13" i="3"/>
  <c r="V14" i="3"/>
  <c r="V15" i="3"/>
  <c r="V18" i="3"/>
  <c r="V20" i="3"/>
  <c r="V21" i="3"/>
  <c r="V22" i="3"/>
  <c r="V23" i="3"/>
  <c r="V24" i="3"/>
  <c r="V25" i="3"/>
  <c r="V27" i="3"/>
  <c r="V28" i="3"/>
  <c r="V30" i="3"/>
  <c r="V32" i="3"/>
  <c r="V33" i="3"/>
  <c r="V35" i="3"/>
  <c r="V37" i="3"/>
  <c r="V38" i="3"/>
  <c r="V42" i="3"/>
  <c r="V43" i="3"/>
  <c r="V45" i="3"/>
  <c r="V47" i="3"/>
  <c r="V48" i="3"/>
  <c r="V53" i="3"/>
  <c r="V54" i="3"/>
  <c r="V55" i="3"/>
  <c r="V56" i="3"/>
  <c r="V61" i="3"/>
  <c r="V66" i="3"/>
  <c r="V72" i="3"/>
  <c r="V73" i="3"/>
  <c r="V76" i="3"/>
  <c r="V78" i="3"/>
  <c r="V79" i="3"/>
  <c r="V81" i="3"/>
  <c r="V83" i="3"/>
  <c r="V84" i="3"/>
  <c r="V85" i="3"/>
  <c r="V89" i="3"/>
  <c r="V91" i="3"/>
  <c r="V94" i="3"/>
  <c r="V102" i="3"/>
  <c r="V103" i="3"/>
  <c r="V105" i="3"/>
  <c r="V106" i="3"/>
  <c r="V107" i="3"/>
  <c r="V108" i="3"/>
  <c r="V110" i="3"/>
  <c r="V111" i="3"/>
  <c r="V113" i="3"/>
  <c r="V116" i="3"/>
  <c r="V118" i="3"/>
  <c r="V121" i="3"/>
  <c r="V123" i="3"/>
  <c r="V126" i="3"/>
  <c r="V129" i="3"/>
  <c r="V130" i="3"/>
  <c r="V131" i="3"/>
  <c r="V133" i="3"/>
  <c r="V134" i="3"/>
  <c r="V135" i="3"/>
  <c r="V136" i="3"/>
  <c r="V137" i="3"/>
  <c r="V138" i="3"/>
  <c r="V139" i="3"/>
  <c r="V140" i="3"/>
  <c r="V141" i="3"/>
  <c r="V142" i="3"/>
  <c r="V144" i="3"/>
  <c r="V145" i="3"/>
  <c r="V146" i="3"/>
  <c r="V147" i="3"/>
  <c r="V148" i="3"/>
  <c r="V149" i="3"/>
  <c r="V150" i="3"/>
  <c r="V151" i="3"/>
  <c r="V152" i="3"/>
  <c r="V153" i="3"/>
  <c r="V154" i="3"/>
  <c r="V155" i="3"/>
  <c r="V156" i="3"/>
  <c r="V157" i="3"/>
  <c r="V158" i="3"/>
  <c r="V159" i="3"/>
  <c r="V160" i="3"/>
  <c r="V161" i="3"/>
  <c r="V162" i="3"/>
  <c r="V163" i="3"/>
  <c r="V165" i="3"/>
  <c r="V167" i="3"/>
  <c r="V168" i="3"/>
  <c r="V169" i="3"/>
  <c r="V170" i="3"/>
  <c r="V171" i="3"/>
  <c r="V172" i="3"/>
  <c r="V173" i="3"/>
  <c r="V174" i="3"/>
  <c r="V175" i="3"/>
  <c r="V176" i="3"/>
  <c r="V178" i="3"/>
  <c r="V179" i="3"/>
  <c r="V180" i="3"/>
  <c r="V181" i="3"/>
  <c r="V182" i="3"/>
  <c r="V183" i="3"/>
  <c r="V186" i="3"/>
  <c r="V187" i="3"/>
  <c r="V189" i="3"/>
  <c r="V190" i="3"/>
  <c r="V191" i="3"/>
  <c r="V192" i="3"/>
  <c r="V194" i="3"/>
  <c r="V195" i="3"/>
  <c r="V197" i="3"/>
  <c r="V198" i="3"/>
  <c r="V199" i="3"/>
  <c r="V200" i="3"/>
  <c r="V201" i="3"/>
  <c r="V202" i="3"/>
  <c r="V203" i="3"/>
  <c r="V204" i="3"/>
  <c r="V205" i="3"/>
  <c r="V206" i="3"/>
  <c r="V207" i="3"/>
  <c r="V208" i="3"/>
  <c r="V209" i="3"/>
  <c r="V210" i="3"/>
  <c r="V211" i="3"/>
  <c r="V212" i="3"/>
  <c r="V213" i="3"/>
  <c r="V214" i="3"/>
  <c r="V215" i="3"/>
  <c r="V216" i="3"/>
  <c r="V217" i="3"/>
  <c r="V219" i="3"/>
  <c r="V221" i="3"/>
  <c r="V224" i="3"/>
  <c r="V225" i="3"/>
  <c r="V226" i="3"/>
  <c r="V227" i="3"/>
  <c r="V228" i="3"/>
  <c r="V230" i="3"/>
  <c r="V231" i="3"/>
  <c r="V233" i="3"/>
  <c r="V234" i="3"/>
  <c r="V235" i="3"/>
  <c r="V237" i="3"/>
  <c r="V238" i="3"/>
  <c r="V239" i="3"/>
  <c r="V240" i="3"/>
  <c r="V241" i="3"/>
  <c r="V242" i="3"/>
  <c r="V243" i="3"/>
  <c r="V244" i="3"/>
  <c r="V246" i="3"/>
  <c r="V247" i="3"/>
  <c r="V248" i="3"/>
  <c r="V249" i="3"/>
  <c r="V250" i="3"/>
  <c r="V252" i="3"/>
  <c r="V253" i="3"/>
  <c r="V254" i="3"/>
  <c r="V255" i="3"/>
  <c r="V256" i="3"/>
  <c r="V257" i="3"/>
  <c r="V258" i="3"/>
  <c r="V260" i="3"/>
  <c r="V261" i="3"/>
  <c r="V262" i="3"/>
  <c r="V263" i="3"/>
  <c r="V265" i="3"/>
  <c r="V266" i="3"/>
  <c r="V267" i="3"/>
  <c r="V268" i="3"/>
  <c r="V270" i="3"/>
  <c r="V271" i="3"/>
  <c r="V272" i="3"/>
  <c r="V273" i="3"/>
  <c r="V274" i="3"/>
  <c r="V275" i="3"/>
  <c r="V276" i="3"/>
  <c r="V278" i="3"/>
  <c r="V279" i="3"/>
  <c r="V280" i="3"/>
  <c r="V281" i="3"/>
  <c r="V283" i="3"/>
  <c r="V284" i="3"/>
  <c r="V285" i="3"/>
  <c r="V286" i="3"/>
  <c r="V287" i="3"/>
  <c r="V288" i="3"/>
  <c r="V290" i="3"/>
  <c r="V291" i="3"/>
  <c r="V292" i="3"/>
  <c r="V293" i="3"/>
  <c r="V294" i="3"/>
  <c r="V296" i="3"/>
  <c r="V298" i="3"/>
  <c r="V299" i="3"/>
  <c r="V300" i="3"/>
  <c r="V301" i="3"/>
  <c r="V303" i="3"/>
  <c r="V304" i="3"/>
  <c r="U6" i="3"/>
  <c r="U8" i="3"/>
  <c r="U9" i="3"/>
  <c r="U10" i="3"/>
  <c r="U11" i="3"/>
  <c r="U12" i="3"/>
  <c r="U13" i="3"/>
  <c r="U14" i="3"/>
  <c r="U15" i="3"/>
  <c r="U16" i="3"/>
  <c r="U17" i="3"/>
  <c r="U18" i="3"/>
  <c r="U19" i="3"/>
  <c r="U20" i="3"/>
  <c r="U21" i="3"/>
  <c r="U22" i="3"/>
  <c r="U23" i="3"/>
  <c r="U24" i="3"/>
  <c r="U25" i="3"/>
  <c r="U26" i="3"/>
  <c r="U27" i="3"/>
  <c r="U28" i="3"/>
  <c r="U29" i="3"/>
  <c r="U30" i="3"/>
  <c r="U31" i="3"/>
  <c r="U32" i="3"/>
  <c r="U33" i="3"/>
  <c r="U34" i="3"/>
  <c r="U35" i="3"/>
  <c r="U36" i="3"/>
  <c r="U37" i="3"/>
  <c r="U38" i="3"/>
  <c r="U39" i="3"/>
  <c r="U40" i="3"/>
  <c r="U41" i="3"/>
  <c r="U42" i="3"/>
  <c r="U43" i="3"/>
  <c r="U44" i="3"/>
  <c r="U45" i="3"/>
  <c r="U46" i="3"/>
  <c r="U47" i="3"/>
  <c r="U48" i="3"/>
  <c r="U49" i="3"/>
  <c r="U50" i="3"/>
  <c r="U51" i="3"/>
  <c r="U52" i="3"/>
  <c r="U53" i="3"/>
  <c r="U54" i="3"/>
  <c r="U55" i="3"/>
  <c r="U56" i="3"/>
  <c r="U57" i="3"/>
  <c r="U58" i="3"/>
  <c r="U59" i="3"/>
  <c r="U60" i="3"/>
  <c r="U61" i="3"/>
  <c r="U62" i="3"/>
  <c r="U63" i="3"/>
  <c r="U64" i="3"/>
  <c r="U65" i="3"/>
  <c r="U66" i="3"/>
  <c r="U67" i="3"/>
  <c r="U68" i="3"/>
  <c r="U69" i="3"/>
  <c r="U70" i="3"/>
  <c r="U71" i="3"/>
  <c r="U72" i="3"/>
  <c r="U73" i="3"/>
  <c r="U74" i="3"/>
  <c r="U75" i="3"/>
  <c r="U76" i="3"/>
  <c r="U77" i="3"/>
  <c r="U78" i="3"/>
  <c r="U79" i="3"/>
  <c r="U80" i="3"/>
  <c r="U81" i="3"/>
  <c r="U82" i="3"/>
  <c r="U83" i="3"/>
  <c r="U84" i="3"/>
  <c r="U85" i="3"/>
  <c r="U86" i="3"/>
  <c r="U87" i="3"/>
  <c r="U88" i="3"/>
  <c r="U89" i="3"/>
  <c r="U90" i="3"/>
  <c r="U91" i="3"/>
  <c r="U92" i="3"/>
  <c r="U93" i="3"/>
  <c r="U94" i="3"/>
  <c r="U95" i="3"/>
  <c r="U96" i="3"/>
  <c r="U97" i="3"/>
  <c r="U98" i="3"/>
  <c r="U99" i="3"/>
  <c r="U100" i="3"/>
  <c r="U101" i="3"/>
  <c r="U102" i="3"/>
  <c r="U103" i="3"/>
  <c r="U104" i="3"/>
  <c r="U105" i="3"/>
  <c r="U106" i="3"/>
  <c r="U107" i="3"/>
  <c r="U108" i="3"/>
  <c r="U109" i="3"/>
  <c r="U110" i="3"/>
  <c r="U111" i="3"/>
  <c r="U112" i="3"/>
  <c r="U113" i="3"/>
  <c r="U114" i="3"/>
  <c r="U115" i="3"/>
  <c r="U116" i="3"/>
  <c r="U117" i="3"/>
  <c r="U118" i="3"/>
  <c r="U119" i="3"/>
  <c r="U120" i="3"/>
  <c r="U121" i="3"/>
  <c r="U122" i="3"/>
  <c r="U123" i="3"/>
  <c r="U124" i="3"/>
  <c r="U125" i="3"/>
  <c r="U126" i="3"/>
  <c r="U127" i="3"/>
  <c r="U128" i="3"/>
  <c r="U129" i="3"/>
  <c r="U130" i="3"/>
  <c r="U131" i="3"/>
  <c r="U132" i="3"/>
  <c r="U133" i="3"/>
  <c r="U134" i="3"/>
  <c r="U135" i="3"/>
  <c r="U136" i="3"/>
  <c r="U137" i="3"/>
  <c r="U138" i="3"/>
  <c r="U139" i="3"/>
  <c r="U140" i="3"/>
  <c r="U141" i="3"/>
  <c r="U142" i="3"/>
  <c r="U143" i="3"/>
  <c r="U144" i="3"/>
  <c r="U145" i="3"/>
  <c r="U146" i="3"/>
  <c r="U147" i="3"/>
  <c r="U148" i="3"/>
  <c r="U149" i="3"/>
  <c r="U150" i="3"/>
  <c r="U151" i="3"/>
  <c r="U152" i="3"/>
  <c r="U153" i="3"/>
  <c r="U154" i="3"/>
  <c r="U155" i="3"/>
  <c r="U156" i="3"/>
  <c r="U157" i="3"/>
  <c r="U158" i="3"/>
  <c r="U159" i="3"/>
  <c r="U160" i="3"/>
  <c r="U161" i="3"/>
  <c r="U162" i="3"/>
  <c r="U163" i="3"/>
  <c r="U164" i="3"/>
  <c r="U165" i="3"/>
  <c r="U166" i="3"/>
  <c r="U167" i="3"/>
  <c r="U168" i="3"/>
  <c r="U169" i="3"/>
  <c r="U170" i="3"/>
  <c r="U171" i="3"/>
  <c r="U172" i="3"/>
  <c r="U173" i="3"/>
  <c r="U174" i="3"/>
  <c r="U175" i="3"/>
  <c r="U176" i="3"/>
  <c r="U177" i="3"/>
  <c r="U178" i="3"/>
  <c r="U179" i="3"/>
  <c r="U180" i="3"/>
  <c r="U181" i="3"/>
  <c r="U182" i="3"/>
  <c r="U183" i="3"/>
  <c r="U184" i="3"/>
  <c r="U185" i="3"/>
  <c r="U186" i="3"/>
  <c r="U187" i="3"/>
  <c r="U188" i="3"/>
  <c r="U189" i="3"/>
  <c r="U190" i="3"/>
  <c r="U191" i="3"/>
  <c r="U192" i="3"/>
  <c r="U193" i="3"/>
  <c r="U194" i="3"/>
  <c r="U195" i="3"/>
  <c r="U196" i="3"/>
  <c r="U197" i="3"/>
  <c r="U198" i="3"/>
  <c r="U199" i="3"/>
  <c r="U200" i="3"/>
  <c r="U201" i="3"/>
  <c r="U202" i="3"/>
  <c r="U203" i="3"/>
  <c r="U204" i="3"/>
  <c r="U205" i="3"/>
  <c r="U206" i="3"/>
  <c r="U207" i="3"/>
  <c r="U208" i="3"/>
  <c r="U209" i="3"/>
  <c r="U210" i="3"/>
  <c r="U211" i="3"/>
  <c r="U212" i="3"/>
  <c r="U213" i="3"/>
  <c r="U214" i="3"/>
  <c r="U215" i="3"/>
  <c r="U216" i="3"/>
  <c r="U217" i="3"/>
  <c r="U218" i="3"/>
  <c r="U219" i="3"/>
  <c r="U220" i="3"/>
  <c r="U221" i="3"/>
  <c r="U222" i="3"/>
  <c r="U223" i="3"/>
  <c r="U224" i="3"/>
  <c r="U225" i="3"/>
  <c r="U226" i="3"/>
  <c r="U227" i="3"/>
  <c r="U228" i="3"/>
  <c r="U229" i="3"/>
  <c r="U230" i="3"/>
  <c r="U231" i="3"/>
  <c r="U232" i="3"/>
  <c r="U233" i="3"/>
  <c r="U234" i="3"/>
  <c r="U235" i="3"/>
  <c r="U236" i="3"/>
  <c r="U237" i="3"/>
  <c r="U238" i="3"/>
  <c r="U239" i="3"/>
  <c r="U240" i="3"/>
  <c r="U241" i="3"/>
  <c r="U242" i="3"/>
  <c r="U243" i="3"/>
  <c r="U244" i="3"/>
  <c r="U245" i="3"/>
  <c r="U246" i="3"/>
  <c r="U247" i="3"/>
  <c r="U248" i="3"/>
  <c r="U249" i="3"/>
  <c r="U250" i="3"/>
  <c r="U251" i="3"/>
  <c r="U252" i="3"/>
  <c r="U253" i="3"/>
  <c r="U254" i="3"/>
  <c r="U255" i="3"/>
  <c r="U256" i="3"/>
  <c r="U257" i="3"/>
  <c r="U258" i="3"/>
  <c r="U259" i="3"/>
  <c r="U260" i="3"/>
  <c r="U261" i="3"/>
  <c r="U262" i="3"/>
  <c r="U263" i="3"/>
  <c r="U264" i="3"/>
  <c r="U265" i="3"/>
  <c r="U266" i="3"/>
  <c r="U267" i="3"/>
  <c r="U268" i="3"/>
  <c r="U269" i="3"/>
  <c r="U270" i="3"/>
  <c r="U271" i="3"/>
  <c r="U272" i="3"/>
  <c r="U273" i="3"/>
  <c r="U274" i="3"/>
  <c r="U275" i="3"/>
  <c r="U276" i="3"/>
  <c r="U277" i="3"/>
  <c r="U278" i="3"/>
  <c r="U279" i="3"/>
  <c r="U280" i="3"/>
  <c r="U281" i="3"/>
  <c r="U282" i="3"/>
  <c r="U283" i="3"/>
  <c r="U284" i="3"/>
  <c r="U285" i="3"/>
  <c r="U286" i="3"/>
  <c r="U287" i="3"/>
  <c r="U288" i="3"/>
  <c r="U289" i="3"/>
  <c r="U290" i="3"/>
  <c r="U291" i="3"/>
  <c r="U292" i="3"/>
  <c r="U293" i="3"/>
  <c r="U294" i="3"/>
  <c r="U295" i="3"/>
  <c r="U296" i="3"/>
  <c r="U297" i="3"/>
  <c r="U298" i="3"/>
  <c r="U299" i="3"/>
  <c r="U300" i="3"/>
  <c r="U301" i="3"/>
  <c r="U302" i="3"/>
  <c r="U303" i="3"/>
  <c r="U304" i="3"/>
  <c r="S6" i="3"/>
  <c r="S7" i="3"/>
  <c r="S8" i="3"/>
  <c r="S9" i="3"/>
  <c r="S10" i="3"/>
  <c r="S11" i="3"/>
  <c r="S12" i="3"/>
  <c r="S13" i="3"/>
  <c r="S14" i="3"/>
  <c r="S15" i="3"/>
  <c r="S16" i="3"/>
  <c r="S17" i="3"/>
  <c r="S18" i="3"/>
  <c r="S19" i="3"/>
  <c r="S20" i="3"/>
  <c r="S21" i="3"/>
  <c r="S22" i="3"/>
  <c r="S23" i="3"/>
  <c r="S24" i="3"/>
  <c r="S25" i="3"/>
  <c r="S26" i="3"/>
  <c r="S27" i="3"/>
  <c r="S28" i="3"/>
  <c r="S29" i="3"/>
  <c r="S30" i="3"/>
  <c r="S31" i="3"/>
  <c r="S32" i="3"/>
  <c r="S33" i="3"/>
  <c r="S34" i="3"/>
  <c r="S35" i="3"/>
  <c r="S36" i="3"/>
  <c r="S37" i="3"/>
  <c r="S38" i="3"/>
  <c r="S39" i="3"/>
  <c r="S40" i="3"/>
  <c r="S41" i="3"/>
  <c r="S42" i="3"/>
  <c r="S43" i="3"/>
  <c r="S44" i="3"/>
  <c r="S45" i="3"/>
  <c r="S46" i="3"/>
  <c r="S47" i="3"/>
  <c r="S48" i="3"/>
  <c r="S49" i="3"/>
  <c r="S50" i="3"/>
  <c r="S51" i="3"/>
  <c r="S52" i="3"/>
  <c r="S53" i="3"/>
  <c r="S54" i="3"/>
  <c r="S55" i="3"/>
  <c r="S56" i="3"/>
  <c r="S57" i="3"/>
  <c r="S58" i="3"/>
  <c r="S59" i="3"/>
  <c r="S60" i="3"/>
  <c r="S61" i="3"/>
  <c r="S62" i="3"/>
  <c r="S63" i="3"/>
  <c r="S64" i="3"/>
  <c r="S65" i="3"/>
  <c r="S66" i="3"/>
  <c r="S67" i="3"/>
  <c r="S68" i="3"/>
  <c r="S69" i="3"/>
  <c r="S70" i="3"/>
  <c r="S71" i="3"/>
  <c r="S72" i="3"/>
  <c r="S73" i="3"/>
  <c r="S74" i="3"/>
  <c r="S75" i="3"/>
  <c r="S76" i="3"/>
  <c r="S77" i="3"/>
  <c r="S78" i="3"/>
  <c r="S79" i="3"/>
  <c r="S80" i="3"/>
  <c r="S81" i="3"/>
  <c r="S82" i="3"/>
  <c r="S83" i="3"/>
  <c r="S84" i="3"/>
  <c r="S85" i="3"/>
  <c r="S86" i="3"/>
  <c r="S87" i="3"/>
  <c r="S88" i="3"/>
  <c r="S89" i="3"/>
  <c r="S90" i="3"/>
  <c r="S91" i="3"/>
  <c r="S92" i="3"/>
  <c r="S93" i="3"/>
  <c r="S94" i="3"/>
  <c r="S95" i="3"/>
  <c r="S96" i="3"/>
  <c r="S97" i="3"/>
  <c r="S98" i="3"/>
  <c r="S99" i="3"/>
  <c r="S100" i="3"/>
  <c r="S101" i="3"/>
  <c r="S102" i="3"/>
  <c r="S103" i="3"/>
  <c r="S104" i="3"/>
  <c r="S105" i="3"/>
  <c r="S106" i="3"/>
  <c r="S107" i="3"/>
  <c r="S108" i="3"/>
  <c r="S109" i="3"/>
  <c r="S110" i="3"/>
  <c r="S111" i="3"/>
  <c r="S112" i="3"/>
  <c r="S113" i="3"/>
  <c r="S114" i="3"/>
  <c r="S115" i="3"/>
  <c r="S116" i="3"/>
  <c r="S117" i="3"/>
  <c r="S118" i="3"/>
  <c r="S119" i="3"/>
  <c r="S120" i="3"/>
  <c r="S121" i="3"/>
  <c r="S122" i="3"/>
  <c r="S123" i="3"/>
  <c r="S124" i="3"/>
  <c r="S125" i="3"/>
  <c r="S126" i="3"/>
  <c r="S127" i="3"/>
  <c r="S128" i="3"/>
  <c r="S129" i="3"/>
  <c r="S130" i="3"/>
  <c r="S131" i="3"/>
  <c r="S132" i="3"/>
  <c r="S133" i="3"/>
  <c r="S134" i="3"/>
  <c r="S135" i="3"/>
  <c r="S136" i="3"/>
  <c r="S137" i="3"/>
  <c r="S138" i="3"/>
  <c r="S139" i="3"/>
  <c r="S140" i="3"/>
  <c r="S141" i="3"/>
  <c r="S142" i="3"/>
  <c r="S143" i="3"/>
  <c r="S144" i="3"/>
  <c r="S145" i="3"/>
  <c r="S146" i="3"/>
  <c r="S147" i="3"/>
  <c r="S148" i="3"/>
  <c r="S149" i="3"/>
  <c r="S150" i="3"/>
  <c r="S151" i="3"/>
  <c r="S152" i="3"/>
  <c r="S153" i="3"/>
  <c r="S154" i="3"/>
  <c r="S155" i="3"/>
  <c r="S156" i="3"/>
  <c r="S157" i="3"/>
  <c r="S158" i="3"/>
  <c r="S159" i="3"/>
  <c r="S160" i="3"/>
  <c r="S161" i="3"/>
  <c r="S162" i="3"/>
  <c r="S163" i="3"/>
  <c r="S164" i="3"/>
  <c r="S165" i="3"/>
  <c r="S166" i="3"/>
  <c r="S167" i="3"/>
  <c r="S168" i="3"/>
  <c r="S169" i="3"/>
  <c r="S170" i="3"/>
  <c r="S171" i="3"/>
  <c r="S172" i="3"/>
  <c r="S173" i="3"/>
  <c r="S174" i="3"/>
  <c r="S175" i="3"/>
  <c r="S176" i="3"/>
  <c r="S177" i="3"/>
  <c r="S178" i="3"/>
  <c r="S179" i="3"/>
  <c r="S180" i="3"/>
  <c r="S181" i="3"/>
  <c r="S182" i="3"/>
  <c r="S183" i="3"/>
  <c r="S184" i="3"/>
  <c r="S185" i="3"/>
  <c r="S186" i="3"/>
  <c r="S187" i="3"/>
  <c r="S188" i="3"/>
  <c r="S189" i="3"/>
  <c r="S190" i="3"/>
  <c r="S191" i="3"/>
  <c r="S192" i="3"/>
  <c r="S193" i="3"/>
  <c r="S194" i="3"/>
  <c r="S195" i="3"/>
  <c r="S196" i="3"/>
  <c r="S197" i="3"/>
  <c r="S198" i="3"/>
  <c r="S199" i="3"/>
  <c r="S200" i="3"/>
  <c r="S201" i="3"/>
  <c r="S202" i="3"/>
  <c r="S203" i="3"/>
  <c r="S204" i="3"/>
  <c r="S205" i="3"/>
  <c r="S206" i="3"/>
  <c r="S207" i="3"/>
  <c r="S208" i="3"/>
  <c r="S209" i="3"/>
  <c r="S210" i="3"/>
  <c r="S211" i="3"/>
  <c r="S212" i="3"/>
  <c r="S213" i="3"/>
  <c r="S214" i="3"/>
  <c r="S215" i="3"/>
  <c r="S216" i="3"/>
  <c r="S217" i="3"/>
  <c r="S218" i="3"/>
  <c r="S219" i="3"/>
  <c r="S220" i="3"/>
  <c r="S221" i="3"/>
  <c r="S222" i="3"/>
  <c r="S223" i="3"/>
  <c r="S224" i="3"/>
  <c r="S225" i="3"/>
  <c r="S226" i="3"/>
  <c r="S227" i="3"/>
  <c r="S228" i="3"/>
  <c r="S229" i="3"/>
  <c r="S230" i="3"/>
  <c r="S231" i="3"/>
  <c r="S232" i="3"/>
  <c r="S233" i="3"/>
  <c r="S234" i="3"/>
  <c r="S235" i="3"/>
  <c r="S236" i="3"/>
  <c r="S237" i="3"/>
  <c r="S238" i="3"/>
  <c r="S239" i="3"/>
  <c r="S240" i="3"/>
  <c r="S241" i="3"/>
  <c r="S242" i="3"/>
  <c r="S243" i="3"/>
  <c r="S244" i="3"/>
  <c r="S245" i="3"/>
  <c r="S246" i="3"/>
  <c r="S247" i="3"/>
  <c r="S248" i="3"/>
  <c r="S249" i="3"/>
  <c r="S250" i="3"/>
  <c r="S251" i="3"/>
  <c r="S252" i="3"/>
  <c r="S253" i="3"/>
  <c r="S254" i="3"/>
  <c r="S255" i="3"/>
  <c r="S256" i="3"/>
  <c r="S257" i="3"/>
  <c r="S258" i="3"/>
  <c r="S259" i="3"/>
  <c r="S260" i="3"/>
  <c r="S261" i="3"/>
  <c r="S262" i="3"/>
  <c r="S263" i="3"/>
  <c r="S264" i="3"/>
  <c r="S265" i="3"/>
  <c r="S266" i="3"/>
  <c r="S267" i="3"/>
  <c r="S268" i="3"/>
  <c r="S269" i="3"/>
  <c r="S270" i="3"/>
  <c r="S271" i="3"/>
  <c r="S272" i="3"/>
  <c r="S273" i="3"/>
  <c r="S274" i="3"/>
  <c r="S275" i="3"/>
  <c r="S276" i="3"/>
  <c r="S277" i="3"/>
  <c r="S278" i="3"/>
  <c r="S279" i="3"/>
  <c r="S280" i="3"/>
  <c r="S281" i="3"/>
  <c r="S282" i="3"/>
  <c r="S283" i="3"/>
  <c r="S284" i="3"/>
  <c r="S285" i="3"/>
  <c r="S286" i="3"/>
  <c r="S287" i="3"/>
  <c r="S288" i="3"/>
  <c r="S289" i="3"/>
  <c r="S290" i="3"/>
  <c r="S291" i="3"/>
  <c r="S292" i="3"/>
  <c r="S293" i="3"/>
  <c r="S294" i="3"/>
  <c r="S295" i="3"/>
  <c r="S296" i="3"/>
  <c r="S297" i="3"/>
  <c r="S298" i="3"/>
  <c r="S299" i="3"/>
  <c r="S300" i="3"/>
  <c r="S301" i="3"/>
  <c r="S302" i="3"/>
  <c r="S303" i="3"/>
  <c r="S304" i="3"/>
  <c r="R5" i="3"/>
  <c r="U5" i="3" s="1"/>
  <c r="R6" i="3"/>
  <c r="R7" i="3"/>
  <c r="U7" i="3" s="1"/>
  <c r="R8" i="3"/>
  <c r="R9" i="3"/>
  <c r="R10" i="3"/>
  <c r="R11" i="3"/>
  <c r="R12" i="3"/>
  <c r="R13" i="3"/>
  <c r="R14" i="3"/>
  <c r="R15" i="3"/>
  <c r="R16" i="3"/>
  <c r="R17" i="3"/>
  <c r="R18" i="3"/>
  <c r="R19" i="3"/>
  <c r="R20" i="3"/>
  <c r="R21" i="3"/>
  <c r="R22" i="3"/>
  <c r="R23" i="3"/>
  <c r="R24" i="3"/>
  <c r="R25" i="3"/>
  <c r="R26" i="3"/>
  <c r="R27" i="3"/>
  <c r="R28" i="3"/>
  <c r="R29" i="3"/>
  <c r="R30" i="3"/>
  <c r="R31" i="3"/>
  <c r="R32" i="3"/>
  <c r="R33" i="3"/>
  <c r="R34" i="3"/>
  <c r="R35" i="3"/>
  <c r="R36" i="3"/>
  <c r="R37" i="3"/>
  <c r="R38" i="3"/>
  <c r="R39" i="3"/>
  <c r="R40" i="3"/>
  <c r="R41" i="3"/>
  <c r="R42" i="3"/>
  <c r="R43" i="3"/>
  <c r="R44" i="3"/>
  <c r="R45" i="3"/>
  <c r="R46" i="3"/>
  <c r="R47" i="3"/>
  <c r="R48" i="3"/>
  <c r="R49" i="3"/>
  <c r="R50" i="3"/>
  <c r="R51" i="3"/>
  <c r="R52" i="3"/>
  <c r="R53" i="3"/>
  <c r="R54" i="3"/>
  <c r="R55" i="3"/>
  <c r="R56" i="3"/>
  <c r="R57" i="3"/>
  <c r="R58" i="3"/>
  <c r="R59" i="3"/>
  <c r="R60" i="3"/>
  <c r="R61" i="3"/>
  <c r="R62" i="3"/>
  <c r="R63" i="3"/>
  <c r="R64" i="3"/>
  <c r="R65" i="3"/>
  <c r="R66" i="3"/>
  <c r="R67" i="3"/>
  <c r="R68" i="3"/>
  <c r="R69" i="3"/>
  <c r="R70" i="3"/>
  <c r="R71" i="3"/>
  <c r="R72" i="3"/>
  <c r="R73" i="3"/>
  <c r="R74" i="3"/>
  <c r="R75" i="3"/>
  <c r="R76" i="3"/>
  <c r="R77" i="3"/>
  <c r="R78" i="3"/>
  <c r="R79" i="3"/>
  <c r="R80" i="3"/>
  <c r="R81" i="3"/>
  <c r="R82" i="3"/>
  <c r="R83" i="3"/>
  <c r="R84" i="3"/>
  <c r="R85" i="3"/>
  <c r="R86" i="3"/>
  <c r="R87" i="3"/>
  <c r="R88" i="3"/>
  <c r="R89" i="3"/>
  <c r="R90" i="3"/>
  <c r="R91" i="3"/>
  <c r="R92" i="3"/>
  <c r="R93" i="3"/>
  <c r="R94" i="3"/>
  <c r="R95" i="3"/>
  <c r="R96" i="3"/>
  <c r="R97" i="3"/>
  <c r="R98" i="3"/>
  <c r="R99" i="3"/>
  <c r="R100" i="3"/>
  <c r="R101" i="3"/>
  <c r="R102" i="3"/>
  <c r="R103" i="3"/>
  <c r="R104" i="3"/>
  <c r="R105" i="3"/>
  <c r="R106" i="3"/>
  <c r="R107" i="3"/>
  <c r="R108" i="3"/>
  <c r="R109" i="3"/>
  <c r="R110" i="3"/>
  <c r="R111" i="3"/>
  <c r="R112" i="3"/>
  <c r="R113" i="3"/>
  <c r="R114" i="3"/>
  <c r="R115" i="3"/>
  <c r="R116" i="3"/>
  <c r="R117" i="3"/>
  <c r="R118" i="3"/>
  <c r="R119" i="3"/>
  <c r="R120" i="3"/>
  <c r="R121" i="3"/>
  <c r="R122" i="3"/>
  <c r="R123" i="3"/>
  <c r="R124" i="3"/>
  <c r="R125" i="3"/>
  <c r="R126" i="3"/>
  <c r="R127" i="3"/>
  <c r="R128" i="3"/>
  <c r="R129" i="3"/>
  <c r="R130" i="3"/>
  <c r="R131" i="3"/>
  <c r="R132" i="3"/>
  <c r="R133" i="3"/>
  <c r="R134" i="3"/>
  <c r="R135" i="3"/>
  <c r="R136" i="3"/>
  <c r="R137" i="3"/>
  <c r="R138" i="3"/>
  <c r="R139" i="3"/>
  <c r="R140" i="3"/>
  <c r="R141" i="3"/>
  <c r="R142" i="3"/>
  <c r="R143" i="3"/>
  <c r="R144" i="3"/>
  <c r="R145" i="3"/>
  <c r="R146" i="3"/>
  <c r="R147" i="3"/>
  <c r="R148" i="3"/>
  <c r="R149" i="3"/>
  <c r="R150" i="3"/>
  <c r="R151" i="3"/>
  <c r="R152" i="3"/>
  <c r="R153" i="3"/>
  <c r="R154" i="3"/>
  <c r="R155" i="3"/>
  <c r="R156" i="3"/>
  <c r="R157" i="3"/>
  <c r="R158" i="3"/>
  <c r="R159" i="3"/>
  <c r="R160" i="3"/>
  <c r="R161" i="3"/>
  <c r="R162" i="3"/>
  <c r="R163" i="3"/>
  <c r="R164" i="3"/>
  <c r="R165" i="3"/>
  <c r="R166" i="3"/>
  <c r="R167" i="3"/>
  <c r="R168" i="3"/>
  <c r="R169" i="3"/>
  <c r="R170" i="3"/>
  <c r="R171" i="3"/>
  <c r="R172" i="3"/>
  <c r="R173" i="3"/>
  <c r="R174" i="3"/>
  <c r="R175" i="3"/>
  <c r="R176" i="3"/>
  <c r="R177" i="3"/>
  <c r="R178" i="3"/>
  <c r="R179" i="3"/>
  <c r="R180" i="3"/>
  <c r="R181" i="3"/>
  <c r="R182" i="3"/>
  <c r="R183" i="3"/>
  <c r="R184" i="3"/>
  <c r="R185" i="3"/>
  <c r="R186" i="3"/>
  <c r="R187" i="3"/>
  <c r="R188" i="3"/>
  <c r="R189" i="3"/>
  <c r="R190" i="3"/>
  <c r="R191" i="3"/>
  <c r="R192" i="3"/>
  <c r="R193" i="3"/>
  <c r="R194" i="3"/>
  <c r="R195" i="3"/>
  <c r="R196" i="3"/>
  <c r="R197" i="3"/>
  <c r="R198" i="3"/>
  <c r="R199" i="3"/>
  <c r="R200" i="3"/>
  <c r="R201" i="3"/>
  <c r="R202" i="3"/>
  <c r="R203" i="3"/>
  <c r="R204" i="3"/>
  <c r="R205" i="3"/>
  <c r="R206" i="3"/>
  <c r="R207" i="3"/>
  <c r="R208" i="3"/>
  <c r="R209" i="3"/>
  <c r="R210" i="3"/>
  <c r="R211" i="3"/>
  <c r="R212" i="3"/>
  <c r="R213" i="3"/>
  <c r="R214" i="3"/>
  <c r="R215" i="3"/>
  <c r="R216" i="3"/>
  <c r="R217" i="3"/>
  <c r="R218" i="3"/>
  <c r="R219" i="3"/>
  <c r="R220" i="3"/>
  <c r="R221" i="3"/>
  <c r="R222" i="3"/>
  <c r="R223" i="3"/>
  <c r="R224" i="3"/>
  <c r="R225" i="3"/>
  <c r="R226" i="3"/>
  <c r="R227" i="3"/>
  <c r="R228" i="3"/>
  <c r="R229" i="3"/>
  <c r="R230" i="3"/>
  <c r="R231" i="3"/>
  <c r="R232" i="3"/>
  <c r="R233" i="3"/>
  <c r="R234" i="3"/>
  <c r="R235" i="3"/>
  <c r="R236" i="3"/>
  <c r="R237" i="3"/>
  <c r="R238" i="3"/>
  <c r="R239" i="3"/>
  <c r="R240" i="3"/>
  <c r="R241" i="3"/>
  <c r="R242" i="3"/>
  <c r="R243" i="3"/>
  <c r="R244" i="3"/>
  <c r="R245" i="3"/>
  <c r="R246" i="3"/>
  <c r="R247" i="3"/>
  <c r="R248" i="3"/>
  <c r="R249" i="3"/>
  <c r="R250" i="3"/>
  <c r="R251" i="3"/>
  <c r="R252" i="3"/>
  <c r="R253" i="3"/>
  <c r="R254" i="3"/>
  <c r="R255" i="3"/>
  <c r="R256" i="3"/>
  <c r="R257" i="3"/>
  <c r="R258" i="3"/>
  <c r="R259" i="3"/>
  <c r="R260" i="3"/>
  <c r="R261" i="3"/>
  <c r="R262" i="3"/>
  <c r="R263" i="3"/>
  <c r="R264" i="3"/>
  <c r="R265" i="3"/>
  <c r="R266" i="3"/>
  <c r="R267" i="3"/>
  <c r="R268" i="3"/>
  <c r="R269" i="3"/>
  <c r="R270" i="3"/>
  <c r="R271" i="3"/>
  <c r="R272" i="3"/>
  <c r="R273" i="3"/>
  <c r="R274" i="3"/>
  <c r="R275" i="3"/>
  <c r="R276" i="3"/>
  <c r="R277" i="3"/>
  <c r="R278" i="3"/>
  <c r="R279" i="3"/>
  <c r="R280" i="3"/>
  <c r="R281" i="3"/>
  <c r="R282" i="3"/>
  <c r="R283" i="3"/>
  <c r="R284" i="3"/>
  <c r="R285" i="3"/>
  <c r="R286" i="3"/>
  <c r="R287" i="3"/>
  <c r="R288" i="3"/>
  <c r="R289" i="3"/>
  <c r="R290" i="3"/>
  <c r="R291" i="3"/>
  <c r="R292" i="3"/>
  <c r="R293" i="3"/>
  <c r="R294" i="3"/>
  <c r="R295" i="3"/>
  <c r="R296" i="3"/>
  <c r="R297" i="3"/>
  <c r="R298" i="3"/>
  <c r="R299" i="3"/>
  <c r="R300" i="3"/>
  <c r="R301" i="3"/>
  <c r="R302" i="3"/>
  <c r="R303" i="3"/>
  <c r="R304" i="3"/>
  <c r="M18" i="2" l="1"/>
  <c r="M16" i="2"/>
  <c r="M15" i="2"/>
  <c r="M14" i="2"/>
  <c r="M13" i="2"/>
  <c r="M12" i="2"/>
  <c r="M10" i="2"/>
  <c r="M17" i="2"/>
  <c r="M11" i="2"/>
  <c r="M9" i="2"/>
  <c r="B36" i="1"/>
  <c r="C17" i="1"/>
  <c r="C13" i="1"/>
  <c r="B6" i="2"/>
  <c r="B7" i="1"/>
  <c r="H20" i="2"/>
  <c r="B21" i="2"/>
  <c r="H21" i="2"/>
  <c r="H22" i="2"/>
  <c r="H23" i="2"/>
  <c r="B24" i="2"/>
  <c r="H24" i="2"/>
  <c r="B30" i="2"/>
  <c r="B26" i="2"/>
  <c r="C15" i="1"/>
  <c r="C11" i="1"/>
  <c r="C9" i="1"/>
  <c r="C23" i="1"/>
  <c r="B33" i="1"/>
  <c r="C21" i="1"/>
  <c r="C19" i="1"/>
  <c r="X302" i="3"/>
  <c r="V302" i="3"/>
  <c r="X297" i="3"/>
  <c r="W297" i="3"/>
  <c r="V297" i="3"/>
  <c r="X295" i="3"/>
  <c r="W295" i="3"/>
  <c r="V295" i="3"/>
  <c r="X289" i="3"/>
  <c r="V289" i="3"/>
  <c r="X287" i="3"/>
  <c r="W287" i="3"/>
  <c r="X282" i="3"/>
  <c r="W282" i="3"/>
  <c r="V282" i="3"/>
  <c r="X277" i="3"/>
  <c r="W277" i="3"/>
  <c r="V277" i="3"/>
  <c r="X264" i="3"/>
  <c r="W264" i="3"/>
  <c r="V264" i="3"/>
  <c r="X259" i="3"/>
  <c r="W259" i="3"/>
  <c r="V259" i="3"/>
  <c r="W251" i="3"/>
  <c r="V251" i="3"/>
  <c r="W245" i="3"/>
  <c r="V245" i="3"/>
  <c r="W236" i="3"/>
  <c r="V236" i="3"/>
  <c r="W232" i="3"/>
  <c r="V232" i="3"/>
  <c r="W223" i="3"/>
  <c r="V223" i="3"/>
  <c r="W222" i="3"/>
  <c r="V222" i="3"/>
  <c r="W220" i="3"/>
  <c r="V220" i="3"/>
  <c r="W218" i="3"/>
  <c r="V218" i="3"/>
  <c r="W196" i="3"/>
  <c r="V196" i="3"/>
  <c r="X195" i="3"/>
  <c r="W195" i="3"/>
  <c r="X194" i="3"/>
  <c r="W194" i="3"/>
  <c r="X193" i="3"/>
  <c r="V193" i="3"/>
  <c r="X189" i="3"/>
  <c r="W189" i="3"/>
  <c r="W188" i="3"/>
  <c r="V188" i="3"/>
  <c r="X186" i="3"/>
  <c r="W186" i="3"/>
  <c r="X185" i="3"/>
  <c r="W185" i="3"/>
  <c r="V185" i="3"/>
  <c r="X183" i="3"/>
  <c r="W183" i="3"/>
  <c r="X182" i="3"/>
  <c r="W182" i="3"/>
  <c r="X180" i="3"/>
  <c r="W180" i="3"/>
  <c r="X179" i="3"/>
  <c r="W179" i="3"/>
  <c r="X178" i="3"/>
  <c r="W178" i="3"/>
  <c r="X177" i="3"/>
  <c r="W177" i="3"/>
  <c r="V177" i="3"/>
  <c r="X175" i="3"/>
  <c r="W175" i="3"/>
  <c r="X174" i="3"/>
  <c r="W174" i="3"/>
  <c r="X172" i="3"/>
  <c r="W172" i="3"/>
  <c r="X169" i="3"/>
  <c r="W169" i="3"/>
  <c r="X167" i="3"/>
  <c r="W167" i="3"/>
  <c r="X166" i="3"/>
  <c r="W166" i="3"/>
  <c r="V166" i="3"/>
  <c r="X164" i="3"/>
  <c r="W164" i="3"/>
  <c r="V164" i="3"/>
  <c r="X162" i="3"/>
  <c r="W162" i="3"/>
  <c r="X161" i="3"/>
  <c r="W161" i="3"/>
  <c r="X160" i="3"/>
  <c r="W160" i="3"/>
  <c r="X159" i="3"/>
  <c r="W159" i="3"/>
  <c r="X157" i="3"/>
  <c r="W157" i="3"/>
  <c r="X152" i="3"/>
  <c r="W152" i="3"/>
  <c r="X149" i="3"/>
  <c r="W149" i="3"/>
  <c r="X148" i="3"/>
  <c r="W148" i="3"/>
  <c r="X146" i="3"/>
  <c r="W146" i="3"/>
  <c r="X144" i="3"/>
  <c r="W144" i="3"/>
  <c r="X143" i="3"/>
  <c r="W143" i="3"/>
  <c r="V143" i="3"/>
  <c r="X141" i="3"/>
  <c r="W141" i="3"/>
  <c r="X140" i="3"/>
  <c r="W140" i="3"/>
  <c r="X138" i="3"/>
  <c r="W138" i="3"/>
  <c r="X136" i="3"/>
  <c r="W136" i="3"/>
  <c r="X133" i="3"/>
  <c r="W133" i="3"/>
  <c r="X132" i="3"/>
  <c r="W132" i="3"/>
  <c r="V132" i="3"/>
  <c r="X128" i="3"/>
  <c r="W128" i="3"/>
  <c r="V128" i="3"/>
  <c r="W127" i="3"/>
  <c r="V127" i="3"/>
  <c r="X125" i="3"/>
  <c r="V125" i="3"/>
  <c r="AA122" i="3"/>
  <c r="X122" i="3"/>
  <c r="W122" i="3"/>
  <c r="V122" i="3"/>
  <c r="X120" i="3"/>
  <c r="V120" i="3"/>
  <c r="X119" i="3"/>
  <c r="V119" i="3"/>
  <c r="X117" i="3"/>
  <c r="V117" i="3"/>
  <c r="X115" i="3"/>
  <c r="W115" i="3"/>
  <c r="V115" i="3"/>
  <c r="X114" i="3"/>
  <c r="W114" i="3"/>
  <c r="V114" i="3"/>
  <c r="X112" i="3"/>
  <c r="W112" i="3"/>
  <c r="V112" i="3"/>
  <c r="X109" i="3"/>
  <c r="V109" i="3"/>
  <c r="W104" i="3"/>
  <c r="V104" i="3"/>
  <c r="W101" i="3"/>
  <c r="V101" i="3"/>
  <c r="W100" i="3"/>
  <c r="V100" i="3"/>
  <c r="W99" i="3"/>
  <c r="V99" i="3"/>
  <c r="W98" i="3"/>
  <c r="V98" i="3"/>
  <c r="W97" i="3"/>
  <c r="V97" i="3"/>
  <c r="W96" i="3"/>
  <c r="V96" i="3"/>
  <c r="W95" i="3"/>
  <c r="V95" i="3"/>
  <c r="W93" i="3"/>
  <c r="V93" i="3"/>
  <c r="W92" i="3"/>
  <c r="V92" i="3"/>
  <c r="W90" i="3"/>
  <c r="V90" i="3"/>
  <c r="W88" i="3"/>
  <c r="V88" i="3"/>
  <c r="W87" i="3"/>
  <c r="V87" i="3"/>
  <c r="W86" i="3"/>
  <c r="V86" i="3"/>
  <c r="W82" i="3"/>
  <c r="V82" i="3"/>
  <c r="W80" i="3"/>
  <c r="V80" i="3"/>
  <c r="W77" i="3"/>
  <c r="V77" i="3"/>
  <c r="W75" i="3"/>
  <c r="V75" i="3"/>
  <c r="W74" i="3"/>
  <c r="V74" i="3"/>
  <c r="W70" i="3"/>
  <c r="V70" i="3"/>
  <c r="W69" i="3"/>
  <c r="V69" i="3"/>
  <c r="W68" i="3"/>
  <c r="V68" i="3"/>
  <c r="W67" i="3"/>
  <c r="V67" i="3"/>
  <c r="W65" i="3"/>
  <c r="V65" i="3"/>
  <c r="W64" i="3"/>
  <c r="V64" i="3"/>
  <c r="W63" i="3"/>
  <c r="V63" i="3"/>
  <c r="W62" i="3"/>
  <c r="V62" i="3"/>
  <c r="W60" i="3"/>
  <c r="V60" i="3"/>
  <c r="W59" i="3"/>
  <c r="V59" i="3"/>
  <c r="W58" i="3"/>
  <c r="V58" i="3"/>
  <c r="W57" i="3"/>
  <c r="V57" i="3"/>
  <c r="W52" i="3"/>
  <c r="V52" i="3"/>
  <c r="W51" i="3"/>
  <c r="V51" i="3"/>
  <c r="W50" i="3"/>
  <c r="V50" i="3"/>
  <c r="W49" i="3"/>
  <c r="V49" i="3"/>
  <c r="W46" i="3"/>
  <c r="V46" i="3"/>
  <c r="W44" i="3"/>
  <c r="V44" i="3"/>
  <c r="W41" i="3"/>
  <c r="V41" i="3"/>
  <c r="W40" i="3"/>
  <c r="V40" i="3"/>
  <c r="W39" i="3"/>
  <c r="V39" i="3"/>
  <c r="W36" i="3"/>
  <c r="V36" i="3"/>
  <c r="W34" i="3"/>
  <c r="V34" i="3"/>
  <c r="W31" i="3"/>
  <c r="V31" i="3"/>
  <c r="W29" i="3"/>
  <c r="V29" i="3"/>
  <c r="W26" i="3"/>
  <c r="V26" i="3"/>
  <c r="W19" i="3"/>
  <c r="V19" i="3"/>
  <c r="W17" i="3"/>
  <c r="V17" i="3"/>
  <c r="W16" i="3"/>
  <c r="V16" i="3"/>
  <c r="W9" i="3"/>
  <c r="V9" i="3"/>
  <c r="W7" i="3"/>
  <c r="X7" i="3" s="1"/>
  <c r="W6" i="3"/>
  <c r="X6" i="3" s="1"/>
  <c r="S5" i="3"/>
  <c r="W5" i="3"/>
  <c r="X5" i="3" s="1"/>
  <c r="H18" i="2" l="1"/>
  <c r="E18" i="2"/>
  <c r="D18" i="2"/>
  <c r="C18" i="2"/>
  <c r="B18" i="2"/>
  <c r="H16" i="2"/>
  <c r="E16" i="2"/>
  <c r="C16" i="2"/>
  <c r="D16" i="2"/>
  <c r="B16" i="2"/>
  <c r="B15" i="2"/>
  <c r="D15" i="2"/>
  <c r="C15" i="2"/>
  <c r="H15" i="2"/>
  <c r="E15" i="2"/>
  <c r="B14" i="2"/>
  <c r="H14" i="2"/>
  <c r="E14" i="2"/>
  <c r="C14" i="2"/>
  <c r="D14" i="2"/>
  <c r="B13" i="2"/>
  <c r="H13" i="2"/>
  <c r="E13" i="2"/>
  <c r="D13" i="2"/>
  <c r="C13" i="2"/>
  <c r="B12" i="2"/>
  <c r="C12" i="2"/>
  <c r="H12" i="2"/>
  <c r="E12" i="2"/>
  <c r="D12" i="2"/>
  <c r="H10" i="2"/>
  <c r="D10" i="2"/>
  <c r="C10" i="2"/>
  <c r="B10" i="2"/>
  <c r="E10" i="2"/>
  <c r="C17" i="2"/>
  <c r="H17" i="2"/>
  <c r="D17" i="2"/>
  <c r="E17" i="2"/>
  <c r="B17" i="2"/>
  <c r="D11" i="2"/>
  <c r="E11" i="2"/>
  <c r="H11" i="2"/>
  <c r="C11" i="2"/>
  <c r="B11" i="2"/>
  <c r="H9" i="2"/>
  <c r="D9" i="2"/>
  <c r="B9" i="2"/>
  <c r="C9" i="2"/>
  <c r="E9" i="2"/>
</calcChain>
</file>

<file path=xl/sharedStrings.xml><?xml version="1.0" encoding="utf-8"?>
<sst xmlns="http://schemas.openxmlformats.org/spreadsheetml/2006/main" count="143" uniqueCount="119">
  <si>
    <t>Setări</t>
  </si>
  <si>
    <t>Datele firmei, persoanele care semnează și regulile de calcul al diurnei.</t>
  </si>
  <si>
    <t>Unitatea</t>
  </si>
  <si>
    <t>Exemplu Instalații SRL</t>
  </si>
  <si>
    <t>CIF</t>
  </si>
  <si>
    <t>RO12345678</t>
  </si>
  <si>
    <t>Adresa</t>
  </si>
  <si>
    <t>Str. Gării nr. 10, Ploiești</t>
  </si>
  <si>
    <t>Conducătorul unității</t>
  </si>
  <si>
    <t>Mihai Georgescu – administrator</t>
  </si>
  <si>
    <t>Compartiment financiar-contabil</t>
  </si>
  <si>
    <t>Ana Popescu – contabil</t>
  </si>
  <si>
    <t>Diurnă implicită pe zi (lei)</t>
  </si>
  <si>
    <t>Plafon neimpozabil pe zi (lei)</t>
  </si>
  <si>
    <t>Ore minime pentru fracțiunea de zi</t>
  </si>
  <si>
    <t>Diurna se acordă pentru fiecare 24 de ore de deplasare, plus o zi pentru fracțiunea care depășește pragul de ore. Regula exactă se stabilește prin regulamentul intern; o poți corecta pe fiecare ordin.</t>
  </si>
  <si>
    <t>Mijloc de transport</t>
  </si>
  <si>
    <t>Auto firmă</t>
  </si>
  <si>
    <t>Auto personal</t>
  </si>
  <si>
    <t>Tren</t>
  </si>
  <si>
    <t>Autocar</t>
  </si>
  <si>
    <t>Avion</t>
  </si>
  <si>
    <t>Altul</t>
  </si>
  <si>
    <t>Felul cheltuielii</t>
  </si>
  <si>
    <t>Transport</t>
  </si>
  <si>
    <t>Combustibil</t>
  </si>
  <si>
    <t>Cazare</t>
  </si>
  <si>
    <t>Taxe drum / parcare</t>
  </si>
  <si>
    <t>Altele</t>
  </si>
  <si>
    <t>Da/Nu</t>
  </si>
  <si>
    <t>Da</t>
  </si>
  <si>
    <t>Nu</t>
  </si>
  <si>
    <t>Registrul ordinelor de deplasare</t>
  </si>
  <si>
    <t>Un rând pentru fiecare deplasare. Zilele de diurnă, cheltuielile și diferența de primit sau de restituit se calculează automat.</t>
  </si>
  <si>
    <t>Nr.</t>
  </si>
  <si>
    <t>Data emiterii</t>
  </si>
  <si>
    <t>Angajat</t>
  </si>
  <si>
    <t>Funcția</t>
  </si>
  <si>
    <t>Act de identitate</t>
  </si>
  <si>
    <t>Localitatea</t>
  </si>
  <si>
    <t>Unitatea / locul</t>
  </si>
  <si>
    <t>Scopul deplasării</t>
  </si>
  <si>
    <t>Plecare (data)</t>
  </si>
  <si>
    <t>Ora</t>
  </si>
  <si>
    <t>Sosire (data)</t>
  </si>
  <si>
    <t>Nr. auto</t>
  </si>
  <si>
    <t>Avans (lei)</t>
  </si>
  <si>
    <t>Avans dat cu dispoziția nr.</t>
  </si>
  <si>
    <t>Diurnă pe zi</t>
  </si>
  <si>
    <t>Zile diurnă (calcul)</t>
  </si>
  <si>
    <t>Zile diurnă (corecție)</t>
  </si>
  <si>
    <t>Diurnă totală</t>
  </si>
  <si>
    <t>Cheltuieli cu documente</t>
  </si>
  <si>
    <t>Total decont</t>
  </si>
  <si>
    <t>De primit (+) / de restituit (–)</t>
  </si>
  <si>
    <t>Confirmare de la unitate</t>
  </si>
  <si>
    <t>Decont depus</t>
  </si>
  <si>
    <t>Verificare</t>
  </si>
  <si>
    <t>Ionescu Mihai</t>
  </si>
  <si>
    <t>Electrician</t>
  </si>
  <si>
    <t>CI PH 123456</t>
  </si>
  <si>
    <t>Brașov</t>
  </si>
  <si>
    <t>Exemplu Hotel Carpați SRL</t>
  </si>
  <si>
    <t>Montaj instalație electrică – etapa 1</t>
  </si>
  <si>
    <t>PH-12-EXI</t>
  </si>
  <si>
    <t>Stan Radu</t>
  </si>
  <si>
    <t>Șef echipă</t>
  </si>
  <si>
    <t>CI PH 222333</t>
  </si>
  <si>
    <t>Câmpina</t>
  </si>
  <si>
    <t>Șantier Str. Lalelor nr. 7</t>
  </si>
  <si>
    <t>Coordonare lucrări pe șantier</t>
  </si>
  <si>
    <t>PH-34-EXI</t>
  </si>
  <si>
    <t>Popescu Ana</t>
  </si>
  <si>
    <t>Contabil</t>
  </si>
  <si>
    <t>CI PH 654321</t>
  </si>
  <si>
    <t>București</t>
  </si>
  <si>
    <t>Centrul de formare Contexpert</t>
  </si>
  <si>
    <t>Curs „Noutăți fiscale 2027”</t>
  </si>
  <si>
    <t>Câte un rând pentru fiecare bon, factură sau bilet, cu numărul ordinului de deplasare. Diurna nu se trece aici: se calculează în registru.</t>
  </si>
  <si>
    <t>Nr. ordin</t>
  </si>
  <si>
    <t>Nr. crt.</t>
  </si>
  <si>
    <t>Data</t>
  </si>
  <si>
    <t>Documentul (tip și număr)</t>
  </si>
  <si>
    <t>Suma (lei)</t>
  </si>
  <si>
    <t>Bon fiscal nr. 4471</t>
  </si>
  <si>
    <t>Factura nr. HC 1188</t>
  </si>
  <si>
    <t>Bon parcare nr. 0932</t>
  </si>
  <si>
    <t>Bon parcare nr. 5520</t>
  </si>
  <si>
    <t>Ordinul nr.:</t>
  </si>
  <si>
    <t>← scrie numărul din registru; ordinul și decontul (verso) se completează automat</t>
  </si>
  <si>
    <t>ORDIN DE DEPLASARE (DELEGAȚIE)</t>
  </si>
  <si>
    <t>Domnul / doamna:</t>
  </si>
  <si>
    <t>având funcția de:</t>
  </si>
  <si>
    <t>este delegat(ă) pentru:</t>
  </si>
  <si>
    <t>la (unitatea / locul):</t>
  </si>
  <si>
    <t>Durata deplasării:</t>
  </si>
  <si>
    <t>Se legitimează cu:</t>
  </si>
  <si>
    <t>Mijloc de transport:</t>
  </si>
  <si>
    <t>Avans acordat:</t>
  </si>
  <si>
    <t>Viza compartimentului financiar-contabil</t>
  </si>
  <si>
    <t>Semnătura ____________</t>
  </si>
  <si>
    <t>Confirmarea deplasării (se completează de unitatea la care s-a deplasat salariatul)</t>
  </si>
  <si>
    <t>Localitatea / unitatea</t>
  </si>
  <si>
    <t>Ziua și ora sosirii</t>
  </si>
  <si>
    <t>Ziua și ora plecării</t>
  </si>
  <si>
    <t>Ștampila și semnătura</t>
  </si>
  <si>
    <t>DECONT DE CHELTUIELI</t>
  </si>
  <si>
    <t>Documentul</t>
  </si>
  <si>
    <t>Total cheltuieli cu documente</t>
  </si>
  <si>
    <t>TOTAL DECONT</t>
  </si>
  <si>
    <t>Avans primit</t>
  </si>
  <si>
    <t>Diferența s-a plătit / restituit cu chitanța sau dispoziția nr. ________ din ____________.</t>
  </si>
  <si>
    <t>Titularul avansului</t>
  </si>
  <si>
    <t>Semnătura __________</t>
  </si>
  <si>
    <t>Verificat (financiar-contabil)</t>
  </si>
  <si>
    <t>Aprobat</t>
  </si>
  <si>
    <t>© 2026 Ray Moreno – modelexcel.ro</t>
  </si>
  <si>
    <t>Model gratuit: îl poți folosi și adapta în activitatea ta. Nu este permisă revânzarea lui sau publicarea pe alte site-uri.</t>
  </si>
  <si>
    <t>Instrucțiuni și alte modele: modelexcel.ro/model-ordin-de-deplasare-excel/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</si>
</sst>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:mm"/>
  </numFmts>
  <fonts count="17" x14ac:knownFonts="1">
    <font>
      <sz val="11"/>
      <color theme="1"/>
      <name val="Aptos Narrow"/>
      <family val="2"/>
      <scheme val="minor"/>
    </font>
    <font>
      <sz val="10"/>
      <color theme="1"/>
      <name val="Calibri"/>
      <family val="2"/>
    </font>
    <font>
      <b/>
      <sz val="16"/>
      <color rgb="FF455A64"/>
      <name val="Calibri"/>
      <family val="2"/>
    </font>
    <font>
      <i/>
      <sz val="10"/>
      <color rgb="FF5D6B64"/>
      <name val="Calibri"/>
      <family val="2"/>
    </font>
    <font>
      <b/>
      <sz val="10"/>
      <color theme="1"/>
      <name val="Calibri"/>
      <family val="2"/>
    </font>
    <font>
      <b/>
      <sz val="10"/>
      <color rgb="FFFFFFFF"/>
      <name val="Calibri"/>
      <family val="2"/>
    </font>
    <font>
      <sz val="10"/>
      <color rgb="FFB4322A"/>
      <name val="Calibri"/>
      <family val="2"/>
    </font>
    <font>
      <b/>
      <sz val="12"/>
      <color theme="1"/>
      <name val="Calibri"/>
      <family val="2"/>
    </font>
    <font>
      <sz val="10"/>
      <color rgb="FFFFFFFF"/>
      <name val="Calibri"/>
      <family val="2"/>
    </font>
    <font>
      <b/>
      <sz val="11"/>
      <color theme="1"/>
      <name val="Calibri"/>
      <family val="2"/>
    </font>
    <font>
      <sz val="10"/>
      <color rgb="FF5D6B64"/>
      <name val="Calibri"/>
      <family val="2"/>
    </font>
    <font>
      <b/>
      <sz val="10"/>
      <color rgb="FF455A64"/>
      <name val="Calibri"/>
      <family val="2"/>
    </font>
    <font>
      <b/>
      <sz val="10"/>
      <color rgb="FFB4322A"/>
      <name val="Calibri"/>
      <family val="2"/>
    </font>
    <font>
      <b/>
      <sz val="9"/>
      <color rgb="FF6D6D6D"/>
      <name val="Calibri"/>
      <family val="2"/>
    </font>
    <font>
      <i/>
      <sz val="9"/>
      <color rgb="FF6D6D6D"/>
      <name val="Calibri"/>
      <family val="2"/>
    </font>
    <font>
      <u/>
      <sz val="11"/>
      <color theme="10"/>
      <name val="Aptos Narrow"/>
      <family val="2"/>
      <scheme val="minor"/>
    </font>
    <font>
      <u/>
      <sz val="9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7F9FA"/>
        <bgColor indexed="64"/>
      </patternFill>
    </fill>
    <fill>
      <patternFill patternType="solid">
        <fgColor rgb="FF455A64"/>
        <bgColor indexed="64"/>
      </patternFill>
    </fill>
    <fill>
      <patternFill patternType="solid">
        <fgColor rgb="FFECEFF1"/>
        <bgColor indexed="64"/>
      </patternFill>
    </fill>
  </fills>
  <borders count="14">
    <border>
      <left/>
      <right/>
      <top/>
      <bottom/>
      <diagonal/>
    </border>
    <border>
      <left style="thin">
        <color rgb="FFD2DCD9"/>
      </left>
      <right style="thin">
        <color rgb="FFD2DCD9"/>
      </right>
      <top style="thin">
        <color rgb="FFD2DCD9"/>
      </top>
      <bottom style="thin">
        <color rgb="FFD2DCD9"/>
      </bottom>
      <diagonal/>
    </border>
    <border>
      <left/>
      <right/>
      <top/>
      <bottom style="thin">
        <color rgb="FF999999"/>
      </bottom>
      <diagonal/>
    </border>
    <border>
      <left style="thin">
        <color rgb="FF455A64"/>
      </left>
      <right/>
      <top style="thin">
        <color rgb="FF455A64"/>
      </top>
      <bottom/>
      <diagonal/>
    </border>
    <border>
      <left/>
      <right/>
      <top style="thin">
        <color rgb="FF455A64"/>
      </top>
      <bottom/>
      <diagonal/>
    </border>
    <border>
      <left/>
      <right style="thin">
        <color rgb="FF455A64"/>
      </right>
      <top style="thin">
        <color rgb="FF455A64"/>
      </top>
      <bottom/>
      <diagonal/>
    </border>
    <border>
      <left style="thin">
        <color rgb="FF455A64"/>
      </left>
      <right/>
      <top/>
      <bottom/>
      <diagonal/>
    </border>
    <border>
      <left/>
      <right style="thin">
        <color rgb="FF455A64"/>
      </right>
      <top/>
      <bottom/>
      <diagonal/>
    </border>
    <border>
      <left/>
      <right style="thin">
        <color rgb="FF455A64"/>
      </right>
      <top/>
      <bottom style="thin">
        <color rgb="FF999999"/>
      </bottom>
      <diagonal/>
    </border>
    <border>
      <left style="thin">
        <color rgb="FF455A64"/>
      </left>
      <right style="thin">
        <color rgb="FFD2DCD9"/>
      </right>
      <top style="thin">
        <color rgb="FFD2DCD9"/>
      </top>
      <bottom style="thin">
        <color rgb="FFD2DCD9"/>
      </bottom>
      <diagonal/>
    </border>
    <border>
      <left style="thin">
        <color rgb="FFD2DCD9"/>
      </left>
      <right style="thin">
        <color rgb="FF455A64"/>
      </right>
      <top style="thin">
        <color rgb="FFD2DCD9"/>
      </top>
      <bottom style="thin">
        <color rgb="FFD2DCD9"/>
      </bottom>
      <diagonal/>
    </border>
    <border>
      <left style="thin">
        <color rgb="FF455A64"/>
      </left>
      <right/>
      <top/>
      <bottom style="thin">
        <color rgb="FF455A64"/>
      </bottom>
      <diagonal/>
    </border>
    <border>
      <left/>
      <right/>
      <top/>
      <bottom style="thin">
        <color rgb="FF455A64"/>
      </bottom>
      <diagonal/>
    </border>
    <border>
      <left/>
      <right style="thin">
        <color rgb="FF455A64"/>
      </right>
      <top/>
      <bottom style="thin">
        <color rgb="FF455A64"/>
      </bottom>
      <diagonal/>
    </border>
  </borders>
  <cellStyleXfs count="2">
    <xf numFmtId="0" fontId="0" fillId="0" borderId="0"/>
    <xf numFmtId="0" fontId="15" fillId="0" borderId="0" applyNumberFormat="0" applyFill="0" applyBorder="0" applyAlignment="0" applyProtection="0"/>
  </cellStyleXfs>
  <cellXfs count="8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1" xfId="0" applyFont="1" applyBorder="1"/>
    <xf numFmtId="0" fontId="1" fillId="2" borderId="1" xfId="0" applyFont="1" applyFill="1" applyBorder="1"/>
    <xf numFmtId="4" fontId="1" fillId="2" borderId="1" xfId="0" applyNumberFormat="1" applyFont="1" applyFill="1" applyBorder="1"/>
    <xf numFmtId="0" fontId="5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/>
    </xf>
    <xf numFmtId="14" fontId="1" fillId="2" borderId="1" xfId="0" applyNumberFormat="1" applyFont="1" applyFill="1" applyBorder="1" applyAlignment="1">
      <alignment horizontal="center" vertical="top"/>
    </xf>
    <xf numFmtId="0" fontId="1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vertical="top" wrapText="1"/>
    </xf>
    <xf numFmtId="164" fontId="1" fillId="2" borderId="1" xfId="0" applyNumberFormat="1" applyFont="1" applyFill="1" applyBorder="1" applyAlignment="1">
      <alignment horizontal="center" vertical="top"/>
    </xf>
    <xf numFmtId="4" fontId="1" fillId="2" borderId="1" xfId="0" applyNumberFormat="1" applyFont="1" applyFill="1" applyBorder="1" applyAlignment="1">
      <alignment vertical="top"/>
    </xf>
    <xf numFmtId="4" fontId="1" fillId="0" borderId="1" xfId="0" applyNumberFormat="1" applyFont="1" applyBorder="1" applyAlignment="1">
      <alignment vertical="top"/>
    </xf>
    <xf numFmtId="0" fontId="1" fillId="0" borderId="1" xfId="0" applyFont="1" applyBorder="1" applyAlignment="1">
      <alignment horizontal="center" vertical="top"/>
    </xf>
    <xf numFmtId="0" fontId="6" fillId="0" borderId="1" xfId="0" applyFont="1" applyBorder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14" fontId="1" fillId="2" borderId="1" xfId="0" applyNumberFormat="1" applyFont="1" applyFill="1" applyBorder="1" applyAlignment="1">
      <alignment horizontal="center"/>
    </xf>
    <xf numFmtId="0" fontId="6" fillId="0" borderId="1" xfId="0" applyFont="1" applyBorder="1"/>
    <xf numFmtId="0" fontId="7" fillId="4" borderId="0" xfId="0" applyFont="1" applyFill="1" applyAlignment="1">
      <alignment horizontal="center"/>
    </xf>
    <xf numFmtId="0" fontId="8" fillId="0" borderId="0" xfId="0" applyFont="1"/>
    <xf numFmtId="0" fontId="1" fillId="0" borderId="1" xfId="0" applyFont="1" applyBorder="1"/>
    <xf numFmtId="0" fontId="12" fillId="0" borderId="0" xfId="0" applyFont="1"/>
    <xf numFmtId="0" fontId="9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0" fillId="0" borderId="6" xfId="0" applyFont="1" applyBorder="1"/>
    <xf numFmtId="0" fontId="1" fillId="0" borderId="7" xfId="0" applyFont="1" applyBorder="1"/>
    <xf numFmtId="0" fontId="1" fillId="0" borderId="6" xfId="0" applyFont="1" applyBorder="1"/>
    <xf numFmtId="0" fontId="4" fillId="0" borderId="6" xfId="0" applyFont="1" applyBorder="1"/>
    <xf numFmtId="0" fontId="4" fillId="0" borderId="7" xfId="0" applyFont="1" applyBorder="1"/>
    <xf numFmtId="0" fontId="10" fillId="0" borderId="0" xfId="0" applyFont="1"/>
    <xf numFmtId="0" fontId="10" fillId="0" borderId="7" xfId="0" applyFont="1" applyBorder="1"/>
    <xf numFmtId="0" fontId="5" fillId="3" borderId="9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/>
    <xf numFmtId="14" fontId="1" fillId="0" borderId="1" xfId="0" applyNumberFormat="1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4" fontId="1" fillId="0" borderId="10" xfId="0" applyNumberFormat="1" applyFont="1" applyBorder="1"/>
    <xf numFmtId="4" fontId="4" fillId="4" borderId="10" xfId="0" applyNumberFormat="1" applyFont="1" applyFill="1" applyBorder="1"/>
    <xf numFmtId="4" fontId="4" fillId="0" borderId="10" xfId="0" applyNumberFormat="1" applyFont="1" applyBorder="1"/>
    <xf numFmtId="0" fontId="1" fillId="0" borderId="9" xfId="0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/>
    <xf numFmtId="0" fontId="1" fillId="0" borderId="10" xfId="0" applyFont="1" applyBorder="1"/>
    <xf numFmtId="0" fontId="1" fillId="0" borderId="9" xfId="0" applyFont="1" applyBorder="1"/>
    <xf numFmtId="0" fontId="1" fillId="0" borderId="2" xfId="0" applyFont="1" applyBorder="1" applyAlignment="1">
      <alignment vertical="top" wrapText="1"/>
    </xf>
    <xf numFmtId="0" fontId="1" fillId="0" borderId="8" xfId="0" applyFont="1" applyBorder="1" applyAlignment="1">
      <alignment vertical="top" wrapText="1"/>
    </xf>
    <xf numFmtId="0" fontId="11" fillId="0" borderId="6" xfId="0" applyFont="1" applyBorder="1" applyAlignment="1">
      <alignment vertical="top" wrapText="1"/>
    </xf>
    <xf numFmtId="0" fontId="11" fillId="0" borderId="0" xfId="0" applyFont="1" applyAlignment="1">
      <alignment vertical="top" wrapText="1"/>
    </xf>
    <xf numFmtId="0" fontId="11" fillId="0" borderId="7" xfId="0" applyFont="1" applyBorder="1" applyAlignment="1">
      <alignment vertical="top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9" fillId="0" borderId="6" xfId="0" applyFont="1" applyBorder="1" applyAlignment="1">
      <alignment horizontal="center" vertical="top" wrapText="1"/>
    </xf>
    <xf numFmtId="0" fontId="9" fillId="0" borderId="0" xfId="0" applyFont="1" applyAlignment="1">
      <alignment horizontal="center" vertical="top" wrapText="1"/>
    </xf>
    <xf numFmtId="0" fontId="9" fillId="0" borderId="7" xfId="0" applyFont="1" applyBorder="1" applyAlignment="1">
      <alignment horizontal="center" vertical="top" wrapText="1"/>
    </xf>
    <xf numFmtId="0" fontId="1" fillId="0" borderId="6" xfId="0" applyFont="1" applyBorder="1" applyAlignment="1">
      <alignment vertical="top" wrapText="1"/>
    </xf>
    <xf numFmtId="0" fontId="1" fillId="0" borderId="0" xfId="0" applyFont="1" applyAlignment="1">
      <alignment vertical="top" wrapText="1"/>
    </xf>
    <xf numFmtId="0" fontId="1" fillId="0" borderId="7" xfId="0" applyFont="1" applyBorder="1" applyAlignment="1">
      <alignment vertical="top" wrapText="1"/>
    </xf>
    <xf numFmtId="0" fontId="1" fillId="0" borderId="6" xfId="0" applyFont="1" applyBorder="1" applyAlignment="1">
      <alignment horizontal="right"/>
    </xf>
    <xf numFmtId="0" fontId="1" fillId="0" borderId="0" xfId="0" applyFont="1" applyAlignment="1">
      <alignment horizontal="right"/>
    </xf>
    <xf numFmtId="0" fontId="4" fillId="4" borderId="6" xfId="0" applyFont="1" applyFill="1" applyBorder="1" applyAlignment="1">
      <alignment horizontal="right"/>
    </xf>
    <xf numFmtId="0" fontId="4" fillId="4" borderId="0" xfId="0" applyFont="1" applyFill="1" applyAlignment="1">
      <alignment horizontal="right"/>
    </xf>
    <xf numFmtId="0" fontId="4" fillId="0" borderId="6" xfId="0" applyFont="1" applyBorder="1" applyAlignment="1">
      <alignment horizontal="right"/>
    </xf>
    <xf numFmtId="0" fontId="4" fillId="0" borderId="0" xfId="0" applyFont="1" applyAlignment="1">
      <alignment horizontal="right"/>
    </xf>
    <xf numFmtId="0" fontId="4" fillId="0" borderId="6" xfId="0" applyFont="1" applyBorder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0" fontId="3" fillId="0" borderId="0" xfId="0" applyFont="1" applyAlignment="1">
      <alignment wrapText="1"/>
    </xf>
    <xf numFmtId="0" fontId="13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16" fillId="0" borderId="0" xfId="1" applyFont="1" applyAlignment="1">
      <alignment horizontal="left"/>
    </xf>
  </cellXfs>
  <cellStyles count="2">
    <cellStyle name="Hipervínculo" xfId="1" builtinId="8"/>
    <cellStyle name="Normal" xfId="0" builtinId="0"/>
  </cellStyles>
  <dxfs count="3">
    <dxf>
      <font>
        <b/>
        <i val="0"/>
        <color rgb="FF327D2E"/>
      </font>
    </dxf>
    <dxf>
      <font>
        <b/>
        <i val="0"/>
        <color rgb="FFB4322A"/>
      </font>
    </dxf>
    <dxf>
      <fill>
        <patternFill>
          <bgColor rgb="FFFFE68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modelexcel.ro/model-ordin-de-deplasare-exce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DD2CBD-0DBF-46BF-B745-B4F98B49D20D}">
  <sheetPr>
    <pageSetUpPr fitToPage="1"/>
  </sheetPr>
  <dimension ref="B1:M36"/>
  <sheetViews>
    <sheetView showGridLines="0" tabSelected="1" workbookViewId="0"/>
  </sheetViews>
  <sheetFormatPr baseColWidth="10" defaultRowHeight="12.75" x14ac:dyDescent="0.2"/>
  <cols>
    <col min="1" max="1" width="2.7109375" style="1" customWidth="1"/>
    <col min="2" max="2" width="22.7109375" style="1" customWidth="1"/>
    <col min="3" max="3" width="14.7109375" style="1" customWidth="1"/>
    <col min="4" max="5" width="15.7109375" style="1" customWidth="1"/>
    <col min="6" max="8" width="12.7109375" style="1" customWidth="1"/>
    <col min="9" max="16384" width="11.42578125" style="1"/>
  </cols>
  <sheetData>
    <row r="1" spans="2:13" ht="15.75" x14ac:dyDescent="0.25">
      <c r="B1" s="4" t="s">
        <v>88</v>
      </c>
      <c r="C1" s="22">
        <v>27</v>
      </c>
      <c r="D1" s="3" t="s">
        <v>89</v>
      </c>
      <c r="M1" s="23">
        <f>IFERROR(MATCH(C1,'Registru ordine'!$B$5:$B$304,0),0)</f>
        <v>1</v>
      </c>
    </row>
    <row r="3" spans="2:13" ht="15" x14ac:dyDescent="0.25">
      <c r="B3" s="26" t="str">
        <f>Firma</f>
        <v>Exemplu Instalații SRL</v>
      </c>
      <c r="C3" s="27"/>
      <c r="D3" s="27"/>
      <c r="E3" s="27"/>
      <c r="F3" s="27"/>
      <c r="G3" s="27"/>
      <c r="H3" s="28"/>
    </row>
    <row r="4" spans="2:13" x14ac:dyDescent="0.2">
      <c r="B4" s="29" t="str">
        <f>"CIF: "&amp;CIF&amp;"   ·   "&amp;Adresa</f>
        <v>CIF: RO12345678   ·   Str. Gării nr. 10, Ploiești</v>
      </c>
      <c r="H4" s="30"/>
    </row>
    <row r="5" spans="2:13" x14ac:dyDescent="0.2">
      <c r="B5" s="31"/>
      <c r="H5" s="30"/>
    </row>
    <row r="6" spans="2:13" ht="21" x14ac:dyDescent="0.2">
      <c r="B6" s="59" t="s">
        <v>90</v>
      </c>
      <c r="C6" s="60"/>
      <c r="D6" s="60"/>
      <c r="E6" s="60"/>
      <c r="F6" s="60"/>
      <c r="G6" s="60"/>
      <c r="H6" s="61"/>
    </row>
    <row r="7" spans="2:13" ht="15" x14ac:dyDescent="0.2">
      <c r="B7" s="62" t="str">
        <f>IF(RandO=0,"","nr. "&amp;C1&amp;" din "&amp;RIGHT("0"&amp;DAY(INDEX('Registru ordine'!$C$5:$C$304,RandO)),2)&amp;"."&amp;RIGHT("0"&amp;MONTH(INDEX('Registru ordine'!$C$5:$C$304,RandO)),2)&amp;"."&amp;YEAR(INDEX('Registru ordine'!$C$5:$C$304,RandO)))</f>
        <v>nr. 27 din 05.10.2026</v>
      </c>
      <c r="C7" s="63"/>
      <c r="D7" s="63"/>
      <c r="E7" s="63"/>
      <c r="F7" s="63"/>
      <c r="G7" s="63"/>
      <c r="H7" s="64"/>
    </row>
    <row r="8" spans="2:13" x14ac:dyDescent="0.2">
      <c r="B8" s="31"/>
      <c r="H8" s="30"/>
    </row>
    <row r="9" spans="2:13" x14ac:dyDescent="0.2">
      <c r="B9" s="32" t="s">
        <v>91</v>
      </c>
      <c r="C9" s="51" t="str">
        <f>IF(RandO=0,"",INDEX('Registru ordine'!$D$5:$D$304,RandO)&amp;"")</f>
        <v>Ionescu Mihai</v>
      </c>
      <c r="D9" s="51"/>
      <c r="E9" s="51"/>
      <c r="F9" s="51"/>
      <c r="G9" s="51"/>
      <c r="H9" s="52"/>
    </row>
    <row r="10" spans="2:13" x14ac:dyDescent="0.2">
      <c r="B10" s="31"/>
      <c r="H10" s="30"/>
    </row>
    <row r="11" spans="2:13" x14ac:dyDescent="0.2">
      <c r="B11" s="32" t="s">
        <v>92</v>
      </c>
      <c r="C11" s="51" t="str">
        <f>IF(RandO=0,"",INDEX('Registru ordine'!$E$5:$E$304,RandO)&amp;"")</f>
        <v>Electrician</v>
      </c>
      <c r="D11" s="51"/>
      <c r="E11" s="51"/>
      <c r="F11" s="51"/>
      <c r="G11" s="51"/>
      <c r="H11" s="52"/>
    </row>
    <row r="12" spans="2:13" x14ac:dyDescent="0.2">
      <c r="B12" s="31"/>
      <c r="H12" s="30"/>
    </row>
    <row r="13" spans="2:13" x14ac:dyDescent="0.2">
      <c r="B13" s="32" t="s">
        <v>93</v>
      </c>
      <c r="C13" s="51" t="str">
        <f>IF(RandO=0,"",INDEX('Registru ordine'!$I$5:$I$304,RandO)&amp;"")</f>
        <v>Montaj instalație electrică – etapa 1</v>
      </c>
      <c r="D13" s="51"/>
      <c r="E13" s="51"/>
      <c r="F13" s="51"/>
      <c r="G13" s="51"/>
      <c r="H13" s="52"/>
    </row>
    <row r="14" spans="2:13" x14ac:dyDescent="0.2">
      <c r="B14" s="31"/>
      <c r="H14" s="30"/>
    </row>
    <row r="15" spans="2:13" ht="15" customHeight="1" x14ac:dyDescent="0.2">
      <c r="B15" s="32" t="s">
        <v>94</v>
      </c>
      <c r="C15" s="51" t="str">
        <f>IF(RandO=0,"",INDEX('Registru ordine'!$H$5:$H$304,RandO)&amp;"")&amp;IF(IF(RandO=0,"",INDEX('Registru ordine'!$G$5:$G$304,RandO)&amp;"")="","",", "&amp;IF(RandO=0,"",INDEX('Registru ordine'!$G$5:$G$304,RandO)&amp;""))</f>
        <v>Exemplu Hotel Carpați SRL, Brașov</v>
      </c>
      <c r="D15" s="51"/>
      <c r="E15" s="51"/>
      <c r="F15" s="51"/>
      <c r="G15" s="51"/>
      <c r="H15" s="52"/>
    </row>
    <row r="16" spans="2:13" x14ac:dyDescent="0.2">
      <c r="B16" s="31"/>
      <c r="H16" s="30"/>
    </row>
    <row r="17" spans="2:8" x14ac:dyDescent="0.2">
      <c r="B17" s="32" t="s">
        <v>95</v>
      </c>
      <c r="C17" s="51" t="str">
        <f>IF(RandO=0,"","de la "&amp;RIGHT("0"&amp;DAY(INDEX('Registru ordine'!$J$5:$J$304,RandO)),2)&amp;"."&amp;RIGHT("0"&amp;MONTH(INDEX('Registru ordine'!$J$5:$J$304,RandO)),2)&amp;"."&amp;YEAR(INDEX('Registru ordine'!$J$5:$J$304,RandO))&amp;", ora "&amp;RIGHT("0"&amp;HOUR(INDEX('Registru ordine'!$K$5:$K$304,RandO)),2)&amp;":"&amp;RIGHT("0"&amp;MINUTE(INDEX('Registru ordine'!$K$5:$K$304,RandO)),2)&amp;"  până la "&amp;RIGHT("0"&amp;DAY(INDEX('Registru ordine'!$L$5:$L$304,RandO)),2)&amp;"."&amp;RIGHT("0"&amp;MONTH(INDEX('Registru ordine'!$L$5:$L$304,RandO)),2)&amp;"."&amp;YEAR(INDEX('Registru ordine'!$L$5:$L$304,RandO))&amp;", ora "&amp;RIGHT("0"&amp;HOUR(INDEX('Registru ordine'!$M$5:$M$304,RandO)),2)&amp;":"&amp;RIGHT("0"&amp;MINUTE(INDEX('Registru ordine'!$M$5:$M$304,RandO)),2))</f>
        <v>de la 06.10.2026, ora 06:30  până la 07.10.2026, ora 20:00</v>
      </c>
      <c r="D17" s="51"/>
      <c r="E17" s="51"/>
      <c r="F17" s="51"/>
      <c r="G17" s="51"/>
      <c r="H17" s="52"/>
    </row>
    <row r="18" spans="2:8" x14ac:dyDescent="0.2">
      <c r="B18" s="31"/>
      <c r="H18" s="30"/>
    </row>
    <row r="19" spans="2:8" x14ac:dyDescent="0.2">
      <c r="B19" s="32" t="s">
        <v>96</v>
      </c>
      <c r="C19" s="51" t="str">
        <f>IF(RandO=0,"",INDEX('Registru ordine'!$F$5:$F$304,RandO)&amp;"")</f>
        <v>CI PH 123456</v>
      </c>
      <c r="D19" s="51"/>
      <c r="E19" s="51"/>
      <c r="F19" s="51"/>
      <c r="G19" s="51"/>
      <c r="H19" s="52"/>
    </row>
    <row r="20" spans="2:8" x14ac:dyDescent="0.2">
      <c r="B20" s="31"/>
      <c r="H20" s="30"/>
    </row>
    <row r="21" spans="2:8" x14ac:dyDescent="0.2">
      <c r="B21" s="32" t="s">
        <v>97</v>
      </c>
      <c r="C21" s="51" t="str">
        <f>IF(RandO=0,"",INDEX('Registru ordine'!$N$5:$N$304,RandO)&amp;"")&amp;IF(IF(RandO=0,"",INDEX('Registru ordine'!$O$5:$O$304,RandO)&amp;"")="","","  ·  nr. "&amp;IF(RandO=0,"",INDEX('Registru ordine'!$O$5:$O$304,RandO)&amp;""))</f>
        <v>Auto firmă  ·  nr. PH-12-EXI</v>
      </c>
      <c r="D21" s="51"/>
      <c r="E21" s="51"/>
      <c r="F21" s="51"/>
      <c r="G21" s="51"/>
      <c r="H21" s="52"/>
    </row>
    <row r="22" spans="2:8" x14ac:dyDescent="0.2">
      <c r="B22" s="31"/>
      <c r="H22" s="30"/>
    </row>
    <row r="23" spans="2:8" ht="15" customHeight="1" x14ac:dyDescent="0.2">
      <c r="B23" s="32" t="s">
        <v>98</v>
      </c>
      <c r="C23" s="51" t="str">
        <f>IF(RandO=0,"",IF(N(INDEX('Registru ordine'!$P$5:$P$304,RandO))=0,"fără avans",FIXED(INDEX('Registru ordine'!$P$5:$P$304,RandO),2)&amp;" lei"&amp;IF(IF(RandO=0,"",INDEX('Registru ordine'!$Q$5:$Q$304,RandO)&amp;"")="","","  (dispoziția de plată nr. "&amp;IF(RandO=0,"",INDEX('Registru ordine'!$Q$5:$Q$304,RandO)&amp;"")&amp;")")))</f>
        <v>600,00 lei  (dispoziția de plată nr. 41)</v>
      </c>
      <c r="D23" s="51"/>
      <c r="E23" s="51"/>
      <c r="F23" s="51"/>
      <c r="G23" s="51"/>
      <c r="H23" s="52"/>
    </row>
    <row r="24" spans="2:8" x14ac:dyDescent="0.2">
      <c r="B24" s="31"/>
      <c r="H24" s="30"/>
    </row>
    <row r="25" spans="2:8" x14ac:dyDescent="0.2">
      <c r="B25" s="31"/>
      <c r="H25" s="30"/>
    </row>
    <row r="26" spans="2:8" x14ac:dyDescent="0.2">
      <c r="B26" s="32" t="s">
        <v>8</v>
      </c>
      <c r="C26" s="4"/>
      <c r="D26" s="4"/>
      <c r="E26" s="4"/>
      <c r="F26" s="4" t="s">
        <v>99</v>
      </c>
      <c r="G26" s="4"/>
      <c r="H26" s="33"/>
    </row>
    <row r="27" spans="2:8" x14ac:dyDescent="0.2">
      <c r="B27" s="29" t="str">
        <f>Conducator</f>
        <v>Mihai Georgescu – administrator</v>
      </c>
      <c r="C27" s="34"/>
      <c r="D27" s="34"/>
      <c r="E27" s="34"/>
      <c r="F27" s="34" t="str">
        <f>Contabil</f>
        <v>Ana Popescu – contabil</v>
      </c>
      <c r="G27" s="34"/>
      <c r="H27" s="35"/>
    </row>
    <row r="28" spans="2:8" x14ac:dyDescent="0.2">
      <c r="B28" s="31"/>
      <c r="H28" s="30"/>
    </row>
    <row r="29" spans="2:8" x14ac:dyDescent="0.2">
      <c r="B29" s="31" t="s">
        <v>100</v>
      </c>
      <c r="F29" s="1" t="s">
        <v>100</v>
      </c>
      <c r="H29" s="30"/>
    </row>
    <row r="30" spans="2:8" x14ac:dyDescent="0.2">
      <c r="B30" s="31"/>
      <c r="H30" s="30"/>
    </row>
    <row r="31" spans="2:8" x14ac:dyDescent="0.2">
      <c r="B31" s="53" t="s">
        <v>101</v>
      </c>
      <c r="C31" s="54"/>
      <c r="D31" s="54"/>
      <c r="E31" s="54"/>
      <c r="F31" s="54"/>
      <c r="G31" s="54"/>
      <c r="H31" s="55"/>
    </row>
    <row r="32" spans="2:8" ht="27.95" customHeight="1" x14ac:dyDescent="0.2">
      <c r="B32" s="56" t="s">
        <v>102</v>
      </c>
      <c r="C32" s="57"/>
      <c r="D32" s="8" t="s">
        <v>103</v>
      </c>
      <c r="E32" s="8" t="s">
        <v>104</v>
      </c>
      <c r="F32" s="57" t="s">
        <v>105</v>
      </c>
      <c r="G32" s="57"/>
      <c r="H32" s="58"/>
    </row>
    <row r="33" spans="2:8" ht="45.95" customHeight="1" x14ac:dyDescent="0.2">
      <c r="B33" s="46" t="str">
        <f>IF(RandO=0,"",INDEX('Registru ordine'!$H$5:$H$304,RandO)&amp;"")&amp;IF(IF(RandO=0,"",INDEX('Registru ordine'!$G$5:$G$304,RandO)&amp;"")="","",", "&amp;IF(RandO=0,"",INDEX('Registru ordine'!$G$5:$G$304,RandO)&amp;""))</f>
        <v>Exemplu Hotel Carpați SRL, Brașov</v>
      </c>
      <c r="C33" s="47"/>
      <c r="D33" s="24"/>
      <c r="E33" s="24"/>
      <c r="F33" s="48"/>
      <c r="G33" s="48"/>
      <c r="H33" s="49"/>
    </row>
    <row r="34" spans="2:8" ht="45.95" customHeight="1" x14ac:dyDescent="0.2">
      <c r="B34" s="50"/>
      <c r="C34" s="48"/>
      <c r="D34" s="24"/>
      <c r="E34" s="24"/>
      <c r="F34" s="48"/>
      <c r="G34" s="48"/>
      <c r="H34" s="49"/>
    </row>
    <row r="35" spans="2:8" x14ac:dyDescent="0.2">
      <c r="B35" s="38"/>
      <c r="C35" s="39"/>
      <c r="D35" s="39"/>
      <c r="E35" s="39"/>
      <c r="F35" s="39"/>
      <c r="G35" s="39"/>
      <c r="H35" s="40"/>
    </row>
    <row r="36" spans="2:8" x14ac:dyDescent="0.2">
      <c r="B36" s="25" t="str">
        <f ca="1">IF(RandO=0,"Numărul nu există în registru.",IF(IF(RandO=0,"",INDEX('Registru ordine'!$AA$5:$AA$304,RandO)&amp;"")="","","Atenție: "&amp;IF(RandO=0,"",INDEX('Registru ordine'!$AA$5:$AA$304,RandO)&amp;"")))</f>
        <v/>
      </c>
    </row>
  </sheetData>
  <mergeCells count="17">
    <mergeCell ref="C15:H15"/>
    <mergeCell ref="B6:H6"/>
    <mergeCell ref="B7:H7"/>
    <mergeCell ref="C9:H9"/>
    <mergeCell ref="C11:H11"/>
    <mergeCell ref="C13:H13"/>
    <mergeCell ref="B33:C33"/>
    <mergeCell ref="F33:H33"/>
    <mergeCell ref="B34:C34"/>
    <mergeCell ref="F34:H34"/>
    <mergeCell ref="C17:H17"/>
    <mergeCell ref="C19:H19"/>
    <mergeCell ref="C21:H21"/>
    <mergeCell ref="C23:H23"/>
    <mergeCell ref="B31:H31"/>
    <mergeCell ref="B32:C32"/>
    <mergeCell ref="F32:H32"/>
  </mergeCells>
  <printOptions horizontalCentered="1"/>
  <pageMargins left="0.7" right="0.7" top="0.75" bottom="0.75" header="0.3" footer="0.3"/>
  <pageSetup scale="82" orientation="portrait" r:id="rId1"/>
  <headerFooter>
    <oddFooter>&amp;Cmodelexcel.ro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8249BA-4AE7-43E2-BB55-6FA8D2E00DE4}">
  <sheetPr>
    <pageSetUpPr fitToPage="1"/>
  </sheetPr>
  <dimension ref="B1:M33"/>
  <sheetViews>
    <sheetView showGridLines="0" workbookViewId="0"/>
  </sheetViews>
  <sheetFormatPr baseColWidth="10" defaultRowHeight="12.75" x14ac:dyDescent="0.2"/>
  <cols>
    <col min="1" max="1" width="2.7109375" style="1" customWidth="1"/>
    <col min="2" max="2" width="7.7109375" style="1" customWidth="1"/>
    <col min="3" max="3" width="11.7109375" style="1" customWidth="1"/>
    <col min="4" max="4" width="20.7109375" style="1" customWidth="1"/>
    <col min="5" max="6" width="12.7109375" style="1" customWidth="1"/>
    <col min="7" max="8" width="14.7109375" style="1" customWidth="1"/>
    <col min="9" max="16384" width="11.42578125" style="1"/>
  </cols>
  <sheetData>
    <row r="1" spans="2:13" x14ac:dyDescent="0.2">
      <c r="B1" s="3" t="str">
        <f>"Decontul ordinului nr. "&amp;'Ordin de deplasare'!C1&amp;" (numărul se schimbă din foaia Ordin de deplasare)"</f>
        <v>Decontul ordinului nr. 27 (numărul se schimbă din foaia Ordin de deplasare)</v>
      </c>
    </row>
    <row r="3" spans="2:13" ht="15" x14ac:dyDescent="0.25">
      <c r="B3" s="26" t="str">
        <f>Firma</f>
        <v>Exemplu Instalații SRL</v>
      </c>
      <c r="C3" s="27"/>
      <c r="D3" s="27"/>
      <c r="E3" s="27"/>
      <c r="F3" s="27"/>
      <c r="G3" s="27"/>
      <c r="H3" s="28"/>
    </row>
    <row r="4" spans="2:13" x14ac:dyDescent="0.2">
      <c r="B4" s="31"/>
      <c r="H4" s="30"/>
    </row>
    <row r="5" spans="2:13" ht="21" x14ac:dyDescent="0.2">
      <c r="B5" s="59" t="s">
        <v>106</v>
      </c>
      <c r="C5" s="60"/>
      <c r="D5" s="60"/>
      <c r="E5" s="60"/>
      <c r="F5" s="60"/>
      <c r="G5" s="60"/>
      <c r="H5" s="61"/>
    </row>
    <row r="6" spans="2:13" x14ac:dyDescent="0.2">
      <c r="B6" s="74" t="str">
        <f>IF(RandO=0,"","aferent ordinului de deplasare nr. "&amp;'Ordin de deplasare'!C1&amp;" – "&amp;IF(RandO=0,"",INDEX('Registru ordine'!$D$5:$D$304,RandO)&amp;"")&amp;", "&amp;IF(RandO=0,"",INDEX('Registru ordine'!$G$5:$G$304,RandO)&amp;""))</f>
        <v>aferent ordinului de deplasare nr. 27 – Ionescu Mihai, Brașov</v>
      </c>
      <c r="C6" s="75"/>
      <c r="D6" s="75"/>
      <c r="E6" s="75"/>
      <c r="F6" s="75"/>
      <c r="G6" s="75"/>
      <c r="H6" s="76"/>
    </row>
    <row r="7" spans="2:13" x14ac:dyDescent="0.2">
      <c r="B7" s="31"/>
      <c r="H7" s="30"/>
    </row>
    <row r="8" spans="2:13" x14ac:dyDescent="0.2">
      <c r="B8" s="36" t="s">
        <v>34</v>
      </c>
      <c r="C8" s="8" t="s">
        <v>81</v>
      </c>
      <c r="D8" s="8" t="s">
        <v>23</v>
      </c>
      <c r="E8" s="57" t="s">
        <v>107</v>
      </c>
      <c r="F8" s="57"/>
      <c r="G8" s="57"/>
      <c r="H8" s="37" t="s">
        <v>83</v>
      </c>
    </row>
    <row r="9" spans="2:13" x14ac:dyDescent="0.2">
      <c r="B9" s="42">
        <f>IF($M9=0,"",1)</f>
        <v>1</v>
      </c>
      <c r="C9" s="41">
        <f>IF($M9=0,"",INDEX(Cheltuieli!$D$5:$D$1004,$M9))</f>
        <v>46301</v>
      </c>
      <c r="D9" s="24" t="str">
        <f>IF($M9=0,"",INDEX(Cheltuieli!$E$5:$E$1004,$M9))</f>
        <v>Combustibil</v>
      </c>
      <c r="E9" s="48" t="str">
        <f>IF($M9=0,"",INDEX(Cheltuieli!$F$5:$F$1004,$M9))</f>
        <v>Bon fiscal nr. 4471</v>
      </c>
      <c r="F9" s="48"/>
      <c r="G9" s="48"/>
      <c r="H9" s="43">
        <f>IF($M9=0,"",INDEX(Cheltuieli!$G$5:$G$1004,$M9))</f>
        <v>230</v>
      </c>
      <c r="M9" s="23">
        <f>IFERROR(MATCH('Ordin de deplasare'!$C$1&amp;"|"&amp;1,Cheltuieli!$A$5:$A$1004,0),0)</f>
        <v>1</v>
      </c>
    </row>
    <row r="10" spans="2:13" x14ac:dyDescent="0.2">
      <c r="B10" s="42">
        <f>IF($M10=0,"",2)</f>
        <v>2</v>
      </c>
      <c r="C10" s="41">
        <f>IF($M10=0,"",INDEX(Cheltuieli!$D$5:$D$1004,$M10))</f>
        <v>46301</v>
      </c>
      <c r="D10" s="24" t="str">
        <f>IF($M10=0,"",INDEX(Cheltuieli!$E$5:$E$1004,$M10))</f>
        <v>Cazare</v>
      </c>
      <c r="E10" s="48" t="str">
        <f>IF($M10=0,"",INDEX(Cheltuieli!$F$5:$F$1004,$M10))</f>
        <v>Factura nr. HC 1188</v>
      </c>
      <c r="F10" s="48"/>
      <c r="G10" s="48"/>
      <c r="H10" s="43">
        <f>IF($M10=0,"",INDEX(Cheltuieli!$G$5:$G$1004,$M10))</f>
        <v>150</v>
      </c>
      <c r="M10" s="23">
        <f>IFERROR(MATCH('Ordin de deplasare'!$C$1&amp;"|"&amp;2,Cheltuieli!$A$5:$A$1004,0),0)</f>
        <v>2</v>
      </c>
    </row>
    <row r="11" spans="2:13" x14ac:dyDescent="0.2">
      <c r="B11" s="42">
        <f>IF($M11=0,"",3)</f>
        <v>3</v>
      </c>
      <c r="C11" s="41">
        <f>IF($M11=0,"",INDEX(Cheltuieli!$D$5:$D$1004,$M11))</f>
        <v>46302</v>
      </c>
      <c r="D11" s="24" t="str">
        <f>IF($M11=0,"",INDEX(Cheltuieli!$E$5:$E$1004,$M11))</f>
        <v>Taxe drum / parcare</v>
      </c>
      <c r="E11" s="48" t="str">
        <f>IF($M11=0,"",INDEX(Cheltuieli!$F$5:$F$1004,$M11))</f>
        <v>Bon parcare nr. 0932</v>
      </c>
      <c r="F11" s="48"/>
      <c r="G11" s="48"/>
      <c r="H11" s="43">
        <f>IF($M11=0,"",INDEX(Cheltuieli!$G$5:$G$1004,$M11))</f>
        <v>20</v>
      </c>
      <c r="M11" s="23">
        <f>IFERROR(MATCH('Ordin de deplasare'!$C$1&amp;"|"&amp;3,Cheltuieli!$A$5:$A$1004,0),0)</f>
        <v>3</v>
      </c>
    </row>
    <row r="12" spans="2:13" x14ac:dyDescent="0.2">
      <c r="B12" s="42" t="str">
        <f>IF($M12=0,"",4)</f>
        <v/>
      </c>
      <c r="C12" s="41" t="str">
        <f>IF($M12=0,"",INDEX(Cheltuieli!$D$5:$D$1004,$M12))</f>
        <v/>
      </c>
      <c r="D12" s="24" t="str">
        <f>IF($M12=0,"",INDEX(Cheltuieli!$E$5:$E$1004,$M12))</f>
        <v/>
      </c>
      <c r="E12" s="48" t="str">
        <f>IF($M12=0,"",INDEX(Cheltuieli!$F$5:$F$1004,$M12))</f>
        <v/>
      </c>
      <c r="F12" s="48"/>
      <c r="G12" s="48"/>
      <c r="H12" s="43" t="str">
        <f>IF($M12=0,"",INDEX(Cheltuieli!$G$5:$G$1004,$M12))</f>
        <v/>
      </c>
      <c r="M12" s="23">
        <f>IFERROR(MATCH('Ordin de deplasare'!$C$1&amp;"|"&amp;4,Cheltuieli!$A$5:$A$1004,0),0)</f>
        <v>0</v>
      </c>
    </row>
    <row r="13" spans="2:13" x14ac:dyDescent="0.2">
      <c r="B13" s="42" t="str">
        <f>IF($M13=0,"",5)</f>
        <v/>
      </c>
      <c r="C13" s="41" t="str">
        <f>IF($M13=0,"",INDEX(Cheltuieli!$D$5:$D$1004,$M13))</f>
        <v/>
      </c>
      <c r="D13" s="24" t="str">
        <f>IF($M13=0,"",INDEX(Cheltuieli!$E$5:$E$1004,$M13))</f>
        <v/>
      </c>
      <c r="E13" s="48" t="str">
        <f>IF($M13=0,"",INDEX(Cheltuieli!$F$5:$F$1004,$M13))</f>
        <v/>
      </c>
      <c r="F13" s="48"/>
      <c r="G13" s="48"/>
      <c r="H13" s="43" t="str">
        <f>IF($M13=0,"",INDEX(Cheltuieli!$G$5:$G$1004,$M13))</f>
        <v/>
      </c>
      <c r="M13" s="23">
        <f>IFERROR(MATCH('Ordin de deplasare'!$C$1&amp;"|"&amp;5,Cheltuieli!$A$5:$A$1004,0),0)</f>
        <v>0</v>
      </c>
    </row>
    <row r="14" spans="2:13" x14ac:dyDescent="0.2">
      <c r="B14" s="42" t="str">
        <f>IF($M14=0,"",6)</f>
        <v/>
      </c>
      <c r="C14" s="41" t="str">
        <f>IF($M14=0,"",INDEX(Cheltuieli!$D$5:$D$1004,$M14))</f>
        <v/>
      </c>
      <c r="D14" s="24" t="str">
        <f>IF($M14=0,"",INDEX(Cheltuieli!$E$5:$E$1004,$M14))</f>
        <v/>
      </c>
      <c r="E14" s="48" t="str">
        <f>IF($M14=0,"",INDEX(Cheltuieli!$F$5:$F$1004,$M14))</f>
        <v/>
      </c>
      <c r="F14" s="48"/>
      <c r="G14" s="48"/>
      <c r="H14" s="43" t="str">
        <f>IF($M14=0,"",INDEX(Cheltuieli!$G$5:$G$1004,$M14))</f>
        <v/>
      </c>
      <c r="M14" s="23">
        <f>IFERROR(MATCH('Ordin de deplasare'!$C$1&amp;"|"&amp;6,Cheltuieli!$A$5:$A$1004,0),0)</f>
        <v>0</v>
      </c>
    </row>
    <row r="15" spans="2:13" x14ac:dyDescent="0.2">
      <c r="B15" s="42" t="str">
        <f>IF($M15=0,"",7)</f>
        <v/>
      </c>
      <c r="C15" s="41" t="str">
        <f>IF($M15=0,"",INDEX(Cheltuieli!$D$5:$D$1004,$M15))</f>
        <v/>
      </c>
      <c r="D15" s="24" t="str">
        <f>IF($M15=0,"",INDEX(Cheltuieli!$E$5:$E$1004,$M15))</f>
        <v/>
      </c>
      <c r="E15" s="48" t="str">
        <f>IF($M15=0,"",INDEX(Cheltuieli!$F$5:$F$1004,$M15))</f>
        <v/>
      </c>
      <c r="F15" s="48"/>
      <c r="G15" s="48"/>
      <c r="H15" s="43" t="str">
        <f>IF($M15=0,"",INDEX(Cheltuieli!$G$5:$G$1004,$M15))</f>
        <v/>
      </c>
      <c r="M15" s="23">
        <f>IFERROR(MATCH('Ordin de deplasare'!$C$1&amp;"|"&amp;7,Cheltuieli!$A$5:$A$1004,0),0)</f>
        <v>0</v>
      </c>
    </row>
    <row r="16" spans="2:13" x14ac:dyDescent="0.2">
      <c r="B16" s="42" t="str">
        <f>IF($M16=0,"",8)</f>
        <v/>
      </c>
      <c r="C16" s="41" t="str">
        <f>IF($M16=0,"",INDEX(Cheltuieli!$D$5:$D$1004,$M16))</f>
        <v/>
      </c>
      <c r="D16" s="24" t="str">
        <f>IF($M16=0,"",INDEX(Cheltuieli!$E$5:$E$1004,$M16))</f>
        <v/>
      </c>
      <c r="E16" s="48" t="str">
        <f>IF($M16=0,"",INDEX(Cheltuieli!$F$5:$F$1004,$M16))</f>
        <v/>
      </c>
      <c r="F16" s="48"/>
      <c r="G16" s="48"/>
      <c r="H16" s="43" t="str">
        <f>IF($M16=0,"",INDEX(Cheltuieli!$G$5:$G$1004,$M16))</f>
        <v/>
      </c>
      <c r="M16" s="23">
        <f>IFERROR(MATCH('Ordin de deplasare'!$C$1&amp;"|"&amp;8,Cheltuieli!$A$5:$A$1004,0),0)</f>
        <v>0</v>
      </c>
    </row>
    <row r="17" spans="2:13" x14ac:dyDescent="0.2">
      <c r="B17" s="42" t="str">
        <f>IF($M17=0,"",9)</f>
        <v/>
      </c>
      <c r="C17" s="41" t="str">
        <f>IF($M17=0,"",INDEX(Cheltuieli!$D$5:$D$1004,$M17))</f>
        <v/>
      </c>
      <c r="D17" s="24" t="str">
        <f>IF($M17=0,"",INDEX(Cheltuieli!$E$5:$E$1004,$M17))</f>
        <v/>
      </c>
      <c r="E17" s="48" t="str">
        <f>IF($M17=0,"",INDEX(Cheltuieli!$F$5:$F$1004,$M17))</f>
        <v/>
      </c>
      <c r="F17" s="48"/>
      <c r="G17" s="48"/>
      <c r="H17" s="43" t="str">
        <f>IF($M17=0,"",INDEX(Cheltuieli!$G$5:$G$1004,$M17))</f>
        <v/>
      </c>
      <c r="M17" s="23">
        <f>IFERROR(MATCH('Ordin de deplasare'!$C$1&amp;"|"&amp;9,Cheltuieli!$A$5:$A$1004,0),0)</f>
        <v>0</v>
      </c>
    </row>
    <row r="18" spans="2:13" x14ac:dyDescent="0.2">
      <c r="B18" s="42" t="str">
        <f>IF($M18=0,"",10)</f>
        <v/>
      </c>
      <c r="C18" s="41" t="str">
        <f>IF($M18=0,"",INDEX(Cheltuieli!$D$5:$D$1004,$M18))</f>
        <v/>
      </c>
      <c r="D18" s="24" t="str">
        <f>IF($M18=0,"",INDEX(Cheltuieli!$E$5:$E$1004,$M18))</f>
        <v/>
      </c>
      <c r="E18" s="48" t="str">
        <f>IF($M18=0,"",INDEX(Cheltuieli!$F$5:$F$1004,$M18))</f>
        <v/>
      </c>
      <c r="F18" s="48"/>
      <c r="G18" s="48"/>
      <c r="H18" s="43" t="str">
        <f>IF($M18=0,"",INDEX(Cheltuieli!$G$5:$G$1004,$M18))</f>
        <v/>
      </c>
      <c r="M18" s="23">
        <f>IFERROR(MATCH('Ordin de deplasare'!$C$1&amp;"|"&amp;10,Cheltuieli!$A$5:$A$1004,0),0)</f>
        <v>0</v>
      </c>
    </row>
    <row r="19" spans="2:13" x14ac:dyDescent="0.2">
      <c r="B19" s="31"/>
      <c r="H19" s="30"/>
    </row>
    <row r="20" spans="2:13" x14ac:dyDescent="0.2">
      <c r="B20" s="68" t="s">
        <v>108</v>
      </c>
      <c r="C20" s="69"/>
      <c r="D20" s="69"/>
      <c r="E20" s="69"/>
      <c r="F20" s="69"/>
      <c r="G20" s="69"/>
      <c r="H20" s="43">
        <f>IF(RandO=0,"",N(INDEX('Registru ordine'!$V$5:$V$304,RandO)))</f>
        <v>400</v>
      </c>
    </row>
    <row r="21" spans="2:13" x14ac:dyDescent="0.2">
      <c r="B21" s="68" t="str">
        <f>IF(RandO=0,"Diurnă","Diurnă: "&amp;IF(IF(RandO=0,"",INDEX('Registru ordine'!$T$5:$T$304,RandO)&amp;"")&lt;&gt;"",IF(RandO=0,"",INDEX('Registru ordine'!$T$5:$T$304,RandO)&amp;""),IF(RandO=0,"",INDEX('Registru ordine'!$S$5:$S$304,RandO)&amp;""))&amp;" zile × "&amp;FIXED(INDEX('Registru ordine'!$R$5:$R$304,RandO),2)&amp;" lei")</f>
        <v>Diurnă: 2 zile × 57,50 lei</v>
      </c>
      <c r="C21" s="69"/>
      <c r="D21" s="69"/>
      <c r="E21" s="69"/>
      <c r="F21" s="69"/>
      <c r="G21" s="69"/>
      <c r="H21" s="43">
        <f>IF(RandO=0,"",N(INDEX('Registru ordine'!$U$5:$U$304,RandO)))</f>
        <v>115</v>
      </c>
    </row>
    <row r="22" spans="2:13" x14ac:dyDescent="0.2">
      <c r="B22" s="70" t="s">
        <v>109</v>
      </c>
      <c r="C22" s="71"/>
      <c r="D22" s="71"/>
      <c r="E22" s="71"/>
      <c r="F22" s="71"/>
      <c r="G22" s="71"/>
      <c r="H22" s="44">
        <f>IF(RandO=0,"",N(INDEX('Registru ordine'!$W$5:$W$304,RandO)))</f>
        <v>515</v>
      </c>
    </row>
    <row r="23" spans="2:13" x14ac:dyDescent="0.2">
      <c r="B23" s="68" t="s">
        <v>110</v>
      </c>
      <c r="C23" s="69"/>
      <c r="D23" s="69"/>
      <c r="E23" s="69"/>
      <c r="F23" s="69"/>
      <c r="G23" s="69"/>
      <c r="H23" s="43">
        <f>IF(RandO=0,"",N(INDEX('Registru ordine'!$P$5:$P$304,RandO)))</f>
        <v>600</v>
      </c>
    </row>
    <row r="24" spans="2:13" x14ac:dyDescent="0.2">
      <c r="B24" s="72" t="str">
        <f>IF(RandO=0,"Diferență",IF(INDEX('Registru ordine'!$X$5:$X$304,RandO)&gt;=0,"De primit de salariat","De restituit de salariat"))</f>
        <v>De restituit de salariat</v>
      </c>
      <c r="C24" s="73"/>
      <c r="D24" s="73"/>
      <c r="E24" s="73"/>
      <c r="F24" s="73"/>
      <c r="G24" s="73"/>
      <c r="H24" s="45">
        <f>IF(RandO=0,"",ABS(INDEX('Registru ordine'!$X$5:$X$304,RandO)))</f>
        <v>85</v>
      </c>
    </row>
    <row r="25" spans="2:13" x14ac:dyDescent="0.2">
      <c r="B25" s="31"/>
      <c r="H25" s="30"/>
    </row>
    <row r="26" spans="2:13" ht="27.95" customHeight="1" x14ac:dyDescent="0.2">
      <c r="B26" s="65" t="str">
        <f>IF(RandO=0,"","Din diurnă: "&amp;FIXED(N(INDEX('Registru ordine'!$U$5:$U$304,RandO))-MAX(0,N(INDEX('Registru ordine'!$R$5:$R$304,RandO))-PlafonZi)*IF(IF(RandO=0,"",INDEX('Registru ordine'!$T$5:$T$304,RandO)&amp;"")&lt;&gt;"",N(INDEX('Registru ordine'!$T$5:$T$304,RandO)),N(INDEX('Registru ordine'!$S$5:$S$304,RandO))),2)&amp;" lei neimpozabil și "&amp;FIXED(MAX(0,N(INDEX('Registru ordine'!$R$5:$R$304,RandO))-PlafonZi)*IF(IF(RandO=0,"",INDEX('Registru ordine'!$T$5:$T$304,RandO)&amp;"")&lt;&gt;"",N(INDEX('Registru ordine'!$T$5:$T$304,RandO)),N(INDEX('Registru ordine'!$S$5:$S$304,RandO))),2)&amp;" lei impozabil (peste plafonul de "&amp;FIXED(PlafonZi,2)&amp;" lei/zi).")</f>
        <v>Din diurnă: 115,00 lei neimpozabil și 0,00 lei impozabil (peste plafonul de 57,50 lei/zi).</v>
      </c>
      <c r="C26" s="66"/>
      <c r="D26" s="66"/>
      <c r="E26" s="66"/>
      <c r="F26" s="66"/>
      <c r="G26" s="66"/>
      <c r="H26" s="67"/>
    </row>
    <row r="27" spans="2:13" x14ac:dyDescent="0.2">
      <c r="B27" s="65" t="s">
        <v>111</v>
      </c>
      <c r="C27" s="66"/>
      <c r="D27" s="66"/>
      <c r="E27" s="66"/>
      <c r="F27" s="66"/>
      <c r="G27" s="66"/>
      <c r="H27" s="67"/>
    </row>
    <row r="28" spans="2:13" x14ac:dyDescent="0.2">
      <c r="B28" s="31"/>
      <c r="H28" s="30"/>
    </row>
    <row r="29" spans="2:13" x14ac:dyDescent="0.2">
      <c r="B29" s="32" t="s">
        <v>112</v>
      </c>
      <c r="D29" s="4" t="s">
        <v>114</v>
      </c>
      <c r="F29" s="4" t="s">
        <v>115</v>
      </c>
      <c r="H29" s="30"/>
    </row>
    <row r="30" spans="2:13" x14ac:dyDescent="0.2">
      <c r="B30" s="29" t="str">
        <f>IF(RandO=0,"",INDEX('Registru ordine'!$D$5:$D$304,RandO)&amp;"")</f>
        <v>Ionescu Mihai</v>
      </c>
      <c r="D30" s="34" t="str">
        <f>Contabil</f>
        <v>Ana Popescu – contabil</v>
      </c>
      <c r="F30" s="34" t="str">
        <f>Conducator</f>
        <v>Mihai Georgescu – administrator</v>
      </c>
      <c r="H30" s="30"/>
    </row>
    <row r="31" spans="2:13" x14ac:dyDescent="0.2">
      <c r="B31" s="31"/>
      <c r="H31" s="30"/>
    </row>
    <row r="32" spans="2:13" x14ac:dyDescent="0.2">
      <c r="B32" s="31" t="s">
        <v>113</v>
      </c>
      <c r="D32" s="1" t="s">
        <v>113</v>
      </c>
      <c r="F32" s="1" t="s">
        <v>113</v>
      </c>
      <c r="H32" s="30"/>
    </row>
    <row r="33" spans="2:8" x14ac:dyDescent="0.2">
      <c r="B33" s="38"/>
      <c r="C33" s="39"/>
      <c r="D33" s="39"/>
      <c r="E33" s="39"/>
      <c r="F33" s="39"/>
      <c r="G33" s="39"/>
      <c r="H33" s="40"/>
    </row>
  </sheetData>
  <mergeCells count="20">
    <mergeCell ref="E17:G17"/>
    <mergeCell ref="B5:H5"/>
    <mergeCell ref="B6:H6"/>
    <mergeCell ref="E8:G8"/>
    <mergeCell ref="E9:G9"/>
    <mergeCell ref="E10:G10"/>
    <mergeCell ref="E11:G11"/>
    <mergeCell ref="E12:G12"/>
    <mergeCell ref="E13:G13"/>
    <mergeCell ref="E14:G14"/>
    <mergeCell ref="E15:G15"/>
    <mergeCell ref="E16:G16"/>
    <mergeCell ref="B26:H26"/>
    <mergeCell ref="B27:H27"/>
    <mergeCell ref="E18:G18"/>
    <mergeCell ref="B20:G20"/>
    <mergeCell ref="B21:G21"/>
    <mergeCell ref="B22:G22"/>
    <mergeCell ref="B23:G23"/>
    <mergeCell ref="B24:G24"/>
  </mergeCells>
  <printOptions horizontalCentered="1"/>
  <pageMargins left="0.7" right="0.7" top="0.75" bottom="0.75" header="0.3" footer="0.3"/>
  <pageSetup scale="92" orientation="portrait" r:id="rId1"/>
  <headerFooter>
    <oddFooter>&amp;Cmodelexcel.ro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D57CF9-EEC7-45FE-9614-EB80D333A8AB}">
  <sheetPr>
    <pageSetUpPr fitToPage="1"/>
  </sheetPr>
  <dimension ref="B1:ZZ1000"/>
  <sheetViews>
    <sheetView showGridLines="0" workbookViewId="0">
      <pane xSplit="4" ySplit="4" topLeftCell="E5" activePane="bottomRight" state="frozen"/>
      <selection pane="topRight" activeCell="E1" sqref="E1"/>
      <selection pane="bottomLeft" activeCell="A5" sqref="A5"/>
      <selection pane="bottomRight" activeCell="E5" sqref="E5"/>
    </sheetView>
  </sheetViews>
  <sheetFormatPr baseColWidth="10" defaultRowHeight="12.75" x14ac:dyDescent="0.2"/>
  <cols>
    <col min="1" max="1" width="2.7109375" style="1" customWidth="1"/>
    <col min="2" max="2" width="5.7109375" style="1" customWidth="1"/>
    <col min="3" max="3" width="10.7109375" style="1" customWidth="1"/>
    <col min="4" max="4" width="15.7109375" style="1" customWidth="1"/>
    <col min="5" max="5" width="11.7109375" style="1" customWidth="1"/>
    <col min="6" max="6" width="12.7109375" style="1" customWidth="1"/>
    <col min="7" max="7" width="10.7109375" style="1" customWidth="1"/>
    <col min="8" max="8" width="18.7109375" style="1" customWidth="1"/>
    <col min="9" max="9" width="22.7109375" style="1" customWidth="1"/>
    <col min="10" max="10" width="10.7109375" style="1" customWidth="1"/>
    <col min="11" max="11" width="6.7109375" style="1" customWidth="1"/>
    <col min="12" max="12" width="10.7109375" style="1" customWidth="1"/>
    <col min="13" max="13" width="6.7109375" style="1" customWidth="1"/>
    <col min="14" max="14" width="11.7109375" style="1" customWidth="1"/>
    <col min="15" max="15" width="10.7109375" style="1" customWidth="1"/>
    <col min="16" max="16" width="9.7109375" style="1" customWidth="1"/>
    <col min="17" max="17" width="10.7109375" style="1" customWidth="1"/>
    <col min="18" max="19" width="8.7109375" style="1" customWidth="1"/>
    <col min="20" max="21" width="9.7109375" style="1" customWidth="1"/>
    <col min="22" max="23" width="10.7109375" style="1" customWidth="1"/>
    <col min="24" max="24" width="12.7109375" style="1" customWidth="1"/>
    <col min="25" max="25" width="10.7109375" style="1" customWidth="1"/>
    <col min="26" max="26" width="9.7109375" style="1" customWidth="1"/>
    <col min="27" max="27" width="30.7109375" style="1" customWidth="1"/>
    <col min="28" max="16384" width="11.42578125" style="1"/>
  </cols>
  <sheetData>
    <row r="1" spans="2:27" ht="21" x14ac:dyDescent="0.35">
      <c r="B1" s="2" t="s">
        <v>32</v>
      </c>
    </row>
    <row r="2" spans="2:27" x14ac:dyDescent="0.2">
      <c r="B2" s="3" t="s">
        <v>33</v>
      </c>
    </row>
    <row r="4" spans="2:27" ht="44.1" customHeight="1" x14ac:dyDescent="0.2">
      <c r="B4" s="8" t="s">
        <v>34</v>
      </c>
      <c r="C4" s="8" t="s">
        <v>35</v>
      </c>
      <c r="D4" s="8" t="s">
        <v>36</v>
      </c>
      <c r="E4" s="8" t="s">
        <v>37</v>
      </c>
      <c r="F4" s="8" t="s">
        <v>38</v>
      </c>
      <c r="G4" s="8" t="s">
        <v>39</v>
      </c>
      <c r="H4" s="8" t="s">
        <v>40</v>
      </c>
      <c r="I4" s="8" t="s">
        <v>41</v>
      </c>
      <c r="J4" s="8" t="s">
        <v>42</v>
      </c>
      <c r="K4" s="8" t="s">
        <v>43</v>
      </c>
      <c r="L4" s="8" t="s">
        <v>44</v>
      </c>
      <c r="M4" s="8" t="s">
        <v>43</v>
      </c>
      <c r="N4" s="8" t="s">
        <v>16</v>
      </c>
      <c r="O4" s="8" t="s">
        <v>45</v>
      </c>
      <c r="P4" s="8" t="s">
        <v>46</v>
      </c>
      <c r="Q4" s="8" t="s">
        <v>47</v>
      </c>
      <c r="R4" s="8" t="s">
        <v>48</v>
      </c>
      <c r="S4" s="8" t="s">
        <v>49</v>
      </c>
      <c r="T4" s="8" t="s">
        <v>50</v>
      </c>
      <c r="U4" s="8" t="s">
        <v>51</v>
      </c>
      <c r="V4" s="8" t="s">
        <v>52</v>
      </c>
      <c r="W4" s="8" t="s">
        <v>53</v>
      </c>
      <c r="X4" s="8" t="s">
        <v>54</v>
      </c>
      <c r="Y4" s="8" t="s">
        <v>55</v>
      </c>
      <c r="Z4" s="8" t="s">
        <v>56</v>
      </c>
      <c r="AA4" s="8" t="s">
        <v>57</v>
      </c>
    </row>
    <row r="5" spans="2:27" ht="25.5" x14ac:dyDescent="0.2">
      <c r="B5" s="9">
        <v>27</v>
      </c>
      <c r="C5" s="10">
        <f>DATE(2026,10,5)</f>
        <v>46300</v>
      </c>
      <c r="D5" s="11" t="s">
        <v>58</v>
      </c>
      <c r="E5" s="11" t="s">
        <v>59</v>
      </c>
      <c r="F5" s="11" t="s">
        <v>60</v>
      </c>
      <c r="G5" s="12" t="s">
        <v>61</v>
      </c>
      <c r="H5" s="12" t="s">
        <v>62</v>
      </c>
      <c r="I5" s="12" t="s">
        <v>63</v>
      </c>
      <c r="J5" s="10">
        <f>DATE(2026,10,6)</f>
        <v>46301</v>
      </c>
      <c r="K5" s="13">
        <f>TIME(6,30,0)</f>
        <v>0.27083333333333331</v>
      </c>
      <c r="L5" s="10">
        <f>DATE(2026,10,7)</f>
        <v>46302</v>
      </c>
      <c r="M5" s="13">
        <f>TIME(20,0,0)</f>
        <v>0.83333333333333337</v>
      </c>
      <c r="N5" s="11" t="s">
        <v>17</v>
      </c>
      <c r="O5" s="9" t="s">
        <v>64</v>
      </c>
      <c r="P5" s="14">
        <v>600</v>
      </c>
      <c r="Q5" s="9">
        <v>41</v>
      </c>
      <c r="R5" s="15">
        <f t="shared" ref="R5:R68" si="0">IF(D5="","",DiurnaZi)</f>
        <v>57.5</v>
      </c>
      <c r="S5" s="16">
        <f t="shared" ref="S5:S68" si="1">IF(OR(J5="",L5=""),"",MAX(0,INT(((L5+M5)-(J5+K5))*24/24)+IF(MOD(((L5+M5)-(J5+K5))*24,24)&gt;=OreMin,1,0)))</f>
        <v>2</v>
      </c>
      <c r="T5" s="9"/>
      <c r="U5" s="15">
        <f t="shared" ref="U5:U68" si="2">IF(D5="","",IF(T5&lt;&gt;"",T5,N(S5))*N(R5))</f>
        <v>115</v>
      </c>
      <c r="V5" s="15">
        <f>IF(B5="","",SUMIF(Cheltuieli!$B$5:$B$1004,B5,Cheltuieli!$G$5:$G$1004))</f>
        <v>400</v>
      </c>
      <c r="W5" s="15">
        <f t="shared" ref="W5:W68" si="3">IF(B5="","",N(U5)+N(V5))</f>
        <v>515</v>
      </c>
      <c r="X5" s="15">
        <f t="shared" ref="X5:X68" si="4">IF(B5="","",W5-N(P5))</f>
        <v>-85</v>
      </c>
      <c r="Y5" s="9" t="s">
        <v>30</v>
      </c>
      <c r="Z5" s="9" t="s">
        <v>30</v>
      </c>
      <c r="AA5" s="17" t="str">
        <f t="shared" ref="AA5:AA68" ca="1" si="5">IF(AND(B5="",D5=""),"",TRIM(IF(COUNTIF($B$5:$B$304,B5)&gt;1,"Număr dublat. ","")&amp;IF(OR(D5="",G5="",I5="",J5="",L5=""),"Date incomplete. ","")&amp;IF(AND(J5&lt;&gt;"",L5&lt;&gt;"",L5+M5&lt;J5+K5),"Sosirea e înainte de plecare. ","")&amp;IF(AND(L5&lt;&gt;"",L5&lt;TODAY(),Y5&lt;&gt;"Da"),"Lipsește confirmarea unității. ","")&amp;IF(AND(L5&lt;&gt;"",L5&lt;TODAY(),Z5&lt;&gt;"Da"),"Decont nedepus. ","")&amp;IF(N(R5)&gt;PlafonZi,"Diurnă peste plafon: diferența e impozabilă. ","")&amp;IF(AND(N(P5)&gt;0,Q5=""),"Lipsește nr. dispoziției pentru avans. ","")))</f>
        <v/>
      </c>
    </row>
    <row r="6" spans="2:27" ht="25.5" x14ac:dyDescent="0.2">
      <c r="B6" s="9">
        <v>28</v>
      </c>
      <c r="C6" s="10">
        <f>DATE(2026,10,9)</f>
        <v>46304</v>
      </c>
      <c r="D6" s="11" t="s">
        <v>65</v>
      </c>
      <c r="E6" s="11" t="s">
        <v>66</v>
      </c>
      <c r="F6" s="11" t="s">
        <v>67</v>
      </c>
      <c r="G6" s="12" t="s">
        <v>68</v>
      </c>
      <c r="H6" s="12" t="s">
        <v>69</v>
      </c>
      <c r="I6" s="12" t="s">
        <v>70</v>
      </c>
      <c r="J6" s="10">
        <f>DATE(2026,10,12)</f>
        <v>46307</v>
      </c>
      <c r="K6" s="13">
        <f>TIME(7,0,0)</f>
        <v>0.29166666666666669</v>
      </c>
      <c r="L6" s="10">
        <f>DATE(2026,10,12)</f>
        <v>46307</v>
      </c>
      <c r="M6" s="13">
        <f>TIME(17,0,0)</f>
        <v>0.70833333333333337</v>
      </c>
      <c r="N6" s="11" t="s">
        <v>17</v>
      </c>
      <c r="O6" s="9" t="s">
        <v>71</v>
      </c>
      <c r="P6" s="14"/>
      <c r="Q6" s="9"/>
      <c r="R6" s="15">
        <f t="shared" si="0"/>
        <v>57.5</v>
      </c>
      <c r="S6" s="16">
        <f t="shared" si="1"/>
        <v>0</v>
      </c>
      <c r="T6" s="9"/>
      <c r="U6" s="15">
        <f t="shared" si="2"/>
        <v>0</v>
      </c>
      <c r="V6" s="15">
        <f>IF(B6="","",SUMIF(Cheltuieli!$B$5:$B$1004,B6,Cheltuieli!$G$5:$G$1004))</f>
        <v>10</v>
      </c>
      <c r="W6" s="15">
        <f t="shared" si="3"/>
        <v>10</v>
      </c>
      <c r="X6" s="15">
        <f t="shared" si="4"/>
        <v>10</v>
      </c>
      <c r="Y6" s="9" t="s">
        <v>30</v>
      </c>
      <c r="Z6" s="9" t="s">
        <v>31</v>
      </c>
      <c r="AA6" s="17" t="str">
        <f t="shared" ca="1" si="5"/>
        <v>Decont nedepus.</v>
      </c>
    </row>
    <row r="7" spans="2:27" ht="25.5" x14ac:dyDescent="0.2">
      <c r="B7" s="9">
        <v>29</v>
      </c>
      <c r="C7" s="10">
        <f>DATE(2026,10,12)</f>
        <v>46307</v>
      </c>
      <c r="D7" s="11" t="s">
        <v>72</v>
      </c>
      <c r="E7" s="11" t="s">
        <v>73</v>
      </c>
      <c r="F7" s="11" t="s">
        <v>74</v>
      </c>
      <c r="G7" s="12" t="s">
        <v>75</v>
      </c>
      <c r="H7" s="12" t="s">
        <v>76</v>
      </c>
      <c r="I7" s="12" t="s">
        <v>77</v>
      </c>
      <c r="J7" s="10">
        <f>DATE(2026,10,19)</f>
        <v>46314</v>
      </c>
      <c r="K7" s="13">
        <f>TIME(6,0,0)</f>
        <v>0.25</v>
      </c>
      <c r="L7" s="10">
        <f>DATE(2026,10,21)</f>
        <v>46316</v>
      </c>
      <c r="M7" s="13">
        <f>TIME(21,0,0)</f>
        <v>0.875</v>
      </c>
      <c r="N7" s="11" t="s">
        <v>19</v>
      </c>
      <c r="O7" s="9"/>
      <c r="P7" s="14">
        <v>300</v>
      </c>
      <c r="Q7" s="9"/>
      <c r="R7" s="15">
        <f t="shared" si="0"/>
        <v>57.5</v>
      </c>
      <c r="S7" s="16">
        <f t="shared" si="1"/>
        <v>3</v>
      </c>
      <c r="T7" s="9"/>
      <c r="U7" s="15">
        <f t="shared" si="2"/>
        <v>172.5</v>
      </c>
      <c r="V7" s="15">
        <f>IF(B7="","",SUMIF(Cheltuieli!$B$5:$B$1004,B7,Cheltuieli!$G$5:$G$1004))</f>
        <v>0</v>
      </c>
      <c r="W7" s="15">
        <f t="shared" si="3"/>
        <v>172.5</v>
      </c>
      <c r="X7" s="15">
        <f t="shared" si="4"/>
        <v>-127.5</v>
      </c>
      <c r="Y7" s="9"/>
      <c r="Z7" s="9"/>
      <c r="AA7" s="17" t="str">
        <f t="shared" ca="1" si="5"/>
        <v>Lipsește nr. dispoziției pentru avans.</v>
      </c>
    </row>
    <row r="8" spans="2:27" x14ac:dyDescent="0.2">
      <c r="B8" s="9" t="str">
        <f>IF(D8="","",MAX($B$5:B7)+1)</f>
        <v/>
      </c>
      <c r="C8" s="10"/>
      <c r="D8" s="11"/>
      <c r="E8" s="11"/>
      <c r="F8" s="11"/>
      <c r="G8" s="12"/>
      <c r="H8" s="12"/>
      <c r="I8" s="12"/>
      <c r="J8" s="10"/>
      <c r="K8" s="13"/>
      <c r="L8" s="10"/>
      <c r="M8" s="13"/>
      <c r="N8" s="11"/>
      <c r="O8" s="9"/>
      <c r="P8" s="14"/>
      <c r="Q8" s="9"/>
      <c r="R8" s="15" t="str">
        <f t="shared" si="0"/>
        <v/>
      </c>
      <c r="S8" s="16" t="str">
        <f t="shared" si="1"/>
        <v/>
      </c>
      <c r="T8" s="9"/>
      <c r="U8" s="15" t="str">
        <f t="shared" si="2"/>
        <v/>
      </c>
      <c r="V8" s="15" t="str">
        <f>IF(B8="","",SUMIF(Cheltuieli!$B$5:$B$1004,B8,Cheltuieli!$G$5:$G$1004))</f>
        <v/>
      </c>
      <c r="W8" s="15" t="str">
        <f t="shared" si="3"/>
        <v/>
      </c>
      <c r="X8" s="15" t="str">
        <f t="shared" si="4"/>
        <v/>
      </c>
      <c r="Y8" s="9"/>
      <c r="Z8" s="9"/>
      <c r="AA8" s="17" t="str">
        <f t="shared" ca="1" si="5"/>
        <v/>
      </c>
    </row>
    <row r="9" spans="2:27" x14ac:dyDescent="0.2">
      <c r="B9" s="9" t="str">
        <f>IF(D9="","",MAX($B$5:B8)+1)</f>
        <v/>
      </c>
      <c r="C9" s="10"/>
      <c r="D9" s="11"/>
      <c r="E9" s="11"/>
      <c r="F9" s="11"/>
      <c r="G9" s="12"/>
      <c r="H9" s="12"/>
      <c r="I9" s="12"/>
      <c r="J9" s="10"/>
      <c r="K9" s="13"/>
      <c r="L9" s="10"/>
      <c r="M9" s="13"/>
      <c r="N9" s="11"/>
      <c r="O9" s="9"/>
      <c r="P9" s="14"/>
      <c r="Q9" s="9"/>
      <c r="R9" s="15" t="str">
        <f t="shared" si="0"/>
        <v/>
      </c>
      <c r="S9" s="16" t="str">
        <f t="shared" si="1"/>
        <v/>
      </c>
      <c r="T9" s="9"/>
      <c r="U9" s="15" t="str">
        <f t="shared" si="2"/>
        <v/>
      </c>
      <c r="V9" s="15" t="str">
        <f>IF(B9="","",SUMIF(Cheltuieli!$B$5:$B$1004,B9,Cheltuieli!$G$5:$G$1004))</f>
        <v/>
      </c>
      <c r="W9" s="15" t="str">
        <f t="shared" si="3"/>
        <v/>
      </c>
      <c r="X9" s="15" t="str">
        <f t="shared" si="4"/>
        <v/>
      </c>
      <c r="Y9" s="9"/>
      <c r="Z9" s="9"/>
      <c r="AA9" s="17" t="str">
        <f t="shared" ca="1" si="5"/>
        <v/>
      </c>
    </row>
    <row r="10" spans="2:27" x14ac:dyDescent="0.2">
      <c r="B10" s="9" t="str">
        <f>IF(D10="","",MAX($B$5:B9)+1)</f>
        <v/>
      </c>
      <c r="C10" s="10"/>
      <c r="D10" s="11"/>
      <c r="E10" s="11"/>
      <c r="F10" s="11"/>
      <c r="G10" s="12"/>
      <c r="H10" s="12"/>
      <c r="I10" s="12"/>
      <c r="J10" s="10"/>
      <c r="K10" s="13"/>
      <c r="L10" s="10"/>
      <c r="M10" s="13"/>
      <c r="N10" s="11"/>
      <c r="O10" s="9"/>
      <c r="P10" s="14"/>
      <c r="Q10" s="9"/>
      <c r="R10" s="15" t="str">
        <f t="shared" si="0"/>
        <v/>
      </c>
      <c r="S10" s="16" t="str">
        <f t="shared" si="1"/>
        <v/>
      </c>
      <c r="T10" s="9"/>
      <c r="U10" s="15" t="str">
        <f t="shared" si="2"/>
        <v/>
      </c>
      <c r="V10" s="15" t="str">
        <f>IF(B10="","",SUMIF(Cheltuieli!$B$5:$B$1004,B10,Cheltuieli!$G$5:$G$1004))</f>
        <v/>
      </c>
      <c r="W10" s="15" t="str">
        <f t="shared" si="3"/>
        <v/>
      </c>
      <c r="X10" s="15" t="str">
        <f t="shared" si="4"/>
        <v/>
      </c>
      <c r="Y10" s="9"/>
      <c r="Z10" s="9"/>
      <c r="AA10" s="17" t="str">
        <f t="shared" ca="1" si="5"/>
        <v/>
      </c>
    </row>
    <row r="11" spans="2:27" x14ac:dyDescent="0.2">
      <c r="B11" s="9" t="str">
        <f>IF(D11="","",MAX($B$5:B10)+1)</f>
        <v/>
      </c>
      <c r="C11" s="10"/>
      <c r="D11" s="11"/>
      <c r="E11" s="11"/>
      <c r="F11" s="11"/>
      <c r="G11" s="12"/>
      <c r="H11" s="12"/>
      <c r="I11" s="12"/>
      <c r="J11" s="10"/>
      <c r="K11" s="13"/>
      <c r="L11" s="10"/>
      <c r="M11" s="13"/>
      <c r="N11" s="11"/>
      <c r="O11" s="9"/>
      <c r="P11" s="14"/>
      <c r="Q11" s="9"/>
      <c r="R11" s="15" t="str">
        <f t="shared" si="0"/>
        <v/>
      </c>
      <c r="S11" s="16" t="str">
        <f t="shared" si="1"/>
        <v/>
      </c>
      <c r="T11" s="9"/>
      <c r="U11" s="15" t="str">
        <f t="shared" si="2"/>
        <v/>
      </c>
      <c r="V11" s="15" t="str">
        <f>IF(B11="","",SUMIF(Cheltuieli!$B$5:$B$1004,B11,Cheltuieli!$G$5:$G$1004))</f>
        <v/>
      </c>
      <c r="W11" s="15" t="str">
        <f t="shared" si="3"/>
        <v/>
      </c>
      <c r="X11" s="15" t="str">
        <f t="shared" si="4"/>
        <v/>
      </c>
      <c r="Y11" s="9"/>
      <c r="Z11" s="9"/>
      <c r="AA11" s="17" t="str">
        <f t="shared" ca="1" si="5"/>
        <v/>
      </c>
    </row>
    <row r="12" spans="2:27" x14ac:dyDescent="0.2">
      <c r="B12" s="9" t="str">
        <f>IF(D12="","",MAX($B$5:B11)+1)</f>
        <v/>
      </c>
      <c r="C12" s="10"/>
      <c r="D12" s="11"/>
      <c r="E12" s="11"/>
      <c r="F12" s="11"/>
      <c r="G12" s="12"/>
      <c r="H12" s="12"/>
      <c r="I12" s="12"/>
      <c r="J12" s="10"/>
      <c r="K12" s="13"/>
      <c r="L12" s="10"/>
      <c r="M12" s="13"/>
      <c r="N12" s="11"/>
      <c r="O12" s="9"/>
      <c r="P12" s="14"/>
      <c r="Q12" s="9"/>
      <c r="R12" s="15" t="str">
        <f t="shared" si="0"/>
        <v/>
      </c>
      <c r="S12" s="16" t="str">
        <f t="shared" si="1"/>
        <v/>
      </c>
      <c r="T12" s="9"/>
      <c r="U12" s="15" t="str">
        <f t="shared" si="2"/>
        <v/>
      </c>
      <c r="V12" s="15" t="str">
        <f>IF(B12="","",SUMIF(Cheltuieli!$B$5:$B$1004,B12,Cheltuieli!$G$5:$G$1004))</f>
        <v/>
      </c>
      <c r="W12" s="15" t="str">
        <f t="shared" si="3"/>
        <v/>
      </c>
      <c r="X12" s="15" t="str">
        <f t="shared" si="4"/>
        <v/>
      </c>
      <c r="Y12" s="9"/>
      <c r="Z12" s="9"/>
      <c r="AA12" s="17" t="str">
        <f t="shared" ca="1" si="5"/>
        <v/>
      </c>
    </row>
    <row r="13" spans="2:27" x14ac:dyDescent="0.2">
      <c r="B13" s="9" t="str">
        <f>IF(D13="","",MAX($B$5:B12)+1)</f>
        <v/>
      </c>
      <c r="C13" s="10"/>
      <c r="D13" s="11"/>
      <c r="E13" s="11"/>
      <c r="F13" s="11"/>
      <c r="G13" s="12"/>
      <c r="H13" s="12"/>
      <c r="I13" s="12"/>
      <c r="J13" s="10"/>
      <c r="K13" s="13"/>
      <c r="L13" s="10"/>
      <c r="M13" s="13"/>
      <c r="N13" s="11"/>
      <c r="O13" s="9"/>
      <c r="P13" s="14"/>
      <c r="Q13" s="9"/>
      <c r="R13" s="15" t="str">
        <f t="shared" si="0"/>
        <v/>
      </c>
      <c r="S13" s="16" t="str">
        <f t="shared" si="1"/>
        <v/>
      </c>
      <c r="T13" s="9"/>
      <c r="U13" s="15" t="str">
        <f t="shared" si="2"/>
        <v/>
      </c>
      <c r="V13" s="15" t="str">
        <f>IF(B13="","",SUMIF(Cheltuieli!$B$5:$B$1004,B13,Cheltuieli!$G$5:$G$1004))</f>
        <v/>
      </c>
      <c r="W13" s="15" t="str">
        <f t="shared" si="3"/>
        <v/>
      </c>
      <c r="X13" s="15" t="str">
        <f t="shared" si="4"/>
        <v/>
      </c>
      <c r="Y13" s="9"/>
      <c r="Z13" s="9"/>
      <c r="AA13" s="17" t="str">
        <f t="shared" ca="1" si="5"/>
        <v/>
      </c>
    </row>
    <row r="14" spans="2:27" x14ac:dyDescent="0.2">
      <c r="B14" s="9" t="str">
        <f>IF(D14="","",MAX($B$5:B13)+1)</f>
        <v/>
      </c>
      <c r="C14" s="10"/>
      <c r="D14" s="11"/>
      <c r="E14" s="11"/>
      <c r="F14" s="11"/>
      <c r="G14" s="12"/>
      <c r="H14" s="12"/>
      <c r="I14" s="12"/>
      <c r="J14" s="10"/>
      <c r="K14" s="13"/>
      <c r="L14" s="10"/>
      <c r="M14" s="13"/>
      <c r="N14" s="11"/>
      <c r="O14" s="9"/>
      <c r="P14" s="14"/>
      <c r="Q14" s="9"/>
      <c r="R14" s="15" t="str">
        <f t="shared" si="0"/>
        <v/>
      </c>
      <c r="S14" s="16" t="str">
        <f t="shared" si="1"/>
        <v/>
      </c>
      <c r="T14" s="9"/>
      <c r="U14" s="15" t="str">
        <f t="shared" si="2"/>
        <v/>
      </c>
      <c r="V14" s="15" t="str">
        <f>IF(B14="","",SUMIF(Cheltuieli!$B$5:$B$1004,B14,Cheltuieli!$G$5:$G$1004))</f>
        <v/>
      </c>
      <c r="W14" s="15" t="str">
        <f t="shared" si="3"/>
        <v/>
      </c>
      <c r="X14" s="15" t="str">
        <f t="shared" si="4"/>
        <v/>
      </c>
      <c r="Y14" s="9"/>
      <c r="Z14" s="9"/>
      <c r="AA14" s="17" t="str">
        <f t="shared" ca="1" si="5"/>
        <v/>
      </c>
    </row>
    <row r="15" spans="2:27" x14ac:dyDescent="0.2">
      <c r="B15" s="9" t="str">
        <f>IF(D15="","",MAX($B$5:B14)+1)</f>
        <v/>
      </c>
      <c r="C15" s="10"/>
      <c r="D15" s="11"/>
      <c r="E15" s="11"/>
      <c r="F15" s="11"/>
      <c r="G15" s="12"/>
      <c r="H15" s="12"/>
      <c r="I15" s="12"/>
      <c r="J15" s="10"/>
      <c r="K15" s="13"/>
      <c r="L15" s="10"/>
      <c r="M15" s="13"/>
      <c r="N15" s="11"/>
      <c r="O15" s="9"/>
      <c r="P15" s="14"/>
      <c r="Q15" s="9"/>
      <c r="R15" s="15" t="str">
        <f t="shared" si="0"/>
        <v/>
      </c>
      <c r="S15" s="16" t="str">
        <f t="shared" si="1"/>
        <v/>
      </c>
      <c r="T15" s="9"/>
      <c r="U15" s="15" t="str">
        <f t="shared" si="2"/>
        <v/>
      </c>
      <c r="V15" s="15" t="str">
        <f>IF(B15="","",SUMIF(Cheltuieli!$B$5:$B$1004,B15,Cheltuieli!$G$5:$G$1004))</f>
        <v/>
      </c>
      <c r="W15" s="15" t="str">
        <f t="shared" si="3"/>
        <v/>
      </c>
      <c r="X15" s="15" t="str">
        <f t="shared" si="4"/>
        <v/>
      </c>
      <c r="Y15" s="9"/>
      <c r="Z15" s="9"/>
      <c r="AA15" s="17" t="str">
        <f t="shared" ca="1" si="5"/>
        <v/>
      </c>
    </row>
    <row r="16" spans="2:27" x14ac:dyDescent="0.2">
      <c r="B16" s="9" t="str">
        <f>IF(D16="","",MAX($B$5:B15)+1)</f>
        <v/>
      </c>
      <c r="C16" s="10"/>
      <c r="D16" s="11"/>
      <c r="E16" s="11"/>
      <c r="F16" s="11"/>
      <c r="G16" s="12"/>
      <c r="H16" s="12"/>
      <c r="I16" s="12"/>
      <c r="J16" s="10"/>
      <c r="K16" s="13"/>
      <c r="L16" s="10"/>
      <c r="M16" s="13"/>
      <c r="N16" s="11"/>
      <c r="O16" s="9"/>
      <c r="P16" s="14"/>
      <c r="Q16" s="9"/>
      <c r="R16" s="15" t="str">
        <f t="shared" si="0"/>
        <v/>
      </c>
      <c r="S16" s="16" t="str">
        <f t="shared" si="1"/>
        <v/>
      </c>
      <c r="T16" s="9"/>
      <c r="U16" s="15" t="str">
        <f t="shared" si="2"/>
        <v/>
      </c>
      <c r="V16" s="15" t="str">
        <f>IF(B16="","",SUMIF(Cheltuieli!$B$5:$B$1004,B16,Cheltuieli!$G$5:$G$1004))</f>
        <v/>
      </c>
      <c r="W16" s="15" t="str">
        <f t="shared" si="3"/>
        <v/>
      </c>
      <c r="X16" s="15" t="str">
        <f t="shared" si="4"/>
        <v/>
      </c>
      <c r="Y16" s="9"/>
      <c r="Z16" s="9"/>
      <c r="AA16" s="17" t="str">
        <f t="shared" ca="1" si="5"/>
        <v/>
      </c>
    </row>
    <row r="17" spans="2:27" x14ac:dyDescent="0.2">
      <c r="B17" s="9" t="str">
        <f>IF(D17="","",MAX($B$5:B16)+1)</f>
        <v/>
      </c>
      <c r="C17" s="10"/>
      <c r="D17" s="11"/>
      <c r="E17" s="11"/>
      <c r="F17" s="11"/>
      <c r="G17" s="12"/>
      <c r="H17" s="12"/>
      <c r="I17" s="12"/>
      <c r="J17" s="10"/>
      <c r="K17" s="13"/>
      <c r="L17" s="10"/>
      <c r="M17" s="13"/>
      <c r="N17" s="11"/>
      <c r="O17" s="9"/>
      <c r="P17" s="14"/>
      <c r="Q17" s="9"/>
      <c r="R17" s="15" t="str">
        <f t="shared" si="0"/>
        <v/>
      </c>
      <c r="S17" s="16" t="str">
        <f t="shared" si="1"/>
        <v/>
      </c>
      <c r="T17" s="9"/>
      <c r="U17" s="15" t="str">
        <f t="shared" si="2"/>
        <v/>
      </c>
      <c r="V17" s="15" t="str">
        <f>IF(B17="","",SUMIF(Cheltuieli!$B$5:$B$1004,B17,Cheltuieli!$G$5:$G$1004))</f>
        <v/>
      </c>
      <c r="W17" s="15" t="str">
        <f t="shared" si="3"/>
        <v/>
      </c>
      <c r="X17" s="15" t="str">
        <f t="shared" si="4"/>
        <v/>
      </c>
      <c r="Y17" s="9"/>
      <c r="Z17" s="9"/>
      <c r="AA17" s="17" t="str">
        <f t="shared" ca="1" si="5"/>
        <v/>
      </c>
    </row>
    <row r="18" spans="2:27" x14ac:dyDescent="0.2">
      <c r="B18" s="9" t="str">
        <f>IF(D18="","",MAX($B$5:B17)+1)</f>
        <v/>
      </c>
      <c r="C18" s="10"/>
      <c r="D18" s="11"/>
      <c r="E18" s="11"/>
      <c r="F18" s="11"/>
      <c r="G18" s="12"/>
      <c r="H18" s="12"/>
      <c r="I18" s="12"/>
      <c r="J18" s="10"/>
      <c r="K18" s="13"/>
      <c r="L18" s="10"/>
      <c r="M18" s="13"/>
      <c r="N18" s="11"/>
      <c r="O18" s="9"/>
      <c r="P18" s="14"/>
      <c r="Q18" s="9"/>
      <c r="R18" s="15" t="str">
        <f t="shared" si="0"/>
        <v/>
      </c>
      <c r="S18" s="16" t="str">
        <f t="shared" si="1"/>
        <v/>
      </c>
      <c r="T18" s="9"/>
      <c r="U18" s="15" t="str">
        <f t="shared" si="2"/>
        <v/>
      </c>
      <c r="V18" s="15" t="str">
        <f>IF(B18="","",SUMIF(Cheltuieli!$B$5:$B$1004,B18,Cheltuieli!$G$5:$G$1004))</f>
        <v/>
      </c>
      <c r="W18" s="15" t="str">
        <f t="shared" si="3"/>
        <v/>
      </c>
      <c r="X18" s="15" t="str">
        <f t="shared" si="4"/>
        <v/>
      </c>
      <c r="Y18" s="9"/>
      <c r="Z18" s="9"/>
      <c r="AA18" s="17" t="str">
        <f t="shared" ca="1" si="5"/>
        <v/>
      </c>
    </row>
    <row r="19" spans="2:27" x14ac:dyDescent="0.2">
      <c r="B19" s="9" t="str">
        <f>IF(D19="","",MAX($B$5:B18)+1)</f>
        <v/>
      </c>
      <c r="C19" s="10"/>
      <c r="D19" s="11"/>
      <c r="E19" s="11"/>
      <c r="F19" s="11"/>
      <c r="G19" s="12"/>
      <c r="H19" s="12"/>
      <c r="I19" s="12"/>
      <c r="J19" s="10"/>
      <c r="K19" s="13"/>
      <c r="L19" s="10"/>
      <c r="M19" s="13"/>
      <c r="N19" s="11"/>
      <c r="O19" s="9"/>
      <c r="P19" s="14"/>
      <c r="Q19" s="9"/>
      <c r="R19" s="15" t="str">
        <f t="shared" si="0"/>
        <v/>
      </c>
      <c r="S19" s="16" t="str">
        <f t="shared" si="1"/>
        <v/>
      </c>
      <c r="T19" s="9"/>
      <c r="U19" s="15" t="str">
        <f t="shared" si="2"/>
        <v/>
      </c>
      <c r="V19" s="15" t="str">
        <f>IF(B19="","",SUMIF(Cheltuieli!$B$5:$B$1004,B19,Cheltuieli!$G$5:$G$1004))</f>
        <v/>
      </c>
      <c r="W19" s="15" t="str">
        <f t="shared" si="3"/>
        <v/>
      </c>
      <c r="X19" s="15" t="str">
        <f t="shared" si="4"/>
        <v/>
      </c>
      <c r="Y19" s="9"/>
      <c r="Z19" s="9"/>
      <c r="AA19" s="17" t="str">
        <f t="shared" ca="1" si="5"/>
        <v/>
      </c>
    </row>
    <row r="20" spans="2:27" x14ac:dyDescent="0.2">
      <c r="B20" s="9" t="str">
        <f>IF(D20="","",MAX($B$5:B19)+1)</f>
        <v/>
      </c>
      <c r="C20" s="10"/>
      <c r="D20" s="11"/>
      <c r="E20" s="11"/>
      <c r="F20" s="11"/>
      <c r="G20" s="12"/>
      <c r="H20" s="12"/>
      <c r="I20" s="12"/>
      <c r="J20" s="10"/>
      <c r="K20" s="13"/>
      <c r="L20" s="10"/>
      <c r="M20" s="13"/>
      <c r="N20" s="11"/>
      <c r="O20" s="9"/>
      <c r="P20" s="14"/>
      <c r="Q20" s="9"/>
      <c r="R20" s="15" t="str">
        <f t="shared" si="0"/>
        <v/>
      </c>
      <c r="S20" s="16" t="str">
        <f t="shared" si="1"/>
        <v/>
      </c>
      <c r="T20" s="9"/>
      <c r="U20" s="15" t="str">
        <f t="shared" si="2"/>
        <v/>
      </c>
      <c r="V20" s="15" t="str">
        <f>IF(B20="","",SUMIF(Cheltuieli!$B$5:$B$1004,B20,Cheltuieli!$G$5:$G$1004))</f>
        <v/>
      </c>
      <c r="W20" s="15" t="str">
        <f t="shared" si="3"/>
        <v/>
      </c>
      <c r="X20" s="15" t="str">
        <f t="shared" si="4"/>
        <v/>
      </c>
      <c r="Y20" s="9"/>
      <c r="Z20" s="9"/>
      <c r="AA20" s="17" t="str">
        <f t="shared" ca="1" si="5"/>
        <v/>
      </c>
    </row>
    <row r="21" spans="2:27" x14ac:dyDescent="0.2">
      <c r="B21" s="9" t="str">
        <f>IF(D21="","",MAX($B$5:B20)+1)</f>
        <v/>
      </c>
      <c r="C21" s="10"/>
      <c r="D21" s="11"/>
      <c r="E21" s="11"/>
      <c r="F21" s="11"/>
      <c r="G21" s="12"/>
      <c r="H21" s="12"/>
      <c r="I21" s="12"/>
      <c r="J21" s="10"/>
      <c r="K21" s="13"/>
      <c r="L21" s="10"/>
      <c r="M21" s="13"/>
      <c r="N21" s="11"/>
      <c r="O21" s="9"/>
      <c r="P21" s="14"/>
      <c r="Q21" s="9"/>
      <c r="R21" s="15" t="str">
        <f t="shared" si="0"/>
        <v/>
      </c>
      <c r="S21" s="16" t="str">
        <f t="shared" si="1"/>
        <v/>
      </c>
      <c r="T21" s="9"/>
      <c r="U21" s="15" t="str">
        <f t="shared" si="2"/>
        <v/>
      </c>
      <c r="V21" s="15" t="str">
        <f>IF(B21="","",SUMIF(Cheltuieli!$B$5:$B$1004,B21,Cheltuieli!$G$5:$G$1004))</f>
        <v/>
      </c>
      <c r="W21" s="15" t="str">
        <f t="shared" si="3"/>
        <v/>
      </c>
      <c r="X21" s="15" t="str">
        <f t="shared" si="4"/>
        <v/>
      </c>
      <c r="Y21" s="9"/>
      <c r="Z21" s="9"/>
      <c r="AA21" s="17" t="str">
        <f t="shared" ca="1" si="5"/>
        <v/>
      </c>
    </row>
    <row r="22" spans="2:27" x14ac:dyDescent="0.2">
      <c r="B22" s="9" t="str">
        <f>IF(D22="","",MAX($B$5:B21)+1)</f>
        <v/>
      </c>
      <c r="C22" s="10"/>
      <c r="D22" s="11"/>
      <c r="E22" s="11"/>
      <c r="F22" s="11"/>
      <c r="G22" s="12"/>
      <c r="H22" s="12"/>
      <c r="I22" s="12"/>
      <c r="J22" s="10"/>
      <c r="K22" s="13"/>
      <c r="L22" s="10"/>
      <c r="M22" s="13"/>
      <c r="N22" s="11"/>
      <c r="O22" s="9"/>
      <c r="P22" s="14"/>
      <c r="Q22" s="9"/>
      <c r="R22" s="15" t="str">
        <f t="shared" si="0"/>
        <v/>
      </c>
      <c r="S22" s="16" t="str">
        <f t="shared" si="1"/>
        <v/>
      </c>
      <c r="T22" s="9"/>
      <c r="U22" s="15" t="str">
        <f t="shared" si="2"/>
        <v/>
      </c>
      <c r="V22" s="15" t="str">
        <f>IF(B22="","",SUMIF(Cheltuieli!$B$5:$B$1004,B22,Cheltuieli!$G$5:$G$1004))</f>
        <v/>
      </c>
      <c r="W22" s="15" t="str">
        <f t="shared" si="3"/>
        <v/>
      </c>
      <c r="X22" s="15" t="str">
        <f t="shared" si="4"/>
        <v/>
      </c>
      <c r="Y22" s="9"/>
      <c r="Z22" s="9"/>
      <c r="AA22" s="17" t="str">
        <f t="shared" ca="1" si="5"/>
        <v/>
      </c>
    </row>
    <row r="23" spans="2:27" x14ac:dyDescent="0.2">
      <c r="B23" s="9" t="str">
        <f>IF(D23="","",MAX($B$5:B22)+1)</f>
        <v/>
      </c>
      <c r="C23" s="10"/>
      <c r="D23" s="11"/>
      <c r="E23" s="11"/>
      <c r="F23" s="11"/>
      <c r="G23" s="12"/>
      <c r="H23" s="12"/>
      <c r="I23" s="12"/>
      <c r="J23" s="10"/>
      <c r="K23" s="13"/>
      <c r="L23" s="10"/>
      <c r="M23" s="13"/>
      <c r="N23" s="11"/>
      <c r="O23" s="9"/>
      <c r="P23" s="14"/>
      <c r="Q23" s="9"/>
      <c r="R23" s="15" t="str">
        <f t="shared" si="0"/>
        <v/>
      </c>
      <c r="S23" s="16" t="str">
        <f t="shared" si="1"/>
        <v/>
      </c>
      <c r="T23" s="9"/>
      <c r="U23" s="15" t="str">
        <f t="shared" si="2"/>
        <v/>
      </c>
      <c r="V23" s="15" t="str">
        <f>IF(B23="","",SUMIF(Cheltuieli!$B$5:$B$1004,B23,Cheltuieli!$G$5:$G$1004))</f>
        <v/>
      </c>
      <c r="W23" s="15" t="str">
        <f t="shared" si="3"/>
        <v/>
      </c>
      <c r="X23" s="15" t="str">
        <f t="shared" si="4"/>
        <v/>
      </c>
      <c r="Y23" s="9"/>
      <c r="Z23" s="9"/>
      <c r="AA23" s="17" t="str">
        <f t="shared" ca="1" si="5"/>
        <v/>
      </c>
    </row>
    <row r="24" spans="2:27" x14ac:dyDescent="0.2">
      <c r="B24" s="9" t="str">
        <f>IF(D24="","",MAX($B$5:B23)+1)</f>
        <v/>
      </c>
      <c r="C24" s="10"/>
      <c r="D24" s="11"/>
      <c r="E24" s="11"/>
      <c r="F24" s="11"/>
      <c r="G24" s="12"/>
      <c r="H24" s="12"/>
      <c r="I24" s="12"/>
      <c r="J24" s="10"/>
      <c r="K24" s="13"/>
      <c r="L24" s="10"/>
      <c r="M24" s="13"/>
      <c r="N24" s="11"/>
      <c r="O24" s="9"/>
      <c r="P24" s="14"/>
      <c r="Q24" s="9"/>
      <c r="R24" s="15" t="str">
        <f t="shared" si="0"/>
        <v/>
      </c>
      <c r="S24" s="16" t="str">
        <f t="shared" si="1"/>
        <v/>
      </c>
      <c r="T24" s="9"/>
      <c r="U24" s="15" t="str">
        <f t="shared" si="2"/>
        <v/>
      </c>
      <c r="V24" s="15" t="str">
        <f>IF(B24="","",SUMIF(Cheltuieli!$B$5:$B$1004,B24,Cheltuieli!$G$5:$G$1004))</f>
        <v/>
      </c>
      <c r="W24" s="15" t="str">
        <f t="shared" si="3"/>
        <v/>
      </c>
      <c r="X24" s="15" t="str">
        <f t="shared" si="4"/>
        <v/>
      </c>
      <c r="Y24" s="9"/>
      <c r="Z24" s="9"/>
      <c r="AA24" s="17" t="str">
        <f t="shared" ca="1" si="5"/>
        <v/>
      </c>
    </row>
    <row r="25" spans="2:27" x14ac:dyDescent="0.2">
      <c r="B25" s="9" t="str">
        <f>IF(D25="","",MAX($B$5:B24)+1)</f>
        <v/>
      </c>
      <c r="C25" s="10"/>
      <c r="D25" s="11"/>
      <c r="E25" s="11"/>
      <c r="F25" s="11"/>
      <c r="G25" s="12"/>
      <c r="H25" s="12"/>
      <c r="I25" s="12"/>
      <c r="J25" s="10"/>
      <c r="K25" s="13"/>
      <c r="L25" s="10"/>
      <c r="M25" s="13"/>
      <c r="N25" s="11"/>
      <c r="O25" s="9"/>
      <c r="P25" s="14"/>
      <c r="Q25" s="9"/>
      <c r="R25" s="15" t="str">
        <f t="shared" si="0"/>
        <v/>
      </c>
      <c r="S25" s="16" t="str">
        <f t="shared" si="1"/>
        <v/>
      </c>
      <c r="T25" s="9"/>
      <c r="U25" s="15" t="str">
        <f t="shared" si="2"/>
        <v/>
      </c>
      <c r="V25" s="15" t="str">
        <f>IF(B25="","",SUMIF(Cheltuieli!$B$5:$B$1004,B25,Cheltuieli!$G$5:$G$1004))</f>
        <v/>
      </c>
      <c r="W25" s="15" t="str">
        <f t="shared" si="3"/>
        <v/>
      </c>
      <c r="X25" s="15" t="str">
        <f t="shared" si="4"/>
        <v/>
      </c>
      <c r="Y25" s="9"/>
      <c r="Z25" s="9"/>
      <c r="AA25" s="17" t="str">
        <f t="shared" ca="1" si="5"/>
        <v/>
      </c>
    </row>
    <row r="26" spans="2:27" x14ac:dyDescent="0.2">
      <c r="B26" s="9" t="str">
        <f>IF(D26="","",MAX($B$5:B25)+1)</f>
        <v/>
      </c>
      <c r="C26" s="10"/>
      <c r="D26" s="11"/>
      <c r="E26" s="11"/>
      <c r="F26" s="11"/>
      <c r="G26" s="12"/>
      <c r="H26" s="12"/>
      <c r="I26" s="12"/>
      <c r="J26" s="10"/>
      <c r="K26" s="13"/>
      <c r="L26" s="10"/>
      <c r="M26" s="13"/>
      <c r="N26" s="11"/>
      <c r="O26" s="9"/>
      <c r="P26" s="14"/>
      <c r="Q26" s="9"/>
      <c r="R26" s="15" t="str">
        <f t="shared" si="0"/>
        <v/>
      </c>
      <c r="S26" s="16" t="str">
        <f t="shared" si="1"/>
        <v/>
      </c>
      <c r="T26" s="9"/>
      <c r="U26" s="15" t="str">
        <f t="shared" si="2"/>
        <v/>
      </c>
      <c r="V26" s="15" t="str">
        <f>IF(B26="","",SUMIF(Cheltuieli!$B$5:$B$1004,B26,Cheltuieli!$G$5:$G$1004))</f>
        <v/>
      </c>
      <c r="W26" s="15" t="str">
        <f t="shared" si="3"/>
        <v/>
      </c>
      <c r="X26" s="15" t="str">
        <f t="shared" si="4"/>
        <v/>
      </c>
      <c r="Y26" s="9"/>
      <c r="Z26" s="9"/>
      <c r="AA26" s="17" t="str">
        <f t="shared" ca="1" si="5"/>
        <v/>
      </c>
    </row>
    <row r="27" spans="2:27" x14ac:dyDescent="0.2">
      <c r="B27" s="9" t="str">
        <f>IF(D27="","",MAX($B$5:B26)+1)</f>
        <v/>
      </c>
      <c r="C27" s="10"/>
      <c r="D27" s="11"/>
      <c r="E27" s="11"/>
      <c r="F27" s="11"/>
      <c r="G27" s="12"/>
      <c r="H27" s="12"/>
      <c r="I27" s="12"/>
      <c r="J27" s="10"/>
      <c r="K27" s="13"/>
      <c r="L27" s="10"/>
      <c r="M27" s="13"/>
      <c r="N27" s="11"/>
      <c r="O27" s="9"/>
      <c r="P27" s="14"/>
      <c r="Q27" s="9"/>
      <c r="R27" s="15" t="str">
        <f t="shared" si="0"/>
        <v/>
      </c>
      <c r="S27" s="16" t="str">
        <f t="shared" si="1"/>
        <v/>
      </c>
      <c r="T27" s="9"/>
      <c r="U27" s="15" t="str">
        <f t="shared" si="2"/>
        <v/>
      </c>
      <c r="V27" s="15" t="str">
        <f>IF(B27="","",SUMIF(Cheltuieli!$B$5:$B$1004,B27,Cheltuieli!$G$5:$G$1004))</f>
        <v/>
      </c>
      <c r="W27" s="15" t="str">
        <f t="shared" si="3"/>
        <v/>
      </c>
      <c r="X27" s="15" t="str">
        <f t="shared" si="4"/>
        <v/>
      </c>
      <c r="Y27" s="9"/>
      <c r="Z27" s="9"/>
      <c r="AA27" s="17" t="str">
        <f t="shared" ca="1" si="5"/>
        <v/>
      </c>
    </row>
    <row r="28" spans="2:27" x14ac:dyDescent="0.2">
      <c r="B28" s="9" t="str">
        <f>IF(D28="","",MAX($B$5:B27)+1)</f>
        <v/>
      </c>
      <c r="C28" s="10"/>
      <c r="D28" s="11"/>
      <c r="E28" s="11"/>
      <c r="F28" s="11"/>
      <c r="G28" s="12"/>
      <c r="H28" s="12"/>
      <c r="I28" s="12"/>
      <c r="J28" s="10"/>
      <c r="K28" s="13"/>
      <c r="L28" s="10"/>
      <c r="M28" s="13"/>
      <c r="N28" s="11"/>
      <c r="O28" s="9"/>
      <c r="P28" s="14"/>
      <c r="Q28" s="9"/>
      <c r="R28" s="15" t="str">
        <f t="shared" si="0"/>
        <v/>
      </c>
      <c r="S28" s="16" t="str">
        <f t="shared" si="1"/>
        <v/>
      </c>
      <c r="T28" s="9"/>
      <c r="U28" s="15" t="str">
        <f t="shared" si="2"/>
        <v/>
      </c>
      <c r="V28" s="15" t="str">
        <f>IF(B28="","",SUMIF(Cheltuieli!$B$5:$B$1004,B28,Cheltuieli!$G$5:$G$1004))</f>
        <v/>
      </c>
      <c r="W28" s="15" t="str">
        <f t="shared" si="3"/>
        <v/>
      </c>
      <c r="X28" s="15" t="str">
        <f t="shared" si="4"/>
        <v/>
      </c>
      <c r="Y28" s="9"/>
      <c r="Z28" s="9"/>
      <c r="AA28" s="17" t="str">
        <f t="shared" ca="1" si="5"/>
        <v/>
      </c>
    </row>
    <row r="29" spans="2:27" x14ac:dyDescent="0.2">
      <c r="B29" s="9" t="str">
        <f>IF(D29="","",MAX($B$5:B28)+1)</f>
        <v/>
      </c>
      <c r="C29" s="10"/>
      <c r="D29" s="11"/>
      <c r="E29" s="11"/>
      <c r="F29" s="11"/>
      <c r="G29" s="12"/>
      <c r="H29" s="12"/>
      <c r="I29" s="12"/>
      <c r="J29" s="10"/>
      <c r="K29" s="13"/>
      <c r="L29" s="10"/>
      <c r="M29" s="13"/>
      <c r="N29" s="11"/>
      <c r="O29" s="9"/>
      <c r="P29" s="14"/>
      <c r="Q29" s="9"/>
      <c r="R29" s="15" t="str">
        <f t="shared" si="0"/>
        <v/>
      </c>
      <c r="S29" s="16" t="str">
        <f t="shared" si="1"/>
        <v/>
      </c>
      <c r="T29" s="9"/>
      <c r="U29" s="15" t="str">
        <f t="shared" si="2"/>
        <v/>
      </c>
      <c r="V29" s="15" t="str">
        <f>IF(B29="","",SUMIF(Cheltuieli!$B$5:$B$1004,B29,Cheltuieli!$G$5:$G$1004))</f>
        <v/>
      </c>
      <c r="W29" s="15" t="str">
        <f t="shared" si="3"/>
        <v/>
      </c>
      <c r="X29" s="15" t="str">
        <f t="shared" si="4"/>
        <v/>
      </c>
      <c r="Y29" s="9"/>
      <c r="Z29" s="9"/>
      <c r="AA29" s="17" t="str">
        <f t="shared" ca="1" si="5"/>
        <v/>
      </c>
    </row>
    <row r="30" spans="2:27" x14ac:dyDescent="0.2">
      <c r="B30" s="9" t="str">
        <f>IF(D30="","",MAX($B$5:B29)+1)</f>
        <v/>
      </c>
      <c r="C30" s="10"/>
      <c r="D30" s="11"/>
      <c r="E30" s="11"/>
      <c r="F30" s="11"/>
      <c r="G30" s="12"/>
      <c r="H30" s="12"/>
      <c r="I30" s="12"/>
      <c r="J30" s="10"/>
      <c r="K30" s="13"/>
      <c r="L30" s="10"/>
      <c r="M30" s="13"/>
      <c r="N30" s="11"/>
      <c r="O30" s="9"/>
      <c r="P30" s="14"/>
      <c r="Q30" s="9"/>
      <c r="R30" s="15" t="str">
        <f t="shared" si="0"/>
        <v/>
      </c>
      <c r="S30" s="16" t="str">
        <f t="shared" si="1"/>
        <v/>
      </c>
      <c r="T30" s="9"/>
      <c r="U30" s="15" t="str">
        <f t="shared" si="2"/>
        <v/>
      </c>
      <c r="V30" s="15" t="str">
        <f>IF(B30="","",SUMIF(Cheltuieli!$B$5:$B$1004,B30,Cheltuieli!$G$5:$G$1004))</f>
        <v/>
      </c>
      <c r="W30" s="15" t="str">
        <f t="shared" si="3"/>
        <v/>
      </c>
      <c r="X30" s="15" t="str">
        <f t="shared" si="4"/>
        <v/>
      </c>
      <c r="Y30" s="9"/>
      <c r="Z30" s="9"/>
      <c r="AA30" s="17" t="str">
        <f t="shared" ca="1" si="5"/>
        <v/>
      </c>
    </row>
    <row r="31" spans="2:27" x14ac:dyDescent="0.2">
      <c r="B31" s="9" t="str">
        <f>IF(D31="","",MAX($B$5:B30)+1)</f>
        <v/>
      </c>
      <c r="C31" s="10"/>
      <c r="D31" s="11"/>
      <c r="E31" s="11"/>
      <c r="F31" s="11"/>
      <c r="G31" s="12"/>
      <c r="H31" s="12"/>
      <c r="I31" s="12"/>
      <c r="J31" s="10"/>
      <c r="K31" s="13"/>
      <c r="L31" s="10"/>
      <c r="M31" s="13"/>
      <c r="N31" s="11"/>
      <c r="O31" s="9"/>
      <c r="P31" s="14"/>
      <c r="Q31" s="9"/>
      <c r="R31" s="15" t="str">
        <f t="shared" si="0"/>
        <v/>
      </c>
      <c r="S31" s="16" t="str">
        <f t="shared" si="1"/>
        <v/>
      </c>
      <c r="T31" s="9"/>
      <c r="U31" s="15" t="str">
        <f t="shared" si="2"/>
        <v/>
      </c>
      <c r="V31" s="15" t="str">
        <f>IF(B31="","",SUMIF(Cheltuieli!$B$5:$B$1004,B31,Cheltuieli!$G$5:$G$1004))</f>
        <v/>
      </c>
      <c r="W31" s="15" t="str">
        <f t="shared" si="3"/>
        <v/>
      </c>
      <c r="X31" s="15" t="str">
        <f t="shared" si="4"/>
        <v/>
      </c>
      <c r="Y31" s="9"/>
      <c r="Z31" s="9"/>
      <c r="AA31" s="17" t="str">
        <f t="shared" ca="1" si="5"/>
        <v/>
      </c>
    </row>
    <row r="32" spans="2:27" x14ac:dyDescent="0.2">
      <c r="B32" s="9" t="str">
        <f>IF(D32="","",MAX($B$5:B31)+1)</f>
        <v/>
      </c>
      <c r="C32" s="10"/>
      <c r="D32" s="11"/>
      <c r="E32" s="11"/>
      <c r="F32" s="11"/>
      <c r="G32" s="12"/>
      <c r="H32" s="12"/>
      <c r="I32" s="12"/>
      <c r="J32" s="10"/>
      <c r="K32" s="13"/>
      <c r="L32" s="10"/>
      <c r="M32" s="13"/>
      <c r="N32" s="11"/>
      <c r="O32" s="9"/>
      <c r="P32" s="14"/>
      <c r="Q32" s="9"/>
      <c r="R32" s="15" t="str">
        <f t="shared" si="0"/>
        <v/>
      </c>
      <c r="S32" s="16" t="str">
        <f t="shared" si="1"/>
        <v/>
      </c>
      <c r="T32" s="9"/>
      <c r="U32" s="15" t="str">
        <f t="shared" si="2"/>
        <v/>
      </c>
      <c r="V32" s="15" t="str">
        <f>IF(B32="","",SUMIF(Cheltuieli!$B$5:$B$1004,B32,Cheltuieli!$G$5:$G$1004))</f>
        <v/>
      </c>
      <c r="W32" s="15" t="str">
        <f t="shared" si="3"/>
        <v/>
      </c>
      <c r="X32" s="15" t="str">
        <f t="shared" si="4"/>
        <v/>
      </c>
      <c r="Y32" s="9"/>
      <c r="Z32" s="9"/>
      <c r="AA32" s="17" t="str">
        <f t="shared" ca="1" si="5"/>
        <v/>
      </c>
    </row>
    <row r="33" spans="2:27" x14ac:dyDescent="0.2">
      <c r="B33" s="9" t="str">
        <f>IF(D33="","",MAX($B$5:B32)+1)</f>
        <v/>
      </c>
      <c r="C33" s="10"/>
      <c r="D33" s="11"/>
      <c r="E33" s="11"/>
      <c r="F33" s="11"/>
      <c r="G33" s="12"/>
      <c r="H33" s="12"/>
      <c r="I33" s="12"/>
      <c r="J33" s="10"/>
      <c r="K33" s="13"/>
      <c r="L33" s="10"/>
      <c r="M33" s="13"/>
      <c r="N33" s="11"/>
      <c r="O33" s="9"/>
      <c r="P33" s="14"/>
      <c r="Q33" s="9"/>
      <c r="R33" s="15" t="str">
        <f t="shared" si="0"/>
        <v/>
      </c>
      <c r="S33" s="16" t="str">
        <f t="shared" si="1"/>
        <v/>
      </c>
      <c r="T33" s="9"/>
      <c r="U33" s="15" t="str">
        <f t="shared" si="2"/>
        <v/>
      </c>
      <c r="V33" s="15" t="str">
        <f>IF(B33="","",SUMIF(Cheltuieli!$B$5:$B$1004,B33,Cheltuieli!$G$5:$G$1004))</f>
        <v/>
      </c>
      <c r="W33" s="15" t="str">
        <f t="shared" si="3"/>
        <v/>
      </c>
      <c r="X33" s="15" t="str">
        <f t="shared" si="4"/>
        <v/>
      </c>
      <c r="Y33" s="9"/>
      <c r="Z33" s="9"/>
      <c r="AA33" s="17" t="str">
        <f t="shared" ca="1" si="5"/>
        <v/>
      </c>
    </row>
    <row r="34" spans="2:27" x14ac:dyDescent="0.2">
      <c r="B34" s="9" t="str">
        <f>IF(D34="","",MAX($B$5:B33)+1)</f>
        <v/>
      </c>
      <c r="C34" s="10"/>
      <c r="D34" s="11"/>
      <c r="E34" s="11"/>
      <c r="F34" s="11"/>
      <c r="G34" s="12"/>
      <c r="H34" s="12"/>
      <c r="I34" s="12"/>
      <c r="J34" s="10"/>
      <c r="K34" s="13"/>
      <c r="L34" s="10"/>
      <c r="M34" s="13"/>
      <c r="N34" s="11"/>
      <c r="O34" s="9"/>
      <c r="P34" s="14"/>
      <c r="Q34" s="9"/>
      <c r="R34" s="15" t="str">
        <f t="shared" si="0"/>
        <v/>
      </c>
      <c r="S34" s="16" t="str">
        <f t="shared" si="1"/>
        <v/>
      </c>
      <c r="T34" s="9"/>
      <c r="U34" s="15" t="str">
        <f t="shared" si="2"/>
        <v/>
      </c>
      <c r="V34" s="15" t="str">
        <f>IF(B34="","",SUMIF(Cheltuieli!$B$5:$B$1004,B34,Cheltuieli!$G$5:$G$1004))</f>
        <v/>
      </c>
      <c r="W34" s="15" t="str">
        <f t="shared" si="3"/>
        <v/>
      </c>
      <c r="X34" s="15" t="str">
        <f t="shared" si="4"/>
        <v/>
      </c>
      <c r="Y34" s="9"/>
      <c r="Z34" s="9"/>
      <c r="AA34" s="17" t="str">
        <f t="shared" ca="1" si="5"/>
        <v/>
      </c>
    </row>
    <row r="35" spans="2:27" x14ac:dyDescent="0.2">
      <c r="B35" s="9" t="str">
        <f>IF(D35="","",MAX($B$5:B34)+1)</f>
        <v/>
      </c>
      <c r="C35" s="10"/>
      <c r="D35" s="11"/>
      <c r="E35" s="11"/>
      <c r="F35" s="11"/>
      <c r="G35" s="12"/>
      <c r="H35" s="12"/>
      <c r="I35" s="12"/>
      <c r="J35" s="10"/>
      <c r="K35" s="13"/>
      <c r="L35" s="10"/>
      <c r="M35" s="13"/>
      <c r="N35" s="11"/>
      <c r="O35" s="9"/>
      <c r="P35" s="14"/>
      <c r="Q35" s="9"/>
      <c r="R35" s="15" t="str">
        <f t="shared" si="0"/>
        <v/>
      </c>
      <c r="S35" s="16" t="str">
        <f t="shared" si="1"/>
        <v/>
      </c>
      <c r="T35" s="9"/>
      <c r="U35" s="15" t="str">
        <f t="shared" si="2"/>
        <v/>
      </c>
      <c r="V35" s="15" t="str">
        <f>IF(B35="","",SUMIF(Cheltuieli!$B$5:$B$1004,B35,Cheltuieli!$G$5:$G$1004))</f>
        <v/>
      </c>
      <c r="W35" s="15" t="str">
        <f t="shared" si="3"/>
        <v/>
      </c>
      <c r="X35" s="15" t="str">
        <f t="shared" si="4"/>
        <v/>
      </c>
      <c r="Y35" s="9"/>
      <c r="Z35" s="9"/>
      <c r="AA35" s="17" t="str">
        <f t="shared" ca="1" si="5"/>
        <v/>
      </c>
    </row>
    <row r="36" spans="2:27" x14ac:dyDescent="0.2">
      <c r="B36" s="9" t="str">
        <f>IF(D36="","",MAX($B$5:B35)+1)</f>
        <v/>
      </c>
      <c r="C36" s="10"/>
      <c r="D36" s="11"/>
      <c r="E36" s="11"/>
      <c r="F36" s="11"/>
      <c r="G36" s="12"/>
      <c r="H36" s="12"/>
      <c r="I36" s="12"/>
      <c r="J36" s="10"/>
      <c r="K36" s="13"/>
      <c r="L36" s="10"/>
      <c r="M36" s="13"/>
      <c r="N36" s="11"/>
      <c r="O36" s="9"/>
      <c r="P36" s="14"/>
      <c r="Q36" s="9"/>
      <c r="R36" s="15" t="str">
        <f t="shared" si="0"/>
        <v/>
      </c>
      <c r="S36" s="16" t="str">
        <f t="shared" si="1"/>
        <v/>
      </c>
      <c r="T36" s="9"/>
      <c r="U36" s="15" t="str">
        <f t="shared" si="2"/>
        <v/>
      </c>
      <c r="V36" s="15" t="str">
        <f>IF(B36="","",SUMIF(Cheltuieli!$B$5:$B$1004,B36,Cheltuieli!$G$5:$G$1004))</f>
        <v/>
      </c>
      <c r="W36" s="15" t="str">
        <f t="shared" si="3"/>
        <v/>
      </c>
      <c r="X36" s="15" t="str">
        <f t="shared" si="4"/>
        <v/>
      </c>
      <c r="Y36" s="9"/>
      <c r="Z36" s="9"/>
      <c r="AA36" s="17" t="str">
        <f t="shared" ca="1" si="5"/>
        <v/>
      </c>
    </row>
    <row r="37" spans="2:27" x14ac:dyDescent="0.2">
      <c r="B37" s="9" t="str">
        <f>IF(D37="","",MAX($B$5:B36)+1)</f>
        <v/>
      </c>
      <c r="C37" s="10"/>
      <c r="D37" s="11"/>
      <c r="E37" s="11"/>
      <c r="F37" s="11"/>
      <c r="G37" s="12"/>
      <c r="H37" s="12"/>
      <c r="I37" s="12"/>
      <c r="J37" s="10"/>
      <c r="K37" s="13"/>
      <c r="L37" s="10"/>
      <c r="M37" s="13"/>
      <c r="N37" s="11"/>
      <c r="O37" s="9"/>
      <c r="P37" s="14"/>
      <c r="Q37" s="9"/>
      <c r="R37" s="15" t="str">
        <f t="shared" si="0"/>
        <v/>
      </c>
      <c r="S37" s="16" t="str">
        <f t="shared" si="1"/>
        <v/>
      </c>
      <c r="T37" s="9"/>
      <c r="U37" s="15" t="str">
        <f t="shared" si="2"/>
        <v/>
      </c>
      <c r="V37" s="15" t="str">
        <f>IF(B37="","",SUMIF(Cheltuieli!$B$5:$B$1004,B37,Cheltuieli!$G$5:$G$1004))</f>
        <v/>
      </c>
      <c r="W37" s="15" t="str">
        <f t="shared" si="3"/>
        <v/>
      </c>
      <c r="X37" s="15" t="str">
        <f t="shared" si="4"/>
        <v/>
      </c>
      <c r="Y37" s="9"/>
      <c r="Z37" s="9"/>
      <c r="AA37" s="17" t="str">
        <f t="shared" ca="1" si="5"/>
        <v/>
      </c>
    </row>
    <row r="38" spans="2:27" x14ac:dyDescent="0.2">
      <c r="B38" s="9" t="str">
        <f>IF(D38="","",MAX($B$5:B37)+1)</f>
        <v/>
      </c>
      <c r="C38" s="10"/>
      <c r="D38" s="11"/>
      <c r="E38" s="11"/>
      <c r="F38" s="11"/>
      <c r="G38" s="12"/>
      <c r="H38" s="12"/>
      <c r="I38" s="12"/>
      <c r="J38" s="10"/>
      <c r="K38" s="13"/>
      <c r="L38" s="10"/>
      <c r="M38" s="13"/>
      <c r="N38" s="11"/>
      <c r="O38" s="9"/>
      <c r="P38" s="14"/>
      <c r="Q38" s="9"/>
      <c r="R38" s="15" t="str">
        <f t="shared" si="0"/>
        <v/>
      </c>
      <c r="S38" s="16" t="str">
        <f t="shared" si="1"/>
        <v/>
      </c>
      <c r="T38" s="9"/>
      <c r="U38" s="15" t="str">
        <f t="shared" si="2"/>
        <v/>
      </c>
      <c r="V38" s="15" t="str">
        <f>IF(B38="","",SUMIF(Cheltuieli!$B$5:$B$1004,B38,Cheltuieli!$G$5:$G$1004))</f>
        <v/>
      </c>
      <c r="W38" s="15" t="str">
        <f t="shared" si="3"/>
        <v/>
      </c>
      <c r="X38" s="15" t="str">
        <f t="shared" si="4"/>
        <v/>
      </c>
      <c r="Y38" s="9"/>
      <c r="Z38" s="9"/>
      <c r="AA38" s="17" t="str">
        <f t="shared" ca="1" si="5"/>
        <v/>
      </c>
    </row>
    <row r="39" spans="2:27" x14ac:dyDescent="0.2">
      <c r="B39" s="9" t="str">
        <f>IF(D39="","",MAX($B$5:B38)+1)</f>
        <v/>
      </c>
      <c r="C39" s="10"/>
      <c r="D39" s="11"/>
      <c r="E39" s="11"/>
      <c r="F39" s="11"/>
      <c r="G39" s="12"/>
      <c r="H39" s="12"/>
      <c r="I39" s="12"/>
      <c r="J39" s="10"/>
      <c r="K39" s="13"/>
      <c r="L39" s="10"/>
      <c r="M39" s="13"/>
      <c r="N39" s="11"/>
      <c r="O39" s="9"/>
      <c r="P39" s="14"/>
      <c r="Q39" s="9"/>
      <c r="R39" s="15" t="str">
        <f t="shared" si="0"/>
        <v/>
      </c>
      <c r="S39" s="16" t="str">
        <f t="shared" si="1"/>
        <v/>
      </c>
      <c r="T39" s="9"/>
      <c r="U39" s="15" t="str">
        <f t="shared" si="2"/>
        <v/>
      </c>
      <c r="V39" s="15" t="str">
        <f>IF(B39="","",SUMIF(Cheltuieli!$B$5:$B$1004,B39,Cheltuieli!$G$5:$G$1004))</f>
        <v/>
      </c>
      <c r="W39" s="15" t="str">
        <f t="shared" si="3"/>
        <v/>
      </c>
      <c r="X39" s="15" t="str">
        <f t="shared" si="4"/>
        <v/>
      </c>
      <c r="Y39" s="9"/>
      <c r="Z39" s="9"/>
      <c r="AA39" s="17" t="str">
        <f t="shared" ca="1" si="5"/>
        <v/>
      </c>
    </row>
    <row r="40" spans="2:27" x14ac:dyDescent="0.2">
      <c r="B40" s="9" t="str">
        <f>IF(D40="","",MAX($B$5:B39)+1)</f>
        <v/>
      </c>
      <c r="C40" s="10"/>
      <c r="D40" s="11"/>
      <c r="E40" s="11"/>
      <c r="F40" s="11"/>
      <c r="G40" s="12"/>
      <c r="H40" s="12"/>
      <c r="I40" s="12"/>
      <c r="J40" s="10"/>
      <c r="K40" s="13"/>
      <c r="L40" s="10"/>
      <c r="M40" s="13"/>
      <c r="N40" s="11"/>
      <c r="O40" s="9"/>
      <c r="P40" s="14"/>
      <c r="Q40" s="9"/>
      <c r="R40" s="15" t="str">
        <f t="shared" si="0"/>
        <v/>
      </c>
      <c r="S40" s="16" t="str">
        <f t="shared" si="1"/>
        <v/>
      </c>
      <c r="T40" s="9"/>
      <c r="U40" s="15" t="str">
        <f t="shared" si="2"/>
        <v/>
      </c>
      <c r="V40" s="15" t="str">
        <f>IF(B40="","",SUMIF(Cheltuieli!$B$5:$B$1004,B40,Cheltuieli!$G$5:$G$1004))</f>
        <v/>
      </c>
      <c r="W40" s="15" t="str">
        <f t="shared" si="3"/>
        <v/>
      </c>
      <c r="X40" s="15" t="str">
        <f t="shared" si="4"/>
        <v/>
      </c>
      <c r="Y40" s="9"/>
      <c r="Z40" s="9"/>
      <c r="AA40" s="17" t="str">
        <f t="shared" ca="1" si="5"/>
        <v/>
      </c>
    </row>
    <row r="41" spans="2:27" x14ac:dyDescent="0.2">
      <c r="B41" s="9" t="str">
        <f>IF(D41="","",MAX($B$5:B40)+1)</f>
        <v/>
      </c>
      <c r="C41" s="10"/>
      <c r="D41" s="11"/>
      <c r="E41" s="11"/>
      <c r="F41" s="11"/>
      <c r="G41" s="12"/>
      <c r="H41" s="12"/>
      <c r="I41" s="12"/>
      <c r="J41" s="10"/>
      <c r="K41" s="13"/>
      <c r="L41" s="10"/>
      <c r="M41" s="13"/>
      <c r="N41" s="11"/>
      <c r="O41" s="9"/>
      <c r="P41" s="14"/>
      <c r="Q41" s="9"/>
      <c r="R41" s="15" t="str">
        <f t="shared" si="0"/>
        <v/>
      </c>
      <c r="S41" s="16" t="str">
        <f t="shared" si="1"/>
        <v/>
      </c>
      <c r="T41" s="9"/>
      <c r="U41" s="15" t="str">
        <f t="shared" si="2"/>
        <v/>
      </c>
      <c r="V41" s="15" t="str">
        <f>IF(B41="","",SUMIF(Cheltuieli!$B$5:$B$1004,B41,Cheltuieli!$G$5:$G$1004))</f>
        <v/>
      </c>
      <c r="W41" s="15" t="str">
        <f t="shared" si="3"/>
        <v/>
      </c>
      <c r="X41" s="15" t="str">
        <f t="shared" si="4"/>
        <v/>
      </c>
      <c r="Y41" s="9"/>
      <c r="Z41" s="9"/>
      <c r="AA41" s="17" t="str">
        <f t="shared" ca="1" si="5"/>
        <v/>
      </c>
    </row>
    <row r="42" spans="2:27" x14ac:dyDescent="0.2">
      <c r="B42" s="9" t="str">
        <f>IF(D42="","",MAX($B$5:B41)+1)</f>
        <v/>
      </c>
      <c r="C42" s="10"/>
      <c r="D42" s="11"/>
      <c r="E42" s="11"/>
      <c r="F42" s="11"/>
      <c r="G42" s="12"/>
      <c r="H42" s="12"/>
      <c r="I42" s="12"/>
      <c r="J42" s="10"/>
      <c r="K42" s="13"/>
      <c r="L42" s="10"/>
      <c r="M42" s="13"/>
      <c r="N42" s="11"/>
      <c r="O42" s="9"/>
      <c r="P42" s="14"/>
      <c r="Q42" s="9"/>
      <c r="R42" s="15" t="str">
        <f t="shared" si="0"/>
        <v/>
      </c>
      <c r="S42" s="16" t="str">
        <f t="shared" si="1"/>
        <v/>
      </c>
      <c r="T42" s="9"/>
      <c r="U42" s="15" t="str">
        <f t="shared" si="2"/>
        <v/>
      </c>
      <c r="V42" s="15" t="str">
        <f>IF(B42="","",SUMIF(Cheltuieli!$B$5:$B$1004,B42,Cheltuieli!$G$5:$G$1004))</f>
        <v/>
      </c>
      <c r="W42" s="15" t="str">
        <f t="shared" si="3"/>
        <v/>
      </c>
      <c r="X42" s="15" t="str">
        <f t="shared" si="4"/>
        <v/>
      </c>
      <c r="Y42" s="9"/>
      <c r="Z42" s="9"/>
      <c r="AA42" s="17" t="str">
        <f t="shared" ca="1" si="5"/>
        <v/>
      </c>
    </row>
    <row r="43" spans="2:27" x14ac:dyDescent="0.2">
      <c r="B43" s="9" t="str">
        <f>IF(D43="","",MAX($B$5:B42)+1)</f>
        <v/>
      </c>
      <c r="C43" s="10"/>
      <c r="D43" s="11"/>
      <c r="E43" s="11"/>
      <c r="F43" s="11"/>
      <c r="G43" s="12"/>
      <c r="H43" s="12"/>
      <c r="I43" s="12"/>
      <c r="J43" s="10"/>
      <c r="K43" s="13"/>
      <c r="L43" s="10"/>
      <c r="M43" s="13"/>
      <c r="N43" s="11"/>
      <c r="O43" s="9"/>
      <c r="P43" s="14"/>
      <c r="Q43" s="9"/>
      <c r="R43" s="15" t="str">
        <f t="shared" si="0"/>
        <v/>
      </c>
      <c r="S43" s="16" t="str">
        <f t="shared" si="1"/>
        <v/>
      </c>
      <c r="T43" s="9"/>
      <c r="U43" s="15" t="str">
        <f t="shared" si="2"/>
        <v/>
      </c>
      <c r="V43" s="15" t="str">
        <f>IF(B43="","",SUMIF(Cheltuieli!$B$5:$B$1004,B43,Cheltuieli!$G$5:$G$1004))</f>
        <v/>
      </c>
      <c r="W43" s="15" t="str">
        <f t="shared" si="3"/>
        <v/>
      </c>
      <c r="X43" s="15" t="str">
        <f t="shared" si="4"/>
        <v/>
      </c>
      <c r="Y43" s="9"/>
      <c r="Z43" s="9"/>
      <c r="AA43" s="17" t="str">
        <f t="shared" ca="1" si="5"/>
        <v/>
      </c>
    </row>
    <row r="44" spans="2:27" x14ac:dyDescent="0.2">
      <c r="B44" s="9" t="str">
        <f>IF(D44="","",MAX($B$5:B43)+1)</f>
        <v/>
      </c>
      <c r="C44" s="10"/>
      <c r="D44" s="11"/>
      <c r="E44" s="11"/>
      <c r="F44" s="11"/>
      <c r="G44" s="12"/>
      <c r="H44" s="12"/>
      <c r="I44" s="12"/>
      <c r="J44" s="10"/>
      <c r="K44" s="13"/>
      <c r="L44" s="10"/>
      <c r="M44" s="13"/>
      <c r="N44" s="11"/>
      <c r="O44" s="9"/>
      <c r="P44" s="14"/>
      <c r="Q44" s="9"/>
      <c r="R44" s="15" t="str">
        <f t="shared" si="0"/>
        <v/>
      </c>
      <c r="S44" s="16" t="str">
        <f t="shared" si="1"/>
        <v/>
      </c>
      <c r="T44" s="9"/>
      <c r="U44" s="15" t="str">
        <f t="shared" si="2"/>
        <v/>
      </c>
      <c r="V44" s="15" t="str">
        <f>IF(B44="","",SUMIF(Cheltuieli!$B$5:$B$1004,B44,Cheltuieli!$G$5:$G$1004))</f>
        <v/>
      </c>
      <c r="W44" s="15" t="str">
        <f t="shared" si="3"/>
        <v/>
      </c>
      <c r="X44" s="15" t="str">
        <f t="shared" si="4"/>
        <v/>
      </c>
      <c r="Y44" s="9"/>
      <c r="Z44" s="9"/>
      <c r="AA44" s="17" t="str">
        <f t="shared" ca="1" si="5"/>
        <v/>
      </c>
    </row>
    <row r="45" spans="2:27" x14ac:dyDescent="0.2">
      <c r="B45" s="9" t="str">
        <f>IF(D45="","",MAX($B$5:B44)+1)</f>
        <v/>
      </c>
      <c r="C45" s="10"/>
      <c r="D45" s="11"/>
      <c r="E45" s="11"/>
      <c r="F45" s="11"/>
      <c r="G45" s="12"/>
      <c r="H45" s="12"/>
      <c r="I45" s="12"/>
      <c r="J45" s="10"/>
      <c r="K45" s="13"/>
      <c r="L45" s="10"/>
      <c r="M45" s="13"/>
      <c r="N45" s="11"/>
      <c r="O45" s="9"/>
      <c r="P45" s="14"/>
      <c r="Q45" s="9"/>
      <c r="R45" s="15" t="str">
        <f t="shared" si="0"/>
        <v/>
      </c>
      <c r="S45" s="16" t="str">
        <f t="shared" si="1"/>
        <v/>
      </c>
      <c r="T45" s="9"/>
      <c r="U45" s="15" t="str">
        <f t="shared" si="2"/>
        <v/>
      </c>
      <c r="V45" s="15" t="str">
        <f>IF(B45="","",SUMIF(Cheltuieli!$B$5:$B$1004,B45,Cheltuieli!$G$5:$G$1004))</f>
        <v/>
      </c>
      <c r="W45" s="15" t="str">
        <f t="shared" si="3"/>
        <v/>
      </c>
      <c r="X45" s="15" t="str">
        <f t="shared" si="4"/>
        <v/>
      </c>
      <c r="Y45" s="9"/>
      <c r="Z45" s="9"/>
      <c r="AA45" s="17" t="str">
        <f t="shared" ca="1" si="5"/>
        <v/>
      </c>
    </row>
    <row r="46" spans="2:27" x14ac:dyDescent="0.2">
      <c r="B46" s="9" t="str">
        <f>IF(D46="","",MAX($B$5:B45)+1)</f>
        <v/>
      </c>
      <c r="C46" s="10"/>
      <c r="D46" s="11"/>
      <c r="E46" s="11"/>
      <c r="F46" s="11"/>
      <c r="G46" s="12"/>
      <c r="H46" s="12"/>
      <c r="I46" s="12"/>
      <c r="J46" s="10"/>
      <c r="K46" s="13"/>
      <c r="L46" s="10"/>
      <c r="M46" s="13"/>
      <c r="N46" s="11"/>
      <c r="O46" s="9"/>
      <c r="P46" s="14"/>
      <c r="Q46" s="9"/>
      <c r="R46" s="15" t="str">
        <f t="shared" si="0"/>
        <v/>
      </c>
      <c r="S46" s="16" t="str">
        <f t="shared" si="1"/>
        <v/>
      </c>
      <c r="T46" s="9"/>
      <c r="U46" s="15" t="str">
        <f t="shared" si="2"/>
        <v/>
      </c>
      <c r="V46" s="15" t="str">
        <f>IF(B46="","",SUMIF(Cheltuieli!$B$5:$B$1004,B46,Cheltuieli!$G$5:$G$1004))</f>
        <v/>
      </c>
      <c r="W46" s="15" t="str">
        <f t="shared" si="3"/>
        <v/>
      </c>
      <c r="X46" s="15" t="str">
        <f t="shared" si="4"/>
        <v/>
      </c>
      <c r="Y46" s="9"/>
      <c r="Z46" s="9"/>
      <c r="AA46" s="17" t="str">
        <f t="shared" ca="1" si="5"/>
        <v/>
      </c>
    </row>
    <row r="47" spans="2:27" x14ac:dyDescent="0.2">
      <c r="B47" s="9" t="str">
        <f>IF(D47="","",MAX($B$5:B46)+1)</f>
        <v/>
      </c>
      <c r="C47" s="10"/>
      <c r="D47" s="11"/>
      <c r="E47" s="11"/>
      <c r="F47" s="11"/>
      <c r="G47" s="12"/>
      <c r="H47" s="12"/>
      <c r="I47" s="12"/>
      <c r="J47" s="10"/>
      <c r="K47" s="13"/>
      <c r="L47" s="10"/>
      <c r="M47" s="13"/>
      <c r="N47" s="11"/>
      <c r="O47" s="9"/>
      <c r="P47" s="14"/>
      <c r="Q47" s="9"/>
      <c r="R47" s="15" t="str">
        <f t="shared" si="0"/>
        <v/>
      </c>
      <c r="S47" s="16" t="str">
        <f t="shared" si="1"/>
        <v/>
      </c>
      <c r="T47" s="9"/>
      <c r="U47" s="15" t="str">
        <f t="shared" si="2"/>
        <v/>
      </c>
      <c r="V47" s="15" t="str">
        <f>IF(B47="","",SUMIF(Cheltuieli!$B$5:$B$1004,B47,Cheltuieli!$G$5:$G$1004))</f>
        <v/>
      </c>
      <c r="W47" s="15" t="str">
        <f t="shared" si="3"/>
        <v/>
      </c>
      <c r="X47" s="15" t="str">
        <f t="shared" si="4"/>
        <v/>
      </c>
      <c r="Y47" s="9"/>
      <c r="Z47" s="9"/>
      <c r="AA47" s="17" t="str">
        <f t="shared" ca="1" si="5"/>
        <v/>
      </c>
    </row>
    <row r="48" spans="2:27" x14ac:dyDescent="0.2">
      <c r="B48" s="9" t="str">
        <f>IF(D48="","",MAX($B$5:B47)+1)</f>
        <v/>
      </c>
      <c r="C48" s="10"/>
      <c r="D48" s="11"/>
      <c r="E48" s="11"/>
      <c r="F48" s="11"/>
      <c r="G48" s="12"/>
      <c r="H48" s="12"/>
      <c r="I48" s="12"/>
      <c r="J48" s="10"/>
      <c r="K48" s="13"/>
      <c r="L48" s="10"/>
      <c r="M48" s="13"/>
      <c r="N48" s="11"/>
      <c r="O48" s="9"/>
      <c r="P48" s="14"/>
      <c r="Q48" s="9"/>
      <c r="R48" s="15" t="str">
        <f t="shared" si="0"/>
        <v/>
      </c>
      <c r="S48" s="16" t="str">
        <f t="shared" si="1"/>
        <v/>
      </c>
      <c r="T48" s="9"/>
      <c r="U48" s="15" t="str">
        <f t="shared" si="2"/>
        <v/>
      </c>
      <c r="V48" s="15" t="str">
        <f>IF(B48="","",SUMIF(Cheltuieli!$B$5:$B$1004,B48,Cheltuieli!$G$5:$G$1004))</f>
        <v/>
      </c>
      <c r="W48" s="15" t="str">
        <f t="shared" si="3"/>
        <v/>
      </c>
      <c r="X48" s="15" t="str">
        <f t="shared" si="4"/>
        <v/>
      </c>
      <c r="Y48" s="9"/>
      <c r="Z48" s="9"/>
      <c r="AA48" s="17" t="str">
        <f t="shared" ca="1" si="5"/>
        <v/>
      </c>
    </row>
    <row r="49" spans="2:27" x14ac:dyDescent="0.2">
      <c r="B49" s="9" t="str">
        <f>IF(D49="","",MAX($B$5:B48)+1)</f>
        <v/>
      </c>
      <c r="C49" s="10"/>
      <c r="D49" s="11"/>
      <c r="E49" s="11"/>
      <c r="F49" s="11"/>
      <c r="G49" s="12"/>
      <c r="H49" s="12"/>
      <c r="I49" s="12"/>
      <c r="J49" s="10"/>
      <c r="K49" s="13"/>
      <c r="L49" s="10"/>
      <c r="M49" s="13"/>
      <c r="N49" s="11"/>
      <c r="O49" s="9"/>
      <c r="P49" s="14"/>
      <c r="Q49" s="9"/>
      <c r="R49" s="15" t="str">
        <f t="shared" si="0"/>
        <v/>
      </c>
      <c r="S49" s="16" t="str">
        <f t="shared" si="1"/>
        <v/>
      </c>
      <c r="T49" s="9"/>
      <c r="U49" s="15" t="str">
        <f t="shared" si="2"/>
        <v/>
      </c>
      <c r="V49" s="15" t="str">
        <f>IF(B49="","",SUMIF(Cheltuieli!$B$5:$B$1004,B49,Cheltuieli!$G$5:$G$1004))</f>
        <v/>
      </c>
      <c r="W49" s="15" t="str">
        <f t="shared" si="3"/>
        <v/>
      </c>
      <c r="X49" s="15" t="str">
        <f t="shared" si="4"/>
        <v/>
      </c>
      <c r="Y49" s="9"/>
      <c r="Z49" s="9"/>
      <c r="AA49" s="17" t="str">
        <f t="shared" ca="1" si="5"/>
        <v/>
      </c>
    </row>
    <row r="50" spans="2:27" x14ac:dyDescent="0.2">
      <c r="B50" s="9" t="str">
        <f>IF(D50="","",MAX($B$5:B49)+1)</f>
        <v/>
      </c>
      <c r="C50" s="10"/>
      <c r="D50" s="11"/>
      <c r="E50" s="11"/>
      <c r="F50" s="11"/>
      <c r="G50" s="12"/>
      <c r="H50" s="12"/>
      <c r="I50" s="12"/>
      <c r="J50" s="10"/>
      <c r="K50" s="13"/>
      <c r="L50" s="10"/>
      <c r="M50" s="13"/>
      <c r="N50" s="11"/>
      <c r="O50" s="9"/>
      <c r="P50" s="14"/>
      <c r="Q50" s="9"/>
      <c r="R50" s="15" t="str">
        <f t="shared" si="0"/>
        <v/>
      </c>
      <c r="S50" s="16" t="str">
        <f t="shared" si="1"/>
        <v/>
      </c>
      <c r="T50" s="9"/>
      <c r="U50" s="15" t="str">
        <f t="shared" si="2"/>
        <v/>
      </c>
      <c r="V50" s="15" t="str">
        <f>IF(B50="","",SUMIF(Cheltuieli!$B$5:$B$1004,B50,Cheltuieli!$G$5:$G$1004))</f>
        <v/>
      </c>
      <c r="W50" s="15" t="str">
        <f t="shared" si="3"/>
        <v/>
      </c>
      <c r="X50" s="15" t="str">
        <f t="shared" si="4"/>
        <v/>
      </c>
      <c r="Y50" s="9"/>
      <c r="Z50" s="9"/>
      <c r="AA50" s="17" t="str">
        <f t="shared" ca="1" si="5"/>
        <v/>
      </c>
    </row>
    <row r="51" spans="2:27" x14ac:dyDescent="0.2">
      <c r="B51" s="9" t="str">
        <f>IF(D51="","",MAX($B$5:B50)+1)</f>
        <v/>
      </c>
      <c r="C51" s="10"/>
      <c r="D51" s="11"/>
      <c r="E51" s="11"/>
      <c r="F51" s="11"/>
      <c r="G51" s="12"/>
      <c r="H51" s="12"/>
      <c r="I51" s="12"/>
      <c r="J51" s="10"/>
      <c r="K51" s="13"/>
      <c r="L51" s="10"/>
      <c r="M51" s="13"/>
      <c r="N51" s="11"/>
      <c r="O51" s="9"/>
      <c r="P51" s="14"/>
      <c r="Q51" s="9"/>
      <c r="R51" s="15" t="str">
        <f t="shared" si="0"/>
        <v/>
      </c>
      <c r="S51" s="16" t="str">
        <f t="shared" si="1"/>
        <v/>
      </c>
      <c r="T51" s="9"/>
      <c r="U51" s="15" t="str">
        <f t="shared" si="2"/>
        <v/>
      </c>
      <c r="V51" s="15" t="str">
        <f>IF(B51="","",SUMIF(Cheltuieli!$B$5:$B$1004,B51,Cheltuieli!$G$5:$G$1004))</f>
        <v/>
      </c>
      <c r="W51" s="15" t="str">
        <f t="shared" si="3"/>
        <v/>
      </c>
      <c r="X51" s="15" t="str">
        <f t="shared" si="4"/>
        <v/>
      </c>
      <c r="Y51" s="9"/>
      <c r="Z51" s="9"/>
      <c r="AA51" s="17" t="str">
        <f t="shared" ca="1" si="5"/>
        <v/>
      </c>
    </row>
    <row r="52" spans="2:27" x14ac:dyDescent="0.2">
      <c r="B52" s="9" t="str">
        <f>IF(D52="","",MAX($B$5:B51)+1)</f>
        <v/>
      </c>
      <c r="C52" s="10"/>
      <c r="D52" s="11"/>
      <c r="E52" s="11"/>
      <c r="F52" s="11"/>
      <c r="G52" s="12"/>
      <c r="H52" s="12"/>
      <c r="I52" s="12"/>
      <c r="J52" s="10"/>
      <c r="K52" s="13"/>
      <c r="L52" s="10"/>
      <c r="M52" s="13"/>
      <c r="N52" s="11"/>
      <c r="O52" s="9"/>
      <c r="P52" s="14"/>
      <c r="Q52" s="9"/>
      <c r="R52" s="15" t="str">
        <f t="shared" si="0"/>
        <v/>
      </c>
      <c r="S52" s="16" t="str">
        <f t="shared" si="1"/>
        <v/>
      </c>
      <c r="T52" s="9"/>
      <c r="U52" s="15" t="str">
        <f t="shared" si="2"/>
        <v/>
      </c>
      <c r="V52" s="15" t="str">
        <f>IF(B52="","",SUMIF(Cheltuieli!$B$5:$B$1004,B52,Cheltuieli!$G$5:$G$1004))</f>
        <v/>
      </c>
      <c r="W52" s="15" t="str">
        <f t="shared" si="3"/>
        <v/>
      </c>
      <c r="X52" s="15" t="str">
        <f t="shared" si="4"/>
        <v/>
      </c>
      <c r="Y52" s="9"/>
      <c r="Z52" s="9"/>
      <c r="AA52" s="17" t="str">
        <f t="shared" ca="1" si="5"/>
        <v/>
      </c>
    </row>
    <row r="53" spans="2:27" x14ac:dyDescent="0.2">
      <c r="B53" s="9" t="str">
        <f>IF(D53="","",MAX($B$5:B52)+1)</f>
        <v/>
      </c>
      <c r="C53" s="10"/>
      <c r="D53" s="11"/>
      <c r="E53" s="11"/>
      <c r="F53" s="11"/>
      <c r="G53" s="12"/>
      <c r="H53" s="12"/>
      <c r="I53" s="12"/>
      <c r="J53" s="10"/>
      <c r="K53" s="13"/>
      <c r="L53" s="10"/>
      <c r="M53" s="13"/>
      <c r="N53" s="11"/>
      <c r="O53" s="9"/>
      <c r="P53" s="14"/>
      <c r="Q53" s="9"/>
      <c r="R53" s="15" t="str">
        <f t="shared" si="0"/>
        <v/>
      </c>
      <c r="S53" s="16" t="str">
        <f t="shared" si="1"/>
        <v/>
      </c>
      <c r="T53" s="9"/>
      <c r="U53" s="15" t="str">
        <f t="shared" si="2"/>
        <v/>
      </c>
      <c r="V53" s="15" t="str">
        <f>IF(B53="","",SUMIF(Cheltuieli!$B$5:$B$1004,B53,Cheltuieli!$G$5:$G$1004))</f>
        <v/>
      </c>
      <c r="W53" s="15" t="str">
        <f t="shared" si="3"/>
        <v/>
      </c>
      <c r="X53" s="15" t="str">
        <f t="shared" si="4"/>
        <v/>
      </c>
      <c r="Y53" s="9"/>
      <c r="Z53" s="9"/>
      <c r="AA53" s="17" t="str">
        <f t="shared" ca="1" si="5"/>
        <v/>
      </c>
    </row>
    <row r="54" spans="2:27" x14ac:dyDescent="0.2">
      <c r="B54" s="9" t="str">
        <f>IF(D54="","",MAX($B$5:B53)+1)</f>
        <v/>
      </c>
      <c r="C54" s="10"/>
      <c r="D54" s="11"/>
      <c r="E54" s="11"/>
      <c r="F54" s="11"/>
      <c r="G54" s="12"/>
      <c r="H54" s="12"/>
      <c r="I54" s="12"/>
      <c r="J54" s="10"/>
      <c r="K54" s="13"/>
      <c r="L54" s="10"/>
      <c r="M54" s="13"/>
      <c r="N54" s="11"/>
      <c r="O54" s="9"/>
      <c r="P54" s="14"/>
      <c r="Q54" s="9"/>
      <c r="R54" s="15" t="str">
        <f t="shared" si="0"/>
        <v/>
      </c>
      <c r="S54" s="16" t="str">
        <f t="shared" si="1"/>
        <v/>
      </c>
      <c r="T54" s="9"/>
      <c r="U54" s="15" t="str">
        <f t="shared" si="2"/>
        <v/>
      </c>
      <c r="V54" s="15" t="str">
        <f>IF(B54="","",SUMIF(Cheltuieli!$B$5:$B$1004,B54,Cheltuieli!$G$5:$G$1004))</f>
        <v/>
      </c>
      <c r="W54" s="15" t="str">
        <f t="shared" si="3"/>
        <v/>
      </c>
      <c r="X54" s="15" t="str">
        <f t="shared" si="4"/>
        <v/>
      </c>
      <c r="Y54" s="9"/>
      <c r="Z54" s="9"/>
      <c r="AA54" s="17" t="str">
        <f t="shared" ca="1" si="5"/>
        <v/>
      </c>
    </row>
    <row r="55" spans="2:27" x14ac:dyDescent="0.2">
      <c r="B55" s="9" t="str">
        <f>IF(D55="","",MAX($B$5:B54)+1)</f>
        <v/>
      </c>
      <c r="C55" s="10"/>
      <c r="D55" s="11"/>
      <c r="E55" s="11"/>
      <c r="F55" s="11"/>
      <c r="G55" s="12"/>
      <c r="H55" s="12"/>
      <c r="I55" s="12"/>
      <c r="J55" s="10"/>
      <c r="K55" s="13"/>
      <c r="L55" s="10"/>
      <c r="M55" s="13"/>
      <c r="N55" s="11"/>
      <c r="O55" s="9"/>
      <c r="P55" s="14"/>
      <c r="Q55" s="9"/>
      <c r="R55" s="15" t="str">
        <f t="shared" si="0"/>
        <v/>
      </c>
      <c r="S55" s="16" t="str">
        <f t="shared" si="1"/>
        <v/>
      </c>
      <c r="T55" s="9"/>
      <c r="U55" s="15" t="str">
        <f t="shared" si="2"/>
        <v/>
      </c>
      <c r="V55" s="15" t="str">
        <f>IF(B55="","",SUMIF(Cheltuieli!$B$5:$B$1004,B55,Cheltuieli!$G$5:$G$1004))</f>
        <v/>
      </c>
      <c r="W55" s="15" t="str">
        <f t="shared" si="3"/>
        <v/>
      </c>
      <c r="X55" s="15" t="str">
        <f t="shared" si="4"/>
        <v/>
      </c>
      <c r="Y55" s="9"/>
      <c r="Z55" s="9"/>
      <c r="AA55" s="17" t="str">
        <f t="shared" ca="1" si="5"/>
        <v/>
      </c>
    </row>
    <row r="56" spans="2:27" x14ac:dyDescent="0.2">
      <c r="B56" s="9" t="str">
        <f>IF(D56="","",MAX($B$5:B55)+1)</f>
        <v/>
      </c>
      <c r="C56" s="10"/>
      <c r="D56" s="11"/>
      <c r="E56" s="11"/>
      <c r="F56" s="11"/>
      <c r="G56" s="12"/>
      <c r="H56" s="12"/>
      <c r="I56" s="12"/>
      <c r="J56" s="10"/>
      <c r="K56" s="13"/>
      <c r="L56" s="10"/>
      <c r="M56" s="13"/>
      <c r="N56" s="11"/>
      <c r="O56" s="9"/>
      <c r="P56" s="14"/>
      <c r="Q56" s="9"/>
      <c r="R56" s="15" t="str">
        <f t="shared" si="0"/>
        <v/>
      </c>
      <c r="S56" s="16" t="str">
        <f t="shared" si="1"/>
        <v/>
      </c>
      <c r="T56" s="9"/>
      <c r="U56" s="15" t="str">
        <f t="shared" si="2"/>
        <v/>
      </c>
      <c r="V56" s="15" t="str">
        <f>IF(B56="","",SUMIF(Cheltuieli!$B$5:$B$1004,B56,Cheltuieli!$G$5:$G$1004))</f>
        <v/>
      </c>
      <c r="W56" s="15" t="str">
        <f t="shared" si="3"/>
        <v/>
      </c>
      <c r="X56" s="15" t="str">
        <f t="shared" si="4"/>
        <v/>
      </c>
      <c r="Y56" s="9"/>
      <c r="Z56" s="9"/>
      <c r="AA56" s="17" t="str">
        <f t="shared" ca="1" si="5"/>
        <v/>
      </c>
    </row>
    <row r="57" spans="2:27" x14ac:dyDescent="0.2">
      <c r="B57" s="9" t="str">
        <f>IF(D57="","",MAX($B$5:B56)+1)</f>
        <v/>
      </c>
      <c r="C57" s="10"/>
      <c r="D57" s="11"/>
      <c r="E57" s="11"/>
      <c r="F57" s="11"/>
      <c r="G57" s="12"/>
      <c r="H57" s="12"/>
      <c r="I57" s="12"/>
      <c r="J57" s="10"/>
      <c r="K57" s="13"/>
      <c r="L57" s="10"/>
      <c r="M57" s="13"/>
      <c r="N57" s="11"/>
      <c r="O57" s="9"/>
      <c r="P57" s="14"/>
      <c r="Q57" s="9"/>
      <c r="R57" s="15" t="str">
        <f t="shared" si="0"/>
        <v/>
      </c>
      <c r="S57" s="16" t="str">
        <f t="shared" si="1"/>
        <v/>
      </c>
      <c r="T57" s="9"/>
      <c r="U57" s="15" t="str">
        <f t="shared" si="2"/>
        <v/>
      </c>
      <c r="V57" s="15" t="str">
        <f>IF(B57="","",SUMIF(Cheltuieli!$B$5:$B$1004,B57,Cheltuieli!$G$5:$G$1004))</f>
        <v/>
      </c>
      <c r="W57" s="15" t="str">
        <f t="shared" si="3"/>
        <v/>
      </c>
      <c r="X57" s="15" t="str">
        <f t="shared" si="4"/>
        <v/>
      </c>
      <c r="Y57" s="9"/>
      <c r="Z57" s="9"/>
      <c r="AA57" s="17" t="str">
        <f t="shared" ca="1" si="5"/>
        <v/>
      </c>
    </row>
    <row r="58" spans="2:27" x14ac:dyDescent="0.2">
      <c r="B58" s="9" t="str">
        <f>IF(D58="","",MAX($B$5:B57)+1)</f>
        <v/>
      </c>
      <c r="C58" s="10"/>
      <c r="D58" s="11"/>
      <c r="E58" s="11"/>
      <c r="F58" s="11"/>
      <c r="G58" s="12"/>
      <c r="H58" s="12"/>
      <c r="I58" s="12"/>
      <c r="J58" s="10"/>
      <c r="K58" s="13"/>
      <c r="L58" s="10"/>
      <c r="M58" s="13"/>
      <c r="N58" s="11"/>
      <c r="O58" s="9"/>
      <c r="P58" s="14"/>
      <c r="Q58" s="9"/>
      <c r="R58" s="15" t="str">
        <f t="shared" si="0"/>
        <v/>
      </c>
      <c r="S58" s="16" t="str">
        <f t="shared" si="1"/>
        <v/>
      </c>
      <c r="T58" s="9"/>
      <c r="U58" s="15" t="str">
        <f t="shared" si="2"/>
        <v/>
      </c>
      <c r="V58" s="15" t="str">
        <f>IF(B58="","",SUMIF(Cheltuieli!$B$5:$B$1004,B58,Cheltuieli!$G$5:$G$1004))</f>
        <v/>
      </c>
      <c r="W58" s="15" t="str">
        <f t="shared" si="3"/>
        <v/>
      </c>
      <c r="X58" s="15" t="str">
        <f t="shared" si="4"/>
        <v/>
      </c>
      <c r="Y58" s="9"/>
      <c r="Z58" s="9"/>
      <c r="AA58" s="17" t="str">
        <f t="shared" ca="1" si="5"/>
        <v/>
      </c>
    </row>
    <row r="59" spans="2:27" x14ac:dyDescent="0.2">
      <c r="B59" s="9" t="str">
        <f>IF(D59="","",MAX($B$5:B58)+1)</f>
        <v/>
      </c>
      <c r="C59" s="10"/>
      <c r="D59" s="11"/>
      <c r="E59" s="11"/>
      <c r="F59" s="11"/>
      <c r="G59" s="12"/>
      <c r="H59" s="12"/>
      <c r="I59" s="12"/>
      <c r="J59" s="10"/>
      <c r="K59" s="13"/>
      <c r="L59" s="10"/>
      <c r="M59" s="13"/>
      <c r="N59" s="11"/>
      <c r="O59" s="9"/>
      <c r="P59" s="14"/>
      <c r="Q59" s="9"/>
      <c r="R59" s="15" t="str">
        <f t="shared" si="0"/>
        <v/>
      </c>
      <c r="S59" s="16" t="str">
        <f t="shared" si="1"/>
        <v/>
      </c>
      <c r="T59" s="9"/>
      <c r="U59" s="15" t="str">
        <f t="shared" si="2"/>
        <v/>
      </c>
      <c r="V59" s="15" t="str">
        <f>IF(B59="","",SUMIF(Cheltuieli!$B$5:$B$1004,B59,Cheltuieli!$G$5:$G$1004))</f>
        <v/>
      </c>
      <c r="W59" s="15" t="str">
        <f t="shared" si="3"/>
        <v/>
      </c>
      <c r="X59" s="15" t="str">
        <f t="shared" si="4"/>
        <v/>
      </c>
      <c r="Y59" s="9"/>
      <c r="Z59" s="9"/>
      <c r="AA59" s="17" t="str">
        <f t="shared" ca="1" si="5"/>
        <v/>
      </c>
    </row>
    <row r="60" spans="2:27" x14ac:dyDescent="0.2">
      <c r="B60" s="9" t="str">
        <f>IF(D60="","",MAX($B$5:B59)+1)</f>
        <v/>
      </c>
      <c r="C60" s="10"/>
      <c r="D60" s="11"/>
      <c r="E60" s="11"/>
      <c r="F60" s="11"/>
      <c r="G60" s="12"/>
      <c r="H60" s="12"/>
      <c r="I60" s="12"/>
      <c r="J60" s="10"/>
      <c r="K60" s="13"/>
      <c r="L60" s="10"/>
      <c r="M60" s="13"/>
      <c r="N60" s="11"/>
      <c r="O60" s="9"/>
      <c r="P60" s="14"/>
      <c r="Q60" s="9"/>
      <c r="R60" s="15" t="str">
        <f t="shared" si="0"/>
        <v/>
      </c>
      <c r="S60" s="16" t="str">
        <f t="shared" si="1"/>
        <v/>
      </c>
      <c r="T60" s="9"/>
      <c r="U60" s="15" t="str">
        <f t="shared" si="2"/>
        <v/>
      </c>
      <c r="V60" s="15" t="str">
        <f>IF(B60="","",SUMIF(Cheltuieli!$B$5:$B$1004,B60,Cheltuieli!$G$5:$G$1004))</f>
        <v/>
      </c>
      <c r="W60" s="15" t="str">
        <f t="shared" si="3"/>
        <v/>
      </c>
      <c r="X60" s="15" t="str">
        <f t="shared" si="4"/>
        <v/>
      </c>
      <c r="Y60" s="9"/>
      <c r="Z60" s="9"/>
      <c r="AA60" s="17" t="str">
        <f t="shared" ca="1" si="5"/>
        <v/>
      </c>
    </row>
    <row r="61" spans="2:27" x14ac:dyDescent="0.2">
      <c r="B61" s="9" t="str">
        <f>IF(D61="","",MAX($B$5:B60)+1)</f>
        <v/>
      </c>
      <c r="C61" s="10"/>
      <c r="D61" s="11"/>
      <c r="E61" s="11"/>
      <c r="F61" s="11"/>
      <c r="G61" s="12"/>
      <c r="H61" s="12"/>
      <c r="I61" s="12"/>
      <c r="J61" s="10"/>
      <c r="K61" s="13"/>
      <c r="L61" s="10"/>
      <c r="M61" s="13"/>
      <c r="N61" s="11"/>
      <c r="O61" s="9"/>
      <c r="P61" s="14"/>
      <c r="Q61" s="9"/>
      <c r="R61" s="15" t="str">
        <f t="shared" si="0"/>
        <v/>
      </c>
      <c r="S61" s="16" t="str">
        <f t="shared" si="1"/>
        <v/>
      </c>
      <c r="T61" s="9"/>
      <c r="U61" s="15" t="str">
        <f t="shared" si="2"/>
        <v/>
      </c>
      <c r="V61" s="15" t="str">
        <f>IF(B61="","",SUMIF(Cheltuieli!$B$5:$B$1004,B61,Cheltuieli!$G$5:$G$1004))</f>
        <v/>
      </c>
      <c r="W61" s="15" t="str">
        <f t="shared" si="3"/>
        <v/>
      </c>
      <c r="X61" s="15" t="str">
        <f t="shared" si="4"/>
        <v/>
      </c>
      <c r="Y61" s="9"/>
      <c r="Z61" s="9"/>
      <c r="AA61" s="17" t="str">
        <f t="shared" ca="1" si="5"/>
        <v/>
      </c>
    </row>
    <row r="62" spans="2:27" x14ac:dyDescent="0.2">
      <c r="B62" s="9" t="str">
        <f>IF(D62="","",MAX($B$5:B61)+1)</f>
        <v/>
      </c>
      <c r="C62" s="10"/>
      <c r="D62" s="11"/>
      <c r="E62" s="11"/>
      <c r="F62" s="11"/>
      <c r="G62" s="12"/>
      <c r="H62" s="12"/>
      <c r="I62" s="12"/>
      <c r="J62" s="10"/>
      <c r="K62" s="13"/>
      <c r="L62" s="10"/>
      <c r="M62" s="13"/>
      <c r="N62" s="11"/>
      <c r="O62" s="9"/>
      <c r="P62" s="14"/>
      <c r="Q62" s="9"/>
      <c r="R62" s="15" t="str">
        <f t="shared" si="0"/>
        <v/>
      </c>
      <c r="S62" s="16" t="str">
        <f t="shared" si="1"/>
        <v/>
      </c>
      <c r="T62" s="9"/>
      <c r="U62" s="15" t="str">
        <f t="shared" si="2"/>
        <v/>
      </c>
      <c r="V62" s="15" t="str">
        <f>IF(B62="","",SUMIF(Cheltuieli!$B$5:$B$1004,B62,Cheltuieli!$G$5:$G$1004))</f>
        <v/>
      </c>
      <c r="W62" s="15" t="str">
        <f t="shared" si="3"/>
        <v/>
      </c>
      <c r="X62" s="15" t="str">
        <f t="shared" si="4"/>
        <v/>
      </c>
      <c r="Y62" s="9"/>
      <c r="Z62" s="9"/>
      <c r="AA62" s="17" t="str">
        <f t="shared" ca="1" si="5"/>
        <v/>
      </c>
    </row>
    <row r="63" spans="2:27" x14ac:dyDescent="0.2">
      <c r="B63" s="9" t="str">
        <f>IF(D63="","",MAX($B$5:B62)+1)</f>
        <v/>
      </c>
      <c r="C63" s="10"/>
      <c r="D63" s="11"/>
      <c r="E63" s="11"/>
      <c r="F63" s="11"/>
      <c r="G63" s="12"/>
      <c r="H63" s="12"/>
      <c r="I63" s="12"/>
      <c r="J63" s="10"/>
      <c r="K63" s="13"/>
      <c r="L63" s="10"/>
      <c r="M63" s="13"/>
      <c r="N63" s="11"/>
      <c r="O63" s="9"/>
      <c r="P63" s="14"/>
      <c r="Q63" s="9"/>
      <c r="R63" s="15" t="str">
        <f t="shared" si="0"/>
        <v/>
      </c>
      <c r="S63" s="16" t="str">
        <f t="shared" si="1"/>
        <v/>
      </c>
      <c r="T63" s="9"/>
      <c r="U63" s="15" t="str">
        <f t="shared" si="2"/>
        <v/>
      </c>
      <c r="V63" s="15" t="str">
        <f>IF(B63="","",SUMIF(Cheltuieli!$B$5:$B$1004,B63,Cheltuieli!$G$5:$G$1004))</f>
        <v/>
      </c>
      <c r="W63" s="15" t="str">
        <f t="shared" si="3"/>
        <v/>
      </c>
      <c r="X63" s="15" t="str">
        <f t="shared" si="4"/>
        <v/>
      </c>
      <c r="Y63" s="9"/>
      <c r="Z63" s="9"/>
      <c r="AA63" s="17" t="str">
        <f t="shared" ca="1" si="5"/>
        <v/>
      </c>
    </row>
    <row r="64" spans="2:27" x14ac:dyDescent="0.2">
      <c r="B64" s="9" t="str">
        <f>IF(D64="","",MAX($B$5:B63)+1)</f>
        <v/>
      </c>
      <c r="C64" s="10"/>
      <c r="D64" s="11"/>
      <c r="E64" s="11"/>
      <c r="F64" s="11"/>
      <c r="G64" s="12"/>
      <c r="H64" s="12"/>
      <c r="I64" s="12"/>
      <c r="J64" s="10"/>
      <c r="K64" s="13"/>
      <c r="L64" s="10"/>
      <c r="M64" s="13"/>
      <c r="N64" s="11"/>
      <c r="O64" s="9"/>
      <c r="P64" s="14"/>
      <c r="Q64" s="9"/>
      <c r="R64" s="15" t="str">
        <f t="shared" si="0"/>
        <v/>
      </c>
      <c r="S64" s="16" t="str">
        <f t="shared" si="1"/>
        <v/>
      </c>
      <c r="T64" s="9"/>
      <c r="U64" s="15" t="str">
        <f t="shared" si="2"/>
        <v/>
      </c>
      <c r="V64" s="15" t="str">
        <f>IF(B64="","",SUMIF(Cheltuieli!$B$5:$B$1004,B64,Cheltuieli!$G$5:$G$1004))</f>
        <v/>
      </c>
      <c r="W64" s="15" t="str">
        <f t="shared" si="3"/>
        <v/>
      </c>
      <c r="X64" s="15" t="str">
        <f t="shared" si="4"/>
        <v/>
      </c>
      <c r="Y64" s="9"/>
      <c r="Z64" s="9"/>
      <c r="AA64" s="17" t="str">
        <f t="shared" ca="1" si="5"/>
        <v/>
      </c>
    </row>
    <row r="65" spans="2:27" x14ac:dyDescent="0.2">
      <c r="B65" s="9" t="str">
        <f>IF(D65="","",MAX($B$5:B64)+1)</f>
        <v/>
      </c>
      <c r="C65" s="10"/>
      <c r="D65" s="11"/>
      <c r="E65" s="11"/>
      <c r="F65" s="11"/>
      <c r="G65" s="12"/>
      <c r="H65" s="12"/>
      <c r="I65" s="12"/>
      <c r="J65" s="10"/>
      <c r="K65" s="13"/>
      <c r="L65" s="10"/>
      <c r="M65" s="13"/>
      <c r="N65" s="11"/>
      <c r="O65" s="9"/>
      <c r="P65" s="14"/>
      <c r="Q65" s="9"/>
      <c r="R65" s="15" t="str">
        <f t="shared" si="0"/>
        <v/>
      </c>
      <c r="S65" s="16" t="str">
        <f t="shared" si="1"/>
        <v/>
      </c>
      <c r="T65" s="9"/>
      <c r="U65" s="15" t="str">
        <f t="shared" si="2"/>
        <v/>
      </c>
      <c r="V65" s="15" t="str">
        <f>IF(B65="","",SUMIF(Cheltuieli!$B$5:$B$1004,B65,Cheltuieli!$G$5:$G$1004))</f>
        <v/>
      </c>
      <c r="W65" s="15" t="str">
        <f t="shared" si="3"/>
        <v/>
      </c>
      <c r="X65" s="15" t="str">
        <f t="shared" si="4"/>
        <v/>
      </c>
      <c r="Y65" s="9"/>
      <c r="Z65" s="9"/>
      <c r="AA65" s="17" t="str">
        <f t="shared" ca="1" si="5"/>
        <v/>
      </c>
    </row>
    <row r="66" spans="2:27" x14ac:dyDescent="0.2">
      <c r="B66" s="9" t="str">
        <f>IF(D66="","",MAX($B$5:B65)+1)</f>
        <v/>
      </c>
      <c r="C66" s="10"/>
      <c r="D66" s="11"/>
      <c r="E66" s="11"/>
      <c r="F66" s="11"/>
      <c r="G66" s="12"/>
      <c r="H66" s="12"/>
      <c r="I66" s="12"/>
      <c r="J66" s="10"/>
      <c r="K66" s="13"/>
      <c r="L66" s="10"/>
      <c r="M66" s="13"/>
      <c r="N66" s="11"/>
      <c r="O66" s="9"/>
      <c r="P66" s="14"/>
      <c r="Q66" s="9"/>
      <c r="R66" s="15" t="str">
        <f t="shared" si="0"/>
        <v/>
      </c>
      <c r="S66" s="16" t="str">
        <f t="shared" si="1"/>
        <v/>
      </c>
      <c r="T66" s="9"/>
      <c r="U66" s="15" t="str">
        <f t="shared" si="2"/>
        <v/>
      </c>
      <c r="V66" s="15" t="str">
        <f>IF(B66="","",SUMIF(Cheltuieli!$B$5:$B$1004,B66,Cheltuieli!$G$5:$G$1004))</f>
        <v/>
      </c>
      <c r="W66" s="15" t="str">
        <f t="shared" si="3"/>
        <v/>
      </c>
      <c r="X66" s="15" t="str">
        <f t="shared" si="4"/>
        <v/>
      </c>
      <c r="Y66" s="9"/>
      <c r="Z66" s="9"/>
      <c r="AA66" s="17" t="str">
        <f t="shared" ca="1" si="5"/>
        <v/>
      </c>
    </row>
    <row r="67" spans="2:27" x14ac:dyDescent="0.2">
      <c r="B67" s="9" t="str">
        <f>IF(D67="","",MAX($B$5:B66)+1)</f>
        <v/>
      </c>
      <c r="C67" s="10"/>
      <c r="D67" s="11"/>
      <c r="E67" s="11"/>
      <c r="F67" s="11"/>
      <c r="G67" s="12"/>
      <c r="H67" s="12"/>
      <c r="I67" s="12"/>
      <c r="J67" s="10"/>
      <c r="K67" s="13"/>
      <c r="L67" s="10"/>
      <c r="M67" s="13"/>
      <c r="N67" s="11"/>
      <c r="O67" s="9"/>
      <c r="P67" s="14"/>
      <c r="Q67" s="9"/>
      <c r="R67" s="15" t="str">
        <f t="shared" si="0"/>
        <v/>
      </c>
      <c r="S67" s="16" t="str">
        <f t="shared" si="1"/>
        <v/>
      </c>
      <c r="T67" s="9"/>
      <c r="U67" s="15" t="str">
        <f t="shared" si="2"/>
        <v/>
      </c>
      <c r="V67" s="15" t="str">
        <f>IF(B67="","",SUMIF(Cheltuieli!$B$5:$B$1004,B67,Cheltuieli!$G$5:$G$1004))</f>
        <v/>
      </c>
      <c r="W67" s="15" t="str">
        <f t="shared" si="3"/>
        <v/>
      </c>
      <c r="X67" s="15" t="str">
        <f t="shared" si="4"/>
        <v/>
      </c>
      <c r="Y67" s="9"/>
      <c r="Z67" s="9"/>
      <c r="AA67" s="17" t="str">
        <f t="shared" ca="1" si="5"/>
        <v/>
      </c>
    </row>
    <row r="68" spans="2:27" x14ac:dyDescent="0.2">
      <c r="B68" s="9" t="str">
        <f>IF(D68="","",MAX($B$5:B67)+1)</f>
        <v/>
      </c>
      <c r="C68" s="10"/>
      <c r="D68" s="11"/>
      <c r="E68" s="11"/>
      <c r="F68" s="11"/>
      <c r="G68" s="12"/>
      <c r="H68" s="12"/>
      <c r="I68" s="12"/>
      <c r="J68" s="10"/>
      <c r="K68" s="13"/>
      <c r="L68" s="10"/>
      <c r="M68" s="13"/>
      <c r="N68" s="11"/>
      <c r="O68" s="9"/>
      <c r="P68" s="14"/>
      <c r="Q68" s="9"/>
      <c r="R68" s="15" t="str">
        <f t="shared" si="0"/>
        <v/>
      </c>
      <c r="S68" s="16" t="str">
        <f t="shared" si="1"/>
        <v/>
      </c>
      <c r="T68" s="9"/>
      <c r="U68" s="15" t="str">
        <f t="shared" si="2"/>
        <v/>
      </c>
      <c r="V68" s="15" t="str">
        <f>IF(B68="","",SUMIF(Cheltuieli!$B$5:$B$1004,B68,Cheltuieli!$G$5:$G$1004))</f>
        <v/>
      </c>
      <c r="W68" s="15" t="str">
        <f t="shared" si="3"/>
        <v/>
      </c>
      <c r="X68" s="15" t="str">
        <f t="shared" si="4"/>
        <v/>
      </c>
      <c r="Y68" s="9"/>
      <c r="Z68" s="9"/>
      <c r="AA68" s="17" t="str">
        <f t="shared" ca="1" si="5"/>
        <v/>
      </c>
    </row>
    <row r="69" spans="2:27" x14ac:dyDescent="0.2">
      <c r="B69" s="9" t="str">
        <f>IF(D69="","",MAX($B$5:B68)+1)</f>
        <v/>
      </c>
      <c r="C69" s="10"/>
      <c r="D69" s="11"/>
      <c r="E69" s="11"/>
      <c r="F69" s="11"/>
      <c r="G69" s="12"/>
      <c r="H69" s="12"/>
      <c r="I69" s="12"/>
      <c r="J69" s="10"/>
      <c r="K69" s="13"/>
      <c r="L69" s="10"/>
      <c r="M69" s="13"/>
      <c r="N69" s="11"/>
      <c r="O69" s="9"/>
      <c r="P69" s="14"/>
      <c r="Q69" s="9"/>
      <c r="R69" s="15" t="str">
        <f t="shared" ref="R69:R132" si="6">IF(D69="","",DiurnaZi)</f>
        <v/>
      </c>
      <c r="S69" s="16" t="str">
        <f t="shared" ref="S69:S132" si="7">IF(OR(J69="",L69=""),"",MAX(0,INT(((L69+M69)-(J69+K69))*24/24)+IF(MOD(((L69+M69)-(J69+K69))*24,24)&gt;=OreMin,1,0)))</f>
        <v/>
      </c>
      <c r="T69" s="9"/>
      <c r="U69" s="15" t="str">
        <f t="shared" ref="U69:U132" si="8">IF(D69="","",IF(T69&lt;&gt;"",T69,N(S69))*N(R69))</f>
        <v/>
      </c>
      <c r="V69" s="15" t="str">
        <f>IF(B69="","",SUMIF(Cheltuieli!$B$5:$B$1004,B69,Cheltuieli!$G$5:$G$1004))</f>
        <v/>
      </c>
      <c r="W69" s="15" t="str">
        <f t="shared" ref="W69:W132" si="9">IF(B69="","",N(U69)+N(V69))</f>
        <v/>
      </c>
      <c r="X69" s="15" t="str">
        <f t="shared" ref="X69:X132" si="10">IF(B69="","",W69-N(P69))</f>
        <v/>
      </c>
      <c r="Y69" s="9"/>
      <c r="Z69" s="9"/>
      <c r="AA69" s="17" t="str">
        <f t="shared" ref="AA69:AA132" ca="1" si="11">IF(AND(B69="",D69=""),"",TRIM(IF(COUNTIF($B$5:$B$304,B69)&gt;1,"Număr dublat. ","")&amp;IF(OR(D69="",G69="",I69="",J69="",L69=""),"Date incomplete. ","")&amp;IF(AND(J69&lt;&gt;"",L69&lt;&gt;"",L69+M69&lt;J69+K69),"Sosirea e înainte de plecare. ","")&amp;IF(AND(L69&lt;&gt;"",L69&lt;TODAY(),Y69&lt;&gt;"Da"),"Lipsește confirmarea unității. ","")&amp;IF(AND(L69&lt;&gt;"",L69&lt;TODAY(),Z69&lt;&gt;"Da"),"Decont nedepus. ","")&amp;IF(N(R69)&gt;PlafonZi,"Diurnă peste plafon: diferența e impozabilă. ","")&amp;IF(AND(N(P69)&gt;0,Q69=""),"Lipsește nr. dispoziției pentru avans. ","")))</f>
        <v/>
      </c>
    </row>
    <row r="70" spans="2:27" x14ac:dyDescent="0.2">
      <c r="B70" s="9" t="str">
        <f>IF(D70="","",MAX($B$5:B69)+1)</f>
        <v/>
      </c>
      <c r="C70" s="10"/>
      <c r="D70" s="11"/>
      <c r="E70" s="11"/>
      <c r="F70" s="11"/>
      <c r="G70" s="12"/>
      <c r="H70" s="12"/>
      <c r="I70" s="12"/>
      <c r="J70" s="10"/>
      <c r="K70" s="13"/>
      <c r="L70" s="10"/>
      <c r="M70" s="13"/>
      <c r="N70" s="11"/>
      <c r="O70" s="9"/>
      <c r="P70" s="14"/>
      <c r="Q70" s="9"/>
      <c r="R70" s="15" t="str">
        <f t="shared" si="6"/>
        <v/>
      </c>
      <c r="S70" s="16" t="str">
        <f t="shared" si="7"/>
        <v/>
      </c>
      <c r="T70" s="9"/>
      <c r="U70" s="15" t="str">
        <f t="shared" si="8"/>
        <v/>
      </c>
      <c r="V70" s="15" t="str">
        <f>IF(B70="","",SUMIF(Cheltuieli!$B$5:$B$1004,B70,Cheltuieli!$G$5:$G$1004))</f>
        <v/>
      </c>
      <c r="W70" s="15" t="str">
        <f t="shared" si="9"/>
        <v/>
      </c>
      <c r="X70" s="15" t="str">
        <f t="shared" si="10"/>
        <v/>
      </c>
      <c r="Y70" s="9"/>
      <c r="Z70" s="9"/>
      <c r="AA70" s="17" t="str">
        <f t="shared" ca="1" si="11"/>
        <v/>
      </c>
    </row>
    <row r="71" spans="2:27" x14ac:dyDescent="0.2">
      <c r="B71" s="9" t="str">
        <f>IF(D71="","",MAX($B$5:B70)+1)</f>
        <v/>
      </c>
      <c r="C71" s="10"/>
      <c r="D71" s="11"/>
      <c r="E71" s="11"/>
      <c r="F71" s="11"/>
      <c r="G71" s="12"/>
      <c r="H71" s="12"/>
      <c r="I71" s="12"/>
      <c r="J71" s="10"/>
      <c r="K71" s="13"/>
      <c r="L71" s="10"/>
      <c r="M71" s="13"/>
      <c r="N71" s="11"/>
      <c r="O71" s="9"/>
      <c r="P71" s="14"/>
      <c r="Q71" s="9"/>
      <c r="R71" s="15" t="str">
        <f t="shared" si="6"/>
        <v/>
      </c>
      <c r="S71" s="16" t="str">
        <f t="shared" si="7"/>
        <v/>
      </c>
      <c r="T71" s="9"/>
      <c r="U71" s="15" t="str">
        <f t="shared" si="8"/>
        <v/>
      </c>
      <c r="V71" s="15" t="str">
        <f>IF(B71="","",SUMIF(Cheltuieli!$B$5:$B$1004,B71,Cheltuieli!$G$5:$G$1004))</f>
        <v/>
      </c>
      <c r="W71" s="15" t="str">
        <f t="shared" si="9"/>
        <v/>
      </c>
      <c r="X71" s="15" t="str">
        <f t="shared" si="10"/>
        <v/>
      </c>
      <c r="Y71" s="9"/>
      <c r="Z71" s="9"/>
      <c r="AA71" s="17" t="str">
        <f t="shared" ca="1" si="11"/>
        <v/>
      </c>
    </row>
    <row r="72" spans="2:27" x14ac:dyDescent="0.2">
      <c r="B72" s="9" t="str">
        <f>IF(D72="","",MAX($B$5:B71)+1)</f>
        <v/>
      </c>
      <c r="C72" s="10"/>
      <c r="D72" s="11"/>
      <c r="E72" s="11"/>
      <c r="F72" s="11"/>
      <c r="G72" s="12"/>
      <c r="H72" s="12"/>
      <c r="I72" s="12"/>
      <c r="J72" s="10"/>
      <c r="K72" s="13"/>
      <c r="L72" s="10"/>
      <c r="M72" s="13"/>
      <c r="N72" s="11"/>
      <c r="O72" s="9"/>
      <c r="P72" s="14"/>
      <c r="Q72" s="9"/>
      <c r="R72" s="15" t="str">
        <f t="shared" si="6"/>
        <v/>
      </c>
      <c r="S72" s="16" t="str">
        <f t="shared" si="7"/>
        <v/>
      </c>
      <c r="T72" s="9"/>
      <c r="U72" s="15" t="str">
        <f t="shared" si="8"/>
        <v/>
      </c>
      <c r="V72" s="15" t="str">
        <f>IF(B72="","",SUMIF(Cheltuieli!$B$5:$B$1004,B72,Cheltuieli!$G$5:$G$1004))</f>
        <v/>
      </c>
      <c r="W72" s="15" t="str">
        <f t="shared" si="9"/>
        <v/>
      </c>
      <c r="X72" s="15" t="str">
        <f t="shared" si="10"/>
        <v/>
      </c>
      <c r="Y72" s="9"/>
      <c r="Z72" s="9"/>
      <c r="AA72" s="17" t="str">
        <f t="shared" ca="1" si="11"/>
        <v/>
      </c>
    </row>
    <row r="73" spans="2:27" x14ac:dyDescent="0.2">
      <c r="B73" s="9" t="str">
        <f>IF(D73="","",MAX($B$5:B72)+1)</f>
        <v/>
      </c>
      <c r="C73" s="10"/>
      <c r="D73" s="11"/>
      <c r="E73" s="11"/>
      <c r="F73" s="11"/>
      <c r="G73" s="12"/>
      <c r="H73" s="12"/>
      <c r="I73" s="12"/>
      <c r="J73" s="10"/>
      <c r="K73" s="13"/>
      <c r="L73" s="10"/>
      <c r="M73" s="13"/>
      <c r="N73" s="11"/>
      <c r="O73" s="9"/>
      <c r="P73" s="14"/>
      <c r="Q73" s="9"/>
      <c r="R73" s="15" t="str">
        <f t="shared" si="6"/>
        <v/>
      </c>
      <c r="S73" s="16" t="str">
        <f t="shared" si="7"/>
        <v/>
      </c>
      <c r="T73" s="9"/>
      <c r="U73" s="15" t="str">
        <f t="shared" si="8"/>
        <v/>
      </c>
      <c r="V73" s="15" t="str">
        <f>IF(B73="","",SUMIF(Cheltuieli!$B$5:$B$1004,B73,Cheltuieli!$G$5:$G$1004))</f>
        <v/>
      </c>
      <c r="W73" s="15" t="str">
        <f t="shared" si="9"/>
        <v/>
      </c>
      <c r="X73" s="15" t="str">
        <f t="shared" si="10"/>
        <v/>
      </c>
      <c r="Y73" s="9"/>
      <c r="Z73" s="9"/>
      <c r="AA73" s="17" t="str">
        <f t="shared" ca="1" si="11"/>
        <v/>
      </c>
    </row>
    <row r="74" spans="2:27" x14ac:dyDescent="0.2">
      <c r="B74" s="9" t="str">
        <f>IF(D74="","",MAX($B$5:B73)+1)</f>
        <v/>
      </c>
      <c r="C74" s="10"/>
      <c r="D74" s="11"/>
      <c r="E74" s="11"/>
      <c r="F74" s="11"/>
      <c r="G74" s="12"/>
      <c r="H74" s="12"/>
      <c r="I74" s="12"/>
      <c r="J74" s="10"/>
      <c r="K74" s="13"/>
      <c r="L74" s="10"/>
      <c r="M74" s="13"/>
      <c r="N74" s="11"/>
      <c r="O74" s="9"/>
      <c r="P74" s="14"/>
      <c r="Q74" s="9"/>
      <c r="R74" s="15" t="str">
        <f t="shared" si="6"/>
        <v/>
      </c>
      <c r="S74" s="16" t="str">
        <f t="shared" si="7"/>
        <v/>
      </c>
      <c r="T74" s="9"/>
      <c r="U74" s="15" t="str">
        <f t="shared" si="8"/>
        <v/>
      </c>
      <c r="V74" s="15" t="str">
        <f>IF(B74="","",SUMIF(Cheltuieli!$B$5:$B$1004,B74,Cheltuieli!$G$5:$G$1004))</f>
        <v/>
      </c>
      <c r="W74" s="15" t="str">
        <f t="shared" si="9"/>
        <v/>
      </c>
      <c r="X74" s="15" t="str">
        <f t="shared" si="10"/>
        <v/>
      </c>
      <c r="Y74" s="9"/>
      <c r="Z74" s="9"/>
      <c r="AA74" s="17" t="str">
        <f t="shared" ca="1" si="11"/>
        <v/>
      </c>
    </row>
    <row r="75" spans="2:27" x14ac:dyDescent="0.2">
      <c r="B75" s="9" t="str">
        <f>IF(D75="","",MAX($B$5:B74)+1)</f>
        <v/>
      </c>
      <c r="C75" s="10"/>
      <c r="D75" s="11"/>
      <c r="E75" s="11"/>
      <c r="F75" s="11"/>
      <c r="G75" s="12"/>
      <c r="H75" s="12"/>
      <c r="I75" s="12"/>
      <c r="J75" s="10"/>
      <c r="K75" s="13"/>
      <c r="L75" s="10"/>
      <c r="M75" s="13"/>
      <c r="N75" s="11"/>
      <c r="O75" s="9"/>
      <c r="P75" s="14"/>
      <c r="Q75" s="9"/>
      <c r="R75" s="15" t="str">
        <f t="shared" si="6"/>
        <v/>
      </c>
      <c r="S75" s="16" t="str">
        <f t="shared" si="7"/>
        <v/>
      </c>
      <c r="T75" s="9"/>
      <c r="U75" s="15" t="str">
        <f t="shared" si="8"/>
        <v/>
      </c>
      <c r="V75" s="15" t="str">
        <f>IF(B75="","",SUMIF(Cheltuieli!$B$5:$B$1004,B75,Cheltuieli!$G$5:$G$1004))</f>
        <v/>
      </c>
      <c r="W75" s="15" t="str">
        <f t="shared" si="9"/>
        <v/>
      </c>
      <c r="X75" s="15" t="str">
        <f t="shared" si="10"/>
        <v/>
      </c>
      <c r="Y75" s="9"/>
      <c r="Z75" s="9"/>
      <c r="AA75" s="17" t="str">
        <f t="shared" ca="1" si="11"/>
        <v/>
      </c>
    </row>
    <row r="76" spans="2:27" x14ac:dyDescent="0.2">
      <c r="B76" s="9" t="str">
        <f>IF(D76="","",MAX($B$5:B75)+1)</f>
        <v/>
      </c>
      <c r="C76" s="10"/>
      <c r="D76" s="11"/>
      <c r="E76" s="11"/>
      <c r="F76" s="11"/>
      <c r="G76" s="12"/>
      <c r="H76" s="12"/>
      <c r="I76" s="12"/>
      <c r="J76" s="10"/>
      <c r="K76" s="13"/>
      <c r="L76" s="10"/>
      <c r="M76" s="13"/>
      <c r="N76" s="11"/>
      <c r="O76" s="9"/>
      <c r="P76" s="14"/>
      <c r="Q76" s="9"/>
      <c r="R76" s="15" t="str">
        <f t="shared" si="6"/>
        <v/>
      </c>
      <c r="S76" s="16" t="str">
        <f t="shared" si="7"/>
        <v/>
      </c>
      <c r="T76" s="9"/>
      <c r="U76" s="15" t="str">
        <f t="shared" si="8"/>
        <v/>
      </c>
      <c r="V76" s="15" t="str">
        <f>IF(B76="","",SUMIF(Cheltuieli!$B$5:$B$1004,B76,Cheltuieli!$G$5:$G$1004))</f>
        <v/>
      </c>
      <c r="W76" s="15" t="str">
        <f t="shared" si="9"/>
        <v/>
      </c>
      <c r="X76" s="15" t="str">
        <f t="shared" si="10"/>
        <v/>
      </c>
      <c r="Y76" s="9"/>
      <c r="Z76" s="9"/>
      <c r="AA76" s="17" t="str">
        <f t="shared" ca="1" si="11"/>
        <v/>
      </c>
    </row>
    <row r="77" spans="2:27" x14ac:dyDescent="0.2">
      <c r="B77" s="9" t="str">
        <f>IF(D77="","",MAX($B$5:B76)+1)</f>
        <v/>
      </c>
      <c r="C77" s="10"/>
      <c r="D77" s="11"/>
      <c r="E77" s="11"/>
      <c r="F77" s="11"/>
      <c r="G77" s="12"/>
      <c r="H77" s="12"/>
      <c r="I77" s="12"/>
      <c r="J77" s="10"/>
      <c r="K77" s="13"/>
      <c r="L77" s="10"/>
      <c r="M77" s="13"/>
      <c r="N77" s="11"/>
      <c r="O77" s="9"/>
      <c r="P77" s="14"/>
      <c r="Q77" s="9"/>
      <c r="R77" s="15" t="str">
        <f t="shared" si="6"/>
        <v/>
      </c>
      <c r="S77" s="16" t="str">
        <f t="shared" si="7"/>
        <v/>
      </c>
      <c r="T77" s="9"/>
      <c r="U77" s="15" t="str">
        <f t="shared" si="8"/>
        <v/>
      </c>
      <c r="V77" s="15" t="str">
        <f>IF(B77="","",SUMIF(Cheltuieli!$B$5:$B$1004,B77,Cheltuieli!$G$5:$G$1004))</f>
        <v/>
      </c>
      <c r="W77" s="15" t="str">
        <f t="shared" si="9"/>
        <v/>
      </c>
      <c r="X77" s="15" t="str">
        <f t="shared" si="10"/>
        <v/>
      </c>
      <c r="Y77" s="9"/>
      <c r="Z77" s="9"/>
      <c r="AA77" s="17" t="str">
        <f t="shared" ca="1" si="11"/>
        <v/>
      </c>
    </row>
    <row r="78" spans="2:27" x14ac:dyDescent="0.2">
      <c r="B78" s="9" t="str">
        <f>IF(D78="","",MAX($B$5:B77)+1)</f>
        <v/>
      </c>
      <c r="C78" s="10"/>
      <c r="D78" s="11"/>
      <c r="E78" s="11"/>
      <c r="F78" s="11"/>
      <c r="G78" s="12"/>
      <c r="H78" s="12"/>
      <c r="I78" s="12"/>
      <c r="J78" s="10"/>
      <c r="K78" s="13"/>
      <c r="L78" s="10"/>
      <c r="M78" s="13"/>
      <c r="N78" s="11"/>
      <c r="O78" s="9"/>
      <c r="P78" s="14"/>
      <c r="Q78" s="9"/>
      <c r="R78" s="15" t="str">
        <f t="shared" si="6"/>
        <v/>
      </c>
      <c r="S78" s="16" t="str">
        <f t="shared" si="7"/>
        <v/>
      </c>
      <c r="T78" s="9"/>
      <c r="U78" s="15" t="str">
        <f t="shared" si="8"/>
        <v/>
      </c>
      <c r="V78" s="15" t="str">
        <f>IF(B78="","",SUMIF(Cheltuieli!$B$5:$B$1004,B78,Cheltuieli!$G$5:$G$1004))</f>
        <v/>
      </c>
      <c r="W78" s="15" t="str">
        <f t="shared" si="9"/>
        <v/>
      </c>
      <c r="X78" s="15" t="str">
        <f t="shared" si="10"/>
        <v/>
      </c>
      <c r="Y78" s="9"/>
      <c r="Z78" s="9"/>
      <c r="AA78" s="17" t="str">
        <f t="shared" ca="1" si="11"/>
        <v/>
      </c>
    </row>
    <row r="79" spans="2:27" x14ac:dyDescent="0.2">
      <c r="B79" s="9" t="str">
        <f>IF(D79="","",MAX($B$5:B78)+1)</f>
        <v/>
      </c>
      <c r="C79" s="10"/>
      <c r="D79" s="11"/>
      <c r="E79" s="11"/>
      <c r="F79" s="11"/>
      <c r="G79" s="12"/>
      <c r="H79" s="12"/>
      <c r="I79" s="12"/>
      <c r="J79" s="10"/>
      <c r="K79" s="13"/>
      <c r="L79" s="10"/>
      <c r="M79" s="13"/>
      <c r="N79" s="11"/>
      <c r="O79" s="9"/>
      <c r="P79" s="14"/>
      <c r="Q79" s="9"/>
      <c r="R79" s="15" t="str">
        <f t="shared" si="6"/>
        <v/>
      </c>
      <c r="S79" s="16" t="str">
        <f t="shared" si="7"/>
        <v/>
      </c>
      <c r="T79" s="9"/>
      <c r="U79" s="15" t="str">
        <f t="shared" si="8"/>
        <v/>
      </c>
      <c r="V79" s="15" t="str">
        <f>IF(B79="","",SUMIF(Cheltuieli!$B$5:$B$1004,B79,Cheltuieli!$G$5:$G$1004))</f>
        <v/>
      </c>
      <c r="W79" s="15" t="str">
        <f t="shared" si="9"/>
        <v/>
      </c>
      <c r="X79" s="15" t="str">
        <f t="shared" si="10"/>
        <v/>
      </c>
      <c r="Y79" s="9"/>
      <c r="Z79" s="9"/>
      <c r="AA79" s="17" t="str">
        <f t="shared" ca="1" si="11"/>
        <v/>
      </c>
    </row>
    <row r="80" spans="2:27" x14ac:dyDescent="0.2">
      <c r="B80" s="9" t="str">
        <f>IF(D80="","",MAX($B$5:B79)+1)</f>
        <v/>
      </c>
      <c r="C80" s="10"/>
      <c r="D80" s="11"/>
      <c r="E80" s="11"/>
      <c r="F80" s="11"/>
      <c r="G80" s="12"/>
      <c r="H80" s="12"/>
      <c r="I80" s="12"/>
      <c r="J80" s="10"/>
      <c r="K80" s="13"/>
      <c r="L80" s="10"/>
      <c r="M80" s="13"/>
      <c r="N80" s="11"/>
      <c r="O80" s="9"/>
      <c r="P80" s="14"/>
      <c r="Q80" s="9"/>
      <c r="R80" s="15" t="str">
        <f t="shared" si="6"/>
        <v/>
      </c>
      <c r="S80" s="16" t="str">
        <f t="shared" si="7"/>
        <v/>
      </c>
      <c r="T80" s="9"/>
      <c r="U80" s="15" t="str">
        <f t="shared" si="8"/>
        <v/>
      </c>
      <c r="V80" s="15" t="str">
        <f>IF(B80="","",SUMIF(Cheltuieli!$B$5:$B$1004,B80,Cheltuieli!$G$5:$G$1004))</f>
        <v/>
      </c>
      <c r="W80" s="15" t="str">
        <f t="shared" si="9"/>
        <v/>
      </c>
      <c r="X80" s="15" t="str">
        <f t="shared" si="10"/>
        <v/>
      </c>
      <c r="Y80" s="9"/>
      <c r="Z80" s="9"/>
      <c r="AA80" s="17" t="str">
        <f t="shared" ca="1" si="11"/>
        <v/>
      </c>
    </row>
    <row r="81" spans="2:27" x14ac:dyDescent="0.2">
      <c r="B81" s="9" t="str">
        <f>IF(D81="","",MAX($B$5:B80)+1)</f>
        <v/>
      </c>
      <c r="C81" s="10"/>
      <c r="D81" s="11"/>
      <c r="E81" s="11"/>
      <c r="F81" s="11"/>
      <c r="G81" s="12"/>
      <c r="H81" s="12"/>
      <c r="I81" s="12"/>
      <c r="J81" s="10"/>
      <c r="K81" s="13"/>
      <c r="L81" s="10"/>
      <c r="M81" s="13"/>
      <c r="N81" s="11"/>
      <c r="O81" s="9"/>
      <c r="P81" s="14"/>
      <c r="Q81" s="9"/>
      <c r="R81" s="15" t="str">
        <f t="shared" si="6"/>
        <v/>
      </c>
      <c r="S81" s="16" t="str">
        <f t="shared" si="7"/>
        <v/>
      </c>
      <c r="T81" s="9"/>
      <c r="U81" s="15" t="str">
        <f t="shared" si="8"/>
        <v/>
      </c>
      <c r="V81" s="15" t="str">
        <f>IF(B81="","",SUMIF(Cheltuieli!$B$5:$B$1004,B81,Cheltuieli!$G$5:$G$1004))</f>
        <v/>
      </c>
      <c r="W81" s="15" t="str">
        <f t="shared" si="9"/>
        <v/>
      </c>
      <c r="X81" s="15" t="str">
        <f t="shared" si="10"/>
        <v/>
      </c>
      <c r="Y81" s="9"/>
      <c r="Z81" s="9"/>
      <c r="AA81" s="17" t="str">
        <f t="shared" ca="1" si="11"/>
        <v/>
      </c>
    </row>
    <row r="82" spans="2:27" x14ac:dyDescent="0.2">
      <c r="B82" s="9" t="str">
        <f>IF(D82="","",MAX($B$5:B81)+1)</f>
        <v/>
      </c>
      <c r="C82" s="10"/>
      <c r="D82" s="11"/>
      <c r="E82" s="11"/>
      <c r="F82" s="11"/>
      <c r="G82" s="12"/>
      <c r="H82" s="12"/>
      <c r="I82" s="12"/>
      <c r="J82" s="10"/>
      <c r="K82" s="13"/>
      <c r="L82" s="10"/>
      <c r="M82" s="13"/>
      <c r="N82" s="11"/>
      <c r="O82" s="9"/>
      <c r="P82" s="14"/>
      <c r="Q82" s="9"/>
      <c r="R82" s="15" t="str">
        <f t="shared" si="6"/>
        <v/>
      </c>
      <c r="S82" s="16" t="str">
        <f t="shared" si="7"/>
        <v/>
      </c>
      <c r="T82" s="9"/>
      <c r="U82" s="15" t="str">
        <f t="shared" si="8"/>
        <v/>
      </c>
      <c r="V82" s="15" t="str">
        <f>IF(B82="","",SUMIF(Cheltuieli!$B$5:$B$1004,B82,Cheltuieli!$G$5:$G$1004))</f>
        <v/>
      </c>
      <c r="W82" s="15" t="str">
        <f t="shared" si="9"/>
        <v/>
      </c>
      <c r="X82" s="15" t="str">
        <f t="shared" si="10"/>
        <v/>
      </c>
      <c r="Y82" s="9"/>
      <c r="Z82" s="9"/>
      <c r="AA82" s="17" t="str">
        <f t="shared" ca="1" si="11"/>
        <v/>
      </c>
    </row>
    <row r="83" spans="2:27" x14ac:dyDescent="0.2">
      <c r="B83" s="9" t="str">
        <f>IF(D83="","",MAX($B$5:B82)+1)</f>
        <v/>
      </c>
      <c r="C83" s="10"/>
      <c r="D83" s="11"/>
      <c r="E83" s="11"/>
      <c r="F83" s="11"/>
      <c r="G83" s="12"/>
      <c r="H83" s="12"/>
      <c r="I83" s="12"/>
      <c r="J83" s="10"/>
      <c r="K83" s="13"/>
      <c r="L83" s="10"/>
      <c r="M83" s="13"/>
      <c r="N83" s="11"/>
      <c r="O83" s="9"/>
      <c r="P83" s="14"/>
      <c r="Q83" s="9"/>
      <c r="R83" s="15" t="str">
        <f t="shared" si="6"/>
        <v/>
      </c>
      <c r="S83" s="16" t="str">
        <f t="shared" si="7"/>
        <v/>
      </c>
      <c r="T83" s="9"/>
      <c r="U83" s="15" t="str">
        <f t="shared" si="8"/>
        <v/>
      </c>
      <c r="V83" s="15" t="str">
        <f>IF(B83="","",SUMIF(Cheltuieli!$B$5:$B$1004,B83,Cheltuieli!$G$5:$G$1004))</f>
        <v/>
      </c>
      <c r="W83" s="15" t="str">
        <f t="shared" si="9"/>
        <v/>
      </c>
      <c r="X83" s="15" t="str">
        <f t="shared" si="10"/>
        <v/>
      </c>
      <c r="Y83" s="9"/>
      <c r="Z83" s="9"/>
      <c r="AA83" s="17" t="str">
        <f t="shared" ca="1" si="11"/>
        <v/>
      </c>
    </row>
    <row r="84" spans="2:27" x14ac:dyDescent="0.2">
      <c r="B84" s="9" t="str">
        <f>IF(D84="","",MAX($B$5:B83)+1)</f>
        <v/>
      </c>
      <c r="C84" s="10"/>
      <c r="D84" s="11"/>
      <c r="E84" s="11"/>
      <c r="F84" s="11"/>
      <c r="G84" s="12"/>
      <c r="H84" s="12"/>
      <c r="I84" s="12"/>
      <c r="J84" s="10"/>
      <c r="K84" s="13"/>
      <c r="L84" s="10"/>
      <c r="M84" s="13"/>
      <c r="N84" s="11"/>
      <c r="O84" s="9"/>
      <c r="P84" s="14"/>
      <c r="Q84" s="9"/>
      <c r="R84" s="15" t="str">
        <f t="shared" si="6"/>
        <v/>
      </c>
      <c r="S84" s="16" t="str">
        <f t="shared" si="7"/>
        <v/>
      </c>
      <c r="T84" s="9"/>
      <c r="U84" s="15" t="str">
        <f t="shared" si="8"/>
        <v/>
      </c>
      <c r="V84" s="15" t="str">
        <f>IF(B84="","",SUMIF(Cheltuieli!$B$5:$B$1004,B84,Cheltuieli!$G$5:$G$1004))</f>
        <v/>
      </c>
      <c r="W84" s="15" t="str">
        <f t="shared" si="9"/>
        <v/>
      </c>
      <c r="X84" s="15" t="str">
        <f t="shared" si="10"/>
        <v/>
      </c>
      <c r="Y84" s="9"/>
      <c r="Z84" s="9"/>
      <c r="AA84" s="17" t="str">
        <f t="shared" ca="1" si="11"/>
        <v/>
      </c>
    </row>
    <row r="85" spans="2:27" x14ac:dyDescent="0.2">
      <c r="B85" s="9" t="str">
        <f>IF(D85="","",MAX($B$5:B84)+1)</f>
        <v/>
      </c>
      <c r="C85" s="10"/>
      <c r="D85" s="11"/>
      <c r="E85" s="11"/>
      <c r="F85" s="11"/>
      <c r="G85" s="12"/>
      <c r="H85" s="12"/>
      <c r="I85" s="12"/>
      <c r="J85" s="10"/>
      <c r="K85" s="13"/>
      <c r="L85" s="10"/>
      <c r="M85" s="13"/>
      <c r="N85" s="11"/>
      <c r="O85" s="9"/>
      <c r="P85" s="14"/>
      <c r="Q85" s="9"/>
      <c r="R85" s="15" t="str">
        <f t="shared" si="6"/>
        <v/>
      </c>
      <c r="S85" s="16" t="str">
        <f t="shared" si="7"/>
        <v/>
      </c>
      <c r="T85" s="9"/>
      <c r="U85" s="15" t="str">
        <f t="shared" si="8"/>
        <v/>
      </c>
      <c r="V85" s="15" t="str">
        <f>IF(B85="","",SUMIF(Cheltuieli!$B$5:$B$1004,B85,Cheltuieli!$G$5:$G$1004))</f>
        <v/>
      </c>
      <c r="W85" s="15" t="str">
        <f t="shared" si="9"/>
        <v/>
      </c>
      <c r="X85" s="15" t="str">
        <f t="shared" si="10"/>
        <v/>
      </c>
      <c r="Y85" s="9"/>
      <c r="Z85" s="9"/>
      <c r="AA85" s="17" t="str">
        <f t="shared" ca="1" si="11"/>
        <v/>
      </c>
    </row>
    <row r="86" spans="2:27" x14ac:dyDescent="0.2">
      <c r="B86" s="9" t="str">
        <f>IF(D86="","",MAX($B$5:B85)+1)</f>
        <v/>
      </c>
      <c r="C86" s="10"/>
      <c r="D86" s="11"/>
      <c r="E86" s="11"/>
      <c r="F86" s="11"/>
      <c r="G86" s="12"/>
      <c r="H86" s="12"/>
      <c r="I86" s="12"/>
      <c r="J86" s="10"/>
      <c r="K86" s="13"/>
      <c r="L86" s="10"/>
      <c r="M86" s="13"/>
      <c r="N86" s="11"/>
      <c r="O86" s="9"/>
      <c r="P86" s="14"/>
      <c r="Q86" s="9"/>
      <c r="R86" s="15" t="str">
        <f t="shared" si="6"/>
        <v/>
      </c>
      <c r="S86" s="16" t="str">
        <f t="shared" si="7"/>
        <v/>
      </c>
      <c r="T86" s="9"/>
      <c r="U86" s="15" t="str">
        <f t="shared" si="8"/>
        <v/>
      </c>
      <c r="V86" s="15" t="str">
        <f>IF(B86="","",SUMIF(Cheltuieli!$B$5:$B$1004,B86,Cheltuieli!$G$5:$G$1004))</f>
        <v/>
      </c>
      <c r="W86" s="15" t="str">
        <f t="shared" si="9"/>
        <v/>
      </c>
      <c r="X86" s="15" t="str">
        <f t="shared" si="10"/>
        <v/>
      </c>
      <c r="Y86" s="9"/>
      <c r="Z86" s="9"/>
      <c r="AA86" s="17" t="str">
        <f t="shared" ca="1" si="11"/>
        <v/>
      </c>
    </row>
    <row r="87" spans="2:27" x14ac:dyDescent="0.2">
      <c r="B87" s="9" t="str">
        <f>IF(D87="","",MAX($B$5:B86)+1)</f>
        <v/>
      </c>
      <c r="C87" s="10"/>
      <c r="D87" s="11"/>
      <c r="E87" s="11"/>
      <c r="F87" s="11"/>
      <c r="G87" s="12"/>
      <c r="H87" s="12"/>
      <c r="I87" s="12"/>
      <c r="J87" s="10"/>
      <c r="K87" s="13"/>
      <c r="L87" s="10"/>
      <c r="M87" s="13"/>
      <c r="N87" s="11"/>
      <c r="O87" s="9"/>
      <c r="P87" s="14"/>
      <c r="Q87" s="9"/>
      <c r="R87" s="15" t="str">
        <f t="shared" si="6"/>
        <v/>
      </c>
      <c r="S87" s="16" t="str">
        <f t="shared" si="7"/>
        <v/>
      </c>
      <c r="T87" s="9"/>
      <c r="U87" s="15" t="str">
        <f t="shared" si="8"/>
        <v/>
      </c>
      <c r="V87" s="15" t="str">
        <f>IF(B87="","",SUMIF(Cheltuieli!$B$5:$B$1004,B87,Cheltuieli!$G$5:$G$1004))</f>
        <v/>
      </c>
      <c r="W87" s="15" t="str">
        <f t="shared" si="9"/>
        <v/>
      </c>
      <c r="X87" s="15" t="str">
        <f t="shared" si="10"/>
        <v/>
      </c>
      <c r="Y87" s="9"/>
      <c r="Z87" s="9"/>
      <c r="AA87" s="17" t="str">
        <f t="shared" ca="1" si="11"/>
        <v/>
      </c>
    </row>
    <row r="88" spans="2:27" x14ac:dyDescent="0.2">
      <c r="B88" s="9" t="str">
        <f>IF(D88="","",MAX($B$5:B87)+1)</f>
        <v/>
      </c>
      <c r="C88" s="10"/>
      <c r="D88" s="11"/>
      <c r="E88" s="11"/>
      <c r="F88" s="11"/>
      <c r="G88" s="12"/>
      <c r="H88" s="12"/>
      <c r="I88" s="12"/>
      <c r="J88" s="10"/>
      <c r="K88" s="13"/>
      <c r="L88" s="10"/>
      <c r="M88" s="13"/>
      <c r="N88" s="11"/>
      <c r="O88" s="9"/>
      <c r="P88" s="14"/>
      <c r="Q88" s="9"/>
      <c r="R88" s="15" t="str">
        <f t="shared" si="6"/>
        <v/>
      </c>
      <c r="S88" s="16" t="str">
        <f t="shared" si="7"/>
        <v/>
      </c>
      <c r="T88" s="9"/>
      <c r="U88" s="15" t="str">
        <f t="shared" si="8"/>
        <v/>
      </c>
      <c r="V88" s="15" t="str">
        <f>IF(B88="","",SUMIF(Cheltuieli!$B$5:$B$1004,B88,Cheltuieli!$G$5:$G$1004))</f>
        <v/>
      </c>
      <c r="W88" s="15" t="str">
        <f t="shared" si="9"/>
        <v/>
      </c>
      <c r="X88" s="15" t="str">
        <f t="shared" si="10"/>
        <v/>
      </c>
      <c r="Y88" s="9"/>
      <c r="Z88" s="9"/>
      <c r="AA88" s="17" t="str">
        <f t="shared" ca="1" si="11"/>
        <v/>
      </c>
    </row>
    <row r="89" spans="2:27" x14ac:dyDescent="0.2">
      <c r="B89" s="9" t="str">
        <f>IF(D89="","",MAX($B$5:B88)+1)</f>
        <v/>
      </c>
      <c r="C89" s="10"/>
      <c r="D89" s="11"/>
      <c r="E89" s="11"/>
      <c r="F89" s="11"/>
      <c r="G89" s="12"/>
      <c r="H89" s="12"/>
      <c r="I89" s="12"/>
      <c r="J89" s="10"/>
      <c r="K89" s="13"/>
      <c r="L89" s="10"/>
      <c r="M89" s="13"/>
      <c r="N89" s="11"/>
      <c r="O89" s="9"/>
      <c r="P89" s="14"/>
      <c r="Q89" s="9"/>
      <c r="R89" s="15" t="str">
        <f t="shared" si="6"/>
        <v/>
      </c>
      <c r="S89" s="16" t="str">
        <f t="shared" si="7"/>
        <v/>
      </c>
      <c r="T89" s="9"/>
      <c r="U89" s="15" t="str">
        <f t="shared" si="8"/>
        <v/>
      </c>
      <c r="V89" s="15" t="str">
        <f>IF(B89="","",SUMIF(Cheltuieli!$B$5:$B$1004,B89,Cheltuieli!$G$5:$G$1004))</f>
        <v/>
      </c>
      <c r="W89" s="15" t="str">
        <f t="shared" si="9"/>
        <v/>
      </c>
      <c r="X89" s="15" t="str">
        <f t="shared" si="10"/>
        <v/>
      </c>
      <c r="Y89" s="9"/>
      <c r="Z89" s="9"/>
      <c r="AA89" s="17" t="str">
        <f t="shared" ca="1" si="11"/>
        <v/>
      </c>
    </row>
    <row r="90" spans="2:27" x14ac:dyDescent="0.2">
      <c r="B90" s="9" t="str">
        <f>IF(D90="","",MAX($B$5:B89)+1)</f>
        <v/>
      </c>
      <c r="C90" s="10"/>
      <c r="D90" s="11"/>
      <c r="E90" s="11"/>
      <c r="F90" s="11"/>
      <c r="G90" s="12"/>
      <c r="H90" s="12"/>
      <c r="I90" s="12"/>
      <c r="J90" s="10"/>
      <c r="K90" s="13"/>
      <c r="L90" s="10"/>
      <c r="M90" s="13"/>
      <c r="N90" s="11"/>
      <c r="O90" s="9"/>
      <c r="P90" s="14"/>
      <c r="Q90" s="9"/>
      <c r="R90" s="15" t="str">
        <f t="shared" si="6"/>
        <v/>
      </c>
      <c r="S90" s="16" t="str">
        <f t="shared" si="7"/>
        <v/>
      </c>
      <c r="T90" s="9"/>
      <c r="U90" s="15" t="str">
        <f t="shared" si="8"/>
        <v/>
      </c>
      <c r="V90" s="15" t="str">
        <f>IF(B90="","",SUMIF(Cheltuieli!$B$5:$B$1004,B90,Cheltuieli!$G$5:$G$1004))</f>
        <v/>
      </c>
      <c r="W90" s="15" t="str">
        <f t="shared" si="9"/>
        <v/>
      </c>
      <c r="X90" s="15" t="str">
        <f t="shared" si="10"/>
        <v/>
      </c>
      <c r="Y90" s="9"/>
      <c r="Z90" s="9"/>
      <c r="AA90" s="17" t="str">
        <f t="shared" ca="1" si="11"/>
        <v/>
      </c>
    </row>
    <row r="91" spans="2:27" x14ac:dyDescent="0.2">
      <c r="B91" s="9" t="str">
        <f>IF(D91="","",MAX($B$5:B90)+1)</f>
        <v/>
      </c>
      <c r="C91" s="10"/>
      <c r="D91" s="11"/>
      <c r="E91" s="11"/>
      <c r="F91" s="11"/>
      <c r="G91" s="12"/>
      <c r="H91" s="12"/>
      <c r="I91" s="12"/>
      <c r="J91" s="10"/>
      <c r="K91" s="13"/>
      <c r="L91" s="10"/>
      <c r="M91" s="13"/>
      <c r="N91" s="11"/>
      <c r="O91" s="9"/>
      <c r="P91" s="14"/>
      <c r="Q91" s="9"/>
      <c r="R91" s="15" t="str">
        <f t="shared" si="6"/>
        <v/>
      </c>
      <c r="S91" s="16" t="str">
        <f t="shared" si="7"/>
        <v/>
      </c>
      <c r="T91" s="9"/>
      <c r="U91" s="15" t="str">
        <f t="shared" si="8"/>
        <v/>
      </c>
      <c r="V91" s="15" t="str">
        <f>IF(B91="","",SUMIF(Cheltuieli!$B$5:$B$1004,B91,Cheltuieli!$G$5:$G$1004))</f>
        <v/>
      </c>
      <c r="W91" s="15" t="str">
        <f t="shared" si="9"/>
        <v/>
      </c>
      <c r="X91" s="15" t="str">
        <f t="shared" si="10"/>
        <v/>
      </c>
      <c r="Y91" s="9"/>
      <c r="Z91" s="9"/>
      <c r="AA91" s="17" t="str">
        <f t="shared" ca="1" si="11"/>
        <v/>
      </c>
    </row>
    <row r="92" spans="2:27" x14ac:dyDescent="0.2">
      <c r="B92" s="9" t="str">
        <f>IF(D92="","",MAX($B$5:B91)+1)</f>
        <v/>
      </c>
      <c r="C92" s="10"/>
      <c r="D92" s="11"/>
      <c r="E92" s="11"/>
      <c r="F92" s="11"/>
      <c r="G92" s="12"/>
      <c r="H92" s="12"/>
      <c r="I92" s="12"/>
      <c r="J92" s="10"/>
      <c r="K92" s="13"/>
      <c r="L92" s="10"/>
      <c r="M92" s="13"/>
      <c r="N92" s="11"/>
      <c r="O92" s="9"/>
      <c r="P92" s="14"/>
      <c r="Q92" s="9"/>
      <c r="R92" s="15" t="str">
        <f t="shared" si="6"/>
        <v/>
      </c>
      <c r="S92" s="16" t="str">
        <f t="shared" si="7"/>
        <v/>
      </c>
      <c r="T92" s="9"/>
      <c r="U92" s="15" t="str">
        <f t="shared" si="8"/>
        <v/>
      </c>
      <c r="V92" s="15" t="str">
        <f>IF(B92="","",SUMIF(Cheltuieli!$B$5:$B$1004,B92,Cheltuieli!$G$5:$G$1004))</f>
        <v/>
      </c>
      <c r="W92" s="15" t="str">
        <f t="shared" si="9"/>
        <v/>
      </c>
      <c r="X92" s="15" t="str">
        <f t="shared" si="10"/>
        <v/>
      </c>
      <c r="Y92" s="9"/>
      <c r="Z92" s="9"/>
      <c r="AA92" s="17" t="str">
        <f t="shared" ca="1" si="11"/>
        <v/>
      </c>
    </row>
    <row r="93" spans="2:27" x14ac:dyDescent="0.2">
      <c r="B93" s="9" t="str">
        <f>IF(D93="","",MAX($B$5:B92)+1)</f>
        <v/>
      </c>
      <c r="C93" s="10"/>
      <c r="D93" s="11"/>
      <c r="E93" s="11"/>
      <c r="F93" s="11"/>
      <c r="G93" s="12"/>
      <c r="H93" s="12"/>
      <c r="I93" s="12"/>
      <c r="J93" s="10"/>
      <c r="K93" s="13"/>
      <c r="L93" s="10"/>
      <c r="M93" s="13"/>
      <c r="N93" s="11"/>
      <c r="O93" s="9"/>
      <c r="P93" s="14"/>
      <c r="Q93" s="9"/>
      <c r="R93" s="15" t="str">
        <f t="shared" si="6"/>
        <v/>
      </c>
      <c r="S93" s="16" t="str">
        <f t="shared" si="7"/>
        <v/>
      </c>
      <c r="T93" s="9"/>
      <c r="U93" s="15" t="str">
        <f t="shared" si="8"/>
        <v/>
      </c>
      <c r="V93" s="15" t="str">
        <f>IF(B93="","",SUMIF(Cheltuieli!$B$5:$B$1004,B93,Cheltuieli!$G$5:$G$1004))</f>
        <v/>
      </c>
      <c r="W93" s="15" t="str">
        <f t="shared" si="9"/>
        <v/>
      </c>
      <c r="X93" s="15" t="str">
        <f t="shared" si="10"/>
        <v/>
      </c>
      <c r="Y93" s="9"/>
      <c r="Z93" s="9"/>
      <c r="AA93" s="17" t="str">
        <f t="shared" ca="1" si="11"/>
        <v/>
      </c>
    </row>
    <row r="94" spans="2:27" x14ac:dyDescent="0.2">
      <c r="B94" s="9" t="str">
        <f>IF(D94="","",MAX($B$5:B93)+1)</f>
        <v/>
      </c>
      <c r="C94" s="10"/>
      <c r="D94" s="11"/>
      <c r="E94" s="11"/>
      <c r="F94" s="11"/>
      <c r="G94" s="12"/>
      <c r="H94" s="12"/>
      <c r="I94" s="12"/>
      <c r="J94" s="10"/>
      <c r="K94" s="13"/>
      <c r="L94" s="10"/>
      <c r="M94" s="13"/>
      <c r="N94" s="11"/>
      <c r="O94" s="9"/>
      <c r="P94" s="14"/>
      <c r="Q94" s="9"/>
      <c r="R94" s="15" t="str">
        <f t="shared" si="6"/>
        <v/>
      </c>
      <c r="S94" s="16" t="str">
        <f t="shared" si="7"/>
        <v/>
      </c>
      <c r="T94" s="9"/>
      <c r="U94" s="15" t="str">
        <f t="shared" si="8"/>
        <v/>
      </c>
      <c r="V94" s="15" t="str">
        <f>IF(B94="","",SUMIF(Cheltuieli!$B$5:$B$1004,B94,Cheltuieli!$G$5:$G$1004))</f>
        <v/>
      </c>
      <c r="W94" s="15" t="str">
        <f t="shared" si="9"/>
        <v/>
      </c>
      <c r="X94" s="15" t="str">
        <f t="shared" si="10"/>
        <v/>
      </c>
      <c r="Y94" s="9"/>
      <c r="Z94" s="9"/>
      <c r="AA94" s="17" t="str">
        <f t="shared" ca="1" si="11"/>
        <v/>
      </c>
    </row>
    <row r="95" spans="2:27" x14ac:dyDescent="0.2">
      <c r="B95" s="9" t="str">
        <f>IF(D95="","",MAX($B$5:B94)+1)</f>
        <v/>
      </c>
      <c r="C95" s="10"/>
      <c r="D95" s="11"/>
      <c r="E95" s="11"/>
      <c r="F95" s="11"/>
      <c r="G95" s="12"/>
      <c r="H95" s="12"/>
      <c r="I95" s="12"/>
      <c r="J95" s="10"/>
      <c r="K95" s="13"/>
      <c r="L95" s="10"/>
      <c r="M95" s="13"/>
      <c r="N95" s="11"/>
      <c r="O95" s="9"/>
      <c r="P95" s="14"/>
      <c r="Q95" s="9"/>
      <c r="R95" s="15" t="str">
        <f t="shared" si="6"/>
        <v/>
      </c>
      <c r="S95" s="16" t="str">
        <f t="shared" si="7"/>
        <v/>
      </c>
      <c r="T95" s="9"/>
      <c r="U95" s="15" t="str">
        <f t="shared" si="8"/>
        <v/>
      </c>
      <c r="V95" s="15" t="str">
        <f>IF(B95="","",SUMIF(Cheltuieli!$B$5:$B$1004,B95,Cheltuieli!$G$5:$G$1004))</f>
        <v/>
      </c>
      <c r="W95" s="15" t="str">
        <f t="shared" si="9"/>
        <v/>
      </c>
      <c r="X95" s="15" t="str">
        <f t="shared" si="10"/>
        <v/>
      </c>
      <c r="Y95" s="9"/>
      <c r="Z95" s="9"/>
      <c r="AA95" s="17" t="str">
        <f t="shared" ca="1" si="11"/>
        <v/>
      </c>
    </row>
    <row r="96" spans="2:27" x14ac:dyDescent="0.2">
      <c r="B96" s="9" t="str">
        <f>IF(D96="","",MAX($B$5:B95)+1)</f>
        <v/>
      </c>
      <c r="C96" s="10"/>
      <c r="D96" s="11"/>
      <c r="E96" s="11"/>
      <c r="F96" s="11"/>
      <c r="G96" s="12"/>
      <c r="H96" s="12"/>
      <c r="I96" s="12"/>
      <c r="J96" s="10"/>
      <c r="K96" s="13"/>
      <c r="L96" s="10"/>
      <c r="M96" s="13"/>
      <c r="N96" s="11"/>
      <c r="O96" s="9"/>
      <c r="P96" s="14"/>
      <c r="Q96" s="9"/>
      <c r="R96" s="15" t="str">
        <f t="shared" si="6"/>
        <v/>
      </c>
      <c r="S96" s="16" t="str">
        <f t="shared" si="7"/>
        <v/>
      </c>
      <c r="T96" s="9"/>
      <c r="U96" s="15" t="str">
        <f t="shared" si="8"/>
        <v/>
      </c>
      <c r="V96" s="15" t="str">
        <f>IF(B96="","",SUMIF(Cheltuieli!$B$5:$B$1004,B96,Cheltuieli!$G$5:$G$1004))</f>
        <v/>
      </c>
      <c r="W96" s="15" t="str">
        <f t="shared" si="9"/>
        <v/>
      </c>
      <c r="X96" s="15" t="str">
        <f t="shared" si="10"/>
        <v/>
      </c>
      <c r="Y96" s="9"/>
      <c r="Z96" s="9"/>
      <c r="AA96" s="17" t="str">
        <f t="shared" ca="1" si="11"/>
        <v/>
      </c>
    </row>
    <row r="97" spans="2:27" x14ac:dyDescent="0.2">
      <c r="B97" s="9" t="str">
        <f>IF(D97="","",MAX($B$5:B96)+1)</f>
        <v/>
      </c>
      <c r="C97" s="10"/>
      <c r="D97" s="11"/>
      <c r="E97" s="11"/>
      <c r="F97" s="11"/>
      <c r="G97" s="12"/>
      <c r="H97" s="12"/>
      <c r="I97" s="12"/>
      <c r="J97" s="10"/>
      <c r="K97" s="13"/>
      <c r="L97" s="10"/>
      <c r="M97" s="13"/>
      <c r="N97" s="11"/>
      <c r="O97" s="9"/>
      <c r="P97" s="14"/>
      <c r="Q97" s="9"/>
      <c r="R97" s="15" t="str">
        <f t="shared" si="6"/>
        <v/>
      </c>
      <c r="S97" s="16" t="str">
        <f t="shared" si="7"/>
        <v/>
      </c>
      <c r="T97" s="9"/>
      <c r="U97" s="15" t="str">
        <f t="shared" si="8"/>
        <v/>
      </c>
      <c r="V97" s="15" t="str">
        <f>IF(B97="","",SUMIF(Cheltuieli!$B$5:$B$1004,B97,Cheltuieli!$G$5:$G$1004))</f>
        <v/>
      </c>
      <c r="W97" s="15" t="str">
        <f t="shared" si="9"/>
        <v/>
      </c>
      <c r="X97" s="15" t="str">
        <f t="shared" si="10"/>
        <v/>
      </c>
      <c r="Y97" s="9"/>
      <c r="Z97" s="9"/>
      <c r="AA97" s="17" t="str">
        <f t="shared" ca="1" si="11"/>
        <v/>
      </c>
    </row>
    <row r="98" spans="2:27" x14ac:dyDescent="0.2">
      <c r="B98" s="9" t="str">
        <f>IF(D98="","",MAX($B$5:B97)+1)</f>
        <v/>
      </c>
      <c r="C98" s="10"/>
      <c r="D98" s="11"/>
      <c r="E98" s="11"/>
      <c r="F98" s="11"/>
      <c r="G98" s="12"/>
      <c r="H98" s="12"/>
      <c r="I98" s="12"/>
      <c r="J98" s="10"/>
      <c r="K98" s="13"/>
      <c r="L98" s="10"/>
      <c r="M98" s="13"/>
      <c r="N98" s="11"/>
      <c r="O98" s="9"/>
      <c r="P98" s="14"/>
      <c r="Q98" s="9"/>
      <c r="R98" s="15" t="str">
        <f t="shared" si="6"/>
        <v/>
      </c>
      <c r="S98" s="16" t="str">
        <f t="shared" si="7"/>
        <v/>
      </c>
      <c r="T98" s="9"/>
      <c r="U98" s="15" t="str">
        <f t="shared" si="8"/>
        <v/>
      </c>
      <c r="V98" s="15" t="str">
        <f>IF(B98="","",SUMIF(Cheltuieli!$B$5:$B$1004,B98,Cheltuieli!$G$5:$G$1004))</f>
        <v/>
      </c>
      <c r="W98" s="15" t="str">
        <f t="shared" si="9"/>
        <v/>
      </c>
      <c r="X98" s="15" t="str">
        <f t="shared" si="10"/>
        <v/>
      </c>
      <c r="Y98" s="9"/>
      <c r="Z98" s="9"/>
      <c r="AA98" s="17" t="str">
        <f t="shared" ca="1" si="11"/>
        <v/>
      </c>
    </row>
    <row r="99" spans="2:27" x14ac:dyDescent="0.2">
      <c r="B99" s="9" t="str">
        <f>IF(D99="","",MAX($B$5:B98)+1)</f>
        <v/>
      </c>
      <c r="C99" s="10"/>
      <c r="D99" s="11"/>
      <c r="E99" s="11"/>
      <c r="F99" s="11"/>
      <c r="G99" s="12"/>
      <c r="H99" s="12"/>
      <c r="I99" s="12"/>
      <c r="J99" s="10"/>
      <c r="K99" s="13"/>
      <c r="L99" s="10"/>
      <c r="M99" s="13"/>
      <c r="N99" s="11"/>
      <c r="O99" s="9"/>
      <c r="P99" s="14"/>
      <c r="Q99" s="9"/>
      <c r="R99" s="15" t="str">
        <f t="shared" si="6"/>
        <v/>
      </c>
      <c r="S99" s="16" t="str">
        <f t="shared" si="7"/>
        <v/>
      </c>
      <c r="T99" s="9"/>
      <c r="U99" s="15" t="str">
        <f t="shared" si="8"/>
        <v/>
      </c>
      <c r="V99" s="15" t="str">
        <f>IF(B99="","",SUMIF(Cheltuieli!$B$5:$B$1004,B99,Cheltuieli!$G$5:$G$1004))</f>
        <v/>
      </c>
      <c r="W99" s="15" t="str">
        <f t="shared" si="9"/>
        <v/>
      </c>
      <c r="X99" s="15" t="str">
        <f t="shared" si="10"/>
        <v/>
      </c>
      <c r="Y99" s="9"/>
      <c r="Z99" s="9"/>
      <c r="AA99" s="17" t="str">
        <f t="shared" ca="1" si="11"/>
        <v/>
      </c>
    </row>
    <row r="100" spans="2:27" x14ac:dyDescent="0.2">
      <c r="B100" s="9" t="str">
        <f>IF(D100="","",MAX($B$5:B99)+1)</f>
        <v/>
      </c>
      <c r="C100" s="10"/>
      <c r="D100" s="11"/>
      <c r="E100" s="11"/>
      <c r="F100" s="11"/>
      <c r="G100" s="12"/>
      <c r="H100" s="12"/>
      <c r="I100" s="12"/>
      <c r="J100" s="10"/>
      <c r="K100" s="13"/>
      <c r="L100" s="10"/>
      <c r="M100" s="13"/>
      <c r="N100" s="11"/>
      <c r="O100" s="9"/>
      <c r="P100" s="14"/>
      <c r="Q100" s="9"/>
      <c r="R100" s="15" t="str">
        <f t="shared" si="6"/>
        <v/>
      </c>
      <c r="S100" s="16" t="str">
        <f t="shared" si="7"/>
        <v/>
      </c>
      <c r="T100" s="9"/>
      <c r="U100" s="15" t="str">
        <f t="shared" si="8"/>
        <v/>
      </c>
      <c r="V100" s="15" t="str">
        <f>IF(B100="","",SUMIF(Cheltuieli!$B$5:$B$1004,B100,Cheltuieli!$G$5:$G$1004))</f>
        <v/>
      </c>
      <c r="W100" s="15" t="str">
        <f t="shared" si="9"/>
        <v/>
      </c>
      <c r="X100" s="15" t="str">
        <f t="shared" si="10"/>
        <v/>
      </c>
      <c r="Y100" s="9"/>
      <c r="Z100" s="9"/>
      <c r="AA100" s="17" t="str">
        <f t="shared" ca="1" si="11"/>
        <v/>
      </c>
    </row>
    <row r="101" spans="2:27" x14ac:dyDescent="0.2">
      <c r="B101" s="9" t="str">
        <f>IF(D101="","",MAX($B$5:B100)+1)</f>
        <v/>
      </c>
      <c r="C101" s="10"/>
      <c r="D101" s="11"/>
      <c r="E101" s="11"/>
      <c r="F101" s="11"/>
      <c r="G101" s="12"/>
      <c r="H101" s="12"/>
      <c r="I101" s="12"/>
      <c r="J101" s="10"/>
      <c r="K101" s="13"/>
      <c r="L101" s="10"/>
      <c r="M101" s="13"/>
      <c r="N101" s="11"/>
      <c r="O101" s="9"/>
      <c r="P101" s="14"/>
      <c r="Q101" s="9"/>
      <c r="R101" s="15" t="str">
        <f t="shared" si="6"/>
        <v/>
      </c>
      <c r="S101" s="16" t="str">
        <f t="shared" si="7"/>
        <v/>
      </c>
      <c r="T101" s="9"/>
      <c r="U101" s="15" t="str">
        <f t="shared" si="8"/>
        <v/>
      </c>
      <c r="V101" s="15" t="str">
        <f>IF(B101="","",SUMIF(Cheltuieli!$B$5:$B$1004,B101,Cheltuieli!$G$5:$G$1004))</f>
        <v/>
      </c>
      <c r="W101" s="15" t="str">
        <f t="shared" si="9"/>
        <v/>
      </c>
      <c r="X101" s="15" t="str">
        <f t="shared" si="10"/>
        <v/>
      </c>
      <c r="Y101" s="9"/>
      <c r="Z101" s="9"/>
      <c r="AA101" s="17" t="str">
        <f t="shared" ca="1" si="11"/>
        <v/>
      </c>
    </row>
    <row r="102" spans="2:27" x14ac:dyDescent="0.2">
      <c r="B102" s="9" t="str">
        <f>IF(D102="","",MAX($B$5:B101)+1)</f>
        <v/>
      </c>
      <c r="C102" s="10"/>
      <c r="D102" s="11"/>
      <c r="E102" s="11"/>
      <c r="F102" s="11"/>
      <c r="G102" s="12"/>
      <c r="H102" s="12"/>
      <c r="I102" s="12"/>
      <c r="J102" s="10"/>
      <c r="K102" s="13"/>
      <c r="L102" s="10"/>
      <c r="M102" s="13"/>
      <c r="N102" s="11"/>
      <c r="O102" s="9"/>
      <c r="P102" s="14"/>
      <c r="Q102" s="9"/>
      <c r="R102" s="15" t="str">
        <f t="shared" si="6"/>
        <v/>
      </c>
      <c r="S102" s="16" t="str">
        <f t="shared" si="7"/>
        <v/>
      </c>
      <c r="T102" s="9"/>
      <c r="U102" s="15" t="str">
        <f t="shared" si="8"/>
        <v/>
      </c>
      <c r="V102" s="15" t="str">
        <f>IF(B102="","",SUMIF(Cheltuieli!$B$5:$B$1004,B102,Cheltuieli!$G$5:$G$1004))</f>
        <v/>
      </c>
      <c r="W102" s="15" t="str">
        <f t="shared" si="9"/>
        <v/>
      </c>
      <c r="X102" s="15" t="str">
        <f t="shared" si="10"/>
        <v/>
      </c>
      <c r="Y102" s="9"/>
      <c r="Z102" s="9"/>
      <c r="AA102" s="17" t="str">
        <f t="shared" ca="1" si="11"/>
        <v/>
      </c>
    </row>
    <row r="103" spans="2:27" x14ac:dyDescent="0.2">
      <c r="B103" s="9" t="str">
        <f>IF(D103="","",MAX($B$5:B102)+1)</f>
        <v/>
      </c>
      <c r="C103" s="10"/>
      <c r="D103" s="11"/>
      <c r="E103" s="11"/>
      <c r="F103" s="11"/>
      <c r="G103" s="12"/>
      <c r="H103" s="12"/>
      <c r="I103" s="12"/>
      <c r="J103" s="10"/>
      <c r="K103" s="13"/>
      <c r="L103" s="10"/>
      <c r="M103" s="13"/>
      <c r="N103" s="11"/>
      <c r="O103" s="9"/>
      <c r="P103" s="14"/>
      <c r="Q103" s="9"/>
      <c r="R103" s="15" t="str">
        <f t="shared" si="6"/>
        <v/>
      </c>
      <c r="S103" s="16" t="str">
        <f t="shared" si="7"/>
        <v/>
      </c>
      <c r="T103" s="9"/>
      <c r="U103" s="15" t="str">
        <f t="shared" si="8"/>
        <v/>
      </c>
      <c r="V103" s="15" t="str">
        <f>IF(B103="","",SUMIF(Cheltuieli!$B$5:$B$1004,B103,Cheltuieli!$G$5:$G$1004))</f>
        <v/>
      </c>
      <c r="W103" s="15" t="str">
        <f t="shared" si="9"/>
        <v/>
      </c>
      <c r="X103" s="15" t="str">
        <f t="shared" si="10"/>
        <v/>
      </c>
      <c r="Y103" s="9"/>
      <c r="Z103" s="9"/>
      <c r="AA103" s="17" t="str">
        <f t="shared" ca="1" si="11"/>
        <v/>
      </c>
    </row>
    <row r="104" spans="2:27" x14ac:dyDescent="0.2">
      <c r="B104" s="9" t="str">
        <f>IF(D104="","",MAX($B$5:B103)+1)</f>
        <v/>
      </c>
      <c r="C104" s="10"/>
      <c r="D104" s="11"/>
      <c r="E104" s="11"/>
      <c r="F104" s="11"/>
      <c r="G104" s="12"/>
      <c r="H104" s="12"/>
      <c r="I104" s="12"/>
      <c r="J104" s="10"/>
      <c r="K104" s="13"/>
      <c r="L104" s="10"/>
      <c r="M104" s="13"/>
      <c r="N104" s="11"/>
      <c r="O104" s="9"/>
      <c r="P104" s="14"/>
      <c r="Q104" s="9"/>
      <c r="R104" s="15" t="str">
        <f t="shared" si="6"/>
        <v/>
      </c>
      <c r="S104" s="16" t="str">
        <f t="shared" si="7"/>
        <v/>
      </c>
      <c r="T104" s="9"/>
      <c r="U104" s="15" t="str">
        <f t="shared" si="8"/>
        <v/>
      </c>
      <c r="V104" s="15" t="str">
        <f>IF(B104="","",SUMIF(Cheltuieli!$B$5:$B$1004,B104,Cheltuieli!$G$5:$G$1004))</f>
        <v/>
      </c>
      <c r="W104" s="15" t="str">
        <f t="shared" si="9"/>
        <v/>
      </c>
      <c r="X104" s="15" t="str">
        <f t="shared" si="10"/>
        <v/>
      </c>
      <c r="Y104" s="9"/>
      <c r="Z104" s="9"/>
      <c r="AA104" s="17" t="str">
        <f t="shared" ca="1" si="11"/>
        <v/>
      </c>
    </row>
    <row r="105" spans="2:27" x14ac:dyDescent="0.2">
      <c r="B105" s="9" t="str">
        <f>IF(D105="","",MAX($B$5:B104)+1)</f>
        <v/>
      </c>
      <c r="C105" s="10"/>
      <c r="D105" s="11"/>
      <c r="E105" s="11"/>
      <c r="F105" s="11"/>
      <c r="G105" s="12"/>
      <c r="H105" s="12"/>
      <c r="I105" s="12"/>
      <c r="J105" s="10"/>
      <c r="K105" s="13"/>
      <c r="L105" s="10"/>
      <c r="M105" s="13"/>
      <c r="N105" s="11"/>
      <c r="O105" s="9"/>
      <c r="P105" s="14"/>
      <c r="Q105" s="9"/>
      <c r="R105" s="15" t="str">
        <f t="shared" si="6"/>
        <v/>
      </c>
      <c r="S105" s="16" t="str">
        <f t="shared" si="7"/>
        <v/>
      </c>
      <c r="T105" s="9"/>
      <c r="U105" s="15" t="str">
        <f t="shared" si="8"/>
        <v/>
      </c>
      <c r="V105" s="15" t="str">
        <f>IF(B105="","",SUMIF(Cheltuieli!$B$5:$B$1004,B105,Cheltuieli!$G$5:$G$1004))</f>
        <v/>
      </c>
      <c r="W105" s="15" t="str">
        <f t="shared" si="9"/>
        <v/>
      </c>
      <c r="X105" s="15" t="str">
        <f t="shared" si="10"/>
        <v/>
      </c>
      <c r="Y105" s="9"/>
      <c r="Z105" s="9"/>
      <c r="AA105" s="17" t="str">
        <f t="shared" ca="1" si="11"/>
        <v/>
      </c>
    </row>
    <row r="106" spans="2:27" x14ac:dyDescent="0.2">
      <c r="B106" s="9" t="str">
        <f>IF(D106="","",MAX($B$5:B105)+1)</f>
        <v/>
      </c>
      <c r="C106" s="10"/>
      <c r="D106" s="11"/>
      <c r="E106" s="11"/>
      <c r="F106" s="11"/>
      <c r="G106" s="12"/>
      <c r="H106" s="12"/>
      <c r="I106" s="12"/>
      <c r="J106" s="10"/>
      <c r="K106" s="13"/>
      <c r="L106" s="10"/>
      <c r="M106" s="13"/>
      <c r="N106" s="11"/>
      <c r="O106" s="9"/>
      <c r="P106" s="14"/>
      <c r="Q106" s="9"/>
      <c r="R106" s="15" t="str">
        <f t="shared" si="6"/>
        <v/>
      </c>
      <c r="S106" s="16" t="str">
        <f t="shared" si="7"/>
        <v/>
      </c>
      <c r="T106" s="9"/>
      <c r="U106" s="15" t="str">
        <f t="shared" si="8"/>
        <v/>
      </c>
      <c r="V106" s="15" t="str">
        <f>IF(B106="","",SUMIF(Cheltuieli!$B$5:$B$1004,B106,Cheltuieli!$G$5:$G$1004))</f>
        <v/>
      </c>
      <c r="W106" s="15" t="str">
        <f t="shared" si="9"/>
        <v/>
      </c>
      <c r="X106" s="15" t="str">
        <f t="shared" si="10"/>
        <v/>
      </c>
      <c r="Y106" s="9"/>
      <c r="Z106" s="9"/>
      <c r="AA106" s="17" t="str">
        <f t="shared" ca="1" si="11"/>
        <v/>
      </c>
    </row>
    <row r="107" spans="2:27" x14ac:dyDescent="0.2">
      <c r="B107" s="9" t="str">
        <f>IF(D107="","",MAX($B$5:B106)+1)</f>
        <v/>
      </c>
      <c r="C107" s="10"/>
      <c r="D107" s="11"/>
      <c r="E107" s="11"/>
      <c r="F107" s="11"/>
      <c r="G107" s="12"/>
      <c r="H107" s="12"/>
      <c r="I107" s="12"/>
      <c r="J107" s="10"/>
      <c r="K107" s="13"/>
      <c r="L107" s="10"/>
      <c r="M107" s="13"/>
      <c r="N107" s="11"/>
      <c r="O107" s="9"/>
      <c r="P107" s="14"/>
      <c r="Q107" s="9"/>
      <c r="R107" s="15" t="str">
        <f t="shared" si="6"/>
        <v/>
      </c>
      <c r="S107" s="16" t="str">
        <f t="shared" si="7"/>
        <v/>
      </c>
      <c r="T107" s="9"/>
      <c r="U107" s="15" t="str">
        <f t="shared" si="8"/>
        <v/>
      </c>
      <c r="V107" s="15" t="str">
        <f>IF(B107="","",SUMIF(Cheltuieli!$B$5:$B$1004,B107,Cheltuieli!$G$5:$G$1004))</f>
        <v/>
      </c>
      <c r="W107" s="15" t="str">
        <f t="shared" si="9"/>
        <v/>
      </c>
      <c r="X107" s="15" t="str">
        <f t="shared" si="10"/>
        <v/>
      </c>
      <c r="Y107" s="9"/>
      <c r="Z107" s="9"/>
      <c r="AA107" s="17" t="str">
        <f t="shared" ca="1" si="11"/>
        <v/>
      </c>
    </row>
    <row r="108" spans="2:27" x14ac:dyDescent="0.2">
      <c r="B108" s="9" t="str">
        <f>IF(D108="","",MAX($B$5:B107)+1)</f>
        <v/>
      </c>
      <c r="C108" s="10"/>
      <c r="D108" s="11"/>
      <c r="E108" s="11"/>
      <c r="F108" s="11"/>
      <c r="G108" s="12"/>
      <c r="H108" s="12"/>
      <c r="I108" s="12"/>
      <c r="J108" s="10"/>
      <c r="K108" s="13"/>
      <c r="L108" s="10"/>
      <c r="M108" s="13"/>
      <c r="N108" s="11"/>
      <c r="O108" s="9"/>
      <c r="P108" s="14"/>
      <c r="Q108" s="9"/>
      <c r="R108" s="15" t="str">
        <f t="shared" si="6"/>
        <v/>
      </c>
      <c r="S108" s="16" t="str">
        <f t="shared" si="7"/>
        <v/>
      </c>
      <c r="T108" s="9"/>
      <c r="U108" s="15" t="str">
        <f t="shared" si="8"/>
        <v/>
      </c>
      <c r="V108" s="15" t="str">
        <f>IF(B108="","",SUMIF(Cheltuieli!$B$5:$B$1004,B108,Cheltuieli!$G$5:$G$1004))</f>
        <v/>
      </c>
      <c r="W108" s="15" t="str">
        <f t="shared" si="9"/>
        <v/>
      </c>
      <c r="X108" s="15" t="str">
        <f t="shared" si="10"/>
        <v/>
      </c>
      <c r="Y108" s="9"/>
      <c r="Z108" s="9"/>
      <c r="AA108" s="17" t="str">
        <f t="shared" ca="1" si="11"/>
        <v/>
      </c>
    </row>
    <row r="109" spans="2:27" x14ac:dyDescent="0.2">
      <c r="B109" s="9" t="str">
        <f>IF(D109="","",MAX($B$5:B108)+1)</f>
        <v/>
      </c>
      <c r="C109" s="10"/>
      <c r="D109" s="11"/>
      <c r="E109" s="11"/>
      <c r="F109" s="11"/>
      <c r="G109" s="12"/>
      <c r="H109" s="12"/>
      <c r="I109" s="12"/>
      <c r="J109" s="10"/>
      <c r="K109" s="13"/>
      <c r="L109" s="10"/>
      <c r="M109" s="13"/>
      <c r="N109" s="11"/>
      <c r="O109" s="9"/>
      <c r="P109" s="14"/>
      <c r="Q109" s="9"/>
      <c r="R109" s="15" t="str">
        <f t="shared" si="6"/>
        <v/>
      </c>
      <c r="S109" s="16" t="str">
        <f t="shared" si="7"/>
        <v/>
      </c>
      <c r="T109" s="9"/>
      <c r="U109" s="15" t="str">
        <f t="shared" si="8"/>
        <v/>
      </c>
      <c r="V109" s="15" t="str">
        <f>IF(B109="","",SUMIF(Cheltuieli!$B$5:$B$1004,B109,Cheltuieli!$G$5:$G$1004))</f>
        <v/>
      </c>
      <c r="W109" s="15" t="str">
        <f t="shared" si="9"/>
        <v/>
      </c>
      <c r="X109" s="15" t="str">
        <f t="shared" si="10"/>
        <v/>
      </c>
      <c r="Y109" s="9"/>
      <c r="Z109" s="9"/>
      <c r="AA109" s="17" t="str">
        <f t="shared" ca="1" si="11"/>
        <v/>
      </c>
    </row>
    <row r="110" spans="2:27" x14ac:dyDescent="0.2">
      <c r="B110" s="9" t="str">
        <f>IF(D110="","",MAX($B$5:B109)+1)</f>
        <v/>
      </c>
      <c r="C110" s="10"/>
      <c r="D110" s="11"/>
      <c r="E110" s="11"/>
      <c r="F110" s="11"/>
      <c r="G110" s="12"/>
      <c r="H110" s="12"/>
      <c r="I110" s="12"/>
      <c r="J110" s="10"/>
      <c r="K110" s="13"/>
      <c r="L110" s="10"/>
      <c r="M110" s="13"/>
      <c r="N110" s="11"/>
      <c r="O110" s="9"/>
      <c r="P110" s="14"/>
      <c r="Q110" s="9"/>
      <c r="R110" s="15" t="str">
        <f t="shared" si="6"/>
        <v/>
      </c>
      <c r="S110" s="16" t="str">
        <f t="shared" si="7"/>
        <v/>
      </c>
      <c r="T110" s="9"/>
      <c r="U110" s="15" t="str">
        <f t="shared" si="8"/>
        <v/>
      </c>
      <c r="V110" s="15" t="str">
        <f>IF(B110="","",SUMIF(Cheltuieli!$B$5:$B$1004,B110,Cheltuieli!$G$5:$G$1004))</f>
        <v/>
      </c>
      <c r="W110" s="15" t="str">
        <f t="shared" si="9"/>
        <v/>
      </c>
      <c r="X110" s="15" t="str">
        <f t="shared" si="10"/>
        <v/>
      </c>
      <c r="Y110" s="9"/>
      <c r="Z110" s="9"/>
      <c r="AA110" s="17" t="str">
        <f t="shared" ca="1" si="11"/>
        <v/>
      </c>
    </row>
    <row r="111" spans="2:27" x14ac:dyDescent="0.2">
      <c r="B111" s="9" t="str">
        <f>IF(D111="","",MAX($B$5:B110)+1)</f>
        <v/>
      </c>
      <c r="C111" s="10"/>
      <c r="D111" s="11"/>
      <c r="E111" s="11"/>
      <c r="F111" s="11"/>
      <c r="G111" s="12"/>
      <c r="H111" s="12"/>
      <c r="I111" s="12"/>
      <c r="J111" s="10"/>
      <c r="K111" s="13"/>
      <c r="L111" s="10"/>
      <c r="M111" s="13"/>
      <c r="N111" s="11"/>
      <c r="O111" s="9"/>
      <c r="P111" s="14"/>
      <c r="Q111" s="9"/>
      <c r="R111" s="15" t="str">
        <f t="shared" si="6"/>
        <v/>
      </c>
      <c r="S111" s="16" t="str">
        <f t="shared" si="7"/>
        <v/>
      </c>
      <c r="T111" s="9"/>
      <c r="U111" s="15" t="str">
        <f t="shared" si="8"/>
        <v/>
      </c>
      <c r="V111" s="15" t="str">
        <f>IF(B111="","",SUMIF(Cheltuieli!$B$5:$B$1004,B111,Cheltuieli!$G$5:$G$1004))</f>
        <v/>
      </c>
      <c r="W111" s="15" t="str">
        <f t="shared" si="9"/>
        <v/>
      </c>
      <c r="X111" s="15" t="str">
        <f t="shared" si="10"/>
        <v/>
      </c>
      <c r="Y111" s="9"/>
      <c r="Z111" s="9"/>
      <c r="AA111" s="17" t="str">
        <f t="shared" ca="1" si="11"/>
        <v/>
      </c>
    </row>
    <row r="112" spans="2:27" x14ac:dyDescent="0.2">
      <c r="B112" s="9" t="str">
        <f>IF(D112="","",MAX($B$5:B111)+1)</f>
        <v/>
      </c>
      <c r="C112" s="10"/>
      <c r="D112" s="11"/>
      <c r="E112" s="11"/>
      <c r="F112" s="11"/>
      <c r="G112" s="12"/>
      <c r="H112" s="12"/>
      <c r="I112" s="12"/>
      <c r="J112" s="10"/>
      <c r="K112" s="13"/>
      <c r="L112" s="10"/>
      <c r="M112" s="13"/>
      <c r="N112" s="11"/>
      <c r="O112" s="9"/>
      <c r="P112" s="14"/>
      <c r="Q112" s="9"/>
      <c r="R112" s="15" t="str">
        <f t="shared" si="6"/>
        <v/>
      </c>
      <c r="S112" s="16" t="str">
        <f t="shared" si="7"/>
        <v/>
      </c>
      <c r="T112" s="9"/>
      <c r="U112" s="15" t="str">
        <f t="shared" si="8"/>
        <v/>
      </c>
      <c r="V112" s="15" t="str">
        <f>IF(B112="","",SUMIF(Cheltuieli!$B$5:$B$1004,B112,Cheltuieli!$G$5:$G$1004))</f>
        <v/>
      </c>
      <c r="W112" s="15" t="str">
        <f t="shared" si="9"/>
        <v/>
      </c>
      <c r="X112" s="15" t="str">
        <f t="shared" si="10"/>
        <v/>
      </c>
      <c r="Y112" s="9"/>
      <c r="Z112" s="9"/>
      <c r="AA112" s="17" t="str">
        <f t="shared" ca="1" si="11"/>
        <v/>
      </c>
    </row>
    <row r="113" spans="2:27" x14ac:dyDescent="0.2">
      <c r="B113" s="9" t="str">
        <f>IF(D113="","",MAX($B$5:B112)+1)</f>
        <v/>
      </c>
      <c r="C113" s="10"/>
      <c r="D113" s="11"/>
      <c r="E113" s="11"/>
      <c r="F113" s="11"/>
      <c r="G113" s="12"/>
      <c r="H113" s="12"/>
      <c r="I113" s="12"/>
      <c r="J113" s="10"/>
      <c r="K113" s="13"/>
      <c r="L113" s="10"/>
      <c r="M113" s="13"/>
      <c r="N113" s="11"/>
      <c r="O113" s="9"/>
      <c r="P113" s="14"/>
      <c r="Q113" s="9"/>
      <c r="R113" s="15" t="str">
        <f t="shared" si="6"/>
        <v/>
      </c>
      <c r="S113" s="16" t="str">
        <f t="shared" si="7"/>
        <v/>
      </c>
      <c r="T113" s="9"/>
      <c r="U113" s="15" t="str">
        <f t="shared" si="8"/>
        <v/>
      </c>
      <c r="V113" s="15" t="str">
        <f>IF(B113="","",SUMIF(Cheltuieli!$B$5:$B$1004,B113,Cheltuieli!$G$5:$G$1004))</f>
        <v/>
      </c>
      <c r="W113" s="15" t="str">
        <f t="shared" si="9"/>
        <v/>
      </c>
      <c r="X113" s="15" t="str">
        <f t="shared" si="10"/>
        <v/>
      </c>
      <c r="Y113" s="9"/>
      <c r="Z113" s="9"/>
      <c r="AA113" s="17" t="str">
        <f t="shared" ca="1" si="11"/>
        <v/>
      </c>
    </row>
    <row r="114" spans="2:27" x14ac:dyDescent="0.2">
      <c r="B114" s="9" t="str">
        <f>IF(D114="","",MAX($B$5:B113)+1)</f>
        <v/>
      </c>
      <c r="C114" s="10"/>
      <c r="D114" s="11"/>
      <c r="E114" s="11"/>
      <c r="F114" s="11"/>
      <c r="G114" s="12"/>
      <c r="H114" s="12"/>
      <c r="I114" s="12"/>
      <c r="J114" s="10"/>
      <c r="K114" s="13"/>
      <c r="L114" s="10"/>
      <c r="M114" s="13"/>
      <c r="N114" s="11"/>
      <c r="O114" s="9"/>
      <c r="P114" s="14"/>
      <c r="Q114" s="9"/>
      <c r="R114" s="15" t="str">
        <f t="shared" si="6"/>
        <v/>
      </c>
      <c r="S114" s="16" t="str">
        <f t="shared" si="7"/>
        <v/>
      </c>
      <c r="T114" s="9"/>
      <c r="U114" s="15" t="str">
        <f t="shared" si="8"/>
        <v/>
      </c>
      <c r="V114" s="15" t="str">
        <f>IF(B114="","",SUMIF(Cheltuieli!$B$5:$B$1004,B114,Cheltuieli!$G$5:$G$1004))</f>
        <v/>
      </c>
      <c r="W114" s="15" t="str">
        <f t="shared" si="9"/>
        <v/>
      </c>
      <c r="X114" s="15" t="str">
        <f t="shared" si="10"/>
        <v/>
      </c>
      <c r="Y114" s="9"/>
      <c r="Z114" s="9"/>
      <c r="AA114" s="17" t="str">
        <f t="shared" ca="1" si="11"/>
        <v/>
      </c>
    </row>
    <row r="115" spans="2:27" x14ac:dyDescent="0.2">
      <c r="B115" s="9" t="str">
        <f>IF(D115="","",MAX($B$5:B114)+1)</f>
        <v/>
      </c>
      <c r="C115" s="10"/>
      <c r="D115" s="11"/>
      <c r="E115" s="11"/>
      <c r="F115" s="11"/>
      <c r="G115" s="12"/>
      <c r="H115" s="12"/>
      <c r="I115" s="12"/>
      <c r="J115" s="10"/>
      <c r="K115" s="13"/>
      <c r="L115" s="10"/>
      <c r="M115" s="13"/>
      <c r="N115" s="11"/>
      <c r="O115" s="9"/>
      <c r="P115" s="14"/>
      <c r="Q115" s="9"/>
      <c r="R115" s="15" t="str">
        <f t="shared" si="6"/>
        <v/>
      </c>
      <c r="S115" s="16" t="str">
        <f t="shared" si="7"/>
        <v/>
      </c>
      <c r="T115" s="9"/>
      <c r="U115" s="15" t="str">
        <f t="shared" si="8"/>
        <v/>
      </c>
      <c r="V115" s="15" t="str">
        <f>IF(B115="","",SUMIF(Cheltuieli!$B$5:$B$1004,B115,Cheltuieli!$G$5:$G$1004))</f>
        <v/>
      </c>
      <c r="W115" s="15" t="str">
        <f t="shared" si="9"/>
        <v/>
      </c>
      <c r="X115" s="15" t="str">
        <f t="shared" si="10"/>
        <v/>
      </c>
      <c r="Y115" s="9"/>
      <c r="Z115" s="9"/>
      <c r="AA115" s="17" t="str">
        <f t="shared" ca="1" si="11"/>
        <v/>
      </c>
    </row>
    <row r="116" spans="2:27" x14ac:dyDescent="0.2">
      <c r="B116" s="9" t="str">
        <f>IF(D116="","",MAX($B$5:B115)+1)</f>
        <v/>
      </c>
      <c r="C116" s="10"/>
      <c r="D116" s="11"/>
      <c r="E116" s="11"/>
      <c r="F116" s="11"/>
      <c r="G116" s="12"/>
      <c r="H116" s="12"/>
      <c r="I116" s="12"/>
      <c r="J116" s="10"/>
      <c r="K116" s="13"/>
      <c r="L116" s="10"/>
      <c r="M116" s="13"/>
      <c r="N116" s="11"/>
      <c r="O116" s="9"/>
      <c r="P116" s="14"/>
      <c r="Q116" s="9"/>
      <c r="R116" s="15" t="str">
        <f t="shared" si="6"/>
        <v/>
      </c>
      <c r="S116" s="16" t="str">
        <f t="shared" si="7"/>
        <v/>
      </c>
      <c r="T116" s="9"/>
      <c r="U116" s="15" t="str">
        <f t="shared" si="8"/>
        <v/>
      </c>
      <c r="V116" s="15" t="str">
        <f>IF(B116="","",SUMIF(Cheltuieli!$B$5:$B$1004,B116,Cheltuieli!$G$5:$G$1004))</f>
        <v/>
      </c>
      <c r="W116" s="15" t="str">
        <f t="shared" si="9"/>
        <v/>
      </c>
      <c r="X116" s="15" t="str">
        <f t="shared" si="10"/>
        <v/>
      </c>
      <c r="Y116" s="9"/>
      <c r="Z116" s="9"/>
      <c r="AA116" s="17" t="str">
        <f t="shared" ca="1" si="11"/>
        <v/>
      </c>
    </row>
    <row r="117" spans="2:27" x14ac:dyDescent="0.2">
      <c r="B117" s="9" t="str">
        <f>IF(D117="","",MAX($B$5:B116)+1)</f>
        <v/>
      </c>
      <c r="C117" s="10"/>
      <c r="D117" s="11"/>
      <c r="E117" s="11"/>
      <c r="F117" s="11"/>
      <c r="G117" s="12"/>
      <c r="H117" s="12"/>
      <c r="I117" s="12"/>
      <c r="J117" s="10"/>
      <c r="K117" s="13"/>
      <c r="L117" s="10"/>
      <c r="M117" s="13"/>
      <c r="N117" s="11"/>
      <c r="O117" s="9"/>
      <c r="P117" s="14"/>
      <c r="Q117" s="9"/>
      <c r="R117" s="15" t="str">
        <f t="shared" si="6"/>
        <v/>
      </c>
      <c r="S117" s="16" t="str">
        <f t="shared" si="7"/>
        <v/>
      </c>
      <c r="T117" s="9"/>
      <c r="U117" s="15" t="str">
        <f t="shared" si="8"/>
        <v/>
      </c>
      <c r="V117" s="15" t="str">
        <f>IF(B117="","",SUMIF(Cheltuieli!$B$5:$B$1004,B117,Cheltuieli!$G$5:$G$1004))</f>
        <v/>
      </c>
      <c r="W117" s="15" t="str">
        <f t="shared" si="9"/>
        <v/>
      </c>
      <c r="X117" s="15" t="str">
        <f t="shared" si="10"/>
        <v/>
      </c>
      <c r="Y117" s="9"/>
      <c r="Z117" s="9"/>
      <c r="AA117" s="17" t="str">
        <f t="shared" ca="1" si="11"/>
        <v/>
      </c>
    </row>
    <row r="118" spans="2:27" x14ac:dyDescent="0.2">
      <c r="B118" s="9" t="str">
        <f>IF(D118="","",MAX($B$5:B117)+1)</f>
        <v/>
      </c>
      <c r="C118" s="10"/>
      <c r="D118" s="11"/>
      <c r="E118" s="11"/>
      <c r="F118" s="11"/>
      <c r="G118" s="12"/>
      <c r="H118" s="12"/>
      <c r="I118" s="12"/>
      <c r="J118" s="10"/>
      <c r="K118" s="13"/>
      <c r="L118" s="10"/>
      <c r="M118" s="13"/>
      <c r="N118" s="11"/>
      <c r="O118" s="9"/>
      <c r="P118" s="14"/>
      <c r="Q118" s="9"/>
      <c r="R118" s="15" t="str">
        <f t="shared" si="6"/>
        <v/>
      </c>
      <c r="S118" s="16" t="str">
        <f t="shared" si="7"/>
        <v/>
      </c>
      <c r="T118" s="9"/>
      <c r="U118" s="15" t="str">
        <f t="shared" si="8"/>
        <v/>
      </c>
      <c r="V118" s="15" t="str">
        <f>IF(B118="","",SUMIF(Cheltuieli!$B$5:$B$1004,B118,Cheltuieli!$G$5:$G$1004))</f>
        <v/>
      </c>
      <c r="W118" s="15" t="str">
        <f t="shared" si="9"/>
        <v/>
      </c>
      <c r="X118" s="15" t="str">
        <f t="shared" si="10"/>
        <v/>
      </c>
      <c r="Y118" s="9"/>
      <c r="Z118" s="9"/>
      <c r="AA118" s="17" t="str">
        <f t="shared" ca="1" si="11"/>
        <v/>
      </c>
    </row>
    <row r="119" spans="2:27" x14ac:dyDescent="0.2">
      <c r="B119" s="9" t="str">
        <f>IF(D119="","",MAX($B$5:B118)+1)</f>
        <v/>
      </c>
      <c r="C119" s="10"/>
      <c r="D119" s="11"/>
      <c r="E119" s="11"/>
      <c r="F119" s="11"/>
      <c r="G119" s="12"/>
      <c r="H119" s="12"/>
      <c r="I119" s="12"/>
      <c r="J119" s="10"/>
      <c r="K119" s="13"/>
      <c r="L119" s="10"/>
      <c r="M119" s="13"/>
      <c r="N119" s="11"/>
      <c r="O119" s="9"/>
      <c r="P119" s="14"/>
      <c r="Q119" s="9"/>
      <c r="R119" s="15" t="str">
        <f t="shared" si="6"/>
        <v/>
      </c>
      <c r="S119" s="16" t="str">
        <f t="shared" si="7"/>
        <v/>
      </c>
      <c r="T119" s="9"/>
      <c r="U119" s="15" t="str">
        <f t="shared" si="8"/>
        <v/>
      </c>
      <c r="V119" s="15" t="str">
        <f>IF(B119="","",SUMIF(Cheltuieli!$B$5:$B$1004,B119,Cheltuieli!$G$5:$G$1004))</f>
        <v/>
      </c>
      <c r="W119" s="15" t="str">
        <f t="shared" si="9"/>
        <v/>
      </c>
      <c r="X119" s="15" t="str">
        <f t="shared" si="10"/>
        <v/>
      </c>
      <c r="Y119" s="9"/>
      <c r="Z119" s="9"/>
      <c r="AA119" s="17" t="str">
        <f t="shared" ca="1" si="11"/>
        <v/>
      </c>
    </row>
    <row r="120" spans="2:27" x14ac:dyDescent="0.2">
      <c r="B120" s="9" t="str">
        <f>IF(D120="","",MAX($B$5:B119)+1)</f>
        <v/>
      </c>
      <c r="C120" s="10"/>
      <c r="D120" s="11"/>
      <c r="E120" s="11"/>
      <c r="F120" s="11"/>
      <c r="G120" s="12"/>
      <c r="H120" s="12"/>
      <c r="I120" s="12"/>
      <c r="J120" s="10"/>
      <c r="K120" s="13"/>
      <c r="L120" s="10"/>
      <c r="M120" s="13"/>
      <c r="N120" s="11"/>
      <c r="O120" s="9"/>
      <c r="P120" s="14"/>
      <c r="Q120" s="9"/>
      <c r="R120" s="15" t="str">
        <f t="shared" si="6"/>
        <v/>
      </c>
      <c r="S120" s="16" t="str">
        <f t="shared" si="7"/>
        <v/>
      </c>
      <c r="T120" s="9"/>
      <c r="U120" s="15" t="str">
        <f t="shared" si="8"/>
        <v/>
      </c>
      <c r="V120" s="15" t="str">
        <f>IF(B120="","",SUMIF(Cheltuieli!$B$5:$B$1004,B120,Cheltuieli!$G$5:$G$1004))</f>
        <v/>
      </c>
      <c r="W120" s="15" t="str">
        <f t="shared" si="9"/>
        <v/>
      </c>
      <c r="X120" s="15" t="str">
        <f t="shared" si="10"/>
        <v/>
      </c>
      <c r="Y120" s="9"/>
      <c r="Z120" s="9"/>
      <c r="AA120" s="17" t="str">
        <f t="shared" ca="1" si="11"/>
        <v/>
      </c>
    </row>
    <row r="121" spans="2:27" x14ac:dyDescent="0.2">
      <c r="B121" s="9" t="str">
        <f>IF(D121="","",MAX($B$5:B120)+1)</f>
        <v/>
      </c>
      <c r="C121" s="10"/>
      <c r="D121" s="11"/>
      <c r="E121" s="11"/>
      <c r="F121" s="11"/>
      <c r="G121" s="12"/>
      <c r="H121" s="12"/>
      <c r="I121" s="12"/>
      <c r="J121" s="10"/>
      <c r="K121" s="13"/>
      <c r="L121" s="10"/>
      <c r="M121" s="13"/>
      <c r="N121" s="11"/>
      <c r="O121" s="9"/>
      <c r="P121" s="14"/>
      <c r="Q121" s="9"/>
      <c r="R121" s="15" t="str">
        <f t="shared" si="6"/>
        <v/>
      </c>
      <c r="S121" s="16" t="str">
        <f t="shared" si="7"/>
        <v/>
      </c>
      <c r="T121" s="9"/>
      <c r="U121" s="15" t="str">
        <f t="shared" si="8"/>
        <v/>
      </c>
      <c r="V121" s="15" t="str">
        <f>IF(B121="","",SUMIF(Cheltuieli!$B$5:$B$1004,B121,Cheltuieli!$G$5:$G$1004))</f>
        <v/>
      </c>
      <c r="W121" s="15" t="str">
        <f t="shared" si="9"/>
        <v/>
      </c>
      <c r="X121" s="15" t="str">
        <f t="shared" si="10"/>
        <v/>
      </c>
      <c r="Y121" s="9"/>
      <c r="Z121" s="9"/>
      <c r="AA121" s="17" t="str">
        <f t="shared" ca="1" si="11"/>
        <v/>
      </c>
    </row>
    <row r="122" spans="2:27" x14ac:dyDescent="0.2">
      <c r="B122" s="9" t="str">
        <f>IF(D122="","",MAX($B$5:B121)+1)</f>
        <v/>
      </c>
      <c r="C122" s="10"/>
      <c r="D122" s="11"/>
      <c r="E122" s="11"/>
      <c r="F122" s="11"/>
      <c r="G122" s="12"/>
      <c r="H122" s="12"/>
      <c r="I122" s="12"/>
      <c r="J122" s="10"/>
      <c r="K122" s="13"/>
      <c r="L122" s="10"/>
      <c r="M122" s="13"/>
      <c r="N122" s="11"/>
      <c r="O122" s="9"/>
      <c r="P122" s="14"/>
      <c r="Q122" s="9"/>
      <c r="R122" s="15" t="str">
        <f t="shared" si="6"/>
        <v/>
      </c>
      <c r="S122" s="16" t="str">
        <f t="shared" si="7"/>
        <v/>
      </c>
      <c r="T122" s="9"/>
      <c r="U122" s="15" t="str">
        <f t="shared" si="8"/>
        <v/>
      </c>
      <c r="V122" s="15" t="str">
        <f>IF(B122="","",SUMIF(Cheltuieli!$B$5:$B$1004,B122,Cheltuieli!$G$5:$G$1004))</f>
        <v/>
      </c>
      <c r="W122" s="15" t="str">
        <f t="shared" si="9"/>
        <v/>
      </c>
      <c r="X122" s="15" t="str">
        <f t="shared" si="10"/>
        <v/>
      </c>
      <c r="Y122" s="9"/>
      <c r="Z122" s="9"/>
      <c r="AA122" s="17" t="str">
        <f t="shared" ca="1" si="11"/>
        <v/>
      </c>
    </row>
    <row r="123" spans="2:27" x14ac:dyDescent="0.2">
      <c r="B123" s="9" t="str">
        <f>IF(D123="","",MAX($B$5:B122)+1)</f>
        <v/>
      </c>
      <c r="C123" s="10"/>
      <c r="D123" s="11"/>
      <c r="E123" s="11"/>
      <c r="F123" s="11"/>
      <c r="G123" s="12"/>
      <c r="H123" s="12"/>
      <c r="I123" s="12"/>
      <c r="J123" s="10"/>
      <c r="K123" s="13"/>
      <c r="L123" s="10"/>
      <c r="M123" s="13"/>
      <c r="N123" s="11"/>
      <c r="O123" s="9"/>
      <c r="P123" s="14"/>
      <c r="Q123" s="9"/>
      <c r="R123" s="15" t="str">
        <f t="shared" si="6"/>
        <v/>
      </c>
      <c r="S123" s="16" t="str">
        <f t="shared" si="7"/>
        <v/>
      </c>
      <c r="T123" s="9"/>
      <c r="U123" s="15" t="str">
        <f t="shared" si="8"/>
        <v/>
      </c>
      <c r="V123" s="15" t="str">
        <f>IF(B123="","",SUMIF(Cheltuieli!$B$5:$B$1004,B123,Cheltuieli!$G$5:$G$1004))</f>
        <v/>
      </c>
      <c r="W123" s="15" t="str">
        <f t="shared" si="9"/>
        <v/>
      </c>
      <c r="X123" s="15" t="str">
        <f t="shared" si="10"/>
        <v/>
      </c>
      <c r="Y123" s="9"/>
      <c r="Z123" s="9"/>
      <c r="AA123" s="17" t="str">
        <f t="shared" ca="1" si="11"/>
        <v/>
      </c>
    </row>
    <row r="124" spans="2:27" x14ac:dyDescent="0.2">
      <c r="B124" s="9" t="str">
        <f>IF(D124="","",MAX($B$5:B123)+1)</f>
        <v/>
      </c>
      <c r="C124" s="10"/>
      <c r="D124" s="11"/>
      <c r="E124" s="11"/>
      <c r="F124" s="11"/>
      <c r="G124" s="12"/>
      <c r="H124" s="12"/>
      <c r="I124" s="12"/>
      <c r="J124" s="10"/>
      <c r="K124" s="13"/>
      <c r="L124" s="10"/>
      <c r="M124" s="13"/>
      <c r="N124" s="11"/>
      <c r="O124" s="9"/>
      <c r="P124" s="14"/>
      <c r="Q124" s="9"/>
      <c r="R124" s="15" t="str">
        <f t="shared" si="6"/>
        <v/>
      </c>
      <c r="S124" s="16" t="str">
        <f t="shared" si="7"/>
        <v/>
      </c>
      <c r="T124" s="9"/>
      <c r="U124" s="15" t="str">
        <f t="shared" si="8"/>
        <v/>
      </c>
      <c r="V124" s="15" t="str">
        <f>IF(B124="","",SUMIF(Cheltuieli!$B$5:$B$1004,B124,Cheltuieli!$G$5:$G$1004))</f>
        <v/>
      </c>
      <c r="W124" s="15" t="str">
        <f t="shared" si="9"/>
        <v/>
      </c>
      <c r="X124" s="15" t="str">
        <f t="shared" si="10"/>
        <v/>
      </c>
      <c r="Y124" s="9"/>
      <c r="Z124" s="9"/>
      <c r="AA124" s="17" t="str">
        <f t="shared" ca="1" si="11"/>
        <v/>
      </c>
    </row>
    <row r="125" spans="2:27" x14ac:dyDescent="0.2">
      <c r="B125" s="9" t="str">
        <f>IF(D125="","",MAX($B$5:B124)+1)</f>
        <v/>
      </c>
      <c r="C125" s="10"/>
      <c r="D125" s="11"/>
      <c r="E125" s="11"/>
      <c r="F125" s="11"/>
      <c r="G125" s="12"/>
      <c r="H125" s="12"/>
      <c r="I125" s="12"/>
      <c r="J125" s="10"/>
      <c r="K125" s="13"/>
      <c r="L125" s="10"/>
      <c r="M125" s="13"/>
      <c r="N125" s="11"/>
      <c r="O125" s="9"/>
      <c r="P125" s="14"/>
      <c r="Q125" s="9"/>
      <c r="R125" s="15" t="str">
        <f t="shared" si="6"/>
        <v/>
      </c>
      <c r="S125" s="16" t="str">
        <f t="shared" si="7"/>
        <v/>
      </c>
      <c r="T125" s="9"/>
      <c r="U125" s="15" t="str">
        <f t="shared" si="8"/>
        <v/>
      </c>
      <c r="V125" s="15" t="str">
        <f>IF(B125="","",SUMIF(Cheltuieli!$B$5:$B$1004,B125,Cheltuieli!$G$5:$G$1004))</f>
        <v/>
      </c>
      <c r="W125" s="15" t="str">
        <f t="shared" si="9"/>
        <v/>
      </c>
      <c r="X125" s="15" t="str">
        <f t="shared" si="10"/>
        <v/>
      </c>
      <c r="Y125" s="9"/>
      <c r="Z125" s="9"/>
      <c r="AA125" s="17" t="str">
        <f t="shared" ca="1" si="11"/>
        <v/>
      </c>
    </row>
    <row r="126" spans="2:27" x14ac:dyDescent="0.2">
      <c r="B126" s="9" t="str">
        <f>IF(D126="","",MAX($B$5:B125)+1)</f>
        <v/>
      </c>
      <c r="C126" s="10"/>
      <c r="D126" s="11"/>
      <c r="E126" s="11"/>
      <c r="F126" s="11"/>
      <c r="G126" s="12"/>
      <c r="H126" s="12"/>
      <c r="I126" s="12"/>
      <c r="J126" s="10"/>
      <c r="K126" s="13"/>
      <c r="L126" s="10"/>
      <c r="M126" s="13"/>
      <c r="N126" s="11"/>
      <c r="O126" s="9"/>
      <c r="P126" s="14"/>
      <c r="Q126" s="9"/>
      <c r="R126" s="15" t="str">
        <f t="shared" si="6"/>
        <v/>
      </c>
      <c r="S126" s="16" t="str">
        <f t="shared" si="7"/>
        <v/>
      </c>
      <c r="T126" s="9"/>
      <c r="U126" s="15" t="str">
        <f t="shared" si="8"/>
        <v/>
      </c>
      <c r="V126" s="15" t="str">
        <f>IF(B126="","",SUMIF(Cheltuieli!$B$5:$B$1004,B126,Cheltuieli!$G$5:$G$1004))</f>
        <v/>
      </c>
      <c r="W126" s="15" t="str">
        <f t="shared" si="9"/>
        <v/>
      </c>
      <c r="X126" s="15" t="str">
        <f t="shared" si="10"/>
        <v/>
      </c>
      <c r="Y126" s="9"/>
      <c r="Z126" s="9"/>
      <c r="AA126" s="17" t="str">
        <f t="shared" ca="1" si="11"/>
        <v/>
      </c>
    </row>
    <row r="127" spans="2:27" x14ac:dyDescent="0.2">
      <c r="B127" s="9" t="str">
        <f>IF(D127="","",MAX($B$5:B126)+1)</f>
        <v/>
      </c>
      <c r="C127" s="10"/>
      <c r="D127" s="11"/>
      <c r="E127" s="11"/>
      <c r="F127" s="11"/>
      <c r="G127" s="12"/>
      <c r="H127" s="12"/>
      <c r="I127" s="12"/>
      <c r="J127" s="10"/>
      <c r="K127" s="13"/>
      <c r="L127" s="10"/>
      <c r="M127" s="13"/>
      <c r="N127" s="11"/>
      <c r="O127" s="9"/>
      <c r="P127" s="14"/>
      <c r="Q127" s="9"/>
      <c r="R127" s="15" t="str">
        <f t="shared" si="6"/>
        <v/>
      </c>
      <c r="S127" s="16" t="str">
        <f t="shared" si="7"/>
        <v/>
      </c>
      <c r="T127" s="9"/>
      <c r="U127" s="15" t="str">
        <f t="shared" si="8"/>
        <v/>
      </c>
      <c r="V127" s="15" t="str">
        <f>IF(B127="","",SUMIF(Cheltuieli!$B$5:$B$1004,B127,Cheltuieli!$G$5:$G$1004))</f>
        <v/>
      </c>
      <c r="W127" s="15" t="str">
        <f t="shared" si="9"/>
        <v/>
      </c>
      <c r="X127" s="15" t="str">
        <f t="shared" si="10"/>
        <v/>
      </c>
      <c r="Y127" s="9"/>
      <c r="Z127" s="9"/>
      <c r="AA127" s="17" t="str">
        <f t="shared" ca="1" si="11"/>
        <v/>
      </c>
    </row>
    <row r="128" spans="2:27" x14ac:dyDescent="0.2">
      <c r="B128" s="9" t="str">
        <f>IF(D128="","",MAX($B$5:B127)+1)</f>
        <v/>
      </c>
      <c r="C128" s="10"/>
      <c r="D128" s="11"/>
      <c r="E128" s="11"/>
      <c r="F128" s="11"/>
      <c r="G128" s="12"/>
      <c r="H128" s="12"/>
      <c r="I128" s="12"/>
      <c r="J128" s="10"/>
      <c r="K128" s="13"/>
      <c r="L128" s="10"/>
      <c r="M128" s="13"/>
      <c r="N128" s="11"/>
      <c r="O128" s="9"/>
      <c r="P128" s="14"/>
      <c r="Q128" s="9"/>
      <c r="R128" s="15" t="str">
        <f t="shared" si="6"/>
        <v/>
      </c>
      <c r="S128" s="16" t="str">
        <f t="shared" si="7"/>
        <v/>
      </c>
      <c r="T128" s="9"/>
      <c r="U128" s="15" t="str">
        <f t="shared" si="8"/>
        <v/>
      </c>
      <c r="V128" s="15" t="str">
        <f>IF(B128="","",SUMIF(Cheltuieli!$B$5:$B$1004,B128,Cheltuieli!$G$5:$G$1004))</f>
        <v/>
      </c>
      <c r="W128" s="15" t="str">
        <f t="shared" si="9"/>
        <v/>
      </c>
      <c r="X128" s="15" t="str">
        <f t="shared" si="10"/>
        <v/>
      </c>
      <c r="Y128" s="9"/>
      <c r="Z128" s="9"/>
      <c r="AA128" s="17" t="str">
        <f t="shared" ca="1" si="11"/>
        <v/>
      </c>
    </row>
    <row r="129" spans="2:27" x14ac:dyDescent="0.2">
      <c r="B129" s="9" t="str">
        <f>IF(D129="","",MAX($B$5:B128)+1)</f>
        <v/>
      </c>
      <c r="C129" s="10"/>
      <c r="D129" s="11"/>
      <c r="E129" s="11"/>
      <c r="F129" s="11"/>
      <c r="G129" s="12"/>
      <c r="H129" s="12"/>
      <c r="I129" s="12"/>
      <c r="J129" s="10"/>
      <c r="K129" s="13"/>
      <c r="L129" s="10"/>
      <c r="M129" s="13"/>
      <c r="N129" s="11"/>
      <c r="O129" s="9"/>
      <c r="P129" s="14"/>
      <c r="Q129" s="9"/>
      <c r="R129" s="15" t="str">
        <f t="shared" si="6"/>
        <v/>
      </c>
      <c r="S129" s="16" t="str">
        <f t="shared" si="7"/>
        <v/>
      </c>
      <c r="T129" s="9"/>
      <c r="U129" s="15" t="str">
        <f t="shared" si="8"/>
        <v/>
      </c>
      <c r="V129" s="15" t="str">
        <f>IF(B129="","",SUMIF(Cheltuieli!$B$5:$B$1004,B129,Cheltuieli!$G$5:$G$1004))</f>
        <v/>
      </c>
      <c r="W129" s="15" t="str">
        <f t="shared" si="9"/>
        <v/>
      </c>
      <c r="X129" s="15" t="str">
        <f t="shared" si="10"/>
        <v/>
      </c>
      <c r="Y129" s="9"/>
      <c r="Z129" s="9"/>
      <c r="AA129" s="17" t="str">
        <f t="shared" ca="1" si="11"/>
        <v/>
      </c>
    </row>
    <row r="130" spans="2:27" x14ac:dyDescent="0.2">
      <c r="B130" s="9" t="str">
        <f>IF(D130="","",MAX($B$5:B129)+1)</f>
        <v/>
      </c>
      <c r="C130" s="10"/>
      <c r="D130" s="11"/>
      <c r="E130" s="11"/>
      <c r="F130" s="11"/>
      <c r="G130" s="12"/>
      <c r="H130" s="12"/>
      <c r="I130" s="12"/>
      <c r="J130" s="10"/>
      <c r="K130" s="13"/>
      <c r="L130" s="10"/>
      <c r="M130" s="13"/>
      <c r="N130" s="11"/>
      <c r="O130" s="9"/>
      <c r="P130" s="14"/>
      <c r="Q130" s="9"/>
      <c r="R130" s="15" t="str">
        <f t="shared" si="6"/>
        <v/>
      </c>
      <c r="S130" s="16" t="str">
        <f t="shared" si="7"/>
        <v/>
      </c>
      <c r="T130" s="9"/>
      <c r="U130" s="15" t="str">
        <f t="shared" si="8"/>
        <v/>
      </c>
      <c r="V130" s="15" t="str">
        <f>IF(B130="","",SUMIF(Cheltuieli!$B$5:$B$1004,B130,Cheltuieli!$G$5:$G$1004))</f>
        <v/>
      </c>
      <c r="W130" s="15" t="str">
        <f t="shared" si="9"/>
        <v/>
      </c>
      <c r="X130" s="15" t="str">
        <f t="shared" si="10"/>
        <v/>
      </c>
      <c r="Y130" s="9"/>
      <c r="Z130" s="9"/>
      <c r="AA130" s="17" t="str">
        <f t="shared" ca="1" si="11"/>
        <v/>
      </c>
    </row>
    <row r="131" spans="2:27" x14ac:dyDescent="0.2">
      <c r="B131" s="9" t="str">
        <f>IF(D131="","",MAX($B$5:B130)+1)</f>
        <v/>
      </c>
      <c r="C131" s="10"/>
      <c r="D131" s="11"/>
      <c r="E131" s="11"/>
      <c r="F131" s="11"/>
      <c r="G131" s="12"/>
      <c r="H131" s="12"/>
      <c r="I131" s="12"/>
      <c r="J131" s="10"/>
      <c r="K131" s="13"/>
      <c r="L131" s="10"/>
      <c r="M131" s="13"/>
      <c r="N131" s="11"/>
      <c r="O131" s="9"/>
      <c r="P131" s="14"/>
      <c r="Q131" s="9"/>
      <c r="R131" s="15" t="str">
        <f t="shared" si="6"/>
        <v/>
      </c>
      <c r="S131" s="16" t="str">
        <f t="shared" si="7"/>
        <v/>
      </c>
      <c r="T131" s="9"/>
      <c r="U131" s="15" t="str">
        <f t="shared" si="8"/>
        <v/>
      </c>
      <c r="V131" s="15" t="str">
        <f>IF(B131="","",SUMIF(Cheltuieli!$B$5:$B$1004,B131,Cheltuieli!$G$5:$G$1004))</f>
        <v/>
      </c>
      <c r="W131" s="15" t="str">
        <f t="shared" si="9"/>
        <v/>
      </c>
      <c r="X131" s="15" t="str">
        <f t="shared" si="10"/>
        <v/>
      </c>
      <c r="Y131" s="9"/>
      <c r="Z131" s="9"/>
      <c r="AA131" s="17" t="str">
        <f t="shared" ca="1" si="11"/>
        <v/>
      </c>
    </row>
    <row r="132" spans="2:27" x14ac:dyDescent="0.2">
      <c r="B132" s="9" t="str">
        <f>IF(D132="","",MAX($B$5:B131)+1)</f>
        <v/>
      </c>
      <c r="C132" s="10"/>
      <c r="D132" s="11"/>
      <c r="E132" s="11"/>
      <c r="F132" s="11"/>
      <c r="G132" s="12"/>
      <c r="H132" s="12"/>
      <c r="I132" s="12"/>
      <c r="J132" s="10"/>
      <c r="K132" s="13"/>
      <c r="L132" s="10"/>
      <c r="M132" s="13"/>
      <c r="N132" s="11"/>
      <c r="O132" s="9"/>
      <c r="P132" s="14"/>
      <c r="Q132" s="9"/>
      <c r="R132" s="15" t="str">
        <f t="shared" si="6"/>
        <v/>
      </c>
      <c r="S132" s="16" t="str">
        <f t="shared" si="7"/>
        <v/>
      </c>
      <c r="T132" s="9"/>
      <c r="U132" s="15" t="str">
        <f t="shared" si="8"/>
        <v/>
      </c>
      <c r="V132" s="15" t="str">
        <f>IF(B132="","",SUMIF(Cheltuieli!$B$5:$B$1004,B132,Cheltuieli!$G$5:$G$1004))</f>
        <v/>
      </c>
      <c r="W132" s="15" t="str">
        <f t="shared" si="9"/>
        <v/>
      </c>
      <c r="X132" s="15" t="str">
        <f t="shared" si="10"/>
        <v/>
      </c>
      <c r="Y132" s="9"/>
      <c r="Z132" s="9"/>
      <c r="AA132" s="17" t="str">
        <f t="shared" ca="1" si="11"/>
        <v/>
      </c>
    </row>
    <row r="133" spans="2:27" x14ac:dyDescent="0.2">
      <c r="B133" s="9" t="str">
        <f>IF(D133="","",MAX($B$5:B132)+1)</f>
        <v/>
      </c>
      <c r="C133" s="10"/>
      <c r="D133" s="11"/>
      <c r="E133" s="11"/>
      <c r="F133" s="11"/>
      <c r="G133" s="12"/>
      <c r="H133" s="12"/>
      <c r="I133" s="12"/>
      <c r="J133" s="10"/>
      <c r="K133" s="13"/>
      <c r="L133" s="10"/>
      <c r="M133" s="13"/>
      <c r="N133" s="11"/>
      <c r="O133" s="9"/>
      <c r="P133" s="14"/>
      <c r="Q133" s="9"/>
      <c r="R133" s="15" t="str">
        <f t="shared" ref="R133:R196" si="12">IF(D133="","",DiurnaZi)</f>
        <v/>
      </c>
      <c r="S133" s="16" t="str">
        <f t="shared" ref="S133:S196" si="13">IF(OR(J133="",L133=""),"",MAX(0,INT(((L133+M133)-(J133+K133))*24/24)+IF(MOD(((L133+M133)-(J133+K133))*24,24)&gt;=OreMin,1,0)))</f>
        <v/>
      </c>
      <c r="T133" s="9"/>
      <c r="U133" s="15" t="str">
        <f t="shared" ref="U133:U196" si="14">IF(D133="","",IF(T133&lt;&gt;"",T133,N(S133))*N(R133))</f>
        <v/>
      </c>
      <c r="V133" s="15" t="str">
        <f>IF(B133="","",SUMIF(Cheltuieli!$B$5:$B$1004,B133,Cheltuieli!$G$5:$G$1004))</f>
        <v/>
      </c>
      <c r="W133" s="15" t="str">
        <f t="shared" ref="W133:W196" si="15">IF(B133="","",N(U133)+N(V133))</f>
        <v/>
      </c>
      <c r="X133" s="15" t="str">
        <f t="shared" ref="X133:X196" si="16">IF(B133="","",W133-N(P133))</f>
        <v/>
      </c>
      <c r="Y133" s="9"/>
      <c r="Z133" s="9"/>
      <c r="AA133" s="17" t="str">
        <f t="shared" ref="AA133:AA196" ca="1" si="17">IF(AND(B133="",D133=""),"",TRIM(IF(COUNTIF($B$5:$B$304,B133)&gt;1,"Număr dublat. ","")&amp;IF(OR(D133="",G133="",I133="",J133="",L133=""),"Date incomplete. ","")&amp;IF(AND(J133&lt;&gt;"",L133&lt;&gt;"",L133+M133&lt;J133+K133),"Sosirea e înainte de plecare. ","")&amp;IF(AND(L133&lt;&gt;"",L133&lt;TODAY(),Y133&lt;&gt;"Da"),"Lipsește confirmarea unității. ","")&amp;IF(AND(L133&lt;&gt;"",L133&lt;TODAY(),Z133&lt;&gt;"Da"),"Decont nedepus. ","")&amp;IF(N(R133)&gt;PlafonZi,"Diurnă peste plafon: diferența e impozabilă. ","")&amp;IF(AND(N(P133)&gt;0,Q133=""),"Lipsește nr. dispoziției pentru avans. ","")))</f>
        <v/>
      </c>
    </row>
    <row r="134" spans="2:27" x14ac:dyDescent="0.2">
      <c r="B134" s="9" t="str">
        <f>IF(D134="","",MAX($B$5:B133)+1)</f>
        <v/>
      </c>
      <c r="C134" s="10"/>
      <c r="D134" s="11"/>
      <c r="E134" s="11"/>
      <c r="F134" s="11"/>
      <c r="G134" s="12"/>
      <c r="H134" s="12"/>
      <c r="I134" s="12"/>
      <c r="J134" s="10"/>
      <c r="K134" s="13"/>
      <c r="L134" s="10"/>
      <c r="M134" s="13"/>
      <c r="N134" s="11"/>
      <c r="O134" s="9"/>
      <c r="P134" s="14"/>
      <c r="Q134" s="9"/>
      <c r="R134" s="15" t="str">
        <f t="shared" si="12"/>
        <v/>
      </c>
      <c r="S134" s="16" t="str">
        <f t="shared" si="13"/>
        <v/>
      </c>
      <c r="T134" s="9"/>
      <c r="U134" s="15" t="str">
        <f t="shared" si="14"/>
        <v/>
      </c>
      <c r="V134" s="15" t="str">
        <f>IF(B134="","",SUMIF(Cheltuieli!$B$5:$B$1004,B134,Cheltuieli!$G$5:$G$1004))</f>
        <v/>
      </c>
      <c r="W134" s="15" t="str">
        <f t="shared" si="15"/>
        <v/>
      </c>
      <c r="X134" s="15" t="str">
        <f t="shared" si="16"/>
        <v/>
      </c>
      <c r="Y134" s="9"/>
      <c r="Z134" s="9"/>
      <c r="AA134" s="17" t="str">
        <f t="shared" ca="1" si="17"/>
        <v/>
      </c>
    </row>
    <row r="135" spans="2:27" x14ac:dyDescent="0.2">
      <c r="B135" s="9" t="str">
        <f>IF(D135="","",MAX($B$5:B134)+1)</f>
        <v/>
      </c>
      <c r="C135" s="10"/>
      <c r="D135" s="11"/>
      <c r="E135" s="11"/>
      <c r="F135" s="11"/>
      <c r="G135" s="12"/>
      <c r="H135" s="12"/>
      <c r="I135" s="12"/>
      <c r="J135" s="10"/>
      <c r="K135" s="13"/>
      <c r="L135" s="10"/>
      <c r="M135" s="13"/>
      <c r="N135" s="11"/>
      <c r="O135" s="9"/>
      <c r="P135" s="14"/>
      <c r="Q135" s="9"/>
      <c r="R135" s="15" t="str">
        <f t="shared" si="12"/>
        <v/>
      </c>
      <c r="S135" s="16" t="str">
        <f t="shared" si="13"/>
        <v/>
      </c>
      <c r="T135" s="9"/>
      <c r="U135" s="15" t="str">
        <f t="shared" si="14"/>
        <v/>
      </c>
      <c r="V135" s="15" t="str">
        <f>IF(B135="","",SUMIF(Cheltuieli!$B$5:$B$1004,B135,Cheltuieli!$G$5:$G$1004))</f>
        <v/>
      </c>
      <c r="W135" s="15" t="str">
        <f t="shared" si="15"/>
        <v/>
      </c>
      <c r="X135" s="15" t="str">
        <f t="shared" si="16"/>
        <v/>
      </c>
      <c r="Y135" s="9"/>
      <c r="Z135" s="9"/>
      <c r="AA135" s="17" t="str">
        <f t="shared" ca="1" si="17"/>
        <v/>
      </c>
    </row>
    <row r="136" spans="2:27" x14ac:dyDescent="0.2">
      <c r="B136" s="9" t="str">
        <f>IF(D136="","",MAX($B$5:B135)+1)</f>
        <v/>
      </c>
      <c r="C136" s="10"/>
      <c r="D136" s="11"/>
      <c r="E136" s="11"/>
      <c r="F136" s="11"/>
      <c r="G136" s="12"/>
      <c r="H136" s="12"/>
      <c r="I136" s="12"/>
      <c r="J136" s="10"/>
      <c r="K136" s="13"/>
      <c r="L136" s="10"/>
      <c r="M136" s="13"/>
      <c r="N136" s="11"/>
      <c r="O136" s="9"/>
      <c r="P136" s="14"/>
      <c r="Q136" s="9"/>
      <c r="R136" s="15" t="str">
        <f t="shared" si="12"/>
        <v/>
      </c>
      <c r="S136" s="16" t="str">
        <f t="shared" si="13"/>
        <v/>
      </c>
      <c r="T136" s="9"/>
      <c r="U136" s="15" t="str">
        <f t="shared" si="14"/>
        <v/>
      </c>
      <c r="V136" s="15" t="str">
        <f>IF(B136="","",SUMIF(Cheltuieli!$B$5:$B$1004,B136,Cheltuieli!$G$5:$G$1004))</f>
        <v/>
      </c>
      <c r="W136" s="15" t="str">
        <f t="shared" si="15"/>
        <v/>
      </c>
      <c r="X136" s="15" t="str">
        <f t="shared" si="16"/>
        <v/>
      </c>
      <c r="Y136" s="9"/>
      <c r="Z136" s="9"/>
      <c r="AA136" s="17" t="str">
        <f t="shared" ca="1" si="17"/>
        <v/>
      </c>
    </row>
    <row r="137" spans="2:27" x14ac:dyDescent="0.2">
      <c r="B137" s="9" t="str">
        <f>IF(D137="","",MAX($B$5:B136)+1)</f>
        <v/>
      </c>
      <c r="C137" s="10"/>
      <c r="D137" s="11"/>
      <c r="E137" s="11"/>
      <c r="F137" s="11"/>
      <c r="G137" s="12"/>
      <c r="H137" s="12"/>
      <c r="I137" s="12"/>
      <c r="J137" s="10"/>
      <c r="K137" s="13"/>
      <c r="L137" s="10"/>
      <c r="M137" s="13"/>
      <c r="N137" s="11"/>
      <c r="O137" s="9"/>
      <c r="P137" s="14"/>
      <c r="Q137" s="9"/>
      <c r="R137" s="15" t="str">
        <f t="shared" si="12"/>
        <v/>
      </c>
      <c r="S137" s="16" t="str">
        <f t="shared" si="13"/>
        <v/>
      </c>
      <c r="T137" s="9"/>
      <c r="U137" s="15" t="str">
        <f t="shared" si="14"/>
        <v/>
      </c>
      <c r="V137" s="15" t="str">
        <f>IF(B137="","",SUMIF(Cheltuieli!$B$5:$B$1004,B137,Cheltuieli!$G$5:$G$1004))</f>
        <v/>
      </c>
      <c r="W137" s="15" t="str">
        <f t="shared" si="15"/>
        <v/>
      </c>
      <c r="X137" s="15" t="str">
        <f t="shared" si="16"/>
        <v/>
      </c>
      <c r="Y137" s="9"/>
      <c r="Z137" s="9"/>
      <c r="AA137" s="17" t="str">
        <f t="shared" ca="1" si="17"/>
        <v/>
      </c>
    </row>
    <row r="138" spans="2:27" x14ac:dyDescent="0.2">
      <c r="B138" s="9" t="str">
        <f>IF(D138="","",MAX($B$5:B137)+1)</f>
        <v/>
      </c>
      <c r="C138" s="10"/>
      <c r="D138" s="11"/>
      <c r="E138" s="11"/>
      <c r="F138" s="11"/>
      <c r="G138" s="12"/>
      <c r="H138" s="12"/>
      <c r="I138" s="12"/>
      <c r="J138" s="10"/>
      <c r="K138" s="13"/>
      <c r="L138" s="10"/>
      <c r="M138" s="13"/>
      <c r="N138" s="11"/>
      <c r="O138" s="9"/>
      <c r="P138" s="14"/>
      <c r="Q138" s="9"/>
      <c r="R138" s="15" t="str">
        <f t="shared" si="12"/>
        <v/>
      </c>
      <c r="S138" s="16" t="str">
        <f t="shared" si="13"/>
        <v/>
      </c>
      <c r="T138" s="9"/>
      <c r="U138" s="15" t="str">
        <f t="shared" si="14"/>
        <v/>
      </c>
      <c r="V138" s="15" t="str">
        <f>IF(B138="","",SUMIF(Cheltuieli!$B$5:$B$1004,B138,Cheltuieli!$G$5:$G$1004))</f>
        <v/>
      </c>
      <c r="W138" s="15" t="str">
        <f t="shared" si="15"/>
        <v/>
      </c>
      <c r="X138" s="15" t="str">
        <f t="shared" si="16"/>
        <v/>
      </c>
      <c r="Y138" s="9"/>
      <c r="Z138" s="9"/>
      <c r="AA138" s="17" t="str">
        <f t="shared" ca="1" si="17"/>
        <v/>
      </c>
    </row>
    <row r="139" spans="2:27" x14ac:dyDescent="0.2">
      <c r="B139" s="9" t="str">
        <f>IF(D139="","",MAX($B$5:B138)+1)</f>
        <v/>
      </c>
      <c r="C139" s="10"/>
      <c r="D139" s="11"/>
      <c r="E139" s="11"/>
      <c r="F139" s="11"/>
      <c r="G139" s="12"/>
      <c r="H139" s="12"/>
      <c r="I139" s="12"/>
      <c r="J139" s="10"/>
      <c r="K139" s="13"/>
      <c r="L139" s="10"/>
      <c r="M139" s="13"/>
      <c r="N139" s="11"/>
      <c r="O139" s="9"/>
      <c r="P139" s="14"/>
      <c r="Q139" s="9"/>
      <c r="R139" s="15" t="str">
        <f t="shared" si="12"/>
        <v/>
      </c>
      <c r="S139" s="16" t="str">
        <f t="shared" si="13"/>
        <v/>
      </c>
      <c r="T139" s="9"/>
      <c r="U139" s="15" t="str">
        <f t="shared" si="14"/>
        <v/>
      </c>
      <c r="V139" s="15" t="str">
        <f>IF(B139="","",SUMIF(Cheltuieli!$B$5:$B$1004,B139,Cheltuieli!$G$5:$G$1004))</f>
        <v/>
      </c>
      <c r="W139" s="15" t="str">
        <f t="shared" si="15"/>
        <v/>
      </c>
      <c r="X139" s="15" t="str">
        <f t="shared" si="16"/>
        <v/>
      </c>
      <c r="Y139" s="9"/>
      <c r="Z139" s="9"/>
      <c r="AA139" s="17" t="str">
        <f t="shared" ca="1" si="17"/>
        <v/>
      </c>
    </row>
    <row r="140" spans="2:27" x14ac:dyDescent="0.2">
      <c r="B140" s="9" t="str">
        <f>IF(D140="","",MAX($B$5:B139)+1)</f>
        <v/>
      </c>
      <c r="C140" s="10"/>
      <c r="D140" s="11"/>
      <c r="E140" s="11"/>
      <c r="F140" s="11"/>
      <c r="G140" s="12"/>
      <c r="H140" s="12"/>
      <c r="I140" s="12"/>
      <c r="J140" s="10"/>
      <c r="K140" s="13"/>
      <c r="L140" s="10"/>
      <c r="M140" s="13"/>
      <c r="N140" s="11"/>
      <c r="O140" s="9"/>
      <c r="P140" s="14"/>
      <c r="Q140" s="9"/>
      <c r="R140" s="15" t="str">
        <f t="shared" si="12"/>
        <v/>
      </c>
      <c r="S140" s="16" t="str">
        <f t="shared" si="13"/>
        <v/>
      </c>
      <c r="T140" s="9"/>
      <c r="U140" s="15" t="str">
        <f t="shared" si="14"/>
        <v/>
      </c>
      <c r="V140" s="15" t="str">
        <f>IF(B140="","",SUMIF(Cheltuieli!$B$5:$B$1004,B140,Cheltuieli!$G$5:$G$1004))</f>
        <v/>
      </c>
      <c r="W140" s="15" t="str">
        <f t="shared" si="15"/>
        <v/>
      </c>
      <c r="X140" s="15" t="str">
        <f t="shared" si="16"/>
        <v/>
      </c>
      <c r="Y140" s="9"/>
      <c r="Z140" s="9"/>
      <c r="AA140" s="17" t="str">
        <f t="shared" ca="1" si="17"/>
        <v/>
      </c>
    </row>
    <row r="141" spans="2:27" x14ac:dyDescent="0.2">
      <c r="B141" s="9" t="str">
        <f>IF(D141="","",MAX($B$5:B140)+1)</f>
        <v/>
      </c>
      <c r="C141" s="10"/>
      <c r="D141" s="11"/>
      <c r="E141" s="11"/>
      <c r="F141" s="11"/>
      <c r="G141" s="12"/>
      <c r="H141" s="12"/>
      <c r="I141" s="12"/>
      <c r="J141" s="10"/>
      <c r="K141" s="13"/>
      <c r="L141" s="10"/>
      <c r="M141" s="13"/>
      <c r="N141" s="11"/>
      <c r="O141" s="9"/>
      <c r="P141" s="14"/>
      <c r="Q141" s="9"/>
      <c r="R141" s="15" t="str">
        <f t="shared" si="12"/>
        <v/>
      </c>
      <c r="S141" s="16" t="str">
        <f t="shared" si="13"/>
        <v/>
      </c>
      <c r="T141" s="9"/>
      <c r="U141" s="15" t="str">
        <f t="shared" si="14"/>
        <v/>
      </c>
      <c r="V141" s="15" t="str">
        <f>IF(B141="","",SUMIF(Cheltuieli!$B$5:$B$1004,B141,Cheltuieli!$G$5:$G$1004))</f>
        <v/>
      </c>
      <c r="W141" s="15" t="str">
        <f t="shared" si="15"/>
        <v/>
      </c>
      <c r="X141" s="15" t="str">
        <f t="shared" si="16"/>
        <v/>
      </c>
      <c r="Y141" s="9"/>
      <c r="Z141" s="9"/>
      <c r="AA141" s="17" t="str">
        <f t="shared" ca="1" si="17"/>
        <v/>
      </c>
    </row>
    <row r="142" spans="2:27" x14ac:dyDescent="0.2">
      <c r="B142" s="9" t="str">
        <f>IF(D142="","",MAX($B$5:B141)+1)</f>
        <v/>
      </c>
      <c r="C142" s="10"/>
      <c r="D142" s="11"/>
      <c r="E142" s="11"/>
      <c r="F142" s="11"/>
      <c r="G142" s="12"/>
      <c r="H142" s="12"/>
      <c r="I142" s="12"/>
      <c r="J142" s="10"/>
      <c r="K142" s="13"/>
      <c r="L142" s="10"/>
      <c r="M142" s="13"/>
      <c r="N142" s="11"/>
      <c r="O142" s="9"/>
      <c r="P142" s="14"/>
      <c r="Q142" s="9"/>
      <c r="R142" s="15" t="str">
        <f t="shared" si="12"/>
        <v/>
      </c>
      <c r="S142" s="16" t="str">
        <f t="shared" si="13"/>
        <v/>
      </c>
      <c r="T142" s="9"/>
      <c r="U142" s="15" t="str">
        <f t="shared" si="14"/>
        <v/>
      </c>
      <c r="V142" s="15" t="str">
        <f>IF(B142="","",SUMIF(Cheltuieli!$B$5:$B$1004,B142,Cheltuieli!$G$5:$G$1004))</f>
        <v/>
      </c>
      <c r="W142" s="15" t="str">
        <f t="shared" si="15"/>
        <v/>
      </c>
      <c r="X142" s="15" t="str">
        <f t="shared" si="16"/>
        <v/>
      </c>
      <c r="Y142" s="9"/>
      <c r="Z142" s="9"/>
      <c r="AA142" s="17" t="str">
        <f t="shared" ca="1" si="17"/>
        <v/>
      </c>
    </row>
    <row r="143" spans="2:27" x14ac:dyDescent="0.2">
      <c r="B143" s="9" t="str">
        <f>IF(D143="","",MAX($B$5:B142)+1)</f>
        <v/>
      </c>
      <c r="C143" s="10"/>
      <c r="D143" s="11"/>
      <c r="E143" s="11"/>
      <c r="F143" s="11"/>
      <c r="G143" s="12"/>
      <c r="H143" s="12"/>
      <c r="I143" s="12"/>
      <c r="J143" s="10"/>
      <c r="K143" s="13"/>
      <c r="L143" s="10"/>
      <c r="M143" s="13"/>
      <c r="N143" s="11"/>
      <c r="O143" s="9"/>
      <c r="P143" s="14"/>
      <c r="Q143" s="9"/>
      <c r="R143" s="15" t="str">
        <f t="shared" si="12"/>
        <v/>
      </c>
      <c r="S143" s="16" t="str">
        <f t="shared" si="13"/>
        <v/>
      </c>
      <c r="T143" s="9"/>
      <c r="U143" s="15" t="str">
        <f t="shared" si="14"/>
        <v/>
      </c>
      <c r="V143" s="15" t="str">
        <f>IF(B143="","",SUMIF(Cheltuieli!$B$5:$B$1004,B143,Cheltuieli!$G$5:$G$1004))</f>
        <v/>
      </c>
      <c r="W143" s="15" t="str">
        <f t="shared" si="15"/>
        <v/>
      </c>
      <c r="X143" s="15" t="str">
        <f t="shared" si="16"/>
        <v/>
      </c>
      <c r="Y143" s="9"/>
      <c r="Z143" s="9"/>
      <c r="AA143" s="17" t="str">
        <f t="shared" ca="1" si="17"/>
        <v/>
      </c>
    </row>
    <row r="144" spans="2:27" x14ac:dyDescent="0.2">
      <c r="B144" s="9" t="str">
        <f>IF(D144="","",MAX($B$5:B143)+1)</f>
        <v/>
      </c>
      <c r="C144" s="10"/>
      <c r="D144" s="11"/>
      <c r="E144" s="11"/>
      <c r="F144" s="11"/>
      <c r="G144" s="12"/>
      <c r="H144" s="12"/>
      <c r="I144" s="12"/>
      <c r="J144" s="10"/>
      <c r="K144" s="13"/>
      <c r="L144" s="10"/>
      <c r="M144" s="13"/>
      <c r="N144" s="11"/>
      <c r="O144" s="9"/>
      <c r="P144" s="14"/>
      <c r="Q144" s="9"/>
      <c r="R144" s="15" t="str">
        <f t="shared" si="12"/>
        <v/>
      </c>
      <c r="S144" s="16" t="str">
        <f t="shared" si="13"/>
        <v/>
      </c>
      <c r="T144" s="9"/>
      <c r="U144" s="15" t="str">
        <f t="shared" si="14"/>
        <v/>
      </c>
      <c r="V144" s="15" t="str">
        <f>IF(B144="","",SUMIF(Cheltuieli!$B$5:$B$1004,B144,Cheltuieli!$G$5:$G$1004))</f>
        <v/>
      </c>
      <c r="W144" s="15" t="str">
        <f t="shared" si="15"/>
        <v/>
      </c>
      <c r="X144" s="15" t="str">
        <f t="shared" si="16"/>
        <v/>
      </c>
      <c r="Y144" s="9"/>
      <c r="Z144" s="9"/>
      <c r="AA144" s="17" t="str">
        <f t="shared" ca="1" si="17"/>
        <v/>
      </c>
    </row>
    <row r="145" spans="2:27" x14ac:dyDescent="0.2">
      <c r="B145" s="9" t="str">
        <f>IF(D145="","",MAX($B$5:B144)+1)</f>
        <v/>
      </c>
      <c r="C145" s="10"/>
      <c r="D145" s="11"/>
      <c r="E145" s="11"/>
      <c r="F145" s="11"/>
      <c r="G145" s="12"/>
      <c r="H145" s="12"/>
      <c r="I145" s="12"/>
      <c r="J145" s="10"/>
      <c r="K145" s="13"/>
      <c r="L145" s="10"/>
      <c r="M145" s="13"/>
      <c r="N145" s="11"/>
      <c r="O145" s="9"/>
      <c r="P145" s="14"/>
      <c r="Q145" s="9"/>
      <c r="R145" s="15" t="str">
        <f t="shared" si="12"/>
        <v/>
      </c>
      <c r="S145" s="16" t="str">
        <f t="shared" si="13"/>
        <v/>
      </c>
      <c r="T145" s="9"/>
      <c r="U145" s="15" t="str">
        <f t="shared" si="14"/>
        <v/>
      </c>
      <c r="V145" s="15" t="str">
        <f>IF(B145="","",SUMIF(Cheltuieli!$B$5:$B$1004,B145,Cheltuieli!$G$5:$G$1004))</f>
        <v/>
      </c>
      <c r="W145" s="15" t="str">
        <f t="shared" si="15"/>
        <v/>
      </c>
      <c r="X145" s="15" t="str">
        <f t="shared" si="16"/>
        <v/>
      </c>
      <c r="Y145" s="9"/>
      <c r="Z145" s="9"/>
      <c r="AA145" s="17" t="str">
        <f t="shared" ca="1" si="17"/>
        <v/>
      </c>
    </row>
    <row r="146" spans="2:27" x14ac:dyDescent="0.2">
      <c r="B146" s="9" t="str">
        <f>IF(D146="","",MAX($B$5:B145)+1)</f>
        <v/>
      </c>
      <c r="C146" s="10"/>
      <c r="D146" s="11"/>
      <c r="E146" s="11"/>
      <c r="F146" s="11"/>
      <c r="G146" s="12"/>
      <c r="H146" s="12"/>
      <c r="I146" s="12"/>
      <c r="J146" s="10"/>
      <c r="K146" s="13"/>
      <c r="L146" s="10"/>
      <c r="M146" s="13"/>
      <c r="N146" s="11"/>
      <c r="O146" s="9"/>
      <c r="P146" s="14"/>
      <c r="Q146" s="9"/>
      <c r="R146" s="15" t="str">
        <f t="shared" si="12"/>
        <v/>
      </c>
      <c r="S146" s="16" t="str">
        <f t="shared" si="13"/>
        <v/>
      </c>
      <c r="T146" s="9"/>
      <c r="U146" s="15" t="str">
        <f t="shared" si="14"/>
        <v/>
      </c>
      <c r="V146" s="15" t="str">
        <f>IF(B146="","",SUMIF(Cheltuieli!$B$5:$B$1004,B146,Cheltuieli!$G$5:$G$1004))</f>
        <v/>
      </c>
      <c r="W146" s="15" t="str">
        <f t="shared" si="15"/>
        <v/>
      </c>
      <c r="X146" s="15" t="str">
        <f t="shared" si="16"/>
        <v/>
      </c>
      <c r="Y146" s="9"/>
      <c r="Z146" s="9"/>
      <c r="AA146" s="17" t="str">
        <f t="shared" ca="1" si="17"/>
        <v/>
      </c>
    </row>
    <row r="147" spans="2:27" x14ac:dyDescent="0.2">
      <c r="B147" s="9" t="str">
        <f>IF(D147="","",MAX($B$5:B146)+1)</f>
        <v/>
      </c>
      <c r="C147" s="10"/>
      <c r="D147" s="11"/>
      <c r="E147" s="11"/>
      <c r="F147" s="11"/>
      <c r="G147" s="12"/>
      <c r="H147" s="12"/>
      <c r="I147" s="12"/>
      <c r="J147" s="10"/>
      <c r="K147" s="13"/>
      <c r="L147" s="10"/>
      <c r="M147" s="13"/>
      <c r="N147" s="11"/>
      <c r="O147" s="9"/>
      <c r="P147" s="14"/>
      <c r="Q147" s="9"/>
      <c r="R147" s="15" t="str">
        <f t="shared" si="12"/>
        <v/>
      </c>
      <c r="S147" s="16" t="str">
        <f t="shared" si="13"/>
        <v/>
      </c>
      <c r="T147" s="9"/>
      <c r="U147" s="15" t="str">
        <f t="shared" si="14"/>
        <v/>
      </c>
      <c r="V147" s="15" t="str">
        <f>IF(B147="","",SUMIF(Cheltuieli!$B$5:$B$1004,B147,Cheltuieli!$G$5:$G$1004))</f>
        <v/>
      </c>
      <c r="W147" s="15" t="str">
        <f t="shared" si="15"/>
        <v/>
      </c>
      <c r="X147" s="15" t="str">
        <f t="shared" si="16"/>
        <v/>
      </c>
      <c r="Y147" s="9"/>
      <c r="Z147" s="9"/>
      <c r="AA147" s="17" t="str">
        <f t="shared" ca="1" si="17"/>
        <v/>
      </c>
    </row>
    <row r="148" spans="2:27" x14ac:dyDescent="0.2">
      <c r="B148" s="9" t="str">
        <f>IF(D148="","",MAX($B$5:B147)+1)</f>
        <v/>
      </c>
      <c r="C148" s="10"/>
      <c r="D148" s="11"/>
      <c r="E148" s="11"/>
      <c r="F148" s="11"/>
      <c r="G148" s="12"/>
      <c r="H148" s="12"/>
      <c r="I148" s="12"/>
      <c r="J148" s="10"/>
      <c r="K148" s="13"/>
      <c r="L148" s="10"/>
      <c r="M148" s="13"/>
      <c r="N148" s="11"/>
      <c r="O148" s="9"/>
      <c r="P148" s="14"/>
      <c r="Q148" s="9"/>
      <c r="R148" s="15" t="str">
        <f t="shared" si="12"/>
        <v/>
      </c>
      <c r="S148" s="16" t="str">
        <f t="shared" si="13"/>
        <v/>
      </c>
      <c r="T148" s="9"/>
      <c r="U148" s="15" t="str">
        <f t="shared" si="14"/>
        <v/>
      </c>
      <c r="V148" s="15" t="str">
        <f>IF(B148="","",SUMIF(Cheltuieli!$B$5:$B$1004,B148,Cheltuieli!$G$5:$G$1004))</f>
        <v/>
      </c>
      <c r="W148" s="15" t="str">
        <f t="shared" si="15"/>
        <v/>
      </c>
      <c r="X148" s="15" t="str">
        <f t="shared" si="16"/>
        <v/>
      </c>
      <c r="Y148" s="9"/>
      <c r="Z148" s="9"/>
      <c r="AA148" s="17" t="str">
        <f t="shared" ca="1" si="17"/>
        <v/>
      </c>
    </row>
    <row r="149" spans="2:27" x14ac:dyDescent="0.2">
      <c r="B149" s="9" t="str">
        <f>IF(D149="","",MAX($B$5:B148)+1)</f>
        <v/>
      </c>
      <c r="C149" s="10"/>
      <c r="D149" s="11"/>
      <c r="E149" s="11"/>
      <c r="F149" s="11"/>
      <c r="G149" s="12"/>
      <c r="H149" s="12"/>
      <c r="I149" s="12"/>
      <c r="J149" s="10"/>
      <c r="K149" s="13"/>
      <c r="L149" s="10"/>
      <c r="M149" s="13"/>
      <c r="N149" s="11"/>
      <c r="O149" s="9"/>
      <c r="P149" s="14"/>
      <c r="Q149" s="9"/>
      <c r="R149" s="15" t="str">
        <f t="shared" si="12"/>
        <v/>
      </c>
      <c r="S149" s="16" t="str">
        <f t="shared" si="13"/>
        <v/>
      </c>
      <c r="T149" s="9"/>
      <c r="U149" s="15" t="str">
        <f t="shared" si="14"/>
        <v/>
      </c>
      <c r="V149" s="15" t="str">
        <f>IF(B149="","",SUMIF(Cheltuieli!$B$5:$B$1004,B149,Cheltuieli!$G$5:$G$1004))</f>
        <v/>
      </c>
      <c r="W149" s="15" t="str">
        <f t="shared" si="15"/>
        <v/>
      </c>
      <c r="X149" s="15" t="str">
        <f t="shared" si="16"/>
        <v/>
      </c>
      <c r="Y149" s="9"/>
      <c r="Z149" s="9"/>
      <c r="AA149" s="17" t="str">
        <f t="shared" ca="1" si="17"/>
        <v/>
      </c>
    </row>
    <row r="150" spans="2:27" x14ac:dyDescent="0.2">
      <c r="B150" s="9" t="str">
        <f>IF(D150="","",MAX($B$5:B149)+1)</f>
        <v/>
      </c>
      <c r="C150" s="10"/>
      <c r="D150" s="11"/>
      <c r="E150" s="11"/>
      <c r="F150" s="11"/>
      <c r="G150" s="12"/>
      <c r="H150" s="12"/>
      <c r="I150" s="12"/>
      <c r="J150" s="10"/>
      <c r="K150" s="13"/>
      <c r="L150" s="10"/>
      <c r="M150" s="13"/>
      <c r="N150" s="11"/>
      <c r="O150" s="9"/>
      <c r="P150" s="14"/>
      <c r="Q150" s="9"/>
      <c r="R150" s="15" t="str">
        <f t="shared" si="12"/>
        <v/>
      </c>
      <c r="S150" s="16" t="str">
        <f t="shared" si="13"/>
        <v/>
      </c>
      <c r="T150" s="9"/>
      <c r="U150" s="15" t="str">
        <f t="shared" si="14"/>
        <v/>
      </c>
      <c r="V150" s="15" t="str">
        <f>IF(B150="","",SUMIF(Cheltuieli!$B$5:$B$1004,B150,Cheltuieli!$G$5:$G$1004))</f>
        <v/>
      </c>
      <c r="W150" s="15" t="str">
        <f t="shared" si="15"/>
        <v/>
      </c>
      <c r="X150" s="15" t="str">
        <f t="shared" si="16"/>
        <v/>
      </c>
      <c r="Y150" s="9"/>
      <c r="Z150" s="9"/>
      <c r="AA150" s="17" t="str">
        <f t="shared" ca="1" si="17"/>
        <v/>
      </c>
    </row>
    <row r="151" spans="2:27" x14ac:dyDescent="0.2">
      <c r="B151" s="9" t="str">
        <f>IF(D151="","",MAX($B$5:B150)+1)</f>
        <v/>
      </c>
      <c r="C151" s="10"/>
      <c r="D151" s="11"/>
      <c r="E151" s="11"/>
      <c r="F151" s="11"/>
      <c r="G151" s="12"/>
      <c r="H151" s="12"/>
      <c r="I151" s="12"/>
      <c r="J151" s="10"/>
      <c r="K151" s="13"/>
      <c r="L151" s="10"/>
      <c r="M151" s="13"/>
      <c r="N151" s="11"/>
      <c r="O151" s="9"/>
      <c r="P151" s="14"/>
      <c r="Q151" s="9"/>
      <c r="R151" s="15" t="str">
        <f t="shared" si="12"/>
        <v/>
      </c>
      <c r="S151" s="16" t="str">
        <f t="shared" si="13"/>
        <v/>
      </c>
      <c r="T151" s="9"/>
      <c r="U151" s="15" t="str">
        <f t="shared" si="14"/>
        <v/>
      </c>
      <c r="V151" s="15" t="str">
        <f>IF(B151="","",SUMIF(Cheltuieli!$B$5:$B$1004,B151,Cheltuieli!$G$5:$G$1004))</f>
        <v/>
      </c>
      <c r="W151" s="15" t="str">
        <f t="shared" si="15"/>
        <v/>
      </c>
      <c r="X151" s="15" t="str">
        <f t="shared" si="16"/>
        <v/>
      </c>
      <c r="Y151" s="9"/>
      <c r="Z151" s="9"/>
      <c r="AA151" s="17" t="str">
        <f t="shared" ca="1" si="17"/>
        <v/>
      </c>
    </row>
    <row r="152" spans="2:27" x14ac:dyDescent="0.2">
      <c r="B152" s="9" t="str">
        <f>IF(D152="","",MAX($B$5:B151)+1)</f>
        <v/>
      </c>
      <c r="C152" s="10"/>
      <c r="D152" s="11"/>
      <c r="E152" s="11"/>
      <c r="F152" s="11"/>
      <c r="G152" s="12"/>
      <c r="H152" s="12"/>
      <c r="I152" s="12"/>
      <c r="J152" s="10"/>
      <c r="K152" s="13"/>
      <c r="L152" s="10"/>
      <c r="M152" s="13"/>
      <c r="N152" s="11"/>
      <c r="O152" s="9"/>
      <c r="P152" s="14"/>
      <c r="Q152" s="9"/>
      <c r="R152" s="15" t="str">
        <f t="shared" si="12"/>
        <v/>
      </c>
      <c r="S152" s="16" t="str">
        <f t="shared" si="13"/>
        <v/>
      </c>
      <c r="T152" s="9"/>
      <c r="U152" s="15" t="str">
        <f t="shared" si="14"/>
        <v/>
      </c>
      <c r="V152" s="15" t="str">
        <f>IF(B152="","",SUMIF(Cheltuieli!$B$5:$B$1004,B152,Cheltuieli!$G$5:$G$1004))</f>
        <v/>
      </c>
      <c r="W152" s="15" t="str">
        <f t="shared" si="15"/>
        <v/>
      </c>
      <c r="X152" s="15" t="str">
        <f t="shared" si="16"/>
        <v/>
      </c>
      <c r="Y152" s="9"/>
      <c r="Z152" s="9"/>
      <c r="AA152" s="17" t="str">
        <f t="shared" ca="1" si="17"/>
        <v/>
      </c>
    </row>
    <row r="153" spans="2:27" x14ac:dyDescent="0.2">
      <c r="B153" s="9" t="str">
        <f>IF(D153="","",MAX($B$5:B152)+1)</f>
        <v/>
      </c>
      <c r="C153" s="10"/>
      <c r="D153" s="11"/>
      <c r="E153" s="11"/>
      <c r="F153" s="11"/>
      <c r="G153" s="12"/>
      <c r="H153" s="12"/>
      <c r="I153" s="12"/>
      <c r="J153" s="10"/>
      <c r="K153" s="13"/>
      <c r="L153" s="10"/>
      <c r="M153" s="13"/>
      <c r="N153" s="11"/>
      <c r="O153" s="9"/>
      <c r="P153" s="14"/>
      <c r="Q153" s="9"/>
      <c r="R153" s="15" t="str">
        <f t="shared" si="12"/>
        <v/>
      </c>
      <c r="S153" s="16" t="str">
        <f t="shared" si="13"/>
        <v/>
      </c>
      <c r="T153" s="9"/>
      <c r="U153" s="15" t="str">
        <f t="shared" si="14"/>
        <v/>
      </c>
      <c r="V153" s="15" t="str">
        <f>IF(B153="","",SUMIF(Cheltuieli!$B$5:$B$1004,B153,Cheltuieli!$G$5:$G$1004))</f>
        <v/>
      </c>
      <c r="W153" s="15" t="str">
        <f t="shared" si="15"/>
        <v/>
      </c>
      <c r="X153" s="15" t="str">
        <f t="shared" si="16"/>
        <v/>
      </c>
      <c r="Y153" s="9"/>
      <c r="Z153" s="9"/>
      <c r="AA153" s="17" t="str">
        <f t="shared" ca="1" si="17"/>
        <v/>
      </c>
    </row>
    <row r="154" spans="2:27" x14ac:dyDescent="0.2">
      <c r="B154" s="9" t="str">
        <f>IF(D154="","",MAX($B$5:B153)+1)</f>
        <v/>
      </c>
      <c r="C154" s="10"/>
      <c r="D154" s="11"/>
      <c r="E154" s="11"/>
      <c r="F154" s="11"/>
      <c r="G154" s="12"/>
      <c r="H154" s="12"/>
      <c r="I154" s="12"/>
      <c r="J154" s="10"/>
      <c r="K154" s="13"/>
      <c r="L154" s="10"/>
      <c r="M154" s="13"/>
      <c r="N154" s="11"/>
      <c r="O154" s="9"/>
      <c r="P154" s="14"/>
      <c r="Q154" s="9"/>
      <c r="R154" s="15" t="str">
        <f t="shared" si="12"/>
        <v/>
      </c>
      <c r="S154" s="16" t="str">
        <f t="shared" si="13"/>
        <v/>
      </c>
      <c r="T154" s="9"/>
      <c r="U154" s="15" t="str">
        <f t="shared" si="14"/>
        <v/>
      </c>
      <c r="V154" s="15" t="str">
        <f>IF(B154="","",SUMIF(Cheltuieli!$B$5:$B$1004,B154,Cheltuieli!$G$5:$G$1004))</f>
        <v/>
      </c>
      <c r="W154" s="15" t="str">
        <f t="shared" si="15"/>
        <v/>
      </c>
      <c r="X154" s="15" t="str">
        <f t="shared" si="16"/>
        <v/>
      </c>
      <c r="Y154" s="9"/>
      <c r="Z154" s="9"/>
      <c r="AA154" s="17" t="str">
        <f t="shared" ca="1" si="17"/>
        <v/>
      </c>
    </row>
    <row r="155" spans="2:27" x14ac:dyDescent="0.2">
      <c r="B155" s="9" t="str">
        <f>IF(D155="","",MAX($B$5:B154)+1)</f>
        <v/>
      </c>
      <c r="C155" s="10"/>
      <c r="D155" s="11"/>
      <c r="E155" s="11"/>
      <c r="F155" s="11"/>
      <c r="G155" s="12"/>
      <c r="H155" s="12"/>
      <c r="I155" s="12"/>
      <c r="J155" s="10"/>
      <c r="K155" s="13"/>
      <c r="L155" s="10"/>
      <c r="M155" s="13"/>
      <c r="N155" s="11"/>
      <c r="O155" s="9"/>
      <c r="P155" s="14"/>
      <c r="Q155" s="9"/>
      <c r="R155" s="15" t="str">
        <f t="shared" si="12"/>
        <v/>
      </c>
      <c r="S155" s="16" t="str">
        <f t="shared" si="13"/>
        <v/>
      </c>
      <c r="T155" s="9"/>
      <c r="U155" s="15" t="str">
        <f t="shared" si="14"/>
        <v/>
      </c>
      <c r="V155" s="15" t="str">
        <f>IF(B155="","",SUMIF(Cheltuieli!$B$5:$B$1004,B155,Cheltuieli!$G$5:$G$1004))</f>
        <v/>
      </c>
      <c r="W155" s="15" t="str">
        <f t="shared" si="15"/>
        <v/>
      </c>
      <c r="X155" s="15" t="str">
        <f t="shared" si="16"/>
        <v/>
      </c>
      <c r="Y155" s="9"/>
      <c r="Z155" s="9"/>
      <c r="AA155" s="17" t="str">
        <f t="shared" ca="1" si="17"/>
        <v/>
      </c>
    </row>
    <row r="156" spans="2:27" x14ac:dyDescent="0.2">
      <c r="B156" s="9" t="str">
        <f>IF(D156="","",MAX($B$5:B155)+1)</f>
        <v/>
      </c>
      <c r="C156" s="10"/>
      <c r="D156" s="11"/>
      <c r="E156" s="11"/>
      <c r="F156" s="11"/>
      <c r="G156" s="12"/>
      <c r="H156" s="12"/>
      <c r="I156" s="12"/>
      <c r="J156" s="10"/>
      <c r="K156" s="13"/>
      <c r="L156" s="10"/>
      <c r="M156" s="13"/>
      <c r="N156" s="11"/>
      <c r="O156" s="9"/>
      <c r="P156" s="14"/>
      <c r="Q156" s="9"/>
      <c r="R156" s="15" t="str">
        <f t="shared" si="12"/>
        <v/>
      </c>
      <c r="S156" s="16" t="str">
        <f t="shared" si="13"/>
        <v/>
      </c>
      <c r="T156" s="9"/>
      <c r="U156" s="15" t="str">
        <f t="shared" si="14"/>
        <v/>
      </c>
      <c r="V156" s="15" t="str">
        <f>IF(B156="","",SUMIF(Cheltuieli!$B$5:$B$1004,B156,Cheltuieli!$G$5:$G$1004))</f>
        <v/>
      </c>
      <c r="W156" s="15" t="str">
        <f t="shared" si="15"/>
        <v/>
      </c>
      <c r="X156" s="15" t="str">
        <f t="shared" si="16"/>
        <v/>
      </c>
      <c r="Y156" s="9"/>
      <c r="Z156" s="9"/>
      <c r="AA156" s="17" t="str">
        <f t="shared" ca="1" si="17"/>
        <v/>
      </c>
    </row>
    <row r="157" spans="2:27" x14ac:dyDescent="0.2">
      <c r="B157" s="9" t="str">
        <f>IF(D157="","",MAX($B$5:B156)+1)</f>
        <v/>
      </c>
      <c r="C157" s="10"/>
      <c r="D157" s="11"/>
      <c r="E157" s="11"/>
      <c r="F157" s="11"/>
      <c r="G157" s="12"/>
      <c r="H157" s="12"/>
      <c r="I157" s="12"/>
      <c r="J157" s="10"/>
      <c r="K157" s="13"/>
      <c r="L157" s="10"/>
      <c r="M157" s="13"/>
      <c r="N157" s="11"/>
      <c r="O157" s="9"/>
      <c r="P157" s="14"/>
      <c r="Q157" s="9"/>
      <c r="R157" s="15" t="str">
        <f t="shared" si="12"/>
        <v/>
      </c>
      <c r="S157" s="16" t="str">
        <f t="shared" si="13"/>
        <v/>
      </c>
      <c r="T157" s="9"/>
      <c r="U157" s="15" t="str">
        <f t="shared" si="14"/>
        <v/>
      </c>
      <c r="V157" s="15" t="str">
        <f>IF(B157="","",SUMIF(Cheltuieli!$B$5:$B$1004,B157,Cheltuieli!$G$5:$G$1004))</f>
        <v/>
      </c>
      <c r="W157" s="15" t="str">
        <f t="shared" si="15"/>
        <v/>
      </c>
      <c r="X157" s="15" t="str">
        <f t="shared" si="16"/>
        <v/>
      </c>
      <c r="Y157" s="9"/>
      <c r="Z157" s="9"/>
      <c r="AA157" s="17" t="str">
        <f t="shared" ca="1" si="17"/>
        <v/>
      </c>
    </row>
    <row r="158" spans="2:27" x14ac:dyDescent="0.2">
      <c r="B158" s="9" t="str">
        <f>IF(D158="","",MAX($B$5:B157)+1)</f>
        <v/>
      </c>
      <c r="C158" s="10"/>
      <c r="D158" s="11"/>
      <c r="E158" s="11"/>
      <c r="F158" s="11"/>
      <c r="G158" s="12"/>
      <c r="H158" s="12"/>
      <c r="I158" s="12"/>
      <c r="J158" s="10"/>
      <c r="K158" s="13"/>
      <c r="L158" s="10"/>
      <c r="M158" s="13"/>
      <c r="N158" s="11"/>
      <c r="O158" s="9"/>
      <c r="P158" s="14"/>
      <c r="Q158" s="9"/>
      <c r="R158" s="15" t="str">
        <f t="shared" si="12"/>
        <v/>
      </c>
      <c r="S158" s="16" t="str">
        <f t="shared" si="13"/>
        <v/>
      </c>
      <c r="T158" s="9"/>
      <c r="U158" s="15" t="str">
        <f t="shared" si="14"/>
        <v/>
      </c>
      <c r="V158" s="15" t="str">
        <f>IF(B158="","",SUMIF(Cheltuieli!$B$5:$B$1004,B158,Cheltuieli!$G$5:$G$1004))</f>
        <v/>
      </c>
      <c r="W158" s="15" t="str">
        <f t="shared" si="15"/>
        <v/>
      </c>
      <c r="X158" s="15" t="str">
        <f t="shared" si="16"/>
        <v/>
      </c>
      <c r="Y158" s="9"/>
      <c r="Z158" s="9"/>
      <c r="AA158" s="17" t="str">
        <f t="shared" ca="1" si="17"/>
        <v/>
      </c>
    </row>
    <row r="159" spans="2:27" x14ac:dyDescent="0.2">
      <c r="B159" s="9" t="str">
        <f>IF(D159="","",MAX($B$5:B158)+1)</f>
        <v/>
      </c>
      <c r="C159" s="10"/>
      <c r="D159" s="11"/>
      <c r="E159" s="11"/>
      <c r="F159" s="11"/>
      <c r="G159" s="12"/>
      <c r="H159" s="12"/>
      <c r="I159" s="12"/>
      <c r="J159" s="10"/>
      <c r="K159" s="13"/>
      <c r="L159" s="10"/>
      <c r="M159" s="13"/>
      <c r="N159" s="11"/>
      <c r="O159" s="9"/>
      <c r="P159" s="14"/>
      <c r="Q159" s="9"/>
      <c r="R159" s="15" t="str">
        <f t="shared" si="12"/>
        <v/>
      </c>
      <c r="S159" s="16" t="str">
        <f t="shared" si="13"/>
        <v/>
      </c>
      <c r="T159" s="9"/>
      <c r="U159" s="15" t="str">
        <f t="shared" si="14"/>
        <v/>
      </c>
      <c r="V159" s="15" t="str">
        <f>IF(B159="","",SUMIF(Cheltuieli!$B$5:$B$1004,B159,Cheltuieli!$G$5:$G$1004))</f>
        <v/>
      </c>
      <c r="W159" s="15" t="str">
        <f t="shared" si="15"/>
        <v/>
      </c>
      <c r="X159" s="15" t="str">
        <f t="shared" si="16"/>
        <v/>
      </c>
      <c r="Y159" s="9"/>
      <c r="Z159" s="9"/>
      <c r="AA159" s="17" t="str">
        <f t="shared" ca="1" si="17"/>
        <v/>
      </c>
    </row>
    <row r="160" spans="2:27" x14ac:dyDescent="0.2">
      <c r="B160" s="9" t="str">
        <f>IF(D160="","",MAX($B$5:B159)+1)</f>
        <v/>
      </c>
      <c r="C160" s="10"/>
      <c r="D160" s="11"/>
      <c r="E160" s="11"/>
      <c r="F160" s="11"/>
      <c r="G160" s="12"/>
      <c r="H160" s="12"/>
      <c r="I160" s="12"/>
      <c r="J160" s="10"/>
      <c r="K160" s="13"/>
      <c r="L160" s="10"/>
      <c r="M160" s="13"/>
      <c r="N160" s="11"/>
      <c r="O160" s="9"/>
      <c r="P160" s="14"/>
      <c r="Q160" s="9"/>
      <c r="R160" s="15" t="str">
        <f t="shared" si="12"/>
        <v/>
      </c>
      <c r="S160" s="16" t="str">
        <f t="shared" si="13"/>
        <v/>
      </c>
      <c r="T160" s="9"/>
      <c r="U160" s="15" t="str">
        <f t="shared" si="14"/>
        <v/>
      </c>
      <c r="V160" s="15" t="str">
        <f>IF(B160="","",SUMIF(Cheltuieli!$B$5:$B$1004,B160,Cheltuieli!$G$5:$G$1004))</f>
        <v/>
      </c>
      <c r="W160" s="15" t="str">
        <f t="shared" si="15"/>
        <v/>
      </c>
      <c r="X160" s="15" t="str">
        <f t="shared" si="16"/>
        <v/>
      </c>
      <c r="Y160" s="9"/>
      <c r="Z160" s="9"/>
      <c r="AA160" s="17" t="str">
        <f t="shared" ca="1" si="17"/>
        <v/>
      </c>
    </row>
    <row r="161" spans="2:27" x14ac:dyDescent="0.2">
      <c r="B161" s="9" t="str">
        <f>IF(D161="","",MAX($B$5:B160)+1)</f>
        <v/>
      </c>
      <c r="C161" s="10"/>
      <c r="D161" s="11"/>
      <c r="E161" s="11"/>
      <c r="F161" s="11"/>
      <c r="G161" s="12"/>
      <c r="H161" s="12"/>
      <c r="I161" s="12"/>
      <c r="J161" s="10"/>
      <c r="K161" s="13"/>
      <c r="L161" s="10"/>
      <c r="M161" s="13"/>
      <c r="N161" s="11"/>
      <c r="O161" s="9"/>
      <c r="P161" s="14"/>
      <c r="Q161" s="9"/>
      <c r="R161" s="15" t="str">
        <f t="shared" si="12"/>
        <v/>
      </c>
      <c r="S161" s="16" t="str">
        <f t="shared" si="13"/>
        <v/>
      </c>
      <c r="T161" s="9"/>
      <c r="U161" s="15" t="str">
        <f t="shared" si="14"/>
        <v/>
      </c>
      <c r="V161" s="15" t="str">
        <f>IF(B161="","",SUMIF(Cheltuieli!$B$5:$B$1004,B161,Cheltuieli!$G$5:$G$1004))</f>
        <v/>
      </c>
      <c r="W161" s="15" t="str">
        <f t="shared" si="15"/>
        <v/>
      </c>
      <c r="X161" s="15" t="str">
        <f t="shared" si="16"/>
        <v/>
      </c>
      <c r="Y161" s="9"/>
      <c r="Z161" s="9"/>
      <c r="AA161" s="17" t="str">
        <f t="shared" ca="1" si="17"/>
        <v/>
      </c>
    </row>
    <row r="162" spans="2:27" x14ac:dyDescent="0.2">
      <c r="B162" s="9" t="str">
        <f>IF(D162="","",MAX($B$5:B161)+1)</f>
        <v/>
      </c>
      <c r="C162" s="10"/>
      <c r="D162" s="11"/>
      <c r="E162" s="11"/>
      <c r="F162" s="11"/>
      <c r="G162" s="12"/>
      <c r="H162" s="12"/>
      <c r="I162" s="12"/>
      <c r="J162" s="10"/>
      <c r="K162" s="13"/>
      <c r="L162" s="10"/>
      <c r="M162" s="13"/>
      <c r="N162" s="11"/>
      <c r="O162" s="9"/>
      <c r="P162" s="14"/>
      <c r="Q162" s="9"/>
      <c r="R162" s="15" t="str">
        <f t="shared" si="12"/>
        <v/>
      </c>
      <c r="S162" s="16" t="str">
        <f t="shared" si="13"/>
        <v/>
      </c>
      <c r="T162" s="9"/>
      <c r="U162" s="15" t="str">
        <f t="shared" si="14"/>
        <v/>
      </c>
      <c r="V162" s="15" t="str">
        <f>IF(B162="","",SUMIF(Cheltuieli!$B$5:$B$1004,B162,Cheltuieli!$G$5:$G$1004))</f>
        <v/>
      </c>
      <c r="W162" s="15" t="str">
        <f t="shared" si="15"/>
        <v/>
      </c>
      <c r="X162" s="15" t="str">
        <f t="shared" si="16"/>
        <v/>
      </c>
      <c r="Y162" s="9"/>
      <c r="Z162" s="9"/>
      <c r="AA162" s="17" t="str">
        <f t="shared" ca="1" si="17"/>
        <v/>
      </c>
    </row>
    <row r="163" spans="2:27" x14ac:dyDescent="0.2">
      <c r="B163" s="9" t="str">
        <f>IF(D163="","",MAX($B$5:B162)+1)</f>
        <v/>
      </c>
      <c r="C163" s="10"/>
      <c r="D163" s="11"/>
      <c r="E163" s="11"/>
      <c r="F163" s="11"/>
      <c r="G163" s="12"/>
      <c r="H163" s="12"/>
      <c r="I163" s="12"/>
      <c r="J163" s="10"/>
      <c r="K163" s="13"/>
      <c r="L163" s="10"/>
      <c r="M163" s="13"/>
      <c r="N163" s="11"/>
      <c r="O163" s="9"/>
      <c r="P163" s="14"/>
      <c r="Q163" s="9"/>
      <c r="R163" s="15" t="str">
        <f t="shared" si="12"/>
        <v/>
      </c>
      <c r="S163" s="16" t="str">
        <f t="shared" si="13"/>
        <v/>
      </c>
      <c r="T163" s="9"/>
      <c r="U163" s="15" t="str">
        <f t="shared" si="14"/>
        <v/>
      </c>
      <c r="V163" s="15" t="str">
        <f>IF(B163="","",SUMIF(Cheltuieli!$B$5:$B$1004,B163,Cheltuieli!$G$5:$G$1004))</f>
        <v/>
      </c>
      <c r="W163" s="15" t="str">
        <f t="shared" si="15"/>
        <v/>
      </c>
      <c r="X163" s="15" t="str">
        <f t="shared" si="16"/>
        <v/>
      </c>
      <c r="Y163" s="9"/>
      <c r="Z163" s="9"/>
      <c r="AA163" s="17" t="str">
        <f t="shared" ca="1" si="17"/>
        <v/>
      </c>
    </row>
    <row r="164" spans="2:27" x14ac:dyDescent="0.2">
      <c r="B164" s="9" t="str">
        <f>IF(D164="","",MAX($B$5:B163)+1)</f>
        <v/>
      </c>
      <c r="C164" s="10"/>
      <c r="D164" s="11"/>
      <c r="E164" s="11"/>
      <c r="F164" s="11"/>
      <c r="G164" s="12"/>
      <c r="H164" s="12"/>
      <c r="I164" s="12"/>
      <c r="J164" s="10"/>
      <c r="K164" s="13"/>
      <c r="L164" s="10"/>
      <c r="M164" s="13"/>
      <c r="N164" s="11"/>
      <c r="O164" s="9"/>
      <c r="P164" s="14"/>
      <c r="Q164" s="9"/>
      <c r="R164" s="15" t="str">
        <f t="shared" si="12"/>
        <v/>
      </c>
      <c r="S164" s="16" t="str">
        <f t="shared" si="13"/>
        <v/>
      </c>
      <c r="T164" s="9"/>
      <c r="U164" s="15" t="str">
        <f t="shared" si="14"/>
        <v/>
      </c>
      <c r="V164" s="15" t="str">
        <f>IF(B164="","",SUMIF(Cheltuieli!$B$5:$B$1004,B164,Cheltuieli!$G$5:$G$1004))</f>
        <v/>
      </c>
      <c r="W164" s="15" t="str">
        <f t="shared" si="15"/>
        <v/>
      </c>
      <c r="X164" s="15" t="str">
        <f t="shared" si="16"/>
        <v/>
      </c>
      <c r="Y164" s="9"/>
      <c r="Z164" s="9"/>
      <c r="AA164" s="17" t="str">
        <f t="shared" ca="1" si="17"/>
        <v/>
      </c>
    </row>
    <row r="165" spans="2:27" x14ac:dyDescent="0.2">
      <c r="B165" s="9" t="str">
        <f>IF(D165="","",MAX($B$5:B164)+1)</f>
        <v/>
      </c>
      <c r="C165" s="10"/>
      <c r="D165" s="11"/>
      <c r="E165" s="11"/>
      <c r="F165" s="11"/>
      <c r="G165" s="12"/>
      <c r="H165" s="12"/>
      <c r="I165" s="12"/>
      <c r="J165" s="10"/>
      <c r="K165" s="13"/>
      <c r="L165" s="10"/>
      <c r="M165" s="13"/>
      <c r="N165" s="11"/>
      <c r="O165" s="9"/>
      <c r="P165" s="14"/>
      <c r="Q165" s="9"/>
      <c r="R165" s="15" t="str">
        <f t="shared" si="12"/>
        <v/>
      </c>
      <c r="S165" s="16" t="str">
        <f t="shared" si="13"/>
        <v/>
      </c>
      <c r="T165" s="9"/>
      <c r="U165" s="15" t="str">
        <f t="shared" si="14"/>
        <v/>
      </c>
      <c r="V165" s="15" t="str">
        <f>IF(B165="","",SUMIF(Cheltuieli!$B$5:$B$1004,B165,Cheltuieli!$G$5:$G$1004))</f>
        <v/>
      </c>
      <c r="W165" s="15" t="str">
        <f t="shared" si="15"/>
        <v/>
      </c>
      <c r="X165" s="15" t="str">
        <f t="shared" si="16"/>
        <v/>
      </c>
      <c r="Y165" s="9"/>
      <c r="Z165" s="9"/>
      <c r="AA165" s="17" t="str">
        <f t="shared" ca="1" si="17"/>
        <v/>
      </c>
    </row>
    <row r="166" spans="2:27" x14ac:dyDescent="0.2">
      <c r="B166" s="9" t="str">
        <f>IF(D166="","",MAX($B$5:B165)+1)</f>
        <v/>
      </c>
      <c r="C166" s="10"/>
      <c r="D166" s="11"/>
      <c r="E166" s="11"/>
      <c r="F166" s="11"/>
      <c r="G166" s="12"/>
      <c r="H166" s="12"/>
      <c r="I166" s="12"/>
      <c r="J166" s="10"/>
      <c r="K166" s="13"/>
      <c r="L166" s="10"/>
      <c r="M166" s="13"/>
      <c r="N166" s="11"/>
      <c r="O166" s="9"/>
      <c r="P166" s="14"/>
      <c r="Q166" s="9"/>
      <c r="R166" s="15" t="str">
        <f t="shared" si="12"/>
        <v/>
      </c>
      <c r="S166" s="16" t="str">
        <f t="shared" si="13"/>
        <v/>
      </c>
      <c r="T166" s="9"/>
      <c r="U166" s="15" t="str">
        <f t="shared" si="14"/>
        <v/>
      </c>
      <c r="V166" s="15" t="str">
        <f>IF(B166="","",SUMIF(Cheltuieli!$B$5:$B$1004,B166,Cheltuieli!$G$5:$G$1004))</f>
        <v/>
      </c>
      <c r="W166" s="15" t="str">
        <f t="shared" si="15"/>
        <v/>
      </c>
      <c r="X166" s="15" t="str">
        <f t="shared" si="16"/>
        <v/>
      </c>
      <c r="Y166" s="9"/>
      <c r="Z166" s="9"/>
      <c r="AA166" s="17" t="str">
        <f t="shared" ca="1" si="17"/>
        <v/>
      </c>
    </row>
    <row r="167" spans="2:27" x14ac:dyDescent="0.2">
      <c r="B167" s="9" t="str">
        <f>IF(D167="","",MAX($B$5:B166)+1)</f>
        <v/>
      </c>
      <c r="C167" s="10"/>
      <c r="D167" s="11"/>
      <c r="E167" s="11"/>
      <c r="F167" s="11"/>
      <c r="G167" s="12"/>
      <c r="H167" s="12"/>
      <c r="I167" s="12"/>
      <c r="J167" s="10"/>
      <c r="K167" s="13"/>
      <c r="L167" s="10"/>
      <c r="M167" s="13"/>
      <c r="N167" s="11"/>
      <c r="O167" s="9"/>
      <c r="P167" s="14"/>
      <c r="Q167" s="9"/>
      <c r="R167" s="15" t="str">
        <f t="shared" si="12"/>
        <v/>
      </c>
      <c r="S167" s="16" t="str">
        <f t="shared" si="13"/>
        <v/>
      </c>
      <c r="T167" s="9"/>
      <c r="U167" s="15" t="str">
        <f t="shared" si="14"/>
        <v/>
      </c>
      <c r="V167" s="15" t="str">
        <f>IF(B167="","",SUMIF(Cheltuieli!$B$5:$B$1004,B167,Cheltuieli!$G$5:$G$1004))</f>
        <v/>
      </c>
      <c r="W167" s="15" t="str">
        <f t="shared" si="15"/>
        <v/>
      </c>
      <c r="X167" s="15" t="str">
        <f t="shared" si="16"/>
        <v/>
      </c>
      <c r="Y167" s="9"/>
      <c r="Z167" s="9"/>
      <c r="AA167" s="17" t="str">
        <f t="shared" ca="1" si="17"/>
        <v/>
      </c>
    </row>
    <row r="168" spans="2:27" x14ac:dyDescent="0.2">
      <c r="B168" s="9" t="str">
        <f>IF(D168="","",MAX($B$5:B167)+1)</f>
        <v/>
      </c>
      <c r="C168" s="10"/>
      <c r="D168" s="11"/>
      <c r="E168" s="11"/>
      <c r="F168" s="11"/>
      <c r="G168" s="12"/>
      <c r="H168" s="12"/>
      <c r="I168" s="12"/>
      <c r="J168" s="10"/>
      <c r="K168" s="13"/>
      <c r="L168" s="10"/>
      <c r="M168" s="13"/>
      <c r="N168" s="11"/>
      <c r="O168" s="9"/>
      <c r="P168" s="14"/>
      <c r="Q168" s="9"/>
      <c r="R168" s="15" t="str">
        <f t="shared" si="12"/>
        <v/>
      </c>
      <c r="S168" s="16" t="str">
        <f t="shared" si="13"/>
        <v/>
      </c>
      <c r="T168" s="9"/>
      <c r="U168" s="15" t="str">
        <f t="shared" si="14"/>
        <v/>
      </c>
      <c r="V168" s="15" t="str">
        <f>IF(B168="","",SUMIF(Cheltuieli!$B$5:$B$1004,B168,Cheltuieli!$G$5:$G$1004))</f>
        <v/>
      </c>
      <c r="W168" s="15" t="str">
        <f t="shared" si="15"/>
        <v/>
      </c>
      <c r="X168" s="15" t="str">
        <f t="shared" si="16"/>
        <v/>
      </c>
      <c r="Y168" s="9"/>
      <c r="Z168" s="9"/>
      <c r="AA168" s="17" t="str">
        <f t="shared" ca="1" si="17"/>
        <v/>
      </c>
    </row>
    <row r="169" spans="2:27" x14ac:dyDescent="0.2">
      <c r="B169" s="9" t="str">
        <f>IF(D169="","",MAX($B$5:B168)+1)</f>
        <v/>
      </c>
      <c r="C169" s="10"/>
      <c r="D169" s="11"/>
      <c r="E169" s="11"/>
      <c r="F169" s="11"/>
      <c r="G169" s="12"/>
      <c r="H169" s="12"/>
      <c r="I169" s="12"/>
      <c r="J169" s="10"/>
      <c r="K169" s="13"/>
      <c r="L169" s="10"/>
      <c r="M169" s="13"/>
      <c r="N169" s="11"/>
      <c r="O169" s="9"/>
      <c r="P169" s="14"/>
      <c r="Q169" s="9"/>
      <c r="R169" s="15" t="str">
        <f t="shared" si="12"/>
        <v/>
      </c>
      <c r="S169" s="16" t="str">
        <f t="shared" si="13"/>
        <v/>
      </c>
      <c r="T169" s="9"/>
      <c r="U169" s="15" t="str">
        <f t="shared" si="14"/>
        <v/>
      </c>
      <c r="V169" s="15" t="str">
        <f>IF(B169="","",SUMIF(Cheltuieli!$B$5:$B$1004,B169,Cheltuieli!$G$5:$G$1004))</f>
        <v/>
      </c>
      <c r="W169" s="15" t="str">
        <f t="shared" si="15"/>
        <v/>
      </c>
      <c r="X169" s="15" t="str">
        <f t="shared" si="16"/>
        <v/>
      </c>
      <c r="Y169" s="9"/>
      <c r="Z169" s="9"/>
      <c r="AA169" s="17" t="str">
        <f t="shared" ca="1" si="17"/>
        <v/>
      </c>
    </row>
    <row r="170" spans="2:27" x14ac:dyDescent="0.2">
      <c r="B170" s="9" t="str">
        <f>IF(D170="","",MAX($B$5:B169)+1)</f>
        <v/>
      </c>
      <c r="C170" s="10"/>
      <c r="D170" s="11"/>
      <c r="E170" s="11"/>
      <c r="F170" s="11"/>
      <c r="G170" s="12"/>
      <c r="H170" s="12"/>
      <c r="I170" s="12"/>
      <c r="J170" s="10"/>
      <c r="K170" s="13"/>
      <c r="L170" s="10"/>
      <c r="M170" s="13"/>
      <c r="N170" s="11"/>
      <c r="O170" s="9"/>
      <c r="P170" s="14"/>
      <c r="Q170" s="9"/>
      <c r="R170" s="15" t="str">
        <f t="shared" si="12"/>
        <v/>
      </c>
      <c r="S170" s="16" t="str">
        <f t="shared" si="13"/>
        <v/>
      </c>
      <c r="T170" s="9"/>
      <c r="U170" s="15" t="str">
        <f t="shared" si="14"/>
        <v/>
      </c>
      <c r="V170" s="15" t="str">
        <f>IF(B170="","",SUMIF(Cheltuieli!$B$5:$B$1004,B170,Cheltuieli!$G$5:$G$1004))</f>
        <v/>
      </c>
      <c r="W170" s="15" t="str">
        <f t="shared" si="15"/>
        <v/>
      </c>
      <c r="X170" s="15" t="str">
        <f t="shared" si="16"/>
        <v/>
      </c>
      <c r="Y170" s="9"/>
      <c r="Z170" s="9"/>
      <c r="AA170" s="17" t="str">
        <f t="shared" ca="1" si="17"/>
        <v/>
      </c>
    </row>
    <row r="171" spans="2:27" x14ac:dyDescent="0.2">
      <c r="B171" s="9" t="str">
        <f>IF(D171="","",MAX($B$5:B170)+1)</f>
        <v/>
      </c>
      <c r="C171" s="10"/>
      <c r="D171" s="11"/>
      <c r="E171" s="11"/>
      <c r="F171" s="11"/>
      <c r="G171" s="12"/>
      <c r="H171" s="12"/>
      <c r="I171" s="12"/>
      <c r="J171" s="10"/>
      <c r="K171" s="13"/>
      <c r="L171" s="10"/>
      <c r="M171" s="13"/>
      <c r="N171" s="11"/>
      <c r="O171" s="9"/>
      <c r="P171" s="14"/>
      <c r="Q171" s="9"/>
      <c r="R171" s="15" t="str">
        <f t="shared" si="12"/>
        <v/>
      </c>
      <c r="S171" s="16" t="str">
        <f t="shared" si="13"/>
        <v/>
      </c>
      <c r="T171" s="9"/>
      <c r="U171" s="15" t="str">
        <f t="shared" si="14"/>
        <v/>
      </c>
      <c r="V171" s="15" t="str">
        <f>IF(B171="","",SUMIF(Cheltuieli!$B$5:$B$1004,B171,Cheltuieli!$G$5:$G$1004))</f>
        <v/>
      </c>
      <c r="W171" s="15" t="str">
        <f t="shared" si="15"/>
        <v/>
      </c>
      <c r="X171" s="15" t="str">
        <f t="shared" si="16"/>
        <v/>
      </c>
      <c r="Y171" s="9"/>
      <c r="Z171" s="9"/>
      <c r="AA171" s="17" t="str">
        <f t="shared" ca="1" si="17"/>
        <v/>
      </c>
    </row>
    <row r="172" spans="2:27" x14ac:dyDescent="0.2">
      <c r="B172" s="9" t="str">
        <f>IF(D172="","",MAX($B$5:B171)+1)</f>
        <v/>
      </c>
      <c r="C172" s="10"/>
      <c r="D172" s="11"/>
      <c r="E172" s="11"/>
      <c r="F172" s="11"/>
      <c r="G172" s="12"/>
      <c r="H172" s="12"/>
      <c r="I172" s="12"/>
      <c r="J172" s="10"/>
      <c r="K172" s="13"/>
      <c r="L172" s="10"/>
      <c r="M172" s="13"/>
      <c r="N172" s="11"/>
      <c r="O172" s="9"/>
      <c r="P172" s="14"/>
      <c r="Q172" s="9"/>
      <c r="R172" s="15" t="str">
        <f t="shared" si="12"/>
        <v/>
      </c>
      <c r="S172" s="16" t="str">
        <f t="shared" si="13"/>
        <v/>
      </c>
      <c r="T172" s="9"/>
      <c r="U172" s="15" t="str">
        <f t="shared" si="14"/>
        <v/>
      </c>
      <c r="V172" s="15" t="str">
        <f>IF(B172="","",SUMIF(Cheltuieli!$B$5:$B$1004,B172,Cheltuieli!$G$5:$G$1004))</f>
        <v/>
      </c>
      <c r="W172" s="15" t="str">
        <f t="shared" si="15"/>
        <v/>
      </c>
      <c r="X172" s="15" t="str">
        <f t="shared" si="16"/>
        <v/>
      </c>
      <c r="Y172" s="9"/>
      <c r="Z172" s="9"/>
      <c r="AA172" s="17" t="str">
        <f t="shared" ca="1" si="17"/>
        <v/>
      </c>
    </row>
    <row r="173" spans="2:27" x14ac:dyDescent="0.2">
      <c r="B173" s="9" t="str">
        <f>IF(D173="","",MAX($B$5:B172)+1)</f>
        <v/>
      </c>
      <c r="C173" s="10"/>
      <c r="D173" s="11"/>
      <c r="E173" s="11"/>
      <c r="F173" s="11"/>
      <c r="G173" s="12"/>
      <c r="H173" s="12"/>
      <c r="I173" s="12"/>
      <c r="J173" s="10"/>
      <c r="K173" s="13"/>
      <c r="L173" s="10"/>
      <c r="M173" s="13"/>
      <c r="N173" s="11"/>
      <c r="O173" s="9"/>
      <c r="P173" s="14"/>
      <c r="Q173" s="9"/>
      <c r="R173" s="15" t="str">
        <f t="shared" si="12"/>
        <v/>
      </c>
      <c r="S173" s="16" t="str">
        <f t="shared" si="13"/>
        <v/>
      </c>
      <c r="T173" s="9"/>
      <c r="U173" s="15" t="str">
        <f t="shared" si="14"/>
        <v/>
      </c>
      <c r="V173" s="15" t="str">
        <f>IF(B173="","",SUMIF(Cheltuieli!$B$5:$B$1004,B173,Cheltuieli!$G$5:$G$1004))</f>
        <v/>
      </c>
      <c r="W173" s="15" t="str">
        <f t="shared" si="15"/>
        <v/>
      </c>
      <c r="X173" s="15" t="str">
        <f t="shared" si="16"/>
        <v/>
      </c>
      <c r="Y173" s="9"/>
      <c r="Z173" s="9"/>
      <c r="AA173" s="17" t="str">
        <f t="shared" ca="1" si="17"/>
        <v/>
      </c>
    </row>
    <row r="174" spans="2:27" x14ac:dyDescent="0.2">
      <c r="B174" s="9" t="str">
        <f>IF(D174="","",MAX($B$5:B173)+1)</f>
        <v/>
      </c>
      <c r="C174" s="10"/>
      <c r="D174" s="11"/>
      <c r="E174" s="11"/>
      <c r="F174" s="11"/>
      <c r="G174" s="12"/>
      <c r="H174" s="12"/>
      <c r="I174" s="12"/>
      <c r="J174" s="10"/>
      <c r="K174" s="13"/>
      <c r="L174" s="10"/>
      <c r="M174" s="13"/>
      <c r="N174" s="11"/>
      <c r="O174" s="9"/>
      <c r="P174" s="14"/>
      <c r="Q174" s="9"/>
      <c r="R174" s="15" t="str">
        <f t="shared" si="12"/>
        <v/>
      </c>
      <c r="S174" s="16" t="str">
        <f t="shared" si="13"/>
        <v/>
      </c>
      <c r="T174" s="9"/>
      <c r="U174" s="15" t="str">
        <f t="shared" si="14"/>
        <v/>
      </c>
      <c r="V174" s="15" t="str">
        <f>IF(B174="","",SUMIF(Cheltuieli!$B$5:$B$1004,B174,Cheltuieli!$G$5:$G$1004))</f>
        <v/>
      </c>
      <c r="W174" s="15" t="str">
        <f t="shared" si="15"/>
        <v/>
      </c>
      <c r="X174" s="15" t="str">
        <f t="shared" si="16"/>
        <v/>
      </c>
      <c r="Y174" s="9"/>
      <c r="Z174" s="9"/>
      <c r="AA174" s="17" t="str">
        <f t="shared" ca="1" si="17"/>
        <v/>
      </c>
    </row>
    <row r="175" spans="2:27" x14ac:dyDescent="0.2">
      <c r="B175" s="9" t="str">
        <f>IF(D175="","",MAX($B$5:B174)+1)</f>
        <v/>
      </c>
      <c r="C175" s="10"/>
      <c r="D175" s="11"/>
      <c r="E175" s="11"/>
      <c r="F175" s="11"/>
      <c r="G175" s="12"/>
      <c r="H175" s="12"/>
      <c r="I175" s="12"/>
      <c r="J175" s="10"/>
      <c r="K175" s="13"/>
      <c r="L175" s="10"/>
      <c r="M175" s="13"/>
      <c r="N175" s="11"/>
      <c r="O175" s="9"/>
      <c r="P175" s="14"/>
      <c r="Q175" s="9"/>
      <c r="R175" s="15" t="str">
        <f t="shared" si="12"/>
        <v/>
      </c>
      <c r="S175" s="16" t="str">
        <f t="shared" si="13"/>
        <v/>
      </c>
      <c r="T175" s="9"/>
      <c r="U175" s="15" t="str">
        <f t="shared" si="14"/>
        <v/>
      </c>
      <c r="V175" s="15" t="str">
        <f>IF(B175="","",SUMIF(Cheltuieli!$B$5:$B$1004,B175,Cheltuieli!$G$5:$G$1004))</f>
        <v/>
      </c>
      <c r="W175" s="15" t="str">
        <f t="shared" si="15"/>
        <v/>
      </c>
      <c r="X175" s="15" t="str">
        <f t="shared" si="16"/>
        <v/>
      </c>
      <c r="Y175" s="9"/>
      <c r="Z175" s="9"/>
      <c r="AA175" s="17" t="str">
        <f t="shared" ca="1" si="17"/>
        <v/>
      </c>
    </row>
    <row r="176" spans="2:27" x14ac:dyDescent="0.2">
      <c r="B176" s="9" t="str">
        <f>IF(D176="","",MAX($B$5:B175)+1)</f>
        <v/>
      </c>
      <c r="C176" s="10"/>
      <c r="D176" s="11"/>
      <c r="E176" s="11"/>
      <c r="F176" s="11"/>
      <c r="G176" s="12"/>
      <c r="H176" s="12"/>
      <c r="I176" s="12"/>
      <c r="J176" s="10"/>
      <c r="K176" s="13"/>
      <c r="L176" s="10"/>
      <c r="M176" s="13"/>
      <c r="N176" s="11"/>
      <c r="O176" s="9"/>
      <c r="P176" s="14"/>
      <c r="Q176" s="9"/>
      <c r="R176" s="15" t="str">
        <f t="shared" si="12"/>
        <v/>
      </c>
      <c r="S176" s="16" t="str">
        <f t="shared" si="13"/>
        <v/>
      </c>
      <c r="T176" s="9"/>
      <c r="U176" s="15" t="str">
        <f t="shared" si="14"/>
        <v/>
      </c>
      <c r="V176" s="15" t="str">
        <f>IF(B176="","",SUMIF(Cheltuieli!$B$5:$B$1004,B176,Cheltuieli!$G$5:$G$1004))</f>
        <v/>
      </c>
      <c r="W176" s="15" t="str">
        <f t="shared" si="15"/>
        <v/>
      </c>
      <c r="X176" s="15" t="str">
        <f t="shared" si="16"/>
        <v/>
      </c>
      <c r="Y176" s="9"/>
      <c r="Z176" s="9"/>
      <c r="AA176" s="17" t="str">
        <f t="shared" ca="1" si="17"/>
        <v/>
      </c>
    </row>
    <row r="177" spans="2:27" x14ac:dyDescent="0.2">
      <c r="B177" s="9" t="str">
        <f>IF(D177="","",MAX($B$5:B176)+1)</f>
        <v/>
      </c>
      <c r="C177" s="10"/>
      <c r="D177" s="11"/>
      <c r="E177" s="11"/>
      <c r="F177" s="11"/>
      <c r="G177" s="12"/>
      <c r="H177" s="12"/>
      <c r="I177" s="12"/>
      <c r="J177" s="10"/>
      <c r="K177" s="13"/>
      <c r="L177" s="10"/>
      <c r="M177" s="13"/>
      <c r="N177" s="11"/>
      <c r="O177" s="9"/>
      <c r="P177" s="14"/>
      <c r="Q177" s="9"/>
      <c r="R177" s="15" t="str">
        <f t="shared" si="12"/>
        <v/>
      </c>
      <c r="S177" s="16" t="str">
        <f t="shared" si="13"/>
        <v/>
      </c>
      <c r="T177" s="9"/>
      <c r="U177" s="15" t="str">
        <f t="shared" si="14"/>
        <v/>
      </c>
      <c r="V177" s="15" t="str">
        <f>IF(B177="","",SUMIF(Cheltuieli!$B$5:$B$1004,B177,Cheltuieli!$G$5:$G$1004))</f>
        <v/>
      </c>
      <c r="W177" s="15" t="str">
        <f t="shared" si="15"/>
        <v/>
      </c>
      <c r="X177" s="15" t="str">
        <f t="shared" si="16"/>
        <v/>
      </c>
      <c r="Y177" s="9"/>
      <c r="Z177" s="9"/>
      <c r="AA177" s="17" t="str">
        <f t="shared" ca="1" si="17"/>
        <v/>
      </c>
    </row>
    <row r="178" spans="2:27" x14ac:dyDescent="0.2">
      <c r="B178" s="9" t="str">
        <f>IF(D178="","",MAX($B$5:B177)+1)</f>
        <v/>
      </c>
      <c r="C178" s="10"/>
      <c r="D178" s="11"/>
      <c r="E178" s="11"/>
      <c r="F178" s="11"/>
      <c r="G178" s="12"/>
      <c r="H178" s="12"/>
      <c r="I178" s="12"/>
      <c r="J178" s="10"/>
      <c r="K178" s="13"/>
      <c r="L178" s="10"/>
      <c r="M178" s="13"/>
      <c r="N178" s="11"/>
      <c r="O178" s="9"/>
      <c r="P178" s="14"/>
      <c r="Q178" s="9"/>
      <c r="R178" s="15" t="str">
        <f t="shared" si="12"/>
        <v/>
      </c>
      <c r="S178" s="16" t="str">
        <f t="shared" si="13"/>
        <v/>
      </c>
      <c r="T178" s="9"/>
      <c r="U178" s="15" t="str">
        <f t="shared" si="14"/>
        <v/>
      </c>
      <c r="V178" s="15" t="str">
        <f>IF(B178="","",SUMIF(Cheltuieli!$B$5:$B$1004,B178,Cheltuieli!$G$5:$G$1004))</f>
        <v/>
      </c>
      <c r="W178" s="15" t="str">
        <f t="shared" si="15"/>
        <v/>
      </c>
      <c r="X178" s="15" t="str">
        <f t="shared" si="16"/>
        <v/>
      </c>
      <c r="Y178" s="9"/>
      <c r="Z178" s="9"/>
      <c r="AA178" s="17" t="str">
        <f t="shared" ca="1" si="17"/>
        <v/>
      </c>
    </row>
    <row r="179" spans="2:27" x14ac:dyDescent="0.2">
      <c r="B179" s="9" t="str">
        <f>IF(D179="","",MAX($B$5:B178)+1)</f>
        <v/>
      </c>
      <c r="C179" s="10"/>
      <c r="D179" s="11"/>
      <c r="E179" s="11"/>
      <c r="F179" s="11"/>
      <c r="G179" s="12"/>
      <c r="H179" s="12"/>
      <c r="I179" s="12"/>
      <c r="J179" s="10"/>
      <c r="K179" s="13"/>
      <c r="L179" s="10"/>
      <c r="M179" s="13"/>
      <c r="N179" s="11"/>
      <c r="O179" s="9"/>
      <c r="P179" s="14"/>
      <c r="Q179" s="9"/>
      <c r="R179" s="15" t="str">
        <f t="shared" si="12"/>
        <v/>
      </c>
      <c r="S179" s="16" t="str">
        <f t="shared" si="13"/>
        <v/>
      </c>
      <c r="T179" s="9"/>
      <c r="U179" s="15" t="str">
        <f t="shared" si="14"/>
        <v/>
      </c>
      <c r="V179" s="15" t="str">
        <f>IF(B179="","",SUMIF(Cheltuieli!$B$5:$B$1004,B179,Cheltuieli!$G$5:$G$1004))</f>
        <v/>
      </c>
      <c r="W179" s="15" t="str">
        <f t="shared" si="15"/>
        <v/>
      </c>
      <c r="X179" s="15" t="str">
        <f t="shared" si="16"/>
        <v/>
      </c>
      <c r="Y179" s="9"/>
      <c r="Z179" s="9"/>
      <c r="AA179" s="17" t="str">
        <f t="shared" ca="1" si="17"/>
        <v/>
      </c>
    </row>
    <row r="180" spans="2:27" x14ac:dyDescent="0.2">
      <c r="B180" s="9" t="str">
        <f>IF(D180="","",MAX($B$5:B179)+1)</f>
        <v/>
      </c>
      <c r="C180" s="10"/>
      <c r="D180" s="11"/>
      <c r="E180" s="11"/>
      <c r="F180" s="11"/>
      <c r="G180" s="12"/>
      <c r="H180" s="12"/>
      <c r="I180" s="12"/>
      <c r="J180" s="10"/>
      <c r="K180" s="13"/>
      <c r="L180" s="10"/>
      <c r="M180" s="13"/>
      <c r="N180" s="11"/>
      <c r="O180" s="9"/>
      <c r="P180" s="14"/>
      <c r="Q180" s="9"/>
      <c r="R180" s="15" t="str">
        <f t="shared" si="12"/>
        <v/>
      </c>
      <c r="S180" s="16" t="str">
        <f t="shared" si="13"/>
        <v/>
      </c>
      <c r="T180" s="9"/>
      <c r="U180" s="15" t="str">
        <f t="shared" si="14"/>
        <v/>
      </c>
      <c r="V180" s="15" t="str">
        <f>IF(B180="","",SUMIF(Cheltuieli!$B$5:$B$1004,B180,Cheltuieli!$G$5:$G$1004))</f>
        <v/>
      </c>
      <c r="W180" s="15" t="str">
        <f t="shared" si="15"/>
        <v/>
      </c>
      <c r="X180" s="15" t="str">
        <f t="shared" si="16"/>
        <v/>
      </c>
      <c r="Y180" s="9"/>
      <c r="Z180" s="9"/>
      <c r="AA180" s="17" t="str">
        <f t="shared" ca="1" si="17"/>
        <v/>
      </c>
    </row>
    <row r="181" spans="2:27" x14ac:dyDescent="0.2">
      <c r="B181" s="9" t="str">
        <f>IF(D181="","",MAX($B$5:B180)+1)</f>
        <v/>
      </c>
      <c r="C181" s="10"/>
      <c r="D181" s="11"/>
      <c r="E181" s="11"/>
      <c r="F181" s="11"/>
      <c r="G181" s="12"/>
      <c r="H181" s="12"/>
      <c r="I181" s="12"/>
      <c r="J181" s="10"/>
      <c r="K181" s="13"/>
      <c r="L181" s="10"/>
      <c r="M181" s="13"/>
      <c r="N181" s="11"/>
      <c r="O181" s="9"/>
      <c r="P181" s="14"/>
      <c r="Q181" s="9"/>
      <c r="R181" s="15" t="str">
        <f t="shared" si="12"/>
        <v/>
      </c>
      <c r="S181" s="16" t="str">
        <f t="shared" si="13"/>
        <v/>
      </c>
      <c r="T181" s="9"/>
      <c r="U181" s="15" t="str">
        <f t="shared" si="14"/>
        <v/>
      </c>
      <c r="V181" s="15" t="str">
        <f>IF(B181="","",SUMIF(Cheltuieli!$B$5:$B$1004,B181,Cheltuieli!$G$5:$G$1004))</f>
        <v/>
      </c>
      <c r="W181" s="15" t="str">
        <f t="shared" si="15"/>
        <v/>
      </c>
      <c r="X181" s="15" t="str">
        <f t="shared" si="16"/>
        <v/>
      </c>
      <c r="Y181" s="9"/>
      <c r="Z181" s="9"/>
      <c r="AA181" s="17" t="str">
        <f t="shared" ca="1" si="17"/>
        <v/>
      </c>
    </row>
    <row r="182" spans="2:27" x14ac:dyDescent="0.2">
      <c r="B182" s="9" t="str">
        <f>IF(D182="","",MAX($B$5:B181)+1)</f>
        <v/>
      </c>
      <c r="C182" s="10"/>
      <c r="D182" s="11"/>
      <c r="E182" s="11"/>
      <c r="F182" s="11"/>
      <c r="G182" s="12"/>
      <c r="H182" s="12"/>
      <c r="I182" s="12"/>
      <c r="J182" s="10"/>
      <c r="K182" s="13"/>
      <c r="L182" s="10"/>
      <c r="M182" s="13"/>
      <c r="N182" s="11"/>
      <c r="O182" s="9"/>
      <c r="P182" s="14"/>
      <c r="Q182" s="9"/>
      <c r="R182" s="15" t="str">
        <f t="shared" si="12"/>
        <v/>
      </c>
      <c r="S182" s="16" t="str">
        <f t="shared" si="13"/>
        <v/>
      </c>
      <c r="T182" s="9"/>
      <c r="U182" s="15" t="str">
        <f t="shared" si="14"/>
        <v/>
      </c>
      <c r="V182" s="15" t="str">
        <f>IF(B182="","",SUMIF(Cheltuieli!$B$5:$B$1004,B182,Cheltuieli!$G$5:$G$1004))</f>
        <v/>
      </c>
      <c r="W182" s="15" t="str">
        <f t="shared" si="15"/>
        <v/>
      </c>
      <c r="X182" s="15" t="str">
        <f t="shared" si="16"/>
        <v/>
      </c>
      <c r="Y182" s="9"/>
      <c r="Z182" s="9"/>
      <c r="AA182" s="17" t="str">
        <f t="shared" ca="1" si="17"/>
        <v/>
      </c>
    </row>
    <row r="183" spans="2:27" x14ac:dyDescent="0.2">
      <c r="B183" s="9" t="str">
        <f>IF(D183="","",MAX($B$5:B182)+1)</f>
        <v/>
      </c>
      <c r="C183" s="10"/>
      <c r="D183" s="11"/>
      <c r="E183" s="11"/>
      <c r="F183" s="11"/>
      <c r="G183" s="12"/>
      <c r="H183" s="12"/>
      <c r="I183" s="12"/>
      <c r="J183" s="10"/>
      <c r="K183" s="13"/>
      <c r="L183" s="10"/>
      <c r="M183" s="13"/>
      <c r="N183" s="11"/>
      <c r="O183" s="9"/>
      <c r="P183" s="14"/>
      <c r="Q183" s="9"/>
      <c r="R183" s="15" t="str">
        <f t="shared" si="12"/>
        <v/>
      </c>
      <c r="S183" s="16" t="str">
        <f t="shared" si="13"/>
        <v/>
      </c>
      <c r="T183" s="9"/>
      <c r="U183" s="15" t="str">
        <f t="shared" si="14"/>
        <v/>
      </c>
      <c r="V183" s="15" t="str">
        <f>IF(B183="","",SUMIF(Cheltuieli!$B$5:$B$1004,B183,Cheltuieli!$G$5:$G$1004))</f>
        <v/>
      </c>
      <c r="W183" s="15" t="str">
        <f t="shared" si="15"/>
        <v/>
      </c>
      <c r="X183" s="15" t="str">
        <f t="shared" si="16"/>
        <v/>
      </c>
      <c r="Y183" s="9"/>
      <c r="Z183" s="9"/>
      <c r="AA183" s="17" t="str">
        <f t="shared" ca="1" si="17"/>
        <v/>
      </c>
    </row>
    <row r="184" spans="2:27" x14ac:dyDescent="0.2">
      <c r="B184" s="9" t="str">
        <f>IF(D184="","",MAX($B$5:B183)+1)</f>
        <v/>
      </c>
      <c r="C184" s="10"/>
      <c r="D184" s="11"/>
      <c r="E184" s="11"/>
      <c r="F184" s="11"/>
      <c r="G184" s="12"/>
      <c r="H184" s="12"/>
      <c r="I184" s="12"/>
      <c r="J184" s="10"/>
      <c r="K184" s="13"/>
      <c r="L184" s="10"/>
      <c r="M184" s="13"/>
      <c r="N184" s="11"/>
      <c r="O184" s="9"/>
      <c r="P184" s="14"/>
      <c r="Q184" s="9"/>
      <c r="R184" s="15" t="str">
        <f t="shared" si="12"/>
        <v/>
      </c>
      <c r="S184" s="16" t="str">
        <f t="shared" si="13"/>
        <v/>
      </c>
      <c r="T184" s="9"/>
      <c r="U184" s="15" t="str">
        <f t="shared" si="14"/>
        <v/>
      </c>
      <c r="V184" s="15" t="str">
        <f>IF(B184="","",SUMIF(Cheltuieli!$B$5:$B$1004,B184,Cheltuieli!$G$5:$G$1004))</f>
        <v/>
      </c>
      <c r="W184" s="15" t="str">
        <f t="shared" si="15"/>
        <v/>
      </c>
      <c r="X184" s="15" t="str">
        <f t="shared" si="16"/>
        <v/>
      </c>
      <c r="Y184" s="9"/>
      <c r="Z184" s="9"/>
      <c r="AA184" s="17" t="str">
        <f t="shared" ca="1" si="17"/>
        <v/>
      </c>
    </row>
    <row r="185" spans="2:27" x14ac:dyDescent="0.2">
      <c r="B185" s="9" t="str">
        <f>IF(D185="","",MAX($B$5:B184)+1)</f>
        <v/>
      </c>
      <c r="C185" s="10"/>
      <c r="D185" s="11"/>
      <c r="E185" s="11"/>
      <c r="F185" s="11"/>
      <c r="G185" s="12"/>
      <c r="H185" s="12"/>
      <c r="I185" s="12"/>
      <c r="J185" s="10"/>
      <c r="K185" s="13"/>
      <c r="L185" s="10"/>
      <c r="M185" s="13"/>
      <c r="N185" s="11"/>
      <c r="O185" s="9"/>
      <c r="P185" s="14"/>
      <c r="Q185" s="9"/>
      <c r="R185" s="15" t="str">
        <f t="shared" si="12"/>
        <v/>
      </c>
      <c r="S185" s="16" t="str">
        <f t="shared" si="13"/>
        <v/>
      </c>
      <c r="T185" s="9"/>
      <c r="U185" s="15" t="str">
        <f t="shared" si="14"/>
        <v/>
      </c>
      <c r="V185" s="15" t="str">
        <f>IF(B185="","",SUMIF(Cheltuieli!$B$5:$B$1004,B185,Cheltuieli!$G$5:$G$1004))</f>
        <v/>
      </c>
      <c r="W185" s="15" t="str">
        <f t="shared" si="15"/>
        <v/>
      </c>
      <c r="X185" s="15" t="str">
        <f t="shared" si="16"/>
        <v/>
      </c>
      <c r="Y185" s="9"/>
      <c r="Z185" s="9"/>
      <c r="AA185" s="17" t="str">
        <f t="shared" ca="1" si="17"/>
        <v/>
      </c>
    </row>
    <row r="186" spans="2:27" x14ac:dyDescent="0.2">
      <c r="B186" s="9" t="str">
        <f>IF(D186="","",MAX($B$5:B185)+1)</f>
        <v/>
      </c>
      <c r="C186" s="10"/>
      <c r="D186" s="11"/>
      <c r="E186" s="11"/>
      <c r="F186" s="11"/>
      <c r="G186" s="12"/>
      <c r="H186" s="12"/>
      <c r="I186" s="12"/>
      <c r="J186" s="10"/>
      <c r="K186" s="13"/>
      <c r="L186" s="10"/>
      <c r="M186" s="13"/>
      <c r="N186" s="11"/>
      <c r="O186" s="9"/>
      <c r="P186" s="14"/>
      <c r="Q186" s="9"/>
      <c r="R186" s="15" t="str">
        <f t="shared" si="12"/>
        <v/>
      </c>
      <c r="S186" s="16" t="str">
        <f t="shared" si="13"/>
        <v/>
      </c>
      <c r="T186" s="9"/>
      <c r="U186" s="15" t="str">
        <f t="shared" si="14"/>
        <v/>
      </c>
      <c r="V186" s="15" t="str">
        <f>IF(B186="","",SUMIF(Cheltuieli!$B$5:$B$1004,B186,Cheltuieli!$G$5:$G$1004))</f>
        <v/>
      </c>
      <c r="W186" s="15" t="str">
        <f t="shared" si="15"/>
        <v/>
      </c>
      <c r="X186" s="15" t="str">
        <f t="shared" si="16"/>
        <v/>
      </c>
      <c r="Y186" s="9"/>
      <c r="Z186" s="9"/>
      <c r="AA186" s="17" t="str">
        <f t="shared" ca="1" si="17"/>
        <v/>
      </c>
    </row>
    <row r="187" spans="2:27" x14ac:dyDescent="0.2">
      <c r="B187" s="9" t="str">
        <f>IF(D187="","",MAX($B$5:B186)+1)</f>
        <v/>
      </c>
      <c r="C187" s="10"/>
      <c r="D187" s="11"/>
      <c r="E187" s="11"/>
      <c r="F187" s="11"/>
      <c r="G187" s="12"/>
      <c r="H187" s="12"/>
      <c r="I187" s="12"/>
      <c r="J187" s="10"/>
      <c r="K187" s="13"/>
      <c r="L187" s="10"/>
      <c r="M187" s="13"/>
      <c r="N187" s="11"/>
      <c r="O187" s="9"/>
      <c r="P187" s="14"/>
      <c r="Q187" s="9"/>
      <c r="R187" s="15" t="str">
        <f t="shared" si="12"/>
        <v/>
      </c>
      <c r="S187" s="16" t="str">
        <f t="shared" si="13"/>
        <v/>
      </c>
      <c r="T187" s="9"/>
      <c r="U187" s="15" t="str">
        <f t="shared" si="14"/>
        <v/>
      </c>
      <c r="V187" s="15" t="str">
        <f>IF(B187="","",SUMIF(Cheltuieli!$B$5:$B$1004,B187,Cheltuieli!$G$5:$G$1004))</f>
        <v/>
      </c>
      <c r="W187" s="15" t="str">
        <f t="shared" si="15"/>
        <v/>
      </c>
      <c r="X187" s="15" t="str">
        <f t="shared" si="16"/>
        <v/>
      </c>
      <c r="Y187" s="9"/>
      <c r="Z187" s="9"/>
      <c r="AA187" s="17" t="str">
        <f t="shared" ca="1" si="17"/>
        <v/>
      </c>
    </row>
    <row r="188" spans="2:27" x14ac:dyDescent="0.2">
      <c r="B188" s="9" t="str">
        <f>IF(D188="","",MAX($B$5:B187)+1)</f>
        <v/>
      </c>
      <c r="C188" s="10"/>
      <c r="D188" s="11"/>
      <c r="E188" s="11"/>
      <c r="F188" s="11"/>
      <c r="G188" s="12"/>
      <c r="H188" s="12"/>
      <c r="I188" s="12"/>
      <c r="J188" s="10"/>
      <c r="K188" s="13"/>
      <c r="L188" s="10"/>
      <c r="M188" s="13"/>
      <c r="N188" s="11"/>
      <c r="O188" s="9"/>
      <c r="P188" s="14"/>
      <c r="Q188" s="9"/>
      <c r="R188" s="15" t="str">
        <f t="shared" si="12"/>
        <v/>
      </c>
      <c r="S188" s="16" t="str">
        <f t="shared" si="13"/>
        <v/>
      </c>
      <c r="T188" s="9"/>
      <c r="U188" s="15" t="str">
        <f t="shared" si="14"/>
        <v/>
      </c>
      <c r="V188" s="15" t="str">
        <f>IF(B188="","",SUMIF(Cheltuieli!$B$5:$B$1004,B188,Cheltuieli!$G$5:$G$1004))</f>
        <v/>
      </c>
      <c r="W188" s="15" t="str">
        <f t="shared" si="15"/>
        <v/>
      </c>
      <c r="X188" s="15" t="str">
        <f t="shared" si="16"/>
        <v/>
      </c>
      <c r="Y188" s="9"/>
      <c r="Z188" s="9"/>
      <c r="AA188" s="17" t="str">
        <f t="shared" ca="1" si="17"/>
        <v/>
      </c>
    </row>
    <row r="189" spans="2:27" x14ac:dyDescent="0.2">
      <c r="B189" s="9" t="str">
        <f>IF(D189="","",MAX($B$5:B188)+1)</f>
        <v/>
      </c>
      <c r="C189" s="10"/>
      <c r="D189" s="11"/>
      <c r="E189" s="11"/>
      <c r="F189" s="11"/>
      <c r="G189" s="12"/>
      <c r="H189" s="12"/>
      <c r="I189" s="12"/>
      <c r="J189" s="10"/>
      <c r="K189" s="13"/>
      <c r="L189" s="10"/>
      <c r="M189" s="13"/>
      <c r="N189" s="11"/>
      <c r="O189" s="9"/>
      <c r="P189" s="14"/>
      <c r="Q189" s="9"/>
      <c r="R189" s="15" t="str">
        <f t="shared" si="12"/>
        <v/>
      </c>
      <c r="S189" s="16" t="str">
        <f t="shared" si="13"/>
        <v/>
      </c>
      <c r="T189" s="9"/>
      <c r="U189" s="15" t="str">
        <f t="shared" si="14"/>
        <v/>
      </c>
      <c r="V189" s="15" t="str">
        <f>IF(B189="","",SUMIF(Cheltuieli!$B$5:$B$1004,B189,Cheltuieli!$G$5:$G$1004))</f>
        <v/>
      </c>
      <c r="W189" s="15" t="str">
        <f t="shared" si="15"/>
        <v/>
      </c>
      <c r="X189" s="15" t="str">
        <f t="shared" si="16"/>
        <v/>
      </c>
      <c r="Y189" s="9"/>
      <c r="Z189" s="9"/>
      <c r="AA189" s="17" t="str">
        <f t="shared" ca="1" si="17"/>
        <v/>
      </c>
    </row>
    <row r="190" spans="2:27" x14ac:dyDescent="0.2">
      <c r="B190" s="9" t="str">
        <f>IF(D190="","",MAX($B$5:B189)+1)</f>
        <v/>
      </c>
      <c r="C190" s="10"/>
      <c r="D190" s="11"/>
      <c r="E190" s="11"/>
      <c r="F190" s="11"/>
      <c r="G190" s="12"/>
      <c r="H190" s="12"/>
      <c r="I190" s="12"/>
      <c r="J190" s="10"/>
      <c r="K190" s="13"/>
      <c r="L190" s="10"/>
      <c r="M190" s="13"/>
      <c r="N190" s="11"/>
      <c r="O190" s="9"/>
      <c r="P190" s="14"/>
      <c r="Q190" s="9"/>
      <c r="R190" s="15" t="str">
        <f t="shared" si="12"/>
        <v/>
      </c>
      <c r="S190" s="16" t="str">
        <f t="shared" si="13"/>
        <v/>
      </c>
      <c r="T190" s="9"/>
      <c r="U190" s="15" t="str">
        <f t="shared" si="14"/>
        <v/>
      </c>
      <c r="V190" s="15" t="str">
        <f>IF(B190="","",SUMIF(Cheltuieli!$B$5:$B$1004,B190,Cheltuieli!$G$5:$G$1004))</f>
        <v/>
      </c>
      <c r="W190" s="15" t="str">
        <f t="shared" si="15"/>
        <v/>
      </c>
      <c r="X190" s="15" t="str">
        <f t="shared" si="16"/>
        <v/>
      </c>
      <c r="Y190" s="9"/>
      <c r="Z190" s="9"/>
      <c r="AA190" s="17" t="str">
        <f t="shared" ca="1" si="17"/>
        <v/>
      </c>
    </row>
    <row r="191" spans="2:27" x14ac:dyDescent="0.2">
      <c r="B191" s="9" t="str">
        <f>IF(D191="","",MAX($B$5:B190)+1)</f>
        <v/>
      </c>
      <c r="C191" s="10"/>
      <c r="D191" s="11"/>
      <c r="E191" s="11"/>
      <c r="F191" s="11"/>
      <c r="G191" s="12"/>
      <c r="H191" s="12"/>
      <c r="I191" s="12"/>
      <c r="J191" s="10"/>
      <c r="K191" s="13"/>
      <c r="L191" s="10"/>
      <c r="M191" s="13"/>
      <c r="N191" s="11"/>
      <c r="O191" s="9"/>
      <c r="P191" s="14"/>
      <c r="Q191" s="9"/>
      <c r="R191" s="15" t="str">
        <f t="shared" si="12"/>
        <v/>
      </c>
      <c r="S191" s="16" t="str">
        <f t="shared" si="13"/>
        <v/>
      </c>
      <c r="T191" s="9"/>
      <c r="U191" s="15" t="str">
        <f t="shared" si="14"/>
        <v/>
      </c>
      <c r="V191" s="15" t="str">
        <f>IF(B191="","",SUMIF(Cheltuieli!$B$5:$B$1004,B191,Cheltuieli!$G$5:$G$1004))</f>
        <v/>
      </c>
      <c r="W191" s="15" t="str">
        <f t="shared" si="15"/>
        <v/>
      </c>
      <c r="X191" s="15" t="str">
        <f t="shared" si="16"/>
        <v/>
      </c>
      <c r="Y191" s="9"/>
      <c r="Z191" s="9"/>
      <c r="AA191" s="17" t="str">
        <f t="shared" ca="1" si="17"/>
        <v/>
      </c>
    </row>
    <row r="192" spans="2:27" x14ac:dyDescent="0.2">
      <c r="B192" s="9" t="str">
        <f>IF(D192="","",MAX($B$5:B191)+1)</f>
        <v/>
      </c>
      <c r="C192" s="10"/>
      <c r="D192" s="11"/>
      <c r="E192" s="11"/>
      <c r="F192" s="11"/>
      <c r="G192" s="12"/>
      <c r="H192" s="12"/>
      <c r="I192" s="12"/>
      <c r="J192" s="10"/>
      <c r="K192" s="13"/>
      <c r="L192" s="10"/>
      <c r="M192" s="13"/>
      <c r="N192" s="11"/>
      <c r="O192" s="9"/>
      <c r="P192" s="14"/>
      <c r="Q192" s="9"/>
      <c r="R192" s="15" t="str">
        <f t="shared" si="12"/>
        <v/>
      </c>
      <c r="S192" s="16" t="str">
        <f t="shared" si="13"/>
        <v/>
      </c>
      <c r="T192" s="9"/>
      <c r="U192" s="15" t="str">
        <f t="shared" si="14"/>
        <v/>
      </c>
      <c r="V192" s="15" t="str">
        <f>IF(B192="","",SUMIF(Cheltuieli!$B$5:$B$1004,B192,Cheltuieli!$G$5:$G$1004))</f>
        <v/>
      </c>
      <c r="W192" s="15" t="str">
        <f t="shared" si="15"/>
        <v/>
      </c>
      <c r="X192" s="15" t="str">
        <f t="shared" si="16"/>
        <v/>
      </c>
      <c r="Y192" s="9"/>
      <c r="Z192" s="9"/>
      <c r="AA192" s="17" t="str">
        <f t="shared" ca="1" si="17"/>
        <v/>
      </c>
    </row>
    <row r="193" spans="2:27" x14ac:dyDescent="0.2">
      <c r="B193" s="9" t="str">
        <f>IF(D193="","",MAX($B$5:B192)+1)</f>
        <v/>
      </c>
      <c r="C193" s="10"/>
      <c r="D193" s="11"/>
      <c r="E193" s="11"/>
      <c r="F193" s="11"/>
      <c r="G193" s="12"/>
      <c r="H193" s="12"/>
      <c r="I193" s="12"/>
      <c r="J193" s="10"/>
      <c r="K193" s="13"/>
      <c r="L193" s="10"/>
      <c r="M193" s="13"/>
      <c r="N193" s="11"/>
      <c r="O193" s="9"/>
      <c r="P193" s="14"/>
      <c r="Q193" s="9"/>
      <c r="R193" s="15" t="str">
        <f t="shared" si="12"/>
        <v/>
      </c>
      <c r="S193" s="16" t="str">
        <f t="shared" si="13"/>
        <v/>
      </c>
      <c r="T193" s="9"/>
      <c r="U193" s="15" t="str">
        <f t="shared" si="14"/>
        <v/>
      </c>
      <c r="V193" s="15" t="str">
        <f>IF(B193="","",SUMIF(Cheltuieli!$B$5:$B$1004,B193,Cheltuieli!$G$5:$G$1004))</f>
        <v/>
      </c>
      <c r="W193" s="15" t="str">
        <f t="shared" si="15"/>
        <v/>
      </c>
      <c r="X193" s="15" t="str">
        <f t="shared" si="16"/>
        <v/>
      </c>
      <c r="Y193" s="9"/>
      <c r="Z193" s="9"/>
      <c r="AA193" s="17" t="str">
        <f t="shared" ca="1" si="17"/>
        <v/>
      </c>
    </row>
    <row r="194" spans="2:27" x14ac:dyDescent="0.2">
      <c r="B194" s="9" t="str">
        <f>IF(D194="","",MAX($B$5:B193)+1)</f>
        <v/>
      </c>
      <c r="C194" s="10"/>
      <c r="D194" s="11"/>
      <c r="E194" s="11"/>
      <c r="F194" s="11"/>
      <c r="G194" s="12"/>
      <c r="H194" s="12"/>
      <c r="I194" s="12"/>
      <c r="J194" s="10"/>
      <c r="K194" s="13"/>
      <c r="L194" s="10"/>
      <c r="M194" s="13"/>
      <c r="N194" s="11"/>
      <c r="O194" s="9"/>
      <c r="P194" s="14"/>
      <c r="Q194" s="9"/>
      <c r="R194" s="15" t="str">
        <f t="shared" si="12"/>
        <v/>
      </c>
      <c r="S194" s="16" t="str">
        <f t="shared" si="13"/>
        <v/>
      </c>
      <c r="T194" s="9"/>
      <c r="U194" s="15" t="str">
        <f t="shared" si="14"/>
        <v/>
      </c>
      <c r="V194" s="15" t="str">
        <f>IF(B194="","",SUMIF(Cheltuieli!$B$5:$B$1004,B194,Cheltuieli!$G$5:$G$1004))</f>
        <v/>
      </c>
      <c r="W194" s="15" t="str">
        <f t="shared" si="15"/>
        <v/>
      </c>
      <c r="X194" s="15" t="str">
        <f t="shared" si="16"/>
        <v/>
      </c>
      <c r="Y194" s="9"/>
      <c r="Z194" s="9"/>
      <c r="AA194" s="17" t="str">
        <f t="shared" ca="1" si="17"/>
        <v/>
      </c>
    </row>
    <row r="195" spans="2:27" x14ac:dyDescent="0.2">
      <c r="B195" s="9" t="str">
        <f>IF(D195="","",MAX($B$5:B194)+1)</f>
        <v/>
      </c>
      <c r="C195" s="10"/>
      <c r="D195" s="11"/>
      <c r="E195" s="11"/>
      <c r="F195" s="11"/>
      <c r="G195" s="12"/>
      <c r="H195" s="12"/>
      <c r="I195" s="12"/>
      <c r="J195" s="10"/>
      <c r="K195" s="13"/>
      <c r="L195" s="10"/>
      <c r="M195" s="13"/>
      <c r="N195" s="11"/>
      <c r="O195" s="9"/>
      <c r="P195" s="14"/>
      <c r="Q195" s="9"/>
      <c r="R195" s="15" t="str">
        <f t="shared" si="12"/>
        <v/>
      </c>
      <c r="S195" s="16" t="str">
        <f t="shared" si="13"/>
        <v/>
      </c>
      <c r="T195" s="9"/>
      <c r="U195" s="15" t="str">
        <f t="shared" si="14"/>
        <v/>
      </c>
      <c r="V195" s="15" t="str">
        <f>IF(B195="","",SUMIF(Cheltuieli!$B$5:$B$1004,B195,Cheltuieli!$G$5:$G$1004))</f>
        <v/>
      </c>
      <c r="W195" s="15" t="str">
        <f t="shared" si="15"/>
        <v/>
      </c>
      <c r="X195" s="15" t="str">
        <f t="shared" si="16"/>
        <v/>
      </c>
      <c r="Y195" s="9"/>
      <c r="Z195" s="9"/>
      <c r="AA195" s="17" t="str">
        <f t="shared" ca="1" si="17"/>
        <v/>
      </c>
    </row>
    <row r="196" spans="2:27" x14ac:dyDescent="0.2">
      <c r="B196" s="9" t="str">
        <f>IF(D196="","",MAX($B$5:B195)+1)</f>
        <v/>
      </c>
      <c r="C196" s="10"/>
      <c r="D196" s="11"/>
      <c r="E196" s="11"/>
      <c r="F196" s="11"/>
      <c r="G196" s="12"/>
      <c r="H196" s="12"/>
      <c r="I196" s="12"/>
      <c r="J196" s="10"/>
      <c r="K196" s="13"/>
      <c r="L196" s="10"/>
      <c r="M196" s="13"/>
      <c r="N196" s="11"/>
      <c r="O196" s="9"/>
      <c r="P196" s="14"/>
      <c r="Q196" s="9"/>
      <c r="R196" s="15" t="str">
        <f t="shared" si="12"/>
        <v/>
      </c>
      <c r="S196" s="16" t="str">
        <f t="shared" si="13"/>
        <v/>
      </c>
      <c r="T196" s="9"/>
      <c r="U196" s="15" t="str">
        <f t="shared" si="14"/>
        <v/>
      </c>
      <c r="V196" s="15" t="str">
        <f>IF(B196="","",SUMIF(Cheltuieli!$B$5:$B$1004,B196,Cheltuieli!$G$5:$G$1004))</f>
        <v/>
      </c>
      <c r="W196" s="15" t="str">
        <f t="shared" si="15"/>
        <v/>
      </c>
      <c r="X196" s="15" t="str">
        <f t="shared" si="16"/>
        <v/>
      </c>
      <c r="Y196" s="9"/>
      <c r="Z196" s="9"/>
      <c r="AA196" s="17" t="str">
        <f t="shared" ca="1" si="17"/>
        <v/>
      </c>
    </row>
    <row r="197" spans="2:27" x14ac:dyDescent="0.2">
      <c r="B197" s="9" t="str">
        <f>IF(D197="","",MAX($B$5:B196)+1)</f>
        <v/>
      </c>
      <c r="C197" s="10"/>
      <c r="D197" s="11"/>
      <c r="E197" s="11"/>
      <c r="F197" s="11"/>
      <c r="G197" s="12"/>
      <c r="H197" s="12"/>
      <c r="I197" s="12"/>
      <c r="J197" s="10"/>
      <c r="K197" s="13"/>
      <c r="L197" s="10"/>
      <c r="M197" s="13"/>
      <c r="N197" s="11"/>
      <c r="O197" s="9"/>
      <c r="P197" s="14"/>
      <c r="Q197" s="9"/>
      <c r="R197" s="15" t="str">
        <f t="shared" ref="R197:R260" si="18">IF(D197="","",DiurnaZi)</f>
        <v/>
      </c>
      <c r="S197" s="16" t="str">
        <f t="shared" ref="S197:S260" si="19">IF(OR(J197="",L197=""),"",MAX(0,INT(((L197+M197)-(J197+K197))*24/24)+IF(MOD(((L197+M197)-(J197+K197))*24,24)&gt;=OreMin,1,0)))</f>
        <v/>
      </c>
      <c r="T197" s="9"/>
      <c r="U197" s="15" t="str">
        <f t="shared" ref="U197:U260" si="20">IF(D197="","",IF(T197&lt;&gt;"",T197,N(S197))*N(R197))</f>
        <v/>
      </c>
      <c r="V197" s="15" t="str">
        <f>IF(B197="","",SUMIF(Cheltuieli!$B$5:$B$1004,B197,Cheltuieli!$G$5:$G$1004))</f>
        <v/>
      </c>
      <c r="W197" s="15" t="str">
        <f t="shared" ref="W197:W260" si="21">IF(B197="","",N(U197)+N(V197))</f>
        <v/>
      </c>
      <c r="X197" s="15" t="str">
        <f t="shared" ref="X197:X260" si="22">IF(B197="","",W197-N(P197))</f>
        <v/>
      </c>
      <c r="Y197" s="9"/>
      <c r="Z197" s="9"/>
      <c r="AA197" s="17" t="str">
        <f t="shared" ref="AA197:AA260" ca="1" si="23">IF(AND(B197="",D197=""),"",TRIM(IF(COUNTIF($B$5:$B$304,B197)&gt;1,"Număr dublat. ","")&amp;IF(OR(D197="",G197="",I197="",J197="",L197=""),"Date incomplete. ","")&amp;IF(AND(J197&lt;&gt;"",L197&lt;&gt;"",L197+M197&lt;J197+K197),"Sosirea e înainte de plecare. ","")&amp;IF(AND(L197&lt;&gt;"",L197&lt;TODAY(),Y197&lt;&gt;"Da"),"Lipsește confirmarea unității. ","")&amp;IF(AND(L197&lt;&gt;"",L197&lt;TODAY(),Z197&lt;&gt;"Da"),"Decont nedepus. ","")&amp;IF(N(R197)&gt;PlafonZi,"Diurnă peste plafon: diferența e impozabilă. ","")&amp;IF(AND(N(P197)&gt;0,Q197=""),"Lipsește nr. dispoziției pentru avans. ","")))</f>
        <v/>
      </c>
    </row>
    <row r="198" spans="2:27" x14ac:dyDescent="0.2">
      <c r="B198" s="9" t="str">
        <f>IF(D198="","",MAX($B$5:B197)+1)</f>
        <v/>
      </c>
      <c r="C198" s="10"/>
      <c r="D198" s="11"/>
      <c r="E198" s="11"/>
      <c r="F198" s="11"/>
      <c r="G198" s="12"/>
      <c r="H198" s="12"/>
      <c r="I198" s="12"/>
      <c r="J198" s="10"/>
      <c r="K198" s="13"/>
      <c r="L198" s="10"/>
      <c r="M198" s="13"/>
      <c r="N198" s="11"/>
      <c r="O198" s="9"/>
      <c r="P198" s="14"/>
      <c r="Q198" s="9"/>
      <c r="R198" s="15" t="str">
        <f t="shared" si="18"/>
        <v/>
      </c>
      <c r="S198" s="16" t="str">
        <f t="shared" si="19"/>
        <v/>
      </c>
      <c r="T198" s="9"/>
      <c r="U198" s="15" t="str">
        <f t="shared" si="20"/>
        <v/>
      </c>
      <c r="V198" s="15" t="str">
        <f>IF(B198="","",SUMIF(Cheltuieli!$B$5:$B$1004,B198,Cheltuieli!$G$5:$G$1004))</f>
        <v/>
      </c>
      <c r="W198" s="15" t="str">
        <f t="shared" si="21"/>
        <v/>
      </c>
      <c r="X198" s="15" t="str">
        <f t="shared" si="22"/>
        <v/>
      </c>
      <c r="Y198" s="9"/>
      <c r="Z198" s="9"/>
      <c r="AA198" s="17" t="str">
        <f t="shared" ca="1" si="23"/>
        <v/>
      </c>
    </row>
    <row r="199" spans="2:27" x14ac:dyDescent="0.2">
      <c r="B199" s="9" t="str">
        <f>IF(D199="","",MAX($B$5:B198)+1)</f>
        <v/>
      </c>
      <c r="C199" s="10"/>
      <c r="D199" s="11"/>
      <c r="E199" s="11"/>
      <c r="F199" s="11"/>
      <c r="G199" s="12"/>
      <c r="H199" s="12"/>
      <c r="I199" s="12"/>
      <c r="J199" s="10"/>
      <c r="K199" s="13"/>
      <c r="L199" s="10"/>
      <c r="M199" s="13"/>
      <c r="N199" s="11"/>
      <c r="O199" s="9"/>
      <c r="P199" s="14"/>
      <c r="Q199" s="9"/>
      <c r="R199" s="15" t="str">
        <f t="shared" si="18"/>
        <v/>
      </c>
      <c r="S199" s="16" t="str">
        <f t="shared" si="19"/>
        <v/>
      </c>
      <c r="T199" s="9"/>
      <c r="U199" s="15" t="str">
        <f t="shared" si="20"/>
        <v/>
      </c>
      <c r="V199" s="15" t="str">
        <f>IF(B199="","",SUMIF(Cheltuieli!$B$5:$B$1004,B199,Cheltuieli!$G$5:$G$1004))</f>
        <v/>
      </c>
      <c r="W199" s="15" t="str">
        <f t="shared" si="21"/>
        <v/>
      </c>
      <c r="X199" s="15" t="str">
        <f t="shared" si="22"/>
        <v/>
      </c>
      <c r="Y199" s="9"/>
      <c r="Z199" s="9"/>
      <c r="AA199" s="17" t="str">
        <f t="shared" ca="1" si="23"/>
        <v/>
      </c>
    </row>
    <row r="200" spans="2:27" x14ac:dyDescent="0.2">
      <c r="B200" s="9" t="str">
        <f>IF(D200="","",MAX($B$5:B199)+1)</f>
        <v/>
      </c>
      <c r="C200" s="10"/>
      <c r="D200" s="11"/>
      <c r="E200" s="11"/>
      <c r="F200" s="11"/>
      <c r="G200" s="12"/>
      <c r="H200" s="12"/>
      <c r="I200" s="12"/>
      <c r="J200" s="10"/>
      <c r="K200" s="13"/>
      <c r="L200" s="10"/>
      <c r="M200" s="13"/>
      <c r="N200" s="11"/>
      <c r="O200" s="9"/>
      <c r="P200" s="14"/>
      <c r="Q200" s="9"/>
      <c r="R200" s="15" t="str">
        <f t="shared" si="18"/>
        <v/>
      </c>
      <c r="S200" s="16" t="str">
        <f t="shared" si="19"/>
        <v/>
      </c>
      <c r="T200" s="9"/>
      <c r="U200" s="15" t="str">
        <f t="shared" si="20"/>
        <v/>
      </c>
      <c r="V200" s="15" t="str">
        <f>IF(B200="","",SUMIF(Cheltuieli!$B$5:$B$1004,B200,Cheltuieli!$G$5:$G$1004))</f>
        <v/>
      </c>
      <c r="W200" s="15" t="str">
        <f t="shared" si="21"/>
        <v/>
      </c>
      <c r="X200" s="15" t="str">
        <f t="shared" si="22"/>
        <v/>
      </c>
      <c r="Y200" s="9"/>
      <c r="Z200" s="9"/>
      <c r="AA200" s="17" t="str">
        <f t="shared" ca="1" si="23"/>
        <v/>
      </c>
    </row>
    <row r="201" spans="2:27" x14ac:dyDescent="0.2">
      <c r="B201" s="9" t="str">
        <f>IF(D201="","",MAX($B$5:B200)+1)</f>
        <v/>
      </c>
      <c r="C201" s="10"/>
      <c r="D201" s="11"/>
      <c r="E201" s="11"/>
      <c r="F201" s="11"/>
      <c r="G201" s="12"/>
      <c r="H201" s="12"/>
      <c r="I201" s="12"/>
      <c r="J201" s="10"/>
      <c r="K201" s="13"/>
      <c r="L201" s="10"/>
      <c r="M201" s="13"/>
      <c r="N201" s="11"/>
      <c r="O201" s="9"/>
      <c r="P201" s="14"/>
      <c r="Q201" s="9"/>
      <c r="R201" s="15" t="str">
        <f t="shared" si="18"/>
        <v/>
      </c>
      <c r="S201" s="16" t="str">
        <f t="shared" si="19"/>
        <v/>
      </c>
      <c r="T201" s="9"/>
      <c r="U201" s="15" t="str">
        <f t="shared" si="20"/>
        <v/>
      </c>
      <c r="V201" s="15" t="str">
        <f>IF(B201="","",SUMIF(Cheltuieli!$B$5:$B$1004,B201,Cheltuieli!$G$5:$G$1004))</f>
        <v/>
      </c>
      <c r="W201" s="15" t="str">
        <f t="shared" si="21"/>
        <v/>
      </c>
      <c r="X201" s="15" t="str">
        <f t="shared" si="22"/>
        <v/>
      </c>
      <c r="Y201" s="9"/>
      <c r="Z201" s="9"/>
      <c r="AA201" s="17" t="str">
        <f t="shared" ca="1" si="23"/>
        <v/>
      </c>
    </row>
    <row r="202" spans="2:27" x14ac:dyDescent="0.2">
      <c r="B202" s="9" t="str">
        <f>IF(D202="","",MAX($B$5:B201)+1)</f>
        <v/>
      </c>
      <c r="C202" s="10"/>
      <c r="D202" s="11"/>
      <c r="E202" s="11"/>
      <c r="F202" s="11"/>
      <c r="G202" s="12"/>
      <c r="H202" s="12"/>
      <c r="I202" s="12"/>
      <c r="J202" s="10"/>
      <c r="K202" s="13"/>
      <c r="L202" s="10"/>
      <c r="M202" s="13"/>
      <c r="N202" s="11"/>
      <c r="O202" s="9"/>
      <c r="P202" s="14"/>
      <c r="Q202" s="9"/>
      <c r="R202" s="15" t="str">
        <f t="shared" si="18"/>
        <v/>
      </c>
      <c r="S202" s="16" t="str">
        <f t="shared" si="19"/>
        <v/>
      </c>
      <c r="T202" s="9"/>
      <c r="U202" s="15" t="str">
        <f t="shared" si="20"/>
        <v/>
      </c>
      <c r="V202" s="15" t="str">
        <f>IF(B202="","",SUMIF(Cheltuieli!$B$5:$B$1004,B202,Cheltuieli!$G$5:$G$1004))</f>
        <v/>
      </c>
      <c r="W202" s="15" t="str">
        <f t="shared" si="21"/>
        <v/>
      </c>
      <c r="X202" s="15" t="str">
        <f t="shared" si="22"/>
        <v/>
      </c>
      <c r="Y202" s="9"/>
      <c r="Z202" s="9"/>
      <c r="AA202" s="17" t="str">
        <f t="shared" ca="1" si="23"/>
        <v/>
      </c>
    </row>
    <row r="203" spans="2:27" x14ac:dyDescent="0.2">
      <c r="B203" s="9" t="str">
        <f>IF(D203="","",MAX($B$5:B202)+1)</f>
        <v/>
      </c>
      <c r="C203" s="10"/>
      <c r="D203" s="11"/>
      <c r="E203" s="11"/>
      <c r="F203" s="11"/>
      <c r="G203" s="12"/>
      <c r="H203" s="12"/>
      <c r="I203" s="12"/>
      <c r="J203" s="10"/>
      <c r="K203" s="13"/>
      <c r="L203" s="10"/>
      <c r="M203" s="13"/>
      <c r="N203" s="11"/>
      <c r="O203" s="9"/>
      <c r="P203" s="14"/>
      <c r="Q203" s="9"/>
      <c r="R203" s="15" t="str">
        <f t="shared" si="18"/>
        <v/>
      </c>
      <c r="S203" s="16" t="str">
        <f t="shared" si="19"/>
        <v/>
      </c>
      <c r="T203" s="9"/>
      <c r="U203" s="15" t="str">
        <f t="shared" si="20"/>
        <v/>
      </c>
      <c r="V203" s="15" t="str">
        <f>IF(B203="","",SUMIF(Cheltuieli!$B$5:$B$1004,B203,Cheltuieli!$G$5:$G$1004))</f>
        <v/>
      </c>
      <c r="W203" s="15" t="str">
        <f t="shared" si="21"/>
        <v/>
      </c>
      <c r="X203" s="15" t="str">
        <f t="shared" si="22"/>
        <v/>
      </c>
      <c r="Y203" s="9"/>
      <c r="Z203" s="9"/>
      <c r="AA203" s="17" t="str">
        <f t="shared" ca="1" si="23"/>
        <v/>
      </c>
    </row>
    <row r="204" spans="2:27" x14ac:dyDescent="0.2">
      <c r="B204" s="9" t="str">
        <f>IF(D204="","",MAX($B$5:B203)+1)</f>
        <v/>
      </c>
      <c r="C204" s="10"/>
      <c r="D204" s="11"/>
      <c r="E204" s="11"/>
      <c r="F204" s="11"/>
      <c r="G204" s="12"/>
      <c r="H204" s="12"/>
      <c r="I204" s="12"/>
      <c r="J204" s="10"/>
      <c r="K204" s="13"/>
      <c r="L204" s="10"/>
      <c r="M204" s="13"/>
      <c r="N204" s="11"/>
      <c r="O204" s="9"/>
      <c r="P204" s="14"/>
      <c r="Q204" s="9"/>
      <c r="R204" s="15" t="str">
        <f t="shared" si="18"/>
        <v/>
      </c>
      <c r="S204" s="16" t="str">
        <f t="shared" si="19"/>
        <v/>
      </c>
      <c r="T204" s="9"/>
      <c r="U204" s="15" t="str">
        <f t="shared" si="20"/>
        <v/>
      </c>
      <c r="V204" s="15" t="str">
        <f>IF(B204="","",SUMIF(Cheltuieli!$B$5:$B$1004,B204,Cheltuieli!$G$5:$G$1004))</f>
        <v/>
      </c>
      <c r="W204" s="15" t="str">
        <f t="shared" si="21"/>
        <v/>
      </c>
      <c r="X204" s="15" t="str">
        <f t="shared" si="22"/>
        <v/>
      </c>
      <c r="Y204" s="9"/>
      <c r="Z204" s="9"/>
      <c r="AA204" s="17" t="str">
        <f t="shared" ca="1" si="23"/>
        <v/>
      </c>
    </row>
    <row r="205" spans="2:27" x14ac:dyDescent="0.2">
      <c r="B205" s="9" t="str">
        <f>IF(D205="","",MAX($B$5:B204)+1)</f>
        <v/>
      </c>
      <c r="C205" s="10"/>
      <c r="D205" s="11"/>
      <c r="E205" s="11"/>
      <c r="F205" s="11"/>
      <c r="G205" s="12"/>
      <c r="H205" s="12"/>
      <c r="I205" s="12"/>
      <c r="J205" s="10"/>
      <c r="K205" s="13"/>
      <c r="L205" s="10"/>
      <c r="M205" s="13"/>
      <c r="N205" s="11"/>
      <c r="O205" s="9"/>
      <c r="P205" s="14"/>
      <c r="Q205" s="9"/>
      <c r="R205" s="15" t="str">
        <f t="shared" si="18"/>
        <v/>
      </c>
      <c r="S205" s="16" t="str">
        <f t="shared" si="19"/>
        <v/>
      </c>
      <c r="T205" s="9"/>
      <c r="U205" s="15" t="str">
        <f t="shared" si="20"/>
        <v/>
      </c>
      <c r="V205" s="15" t="str">
        <f>IF(B205="","",SUMIF(Cheltuieli!$B$5:$B$1004,B205,Cheltuieli!$G$5:$G$1004))</f>
        <v/>
      </c>
      <c r="W205" s="15" t="str">
        <f t="shared" si="21"/>
        <v/>
      </c>
      <c r="X205" s="15" t="str">
        <f t="shared" si="22"/>
        <v/>
      </c>
      <c r="Y205" s="9"/>
      <c r="Z205" s="9"/>
      <c r="AA205" s="17" t="str">
        <f t="shared" ca="1" si="23"/>
        <v/>
      </c>
    </row>
    <row r="206" spans="2:27" x14ac:dyDescent="0.2">
      <c r="B206" s="9" t="str">
        <f>IF(D206="","",MAX($B$5:B205)+1)</f>
        <v/>
      </c>
      <c r="C206" s="10"/>
      <c r="D206" s="11"/>
      <c r="E206" s="11"/>
      <c r="F206" s="11"/>
      <c r="G206" s="12"/>
      <c r="H206" s="12"/>
      <c r="I206" s="12"/>
      <c r="J206" s="10"/>
      <c r="K206" s="13"/>
      <c r="L206" s="10"/>
      <c r="M206" s="13"/>
      <c r="N206" s="11"/>
      <c r="O206" s="9"/>
      <c r="P206" s="14"/>
      <c r="Q206" s="9"/>
      <c r="R206" s="15" t="str">
        <f t="shared" si="18"/>
        <v/>
      </c>
      <c r="S206" s="16" t="str">
        <f t="shared" si="19"/>
        <v/>
      </c>
      <c r="T206" s="9"/>
      <c r="U206" s="15" t="str">
        <f t="shared" si="20"/>
        <v/>
      </c>
      <c r="V206" s="15" t="str">
        <f>IF(B206="","",SUMIF(Cheltuieli!$B$5:$B$1004,B206,Cheltuieli!$G$5:$G$1004))</f>
        <v/>
      </c>
      <c r="W206" s="15" t="str">
        <f t="shared" si="21"/>
        <v/>
      </c>
      <c r="X206" s="15" t="str">
        <f t="shared" si="22"/>
        <v/>
      </c>
      <c r="Y206" s="9"/>
      <c r="Z206" s="9"/>
      <c r="AA206" s="17" t="str">
        <f t="shared" ca="1" si="23"/>
        <v/>
      </c>
    </row>
    <row r="207" spans="2:27" x14ac:dyDescent="0.2">
      <c r="B207" s="9" t="str">
        <f>IF(D207="","",MAX($B$5:B206)+1)</f>
        <v/>
      </c>
      <c r="C207" s="10"/>
      <c r="D207" s="11"/>
      <c r="E207" s="11"/>
      <c r="F207" s="11"/>
      <c r="G207" s="12"/>
      <c r="H207" s="12"/>
      <c r="I207" s="12"/>
      <c r="J207" s="10"/>
      <c r="K207" s="13"/>
      <c r="L207" s="10"/>
      <c r="M207" s="13"/>
      <c r="N207" s="11"/>
      <c r="O207" s="9"/>
      <c r="P207" s="14"/>
      <c r="Q207" s="9"/>
      <c r="R207" s="15" t="str">
        <f t="shared" si="18"/>
        <v/>
      </c>
      <c r="S207" s="16" t="str">
        <f t="shared" si="19"/>
        <v/>
      </c>
      <c r="T207" s="9"/>
      <c r="U207" s="15" t="str">
        <f t="shared" si="20"/>
        <v/>
      </c>
      <c r="V207" s="15" t="str">
        <f>IF(B207="","",SUMIF(Cheltuieli!$B$5:$B$1004,B207,Cheltuieli!$G$5:$G$1004))</f>
        <v/>
      </c>
      <c r="W207" s="15" t="str">
        <f t="shared" si="21"/>
        <v/>
      </c>
      <c r="X207" s="15" t="str">
        <f t="shared" si="22"/>
        <v/>
      </c>
      <c r="Y207" s="9"/>
      <c r="Z207" s="9"/>
      <c r="AA207" s="17" t="str">
        <f t="shared" ca="1" si="23"/>
        <v/>
      </c>
    </row>
    <row r="208" spans="2:27" x14ac:dyDescent="0.2">
      <c r="B208" s="9" t="str">
        <f>IF(D208="","",MAX($B$5:B207)+1)</f>
        <v/>
      </c>
      <c r="C208" s="10"/>
      <c r="D208" s="11"/>
      <c r="E208" s="11"/>
      <c r="F208" s="11"/>
      <c r="G208" s="12"/>
      <c r="H208" s="12"/>
      <c r="I208" s="12"/>
      <c r="J208" s="10"/>
      <c r="K208" s="13"/>
      <c r="L208" s="10"/>
      <c r="M208" s="13"/>
      <c r="N208" s="11"/>
      <c r="O208" s="9"/>
      <c r="P208" s="14"/>
      <c r="Q208" s="9"/>
      <c r="R208" s="15" t="str">
        <f t="shared" si="18"/>
        <v/>
      </c>
      <c r="S208" s="16" t="str">
        <f t="shared" si="19"/>
        <v/>
      </c>
      <c r="T208" s="9"/>
      <c r="U208" s="15" t="str">
        <f t="shared" si="20"/>
        <v/>
      </c>
      <c r="V208" s="15" t="str">
        <f>IF(B208="","",SUMIF(Cheltuieli!$B$5:$B$1004,B208,Cheltuieli!$G$5:$G$1004))</f>
        <v/>
      </c>
      <c r="W208" s="15" t="str">
        <f t="shared" si="21"/>
        <v/>
      </c>
      <c r="X208" s="15" t="str">
        <f t="shared" si="22"/>
        <v/>
      </c>
      <c r="Y208" s="9"/>
      <c r="Z208" s="9"/>
      <c r="AA208" s="17" t="str">
        <f t="shared" ca="1" si="23"/>
        <v/>
      </c>
    </row>
    <row r="209" spans="2:27" x14ac:dyDescent="0.2">
      <c r="B209" s="9" t="str">
        <f>IF(D209="","",MAX($B$5:B208)+1)</f>
        <v/>
      </c>
      <c r="C209" s="10"/>
      <c r="D209" s="11"/>
      <c r="E209" s="11"/>
      <c r="F209" s="11"/>
      <c r="G209" s="12"/>
      <c r="H209" s="12"/>
      <c r="I209" s="12"/>
      <c r="J209" s="10"/>
      <c r="K209" s="13"/>
      <c r="L209" s="10"/>
      <c r="M209" s="13"/>
      <c r="N209" s="11"/>
      <c r="O209" s="9"/>
      <c r="P209" s="14"/>
      <c r="Q209" s="9"/>
      <c r="R209" s="15" t="str">
        <f t="shared" si="18"/>
        <v/>
      </c>
      <c r="S209" s="16" t="str">
        <f t="shared" si="19"/>
        <v/>
      </c>
      <c r="T209" s="9"/>
      <c r="U209" s="15" t="str">
        <f t="shared" si="20"/>
        <v/>
      </c>
      <c r="V209" s="15" t="str">
        <f>IF(B209="","",SUMIF(Cheltuieli!$B$5:$B$1004,B209,Cheltuieli!$G$5:$G$1004))</f>
        <v/>
      </c>
      <c r="W209" s="15" t="str">
        <f t="shared" si="21"/>
        <v/>
      </c>
      <c r="X209" s="15" t="str">
        <f t="shared" si="22"/>
        <v/>
      </c>
      <c r="Y209" s="9"/>
      <c r="Z209" s="9"/>
      <c r="AA209" s="17" t="str">
        <f t="shared" ca="1" si="23"/>
        <v/>
      </c>
    </row>
    <row r="210" spans="2:27" x14ac:dyDescent="0.2">
      <c r="B210" s="9" t="str">
        <f>IF(D210="","",MAX($B$5:B209)+1)</f>
        <v/>
      </c>
      <c r="C210" s="10"/>
      <c r="D210" s="11"/>
      <c r="E210" s="11"/>
      <c r="F210" s="11"/>
      <c r="G210" s="12"/>
      <c r="H210" s="12"/>
      <c r="I210" s="12"/>
      <c r="J210" s="10"/>
      <c r="K210" s="13"/>
      <c r="L210" s="10"/>
      <c r="M210" s="13"/>
      <c r="N210" s="11"/>
      <c r="O210" s="9"/>
      <c r="P210" s="14"/>
      <c r="Q210" s="9"/>
      <c r="R210" s="15" t="str">
        <f t="shared" si="18"/>
        <v/>
      </c>
      <c r="S210" s="16" t="str">
        <f t="shared" si="19"/>
        <v/>
      </c>
      <c r="T210" s="9"/>
      <c r="U210" s="15" t="str">
        <f t="shared" si="20"/>
        <v/>
      </c>
      <c r="V210" s="15" t="str">
        <f>IF(B210="","",SUMIF(Cheltuieli!$B$5:$B$1004,B210,Cheltuieli!$G$5:$G$1004))</f>
        <v/>
      </c>
      <c r="W210" s="15" t="str">
        <f t="shared" si="21"/>
        <v/>
      </c>
      <c r="X210" s="15" t="str">
        <f t="shared" si="22"/>
        <v/>
      </c>
      <c r="Y210" s="9"/>
      <c r="Z210" s="9"/>
      <c r="AA210" s="17" t="str">
        <f t="shared" ca="1" si="23"/>
        <v/>
      </c>
    </row>
    <row r="211" spans="2:27" x14ac:dyDescent="0.2">
      <c r="B211" s="9" t="str">
        <f>IF(D211="","",MAX($B$5:B210)+1)</f>
        <v/>
      </c>
      <c r="C211" s="10"/>
      <c r="D211" s="11"/>
      <c r="E211" s="11"/>
      <c r="F211" s="11"/>
      <c r="G211" s="12"/>
      <c r="H211" s="12"/>
      <c r="I211" s="12"/>
      <c r="J211" s="10"/>
      <c r="K211" s="13"/>
      <c r="L211" s="10"/>
      <c r="M211" s="13"/>
      <c r="N211" s="11"/>
      <c r="O211" s="9"/>
      <c r="P211" s="14"/>
      <c r="Q211" s="9"/>
      <c r="R211" s="15" t="str">
        <f t="shared" si="18"/>
        <v/>
      </c>
      <c r="S211" s="16" t="str">
        <f t="shared" si="19"/>
        <v/>
      </c>
      <c r="T211" s="9"/>
      <c r="U211" s="15" t="str">
        <f t="shared" si="20"/>
        <v/>
      </c>
      <c r="V211" s="15" t="str">
        <f>IF(B211="","",SUMIF(Cheltuieli!$B$5:$B$1004,B211,Cheltuieli!$G$5:$G$1004))</f>
        <v/>
      </c>
      <c r="W211" s="15" t="str">
        <f t="shared" si="21"/>
        <v/>
      </c>
      <c r="X211" s="15" t="str">
        <f t="shared" si="22"/>
        <v/>
      </c>
      <c r="Y211" s="9"/>
      <c r="Z211" s="9"/>
      <c r="AA211" s="17" t="str">
        <f t="shared" ca="1" si="23"/>
        <v/>
      </c>
    </row>
    <row r="212" spans="2:27" x14ac:dyDescent="0.2">
      <c r="B212" s="9" t="str">
        <f>IF(D212="","",MAX($B$5:B211)+1)</f>
        <v/>
      </c>
      <c r="C212" s="10"/>
      <c r="D212" s="11"/>
      <c r="E212" s="11"/>
      <c r="F212" s="11"/>
      <c r="G212" s="12"/>
      <c r="H212" s="12"/>
      <c r="I212" s="12"/>
      <c r="J212" s="10"/>
      <c r="K212" s="13"/>
      <c r="L212" s="10"/>
      <c r="M212" s="13"/>
      <c r="N212" s="11"/>
      <c r="O212" s="9"/>
      <c r="P212" s="14"/>
      <c r="Q212" s="9"/>
      <c r="R212" s="15" t="str">
        <f t="shared" si="18"/>
        <v/>
      </c>
      <c r="S212" s="16" t="str">
        <f t="shared" si="19"/>
        <v/>
      </c>
      <c r="T212" s="9"/>
      <c r="U212" s="15" t="str">
        <f t="shared" si="20"/>
        <v/>
      </c>
      <c r="V212" s="15" t="str">
        <f>IF(B212="","",SUMIF(Cheltuieli!$B$5:$B$1004,B212,Cheltuieli!$G$5:$G$1004))</f>
        <v/>
      </c>
      <c r="W212" s="15" t="str">
        <f t="shared" si="21"/>
        <v/>
      </c>
      <c r="X212" s="15" t="str">
        <f t="shared" si="22"/>
        <v/>
      </c>
      <c r="Y212" s="9"/>
      <c r="Z212" s="9"/>
      <c r="AA212" s="17" t="str">
        <f t="shared" ca="1" si="23"/>
        <v/>
      </c>
    </row>
    <row r="213" spans="2:27" x14ac:dyDescent="0.2">
      <c r="B213" s="9" t="str">
        <f>IF(D213="","",MAX($B$5:B212)+1)</f>
        <v/>
      </c>
      <c r="C213" s="10"/>
      <c r="D213" s="11"/>
      <c r="E213" s="11"/>
      <c r="F213" s="11"/>
      <c r="G213" s="12"/>
      <c r="H213" s="12"/>
      <c r="I213" s="12"/>
      <c r="J213" s="10"/>
      <c r="K213" s="13"/>
      <c r="L213" s="10"/>
      <c r="M213" s="13"/>
      <c r="N213" s="11"/>
      <c r="O213" s="9"/>
      <c r="P213" s="14"/>
      <c r="Q213" s="9"/>
      <c r="R213" s="15" t="str">
        <f t="shared" si="18"/>
        <v/>
      </c>
      <c r="S213" s="16" t="str">
        <f t="shared" si="19"/>
        <v/>
      </c>
      <c r="T213" s="9"/>
      <c r="U213" s="15" t="str">
        <f t="shared" si="20"/>
        <v/>
      </c>
      <c r="V213" s="15" t="str">
        <f>IF(B213="","",SUMIF(Cheltuieli!$B$5:$B$1004,B213,Cheltuieli!$G$5:$G$1004))</f>
        <v/>
      </c>
      <c r="W213" s="15" t="str">
        <f t="shared" si="21"/>
        <v/>
      </c>
      <c r="X213" s="15" t="str">
        <f t="shared" si="22"/>
        <v/>
      </c>
      <c r="Y213" s="9"/>
      <c r="Z213" s="9"/>
      <c r="AA213" s="17" t="str">
        <f t="shared" ca="1" si="23"/>
        <v/>
      </c>
    </row>
    <row r="214" spans="2:27" x14ac:dyDescent="0.2">
      <c r="B214" s="9" t="str">
        <f>IF(D214="","",MAX($B$5:B213)+1)</f>
        <v/>
      </c>
      <c r="C214" s="10"/>
      <c r="D214" s="11"/>
      <c r="E214" s="11"/>
      <c r="F214" s="11"/>
      <c r="G214" s="12"/>
      <c r="H214" s="12"/>
      <c r="I214" s="12"/>
      <c r="J214" s="10"/>
      <c r="K214" s="13"/>
      <c r="L214" s="10"/>
      <c r="M214" s="13"/>
      <c r="N214" s="11"/>
      <c r="O214" s="9"/>
      <c r="P214" s="14"/>
      <c r="Q214" s="9"/>
      <c r="R214" s="15" t="str">
        <f t="shared" si="18"/>
        <v/>
      </c>
      <c r="S214" s="16" t="str">
        <f t="shared" si="19"/>
        <v/>
      </c>
      <c r="T214" s="9"/>
      <c r="U214" s="15" t="str">
        <f t="shared" si="20"/>
        <v/>
      </c>
      <c r="V214" s="15" t="str">
        <f>IF(B214="","",SUMIF(Cheltuieli!$B$5:$B$1004,B214,Cheltuieli!$G$5:$G$1004))</f>
        <v/>
      </c>
      <c r="W214" s="15" t="str">
        <f t="shared" si="21"/>
        <v/>
      </c>
      <c r="X214" s="15" t="str">
        <f t="shared" si="22"/>
        <v/>
      </c>
      <c r="Y214" s="9"/>
      <c r="Z214" s="9"/>
      <c r="AA214" s="17" t="str">
        <f t="shared" ca="1" si="23"/>
        <v/>
      </c>
    </row>
    <row r="215" spans="2:27" x14ac:dyDescent="0.2">
      <c r="B215" s="9" t="str">
        <f>IF(D215="","",MAX($B$5:B214)+1)</f>
        <v/>
      </c>
      <c r="C215" s="10"/>
      <c r="D215" s="11"/>
      <c r="E215" s="11"/>
      <c r="F215" s="11"/>
      <c r="G215" s="12"/>
      <c r="H215" s="12"/>
      <c r="I215" s="12"/>
      <c r="J215" s="10"/>
      <c r="K215" s="13"/>
      <c r="L215" s="10"/>
      <c r="M215" s="13"/>
      <c r="N215" s="11"/>
      <c r="O215" s="9"/>
      <c r="P215" s="14"/>
      <c r="Q215" s="9"/>
      <c r="R215" s="15" t="str">
        <f t="shared" si="18"/>
        <v/>
      </c>
      <c r="S215" s="16" t="str">
        <f t="shared" si="19"/>
        <v/>
      </c>
      <c r="T215" s="9"/>
      <c r="U215" s="15" t="str">
        <f t="shared" si="20"/>
        <v/>
      </c>
      <c r="V215" s="15" t="str">
        <f>IF(B215="","",SUMIF(Cheltuieli!$B$5:$B$1004,B215,Cheltuieli!$G$5:$G$1004))</f>
        <v/>
      </c>
      <c r="W215" s="15" t="str">
        <f t="shared" si="21"/>
        <v/>
      </c>
      <c r="X215" s="15" t="str">
        <f t="shared" si="22"/>
        <v/>
      </c>
      <c r="Y215" s="9"/>
      <c r="Z215" s="9"/>
      <c r="AA215" s="17" t="str">
        <f t="shared" ca="1" si="23"/>
        <v/>
      </c>
    </row>
    <row r="216" spans="2:27" x14ac:dyDescent="0.2">
      <c r="B216" s="9" t="str">
        <f>IF(D216="","",MAX($B$5:B215)+1)</f>
        <v/>
      </c>
      <c r="C216" s="10"/>
      <c r="D216" s="11"/>
      <c r="E216" s="11"/>
      <c r="F216" s="11"/>
      <c r="G216" s="12"/>
      <c r="H216" s="12"/>
      <c r="I216" s="12"/>
      <c r="J216" s="10"/>
      <c r="K216" s="13"/>
      <c r="L216" s="10"/>
      <c r="M216" s="13"/>
      <c r="N216" s="11"/>
      <c r="O216" s="9"/>
      <c r="P216" s="14"/>
      <c r="Q216" s="9"/>
      <c r="R216" s="15" t="str">
        <f t="shared" si="18"/>
        <v/>
      </c>
      <c r="S216" s="16" t="str">
        <f t="shared" si="19"/>
        <v/>
      </c>
      <c r="T216" s="9"/>
      <c r="U216" s="15" t="str">
        <f t="shared" si="20"/>
        <v/>
      </c>
      <c r="V216" s="15" t="str">
        <f>IF(B216="","",SUMIF(Cheltuieli!$B$5:$B$1004,B216,Cheltuieli!$G$5:$G$1004))</f>
        <v/>
      </c>
      <c r="W216" s="15" t="str">
        <f t="shared" si="21"/>
        <v/>
      </c>
      <c r="X216" s="15" t="str">
        <f t="shared" si="22"/>
        <v/>
      </c>
      <c r="Y216" s="9"/>
      <c r="Z216" s="9"/>
      <c r="AA216" s="17" t="str">
        <f t="shared" ca="1" si="23"/>
        <v/>
      </c>
    </row>
    <row r="217" spans="2:27" x14ac:dyDescent="0.2">
      <c r="B217" s="9" t="str">
        <f>IF(D217="","",MAX($B$5:B216)+1)</f>
        <v/>
      </c>
      <c r="C217" s="10"/>
      <c r="D217" s="11"/>
      <c r="E217" s="11"/>
      <c r="F217" s="11"/>
      <c r="G217" s="12"/>
      <c r="H217" s="12"/>
      <c r="I217" s="12"/>
      <c r="J217" s="10"/>
      <c r="K217" s="13"/>
      <c r="L217" s="10"/>
      <c r="M217" s="13"/>
      <c r="N217" s="11"/>
      <c r="O217" s="9"/>
      <c r="P217" s="14"/>
      <c r="Q217" s="9"/>
      <c r="R217" s="15" t="str">
        <f t="shared" si="18"/>
        <v/>
      </c>
      <c r="S217" s="16" t="str">
        <f t="shared" si="19"/>
        <v/>
      </c>
      <c r="T217" s="9"/>
      <c r="U217" s="15" t="str">
        <f t="shared" si="20"/>
        <v/>
      </c>
      <c r="V217" s="15" t="str">
        <f>IF(B217="","",SUMIF(Cheltuieli!$B$5:$B$1004,B217,Cheltuieli!$G$5:$G$1004))</f>
        <v/>
      </c>
      <c r="W217" s="15" t="str">
        <f t="shared" si="21"/>
        <v/>
      </c>
      <c r="X217" s="15" t="str">
        <f t="shared" si="22"/>
        <v/>
      </c>
      <c r="Y217" s="9"/>
      <c r="Z217" s="9"/>
      <c r="AA217" s="17" t="str">
        <f t="shared" ca="1" si="23"/>
        <v/>
      </c>
    </row>
    <row r="218" spans="2:27" x14ac:dyDescent="0.2">
      <c r="B218" s="9" t="str">
        <f>IF(D218="","",MAX($B$5:B217)+1)</f>
        <v/>
      </c>
      <c r="C218" s="10"/>
      <c r="D218" s="11"/>
      <c r="E218" s="11"/>
      <c r="F218" s="11"/>
      <c r="G218" s="12"/>
      <c r="H218" s="12"/>
      <c r="I218" s="12"/>
      <c r="J218" s="10"/>
      <c r="K218" s="13"/>
      <c r="L218" s="10"/>
      <c r="M218" s="13"/>
      <c r="N218" s="11"/>
      <c r="O218" s="9"/>
      <c r="P218" s="14"/>
      <c r="Q218" s="9"/>
      <c r="R218" s="15" t="str">
        <f t="shared" si="18"/>
        <v/>
      </c>
      <c r="S218" s="16" t="str">
        <f t="shared" si="19"/>
        <v/>
      </c>
      <c r="T218" s="9"/>
      <c r="U218" s="15" t="str">
        <f t="shared" si="20"/>
        <v/>
      </c>
      <c r="V218" s="15" t="str">
        <f>IF(B218="","",SUMIF(Cheltuieli!$B$5:$B$1004,B218,Cheltuieli!$G$5:$G$1004))</f>
        <v/>
      </c>
      <c r="W218" s="15" t="str">
        <f t="shared" si="21"/>
        <v/>
      </c>
      <c r="X218" s="15" t="str">
        <f t="shared" si="22"/>
        <v/>
      </c>
      <c r="Y218" s="9"/>
      <c r="Z218" s="9"/>
      <c r="AA218" s="17" t="str">
        <f t="shared" ca="1" si="23"/>
        <v/>
      </c>
    </row>
    <row r="219" spans="2:27" x14ac:dyDescent="0.2">
      <c r="B219" s="9" t="str">
        <f>IF(D219="","",MAX($B$5:B218)+1)</f>
        <v/>
      </c>
      <c r="C219" s="10"/>
      <c r="D219" s="11"/>
      <c r="E219" s="11"/>
      <c r="F219" s="11"/>
      <c r="G219" s="12"/>
      <c r="H219" s="12"/>
      <c r="I219" s="12"/>
      <c r="J219" s="10"/>
      <c r="K219" s="13"/>
      <c r="L219" s="10"/>
      <c r="M219" s="13"/>
      <c r="N219" s="11"/>
      <c r="O219" s="9"/>
      <c r="P219" s="14"/>
      <c r="Q219" s="9"/>
      <c r="R219" s="15" t="str">
        <f t="shared" si="18"/>
        <v/>
      </c>
      <c r="S219" s="16" t="str">
        <f t="shared" si="19"/>
        <v/>
      </c>
      <c r="T219" s="9"/>
      <c r="U219" s="15" t="str">
        <f t="shared" si="20"/>
        <v/>
      </c>
      <c r="V219" s="15" t="str">
        <f>IF(B219="","",SUMIF(Cheltuieli!$B$5:$B$1004,B219,Cheltuieli!$G$5:$G$1004))</f>
        <v/>
      </c>
      <c r="W219" s="15" t="str">
        <f t="shared" si="21"/>
        <v/>
      </c>
      <c r="X219" s="15" t="str">
        <f t="shared" si="22"/>
        <v/>
      </c>
      <c r="Y219" s="9"/>
      <c r="Z219" s="9"/>
      <c r="AA219" s="17" t="str">
        <f t="shared" ca="1" si="23"/>
        <v/>
      </c>
    </row>
    <row r="220" spans="2:27" x14ac:dyDescent="0.2">
      <c r="B220" s="9" t="str">
        <f>IF(D220="","",MAX($B$5:B219)+1)</f>
        <v/>
      </c>
      <c r="C220" s="10"/>
      <c r="D220" s="11"/>
      <c r="E220" s="11"/>
      <c r="F220" s="11"/>
      <c r="G220" s="12"/>
      <c r="H220" s="12"/>
      <c r="I220" s="12"/>
      <c r="J220" s="10"/>
      <c r="K220" s="13"/>
      <c r="L220" s="10"/>
      <c r="M220" s="13"/>
      <c r="N220" s="11"/>
      <c r="O220" s="9"/>
      <c r="P220" s="14"/>
      <c r="Q220" s="9"/>
      <c r="R220" s="15" t="str">
        <f t="shared" si="18"/>
        <v/>
      </c>
      <c r="S220" s="16" t="str">
        <f t="shared" si="19"/>
        <v/>
      </c>
      <c r="T220" s="9"/>
      <c r="U220" s="15" t="str">
        <f t="shared" si="20"/>
        <v/>
      </c>
      <c r="V220" s="15" t="str">
        <f>IF(B220="","",SUMIF(Cheltuieli!$B$5:$B$1004,B220,Cheltuieli!$G$5:$G$1004))</f>
        <v/>
      </c>
      <c r="W220" s="15" t="str">
        <f t="shared" si="21"/>
        <v/>
      </c>
      <c r="X220" s="15" t="str">
        <f t="shared" si="22"/>
        <v/>
      </c>
      <c r="Y220" s="9"/>
      <c r="Z220" s="9"/>
      <c r="AA220" s="17" t="str">
        <f t="shared" ca="1" si="23"/>
        <v/>
      </c>
    </row>
    <row r="221" spans="2:27" x14ac:dyDescent="0.2">
      <c r="B221" s="9" t="str">
        <f>IF(D221="","",MAX($B$5:B220)+1)</f>
        <v/>
      </c>
      <c r="C221" s="10"/>
      <c r="D221" s="11"/>
      <c r="E221" s="11"/>
      <c r="F221" s="11"/>
      <c r="G221" s="12"/>
      <c r="H221" s="12"/>
      <c r="I221" s="12"/>
      <c r="J221" s="10"/>
      <c r="K221" s="13"/>
      <c r="L221" s="10"/>
      <c r="M221" s="13"/>
      <c r="N221" s="11"/>
      <c r="O221" s="9"/>
      <c r="P221" s="14"/>
      <c r="Q221" s="9"/>
      <c r="R221" s="15" t="str">
        <f t="shared" si="18"/>
        <v/>
      </c>
      <c r="S221" s="16" t="str">
        <f t="shared" si="19"/>
        <v/>
      </c>
      <c r="T221" s="9"/>
      <c r="U221" s="15" t="str">
        <f t="shared" si="20"/>
        <v/>
      </c>
      <c r="V221" s="15" t="str">
        <f>IF(B221="","",SUMIF(Cheltuieli!$B$5:$B$1004,B221,Cheltuieli!$G$5:$G$1004))</f>
        <v/>
      </c>
      <c r="W221" s="15" t="str">
        <f t="shared" si="21"/>
        <v/>
      </c>
      <c r="X221" s="15" t="str">
        <f t="shared" si="22"/>
        <v/>
      </c>
      <c r="Y221" s="9"/>
      <c r="Z221" s="9"/>
      <c r="AA221" s="17" t="str">
        <f t="shared" ca="1" si="23"/>
        <v/>
      </c>
    </row>
    <row r="222" spans="2:27" x14ac:dyDescent="0.2">
      <c r="B222" s="9" t="str">
        <f>IF(D222="","",MAX($B$5:B221)+1)</f>
        <v/>
      </c>
      <c r="C222" s="10"/>
      <c r="D222" s="11"/>
      <c r="E222" s="11"/>
      <c r="F222" s="11"/>
      <c r="G222" s="12"/>
      <c r="H222" s="12"/>
      <c r="I222" s="12"/>
      <c r="J222" s="10"/>
      <c r="K222" s="13"/>
      <c r="L222" s="10"/>
      <c r="M222" s="13"/>
      <c r="N222" s="11"/>
      <c r="O222" s="9"/>
      <c r="P222" s="14"/>
      <c r="Q222" s="9"/>
      <c r="R222" s="15" t="str">
        <f t="shared" si="18"/>
        <v/>
      </c>
      <c r="S222" s="16" t="str">
        <f t="shared" si="19"/>
        <v/>
      </c>
      <c r="T222" s="9"/>
      <c r="U222" s="15" t="str">
        <f t="shared" si="20"/>
        <v/>
      </c>
      <c r="V222" s="15" t="str">
        <f>IF(B222="","",SUMIF(Cheltuieli!$B$5:$B$1004,B222,Cheltuieli!$G$5:$G$1004))</f>
        <v/>
      </c>
      <c r="W222" s="15" t="str">
        <f t="shared" si="21"/>
        <v/>
      </c>
      <c r="X222" s="15" t="str">
        <f t="shared" si="22"/>
        <v/>
      </c>
      <c r="Y222" s="9"/>
      <c r="Z222" s="9"/>
      <c r="AA222" s="17" t="str">
        <f t="shared" ca="1" si="23"/>
        <v/>
      </c>
    </row>
    <row r="223" spans="2:27" x14ac:dyDescent="0.2">
      <c r="B223" s="9" t="str">
        <f>IF(D223="","",MAX($B$5:B222)+1)</f>
        <v/>
      </c>
      <c r="C223" s="10"/>
      <c r="D223" s="11"/>
      <c r="E223" s="11"/>
      <c r="F223" s="11"/>
      <c r="G223" s="12"/>
      <c r="H223" s="12"/>
      <c r="I223" s="12"/>
      <c r="J223" s="10"/>
      <c r="K223" s="13"/>
      <c r="L223" s="10"/>
      <c r="M223" s="13"/>
      <c r="N223" s="11"/>
      <c r="O223" s="9"/>
      <c r="P223" s="14"/>
      <c r="Q223" s="9"/>
      <c r="R223" s="15" t="str">
        <f t="shared" si="18"/>
        <v/>
      </c>
      <c r="S223" s="16" t="str">
        <f t="shared" si="19"/>
        <v/>
      </c>
      <c r="T223" s="9"/>
      <c r="U223" s="15" t="str">
        <f t="shared" si="20"/>
        <v/>
      </c>
      <c r="V223" s="15" t="str">
        <f>IF(B223="","",SUMIF(Cheltuieli!$B$5:$B$1004,B223,Cheltuieli!$G$5:$G$1004))</f>
        <v/>
      </c>
      <c r="W223" s="15" t="str">
        <f t="shared" si="21"/>
        <v/>
      </c>
      <c r="X223" s="15" t="str">
        <f t="shared" si="22"/>
        <v/>
      </c>
      <c r="Y223" s="9"/>
      <c r="Z223" s="9"/>
      <c r="AA223" s="17" t="str">
        <f t="shared" ca="1" si="23"/>
        <v/>
      </c>
    </row>
    <row r="224" spans="2:27" x14ac:dyDescent="0.2">
      <c r="B224" s="9" t="str">
        <f>IF(D224="","",MAX($B$5:B223)+1)</f>
        <v/>
      </c>
      <c r="C224" s="10"/>
      <c r="D224" s="11"/>
      <c r="E224" s="11"/>
      <c r="F224" s="11"/>
      <c r="G224" s="12"/>
      <c r="H224" s="12"/>
      <c r="I224" s="12"/>
      <c r="J224" s="10"/>
      <c r="K224" s="13"/>
      <c r="L224" s="10"/>
      <c r="M224" s="13"/>
      <c r="N224" s="11"/>
      <c r="O224" s="9"/>
      <c r="P224" s="14"/>
      <c r="Q224" s="9"/>
      <c r="R224" s="15" t="str">
        <f t="shared" si="18"/>
        <v/>
      </c>
      <c r="S224" s="16" t="str">
        <f t="shared" si="19"/>
        <v/>
      </c>
      <c r="T224" s="9"/>
      <c r="U224" s="15" t="str">
        <f t="shared" si="20"/>
        <v/>
      </c>
      <c r="V224" s="15" t="str">
        <f>IF(B224="","",SUMIF(Cheltuieli!$B$5:$B$1004,B224,Cheltuieli!$G$5:$G$1004))</f>
        <v/>
      </c>
      <c r="W224" s="15" t="str">
        <f t="shared" si="21"/>
        <v/>
      </c>
      <c r="X224" s="15" t="str">
        <f t="shared" si="22"/>
        <v/>
      </c>
      <c r="Y224" s="9"/>
      <c r="Z224" s="9"/>
      <c r="AA224" s="17" t="str">
        <f t="shared" ca="1" si="23"/>
        <v/>
      </c>
    </row>
    <row r="225" spans="2:27" x14ac:dyDescent="0.2">
      <c r="B225" s="9" t="str">
        <f>IF(D225="","",MAX($B$5:B224)+1)</f>
        <v/>
      </c>
      <c r="C225" s="10"/>
      <c r="D225" s="11"/>
      <c r="E225" s="11"/>
      <c r="F225" s="11"/>
      <c r="G225" s="12"/>
      <c r="H225" s="12"/>
      <c r="I225" s="12"/>
      <c r="J225" s="10"/>
      <c r="K225" s="13"/>
      <c r="L225" s="10"/>
      <c r="M225" s="13"/>
      <c r="N225" s="11"/>
      <c r="O225" s="9"/>
      <c r="P225" s="14"/>
      <c r="Q225" s="9"/>
      <c r="R225" s="15" t="str">
        <f t="shared" si="18"/>
        <v/>
      </c>
      <c r="S225" s="16" t="str">
        <f t="shared" si="19"/>
        <v/>
      </c>
      <c r="T225" s="9"/>
      <c r="U225" s="15" t="str">
        <f t="shared" si="20"/>
        <v/>
      </c>
      <c r="V225" s="15" t="str">
        <f>IF(B225="","",SUMIF(Cheltuieli!$B$5:$B$1004,B225,Cheltuieli!$G$5:$G$1004))</f>
        <v/>
      </c>
      <c r="W225" s="15" t="str">
        <f t="shared" si="21"/>
        <v/>
      </c>
      <c r="X225" s="15" t="str">
        <f t="shared" si="22"/>
        <v/>
      </c>
      <c r="Y225" s="9"/>
      <c r="Z225" s="9"/>
      <c r="AA225" s="17" t="str">
        <f t="shared" ca="1" si="23"/>
        <v/>
      </c>
    </row>
    <row r="226" spans="2:27" x14ac:dyDescent="0.2">
      <c r="B226" s="9" t="str">
        <f>IF(D226="","",MAX($B$5:B225)+1)</f>
        <v/>
      </c>
      <c r="C226" s="10"/>
      <c r="D226" s="11"/>
      <c r="E226" s="11"/>
      <c r="F226" s="11"/>
      <c r="G226" s="12"/>
      <c r="H226" s="12"/>
      <c r="I226" s="12"/>
      <c r="J226" s="10"/>
      <c r="K226" s="13"/>
      <c r="L226" s="10"/>
      <c r="M226" s="13"/>
      <c r="N226" s="11"/>
      <c r="O226" s="9"/>
      <c r="P226" s="14"/>
      <c r="Q226" s="9"/>
      <c r="R226" s="15" t="str">
        <f t="shared" si="18"/>
        <v/>
      </c>
      <c r="S226" s="16" t="str">
        <f t="shared" si="19"/>
        <v/>
      </c>
      <c r="T226" s="9"/>
      <c r="U226" s="15" t="str">
        <f t="shared" si="20"/>
        <v/>
      </c>
      <c r="V226" s="15" t="str">
        <f>IF(B226="","",SUMIF(Cheltuieli!$B$5:$B$1004,B226,Cheltuieli!$G$5:$G$1004))</f>
        <v/>
      </c>
      <c r="W226" s="15" t="str">
        <f t="shared" si="21"/>
        <v/>
      </c>
      <c r="X226" s="15" t="str">
        <f t="shared" si="22"/>
        <v/>
      </c>
      <c r="Y226" s="9"/>
      <c r="Z226" s="9"/>
      <c r="AA226" s="17" t="str">
        <f t="shared" ca="1" si="23"/>
        <v/>
      </c>
    </row>
    <row r="227" spans="2:27" x14ac:dyDescent="0.2">
      <c r="B227" s="9" t="str">
        <f>IF(D227="","",MAX($B$5:B226)+1)</f>
        <v/>
      </c>
      <c r="C227" s="10"/>
      <c r="D227" s="11"/>
      <c r="E227" s="11"/>
      <c r="F227" s="11"/>
      <c r="G227" s="12"/>
      <c r="H227" s="12"/>
      <c r="I227" s="12"/>
      <c r="J227" s="10"/>
      <c r="K227" s="13"/>
      <c r="L227" s="10"/>
      <c r="M227" s="13"/>
      <c r="N227" s="11"/>
      <c r="O227" s="9"/>
      <c r="P227" s="14"/>
      <c r="Q227" s="9"/>
      <c r="R227" s="15" t="str">
        <f t="shared" si="18"/>
        <v/>
      </c>
      <c r="S227" s="16" t="str">
        <f t="shared" si="19"/>
        <v/>
      </c>
      <c r="T227" s="9"/>
      <c r="U227" s="15" t="str">
        <f t="shared" si="20"/>
        <v/>
      </c>
      <c r="V227" s="15" t="str">
        <f>IF(B227="","",SUMIF(Cheltuieli!$B$5:$B$1004,B227,Cheltuieli!$G$5:$G$1004))</f>
        <v/>
      </c>
      <c r="W227" s="15" t="str">
        <f t="shared" si="21"/>
        <v/>
      </c>
      <c r="X227" s="15" t="str">
        <f t="shared" si="22"/>
        <v/>
      </c>
      <c r="Y227" s="9"/>
      <c r="Z227" s="9"/>
      <c r="AA227" s="17" t="str">
        <f t="shared" ca="1" si="23"/>
        <v/>
      </c>
    </row>
    <row r="228" spans="2:27" x14ac:dyDescent="0.2">
      <c r="B228" s="9" t="str">
        <f>IF(D228="","",MAX($B$5:B227)+1)</f>
        <v/>
      </c>
      <c r="C228" s="10"/>
      <c r="D228" s="11"/>
      <c r="E228" s="11"/>
      <c r="F228" s="11"/>
      <c r="G228" s="12"/>
      <c r="H228" s="12"/>
      <c r="I228" s="12"/>
      <c r="J228" s="10"/>
      <c r="K228" s="13"/>
      <c r="L228" s="10"/>
      <c r="M228" s="13"/>
      <c r="N228" s="11"/>
      <c r="O228" s="9"/>
      <c r="P228" s="14"/>
      <c r="Q228" s="9"/>
      <c r="R228" s="15" t="str">
        <f t="shared" si="18"/>
        <v/>
      </c>
      <c r="S228" s="16" t="str">
        <f t="shared" si="19"/>
        <v/>
      </c>
      <c r="T228" s="9"/>
      <c r="U228" s="15" t="str">
        <f t="shared" si="20"/>
        <v/>
      </c>
      <c r="V228" s="15" t="str">
        <f>IF(B228="","",SUMIF(Cheltuieli!$B$5:$B$1004,B228,Cheltuieli!$G$5:$G$1004))</f>
        <v/>
      </c>
      <c r="W228" s="15" t="str">
        <f t="shared" si="21"/>
        <v/>
      </c>
      <c r="X228" s="15" t="str">
        <f t="shared" si="22"/>
        <v/>
      </c>
      <c r="Y228" s="9"/>
      <c r="Z228" s="9"/>
      <c r="AA228" s="17" t="str">
        <f t="shared" ca="1" si="23"/>
        <v/>
      </c>
    </row>
    <row r="229" spans="2:27" x14ac:dyDescent="0.2">
      <c r="B229" s="9" t="str">
        <f>IF(D229="","",MAX($B$5:B228)+1)</f>
        <v/>
      </c>
      <c r="C229" s="10"/>
      <c r="D229" s="11"/>
      <c r="E229" s="11"/>
      <c r="F229" s="11"/>
      <c r="G229" s="12"/>
      <c r="H229" s="12"/>
      <c r="I229" s="12"/>
      <c r="J229" s="10"/>
      <c r="K229" s="13"/>
      <c r="L229" s="10"/>
      <c r="M229" s="13"/>
      <c r="N229" s="11"/>
      <c r="O229" s="9"/>
      <c r="P229" s="14"/>
      <c r="Q229" s="9"/>
      <c r="R229" s="15" t="str">
        <f t="shared" si="18"/>
        <v/>
      </c>
      <c r="S229" s="16" t="str">
        <f t="shared" si="19"/>
        <v/>
      </c>
      <c r="T229" s="9"/>
      <c r="U229" s="15" t="str">
        <f t="shared" si="20"/>
        <v/>
      </c>
      <c r="V229" s="15" t="str">
        <f>IF(B229="","",SUMIF(Cheltuieli!$B$5:$B$1004,B229,Cheltuieli!$G$5:$G$1004))</f>
        <v/>
      </c>
      <c r="W229" s="15" t="str">
        <f t="shared" si="21"/>
        <v/>
      </c>
      <c r="X229" s="15" t="str">
        <f t="shared" si="22"/>
        <v/>
      </c>
      <c r="Y229" s="9"/>
      <c r="Z229" s="9"/>
      <c r="AA229" s="17" t="str">
        <f t="shared" ca="1" si="23"/>
        <v/>
      </c>
    </row>
    <row r="230" spans="2:27" x14ac:dyDescent="0.2">
      <c r="B230" s="9" t="str">
        <f>IF(D230="","",MAX($B$5:B229)+1)</f>
        <v/>
      </c>
      <c r="C230" s="10"/>
      <c r="D230" s="11"/>
      <c r="E230" s="11"/>
      <c r="F230" s="11"/>
      <c r="G230" s="12"/>
      <c r="H230" s="12"/>
      <c r="I230" s="12"/>
      <c r="J230" s="10"/>
      <c r="K230" s="13"/>
      <c r="L230" s="10"/>
      <c r="M230" s="13"/>
      <c r="N230" s="11"/>
      <c r="O230" s="9"/>
      <c r="P230" s="14"/>
      <c r="Q230" s="9"/>
      <c r="R230" s="15" t="str">
        <f t="shared" si="18"/>
        <v/>
      </c>
      <c r="S230" s="16" t="str">
        <f t="shared" si="19"/>
        <v/>
      </c>
      <c r="T230" s="9"/>
      <c r="U230" s="15" t="str">
        <f t="shared" si="20"/>
        <v/>
      </c>
      <c r="V230" s="15" t="str">
        <f>IF(B230="","",SUMIF(Cheltuieli!$B$5:$B$1004,B230,Cheltuieli!$G$5:$G$1004))</f>
        <v/>
      </c>
      <c r="W230" s="15" t="str">
        <f t="shared" si="21"/>
        <v/>
      </c>
      <c r="X230" s="15" t="str">
        <f t="shared" si="22"/>
        <v/>
      </c>
      <c r="Y230" s="9"/>
      <c r="Z230" s="9"/>
      <c r="AA230" s="17" t="str">
        <f t="shared" ca="1" si="23"/>
        <v/>
      </c>
    </row>
    <row r="231" spans="2:27" x14ac:dyDescent="0.2">
      <c r="B231" s="9" t="str">
        <f>IF(D231="","",MAX($B$5:B230)+1)</f>
        <v/>
      </c>
      <c r="C231" s="10"/>
      <c r="D231" s="11"/>
      <c r="E231" s="11"/>
      <c r="F231" s="11"/>
      <c r="G231" s="12"/>
      <c r="H231" s="12"/>
      <c r="I231" s="12"/>
      <c r="J231" s="10"/>
      <c r="K231" s="13"/>
      <c r="L231" s="10"/>
      <c r="M231" s="13"/>
      <c r="N231" s="11"/>
      <c r="O231" s="9"/>
      <c r="P231" s="14"/>
      <c r="Q231" s="9"/>
      <c r="R231" s="15" t="str">
        <f t="shared" si="18"/>
        <v/>
      </c>
      <c r="S231" s="16" t="str">
        <f t="shared" si="19"/>
        <v/>
      </c>
      <c r="T231" s="9"/>
      <c r="U231" s="15" t="str">
        <f t="shared" si="20"/>
        <v/>
      </c>
      <c r="V231" s="15" t="str">
        <f>IF(B231="","",SUMIF(Cheltuieli!$B$5:$B$1004,B231,Cheltuieli!$G$5:$G$1004))</f>
        <v/>
      </c>
      <c r="W231" s="15" t="str">
        <f t="shared" si="21"/>
        <v/>
      </c>
      <c r="X231" s="15" t="str">
        <f t="shared" si="22"/>
        <v/>
      </c>
      <c r="Y231" s="9"/>
      <c r="Z231" s="9"/>
      <c r="AA231" s="17" t="str">
        <f t="shared" ca="1" si="23"/>
        <v/>
      </c>
    </row>
    <row r="232" spans="2:27" x14ac:dyDescent="0.2">
      <c r="B232" s="9" t="str">
        <f>IF(D232="","",MAX($B$5:B231)+1)</f>
        <v/>
      </c>
      <c r="C232" s="10"/>
      <c r="D232" s="11"/>
      <c r="E232" s="11"/>
      <c r="F232" s="11"/>
      <c r="G232" s="12"/>
      <c r="H232" s="12"/>
      <c r="I232" s="12"/>
      <c r="J232" s="10"/>
      <c r="K232" s="13"/>
      <c r="L232" s="10"/>
      <c r="M232" s="13"/>
      <c r="N232" s="11"/>
      <c r="O232" s="9"/>
      <c r="P232" s="14"/>
      <c r="Q232" s="9"/>
      <c r="R232" s="15" t="str">
        <f t="shared" si="18"/>
        <v/>
      </c>
      <c r="S232" s="16" t="str">
        <f t="shared" si="19"/>
        <v/>
      </c>
      <c r="T232" s="9"/>
      <c r="U232" s="15" t="str">
        <f t="shared" si="20"/>
        <v/>
      </c>
      <c r="V232" s="15" t="str">
        <f>IF(B232="","",SUMIF(Cheltuieli!$B$5:$B$1004,B232,Cheltuieli!$G$5:$G$1004))</f>
        <v/>
      </c>
      <c r="W232" s="15" t="str">
        <f t="shared" si="21"/>
        <v/>
      </c>
      <c r="X232" s="15" t="str">
        <f t="shared" si="22"/>
        <v/>
      </c>
      <c r="Y232" s="9"/>
      <c r="Z232" s="9"/>
      <c r="AA232" s="17" t="str">
        <f t="shared" ca="1" si="23"/>
        <v/>
      </c>
    </row>
    <row r="233" spans="2:27" x14ac:dyDescent="0.2">
      <c r="B233" s="9" t="str">
        <f>IF(D233="","",MAX($B$5:B232)+1)</f>
        <v/>
      </c>
      <c r="C233" s="10"/>
      <c r="D233" s="11"/>
      <c r="E233" s="11"/>
      <c r="F233" s="11"/>
      <c r="G233" s="12"/>
      <c r="H233" s="12"/>
      <c r="I233" s="12"/>
      <c r="J233" s="10"/>
      <c r="K233" s="13"/>
      <c r="L233" s="10"/>
      <c r="M233" s="13"/>
      <c r="N233" s="11"/>
      <c r="O233" s="9"/>
      <c r="P233" s="14"/>
      <c r="Q233" s="9"/>
      <c r="R233" s="15" t="str">
        <f t="shared" si="18"/>
        <v/>
      </c>
      <c r="S233" s="16" t="str">
        <f t="shared" si="19"/>
        <v/>
      </c>
      <c r="T233" s="9"/>
      <c r="U233" s="15" t="str">
        <f t="shared" si="20"/>
        <v/>
      </c>
      <c r="V233" s="15" t="str">
        <f>IF(B233="","",SUMIF(Cheltuieli!$B$5:$B$1004,B233,Cheltuieli!$G$5:$G$1004))</f>
        <v/>
      </c>
      <c r="W233" s="15" t="str">
        <f t="shared" si="21"/>
        <v/>
      </c>
      <c r="X233" s="15" t="str">
        <f t="shared" si="22"/>
        <v/>
      </c>
      <c r="Y233" s="9"/>
      <c r="Z233" s="9"/>
      <c r="AA233" s="17" t="str">
        <f t="shared" ca="1" si="23"/>
        <v/>
      </c>
    </row>
    <row r="234" spans="2:27" x14ac:dyDescent="0.2">
      <c r="B234" s="9" t="str">
        <f>IF(D234="","",MAX($B$5:B233)+1)</f>
        <v/>
      </c>
      <c r="C234" s="10"/>
      <c r="D234" s="11"/>
      <c r="E234" s="11"/>
      <c r="F234" s="11"/>
      <c r="G234" s="12"/>
      <c r="H234" s="12"/>
      <c r="I234" s="12"/>
      <c r="J234" s="10"/>
      <c r="K234" s="13"/>
      <c r="L234" s="10"/>
      <c r="M234" s="13"/>
      <c r="N234" s="11"/>
      <c r="O234" s="9"/>
      <c r="P234" s="14"/>
      <c r="Q234" s="9"/>
      <c r="R234" s="15" t="str">
        <f t="shared" si="18"/>
        <v/>
      </c>
      <c r="S234" s="16" t="str">
        <f t="shared" si="19"/>
        <v/>
      </c>
      <c r="T234" s="9"/>
      <c r="U234" s="15" t="str">
        <f t="shared" si="20"/>
        <v/>
      </c>
      <c r="V234" s="15" t="str">
        <f>IF(B234="","",SUMIF(Cheltuieli!$B$5:$B$1004,B234,Cheltuieli!$G$5:$G$1004))</f>
        <v/>
      </c>
      <c r="W234" s="15" t="str">
        <f t="shared" si="21"/>
        <v/>
      </c>
      <c r="X234" s="15" t="str">
        <f t="shared" si="22"/>
        <v/>
      </c>
      <c r="Y234" s="9"/>
      <c r="Z234" s="9"/>
      <c r="AA234" s="17" t="str">
        <f t="shared" ca="1" si="23"/>
        <v/>
      </c>
    </row>
    <row r="235" spans="2:27" x14ac:dyDescent="0.2">
      <c r="B235" s="9" t="str">
        <f>IF(D235="","",MAX($B$5:B234)+1)</f>
        <v/>
      </c>
      <c r="C235" s="10"/>
      <c r="D235" s="11"/>
      <c r="E235" s="11"/>
      <c r="F235" s="11"/>
      <c r="G235" s="12"/>
      <c r="H235" s="12"/>
      <c r="I235" s="12"/>
      <c r="J235" s="10"/>
      <c r="K235" s="13"/>
      <c r="L235" s="10"/>
      <c r="M235" s="13"/>
      <c r="N235" s="11"/>
      <c r="O235" s="9"/>
      <c r="P235" s="14"/>
      <c r="Q235" s="9"/>
      <c r="R235" s="15" t="str">
        <f t="shared" si="18"/>
        <v/>
      </c>
      <c r="S235" s="16" t="str">
        <f t="shared" si="19"/>
        <v/>
      </c>
      <c r="T235" s="9"/>
      <c r="U235" s="15" t="str">
        <f t="shared" si="20"/>
        <v/>
      </c>
      <c r="V235" s="15" t="str">
        <f>IF(B235="","",SUMIF(Cheltuieli!$B$5:$B$1004,B235,Cheltuieli!$G$5:$G$1004))</f>
        <v/>
      </c>
      <c r="W235" s="15" t="str">
        <f t="shared" si="21"/>
        <v/>
      </c>
      <c r="X235" s="15" t="str">
        <f t="shared" si="22"/>
        <v/>
      </c>
      <c r="Y235" s="9"/>
      <c r="Z235" s="9"/>
      <c r="AA235" s="17" t="str">
        <f t="shared" ca="1" si="23"/>
        <v/>
      </c>
    </row>
    <row r="236" spans="2:27" x14ac:dyDescent="0.2">
      <c r="B236" s="9" t="str">
        <f>IF(D236="","",MAX($B$5:B235)+1)</f>
        <v/>
      </c>
      <c r="C236" s="10"/>
      <c r="D236" s="11"/>
      <c r="E236" s="11"/>
      <c r="F236" s="11"/>
      <c r="G236" s="12"/>
      <c r="H236" s="12"/>
      <c r="I236" s="12"/>
      <c r="J236" s="10"/>
      <c r="K236" s="13"/>
      <c r="L236" s="10"/>
      <c r="M236" s="13"/>
      <c r="N236" s="11"/>
      <c r="O236" s="9"/>
      <c r="P236" s="14"/>
      <c r="Q236" s="9"/>
      <c r="R236" s="15" t="str">
        <f t="shared" si="18"/>
        <v/>
      </c>
      <c r="S236" s="16" t="str">
        <f t="shared" si="19"/>
        <v/>
      </c>
      <c r="T236" s="9"/>
      <c r="U236" s="15" t="str">
        <f t="shared" si="20"/>
        <v/>
      </c>
      <c r="V236" s="15" t="str">
        <f>IF(B236="","",SUMIF(Cheltuieli!$B$5:$B$1004,B236,Cheltuieli!$G$5:$G$1004))</f>
        <v/>
      </c>
      <c r="W236" s="15" t="str">
        <f t="shared" si="21"/>
        <v/>
      </c>
      <c r="X236" s="15" t="str">
        <f t="shared" si="22"/>
        <v/>
      </c>
      <c r="Y236" s="9"/>
      <c r="Z236" s="9"/>
      <c r="AA236" s="17" t="str">
        <f t="shared" ca="1" si="23"/>
        <v/>
      </c>
    </row>
    <row r="237" spans="2:27" x14ac:dyDescent="0.2">
      <c r="B237" s="9" t="str">
        <f>IF(D237="","",MAX($B$5:B236)+1)</f>
        <v/>
      </c>
      <c r="C237" s="10"/>
      <c r="D237" s="11"/>
      <c r="E237" s="11"/>
      <c r="F237" s="11"/>
      <c r="G237" s="12"/>
      <c r="H237" s="12"/>
      <c r="I237" s="12"/>
      <c r="J237" s="10"/>
      <c r="K237" s="13"/>
      <c r="L237" s="10"/>
      <c r="M237" s="13"/>
      <c r="N237" s="11"/>
      <c r="O237" s="9"/>
      <c r="P237" s="14"/>
      <c r="Q237" s="9"/>
      <c r="R237" s="15" t="str">
        <f t="shared" si="18"/>
        <v/>
      </c>
      <c r="S237" s="16" t="str">
        <f t="shared" si="19"/>
        <v/>
      </c>
      <c r="T237" s="9"/>
      <c r="U237" s="15" t="str">
        <f t="shared" si="20"/>
        <v/>
      </c>
      <c r="V237" s="15" t="str">
        <f>IF(B237="","",SUMIF(Cheltuieli!$B$5:$B$1004,B237,Cheltuieli!$G$5:$G$1004))</f>
        <v/>
      </c>
      <c r="W237" s="15" t="str">
        <f t="shared" si="21"/>
        <v/>
      </c>
      <c r="X237" s="15" t="str">
        <f t="shared" si="22"/>
        <v/>
      </c>
      <c r="Y237" s="9"/>
      <c r="Z237" s="9"/>
      <c r="AA237" s="17" t="str">
        <f t="shared" ca="1" si="23"/>
        <v/>
      </c>
    </row>
    <row r="238" spans="2:27" x14ac:dyDescent="0.2">
      <c r="B238" s="9" t="str">
        <f>IF(D238="","",MAX($B$5:B237)+1)</f>
        <v/>
      </c>
      <c r="C238" s="10"/>
      <c r="D238" s="11"/>
      <c r="E238" s="11"/>
      <c r="F238" s="11"/>
      <c r="G238" s="12"/>
      <c r="H238" s="12"/>
      <c r="I238" s="12"/>
      <c r="J238" s="10"/>
      <c r="K238" s="13"/>
      <c r="L238" s="10"/>
      <c r="M238" s="13"/>
      <c r="N238" s="11"/>
      <c r="O238" s="9"/>
      <c r="P238" s="14"/>
      <c r="Q238" s="9"/>
      <c r="R238" s="15" t="str">
        <f t="shared" si="18"/>
        <v/>
      </c>
      <c r="S238" s="16" t="str">
        <f t="shared" si="19"/>
        <v/>
      </c>
      <c r="T238" s="9"/>
      <c r="U238" s="15" t="str">
        <f t="shared" si="20"/>
        <v/>
      </c>
      <c r="V238" s="15" t="str">
        <f>IF(B238="","",SUMIF(Cheltuieli!$B$5:$B$1004,B238,Cheltuieli!$G$5:$G$1004))</f>
        <v/>
      </c>
      <c r="W238" s="15" t="str">
        <f t="shared" si="21"/>
        <v/>
      </c>
      <c r="X238" s="15" t="str">
        <f t="shared" si="22"/>
        <v/>
      </c>
      <c r="Y238" s="9"/>
      <c r="Z238" s="9"/>
      <c r="AA238" s="17" t="str">
        <f t="shared" ca="1" si="23"/>
        <v/>
      </c>
    </row>
    <row r="239" spans="2:27" x14ac:dyDescent="0.2">
      <c r="B239" s="9" t="str">
        <f>IF(D239="","",MAX($B$5:B238)+1)</f>
        <v/>
      </c>
      <c r="C239" s="10"/>
      <c r="D239" s="11"/>
      <c r="E239" s="11"/>
      <c r="F239" s="11"/>
      <c r="G239" s="12"/>
      <c r="H239" s="12"/>
      <c r="I239" s="12"/>
      <c r="J239" s="10"/>
      <c r="K239" s="13"/>
      <c r="L239" s="10"/>
      <c r="M239" s="13"/>
      <c r="N239" s="11"/>
      <c r="O239" s="9"/>
      <c r="P239" s="14"/>
      <c r="Q239" s="9"/>
      <c r="R239" s="15" t="str">
        <f t="shared" si="18"/>
        <v/>
      </c>
      <c r="S239" s="16" t="str">
        <f t="shared" si="19"/>
        <v/>
      </c>
      <c r="T239" s="9"/>
      <c r="U239" s="15" t="str">
        <f t="shared" si="20"/>
        <v/>
      </c>
      <c r="V239" s="15" t="str">
        <f>IF(B239="","",SUMIF(Cheltuieli!$B$5:$B$1004,B239,Cheltuieli!$G$5:$G$1004))</f>
        <v/>
      </c>
      <c r="W239" s="15" t="str">
        <f t="shared" si="21"/>
        <v/>
      </c>
      <c r="X239" s="15" t="str">
        <f t="shared" si="22"/>
        <v/>
      </c>
      <c r="Y239" s="9"/>
      <c r="Z239" s="9"/>
      <c r="AA239" s="17" t="str">
        <f t="shared" ca="1" si="23"/>
        <v/>
      </c>
    </row>
    <row r="240" spans="2:27" x14ac:dyDescent="0.2">
      <c r="B240" s="9" t="str">
        <f>IF(D240="","",MAX($B$5:B239)+1)</f>
        <v/>
      </c>
      <c r="C240" s="10"/>
      <c r="D240" s="11"/>
      <c r="E240" s="11"/>
      <c r="F240" s="11"/>
      <c r="G240" s="12"/>
      <c r="H240" s="12"/>
      <c r="I240" s="12"/>
      <c r="J240" s="10"/>
      <c r="K240" s="13"/>
      <c r="L240" s="10"/>
      <c r="M240" s="13"/>
      <c r="N240" s="11"/>
      <c r="O240" s="9"/>
      <c r="P240" s="14"/>
      <c r="Q240" s="9"/>
      <c r="R240" s="15" t="str">
        <f t="shared" si="18"/>
        <v/>
      </c>
      <c r="S240" s="16" t="str">
        <f t="shared" si="19"/>
        <v/>
      </c>
      <c r="T240" s="9"/>
      <c r="U240" s="15" t="str">
        <f t="shared" si="20"/>
        <v/>
      </c>
      <c r="V240" s="15" t="str">
        <f>IF(B240="","",SUMIF(Cheltuieli!$B$5:$B$1004,B240,Cheltuieli!$G$5:$G$1004))</f>
        <v/>
      </c>
      <c r="W240" s="15" t="str">
        <f t="shared" si="21"/>
        <v/>
      </c>
      <c r="X240" s="15" t="str">
        <f t="shared" si="22"/>
        <v/>
      </c>
      <c r="Y240" s="9"/>
      <c r="Z240" s="9"/>
      <c r="AA240" s="17" t="str">
        <f t="shared" ca="1" si="23"/>
        <v/>
      </c>
    </row>
    <row r="241" spans="2:27" x14ac:dyDescent="0.2">
      <c r="B241" s="9" t="str">
        <f>IF(D241="","",MAX($B$5:B240)+1)</f>
        <v/>
      </c>
      <c r="C241" s="10"/>
      <c r="D241" s="11"/>
      <c r="E241" s="11"/>
      <c r="F241" s="11"/>
      <c r="G241" s="12"/>
      <c r="H241" s="12"/>
      <c r="I241" s="12"/>
      <c r="J241" s="10"/>
      <c r="K241" s="13"/>
      <c r="L241" s="10"/>
      <c r="M241" s="13"/>
      <c r="N241" s="11"/>
      <c r="O241" s="9"/>
      <c r="P241" s="14"/>
      <c r="Q241" s="9"/>
      <c r="R241" s="15" t="str">
        <f t="shared" si="18"/>
        <v/>
      </c>
      <c r="S241" s="16" t="str">
        <f t="shared" si="19"/>
        <v/>
      </c>
      <c r="T241" s="9"/>
      <c r="U241" s="15" t="str">
        <f t="shared" si="20"/>
        <v/>
      </c>
      <c r="V241" s="15" t="str">
        <f>IF(B241="","",SUMIF(Cheltuieli!$B$5:$B$1004,B241,Cheltuieli!$G$5:$G$1004))</f>
        <v/>
      </c>
      <c r="W241" s="15" t="str">
        <f t="shared" si="21"/>
        <v/>
      </c>
      <c r="X241" s="15" t="str">
        <f t="shared" si="22"/>
        <v/>
      </c>
      <c r="Y241" s="9"/>
      <c r="Z241" s="9"/>
      <c r="AA241" s="17" t="str">
        <f t="shared" ca="1" si="23"/>
        <v/>
      </c>
    </row>
    <row r="242" spans="2:27" x14ac:dyDescent="0.2">
      <c r="B242" s="9" t="str">
        <f>IF(D242="","",MAX($B$5:B241)+1)</f>
        <v/>
      </c>
      <c r="C242" s="10"/>
      <c r="D242" s="11"/>
      <c r="E242" s="11"/>
      <c r="F242" s="11"/>
      <c r="G242" s="12"/>
      <c r="H242" s="12"/>
      <c r="I242" s="12"/>
      <c r="J242" s="10"/>
      <c r="K242" s="13"/>
      <c r="L242" s="10"/>
      <c r="M242" s="13"/>
      <c r="N242" s="11"/>
      <c r="O242" s="9"/>
      <c r="P242" s="14"/>
      <c r="Q242" s="9"/>
      <c r="R242" s="15" t="str">
        <f t="shared" si="18"/>
        <v/>
      </c>
      <c r="S242" s="16" t="str">
        <f t="shared" si="19"/>
        <v/>
      </c>
      <c r="T242" s="9"/>
      <c r="U242" s="15" t="str">
        <f t="shared" si="20"/>
        <v/>
      </c>
      <c r="V242" s="15" t="str">
        <f>IF(B242="","",SUMIF(Cheltuieli!$B$5:$B$1004,B242,Cheltuieli!$G$5:$G$1004))</f>
        <v/>
      </c>
      <c r="W242" s="15" t="str">
        <f t="shared" si="21"/>
        <v/>
      </c>
      <c r="X242" s="15" t="str">
        <f t="shared" si="22"/>
        <v/>
      </c>
      <c r="Y242" s="9"/>
      <c r="Z242" s="9"/>
      <c r="AA242" s="17" t="str">
        <f t="shared" ca="1" si="23"/>
        <v/>
      </c>
    </row>
    <row r="243" spans="2:27" x14ac:dyDescent="0.2">
      <c r="B243" s="9" t="str">
        <f>IF(D243="","",MAX($B$5:B242)+1)</f>
        <v/>
      </c>
      <c r="C243" s="10"/>
      <c r="D243" s="11"/>
      <c r="E243" s="11"/>
      <c r="F243" s="11"/>
      <c r="G243" s="12"/>
      <c r="H243" s="12"/>
      <c r="I243" s="12"/>
      <c r="J243" s="10"/>
      <c r="K243" s="13"/>
      <c r="L243" s="10"/>
      <c r="M243" s="13"/>
      <c r="N243" s="11"/>
      <c r="O243" s="9"/>
      <c r="P243" s="14"/>
      <c r="Q243" s="9"/>
      <c r="R243" s="15" t="str">
        <f t="shared" si="18"/>
        <v/>
      </c>
      <c r="S243" s="16" t="str">
        <f t="shared" si="19"/>
        <v/>
      </c>
      <c r="T243" s="9"/>
      <c r="U243" s="15" t="str">
        <f t="shared" si="20"/>
        <v/>
      </c>
      <c r="V243" s="15" t="str">
        <f>IF(B243="","",SUMIF(Cheltuieli!$B$5:$B$1004,B243,Cheltuieli!$G$5:$G$1004))</f>
        <v/>
      </c>
      <c r="W243" s="15" t="str">
        <f t="shared" si="21"/>
        <v/>
      </c>
      <c r="X243" s="15" t="str">
        <f t="shared" si="22"/>
        <v/>
      </c>
      <c r="Y243" s="9"/>
      <c r="Z243" s="9"/>
      <c r="AA243" s="17" t="str">
        <f t="shared" ca="1" si="23"/>
        <v/>
      </c>
    </row>
    <row r="244" spans="2:27" x14ac:dyDescent="0.2">
      <c r="B244" s="9" t="str">
        <f>IF(D244="","",MAX($B$5:B243)+1)</f>
        <v/>
      </c>
      <c r="C244" s="10"/>
      <c r="D244" s="11"/>
      <c r="E244" s="11"/>
      <c r="F244" s="11"/>
      <c r="G244" s="12"/>
      <c r="H244" s="12"/>
      <c r="I244" s="12"/>
      <c r="J244" s="10"/>
      <c r="K244" s="13"/>
      <c r="L244" s="10"/>
      <c r="M244" s="13"/>
      <c r="N244" s="11"/>
      <c r="O244" s="9"/>
      <c r="P244" s="14"/>
      <c r="Q244" s="9"/>
      <c r="R244" s="15" t="str">
        <f t="shared" si="18"/>
        <v/>
      </c>
      <c r="S244" s="16" t="str">
        <f t="shared" si="19"/>
        <v/>
      </c>
      <c r="T244" s="9"/>
      <c r="U244" s="15" t="str">
        <f t="shared" si="20"/>
        <v/>
      </c>
      <c r="V244" s="15" t="str">
        <f>IF(B244="","",SUMIF(Cheltuieli!$B$5:$B$1004,B244,Cheltuieli!$G$5:$G$1004))</f>
        <v/>
      </c>
      <c r="W244" s="15" t="str">
        <f t="shared" si="21"/>
        <v/>
      </c>
      <c r="X244" s="15" t="str">
        <f t="shared" si="22"/>
        <v/>
      </c>
      <c r="Y244" s="9"/>
      <c r="Z244" s="9"/>
      <c r="AA244" s="17" t="str">
        <f t="shared" ca="1" si="23"/>
        <v/>
      </c>
    </row>
    <row r="245" spans="2:27" x14ac:dyDescent="0.2">
      <c r="B245" s="9" t="str">
        <f>IF(D245="","",MAX($B$5:B244)+1)</f>
        <v/>
      </c>
      <c r="C245" s="10"/>
      <c r="D245" s="11"/>
      <c r="E245" s="11"/>
      <c r="F245" s="11"/>
      <c r="G245" s="12"/>
      <c r="H245" s="12"/>
      <c r="I245" s="12"/>
      <c r="J245" s="10"/>
      <c r="K245" s="13"/>
      <c r="L245" s="10"/>
      <c r="M245" s="13"/>
      <c r="N245" s="11"/>
      <c r="O245" s="9"/>
      <c r="P245" s="14"/>
      <c r="Q245" s="9"/>
      <c r="R245" s="15" t="str">
        <f t="shared" si="18"/>
        <v/>
      </c>
      <c r="S245" s="16" t="str">
        <f t="shared" si="19"/>
        <v/>
      </c>
      <c r="T245" s="9"/>
      <c r="U245" s="15" t="str">
        <f t="shared" si="20"/>
        <v/>
      </c>
      <c r="V245" s="15" t="str">
        <f>IF(B245="","",SUMIF(Cheltuieli!$B$5:$B$1004,B245,Cheltuieli!$G$5:$G$1004))</f>
        <v/>
      </c>
      <c r="W245" s="15" t="str">
        <f t="shared" si="21"/>
        <v/>
      </c>
      <c r="X245" s="15" t="str">
        <f t="shared" si="22"/>
        <v/>
      </c>
      <c r="Y245" s="9"/>
      <c r="Z245" s="9"/>
      <c r="AA245" s="17" t="str">
        <f t="shared" ca="1" si="23"/>
        <v/>
      </c>
    </row>
    <row r="246" spans="2:27" x14ac:dyDescent="0.2">
      <c r="B246" s="9" t="str">
        <f>IF(D246="","",MAX($B$5:B245)+1)</f>
        <v/>
      </c>
      <c r="C246" s="10"/>
      <c r="D246" s="11"/>
      <c r="E246" s="11"/>
      <c r="F246" s="11"/>
      <c r="G246" s="12"/>
      <c r="H246" s="12"/>
      <c r="I246" s="12"/>
      <c r="J246" s="10"/>
      <c r="K246" s="13"/>
      <c r="L246" s="10"/>
      <c r="M246" s="13"/>
      <c r="N246" s="11"/>
      <c r="O246" s="9"/>
      <c r="P246" s="14"/>
      <c r="Q246" s="9"/>
      <c r="R246" s="15" t="str">
        <f t="shared" si="18"/>
        <v/>
      </c>
      <c r="S246" s="16" t="str">
        <f t="shared" si="19"/>
        <v/>
      </c>
      <c r="T246" s="9"/>
      <c r="U246" s="15" t="str">
        <f t="shared" si="20"/>
        <v/>
      </c>
      <c r="V246" s="15" t="str">
        <f>IF(B246="","",SUMIF(Cheltuieli!$B$5:$B$1004,B246,Cheltuieli!$G$5:$G$1004))</f>
        <v/>
      </c>
      <c r="W246" s="15" t="str">
        <f t="shared" si="21"/>
        <v/>
      </c>
      <c r="X246" s="15" t="str">
        <f t="shared" si="22"/>
        <v/>
      </c>
      <c r="Y246" s="9"/>
      <c r="Z246" s="9"/>
      <c r="AA246" s="17" t="str">
        <f t="shared" ca="1" si="23"/>
        <v/>
      </c>
    </row>
    <row r="247" spans="2:27" x14ac:dyDescent="0.2">
      <c r="B247" s="9" t="str">
        <f>IF(D247="","",MAX($B$5:B246)+1)</f>
        <v/>
      </c>
      <c r="C247" s="10"/>
      <c r="D247" s="11"/>
      <c r="E247" s="11"/>
      <c r="F247" s="11"/>
      <c r="G247" s="12"/>
      <c r="H247" s="12"/>
      <c r="I247" s="12"/>
      <c r="J247" s="10"/>
      <c r="K247" s="13"/>
      <c r="L247" s="10"/>
      <c r="M247" s="13"/>
      <c r="N247" s="11"/>
      <c r="O247" s="9"/>
      <c r="P247" s="14"/>
      <c r="Q247" s="9"/>
      <c r="R247" s="15" t="str">
        <f t="shared" si="18"/>
        <v/>
      </c>
      <c r="S247" s="16" t="str">
        <f t="shared" si="19"/>
        <v/>
      </c>
      <c r="T247" s="9"/>
      <c r="U247" s="15" t="str">
        <f t="shared" si="20"/>
        <v/>
      </c>
      <c r="V247" s="15" t="str">
        <f>IF(B247="","",SUMIF(Cheltuieli!$B$5:$B$1004,B247,Cheltuieli!$G$5:$G$1004))</f>
        <v/>
      </c>
      <c r="W247" s="15" t="str">
        <f t="shared" si="21"/>
        <v/>
      </c>
      <c r="X247" s="15" t="str">
        <f t="shared" si="22"/>
        <v/>
      </c>
      <c r="Y247" s="9"/>
      <c r="Z247" s="9"/>
      <c r="AA247" s="17" t="str">
        <f t="shared" ca="1" si="23"/>
        <v/>
      </c>
    </row>
    <row r="248" spans="2:27" x14ac:dyDescent="0.2">
      <c r="B248" s="9" t="str">
        <f>IF(D248="","",MAX($B$5:B247)+1)</f>
        <v/>
      </c>
      <c r="C248" s="10"/>
      <c r="D248" s="11"/>
      <c r="E248" s="11"/>
      <c r="F248" s="11"/>
      <c r="G248" s="12"/>
      <c r="H248" s="12"/>
      <c r="I248" s="12"/>
      <c r="J248" s="10"/>
      <c r="K248" s="13"/>
      <c r="L248" s="10"/>
      <c r="M248" s="13"/>
      <c r="N248" s="11"/>
      <c r="O248" s="9"/>
      <c r="P248" s="14"/>
      <c r="Q248" s="9"/>
      <c r="R248" s="15" t="str">
        <f t="shared" si="18"/>
        <v/>
      </c>
      <c r="S248" s="16" t="str">
        <f t="shared" si="19"/>
        <v/>
      </c>
      <c r="T248" s="9"/>
      <c r="U248" s="15" t="str">
        <f t="shared" si="20"/>
        <v/>
      </c>
      <c r="V248" s="15" t="str">
        <f>IF(B248="","",SUMIF(Cheltuieli!$B$5:$B$1004,B248,Cheltuieli!$G$5:$G$1004))</f>
        <v/>
      </c>
      <c r="W248" s="15" t="str">
        <f t="shared" si="21"/>
        <v/>
      </c>
      <c r="X248" s="15" t="str">
        <f t="shared" si="22"/>
        <v/>
      </c>
      <c r="Y248" s="9"/>
      <c r="Z248" s="9"/>
      <c r="AA248" s="17" t="str">
        <f t="shared" ca="1" si="23"/>
        <v/>
      </c>
    </row>
    <row r="249" spans="2:27" x14ac:dyDescent="0.2">
      <c r="B249" s="9" t="str">
        <f>IF(D249="","",MAX($B$5:B248)+1)</f>
        <v/>
      </c>
      <c r="C249" s="10"/>
      <c r="D249" s="11"/>
      <c r="E249" s="11"/>
      <c r="F249" s="11"/>
      <c r="G249" s="12"/>
      <c r="H249" s="12"/>
      <c r="I249" s="12"/>
      <c r="J249" s="10"/>
      <c r="K249" s="13"/>
      <c r="L249" s="10"/>
      <c r="M249" s="13"/>
      <c r="N249" s="11"/>
      <c r="O249" s="9"/>
      <c r="P249" s="14"/>
      <c r="Q249" s="9"/>
      <c r="R249" s="15" t="str">
        <f t="shared" si="18"/>
        <v/>
      </c>
      <c r="S249" s="16" t="str">
        <f t="shared" si="19"/>
        <v/>
      </c>
      <c r="T249" s="9"/>
      <c r="U249" s="15" t="str">
        <f t="shared" si="20"/>
        <v/>
      </c>
      <c r="V249" s="15" t="str">
        <f>IF(B249="","",SUMIF(Cheltuieli!$B$5:$B$1004,B249,Cheltuieli!$G$5:$G$1004))</f>
        <v/>
      </c>
      <c r="W249" s="15" t="str">
        <f t="shared" si="21"/>
        <v/>
      </c>
      <c r="X249" s="15" t="str">
        <f t="shared" si="22"/>
        <v/>
      </c>
      <c r="Y249" s="9"/>
      <c r="Z249" s="9"/>
      <c r="AA249" s="17" t="str">
        <f t="shared" ca="1" si="23"/>
        <v/>
      </c>
    </row>
    <row r="250" spans="2:27" x14ac:dyDescent="0.2">
      <c r="B250" s="9" t="str">
        <f>IF(D250="","",MAX($B$5:B249)+1)</f>
        <v/>
      </c>
      <c r="C250" s="10"/>
      <c r="D250" s="11"/>
      <c r="E250" s="11"/>
      <c r="F250" s="11"/>
      <c r="G250" s="12"/>
      <c r="H250" s="12"/>
      <c r="I250" s="12"/>
      <c r="J250" s="10"/>
      <c r="K250" s="13"/>
      <c r="L250" s="10"/>
      <c r="M250" s="13"/>
      <c r="N250" s="11"/>
      <c r="O250" s="9"/>
      <c r="P250" s="14"/>
      <c r="Q250" s="9"/>
      <c r="R250" s="15" t="str">
        <f t="shared" si="18"/>
        <v/>
      </c>
      <c r="S250" s="16" t="str">
        <f t="shared" si="19"/>
        <v/>
      </c>
      <c r="T250" s="9"/>
      <c r="U250" s="15" t="str">
        <f t="shared" si="20"/>
        <v/>
      </c>
      <c r="V250" s="15" t="str">
        <f>IF(B250="","",SUMIF(Cheltuieli!$B$5:$B$1004,B250,Cheltuieli!$G$5:$G$1004))</f>
        <v/>
      </c>
      <c r="W250" s="15" t="str">
        <f t="shared" si="21"/>
        <v/>
      </c>
      <c r="X250" s="15" t="str">
        <f t="shared" si="22"/>
        <v/>
      </c>
      <c r="Y250" s="9"/>
      <c r="Z250" s="9"/>
      <c r="AA250" s="17" t="str">
        <f t="shared" ca="1" si="23"/>
        <v/>
      </c>
    </row>
    <row r="251" spans="2:27" x14ac:dyDescent="0.2">
      <c r="B251" s="9" t="str">
        <f>IF(D251="","",MAX($B$5:B250)+1)</f>
        <v/>
      </c>
      <c r="C251" s="10"/>
      <c r="D251" s="11"/>
      <c r="E251" s="11"/>
      <c r="F251" s="11"/>
      <c r="G251" s="12"/>
      <c r="H251" s="12"/>
      <c r="I251" s="12"/>
      <c r="J251" s="10"/>
      <c r="K251" s="13"/>
      <c r="L251" s="10"/>
      <c r="M251" s="13"/>
      <c r="N251" s="11"/>
      <c r="O251" s="9"/>
      <c r="P251" s="14"/>
      <c r="Q251" s="9"/>
      <c r="R251" s="15" t="str">
        <f t="shared" si="18"/>
        <v/>
      </c>
      <c r="S251" s="16" t="str">
        <f t="shared" si="19"/>
        <v/>
      </c>
      <c r="T251" s="9"/>
      <c r="U251" s="15" t="str">
        <f t="shared" si="20"/>
        <v/>
      </c>
      <c r="V251" s="15" t="str">
        <f>IF(B251="","",SUMIF(Cheltuieli!$B$5:$B$1004,B251,Cheltuieli!$G$5:$G$1004))</f>
        <v/>
      </c>
      <c r="W251" s="15" t="str">
        <f t="shared" si="21"/>
        <v/>
      </c>
      <c r="X251" s="15" t="str">
        <f t="shared" si="22"/>
        <v/>
      </c>
      <c r="Y251" s="9"/>
      <c r="Z251" s="9"/>
      <c r="AA251" s="17" t="str">
        <f t="shared" ca="1" si="23"/>
        <v/>
      </c>
    </row>
    <row r="252" spans="2:27" x14ac:dyDescent="0.2">
      <c r="B252" s="9" t="str">
        <f>IF(D252="","",MAX($B$5:B251)+1)</f>
        <v/>
      </c>
      <c r="C252" s="10"/>
      <c r="D252" s="11"/>
      <c r="E252" s="11"/>
      <c r="F252" s="11"/>
      <c r="G252" s="12"/>
      <c r="H252" s="12"/>
      <c r="I252" s="12"/>
      <c r="J252" s="10"/>
      <c r="K252" s="13"/>
      <c r="L252" s="10"/>
      <c r="M252" s="13"/>
      <c r="N252" s="11"/>
      <c r="O252" s="9"/>
      <c r="P252" s="14"/>
      <c r="Q252" s="9"/>
      <c r="R252" s="15" t="str">
        <f t="shared" si="18"/>
        <v/>
      </c>
      <c r="S252" s="16" t="str">
        <f t="shared" si="19"/>
        <v/>
      </c>
      <c r="T252" s="9"/>
      <c r="U252" s="15" t="str">
        <f t="shared" si="20"/>
        <v/>
      </c>
      <c r="V252" s="15" t="str">
        <f>IF(B252="","",SUMIF(Cheltuieli!$B$5:$B$1004,B252,Cheltuieli!$G$5:$G$1004))</f>
        <v/>
      </c>
      <c r="W252" s="15" t="str">
        <f t="shared" si="21"/>
        <v/>
      </c>
      <c r="X252" s="15" t="str">
        <f t="shared" si="22"/>
        <v/>
      </c>
      <c r="Y252" s="9"/>
      <c r="Z252" s="9"/>
      <c r="AA252" s="17" t="str">
        <f t="shared" ca="1" si="23"/>
        <v/>
      </c>
    </row>
    <row r="253" spans="2:27" x14ac:dyDescent="0.2">
      <c r="B253" s="9" t="str">
        <f>IF(D253="","",MAX($B$5:B252)+1)</f>
        <v/>
      </c>
      <c r="C253" s="10"/>
      <c r="D253" s="11"/>
      <c r="E253" s="11"/>
      <c r="F253" s="11"/>
      <c r="G253" s="12"/>
      <c r="H253" s="12"/>
      <c r="I253" s="12"/>
      <c r="J253" s="10"/>
      <c r="K253" s="13"/>
      <c r="L253" s="10"/>
      <c r="M253" s="13"/>
      <c r="N253" s="11"/>
      <c r="O253" s="9"/>
      <c r="P253" s="14"/>
      <c r="Q253" s="9"/>
      <c r="R253" s="15" t="str">
        <f t="shared" si="18"/>
        <v/>
      </c>
      <c r="S253" s="16" t="str">
        <f t="shared" si="19"/>
        <v/>
      </c>
      <c r="T253" s="9"/>
      <c r="U253" s="15" t="str">
        <f t="shared" si="20"/>
        <v/>
      </c>
      <c r="V253" s="15" t="str">
        <f>IF(B253="","",SUMIF(Cheltuieli!$B$5:$B$1004,B253,Cheltuieli!$G$5:$G$1004))</f>
        <v/>
      </c>
      <c r="W253" s="15" t="str">
        <f t="shared" si="21"/>
        <v/>
      </c>
      <c r="X253" s="15" t="str">
        <f t="shared" si="22"/>
        <v/>
      </c>
      <c r="Y253" s="9"/>
      <c r="Z253" s="9"/>
      <c r="AA253" s="17" t="str">
        <f t="shared" ca="1" si="23"/>
        <v/>
      </c>
    </row>
    <row r="254" spans="2:27" x14ac:dyDescent="0.2">
      <c r="B254" s="9" t="str">
        <f>IF(D254="","",MAX($B$5:B253)+1)</f>
        <v/>
      </c>
      <c r="C254" s="10"/>
      <c r="D254" s="11"/>
      <c r="E254" s="11"/>
      <c r="F254" s="11"/>
      <c r="G254" s="12"/>
      <c r="H254" s="12"/>
      <c r="I254" s="12"/>
      <c r="J254" s="10"/>
      <c r="K254" s="13"/>
      <c r="L254" s="10"/>
      <c r="M254" s="13"/>
      <c r="N254" s="11"/>
      <c r="O254" s="9"/>
      <c r="P254" s="14"/>
      <c r="Q254" s="9"/>
      <c r="R254" s="15" t="str">
        <f t="shared" si="18"/>
        <v/>
      </c>
      <c r="S254" s="16" t="str">
        <f t="shared" si="19"/>
        <v/>
      </c>
      <c r="T254" s="9"/>
      <c r="U254" s="15" t="str">
        <f t="shared" si="20"/>
        <v/>
      </c>
      <c r="V254" s="15" t="str">
        <f>IF(B254="","",SUMIF(Cheltuieli!$B$5:$B$1004,B254,Cheltuieli!$G$5:$G$1004))</f>
        <v/>
      </c>
      <c r="W254" s="15" t="str">
        <f t="shared" si="21"/>
        <v/>
      </c>
      <c r="X254" s="15" t="str">
        <f t="shared" si="22"/>
        <v/>
      </c>
      <c r="Y254" s="9"/>
      <c r="Z254" s="9"/>
      <c r="AA254" s="17" t="str">
        <f t="shared" ca="1" si="23"/>
        <v/>
      </c>
    </row>
    <row r="255" spans="2:27" x14ac:dyDescent="0.2">
      <c r="B255" s="9" t="str">
        <f>IF(D255="","",MAX($B$5:B254)+1)</f>
        <v/>
      </c>
      <c r="C255" s="10"/>
      <c r="D255" s="11"/>
      <c r="E255" s="11"/>
      <c r="F255" s="11"/>
      <c r="G255" s="12"/>
      <c r="H255" s="12"/>
      <c r="I255" s="12"/>
      <c r="J255" s="10"/>
      <c r="K255" s="13"/>
      <c r="L255" s="10"/>
      <c r="M255" s="13"/>
      <c r="N255" s="11"/>
      <c r="O255" s="9"/>
      <c r="P255" s="14"/>
      <c r="Q255" s="9"/>
      <c r="R255" s="15" t="str">
        <f t="shared" si="18"/>
        <v/>
      </c>
      <c r="S255" s="16" t="str">
        <f t="shared" si="19"/>
        <v/>
      </c>
      <c r="T255" s="9"/>
      <c r="U255" s="15" t="str">
        <f t="shared" si="20"/>
        <v/>
      </c>
      <c r="V255" s="15" t="str">
        <f>IF(B255="","",SUMIF(Cheltuieli!$B$5:$B$1004,B255,Cheltuieli!$G$5:$G$1004))</f>
        <v/>
      </c>
      <c r="W255" s="15" t="str">
        <f t="shared" si="21"/>
        <v/>
      </c>
      <c r="X255" s="15" t="str">
        <f t="shared" si="22"/>
        <v/>
      </c>
      <c r="Y255" s="9"/>
      <c r="Z255" s="9"/>
      <c r="AA255" s="17" t="str">
        <f t="shared" ca="1" si="23"/>
        <v/>
      </c>
    </row>
    <row r="256" spans="2:27" x14ac:dyDescent="0.2">
      <c r="B256" s="9" t="str">
        <f>IF(D256="","",MAX($B$5:B255)+1)</f>
        <v/>
      </c>
      <c r="C256" s="10"/>
      <c r="D256" s="11"/>
      <c r="E256" s="11"/>
      <c r="F256" s="11"/>
      <c r="G256" s="12"/>
      <c r="H256" s="12"/>
      <c r="I256" s="12"/>
      <c r="J256" s="10"/>
      <c r="K256" s="13"/>
      <c r="L256" s="10"/>
      <c r="M256" s="13"/>
      <c r="N256" s="11"/>
      <c r="O256" s="9"/>
      <c r="P256" s="14"/>
      <c r="Q256" s="9"/>
      <c r="R256" s="15" t="str">
        <f t="shared" si="18"/>
        <v/>
      </c>
      <c r="S256" s="16" t="str">
        <f t="shared" si="19"/>
        <v/>
      </c>
      <c r="T256" s="9"/>
      <c r="U256" s="15" t="str">
        <f t="shared" si="20"/>
        <v/>
      </c>
      <c r="V256" s="15" t="str">
        <f>IF(B256="","",SUMIF(Cheltuieli!$B$5:$B$1004,B256,Cheltuieli!$G$5:$G$1004))</f>
        <v/>
      </c>
      <c r="W256" s="15" t="str">
        <f t="shared" si="21"/>
        <v/>
      </c>
      <c r="X256" s="15" t="str">
        <f t="shared" si="22"/>
        <v/>
      </c>
      <c r="Y256" s="9"/>
      <c r="Z256" s="9"/>
      <c r="AA256" s="17" t="str">
        <f t="shared" ca="1" si="23"/>
        <v/>
      </c>
    </row>
    <row r="257" spans="2:27" x14ac:dyDescent="0.2">
      <c r="B257" s="9" t="str">
        <f>IF(D257="","",MAX($B$5:B256)+1)</f>
        <v/>
      </c>
      <c r="C257" s="10"/>
      <c r="D257" s="11"/>
      <c r="E257" s="11"/>
      <c r="F257" s="11"/>
      <c r="G257" s="12"/>
      <c r="H257" s="12"/>
      <c r="I257" s="12"/>
      <c r="J257" s="10"/>
      <c r="K257" s="13"/>
      <c r="L257" s="10"/>
      <c r="M257" s="13"/>
      <c r="N257" s="11"/>
      <c r="O257" s="9"/>
      <c r="P257" s="14"/>
      <c r="Q257" s="9"/>
      <c r="R257" s="15" t="str">
        <f t="shared" si="18"/>
        <v/>
      </c>
      <c r="S257" s="16" t="str">
        <f t="shared" si="19"/>
        <v/>
      </c>
      <c r="T257" s="9"/>
      <c r="U257" s="15" t="str">
        <f t="shared" si="20"/>
        <v/>
      </c>
      <c r="V257" s="15" t="str">
        <f>IF(B257="","",SUMIF(Cheltuieli!$B$5:$B$1004,B257,Cheltuieli!$G$5:$G$1004))</f>
        <v/>
      </c>
      <c r="W257" s="15" t="str">
        <f t="shared" si="21"/>
        <v/>
      </c>
      <c r="X257" s="15" t="str">
        <f t="shared" si="22"/>
        <v/>
      </c>
      <c r="Y257" s="9"/>
      <c r="Z257" s="9"/>
      <c r="AA257" s="17" t="str">
        <f t="shared" ca="1" si="23"/>
        <v/>
      </c>
    </row>
    <row r="258" spans="2:27" x14ac:dyDescent="0.2">
      <c r="B258" s="9" t="str">
        <f>IF(D258="","",MAX($B$5:B257)+1)</f>
        <v/>
      </c>
      <c r="C258" s="10"/>
      <c r="D258" s="11"/>
      <c r="E258" s="11"/>
      <c r="F258" s="11"/>
      <c r="G258" s="12"/>
      <c r="H258" s="12"/>
      <c r="I258" s="12"/>
      <c r="J258" s="10"/>
      <c r="K258" s="13"/>
      <c r="L258" s="10"/>
      <c r="M258" s="13"/>
      <c r="N258" s="11"/>
      <c r="O258" s="9"/>
      <c r="P258" s="14"/>
      <c r="Q258" s="9"/>
      <c r="R258" s="15" t="str">
        <f t="shared" si="18"/>
        <v/>
      </c>
      <c r="S258" s="16" t="str">
        <f t="shared" si="19"/>
        <v/>
      </c>
      <c r="T258" s="9"/>
      <c r="U258" s="15" t="str">
        <f t="shared" si="20"/>
        <v/>
      </c>
      <c r="V258" s="15" t="str">
        <f>IF(B258="","",SUMIF(Cheltuieli!$B$5:$B$1004,B258,Cheltuieli!$G$5:$G$1004))</f>
        <v/>
      </c>
      <c r="W258" s="15" t="str">
        <f t="shared" si="21"/>
        <v/>
      </c>
      <c r="X258" s="15" t="str">
        <f t="shared" si="22"/>
        <v/>
      </c>
      <c r="Y258" s="9"/>
      <c r="Z258" s="9"/>
      <c r="AA258" s="17" t="str">
        <f t="shared" ca="1" si="23"/>
        <v/>
      </c>
    </row>
    <row r="259" spans="2:27" x14ac:dyDescent="0.2">
      <c r="B259" s="9" t="str">
        <f>IF(D259="","",MAX($B$5:B258)+1)</f>
        <v/>
      </c>
      <c r="C259" s="10"/>
      <c r="D259" s="11"/>
      <c r="E259" s="11"/>
      <c r="F259" s="11"/>
      <c r="G259" s="12"/>
      <c r="H259" s="12"/>
      <c r="I259" s="12"/>
      <c r="J259" s="10"/>
      <c r="K259" s="13"/>
      <c r="L259" s="10"/>
      <c r="M259" s="13"/>
      <c r="N259" s="11"/>
      <c r="O259" s="9"/>
      <c r="P259" s="14"/>
      <c r="Q259" s="9"/>
      <c r="R259" s="15" t="str">
        <f t="shared" si="18"/>
        <v/>
      </c>
      <c r="S259" s="16" t="str">
        <f t="shared" si="19"/>
        <v/>
      </c>
      <c r="T259" s="9"/>
      <c r="U259" s="15" t="str">
        <f t="shared" si="20"/>
        <v/>
      </c>
      <c r="V259" s="15" t="str">
        <f>IF(B259="","",SUMIF(Cheltuieli!$B$5:$B$1004,B259,Cheltuieli!$G$5:$G$1004))</f>
        <v/>
      </c>
      <c r="W259" s="15" t="str">
        <f t="shared" si="21"/>
        <v/>
      </c>
      <c r="X259" s="15" t="str">
        <f t="shared" si="22"/>
        <v/>
      </c>
      <c r="Y259" s="9"/>
      <c r="Z259" s="9"/>
      <c r="AA259" s="17" t="str">
        <f t="shared" ca="1" si="23"/>
        <v/>
      </c>
    </row>
    <row r="260" spans="2:27" x14ac:dyDescent="0.2">
      <c r="B260" s="9" t="str">
        <f>IF(D260="","",MAX($B$5:B259)+1)</f>
        <v/>
      </c>
      <c r="C260" s="10"/>
      <c r="D260" s="11"/>
      <c r="E260" s="11"/>
      <c r="F260" s="11"/>
      <c r="G260" s="12"/>
      <c r="H260" s="12"/>
      <c r="I260" s="12"/>
      <c r="J260" s="10"/>
      <c r="K260" s="13"/>
      <c r="L260" s="10"/>
      <c r="M260" s="13"/>
      <c r="N260" s="11"/>
      <c r="O260" s="9"/>
      <c r="P260" s="14"/>
      <c r="Q260" s="9"/>
      <c r="R260" s="15" t="str">
        <f t="shared" si="18"/>
        <v/>
      </c>
      <c r="S260" s="16" t="str">
        <f t="shared" si="19"/>
        <v/>
      </c>
      <c r="T260" s="9"/>
      <c r="U260" s="15" t="str">
        <f t="shared" si="20"/>
        <v/>
      </c>
      <c r="V260" s="15" t="str">
        <f>IF(B260="","",SUMIF(Cheltuieli!$B$5:$B$1004,B260,Cheltuieli!$G$5:$G$1004))</f>
        <v/>
      </c>
      <c r="W260" s="15" t="str">
        <f t="shared" si="21"/>
        <v/>
      </c>
      <c r="X260" s="15" t="str">
        <f t="shared" si="22"/>
        <v/>
      </c>
      <c r="Y260" s="9"/>
      <c r="Z260" s="9"/>
      <c r="AA260" s="17" t="str">
        <f t="shared" ca="1" si="23"/>
        <v/>
      </c>
    </row>
    <row r="261" spans="2:27" x14ac:dyDescent="0.2">
      <c r="B261" s="9" t="str">
        <f>IF(D261="","",MAX($B$5:B260)+1)</f>
        <v/>
      </c>
      <c r="C261" s="10"/>
      <c r="D261" s="11"/>
      <c r="E261" s="11"/>
      <c r="F261" s="11"/>
      <c r="G261" s="12"/>
      <c r="H261" s="12"/>
      <c r="I261" s="12"/>
      <c r="J261" s="10"/>
      <c r="K261" s="13"/>
      <c r="L261" s="10"/>
      <c r="M261" s="13"/>
      <c r="N261" s="11"/>
      <c r="O261" s="9"/>
      <c r="P261" s="14"/>
      <c r="Q261" s="9"/>
      <c r="R261" s="15" t="str">
        <f t="shared" ref="R261:R304" si="24">IF(D261="","",DiurnaZi)</f>
        <v/>
      </c>
      <c r="S261" s="16" t="str">
        <f t="shared" ref="S261:S304" si="25">IF(OR(J261="",L261=""),"",MAX(0,INT(((L261+M261)-(J261+K261))*24/24)+IF(MOD(((L261+M261)-(J261+K261))*24,24)&gt;=OreMin,1,0)))</f>
        <v/>
      </c>
      <c r="T261" s="9"/>
      <c r="U261" s="15" t="str">
        <f t="shared" ref="U261:U304" si="26">IF(D261="","",IF(T261&lt;&gt;"",T261,N(S261))*N(R261))</f>
        <v/>
      </c>
      <c r="V261" s="15" t="str">
        <f>IF(B261="","",SUMIF(Cheltuieli!$B$5:$B$1004,B261,Cheltuieli!$G$5:$G$1004))</f>
        <v/>
      </c>
      <c r="W261" s="15" t="str">
        <f t="shared" ref="W261:W304" si="27">IF(B261="","",N(U261)+N(V261))</f>
        <v/>
      </c>
      <c r="X261" s="15" t="str">
        <f t="shared" ref="X261:X304" si="28">IF(B261="","",W261-N(P261))</f>
        <v/>
      </c>
      <c r="Y261" s="9"/>
      <c r="Z261" s="9"/>
      <c r="AA261" s="17" t="str">
        <f t="shared" ref="AA261:AA324" ca="1" si="29">IF(AND(B261="",D261=""),"",TRIM(IF(COUNTIF($B$5:$B$304,B261)&gt;1,"Număr dublat. ","")&amp;IF(OR(D261="",G261="",I261="",J261="",L261=""),"Date incomplete. ","")&amp;IF(AND(J261&lt;&gt;"",L261&lt;&gt;"",L261+M261&lt;J261+K261),"Sosirea e înainte de plecare. ","")&amp;IF(AND(L261&lt;&gt;"",L261&lt;TODAY(),Y261&lt;&gt;"Da"),"Lipsește confirmarea unității. ","")&amp;IF(AND(L261&lt;&gt;"",L261&lt;TODAY(),Z261&lt;&gt;"Da"),"Decont nedepus. ","")&amp;IF(N(R261)&gt;PlafonZi,"Diurnă peste plafon: diferența e impozabilă. ","")&amp;IF(AND(N(P261)&gt;0,Q261=""),"Lipsește nr. dispoziției pentru avans. ","")))</f>
        <v/>
      </c>
    </row>
    <row r="262" spans="2:27" x14ac:dyDescent="0.2">
      <c r="B262" s="9" t="str">
        <f>IF(D262="","",MAX($B$5:B261)+1)</f>
        <v/>
      </c>
      <c r="C262" s="10"/>
      <c r="D262" s="11"/>
      <c r="E262" s="11"/>
      <c r="F262" s="11"/>
      <c r="G262" s="12"/>
      <c r="H262" s="12"/>
      <c r="I262" s="12"/>
      <c r="J262" s="10"/>
      <c r="K262" s="13"/>
      <c r="L262" s="10"/>
      <c r="M262" s="13"/>
      <c r="N262" s="11"/>
      <c r="O262" s="9"/>
      <c r="P262" s="14"/>
      <c r="Q262" s="9"/>
      <c r="R262" s="15" t="str">
        <f t="shared" si="24"/>
        <v/>
      </c>
      <c r="S262" s="16" t="str">
        <f t="shared" si="25"/>
        <v/>
      </c>
      <c r="T262" s="9"/>
      <c r="U262" s="15" t="str">
        <f t="shared" si="26"/>
        <v/>
      </c>
      <c r="V262" s="15" t="str">
        <f>IF(B262="","",SUMIF(Cheltuieli!$B$5:$B$1004,B262,Cheltuieli!$G$5:$G$1004))</f>
        <v/>
      </c>
      <c r="W262" s="15" t="str">
        <f t="shared" si="27"/>
        <v/>
      </c>
      <c r="X262" s="15" t="str">
        <f t="shared" si="28"/>
        <v/>
      </c>
      <c r="Y262" s="9"/>
      <c r="Z262" s="9"/>
      <c r="AA262" s="17" t="str">
        <f t="shared" ca="1" si="29"/>
        <v/>
      </c>
    </row>
    <row r="263" spans="2:27" x14ac:dyDescent="0.2">
      <c r="B263" s="9" t="str">
        <f>IF(D263="","",MAX($B$5:B262)+1)</f>
        <v/>
      </c>
      <c r="C263" s="10"/>
      <c r="D263" s="11"/>
      <c r="E263" s="11"/>
      <c r="F263" s="11"/>
      <c r="G263" s="12"/>
      <c r="H263" s="12"/>
      <c r="I263" s="12"/>
      <c r="J263" s="10"/>
      <c r="K263" s="13"/>
      <c r="L263" s="10"/>
      <c r="M263" s="13"/>
      <c r="N263" s="11"/>
      <c r="O263" s="9"/>
      <c r="P263" s="14"/>
      <c r="Q263" s="9"/>
      <c r="R263" s="15" t="str">
        <f t="shared" si="24"/>
        <v/>
      </c>
      <c r="S263" s="16" t="str">
        <f t="shared" si="25"/>
        <v/>
      </c>
      <c r="T263" s="9"/>
      <c r="U263" s="15" t="str">
        <f t="shared" si="26"/>
        <v/>
      </c>
      <c r="V263" s="15" t="str">
        <f>IF(B263="","",SUMIF(Cheltuieli!$B$5:$B$1004,B263,Cheltuieli!$G$5:$G$1004))</f>
        <v/>
      </c>
      <c r="W263" s="15" t="str">
        <f t="shared" si="27"/>
        <v/>
      </c>
      <c r="X263" s="15" t="str">
        <f t="shared" si="28"/>
        <v/>
      </c>
      <c r="Y263" s="9"/>
      <c r="Z263" s="9"/>
      <c r="AA263" s="17" t="str">
        <f t="shared" ca="1" si="29"/>
        <v/>
      </c>
    </row>
    <row r="264" spans="2:27" x14ac:dyDescent="0.2">
      <c r="B264" s="9" t="str">
        <f>IF(D264="","",MAX($B$5:B263)+1)</f>
        <v/>
      </c>
      <c r="C264" s="10"/>
      <c r="D264" s="11"/>
      <c r="E264" s="11"/>
      <c r="F264" s="11"/>
      <c r="G264" s="12"/>
      <c r="H264" s="12"/>
      <c r="I264" s="12"/>
      <c r="J264" s="10"/>
      <c r="K264" s="13"/>
      <c r="L264" s="10"/>
      <c r="M264" s="13"/>
      <c r="N264" s="11"/>
      <c r="O264" s="9"/>
      <c r="P264" s="14"/>
      <c r="Q264" s="9"/>
      <c r="R264" s="15" t="str">
        <f t="shared" si="24"/>
        <v/>
      </c>
      <c r="S264" s="16" t="str">
        <f t="shared" si="25"/>
        <v/>
      </c>
      <c r="T264" s="9"/>
      <c r="U264" s="15" t="str">
        <f t="shared" si="26"/>
        <v/>
      </c>
      <c r="V264" s="15" t="str">
        <f>IF(B264="","",SUMIF(Cheltuieli!$B$5:$B$1004,B264,Cheltuieli!$G$5:$G$1004))</f>
        <v/>
      </c>
      <c r="W264" s="15" t="str">
        <f t="shared" si="27"/>
        <v/>
      </c>
      <c r="X264" s="15" t="str">
        <f t="shared" si="28"/>
        <v/>
      </c>
      <c r="Y264" s="9"/>
      <c r="Z264" s="9"/>
      <c r="AA264" s="17" t="str">
        <f t="shared" ca="1" si="29"/>
        <v/>
      </c>
    </row>
    <row r="265" spans="2:27" x14ac:dyDescent="0.2">
      <c r="B265" s="9" t="str">
        <f>IF(D265="","",MAX($B$5:B264)+1)</f>
        <v/>
      </c>
      <c r="C265" s="10"/>
      <c r="D265" s="11"/>
      <c r="E265" s="11"/>
      <c r="F265" s="11"/>
      <c r="G265" s="12"/>
      <c r="H265" s="12"/>
      <c r="I265" s="12"/>
      <c r="J265" s="10"/>
      <c r="K265" s="13"/>
      <c r="L265" s="10"/>
      <c r="M265" s="13"/>
      <c r="N265" s="11"/>
      <c r="O265" s="9"/>
      <c r="P265" s="14"/>
      <c r="Q265" s="9"/>
      <c r="R265" s="15" t="str">
        <f t="shared" si="24"/>
        <v/>
      </c>
      <c r="S265" s="16" t="str">
        <f t="shared" si="25"/>
        <v/>
      </c>
      <c r="T265" s="9"/>
      <c r="U265" s="15" t="str">
        <f t="shared" si="26"/>
        <v/>
      </c>
      <c r="V265" s="15" t="str">
        <f>IF(B265="","",SUMIF(Cheltuieli!$B$5:$B$1004,B265,Cheltuieli!$G$5:$G$1004))</f>
        <v/>
      </c>
      <c r="W265" s="15" t="str">
        <f t="shared" si="27"/>
        <v/>
      </c>
      <c r="X265" s="15" t="str">
        <f t="shared" si="28"/>
        <v/>
      </c>
      <c r="Y265" s="9"/>
      <c r="Z265" s="9"/>
      <c r="AA265" s="17" t="str">
        <f t="shared" ca="1" si="29"/>
        <v/>
      </c>
    </row>
    <row r="266" spans="2:27" x14ac:dyDescent="0.2">
      <c r="B266" s="9" t="str">
        <f>IF(D266="","",MAX($B$5:B265)+1)</f>
        <v/>
      </c>
      <c r="C266" s="10"/>
      <c r="D266" s="11"/>
      <c r="E266" s="11"/>
      <c r="F266" s="11"/>
      <c r="G266" s="12"/>
      <c r="H266" s="12"/>
      <c r="I266" s="12"/>
      <c r="J266" s="10"/>
      <c r="K266" s="13"/>
      <c r="L266" s="10"/>
      <c r="M266" s="13"/>
      <c r="N266" s="11"/>
      <c r="O266" s="9"/>
      <c r="P266" s="14"/>
      <c r="Q266" s="9"/>
      <c r="R266" s="15" t="str">
        <f t="shared" si="24"/>
        <v/>
      </c>
      <c r="S266" s="16" t="str">
        <f t="shared" si="25"/>
        <v/>
      </c>
      <c r="T266" s="9"/>
      <c r="U266" s="15" t="str">
        <f t="shared" si="26"/>
        <v/>
      </c>
      <c r="V266" s="15" t="str">
        <f>IF(B266="","",SUMIF(Cheltuieli!$B$5:$B$1004,B266,Cheltuieli!$G$5:$G$1004))</f>
        <v/>
      </c>
      <c r="W266" s="15" t="str">
        <f t="shared" si="27"/>
        <v/>
      </c>
      <c r="X266" s="15" t="str">
        <f t="shared" si="28"/>
        <v/>
      </c>
      <c r="Y266" s="9"/>
      <c r="Z266" s="9"/>
      <c r="AA266" s="17" t="str">
        <f t="shared" ca="1" si="29"/>
        <v/>
      </c>
    </row>
    <row r="267" spans="2:27" x14ac:dyDescent="0.2">
      <c r="B267" s="9" t="str">
        <f>IF(D267="","",MAX($B$5:B266)+1)</f>
        <v/>
      </c>
      <c r="C267" s="10"/>
      <c r="D267" s="11"/>
      <c r="E267" s="11"/>
      <c r="F267" s="11"/>
      <c r="G267" s="12"/>
      <c r="H267" s="12"/>
      <c r="I267" s="12"/>
      <c r="J267" s="10"/>
      <c r="K267" s="13"/>
      <c r="L267" s="10"/>
      <c r="M267" s="13"/>
      <c r="N267" s="11"/>
      <c r="O267" s="9"/>
      <c r="P267" s="14"/>
      <c r="Q267" s="9"/>
      <c r="R267" s="15" t="str">
        <f t="shared" si="24"/>
        <v/>
      </c>
      <c r="S267" s="16" t="str">
        <f t="shared" si="25"/>
        <v/>
      </c>
      <c r="T267" s="9"/>
      <c r="U267" s="15" t="str">
        <f t="shared" si="26"/>
        <v/>
      </c>
      <c r="V267" s="15" t="str">
        <f>IF(B267="","",SUMIF(Cheltuieli!$B$5:$B$1004,B267,Cheltuieli!$G$5:$G$1004))</f>
        <v/>
      </c>
      <c r="W267" s="15" t="str">
        <f t="shared" si="27"/>
        <v/>
      </c>
      <c r="X267" s="15" t="str">
        <f t="shared" si="28"/>
        <v/>
      </c>
      <c r="Y267" s="9"/>
      <c r="Z267" s="9"/>
      <c r="AA267" s="17" t="str">
        <f t="shared" ca="1" si="29"/>
        <v/>
      </c>
    </row>
    <row r="268" spans="2:27" x14ac:dyDescent="0.2">
      <c r="B268" s="9" t="str">
        <f>IF(D268="","",MAX($B$5:B267)+1)</f>
        <v/>
      </c>
      <c r="C268" s="10"/>
      <c r="D268" s="11"/>
      <c r="E268" s="11"/>
      <c r="F268" s="11"/>
      <c r="G268" s="12"/>
      <c r="H268" s="12"/>
      <c r="I268" s="12"/>
      <c r="J268" s="10"/>
      <c r="K268" s="13"/>
      <c r="L268" s="10"/>
      <c r="M268" s="13"/>
      <c r="N268" s="11"/>
      <c r="O268" s="9"/>
      <c r="P268" s="14"/>
      <c r="Q268" s="9"/>
      <c r="R268" s="15" t="str">
        <f t="shared" si="24"/>
        <v/>
      </c>
      <c r="S268" s="16" t="str">
        <f t="shared" si="25"/>
        <v/>
      </c>
      <c r="T268" s="9"/>
      <c r="U268" s="15" t="str">
        <f t="shared" si="26"/>
        <v/>
      </c>
      <c r="V268" s="15" t="str">
        <f>IF(B268="","",SUMIF(Cheltuieli!$B$5:$B$1004,B268,Cheltuieli!$G$5:$G$1004))</f>
        <v/>
      </c>
      <c r="W268" s="15" t="str">
        <f t="shared" si="27"/>
        <v/>
      </c>
      <c r="X268" s="15" t="str">
        <f t="shared" si="28"/>
        <v/>
      </c>
      <c r="Y268" s="9"/>
      <c r="Z268" s="9"/>
      <c r="AA268" s="17" t="str">
        <f t="shared" ca="1" si="29"/>
        <v/>
      </c>
    </row>
    <row r="269" spans="2:27" x14ac:dyDescent="0.2">
      <c r="B269" s="9" t="str">
        <f>IF(D269="","",MAX($B$5:B268)+1)</f>
        <v/>
      </c>
      <c r="C269" s="10"/>
      <c r="D269" s="11"/>
      <c r="E269" s="11"/>
      <c r="F269" s="11"/>
      <c r="G269" s="12"/>
      <c r="H269" s="12"/>
      <c r="I269" s="12"/>
      <c r="J269" s="10"/>
      <c r="K269" s="13"/>
      <c r="L269" s="10"/>
      <c r="M269" s="13"/>
      <c r="N269" s="11"/>
      <c r="O269" s="9"/>
      <c r="P269" s="14"/>
      <c r="Q269" s="9"/>
      <c r="R269" s="15" t="str">
        <f t="shared" si="24"/>
        <v/>
      </c>
      <c r="S269" s="16" t="str">
        <f t="shared" si="25"/>
        <v/>
      </c>
      <c r="T269" s="9"/>
      <c r="U269" s="15" t="str">
        <f t="shared" si="26"/>
        <v/>
      </c>
      <c r="V269" s="15" t="str">
        <f>IF(B269="","",SUMIF(Cheltuieli!$B$5:$B$1004,B269,Cheltuieli!$G$5:$G$1004))</f>
        <v/>
      </c>
      <c r="W269" s="15" t="str">
        <f t="shared" si="27"/>
        <v/>
      </c>
      <c r="X269" s="15" t="str">
        <f t="shared" si="28"/>
        <v/>
      </c>
      <c r="Y269" s="9"/>
      <c r="Z269" s="9"/>
      <c r="AA269" s="17" t="str">
        <f t="shared" ca="1" si="29"/>
        <v/>
      </c>
    </row>
    <row r="270" spans="2:27" x14ac:dyDescent="0.2">
      <c r="B270" s="9" t="str">
        <f>IF(D270="","",MAX($B$5:B269)+1)</f>
        <v/>
      </c>
      <c r="C270" s="10"/>
      <c r="D270" s="11"/>
      <c r="E270" s="11"/>
      <c r="F270" s="11"/>
      <c r="G270" s="12"/>
      <c r="H270" s="12"/>
      <c r="I270" s="12"/>
      <c r="J270" s="10"/>
      <c r="K270" s="13"/>
      <c r="L270" s="10"/>
      <c r="M270" s="13"/>
      <c r="N270" s="11"/>
      <c r="O270" s="9"/>
      <c r="P270" s="14"/>
      <c r="Q270" s="9"/>
      <c r="R270" s="15" t="str">
        <f t="shared" si="24"/>
        <v/>
      </c>
      <c r="S270" s="16" t="str">
        <f t="shared" si="25"/>
        <v/>
      </c>
      <c r="T270" s="9"/>
      <c r="U270" s="15" t="str">
        <f t="shared" si="26"/>
        <v/>
      </c>
      <c r="V270" s="15" t="str">
        <f>IF(B270="","",SUMIF(Cheltuieli!$B$5:$B$1004,B270,Cheltuieli!$G$5:$G$1004))</f>
        <v/>
      </c>
      <c r="W270" s="15" t="str">
        <f t="shared" si="27"/>
        <v/>
      </c>
      <c r="X270" s="15" t="str">
        <f t="shared" si="28"/>
        <v/>
      </c>
      <c r="Y270" s="9"/>
      <c r="Z270" s="9"/>
      <c r="AA270" s="17" t="str">
        <f t="shared" ca="1" si="29"/>
        <v/>
      </c>
    </row>
    <row r="271" spans="2:27" x14ac:dyDescent="0.2">
      <c r="B271" s="9" t="str">
        <f>IF(D271="","",MAX($B$5:B270)+1)</f>
        <v/>
      </c>
      <c r="C271" s="10"/>
      <c r="D271" s="11"/>
      <c r="E271" s="11"/>
      <c r="F271" s="11"/>
      <c r="G271" s="12"/>
      <c r="H271" s="12"/>
      <c r="I271" s="12"/>
      <c r="J271" s="10"/>
      <c r="K271" s="13"/>
      <c r="L271" s="10"/>
      <c r="M271" s="13"/>
      <c r="N271" s="11"/>
      <c r="O271" s="9"/>
      <c r="P271" s="14"/>
      <c r="Q271" s="9"/>
      <c r="R271" s="15" t="str">
        <f t="shared" si="24"/>
        <v/>
      </c>
      <c r="S271" s="16" t="str">
        <f t="shared" si="25"/>
        <v/>
      </c>
      <c r="T271" s="9"/>
      <c r="U271" s="15" t="str">
        <f t="shared" si="26"/>
        <v/>
      </c>
      <c r="V271" s="15" t="str">
        <f>IF(B271="","",SUMIF(Cheltuieli!$B$5:$B$1004,B271,Cheltuieli!$G$5:$G$1004))</f>
        <v/>
      </c>
      <c r="W271" s="15" t="str">
        <f t="shared" si="27"/>
        <v/>
      </c>
      <c r="X271" s="15" t="str">
        <f t="shared" si="28"/>
        <v/>
      </c>
      <c r="Y271" s="9"/>
      <c r="Z271" s="9"/>
      <c r="AA271" s="17" t="str">
        <f t="shared" ca="1" si="29"/>
        <v/>
      </c>
    </row>
    <row r="272" spans="2:27" x14ac:dyDescent="0.2">
      <c r="B272" s="9" t="str">
        <f>IF(D272="","",MAX($B$5:B271)+1)</f>
        <v/>
      </c>
      <c r="C272" s="10"/>
      <c r="D272" s="11"/>
      <c r="E272" s="11"/>
      <c r="F272" s="11"/>
      <c r="G272" s="12"/>
      <c r="H272" s="12"/>
      <c r="I272" s="12"/>
      <c r="J272" s="10"/>
      <c r="K272" s="13"/>
      <c r="L272" s="10"/>
      <c r="M272" s="13"/>
      <c r="N272" s="11"/>
      <c r="O272" s="9"/>
      <c r="P272" s="14"/>
      <c r="Q272" s="9"/>
      <c r="R272" s="15" t="str">
        <f t="shared" si="24"/>
        <v/>
      </c>
      <c r="S272" s="16" t="str">
        <f t="shared" si="25"/>
        <v/>
      </c>
      <c r="T272" s="9"/>
      <c r="U272" s="15" t="str">
        <f t="shared" si="26"/>
        <v/>
      </c>
      <c r="V272" s="15" t="str">
        <f>IF(B272="","",SUMIF(Cheltuieli!$B$5:$B$1004,B272,Cheltuieli!$G$5:$G$1004))</f>
        <v/>
      </c>
      <c r="W272" s="15" t="str">
        <f t="shared" si="27"/>
        <v/>
      </c>
      <c r="X272" s="15" t="str">
        <f t="shared" si="28"/>
        <v/>
      </c>
      <c r="Y272" s="9"/>
      <c r="Z272" s="9"/>
      <c r="AA272" s="17" t="str">
        <f t="shared" ca="1" si="29"/>
        <v/>
      </c>
    </row>
    <row r="273" spans="2:27" x14ac:dyDescent="0.2">
      <c r="B273" s="9" t="str">
        <f>IF(D273="","",MAX($B$5:B272)+1)</f>
        <v/>
      </c>
      <c r="C273" s="10"/>
      <c r="D273" s="11"/>
      <c r="E273" s="11"/>
      <c r="F273" s="11"/>
      <c r="G273" s="12"/>
      <c r="H273" s="12"/>
      <c r="I273" s="12"/>
      <c r="J273" s="10"/>
      <c r="K273" s="13"/>
      <c r="L273" s="10"/>
      <c r="M273" s="13"/>
      <c r="N273" s="11"/>
      <c r="O273" s="9"/>
      <c r="P273" s="14"/>
      <c r="Q273" s="9"/>
      <c r="R273" s="15" t="str">
        <f t="shared" si="24"/>
        <v/>
      </c>
      <c r="S273" s="16" t="str">
        <f t="shared" si="25"/>
        <v/>
      </c>
      <c r="T273" s="9"/>
      <c r="U273" s="15" t="str">
        <f t="shared" si="26"/>
        <v/>
      </c>
      <c r="V273" s="15" t="str">
        <f>IF(B273="","",SUMIF(Cheltuieli!$B$5:$B$1004,B273,Cheltuieli!$G$5:$G$1004))</f>
        <v/>
      </c>
      <c r="W273" s="15" t="str">
        <f t="shared" si="27"/>
        <v/>
      </c>
      <c r="X273" s="15" t="str">
        <f t="shared" si="28"/>
        <v/>
      </c>
      <c r="Y273" s="9"/>
      <c r="Z273" s="9"/>
      <c r="AA273" s="17" t="str">
        <f t="shared" ca="1" si="29"/>
        <v/>
      </c>
    </row>
    <row r="274" spans="2:27" x14ac:dyDescent="0.2">
      <c r="B274" s="9" t="str">
        <f>IF(D274="","",MAX($B$5:B273)+1)</f>
        <v/>
      </c>
      <c r="C274" s="10"/>
      <c r="D274" s="11"/>
      <c r="E274" s="11"/>
      <c r="F274" s="11"/>
      <c r="G274" s="12"/>
      <c r="H274" s="12"/>
      <c r="I274" s="12"/>
      <c r="J274" s="10"/>
      <c r="K274" s="13"/>
      <c r="L274" s="10"/>
      <c r="M274" s="13"/>
      <c r="N274" s="11"/>
      <c r="O274" s="9"/>
      <c r="P274" s="14"/>
      <c r="Q274" s="9"/>
      <c r="R274" s="15" t="str">
        <f t="shared" si="24"/>
        <v/>
      </c>
      <c r="S274" s="16" t="str">
        <f t="shared" si="25"/>
        <v/>
      </c>
      <c r="T274" s="9"/>
      <c r="U274" s="15" t="str">
        <f t="shared" si="26"/>
        <v/>
      </c>
      <c r="V274" s="15" t="str">
        <f>IF(B274="","",SUMIF(Cheltuieli!$B$5:$B$1004,B274,Cheltuieli!$G$5:$G$1004))</f>
        <v/>
      </c>
      <c r="W274" s="15" t="str">
        <f t="shared" si="27"/>
        <v/>
      </c>
      <c r="X274" s="15" t="str">
        <f t="shared" si="28"/>
        <v/>
      </c>
      <c r="Y274" s="9"/>
      <c r="Z274" s="9"/>
      <c r="AA274" s="17" t="str">
        <f t="shared" ca="1" si="29"/>
        <v/>
      </c>
    </row>
    <row r="275" spans="2:27" x14ac:dyDescent="0.2">
      <c r="B275" s="9" t="str">
        <f>IF(D275="","",MAX($B$5:B274)+1)</f>
        <v/>
      </c>
      <c r="C275" s="10"/>
      <c r="D275" s="11"/>
      <c r="E275" s="11"/>
      <c r="F275" s="11"/>
      <c r="G275" s="12"/>
      <c r="H275" s="12"/>
      <c r="I275" s="12"/>
      <c r="J275" s="10"/>
      <c r="K275" s="13"/>
      <c r="L275" s="10"/>
      <c r="M275" s="13"/>
      <c r="N275" s="11"/>
      <c r="O275" s="9"/>
      <c r="P275" s="14"/>
      <c r="Q275" s="9"/>
      <c r="R275" s="15" t="str">
        <f t="shared" si="24"/>
        <v/>
      </c>
      <c r="S275" s="16" t="str">
        <f t="shared" si="25"/>
        <v/>
      </c>
      <c r="T275" s="9"/>
      <c r="U275" s="15" t="str">
        <f t="shared" si="26"/>
        <v/>
      </c>
      <c r="V275" s="15" t="str">
        <f>IF(B275="","",SUMIF(Cheltuieli!$B$5:$B$1004,B275,Cheltuieli!$G$5:$G$1004))</f>
        <v/>
      </c>
      <c r="W275" s="15" t="str">
        <f t="shared" si="27"/>
        <v/>
      </c>
      <c r="X275" s="15" t="str">
        <f t="shared" si="28"/>
        <v/>
      </c>
      <c r="Y275" s="9"/>
      <c r="Z275" s="9"/>
      <c r="AA275" s="17" t="str">
        <f t="shared" ca="1" si="29"/>
        <v/>
      </c>
    </row>
    <row r="276" spans="2:27" x14ac:dyDescent="0.2">
      <c r="B276" s="9" t="str">
        <f>IF(D276="","",MAX($B$5:B275)+1)</f>
        <v/>
      </c>
      <c r="C276" s="10"/>
      <c r="D276" s="11"/>
      <c r="E276" s="11"/>
      <c r="F276" s="11"/>
      <c r="G276" s="12"/>
      <c r="H276" s="12"/>
      <c r="I276" s="12"/>
      <c r="J276" s="10"/>
      <c r="K276" s="13"/>
      <c r="L276" s="10"/>
      <c r="M276" s="13"/>
      <c r="N276" s="11"/>
      <c r="O276" s="9"/>
      <c r="P276" s="14"/>
      <c r="Q276" s="9"/>
      <c r="R276" s="15" t="str">
        <f t="shared" si="24"/>
        <v/>
      </c>
      <c r="S276" s="16" t="str">
        <f t="shared" si="25"/>
        <v/>
      </c>
      <c r="T276" s="9"/>
      <c r="U276" s="15" t="str">
        <f t="shared" si="26"/>
        <v/>
      </c>
      <c r="V276" s="15" t="str">
        <f>IF(B276="","",SUMIF(Cheltuieli!$B$5:$B$1004,B276,Cheltuieli!$G$5:$G$1004))</f>
        <v/>
      </c>
      <c r="W276" s="15" t="str">
        <f t="shared" si="27"/>
        <v/>
      </c>
      <c r="X276" s="15" t="str">
        <f t="shared" si="28"/>
        <v/>
      </c>
      <c r="Y276" s="9"/>
      <c r="Z276" s="9"/>
      <c r="AA276" s="17" t="str">
        <f t="shared" ca="1" si="29"/>
        <v/>
      </c>
    </row>
    <row r="277" spans="2:27" x14ac:dyDescent="0.2">
      <c r="B277" s="9" t="str">
        <f>IF(D277="","",MAX($B$5:B276)+1)</f>
        <v/>
      </c>
      <c r="C277" s="10"/>
      <c r="D277" s="11"/>
      <c r="E277" s="11"/>
      <c r="F277" s="11"/>
      <c r="G277" s="12"/>
      <c r="H277" s="12"/>
      <c r="I277" s="12"/>
      <c r="J277" s="10"/>
      <c r="K277" s="13"/>
      <c r="L277" s="10"/>
      <c r="M277" s="13"/>
      <c r="N277" s="11"/>
      <c r="O277" s="9"/>
      <c r="P277" s="14"/>
      <c r="Q277" s="9"/>
      <c r="R277" s="15" t="str">
        <f t="shared" si="24"/>
        <v/>
      </c>
      <c r="S277" s="16" t="str">
        <f t="shared" si="25"/>
        <v/>
      </c>
      <c r="T277" s="9"/>
      <c r="U277" s="15" t="str">
        <f t="shared" si="26"/>
        <v/>
      </c>
      <c r="V277" s="15" t="str">
        <f>IF(B277="","",SUMIF(Cheltuieli!$B$5:$B$1004,B277,Cheltuieli!$G$5:$G$1004))</f>
        <v/>
      </c>
      <c r="W277" s="15" t="str">
        <f t="shared" si="27"/>
        <v/>
      </c>
      <c r="X277" s="15" t="str">
        <f t="shared" si="28"/>
        <v/>
      </c>
      <c r="Y277" s="9"/>
      <c r="Z277" s="9"/>
      <c r="AA277" s="17" t="str">
        <f t="shared" ca="1" si="29"/>
        <v/>
      </c>
    </row>
    <row r="278" spans="2:27" x14ac:dyDescent="0.2">
      <c r="B278" s="9" t="str">
        <f>IF(D278="","",MAX($B$5:B277)+1)</f>
        <v/>
      </c>
      <c r="C278" s="10"/>
      <c r="D278" s="11"/>
      <c r="E278" s="11"/>
      <c r="F278" s="11"/>
      <c r="G278" s="12"/>
      <c r="H278" s="12"/>
      <c r="I278" s="12"/>
      <c r="J278" s="10"/>
      <c r="K278" s="13"/>
      <c r="L278" s="10"/>
      <c r="M278" s="13"/>
      <c r="N278" s="11"/>
      <c r="O278" s="9"/>
      <c r="P278" s="14"/>
      <c r="Q278" s="9"/>
      <c r="R278" s="15" t="str">
        <f t="shared" si="24"/>
        <v/>
      </c>
      <c r="S278" s="16" t="str">
        <f t="shared" si="25"/>
        <v/>
      </c>
      <c r="T278" s="9"/>
      <c r="U278" s="15" t="str">
        <f t="shared" si="26"/>
        <v/>
      </c>
      <c r="V278" s="15" t="str">
        <f>IF(B278="","",SUMIF(Cheltuieli!$B$5:$B$1004,B278,Cheltuieli!$G$5:$G$1004))</f>
        <v/>
      </c>
      <c r="W278" s="15" t="str">
        <f t="shared" si="27"/>
        <v/>
      </c>
      <c r="X278" s="15" t="str">
        <f t="shared" si="28"/>
        <v/>
      </c>
      <c r="Y278" s="9"/>
      <c r="Z278" s="9"/>
      <c r="AA278" s="17" t="str">
        <f t="shared" ca="1" si="29"/>
        <v/>
      </c>
    </row>
    <row r="279" spans="2:27" x14ac:dyDescent="0.2">
      <c r="B279" s="9" t="str">
        <f>IF(D279="","",MAX($B$5:B278)+1)</f>
        <v/>
      </c>
      <c r="C279" s="10"/>
      <c r="D279" s="11"/>
      <c r="E279" s="11"/>
      <c r="F279" s="11"/>
      <c r="G279" s="12"/>
      <c r="H279" s="12"/>
      <c r="I279" s="12"/>
      <c r="J279" s="10"/>
      <c r="K279" s="13"/>
      <c r="L279" s="10"/>
      <c r="M279" s="13"/>
      <c r="N279" s="11"/>
      <c r="O279" s="9"/>
      <c r="P279" s="14"/>
      <c r="Q279" s="9"/>
      <c r="R279" s="15" t="str">
        <f t="shared" si="24"/>
        <v/>
      </c>
      <c r="S279" s="16" t="str">
        <f t="shared" si="25"/>
        <v/>
      </c>
      <c r="T279" s="9"/>
      <c r="U279" s="15" t="str">
        <f t="shared" si="26"/>
        <v/>
      </c>
      <c r="V279" s="15" t="str">
        <f>IF(B279="","",SUMIF(Cheltuieli!$B$5:$B$1004,B279,Cheltuieli!$G$5:$G$1004))</f>
        <v/>
      </c>
      <c r="W279" s="15" t="str">
        <f t="shared" si="27"/>
        <v/>
      </c>
      <c r="X279" s="15" t="str">
        <f t="shared" si="28"/>
        <v/>
      </c>
      <c r="Y279" s="9"/>
      <c r="Z279" s="9"/>
      <c r="AA279" s="17" t="str">
        <f t="shared" ca="1" si="29"/>
        <v/>
      </c>
    </row>
    <row r="280" spans="2:27" x14ac:dyDescent="0.2">
      <c r="B280" s="9" t="str">
        <f>IF(D280="","",MAX($B$5:B279)+1)</f>
        <v/>
      </c>
      <c r="C280" s="10"/>
      <c r="D280" s="11"/>
      <c r="E280" s="11"/>
      <c r="F280" s="11"/>
      <c r="G280" s="12"/>
      <c r="H280" s="12"/>
      <c r="I280" s="12"/>
      <c r="J280" s="10"/>
      <c r="K280" s="13"/>
      <c r="L280" s="10"/>
      <c r="M280" s="13"/>
      <c r="N280" s="11"/>
      <c r="O280" s="9"/>
      <c r="P280" s="14"/>
      <c r="Q280" s="9"/>
      <c r="R280" s="15" t="str">
        <f t="shared" si="24"/>
        <v/>
      </c>
      <c r="S280" s="16" t="str">
        <f t="shared" si="25"/>
        <v/>
      </c>
      <c r="T280" s="9"/>
      <c r="U280" s="15" t="str">
        <f t="shared" si="26"/>
        <v/>
      </c>
      <c r="V280" s="15" t="str">
        <f>IF(B280="","",SUMIF(Cheltuieli!$B$5:$B$1004,B280,Cheltuieli!$G$5:$G$1004))</f>
        <v/>
      </c>
      <c r="W280" s="15" t="str">
        <f t="shared" si="27"/>
        <v/>
      </c>
      <c r="X280" s="15" t="str">
        <f t="shared" si="28"/>
        <v/>
      </c>
      <c r="Y280" s="9"/>
      <c r="Z280" s="9"/>
      <c r="AA280" s="17" t="str">
        <f t="shared" ca="1" si="29"/>
        <v/>
      </c>
    </row>
    <row r="281" spans="2:27" x14ac:dyDescent="0.2">
      <c r="B281" s="9" t="str">
        <f>IF(D281="","",MAX($B$5:B280)+1)</f>
        <v/>
      </c>
      <c r="C281" s="10"/>
      <c r="D281" s="11"/>
      <c r="E281" s="11"/>
      <c r="F281" s="11"/>
      <c r="G281" s="12"/>
      <c r="H281" s="12"/>
      <c r="I281" s="12"/>
      <c r="J281" s="10"/>
      <c r="K281" s="13"/>
      <c r="L281" s="10"/>
      <c r="M281" s="13"/>
      <c r="N281" s="11"/>
      <c r="O281" s="9"/>
      <c r="P281" s="14"/>
      <c r="Q281" s="9"/>
      <c r="R281" s="15" t="str">
        <f t="shared" si="24"/>
        <v/>
      </c>
      <c r="S281" s="16" t="str">
        <f t="shared" si="25"/>
        <v/>
      </c>
      <c r="T281" s="9"/>
      <c r="U281" s="15" t="str">
        <f t="shared" si="26"/>
        <v/>
      </c>
      <c r="V281" s="15" t="str">
        <f>IF(B281="","",SUMIF(Cheltuieli!$B$5:$B$1004,B281,Cheltuieli!$G$5:$G$1004))</f>
        <v/>
      </c>
      <c r="W281" s="15" t="str">
        <f t="shared" si="27"/>
        <v/>
      </c>
      <c r="X281" s="15" t="str">
        <f t="shared" si="28"/>
        <v/>
      </c>
      <c r="Y281" s="9"/>
      <c r="Z281" s="9"/>
      <c r="AA281" s="17" t="str">
        <f t="shared" ca="1" si="29"/>
        <v/>
      </c>
    </row>
    <row r="282" spans="2:27" x14ac:dyDescent="0.2">
      <c r="B282" s="9" t="str">
        <f>IF(D282="","",MAX($B$5:B281)+1)</f>
        <v/>
      </c>
      <c r="C282" s="10"/>
      <c r="D282" s="11"/>
      <c r="E282" s="11"/>
      <c r="F282" s="11"/>
      <c r="G282" s="12"/>
      <c r="H282" s="12"/>
      <c r="I282" s="12"/>
      <c r="J282" s="10"/>
      <c r="K282" s="13"/>
      <c r="L282" s="10"/>
      <c r="M282" s="13"/>
      <c r="N282" s="11"/>
      <c r="O282" s="9"/>
      <c r="P282" s="14"/>
      <c r="Q282" s="9"/>
      <c r="R282" s="15" t="str">
        <f t="shared" si="24"/>
        <v/>
      </c>
      <c r="S282" s="16" t="str">
        <f t="shared" si="25"/>
        <v/>
      </c>
      <c r="T282" s="9"/>
      <c r="U282" s="15" t="str">
        <f t="shared" si="26"/>
        <v/>
      </c>
      <c r="V282" s="15" t="str">
        <f>IF(B282="","",SUMIF(Cheltuieli!$B$5:$B$1004,B282,Cheltuieli!$G$5:$G$1004))</f>
        <v/>
      </c>
      <c r="W282" s="15" t="str">
        <f t="shared" si="27"/>
        <v/>
      </c>
      <c r="X282" s="15" t="str">
        <f t="shared" si="28"/>
        <v/>
      </c>
      <c r="Y282" s="9"/>
      <c r="Z282" s="9"/>
      <c r="AA282" s="17" t="str">
        <f t="shared" ca="1" si="29"/>
        <v/>
      </c>
    </row>
    <row r="283" spans="2:27" x14ac:dyDescent="0.2">
      <c r="B283" s="9" t="str">
        <f>IF(D283="","",MAX($B$5:B282)+1)</f>
        <v/>
      </c>
      <c r="C283" s="10"/>
      <c r="D283" s="11"/>
      <c r="E283" s="11"/>
      <c r="F283" s="11"/>
      <c r="G283" s="12"/>
      <c r="H283" s="12"/>
      <c r="I283" s="12"/>
      <c r="J283" s="10"/>
      <c r="K283" s="13"/>
      <c r="L283" s="10"/>
      <c r="M283" s="13"/>
      <c r="N283" s="11"/>
      <c r="O283" s="9"/>
      <c r="P283" s="14"/>
      <c r="Q283" s="9"/>
      <c r="R283" s="15" t="str">
        <f t="shared" si="24"/>
        <v/>
      </c>
      <c r="S283" s="16" t="str">
        <f t="shared" si="25"/>
        <v/>
      </c>
      <c r="T283" s="9"/>
      <c r="U283" s="15" t="str">
        <f t="shared" si="26"/>
        <v/>
      </c>
      <c r="V283" s="15" t="str">
        <f>IF(B283="","",SUMIF(Cheltuieli!$B$5:$B$1004,B283,Cheltuieli!$G$5:$G$1004))</f>
        <v/>
      </c>
      <c r="W283" s="15" t="str">
        <f t="shared" si="27"/>
        <v/>
      </c>
      <c r="X283" s="15" t="str">
        <f t="shared" si="28"/>
        <v/>
      </c>
      <c r="Y283" s="9"/>
      <c r="Z283" s="9"/>
      <c r="AA283" s="17" t="str">
        <f t="shared" ca="1" si="29"/>
        <v/>
      </c>
    </row>
    <row r="284" spans="2:27" x14ac:dyDescent="0.2">
      <c r="B284" s="9" t="str">
        <f>IF(D284="","",MAX($B$5:B283)+1)</f>
        <v/>
      </c>
      <c r="C284" s="10"/>
      <c r="D284" s="11"/>
      <c r="E284" s="11"/>
      <c r="F284" s="11"/>
      <c r="G284" s="12"/>
      <c r="H284" s="12"/>
      <c r="I284" s="12"/>
      <c r="J284" s="10"/>
      <c r="K284" s="13"/>
      <c r="L284" s="10"/>
      <c r="M284" s="13"/>
      <c r="N284" s="11"/>
      <c r="O284" s="9"/>
      <c r="P284" s="14"/>
      <c r="Q284" s="9"/>
      <c r="R284" s="15" t="str">
        <f t="shared" si="24"/>
        <v/>
      </c>
      <c r="S284" s="16" t="str">
        <f t="shared" si="25"/>
        <v/>
      </c>
      <c r="T284" s="9"/>
      <c r="U284" s="15" t="str">
        <f t="shared" si="26"/>
        <v/>
      </c>
      <c r="V284" s="15" t="str">
        <f>IF(B284="","",SUMIF(Cheltuieli!$B$5:$B$1004,B284,Cheltuieli!$G$5:$G$1004))</f>
        <v/>
      </c>
      <c r="W284" s="15" t="str">
        <f t="shared" si="27"/>
        <v/>
      </c>
      <c r="X284" s="15" t="str">
        <f t="shared" si="28"/>
        <v/>
      </c>
      <c r="Y284" s="9"/>
      <c r="Z284" s="9"/>
      <c r="AA284" s="17" t="str">
        <f t="shared" ca="1" si="29"/>
        <v/>
      </c>
    </row>
    <row r="285" spans="2:27" x14ac:dyDescent="0.2">
      <c r="B285" s="9" t="str">
        <f>IF(D285="","",MAX($B$5:B284)+1)</f>
        <v/>
      </c>
      <c r="C285" s="10"/>
      <c r="D285" s="11"/>
      <c r="E285" s="11"/>
      <c r="F285" s="11"/>
      <c r="G285" s="12"/>
      <c r="H285" s="12"/>
      <c r="I285" s="12"/>
      <c r="J285" s="10"/>
      <c r="K285" s="13"/>
      <c r="L285" s="10"/>
      <c r="M285" s="13"/>
      <c r="N285" s="11"/>
      <c r="O285" s="9"/>
      <c r="P285" s="14"/>
      <c r="Q285" s="9"/>
      <c r="R285" s="15" t="str">
        <f t="shared" si="24"/>
        <v/>
      </c>
      <c r="S285" s="16" t="str">
        <f t="shared" si="25"/>
        <v/>
      </c>
      <c r="T285" s="9"/>
      <c r="U285" s="15" t="str">
        <f t="shared" si="26"/>
        <v/>
      </c>
      <c r="V285" s="15" t="str">
        <f>IF(B285="","",SUMIF(Cheltuieli!$B$5:$B$1004,B285,Cheltuieli!$G$5:$G$1004))</f>
        <v/>
      </c>
      <c r="W285" s="15" t="str">
        <f t="shared" si="27"/>
        <v/>
      </c>
      <c r="X285" s="15" t="str">
        <f t="shared" si="28"/>
        <v/>
      </c>
      <c r="Y285" s="9"/>
      <c r="Z285" s="9"/>
      <c r="AA285" s="17" t="str">
        <f t="shared" ca="1" si="29"/>
        <v/>
      </c>
    </row>
    <row r="286" spans="2:27" x14ac:dyDescent="0.2">
      <c r="B286" s="9" t="str">
        <f>IF(D286="","",MAX($B$5:B285)+1)</f>
        <v/>
      </c>
      <c r="C286" s="10"/>
      <c r="D286" s="11"/>
      <c r="E286" s="11"/>
      <c r="F286" s="11"/>
      <c r="G286" s="12"/>
      <c r="H286" s="12"/>
      <c r="I286" s="12"/>
      <c r="J286" s="10"/>
      <c r="K286" s="13"/>
      <c r="L286" s="10"/>
      <c r="M286" s="13"/>
      <c r="N286" s="11"/>
      <c r="O286" s="9"/>
      <c r="P286" s="14"/>
      <c r="Q286" s="9"/>
      <c r="R286" s="15" t="str">
        <f t="shared" si="24"/>
        <v/>
      </c>
      <c r="S286" s="16" t="str">
        <f t="shared" si="25"/>
        <v/>
      </c>
      <c r="T286" s="9"/>
      <c r="U286" s="15" t="str">
        <f t="shared" si="26"/>
        <v/>
      </c>
      <c r="V286" s="15" t="str">
        <f>IF(B286="","",SUMIF(Cheltuieli!$B$5:$B$1004,B286,Cheltuieli!$G$5:$G$1004))</f>
        <v/>
      </c>
      <c r="W286" s="15" t="str">
        <f t="shared" si="27"/>
        <v/>
      </c>
      <c r="X286" s="15" t="str">
        <f t="shared" si="28"/>
        <v/>
      </c>
      <c r="Y286" s="9"/>
      <c r="Z286" s="9"/>
      <c r="AA286" s="17" t="str">
        <f t="shared" ca="1" si="29"/>
        <v/>
      </c>
    </row>
    <row r="287" spans="2:27" x14ac:dyDescent="0.2">
      <c r="B287" s="9" t="str">
        <f>IF(D287="","",MAX($B$5:B286)+1)</f>
        <v/>
      </c>
      <c r="C287" s="10"/>
      <c r="D287" s="11"/>
      <c r="E287" s="11"/>
      <c r="F287" s="11"/>
      <c r="G287" s="12"/>
      <c r="H287" s="12"/>
      <c r="I287" s="12"/>
      <c r="J287" s="10"/>
      <c r="K287" s="13"/>
      <c r="L287" s="10"/>
      <c r="M287" s="13"/>
      <c r="N287" s="11"/>
      <c r="O287" s="9"/>
      <c r="P287" s="14"/>
      <c r="Q287" s="9"/>
      <c r="R287" s="15" t="str">
        <f t="shared" si="24"/>
        <v/>
      </c>
      <c r="S287" s="16" t="str">
        <f t="shared" si="25"/>
        <v/>
      </c>
      <c r="T287" s="9"/>
      <c r="U287" s="15" t="str">
        <f t="shared" si="26"/>
        <v/>
      </c>
      <c r="V287" s="15" t="str">
        <f>IF(B287="","",SUMIF(Cheltuieli!$B$5:$B$1004,B287,Cheltuieli!$G$5:$G$1004))</f>
        <v/>
      </c>
      <c r="W287" s="15" t="str">
        <f t="shared" si="27"/>
        <v/>
      </c>
      <c r="X287" s="15" t="str">
        <f t="shared" si="28"/>
        <v/>
      </c>
      <c r="Y287" s="9"/>
      <c r="Z287" s="9"/>
      <c r="AA287" s="17" t="str">
        <f t="shared" ca="1" si="29"/>
        <v/>
      </c>
    </row>
    <row r="288" spans="2:27" x14ac:dyDescent="0.2">
      <c r="B288" s="9" t="str">
        <f>IF(D288="","",MAX($B$5:B287)+1)</f>
        <v/>
      </c>
      <c r="C288" s="10"/>
      <c r="D288" s="11"/>
      <c r="E288" s="11"/>
      <c r="F288" s="11"/>
      <c r="G288" s="12"/>
      <c r="H288" s="12"/>
      <c r="I288" s="12"/>
      <c r="J288" s="10"/>
      <c r="K288" s="13"/>
      <c r="L288" s="10"/>
      <c r="M288" s="13"/>
      <c r="N288" s="11"/>
      <c r="O288" s="9"/>
      <c r="P288" s="14"/>
      <c r="Q288" s="9"/>
      <c r="R288" s="15" t="str">
        <f t="shared" si="24"/>
        <v/>
      </c>
      <c r="S288" s="16" t="str">
        <f t="shared" si="25"/>
        <v/>
      </c>
      <c r="T288" s="9"/>
      <c r="U288" s="15" t="str">
        <f t="shared" si="26"/>
        <v/>
      </c>
      <c r="V288" s="15" t="str">
        <f>IF(B288="","",SUMIF(Cheltuieli!$B$5:$B$1004,B288,Cheltuieli!$G$5:$G$1004))</f>
        <v/>
      </c>
      <c r="W288" s="15" t="str">
        <f t="shared" si="27"/>
        <v/>
      </c>
      <c r="X288" s="15" t="str">
        <f t="shared" si="28"/>
        <v/>
      </c>
      <c r="Y288" s="9"/>
      <c r="Z288" s="9"/>
      <c r="AA288" s="17" t="str">
        <f t="shared" ca="1" si="29"/>
        <v/>
      </c>
    </row>
    <row r="289" spans="2:27" x14ac:dyDescent="0.2">
      <c r="B289" s="9" t="str">
        <f>IF(D289="","",MAX($B$5:B288)+1)</f>
        <v/>
      </c>
      <c r="C289" s="10"/>
      <c r="D289" s="11"/>
      <c r="E289" s="11"/>
      <c r="F289" s="11"/>
      <c r="G289" s="12"/>
      <c r="H289" s="12"/>
      <c r="I289" s="12"/>
      <c r="J289" s="10"/>
      <c r="K289" s="13"/>
      <c r="L289" s="10"/>
      <c r="M289" s="13"/>
      <c r="N289" s="11"/>
      <c r="O289" s="9"/>
      <c r="P289" s="14"/>
      <c r="Q289" s="9"/>
      <c r="R289" s="15" t="str">
        <f t="shared" si="24"/>
        <v/>
      </c>
      <c r="S289" s="16" t="str">
        <f t="shared" si="25"/>
        <v/>
      </c>
      <c r="T289" s="9"/>
      <c r="U289" s="15" t="str">
        <f t="shared" si="26"/>
        <v/>
      </c>
      <c r="V289" s="15" t="str">
        <f>IF(B289="","",SUMIF(Cheltuieli!$B$5:$B$1004,B289,Cheltuieli!$G$5:$G$1004))</f>
        <v/>
      </c>
      <c r="W289" s="15" t="str">
        <f t="shared" si="27"/>
        <v/>
      </c>
      <c r="X289" s="15" t="str">
        <f t="shared" si="28"/>
        <v/>
      </c>
      <c r="Y289" s="9"/>
      <c r="Z289" s="9"/>
      <c r="AA289" s="17" t="str">
        <f t="shared" ca="1" si="29"/>
        <v/>
      </c>
    </row>
    <row r="290" spans="2:27" x14ac:dyDescent="0.2">
      <c r="B290" s="9" t="str">
        <f>IF(D290="","",MAX($B$5:B289)+1)</f>
        <v/>
      </c>
      <c r="C290" s="10"/>
      <c r="D290" s="11"/>
      <c r="E290" s="11"/>
      <c r="F290" s="11"/>
      <c r="G290" s="12"/>
      <c r="H290" s="12"/>
      <c r="I290" s="12"/>
      <c r="J290" s="10"/>
      <c r="K290" s="13"/>
      <c r="L290" s="10"/>
      <c r="M290" s="13"/>
      <c r="N290" s="11"/>
      <c r="O290" s="9"/>
      <c r="P290" s="14"/>
      <c r="Q290" s="9"/>
      <c r="R290" s="15" t="str">
        <f t="shared" si="24"/>
        <v/>
      </c>
      <c r="S290" s="16" t="str">
        <f t="shared" si="25"/>
        <v/>
      </c>
      <c r="T290" s="9"/>
      <c r="U290" s="15" t="str">
        <f t="shared" si="26"/>
        <v/>
      </c>
      <c r="V290" s="15" t="str">
        <f>IF(B290="","",SUMIF(Cheltuieli!$B$5:$B$1004,B290,Cheltuieli!$G$5:$G$1004))</f>
        <v/>
      </c>
      <c r="W290" s="15" t="str">
        <f t="shared" si="27"/>
        <v/>
      </c>
      <c r="X290" s="15" t="str">
        <f t="shared" si="28"/>
        <v/>
      </c>
      <c r="Y290" s="9"/>
      <c r="Z290" s="9"/>
      <c r="AA290" s="17" t="str">
        <f t="shared" ca="1" si="29"/>
        <v/>
      </c>
    </row>
    <row r="291" spans="2:27" x14ac:dyDescent="0.2">
      <c r="B291" s="9" t="str">
        <f>IF(D291="","",MAX($B$5:B290)+1)</f>
        <v/>
      </c>
      <c r="C291" s="10"/>
      <c r="D291" s="11"/>
      <c r="E291" s="11"/>
      <c r="F291" s="11"/>
      <c r="G291" s="12"/>
      <c r="H291" s="12"/>
      <c r="I291" s="12"/>
      <c r="J291" s="10"/>
      <c r="K291" s="13"/>
      <c r="L291" s="10"/>
      <c r="M291" s="13"/>
      <c r="N291" s="11"/>
      <c r="O291" s="9"/>
      <c r="P291" s="14"/>
      <c r="Q291" s="9"/>
      <c r="R291" s="15" t="str">
        <f t="shared" si="24"/>
        <v/>
      </c>
      <c r="S291" s="16" t="str">
        <f t="shared" si="25"/>
        <v/>
      </c>
      <c r="T291" s="9"/>
      <c r="U291" s="15" t="str">
        <f t="shared" si="26"/>
        <v/>
      </c>
      <c r="V291" s="15" t="str">
        <f>IF(B291="","",SUMIF(Cheltuieli!$B$5:$B$1004,B291,Cheltuieli!$G$5:$G$1004))</f>
        <v/>
      </c>
      <c r="W291" s="15" t="str">
        <f t="shared" si="27"/>
        <v/>
      </c>
      <c r="X291" s="15" t="str">
        <f t="shared" si="28"/>
        <v/>
      </c>
      <c r="Y291" s="9"/>
      <c r="Z291" s="9"/>
      <c r="AA291" s="17" t="str">
        <f t="shared" ca="1" si="29"/>
        <v/>
      </c>
    </row>
    <row r="292" spans="2:27" x14ac:dyDescent="0.2">
      <c r="B292" s="9" t="str">
        <f>IF(D292="","",MAX($B$5:B291)+1)</f>
        <v/>
      </c>
      <c r="C292" s="10"/>
      <c r="D292" s="11"/>
      <c r="E292" s="11"/>
      <c r="F292" s="11"/>
      <c r="G292" s="12"/>
      <c r="H292" s="12"/>
      <c r="I292" s="12"/>
      <c r="J292" s="10"/>
      <c r="K292" s="13"/>
      <c r="L292" s="10"/>
      <c r="M292" s="13"/>
      <c r="N292" s="11"/>
      <c r="O292" s="9"/>
      <c r="P292" s="14"/>
      <c r="Q292" s="9"/>
      <c r="R292" s="15" t="str">
        <f t="shared" si="24"/>
        <v/>
      </c>
      <c r="S292" s="16" t="str">
        <f t="shared" si="25"/>
        <v/>
      </c>
      <c r="T292" s="9"/>
      <c r="U292" s="15" t="str">
        <f t="shared" si="26"/>
        <v/>
      </c>
      <c r="V292" s="15" t="str">
        <f>IF(B292="","",SUMIF(Cheltuieli!$B$5:$B$1004,B292,Cheltuieli!$G$5:$G$1004))</f>
        <v/>
      </c>
      <c r="W292" s="15" t="str">
        <f t="shared" si="27"/>
        <v/>
      </c>
      <c r="X292" s="15" t="str">
        <f t="shared" si="28"/>
        <v/>
      </c>
      <c r="Y292" s="9"/>
      <c r="Z292" s="9"/>
      <c r="AA292" s="17" t="str">
        <f t="shared" ca="1" si="29"/>
        <v/>
      </c>
    </row>
    <row r="293" spans="2:27" x14ac:dyDescent="0.2">
      <c r="B293" s="9" t="str">
        <f>IF(D293="","",MAX($B$5:B292)+1)</f>
        <v/>
      </c>
      <c r="C293" s="10"/>
      <c r="D293" s="11"/>
      <c r="E293" s="11"/>
      <c r="F293" s="11"/>
      <c r="G293" s="12"/>
      <c r="H293" s="12"/>
      <c r="I293" s="12"/>
      <c r="J293" s="10"/>
      <c r="K293" s="13"/>
      <c r="L293" s="10"/>
      <c r="M293" s="13"/>
      <c r="N293" s="11"/>
      <c r="O293" s="9"/>
      <c r="P293" s="14"/>
      <c r="Q293" s="9"/>
      <c r="R293" s="15" t="str">
        <f t="shared" si="24"/>
        <v/>
      </c>
      <c r="S293" s="16" t="str">
        <f t="shared" si="25"/>
        <v/>
      </c>
      <c r="T293" s="9"/>
      <c r="U293" s="15" t="str">
        <f t="shared" si="26"/>
        <v/>
      </c>
      <c r="V293" s="15" t="str">
        <f>IF(B293="","",SUMIF(Cheltuieli!$B$5:$B$1004,B293,Cheltuieli!$G$5:$G$1004))</f>
        <v/>
      </c>
      <c r="W293" s="15" t="str">
        <f t="shared" si="27"/>
        <v/>
      </c>
      <c r="X293" s="15" t="str">
        <f t="shared" si="28"/>
        <v/>
      </c>
      <c r="Y293" s="9"/>
      <c r="Z293" s="9"/>
      <c r="AA293" s="17" t="str">
        <f t="shared" ca="1" si="29"/>
        <v/>
      </c>
    </row>
    <row r="294" spans="2:27" x14ac:dyDescent="0.2">
      <c r="B294" s="9" t="str">
        <f>IF(D294="","",MAX($B$5:B293)+1)</f>
        <v/>
      </c>
      <c r="C294" s="10"/>
      <c r="D294" s="11"/>
      <c r="E294" s="11"/>
      <c r="F294" s="11"/>
      <c r="G294" s="12"/>
      <c r="H294" s="12"/>
      <c r="I294" s="12"/>
      <c r="J294" s="10"/>
      <c r="K294" s="13"/>
      <c r="L294" s="10"/>
      <c r="M294" s="13"/>
      <c r="N294" s="11"/>
      <c r="O294" s="9"/>
      <c r="P294" s="14"/>
      <c r="Q294" s="9"/>
      <c r="R294" s="15" t="str">
        <f t="shared" si="24"/>
        <v/>
      </c>
      <c r="S294" s="16" t="str">
        <f t="shared" si="25"/>
        <v/>
      </c>
      <c r="T294" s="9"/>
      <c r="U294" s="15" t="str">
        <f t="shared" si="26"/>
        <v/>
      </c>
      <c r="V294" s="15" t="str">
        <f>IF(B294="","",SUMIF(Cheltuieli!$B$5:$B$1004,B294,Cheltuieli!$G$5:$G$1004))</f>
        <v/>
      </c>
      <c r="W294" s="15" t="str">
        <f t="shared" si="27"/>
        <v/>
      </c>
      <c r="X294" s="15" t="str">
        <f t="shared" si="28"/>
        <v/>
      </c>
      <c r="Y294" s="9"/>
      <c r="Z294" s="9"/>
      <c r="AA294" s="17" t="str">
        <f t="shared" ca="1" si="29"/>
        <v/>
      </c>
    </row>
    <row r="295" spans="2:27" x14ac:dyDescent="0.2">
      <c r="B295" s="9" t="str">
        <f>IF(D295="","",MAX($B$5:B294)+1)</f>
        <v/>
      </c>
      <c r="C295" s="10"/>
      <c r="D295" s="11"/>
      <c r="E295" s="11"/>
      <c r="F295" s="11"/>
      <c r="G295" s="12"/>
      <c r="H295" s="12"/>
      <c r="I295" s="12"/>
      <c r="J295" s="10"/>
      <c r="K295" s="13"/>
      <c r="L295" s="10"/>
      <c r="M295" s="13"/>
      <c r="N295" s="11"/>
      <c r="O295" s="9"/>
      <c r="P295" s="14"/>
      <c r="Q295" s="9"/>
      <c r="R295" s="15" t="str">
        <f t="shared" si="24"/>
        <v/>
      </c>
      <c r="S295" s="16" t="str">
        <f t="shared" si="25"/>
        <v/>
      </c>
      <c r="T295" s="9"/>
      <c r="U295" s="15" t="str">
        <f t="shared" si="26"/>
        <v/>
      </c>
      <c r="V295" s="15" t="str">
        <f>IF(B295="","",SUMIF(Cheltuieli!$B$5:$B$1004,B295,Cheltuieli!$G$5:$G$1004))</f>
        <v/>
      </c>
      <c r="W295" s="15" t="str">
        <f t="shared" si="27"/>
        <v/>
      </c>
      <c r="X295" s="15" t="str">
        <f t="shared" si="28"/>
        <v/>
      </c>
      <c r="Y295" s="9"/>
      <c r="Z295" s="9"/>
      <c r="AA295" s="17" t="str">
        <f t="shared" ca="1" si="29"/>
        <v/>
      </c>
    </row>
    <row r="296" spans="2:27" x14ac:dyDescent="0.2">
      <c r="B296" s="9" t="str">
        <f>IF(D296="","",MAX($B$5:B295)+1)</f>
        <v/>
      </c>
      <c r="C296" s="10"/>
      <c r="D296" s="11"/>
      <c r="E296" s="11"/>
      <c r="F296" s="11"/>
      <c r="G296" s="12"/>
      <c r="H296" s="12"/>
      <c r="I296" s="12"/>
      <c r="J296" s="10"/>
      <c r="K296" s="13"/>
      <c r="L296" s="10"/>
      <c r="M296" s="13"/>
      <c r="N296" s="11"/>
      <c r="O296" s="9"/>
      <c r="P296" s="14"/>
      <c r="Q296" s="9"/>
      <c r="R296" s="15" t="str">
        <f t="shared" si="24"/>
        <v/>
      </c>
      <c r="S296" s="16" t="str">
        <f t="shared" si="25"/>
        <v/>
      </c>
      <c r="T296" s="9"/>
      <c r="U296" s="15" t="str">
        <f t="shared" si="26"/>
        <v/>
      </c>
      <c r="V296" s="15" t="str">
        <f>IF(B296="","",SUMIF(Cheltuieli!$B$5:$B$1004,B296,Cheltuieli!$G$5:$G$1004))</f>
        <v/>
      </c>
      <c r="W296" s="15" t="str">
        <f t="shared" si="27"/>
        <v/>
      </c>
      <c r="X296" s="15" t="str">
        <f t="shared" si="28"/>
        <v/>
      </c>
      <c r="Y296" s="9"/>
      <c r="Z296" s="9"/>
      <c r="AA296" s="17" t="str">
        <f t="shared" ca="1" si="29"/>
        <v/>
      </c>
    </row>
    <row r="297" spans="2:27" x14ac:dyDescent="0.2">
      <c r="B297" s="9" t="str">
        <f>IF(D297="","",MAX($B$5:B296)+1)</f>
        <v/>
      </c>
      <c r="C297" s="10"/>
      <c r="D297" s="11"/>
      <c r="E297" s="11"/>
      <c r="F297" s="11"/>
      <c r="G297" s="12"/>
      <c r="H297" s="12"/>
      <c r="I297" s="12"/>
      <c r="J297" s="10"/>
      <c r="K297" s="13"/>
      <c r="L297" s="10"/>
      <c r="M297" s="13"/>
      <c r="N297" s="11"/>
      <c r="O297" s="9"/>
      <c r="P297" s="14"/>
      <c r="Q297" s="9"/>
      <c r="R297" s="15" t="str">
        <f t="shared" si="24"/>
        <v/>
      </c>
      <c r="S297" s="16" t="str">
        <f t="shared" si="25"/>
        <v/>
      </c>
      <c r="T297" s="9"/>
      <c r="U297" s="15" t="str">
        <f t="shared" si="26"/>
        <v/>
      </c>
      <c r="V297" s="15" t="str">
        <f>IF(B297="","",SUMIF(Cheltuieli!$B$5:$B$1004,B297,Cheltuieli!$G$5:$G$1004))</f>
        <v/>
      </c>
      <c r="W297" s="15" t="str">
        <f t="shared" si="27"/>
        <v/>
      </c>
      <c r="X297" s="15" t="str">
        <f t="shared" si="28"/>
        <v/>
      </c>
      <c r="Y297" s="9"/>
      <c r="Z297" s="9"/>
      <c r="AA297" s="17" t="str">
        <f t="shared" ca="1" si="29"/>
        <v/>
      </c>
    </row>
    <row r="298" spans="2:27" x14ac:dyDescent="0.2">
      <c r="B298" s="9" t="str">
        <f>IF(D298="","",MAX($B$5:B297)+1)</f>
        <v/>
      </c>
      <c r="C298" s="10"/>
      <c r="D298" s="11"/>
      <c r="E298" s="11"/>
      <c r="F298" s="11"/>
      <c r="G298" s="12"/>
      <c r="H298" s="12"/>
      <c r="I298" s="12"/>
      <c r="J298" s="10"/>
      <c r="K298" s="13"/>
      <c r="L298" s="10"/>
      <c r="M298" s="13"/>
      <c r="N298" s="11"/>
      <c r="O298" s="9"/>
      <c r="P298" s="14"/>
      <c r="Q298" s="9"/>
      <c r="R298" s="15" t="str">
        <f t="shared" si="24"/>
        <v/>
      </c>
      <c r="S298" s="16" t="str">
        <f t="shared" si="25"/>
        <v/>
      </c>
      <c r="T298" s="9"/>
      <c r="U298" s="15" t="str">
        <f t="shared" si="26"/>
        <v/>
      </c>
      <c r="V298" s="15" t="str">
        <f>IF(B298="","",SUMIF(Cheltuieli!$B$5:$B$1004,B298,Cheltuieli!$G$5:$G$1004))</f>
        <v/>
      </c>
      <c r="W298" s="15" t="str">
        <f t="shared" si="27"/>
        <v/>
      </c>
      <c r="X298" s="15" t="str">
        <f t="shared" si="28"/>
        <v/>
      </c>
      <c r="Y298" s="9"/>
      <c r="Z298" s="9"/>
      <c r="AA298" s="17" t="str">
        <f t="shared" ca="1" si="29"/>
        <v/>
      </c>
    </row>
    <row r="299" spans="2:27" x14ac:dyDescent="0.2">
      <c r="B299" s="9" t="str">
        <f>IF(D299="","",MAX($B$5:B298)+1)</f>
        <v/>
      </c>
      <c r="C299" s="10"/>
      <c r="D299" s="11"/>
      <c r="E299" s="11"/>
      <c r="F299" s="11"/>
      <c r="G299" s="12"/>
      <c r="H299" s="12"/>
      <c r="I299" s="12"/>
      <c r="J299" s="10"/>
      <c r="K299" s="13"/>
      <c r="L299" s="10"/>
      <c r="M299" s="13"/>
      <c r="N299" s="11"/>
      <c r="O299" s="9"/>
      <c r="P299" s="14"/>
      <c r="Q299" s="9"/>
      <c r="R299" s="15" t="str">
        <f t="shared" si="24"/>
        <v/>
      </c>
      <c r="S299" s="16" t="str">
        <f t="shared" si="25"/>
        <v/>
      </c>
      <c r="T299" s="9"/>
      <c r="U299" s="15" t="str">
        <f t="shared" si="26"/>
        <v/>
      </c>
      <c r="V299" s="15" t="str">
        <f>IF(B299="","",SUMIF(Cheltuieli!$B$5:$B$1004,B299,Cheltuieli!$G$5:$G$1004))</f>
        <v/>
      </c>
      <c r="W299" s="15" t="str">
        <f t="shared" si="27"/>
        <v/>
      </c>
      <c r="X299" s="15" t="str">
        <f t="shared" si="28"/>
        <v/>
      </c>
      <c r="Y299" s="9"/>
      <c r="Z299" s="9"/>
      <c r="AA299" s="17" t="str">
        <f t="shared" ca="1" si="29"/>
        <v/>
      </c>
    </row>
    <row r="300" spans="2:27" x14ac:dyDescent="0.2">
      <c r="B300" s="9" t="str">
        <f>IF(D300="","",MAX($B$5:B299)+1)</f>
        <v/>
      </c>
      <c r="C300" s="10"/>
      <c r="D300" s="11"/>
      <c r="E300" s="11"/>
      <c r="F300" s="11"/>
      <c r="G300" s="12"/>
      <c r="H300" s="12"/>
      <c r="I300" s="12"/>
      <c r="J300" s="10"/>
      <c r="K300" s="13"/>
      <c r="L300" s="10"/>
      <c r="M300" s="13"/>
      <c r="N300" s="11"/>
      <c r="O300" s="9"/>
      <c r="P300" s="14"/>
      <c r="Q300" s="9"/>
      <c r="R300" s="15" t="str">
        <f t="shared" si="24"/>
        <v/>
      </c>
      <c r="S300" s="16" t="str">
        <f t="shared" si="25"/>
        <v/>
      </c>
      <c r="T300" s="9"/>
      <c r="U300" s="15" t="str">
        <f t="shared" si="26"/>
        <v/>
      </c>
      <c r="V300" s="15" t="str">
        <f>IF(B300="","",SUMIF(Cheltuieli!$B$5:$B$1004,B300,Cheltuieli!$G$5:$G$1004))</f>
        <v/>
      </c>
      <c r="W300" s="15" t="str">
        <f t="shared" si="27"/>
        <v/>
      </c>
      <c r="X300" s="15" t="str">
        <f t="shared" si="28"/>
        <v/>
      </c>
      <c r="Y300" s="9"/>
      <c r="Z300" s="9"/>
      <c r="AA300" s="17" t="str">
        <f t="shared" ca="1" si="29"/>
        <v/>
      </c>
    </row>
    <row r="301" spans="2:27" x14ac:dyDescent="0.2">
      <c r="B301" s="9" t="str">
        <f>IF(D301="","",MAX($B$5:B300)+1)</f>
        <v/>
      </c>
      <c r="C301" s="10"/>
      <c r="D301" s="11"/>
      <c r="E301" s="11"/>
      <c r="F301" s="11"/>
      <c r="G301" s="12"/>
      <c r="H301" s="12"/>
      <c r="I301" s="12"/>
      <c r="J301" s="10"/>
      <c r="K301" s="13"/>
      <c r="L301" s="10"/>
      <c r="M301" s="13"/>
      <c r="N301" s="11"/>
      <c r="O301" s="9"/>
      <c r="P301" s="14"/>
      <c r="Q301" s="9"/>
      <c r="R301" s="15" t="str">
        <f t="shared" si="24"/>
        <v/>
      </c>
      <c r="S301" s="16" t="str">
        <f t="shared" si="25"/>
        <v/>
      </c>
      <c r="T301" s="9"/>
      <c r="U301" s="15" t="str">
        <f t="shared" si="26"/>
        <v/>
      </c>
      <c r="V301" s="15" t="str">
        <f>IF(B301="","",SUMIF(Cheltuieli!$B$5:$B$1004,B301,Cheltuieli!$G$5:$G$1004))</f>
        <v/>
      </c>
      <c r="W301" s="15" t="str">
        <f t="shared" si="27"/>
        <v/>
      </c>
      <c r="X301" s="15" t="str">
        <f t="shared" si="28"/>
        <v/>
      </c>
      <c r="Y301" s="9"/>
      <c r="Z301" s="9"/>
      <c r="AA301" s="17" t="str">
        <f t="shared" ca="1" si="29"/>
        <v/>
      </c>
    </row>
    <row r="302" spans="2:27" x14ac:dyDescent="0.2">
      <c r="B302" s="9" t="str">
        <f>IF(D302="","",MAX($B$5:B301)+1)</f>
        <v/>
      </c>
      <c r="C302" s="10"/>
      <c r="D302" s="11"/>
      <c r="E302" s="11"/>
      <c r="F302" s="11"/>
      <c r="G302" s="12"/>
      <c r="H302" s="12"/>
      <c r="I302" s="12"/>
      <c r="J302" s="10"/>
      <c r="K302" s="13"/>
      <c r="L302" s="10"/>
      <c r="M302" s="13"/>
      <c r="N302" s="11"/>
      <c r="O302" s="9"/>
      <c r="P302" s="14"/>
      <c r="Q302" s="9"/>
      <c r="R302" s="15" t="str">
        <f t="shared" si="24"/>
        <v/>
      </c>
      <c r="S302" s="16" t="str">
        <f t="shared" si="25"/>
        <v/>
      </c>
      <c r="T302" s="9"/>
      <c r="U302" s="15" t="str">
        <f t="shared" si="26"/>
        <v/>
      </c>
      <c r="V302" s="15" t="str">
        <f>IF(B302="","",SUMIF(Cheltuieli!$B$5:$B$1004,B302,Cheltuieli!$G$5:$G$1004))</f>
        <v/>
      </c>
      <c r="W302" s="15" t="str">
        <f t="shared" si="27"/>
        <v/>
      </c>
      <c r="X302" s="15" t="str">
        <f t="shared" si="28"/>
        <v/>
      </c>
      <c r="Y302" s="9"/>
      <c r="Z302" s="9"/>
      <c r="AA302" s="17" t="str">
        <f t="shared" ca="1" si="29"/>
        <v/>
      </c>
    </row>
    <row r="303" spans="2:27" x14ac:dyDescent="0.2">
      <c r="B303" s="9" t="str">
        <f>IF(D303="","",MAX($B$5:B302)+1)</f>
        <v/>
      </c>
      <c r="C303" s="10"/>
      <c r="D303" s="11"/>
      <c r="E303" s="11"/>
      <c r="F303" s="11"/>
      <c r="G303" s="12"/>
      <c r="H303" s="12"/>
      <c r="I303" s="12"/>
      <c r="J303" s="10"/>
      <c r="K303" s="13"/>
      <c r="L303" s="10"/>
      <c r="M303" s="13"/>
      <c r="N303" s="11"/>
      <c r="O303" s="9"/>
      <c r="P303" s="14"/>
      <c r="Q303" s="9"/>
      <c r="R303" s="15" t="str">
        <f t="shared" si="24"/>
        <v/>
      </c>
      <c r="S303" s="16" t="str">
        <f t="shared" si="25"/>
        <v/>
      </c>
      <c r="T303" s="9"/>
      <c r="U303" s="15" t="str">
        <f t="shared" si="26"/>
        <v/>
      </c>
      <c r="V303" s="15" t="str">
        <f>IF(B303="","",SUMIF(Cheltuieli!$B$5:$B$1004,B303,Cheltuieli!$G$5:$G$1004))</f>
        <v/>
      </c>
      <c r="W303" s="15" t="str">
        <f t="shared" si="27"/>
        <v/>
      </c>
      <c r="X303" s="15" t="str">
        <f t="shared" si="28"/>
        <v/>
      </c>
      <c r="Y303" s="9"/>
      <c r="Z303" s="9"/>
      <c r="AA303" s="17" t="str">
        <f t="shared" ca="1" si="29"/>
        <v/>
      </c>
    </row>
    <row r="304" spans="2:27" x14ac:dyDescent="0.2">
      <c r="B304" s="9" t="str">
        <f>IF(D304="","",MAX($B$5:B303)+1)</f>
        <v/>
      </c>
      <c r="C304" s="10"/>
      <c r="D304" s="11"/>
      <c r="E304" s="11"/>
      <c r="F304" s="11"/>
      <c r="G304" s="12"/>
      <c r="H304" s="12"/>
      <c r="I304" s="12"/>
      <c r="J304" s="10"/>
      <c r="K304" s="13"/>
      <c r="L304" s="10"/>
      <c r="M304" s="13"/>
      <c r="N304" s="11"/>
      <c r="O304" s="9"/>
      <c r="P304" s="14"/>
      <c r="Q304" s="9"/>
      <c r="R304" s="15" t="str">
        <f t="shared" si="24"/>
        <v/>
      </c>
      <c r="S304" s="16" t="str">
        <f t="shared" si="25"/>
        <v/>
      </c>
      <c r="T304" s="9"/>
      <c r="U304" s="15" t="str">
        <f t="shared" si="26"/>
        <v/>
      </c>
      <c r="V304" s="15" t="str">
        <f>IF(B304="","",SUMIF(Cheltuieli!$B$5:$B$1004,B304,Cheltuieli!$G$5:$G$1004))</f>
        <v/>
      </c>
      <c r="W304" s="15" t="str">
        <f t="shared" si="27"/>
        <v/>
      </c>
      <c r="X304" s="15" t="str">
        <f t="shared" si="28"/>
        <v/>
      </c>
      <c r="Y304" s="9"/>
      <c r="Z304" s="9"/>
      <c r="AA304" s="17" t="str">
        <f t="shared" ca="1" si="29"/>
        <v/>
      </c>
    </row>
    <row r="1000" spans="702:702" ht="15" x14ac:dyDescent="0.25">
      <c r="ZZ1000"/>
    </row>
  </sheetData>
  <conditionalFormatting sqref="B5:AA304">
    <cfRule type="expression" dxfId="2" priority="3" stopIfTrue="1">
      <formula>$AA5&lt;&gt;""</formula>
    </cfRule>
  </conditionalFormatting>
  <conditionalFormatting sqref="X5:X304">
    <cfRule type="cellIs" dxfId="1" priority="1" stopIfTrue="1" operator="lessThan">
      <formula>0</formula>
    </cfRule>
    <cfRule type="cellIs" dxfId="0" priority="2" stopIfTrue="1" operator="greaterThan">
      <formula>0</formula>
    </cfRule>
  </conditionalFormatting>
  <dataValidations count="2">
    <dataValidation type="list" allowBlank="1" showInputMessage="1" showErrorMessage="1" sqref="N5:N304" xr:uid="{ED2BD2C2-9CDD-497F-9FC7-6C9D5EF82D59}">
      <formula1>ListaTransport</formula1>
    </dataValidation>
    <dataValidation type="list" allowBlank="1" showInputMessage="1" showErrorMessage="1" sqref="Y5:Z304" xr:uid="{545F6587-F138-4BE5-AC41-D010AF371C3E}">
      <formula1>ListaDaNu</formula1>
    </dataValidation>
  </dataValidations>
  <pageMargins left="0.7" right="0.7" top="0.75" bottom="0.75" header="0.3" footer="0.3"/>
  <pageSetup scale="39" fitToHeight="0" orientation="landscape" r:id="rId1"/>
  <headerFooter>
    <oddFooter>&amp;Cmodelexcel.ro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F51033-129D-470A-9C5A-D3ABA225C812}">
  <dimension ref="A1:H1004"/>
  <sheetViews>
    <sheetView showGridLines="0" topLeftCell="B1" workbookViewId="0">
      <pane ySplit="4" topLeftCell="A5" activePane="bottomLeft" state="frozen"/>
      <selection activeCell="B1" sqref="B1"/>
      <selection pane="bottomLeft" activeCell="B5" sqref="B5"/>
    </sheetView>
  </sheetViews>
  <sheetFormatPr baseColWidth="10" defaultRowHeight="12.75" x14ac:dyDescent="0.2"/>
  <cols>
    <col min="1" max="1" width="0" style="1" hidden="1" customWidth="1"/>
    <col min="2" max="2" width="9.7109375" style="1" customWidth="1"/>
    <col min="3" max="3" width="7.7109375" style="1" customWidth="1"/>
    <col min="4" max="4" width="11.7109375" style="1" customWidth="1"/>
    <col min="5" max="5" width="20.7109375" style="1" customWidth="1"/>
    <col min="6" max="6" width="30.7109375" style="1" customWidth="1"/>
    <col min="7" max="7" width="12.7109375" style="1" customWidth="1"/>
    <col min="8" max="8" width="34.7109375" style="1" customWidth="1"/>
    <col min="9" max="16384" width="11.42578125" style="1"/>
  </cols>
  <sheetData>
    <row r="1" spans="1:8" ht="21" x14ac:dyDescent="0.35">
      <c r="B1" s="2" t="s">
        <v>52</v>
      </c>
    </row>
    <row r="2" spans="1:8" x14ac:dyDescent="0.2">
      <c r="B2" s="3" t="s">
        <v>78</v>
      </c>
    </row>
    <row r="4" spans="1:8" ht="30" customHeight="1" x14ac:dyDescent="0.2">
      <c r="B4" s="8" t="s">
        <v>79</v>
      </c>
      <c r="C4" s="8" t="s">
        <v>80</v>
      </c>
      <c r="D4" s="8" t="s">
        <v>81</v>
      </c>
      <c r="E4" s="8" t="s">
        <v>23</v>
      </c>
      <c r="F4" s="8" t="s">
        <v>82</v>
      </c>
      <c r="G4" s="8" t="s">
        <v>83</v>
      </c>
      <c r="H4" s="8" t="s">
        <v>57</v>
      </c>
    </row>
    <row r="5" spans="1:8" x14ac:dyDescent="0.2">
      <c r="A5" s="1" t="str">
        <f t="shared" ref="A5:A68" si="0">IF(B5="","",B5&amp;"|"&amp;C5)</f>
        <v>27|1</v>
      </c>
      <c r="B5" s="18">
        <v>27</v>
      </c>
      <c r="C5" s="19">
        <f>IF(B5="","",COUNTIF(INDEX($B:$B,5):B5,B5))</f>
        <v>1</v>
      </c>
      <c r="D5" s="20">
        <f>DATE(2026,10,6)</f>
        <v>46301</v>
      </c>
      <c r="E5" s="6" t="s">
        <v>25</v>
      </c>
      <c r="F5" s="6" t="s">
        <v>84</v>
      </c>
      <c r="G5" s="7">
        <v>230</v>
      </c>
      <c r="H5" s="21" t="str">
        <f>IF(B5="","",IF(ISNA(MATCH(B5,'Registru ordine'!$B$5:$B$304,0)),"Ordin inexistent în registru.",TRIM(IF(OR(D5="",E5="",F5="",G5=""),"Date incomplete. ","")&amp;IF(AND(D5&lt;&gt;"",OR(D5&lt;INDEX('Registru ordine'!$J$5:$J$304,MATCH(B5,'Registru ordine'!$B$5:$B$304,0))-1,D5&gt;INDEX('Registru ordine'!$L$5:$L$304,MATCH(B5,'Registru ordine'!$B$5:$B$304,0))+1)),"Data e în afara deplasării. ",""))))</f>
        <v/>
      </c>
    </row>
    <row r="6" spans="1:8" x14ac:dyDescent="0.2">
      <c r="A6" s="1" t="str">
        <f t="shared" si="0"/>
        <v>27|2</v>
      </c>
      <c r="B6" s="18">
        <v>27</v>
      </c>
      <c r="C6" s="19">
        <f>IF(B6="","",COUNTIF(INDEX($B:$B,5):B6,B6))</f>
        <v>2</v>
      </c>
      <c r="D6" s="20">
        <f>DATE(2026,10,6)</f>
        <v>46301</v>
      </c>
      <c r="E6" s="6" t="s">
        <v>26</v>
      </c>
      <c r="F6" s="6" t="s">
        <v>85</v>
      </c>
      <c r="G6" s="7">
        <v>150</v>
      </c>
      <c r="H6" s="21" t="str">
        <f>IF(B6="","",IF(ISNA(MATCH(B6,'Registru ordine'!$B$5:$B$304,0)),"Ordin inexistent în registru.",TRIM(IF(OR(D6="",E6="",F6="",G6=""),"Date incomplete. ","")&amp;IF(AND(D6&lt;&gt;"",OR(D6&lt;INDEX('Registru ordine'!$J$5:$J$304,MATCH(B6,'Registru ordine'!$B$5:$B$304,0))-1,D6&gt;INDEX('Registru ordine'!$L$5:$L$304,MATCH(B6,'Registru ordine'!$B$5:$B$304,0))+1)),"Data e în afara deplasării. ",""))))</f>
        <v/>
      </c>
    </row>
    <row r="7" spans="1:8" x14ac:dyDescent="0.2">
      <c r="A7" s="1" t="str">
        <f t="shared" si="0"/>
        <v>27|3</v>
      </c>
      <c r="B7" s="18">
        <v>27</v>
      </c>
      <c r="C7" s="19">
        <f>IF(B7="","",COUNTIF(INDEX($B:$B,5):B7,B7))</f>
        <v>3</v>
      </c>
      <c r="D7" s="20">
        <f>DATE(2026,10,7)</f>
        <v>46302</v>
      </c>
      <c r="E7" s="6" t="s">
        <v>27</v>
      </c>
      <c r="F7" s="6" t="s">
        <v>86</v>
      </c>
      <c r="G7" s="7">
        <v>20</v>
      </c>
      <c r="H7" s="21" t="str">
        <f>IF(B7="","",IF(ISNA(MATCH(B7,'Registru ordine'!$B$5:$B$304,0)),"Ordin inexistent în registru.",TRIM(IF(OR(D7="",E7="",F7="",G7=""),"Date incomplete. ","")&amp;IF(AND(D7&lt;&gt;"",OR(D7&lt;INDEX('Registru ordine'!$J$5:$J$304,MATCH(B7,'Registru ordine'!$B$5:$B$304,0))-1,D7&gt;INDEX('Registru ordine'!$L$5:$L$304,MATCH(B7,'Registru ordine'!$B$5:$B$304,0))+1)),"Data e în afara deplasării. ",""))))</f>
        <v/>
      </c>
    </row>
    <row r="8" spans="1:8" x14ac:dyDescent="0.2">
      <c r="A8" s="1" t="str">
        <f t="shared" si="0"/>
        <v>28|1</v>
      </c>
      <c r="B8" s="18">
        <v>28</v>
      </c>
      <c r="C8" s="19">
        <f>IF(B8="","",COUNTIF(INDEX($B:$B,5):B8,B8))</f>
        <v>1</v>
      </c>
      <c r="D8" s="20">
        <f>DATE(2026,10,12)</f>
        <v>46307</v>
      </c>
      <c r="E8" s="6" t="s">
        <v>27</v>
      </c>
      <c r="F8" s="6" t="s">
        <v>87</v>
      </c>
      <c r="G8" s="7">
        <v>10</v>
      </c>
      <c r="H8" s="21" t="str">
        <f>IF(B8="","",IF(ISNA(MATCH(B8,'Registru ordine'!$B$5:$B$304,0)),"Ordin inexistent în registru.",TRIM(IF(OR(D8="",E8="",F8="",G8=""),"Date incomplete. ","")&amp;IF(AND(D8&lt;&gt;"",OR(D8&lt;INDEX('Registru ordine'!$J$5:$J$304,MATCH(B8,'Registru ordine'!$B$5:$B$304,0))-1,D8&gt;INDEX('Registru ordine'!$L$5:$L$304,MATCH(B8,'Registru ordine'!$B$5:$B$304,0))+1)),"Data e în afara deplasării. ",""))))</f>
        <v/>
      </c>
    </row>
    <row r="9" spans="1:8" x14ac:dyDescent="0.2">
      <c r="A9" s="1" t="str">
        <f t="shared" si="0"/>
        <v/>
      </c>
      <c r="B9" s="18"/>
      <c r="C9" s="19" t="str">
        <f>IF(B9="","",COUNTIF(INDEX($B:$B,5):B9,B9))</f>
        <v/>
      </c>
      <c r="D9" s="20"/>
      <c r="E9" s="6"/>
      <c r="F9" s="6"/>
      <c r="G9" s="7"/>
      <c r="H9" s="21" t="str">
        <f>IF(B9="","",IF(ISNA(MATCH(B9,'Registru ordine'!$B$5:$B$304,0)),"Ordin inexistent în registru.",TRIM(IF(OR(D9="",E9="",F9="",G9=""),"Date incomplete. ","")&amp;IF(AND(D9&lt;&gt;"",OR(D9&lt;INDEX('Registru ordine'!$J$5:$J$304,MATCH(B9,'Registru ordine'!$B$5:$B$304,0))-1,D9&gt;INDEX('Registru ordine'!$L$5:$L$304,MATCH(B9,'Registru ordine'!$B$5:$B$304,0))+1)),"Data e în afara deplasării. ",""))))</f>
        <v/>
      </c>
    </row>
    <row r="10" spans="1:8" x14ac:dyDescent="0.2">
      <c r="A10" s="1" t="str">
        <f t="shared" si="0"/>
        <v/>
      </c>
      <c r="B10" s="18"/>
      <c r="C10" s="19" t="str">
        <f>IF(B10="","",COUNTIF(INDEX($B:$B,5):B10,B10))</f>
        <v/>
      </c>
      <c r="D10" s="20"/>
      <c r="E10" s="6"/>
      <c r="F10" s="6"/>
      <c r="G10" s="7"/>
      <c r="H10" s="21" t="str">
        <f>IF(B10="","",IF(ISNA(MATCH(B10,'Registru ordine'!$B$5:$B$304,0)),"Ordin inexistent în registru.",TRIM(IF(OR(D10="",E10="",F10="",G10=""),"Date incomplete. ","")&amp;IF(AND(D10&lt;&gt;"",OR(D10&lt;INDEX('Registru ordine'!$J$5:$J$304,MATCH(B10,'Registru ordine'!$B$5:$B$304,0))-1,D10&gt;INDEX('Registru ordine'!$L$5:$L$304,MATCH(B10,'Registru ordine'!$B$5:$B$304,0))+1)),"Data e în afara deplasării. ",""))))</f>
        <v/>
      </c>
    </row>
    <row r="11" spans="1:8" x14ac:dyDescent="0.2">
      <c r="A11" s="1" t="str">
        <f t="shared" si="0"/>
        <v/>
      </c>
      <c r="B11" s="18"/>
      <c r="C11" s="19" t="str">
        <f>IF(B11="","",COUNTIF(INDEX($B:$B,5):B11,B11))</f>
        <v/>
      </c>
      <c r="D11" s="20"/>
      <c r="E11" s="6"/>
      <c r="F11" s="6"/>
      <c r="G11" s="7"/>
      <c r="H11" s="21" t="str">
        <f>IF(B11="","",IF(ISNA(MATCH(B11,'Registru ordine'!$B$5:$B$304,0)),"Ordin inexistent în registru.",TRIM(IF(OR(D11="",E11="",F11="",G11=""),"Date incomplete. ","")&amp;IF(AND(D11&lt;&gt;"",OR(D11&lt;INDEX('Registru ordine'!$J$5:$J$304,MATCH(B11,'Registru ordine'!$B$5:$B$304,0))-1,D11&gt;INDEX('Registru ordine'!$L$5:$L$304,MATCH(B11,'Registru ordine'!$B$5:$B$304,0))+1)),"Data e în afara deplasării. ",""))))</f>
        <v/>
      </c>
    </row>
    <row r="12" spans="1:8" x14ac:dyDescent="0.2">
      <c r="A12" s="1" t="str">
        <f t="shared" si="0"/>
        <v/>
      </c>
      <c r="B12" s="18"/>
      <c r="C12" s="19" t="str">
        <f>IF(B12="","",COUNTIF(INDEX($B:$B,5):B12,B12))</f>
        <v/>
      </c>
      <c r="D12" s="20"/>
      <c r="E12" s="6"/>
      <c r="F12" s="6"/>
      <c r="G12" s="7"/>
      <c r="H12" s="21" t="str">
        <f>IF(B12="","",IF(ISNA(MATCH(B12,'Registru ordine'!$B$5:$B$304,0)),"Ordin inexistent în registru.",TRIM(IF(OR(D12="",E12="",F12="",G12=""),"Date incomplete. ","")&amp;IF(AND(D12&lt;&gt;"",OR(D12&lt;INDEX('Registru ordine'!$J$5:$J$304,MATCH(B12,'Registru ordine'!$B$5:$B$304,0))-1,D12&gt;INDEX('Registru ordine'!$L$5:$L$304,MATCH(B12,'Registru ordine'!$B$5:$B$304,0))+1)),"Data e în afara deplasării. ",""))))</f>
        <v/>
      </c>
    </row>
    <row r="13" spans="1:8" x14ac:dyDescent="0.2">
      <c r="A13" s="1" t="str">
        <f t="shared" si="0"/>
        <v/>
      </c>
      <c r="B13" s="18"/>
      <c r="C13" s="19" t="str">
        <f>IF(B13="","",COUNTIF(INDEX($B:$B,5):B13,B13))</f>
        <v/>
      </c>
      <c r="D13" s="20"/>
      <c r="E13" s="6"/>
      <c r="F13" s="6"/>
      <c r="G13" s="7"/>
      <c r="H13" s="21" t="str">
        <f>IF(B13="","",IF(ISNA(MATCH(B13,'Registru ordine'!$B$5:$B$304,0)),"Ordin inexistent în registru.",TRIM(IF(OR(D13="",E13="",F13="",G13=""),"Date incomplete. ","")&amp;IF(AND(D13&lt;&gt;"",OR(D13&lt;INDEX('Registru ordine'!$J$5:$J$304,MATCH(B13,'Registru ordine'!$B$5:$B$304,0))-1,D13&gt;INDEX('Registru ordine'!$L$5:$L$304,MATCH(B13,'Registru ordine'!$B$5:$B$304,0))+1)),"Data e în afara deplasării. ",""))))</f>
        <v/>
      </c>
    </row>
    <row r="14" spans="1:8" x14ac:dyDescent="0.2">
      <c r="A14" s="1" t="str">
        <f t="shared" si="0"/>
        <v/>
      </c>
      <c r="B14" s="18"/>
      <c r="C14" s="19" t="str">
        <f>IF(B14="","",COUNTIF(INDEX($B:$B,5):B14,B14))</f>
        <v/>
      </c>
      <c r="D14" s="20"/>
      <c r="E14" s="6"/>
      <c r="F14" s="6"/>
      <c r="G14" s="7"/>
      <c r="H14" s="21" t="str">
        <f>IF(B14="","",IF(ISNA(MATCH(B14,'Registru ordine'!$B$5:$B$304,0)),"Ordin inexistent în registru.",TRIM(IF(OR(D14="",E14="",F14="",G14=""),"Date incomplete. ","")&amp;IF(AND(D14&lt;&gt;"",OR(D14&lt;INDEX('Registru ordine'!$J$5:$J$304,MATCH(B14,'Registru ordine'!$B$5:$B$304,0))-1,D14&gt;INDEX('Registru ordine'!$L$5:$L$304,MATCH(B14,'Registru ordine'!$B$5:$B$304,0))+1)),"Data e în afara deplasării. ",""))))</f>
        <v/>
      </c>
    </row>
    <row r="15" spans="1:8" x14ac:dyDescent="0.2">
      <c r="A15" s="1" t="str">
        <f t="shared" si="0"/>
        <v/>
      </c>
      <c r="B15" s="18"/>
      <c r="C15" s="19" t="str">
        <f>IF(B15="","",COUNTIF(INDEX($B:$B,5):B15,B15))</f>
        <v/>
      </c>
      <c r="D15" s="20"/>
      <c r="E15" s="6"/>
      <c r="F15" s="6"/>
      <c r="G15" s="7"/>
      <c r="H15" s="21" t="str">
        <f>IF(B15="","",IF(ISNA(MATCH(B15,'Registru ordine'!$B$5:$B$304,0)),"Ordin inexistent în registru.",TRIM(IF(OR(D15="",E15="",F15="",G15=""),"Date incomplete. ","")&amp;IF(AND(D15&lt;&gt;"",OR(D15&lt;INDEX('Registru ordine'!$J$5:$J$304,MATCH(B15,'Registru ordine'!$B$5:$B$304,0))-1,D15&gt;INDEX('Registru ordine'!$L$5:$L$304,MATCH(B15,'Registru ordine'!$B$5:$B$304,0))+1)),"Data e în afara deplasării. ",""))))</f>
        <v/>
      </c>
    </row>
    <row r="16" spans="1:8" x14ac:dyDescent="0.2">
      <c r="A16" s="1" t="str">
        <f t="shared" si="0"/>
        <v/>
      </c>
      <c r="B16" s="18"/>
      <c r="C16" s="19" t="str">
        <f>IF(B16="","",COUNTIF(INDEX($B:$B,5):B16,B16))</f>
        <v/>
      </c>
      <c r="D16" s="20"/>
      <c r="E16" s="6"/>
      <c r="F16" s="6"/>
      <c r="G16" s="7"/>
      <c r="H16" s="21" t="str">
        <f>IF(B16="","",IF(ISNA(MATCH(B16,'Registru ordine'!$B$5:$B$304,0)),"Ordin inexistent în registru.",TRIM(IF(OR(D16="",E16="",F16="",G16=""),"Date incomplete. ","")&amp;IF(AND(D16&lt;&gt;"",OR(D16&lt;INDEX('Registru ordine'!$J$5:$J$304,MATCH(B16,'Registru ordine'!$B$5:$B$304,0))-1,D16&gt;INDEX('Registru ordine'!$L$5:$L$304,MATCH(B16,'Registru ordine'!$B$5:$B$304,0))+1)),"Data e în afara deplasării. ",""))))</f>
        <v/>
      </c>
    </row>
    <row r="17" spans="1:8" x14ac:dyDescent="0.2">
      <c r="A17" s="1" t="str">
        <f t="shared" si="0"/>
        <v/>
      </c>
      <c r="B17" s="18"/>
      <c r="C17" s="19" t="str">
        <f>IF(B17="","",COUNTIF(INDEX($B:$B,5):B17,B17))</f>
        <v/>
      </c>
      <c r="D17" s="20"/>
      <c r="E17" s="6"/>
      <c r="F17" s="6"/>
      <c r="G17" s="7"/>
      <c r="H17" s="21" t="str">
        <f>IF(B17="","",IF(ISNA(MATCH(B17,'Registru ordine'!$B$5:$B$304,0)),"Ordin inexistent în registru.",TRIM(IF(OR(D17="",E17="",F17="",G17=""),"Date incomplete. ","")&amp;IF(AND(D17&lt;&gt;"",OR(D17&lt;INDEX('Registru ordine'!$J$5:$J$304,MATCH(B17,'Registru ordine'!$B$5:$B$304,0))-1,D17&gt;INDEX('Registru ordine'!$L$5:$L$304,MATCH(B17,'Registru ordine'!$B$5:$B$304,0))+1)),"Data e în afara deplasării. ",""))))</f>
        <v/>
      </c>
    </row>
    <row r="18" spans="1:8" x14ac:dyDescent="0.2">
      <c r="A18" s="1" t="str">
        <f t="shared" si="0"/>
        <v/>
      </c>
      <c r="B18" s="18"/>
      <c r="C18" s="19" t="str">
        <f>IF(B18="","",COUNTIF(INDEX($B:$B,5):B18,B18))</f>
        <v/>
      </c>
      <c r="D18" s="20"/>
      <c r="E18" s="6"/>
      <c r="F18" s="6"/>
      <c r="G18" s="7"/>
      <c r="H18" s="21" t="str">
        <f>IF(B18="","",IF(ISNA(MATCH(B18,'Registru ordine'!$B$5:$B$304,0)),"Ordin inexistent în registru.",TRIM(IF(OR(D18="",E18="",F18="",G18=""),"Date incomplete. ","")&amp;IF(AND(D18&lt;&gt;"",OR(D18&lt;INDEX('Registru ordine'!$J$5:$J$304,MATCH(B18,'Registru ordine'!$B$5:$B$304,0))-1,D18&gt;INDEX('Registru ordine'!$L$5:$L$304,MATCH(B18,'Registru ordine'!$B$5:$B$304,0))+1)),"Data e în afara deplasării. ",""))))</f>
        <v/>
      </c>
    </row>
    <row r="19" spans="1:8" x14ac:dyDescent="0.2">
      <c r="A19" s="1" t="str">
        <f t="shared" si="0"/>
        <v/>
      </c>
      <c r="B19" s="18"/>
      <c r="C19" s="19" t="str">
        <f>IF(B19="","",COUNTIF(INDEX($B:$B,5):B19,B19))</f>
        <v/>
      </c>
      <c r="D19" s="20"/>
      <c r="E19" s="6"/>
      <c r="F19" s="6"/>
      <c r="G19" s="7"/>
      <c r="H19" s="21" t="str">
        <f>IF(B19="","",IF(ISNA(MATCH(B19,'Registru ordine'!$B$5:$B$304,0)),"Ordin inexistent în registru.",TRIM(IF(OR(D19="",E19="",F19="",G19=""),"Date incomplete. ","")&amp;IF(AND(D19&lt;&gt;"",OR(D19&lt;INDEX('Registru ordine'!$J$5:$J$304,MATCH(B19,'Registru ordine'!$B$5:$B$304,0))-1,D19&gt;INDEX('Registru ordine'!$L$5:$L$304,MATCH(B19,'Registru ordine'!$B$5:$B$304,0))+1)),"Data e în afara deplasării. ",""))))</f>
        <v/>
      </c>
    </row>
    <row r="20" spans="1:8" x14ac:dyDescent="0.2">
      <c r="A20" s="1" t="str">
        <f t="shared" si="0"/>
        <v/>
      </c>
      <c r="B20" s="18"/>
      <c r="C20" s="19" t="str">
        <f>IF(B20="","",COUNTIF(INDEX($B:$B,5):B20,B20))</f>
        <v/>
      </c>
      <c r="D20" s="20"/>
      <c r="E20" s="6"/>
      <c r="F20" s="6"/>
      <c r="G20" s="7"/>
      <c r="H20" s="21" t="str">
        <f>IF(B20="","",IF(ISNA(MATCH(B20,'Registru ordine'!$B$5:$B$304,0)),"Ordin inexistent în registru.",TRIM(IF(OR(D20="",E20="",F20="",G20=""),"Date incomplete. ","")&amp;IF(AND(D20&lt;&gt;"",OR(D20&lt;INDEX('Registru ordine'!$J$5:$J$304,MATCH(B20,'Registru ordine'!$B$5:$B$304,0))-1,D20&gt;INDEX('Registru ordine'!$L$5:$L$304,MATCH(B20,'Registru ordine'!$B$5:$B$304,0))+1)),"Data e în afara deplasării. ",""))))</f>
        <v/>
      </c>
    </row>
    <row r="21" spans="1:8" x14ac:dyDescent="0.2">
      <c r="A21" s="1" t="str">
        <f t="shared" si="0"/>
        <v/>
      </c>
      <c r="B21" s="18"/>
      <c r="C21" s="19" t="str">
        <f>IF(B21="","",COUNTIF(INDEX($B:$B,5):B21,B21))</f>
        <v/>
      </c>
      <c r="D21" s="20"/>
      <c r="E21" s="6"/>
      <c r="F21" s="6"/>
      <c r="G21" s="7"/>
      <c r="H21" s="21" t="str">
        <f>IF(B21="","",IF(ISNA(MATCH(B21,'Registru ordine'!$B$5:$B$304,0)),"Ordin inexistent în registru.",TRIM(IF(OR(D21="",E21="",F21="",G21=""),"Date incomplete. ","")&amp;IF(AND(D21&lt;&gt;"",OR(D21&lt;INDEX('Registru ordine'!$J$5:$J$304,MATCH(B21,'Registru ordine'!$B$5:$B$304,0))-1,D21&gt;INDEX('Registru ordine'!$L$5:$L$304,MATCH(B21,'Registru ordine'!$B$5:$B$304,0))+1)),"Data e în afara deplasării. ",""))))</f>
        <v/>
      </c>
    </row>
    <row r="22" spans="1:8" x14ac:dyDescent="0.2">
      <c r="A22" s="1" t="str">
        <f t="shared" si="0"/>
        <v/>
      </c>
      <c r="B22" s="18"/>
      <c r="C22" s="19" t="str">
        <f>IF(B22="","",COUNTIF(INDEX($B:$B,5):B22,B22))</f>
        <v/>
      </c>
      <c r="D22" s="20"/>
      <c r="E22" s="6"/>
      <c r="F22" s="6"/>
      <c r="G22" s="7"/>
      <c r="H22" s="21" t="str">
        <f>IF(B22="","",IF(ISNA(MATCH(B22,'Registru ordine'!$B$5:$B$304,0)),"Ordin inexistent în registru.",TRIM(IF(OR(D22="",E22="",F22="",G22=""),"Date incomplete. ","")&amp;IF(AND(D22&lt;&gt;"",OR(D22&lt;INDEX('Registru ordine'!$J$5:$J$304,MATCH(B22,'Registru ordine'!$B$5:$B$304,0))-1,D22&gt;INDEX('Registru ordine'!$L$5:$L$304,MATCH(B22,'Registru ordine'!$B$5:$B$304,0))+1)),"Data e în afara deplasării. ",""))))</f>
        <v/>
      </c>
    </row>
    <row r="23" spans="1:8" x14ac:dyDescent="0.2">
      <c r="A23" s="1" t="str">
        <f t="shared" si="0"/>
        <v/>
      </c>
      <c r="B23" s="18"/>
      <c r="C23" s="19" t="str">
        <f>IF(B23="","",COUNTIF(INDEX($B:$B,5):B23,B23))</f>
        <v/>
      </c>
      <c r="D23" s="20"/>
      <c r="E23" s="6"/>
      <c r="F23" s="6"/>
      <c r="G23" s="7"/>
      <c r="H23" s="21" t="str">
        <f>IF(B23="","",IF(ISNA(MATCH(B23,'Registru ordine'!$B$5:$B$304,0)),"Ordin inexistent în registru.",TRIM(IF(OR(D23="",E23="",F23="",G23=""),"Date incomplete. ","")&amp;IF(AND(D23&lt;&gt;"",OR(D23&lt;INDEX('Registru ordine'!$J$5:$J$304,MATCH(B23,'Registru ordine'!$B$5:$B$304,0))-1,D23&gt;INDEX('Registru ordine'!$L$5:$L$304,MATCH(B23,'Registru ordine'!$B$5:$B$304,0))+1)),"Data e în afara deplasării. ",""))))</f>
        <v/>
      </c>
    </row>
    <row r="24" spans="1:8" x14ac:dyDescent="0.2">
      <c r="A24" s="1" t="str">
        <f t="shared" si="0"/>
        <v/>
      </c>
      <c r="B24" s="18"/>
      <c r="C24" s="19" t="str">
        <f>IF(B24="","",COUNTIF(INDEX($B:$B,5):B24,B24))</f>
        <v/>
      </c>
      <c r="D24" s="20"/>
      <c r="E24" s="6"/>
      <c r="F24" s="6"/>
      <c r="G24" s="7"/>
      <c r="H24" s="21" t="str">
        <f>IF(B24="","",IF(ISNA(MATCH(B24,'Registru ordine'!$B$5:$B$304,0)),"Ordin inexistent în registru.",TRIM(IF(OR(D24="",E24="",F24="",G24=""),"Date incomplete. ","")&amp;IF(AND(D24&lt;&gt;"",OR(D24&lt;INDEX('Registru ordine'!$J$5:$J$304,MATCH(B24,'Registru ordine'!$B$5:$B$304,0))-1,D24&gt;INDEX('Registru ordine'!$L$5:$L$304,MATCH(B24,'Registru ordine'!$B$5:$B$304,0))+1)),"Data e în afara deplasării. ",""))))</f>
        <v/>
      </c>
    </row>
    <row r="25" spans="1:8" x14ac:dyDescent="0.2">
      <c r="A25" s="1" t="str">
        <f t="shared" si="0"/>
        <v/>
      </c>
      <c r="B25" s="18"/>
      <c r="C25" s="19" t="str">
        <f>IF(B25="","",COUNTIF(INDEX($B:$B,5):B25,B25))</f>
        <v/>
      </c>
      <c r="D25" s="20"/>
      <c r="E25" s="6"/>
      <c r="F25" s="6"/>
      <c r="G25" s="7"/>
      <c r="H25" s="21" t="str">
        <f>IF(B25="","",IF(ISNA(MATCH(B25,'Registru ordine'!$B$5:$B$304,0)),"Ordin inexistent în registru.",TRIM(IF(OR(D25="",E25="",F25="",G25=""),"Date incomplete. ","")&amp;IF(AND(D25&lt;&gt;"",OR(D25&lt;INDEX('Registru ordine'!$J$5:$J$304,MATCH(B25,'Registru ordine'!$B$5:$B$304,0))-1,D25&gt;INDEX('Registru ordine'!$L$5:$L$304,MATCH(B25,'Registru ordine'!$B$5:$B$304,0))+1)),"Data e în afara deplasării. ",""))))</f>
        <v/>
      </c>
    </row>
    <row r="26" spans="1:8" x14ac:dyDescent="0.2">
      <c r="A26" s="1" t="str">
        <f t="shared" si="0"/>
        <v/>
      </c>
      <c r="B26" s="18"/>
      <c r="C26" s="19" t="str">
        <f>IF(B26="","",COUNTIF(INDEX($B:$B,5):B26,B26))</f>
        <v/>
      </c>
      <c r="D26" s="20"/>
      <c r="E26" s="6"/>
      <c r="F26" s="6"/>
      <c r="G26" s="7"/>
      <c r="H26" s="21" t="str">
        <f>IF(B26="","",IF(ISNA(MATCH(B26,'Registru ordine'!$B$5:$B$304,0)),"Ordin inexistent în registru.",TRIM(IF(OR(D26="",E26="",F26="",G26=""),"Date incomplete. ","")&amp;IF(AND(D26&lt;&gt;"",OR(D26&lt;INDEX('Registru ordine'!$J$5:$J$304,MATCH(B26,'Registru ordine'!$B$5:$B$304,0))-1,D26&gt;INDEX('Registru ordine'!$L$5:$L$304,MATCH(B26,'Registru ordine'!$B$5:$B$304,0))+1)),"Data e în afara deplasării. ",""))))</f>
        <v/>
      </c>
    </row>
    <row r="27" spans="1:8" x14ac:dyDescent="0.2">
      <c r="A27" s="1" t="str">
        <f t="shared" si="0"/>
        <v/>
      </c>
      <c r="B27" s="18"/>
      <c r="C27" s="19" t="str">
        <f>IF(B27="","",COUNTIF(INDEX($B:$B,5):B27,B27))</f>
        <v/>
      </c>
      <c r="D27" s="20"/>
      <c r="E27" s="6"/>
      <c r="F27" s="6"/>
      <c r="G27" s="7"/>
      <c r="H27" s="21" t="str">
        <f>IF(B27="","",IF(ISNA(MATCH(B27,'Registru ordine'!$B$5:$B$304,0)),"Ordin inexistent în registru.",TRIM(IF(OR(D27="",E27="",F27="",G27=""),"Date incomplete. ","")&amp;IF(AND(D27&lt;&gt;"",OR(D27&lt;INDEX('Registru ordine'!$J$5:$J$304,MATCH(B27,'Registru ordine'!$B$5:$B$304,0))-1,D27&gt;INDEX('Registru ordine'!$L$5:$L$304,MATCH(B27,'Registru ordine'!$B$5:$B$304,0))+1)),"Data e în afara deplasării. ",""))))</f>
        <v/>
      </c>
    </row>
    <row r="28" spans="1:8" x14ac:dyDescent="0.2">
      <c r="A28" s="1" t="str">
        <f t="shared" si="0"/>
        <v/>
      </c>
      <c r="B28" s="18"/>
      <c r="C28" s="19" t="str">
        <f>IF(B28="","",COUNTIF(INDEX($B:$B,5):B28,B28))</f>
        <v/>
      </c>
      <c r="D28" s="20"/>
      <c r="E28" s="6"/>
      <c r="F28" s="6"/>
      <c r="G28" s="7"/>
      <c r="H28" s="21" t="str">
        <f>IF(B28="","",IF(ISNA(MATCH(B28,'Registru ordine'!$B$5:$B$304,0)),"Ordin inexistent în registru.",TRIM(IF(OR(D28="",E28="",F28="",G28=""),"Date incomplete. ","")&amp;IF(AND(D28&lt;&gt;"",OR(D28&lt;INDEX('Registru ordine'!$J$5:$J$304,MATCH(B28,'Registru ordine'!$B$5:$B$304,0))-1,D28&gt;INDEX('Registru ordine'!$L$5:$L$304,MATCH(B28,'Registru ordine'!$B$5:$B$304,0))+1)),"Data e în afara deplasării. ",""))))</f>
        <v/>
      </c>
    </row>
    <row r="29" spans="1:8" x14ac:dyDescent="0.2">
      <c r="A29" s="1" t="str">
        <f t="shared" si="0"/>
        <v/>
      </c>
      <c r="B29" s="18"/>
      <c r="C29" s="19" t="str">
        <f>IF(B29="","",COUNTIF(INDEX($B:$B,5):B29,B29))</f>
        <v/>
      </c>
      <c r="D29" s="20"/>
      <c r="E29" s="6"/>
      <c r="F29" s="6"/>
      <c r="G29" s="7"/>
      <c r="H29" s="21" t="str">
        <f>IF(B29="","",IF(ISNA(MATCH(B29,'Registru ordine'!$B$5:$B$304,0)),"Ordin inexistent în registru.",TRIM(IF(OR(D29="",E29="",F29="",G29=""),"Date incomplete. ","")&amp;IF(AND(D29&lt;&gt;"",OR(D29&lt;INDEX('Registru ordine'!$J$5:$J$304,MATCH(B29,'Registru ordine'!$B$5:$B$304,0))-1,D29&gt;INDEX('Registru ordine'!$L$5:$L$304,MATCH(B29,'Registru ordine'!$B$5:$B$304,0))+1)),"Data e în afara deplasării. ",""))))</f>
        <v/>
      </c>
    </row>
    <row r="30" spans="1:8" x14ac:dyDescent="0.2">
      <c r="A30" s="1" t="str">
        <f t="shared" si="0"/>
        <v/>
      </c>
      <c r="B30" s="18"/>
      <c r="C30" s="19" t="str">
        <f>IF(B30="","",COUNTIF(INDEX($B:$B,5):B30,B30))</f>
        <v/>
      </c>
      <c r="D30" s="20"/>
      <c r="E30" s="6"/>
      <c r="F30" s="6"/>
      <c r="G30" s="7"/>
      <c r="H30" s="21" t="str">
        <f>IF(B30="","",IF(ISNA(MATCH(B30,'Registru ordine'!$B$5:$B$304,0)),"Ordin inexistent în registru.",TRIM(IF(OR(D30="",E30="",F30="",G30=""),"Date incomplete. ","")&amp;IF(AND(D30&lt;&gt;"",OR(D30&lt;INDEX('Registru ordine'!$J$5:$J$304,MATCH(B30,'Registru ordine'!$B$5:$B$304,0))-1,D30&gt;INDEX('Registru ordine'!$L$5:$L$304,MATCH(B30,'Registru ordine'!$B$5:$B$304,0))+1)),"Data e în afara deplasării. ",""))))</f>
        <v/>
      </c>
    </row>
    <row r="31" spans="1:8" x14ac:dyDescent="0.2">
      <c r="A31" s="1" t="str">
        <f t="shared" si="0"/>
        <v/>
      </c>
      <c r="B31" s="18"/>
      <c r="C31" s="19" t="str">
        <f>IF(B31="","",COUNTIF(INDEX($B:$B,5):B31,B31))</f>
        <v/>
      </c>
      <c r="D31" s="20"/>
      <c r="E31" s="6"/>
      <c r="F31" s="6"/>
      <c r="G31" s="7"/>
      <c r="H31" s="21" t="str">
        <f>IF(B31="","",IF(ISNA(MATCH(B31,'Registru ordine'!$B$5:$B$304,0)),"Ordin inexistent în registru.",TRIM(IF(OR(D31="",E31="",F31="",G31=""),"Date incomplete. ","")&amp;IF(AND(D31&lt;&gt;"",OR(D31&lt;INDEX('Registru ordine'!$J$5:$J$304,MATCH(B31,'Registru ordine'!$B$5:$B$304,0))-1,D31&gt;INDEX('Registru ordine'!$L$5:$L$304,MATCH(B31,'Registru ordine'!$B$5:$B$304,0))+1)),"Data e în afara deplasării. ",""))))</f>
        <v/>
      </c>
    </row>
    <row r="32" spans="1:8" x14ac:dyDescent="0.2">
      <c r="A32" s="1" t="str">
        <f t="shared" si="0"/>
        <v/>
      </c>
      <c r="B32" s="18"/>
      <c r="C32" s="19" t="str">
        <f>IF(B32="","",COUNTIF(INDEX($B:$B,5):B32,B32))</f>
        <v/>
      </c>
      <c r="D32" s="20"/>
      <c r="E32" s="6"/>
      <c r="F32" s="6"/>
      <c r="G32" s="7"/>
      <c r="H32" s="21" t="str">
        <f>IF(B32="","",IF(ISNA(MATCH(B32,'Registru ordine'!$B$5:$B$304,0)),"Ordin inexistent în registru.",TRIM(IF(OR(D32="",E32="",F32="",G32=""),"Date incomplete. ","")&amp;IF(AND(D32&lt;&gt;"",OR(D32&lt;INDEX('Registru ordine'!$J$5:$J$304,MATCH(B32,'Registru ordine'!$B$5:$B$304,0))-1,D32&gt;INDEX('Registru ordine'!$L$5:$L$304,MATCH(B32,'Registru ordine'!$B$5:$B$304,0))+1)),"Data e în afara deplasării. ",""))))</f>
        <v/>
      </c>
    </row>
    <row r="33" spans="1:8" x14ac:dyDescent="0.2">
      <c r="A33" s="1" t="str">
        <f t="shared" si="0"/>
        <v/>
      </c>
      <c r="B33" s="18"/>
      <c r="C33" s="19" t="str">
        <f>IF(B33="","",COUNTIF(INDEX($B:$B,5):B33,B33))</f>
        <v/>
      </c>
      <c r="D33" s="20"/>
      <c r="E33" s="6"/>
      <c r="F33" s="6"/>
      <c r="G33" s="7"/>
      <c r="H33" s="21" t="str">
        <f>IF(B33="","",IF(ISNA(MATCH(B33,'Registru ordine'!$B$5:$B$304,0)),"Ordin inexistent în registru.",TRIM(IF(OR(D33="",E33="",F33="",G33=""),"Date incomplete. ","")&amp;IF(AND(D33&lt;&gt;"",OR(D33&lt;INDEX('Registru ordine'!$J$5:$J$304,MATCH(B33,'Registru ordine'!$B$5:$B$304,0))-1,D33&gt;INDEX('Registru ordine'!$L$5:$L$304,MATCH(B33,'Registru ordine'!$B$5:$B$304,0))+1)),"Data e în afara deplasării. ",""))))</f>
        <v/>
      </c>
    </row>
    <row r="34" spans="1:8" x14ac:dyDescent="0.2">
      <c r="A34" s="1" t="str">
        <f t="shared" si="0"/>
        <v/>
      </c>
      <c r="B34" s="18"/>
      <c r="C34" s="19" t="str">
        <f>IF(B34="","",COUNTIF(INDEX($B:$B,5):B34,B34))</f>
        <v/>
      </c>
      <c r="D34" s="20"/>
      <c r="E34" s="6"/>
      <c r="F34" s="6"/>
      <c r="G34" s="7"/>
      <c r="H34" s="21" t="str">
        <f>IF(B34="","",IF(ISNA(MATCH(B34,'Registru ordine'!$B$5:$B$304,0)),"Ordin inexistent în registru.",TRIM(IF(OR(D34="",E34="",F34="",G34=""),"Date incomplete. ","")&amp;IF(AND(D34&lt;&gt;"",OR(D34&lt;INDEX('Registru ordine'!$J$5:$J$304,MATCH(B34,'Registru ordine'!$B$5:$B$304,0))-1,D34&gt;INDEX('Registru ordine'!$L$5:$L$304,MATCH(B34,'Registru ordine'!$B$5:$B$304,0))+1)),"Data e în afara deplasării. ",""))))</f>
        <v/>
      </c>
    </row>
    <row r="35" spans="1:8" x14ac:dyDescent="0.2">
      <c r="A35" s="1" t="str">
        <f t="shared" si="0"/>
        <v/>
      </c>
      <c r="B35" s="18"/>
      <c r="C35" s="19" t="str">
        <f>IF(B35="","",COUNTIF(INDEX($B:$B,5):B35,B35))</f>
        <v/>
      </c>
      <c r="D35" s="20"/>
      <c r="E35" s="6"/>
      <c r="F35" s="6"/>
      <c r="G35" s="7"/>
      <c r="H35" s="21" t="str">
        <f>IF(B35="","",IF(ISNA(MATCH(B35,'Registru ordine'!$B$5:$B$304,0)),"Ordin inexistent în registru.",TRIM(IF(OR(D35="",E35="",F35="",G35=""),"Date incomplete. ","")&amp;IF(AND(D35&lt;&gt;"",OR(D35&lt;INDEX('Registru ordine'!$J$5:$J$304,MATCH(B35,'Registru ordine'!$B$5:$B$304,0))-1,D35&gt;INDEX('Registru ordine'!$L$5:$L$304,MATCH(B35,'Registru ordine'!$B$5:$B$304,0))+1)),"Data e în afara deplasării. ",""))))</f>
        <v/>
      </c>
    </row>
    <row r="36" spans="1:8" x14ac:dyDescent="0.2">
      <c r="A36" s="1" t="str">
        <f t="shared" si="0"/>
        <v/>
      </c>
      <c r="B36" s="18"/>
      <c r="C36" s="19" t="str">
        <f>IF(B36="","",COUNTIF(INDEX($B:$B,5):B36,B36))</f>
        <v/>
      </c>
      <c r="D36" s="20"/>
      <c r="E36" s="6"/>
      <c r="F36" s="6"/>
      <c r="G36" s="7"/>
      <c r="H36" s="21" t="str">
        <f>IF(B36="","",IF(ISNA(MATCH(B36,'Registru ordine'!$B$5:$B$304,0)),"Ordin inexistent în registru.",TRIM(IF(OR(D36="",E36="",F36="",G36=""),"Date incomplete. ","")&amp;IF(AND(D36&lt;&gt;"",OR(D36&lt;INDEX('Registru ordine'!$J$5:$J$304,MATCH(B36,'Registru ordine'!$B$5:$B$304,0))-1,D36&gt;INDEX('Registru ordine'!$L$5:$L$304,MATCH(B36,'Registru ordine'!$B$5:$B$304,0))+1)),"Data e în afara deplasării. ",""))))</f>
        <v/>
      </c>
    </row>
    <row r="37" spans="1:8" x14ac:dyDescent="0.2">
      <c r="A37" s="1" t="str">
        <f t="shared" si="0"/>
        <v/>
      </c>
      <c r="B37" s="18"/>
      <c r="C37" s="19" t="str">
        <f>IF(B37="","",COUNTIF(INDEX($B:$B,5):B37,B37))</f>
        <v/>
      </c>
      <c r="D37" s="20"/>
      <c r="E37" s="6"/>
      <c r="F37" s="6"/>
      <c r="G37" s="7"/>
      <c r="H37" s="21" t="str">
        <f>IF(B37="","",IF(ISNA(MATCH(B37,'Registru ordine'!$B$5:$B$304,0)),"Ordin inexistent în registru.",TRIM(IF(OR(D37="",E37="",F37="",G37=""),"Date incomplete. ","")&amp;IF(AND(D37&lt;&gt;"",OR(D37&lt;INDEX('Registru ordine'!$J$5:$J$304,MATCH(B37,'Registru ordine'!$B$5:$B$304,0))-1,D37&gt;INDEX('Registru ordine'!$L$5:$L$304,MATCH(B37,'Registru ordine'!$B$5:$B$304,0))+1)),"Data e în afara deplasării. ",""))))</f>
        <v/>
      </c>
    </row>
    <row r="38" spans="1:8" x14ac:dyDescent="0.2">
      <c r="A38" s="1" t="str">
        <f t="shared" si="0"/>
        <v/>
      </c>
      <c r="B38" s="18"/>
      <c r="C38" s="19" t="str">
        <f>IF(B38="","",COUNTIF(INDEX($B:$B,5):B38,B38))</f>
        <v/>
      </c>
      <c r="D38" s="20"/>
      <c r="E38" s="6"/>
      <c r="F38" s="6"/>
      <c r="G38" s="7"/>
      <c r="H38" s="21" t="str">
        <f>IF(B38="","",IF(ISNA(MATCH(B38,'Registru ordine'!$B$5:$B$304,0)),"Ordin inexistent în registru.",TRIM(IF(OR(D38="",E38="",F38="",G38=""),"Date incomplete. ","")&amp;IF(AND(D38&lt;&gt;"",OR(D38&lt;INDEX('Registru ordine'!$J$5:$J$304,MATCH(B38,'Registru ordine'!$B$5:$B$304,0))-1,D38&gt;INDEX('Registru ordine'!$L$5:$L$304,MATCH(B38,'Registru ordine'!$B$5:$B$304,0))+1)),"Data e în afara deplasării. ",""))))</f>
        <v/>
      </c>
    </row>
    <row r="39" spans="1:8" x14ac:dyDescent="0.2">
      <c r="A39" s="1" t="str">
        <f t="shared" si="0"/>
        <v/>
      </c>
      <c r="B39" s="18"/>
      <c r="C39" s="19" t="str">
        <f>IF(B39="","",COUNTIF(INDEX($B:$B,5):B39,B39))</f>
        <v/>
      </c>
      <c r="D39" s="20"/>
      <c r="E39" s="6"/>
      <c r="F39" s="6"/>
      <c r="G39" s="7"/>
      <c r="H39" s="21" t="str">
        <f>IF(B39="","",IF(ISNA(MATCH(B39,'Registru ordine'!$B$5:$B$304,0)),"Ordin inexistent în registru.",TRIM(IF(OR(D39="",E39="",F39="",G39=""),"Date incomplete. ","")&amp;IF(AND(D39&lt;&gt;"",OR(D39&lt;INDEX('Registru ordine'!$J$5:$J$304,MATCH(B39,'Registru ordine'!$B$5:$B$304,0))-1,D39&gt;INDEX('Registru ordine'!$L$5:$L$304,MATCH(B39,'Registru ordine'!$B$5:$B$304,0))+1)),"Data e în afara deplasării. ",""))))</f>
        <v/>
      </c>
    </row>
    <row r="40" spans="1:8" x14ac:dyDescent="0.2">
      <c r="A40" s="1" t="str">
        <f t="shared" si="0"/>
        <v/>
      </c>
      <c r="B40" s="18"/>
      <c r="C40" s="19" t="str">
        <f>IF(B40="","",COUNTIF(INDEX($B:$B,5):B40,B40))</f>
        <v/>
      </c>
      <c r="D40" s="20"/>
      <c r="E40" s="6"/>
      <c r="F40" s="6"/>
      <c r="G40" s="7"/>
      <c r="H40" s="21" t="str">
        <f>IF(B40="","",IF(ISNA(MATCH(B40,'Registru ordine'!$B$5:$B$304,0)),"Ordin inexistent în registru.",TRIM(IF(OR(D40="",E40="",F40="",G40=""),"Date incomplete. ","")&amp;IF(AND(D40&lt;&gt;"",OR(D40&lt;INDEX('Registru ordine'!$J$5:$J$304,MATCH(B40,'Registru ordine'!$B$5:$B$304,0))-1,D40&gt;INDEX('Registru ordine'!$L$5:$L$304,MATCH(B40,'Registru ordine'!$B$5:$B$304,0))+1)),"Data e în afara deplasării. ",""))))</f>
        <v/>
      </c>
    </row>
    <row r="41" spans="1:8" x14ac:dyDescent="0.2">
      <c r="A41" s="1" t="str">
        <f t="shared" si="0"/>
        <v/>
      </c>
      <c r="B41" s="18"/>
      <c r="C41" s="19" t="str">
        <f>IF(B41="","",COUNTIF(INDEX($B:$B,5):B41,B41))</f>
        <v/>
      </c>
      <c r="D41" s="20"/>
      <c r="E41" s="6"/>
      <c r="F41" s="6"/>
      <c r="G41" s="7"/>
      <c r="H41" s="21" t="str">
        <f>IF(B41="","",IF(ISNA(MATCH(B41,'Registru ordine'!$B$5:$B$304,0)),"Ordin inexistent în registru.",TRIM(IF(OR(D41="",E41="",F41="",G41=""),"Date incomplete. ","")&amp;IF(AND(D41&lt;&gt;"",OR(D41&lt;INDEX('Registru ordine'!$J$5:$J$304,MATCH(B41,'Registru ordine'!$B$5:$B$304,0))-1,D41&gt;INDEX('Registru ordine'!$L$5:$L$304,MATCH(B41,'Registru ordine'!$B$5:$B$304,0))+1)),"Data e în afara deplasării. ",""))))</f>
        <v/>
      </c>
    </row>
    <row r="42" spans="1:8" x14ac:dyDescent="0.2">
      <c r="A42" s="1" t="str">
        <f t="shared" si="0"/>
        <v/>
      </c>
      <c r="B42" s="18"/>
      <c r="C42" s="19" t="str">
        <f>IF(B42="","",COUNTIF(INDEX($B:$B,5):B42,B42))</f>
        <v/>
      </c>
      <c r="D42" s="20"/>
      <c r="E42" s="6"/>
      <c r="F42" s="6"/>
      <c r="G42" s="7"/>
      <c r="H42" s="21" t="str">
        <f>IF(B42="","",IF(ISNA(MATCH(B42,'Registru ordine'!$B$5:$B$304,0)),"Ordin inexistent în registru.",TRIM(IF(OR(D42="",E42="",F42="",G42=""),"Date incomplete. ","")&amp;IF(AND(D42&lt;&gt;"",OR(D42&lt;INDEX('Registru ordine'!$J$5:$J$304,MATCH(B42,'Registru ordine'!$B$5:$B$304,0))-1,D42&gt;INDEX('Registru ordine'!$L$5:$L$304,MATCH(B42,'Registru ordine'!$B$5:$B$304,0))+1)),"Data e în afara deplasării. ",""))))</f>
        <v/>
      </c>
    </row>
    <row r="43" spans="1:8" x14ac:dyDescent="0.2">
      <c r="A43" s="1" t="str">
        <f t="shared" si="0"/>
        <v/>
      </c>
      <c r="B43" s="18"/>
      <c r="C43" s="19" t="str">
        <f>IF(B43="","",COUNTIF(INDEX($B:$B,5):B43,B43))</f>
        <v/>
      </c>
      <c r="D43" s="20"/>
      <c r="E43" s="6"/>
      <c r="F43" s="6"/>
      <c r="G43" s="7"/>
      <c r="H43" s="21" t="str">
        <f>IF(B43="","",IF(ISNA(MATCH(B43,'Registru ordine'!$B$5:$B$304,0)),"Ordin inexistent în registru.",TRIM(IF(OR(D43="",E43="",F43="",G43=""),"Date incomplete. ","")&amp;IF(AND(D43&lt;&gt;"",OR(D43&lt;INDEX('Registru ordine'!$J$5:$J$304,MATCH(B43,'Registru ordine'!$B$5:$B$304,0))-1,D43&gt;INDEX('Registru ordine'!$L$5:$L$304,MATCH(B43,'Registru ordine'!$B$5:$B$304,0))+1)),"Data e în afara deplasării. ",""))))</f>
        <v/>
      </c>
    </row>
    <row r="44" spans="1:8" x14ac:dyDescent="0.2">
      <c r="A44" s="1" t="str">
        <f t="shared" si="0"/>
        <v/>
      </c>
      <c r="B44" s="18"/>
      <c r="C44" s="19" t="str">
        <f>IF(B44="","",COUNTIF(INDEX($B:$B,5):B44,B44))</f>
        <v/>
      </c>
      <c r="D44" s="20"/>
      <c r="E44" s="6"/>
      <c r="F44" s="6"/>
      <c r="G44" s="7"/>
      <c r="H44" s="21" t="str">
        <f>IF(B44="","",IF(ISNA(MATCH(B44,'Registru ordine'!$B$5:$B$304,0)),"Ordin inexistent în registru.",TRIM(IF(OR(D44="",E44="",F44="",G44=""),"Date incomplete. ","")&amp;IF(AND(D44&lt;&gt;"",OR(D44&lt;INDEX('Registru ordine'!$J$5:$J$304,MATCH(B44,'Registru ordine'!$B$5:$B$304,0))-1,D44&gt;INDEX('Registru ordine'!$L$5:$L$304,MATCH(B44,'Registru ordine'!$B$5:$B$304,0))+1)),"Data e în afara deplasării. ",""))))</f>
        <v/>
      </c>
    </row>
    <row r="45" spans="1:8" x14ac:dyDescent="0.2">
      <c r="A45" s="1" t="str">
        <f t="shared" si="0"/>
        <v/>
      </c>
      <c r="B45" s="18"/>
      <c r="C45" s="19" t="str">
        <f>IF(B45="","",COUNTIF(INDEX($B:$B,5):B45,B45))</f>
        <v/>
      </c>
      <c r="D45" s="20"/>
      <c r="E45" s="6"/>
      <c r="F45" s="6"/>
      <c r="G45" s="7"/>
      <c r="H45" s="21" t="str">
        <f>IF(B45="","",IF(ISNA(MATCH(B45,'Registru ordine'!$B$5:$B$304,0)),"Ordin inexistent în registru.",TRIM(IF(OR(D45="",E45="",F45="",G45=""),"Date incomplete. ","")&amp;IF(AND(D45&lt;&gt;"",OR(D45&lt;INDEX('Registru ordine'!$J$5:$J$304,MATCH(B45,'Registru ordine'!$B$5:$B$304,0))-1,D45&gt;INDEX('Registru ordine'!$L$5:$L$304,MATCH(B45,'Registru ordine'!$B$5:$B$304,0))+1)),"Data e în afara deplasării. ",""))))</f>
        <v/>
      </c>
    </row>
    <row r="46" spans="1:8" x14ac:dyDescent="0.2">
      <c r="A46" s="1" t="str">
        <f t="shared" si="0"/>
        <v/>
      </c>
      <c r="B46" s="18"/>
      <c r="C46" s="19" t="str">
        <f>IF(B46="","",COUNTIF(INDEX($B:$B,5):B46,B46))</f>
        <v/>
      </c>
      <c r="D46" s="20"/>
      <c r="E46" s="6"/>
      <c r="F46" s="6"/>
      <c r="G46" s="7"/>
      <c r="H46" s="21" t="str">
        <f>IF(B46="","",IF(ISNA(MATCH(B46,'Registru ordine'!$B$5:$B$304,0)),"Ordin inexistent în registru.",TRIM(IF(OR(D46="",E46="",F46="",G46=""),"Date incomplete. ","")&amp;IF(AND(D46&lt;&gt;"",OR(D46&lt;INDEX('Registru ordine'!$J$5:$J$304,MATCH(B46,'Registru ordine'!$B$5:$B$304,0))-1,D46&gt;INDEX('Registru ordine'!$L$5:$L$304,MATCH(B46,'Registru ordine'!$B$5:$B$304,0))+1)),"Data e în afara deplasării. ",""))))</f>
        <v/>
      </c>
    </row>
    <row r="47" spans="1:8" x14ac:dyDescent="0.2">
      <c r="A47" s="1" t="str">
        <f t="shared" si="0"/>
        <v/>
      </c>
      <c r="B47" s="18"/>
      <c r="C47" s="19" t="str">
        <f>IF(B47="","",COUNTIF(INDEX($B:$B,5):B47,B47))</f>
        <v/>
      </c>
      <c r="D47" s="20"/>
      <c r="E47" s="6"/>
      <c r="F47" s="6"/>
      <c r="G47" s="7"/>
      <c r="H47" s="21" t="str">
        <f>IF(B47="","",IF(ISNA(MATCH(B47,'Registru ordine'!$B$5:$B$304,0)),"Ordin inexistent în registru.",TRIM(IF(OR(D47="",E47="",F47="",G47=""),"Date incomplete. ","")&amp;IF(AND(D47&lt;&gt;"",OR(D47&lt;INDEX('Registru ordine'!$J$5:$J$304,MATCH(B47,'Registru ordine'!$B$5:$B$304,0))-1,D47&gt;INDEX('Registru ordine'!$L$5:$L$304,MATCH(B47,'Registru ordine'!$B$5:$B$304,0))+1)),"Data e în afara deplasării. ",""))))</f>
        <v/>
      </c>
    </row>
    <row r="48" spans="1:8" x14ac:dyDescent="0.2">
      <c r="A48" s="1" t="str">
        <f t="shared" si="0"/>
        <v/>
      </c>
      <c r="B48" s="18"/>
      <c r="C48" s="19" t="str">
        <f>IF(B48="","",COUNTIF(INDEX($B:$B,5):B48,B48))</f>
        <v/>
      </c>
      <c r="D48" s="20"/>
      <c r="E48" s="6"/>
      <c r="F48" s="6"/>
      <c r="G48" s="7"/>
      <c r="H48" s="21" t="str">
        <f>IF(B48="","",IF(ISNA(MATCH(B48,'Registru ordine'!$B$5:$B$304,0)),"Ordin inexistent în registru.",TRIM(IF(OR(D48="",E48="",F48="",G48=""),"Date incomplete. ","")&amp;IF(AND(D48&lt;&gt;"",OR(D48&lt;INDEX('Registru ordine'!$J$5:$J$304,MATCH(B48,'Registru ordine'!$B$5:$B$304,0))-1,D48&gt;INDEX('Registru ordine'!$L$5:$L$304,MATCH(B48,'Registru ordine'!$B$5:$B$304,0))+1)),"Data e în afara deplasării. ",""))))</f>
        <v/>
      </c>
    </row>
    <row r="49" spans="1:8" x14ac:dyDescent="0.2">
      <c r="A49" s="1" t="str">
        <f t="shared" si="0"/>
        <v/>
      </c>
      <c r="B49" s="18"/>
      <c r="C49" s="19" t="str">
        <f>IF(B49="","",COUNTIF(INDEX($B:$B,5):B49,B49))</f>
        <v/>
      </c>
      <c r="D49" s="20"/>
      <c r="E49" s="6"/>
      <c r="F49" s="6"/>
      <c r="G49" s="7"/>
      <c r="H49" s="21" t="str">
        <f>IF(B49="","",IF(ISNA(MATCH(B49,'Registru ordine'!$B$5:$B$304,0)),"Ordin inexistent în registru.",TRIM(IF(OR(D49="",E49="",F49="",G49=""),"Date incomplete. ","")&amp;IF(AND(D49&lt;&gt;"",OR(D49&lt;INDEX('Registru ordine'!$J$5:$J$304,MATCH(B49,'Registru ordine'!$B$5:$B$304,0))-1,D49&gt;INDEX('Registru ordine'!$L$5:$L$304,MATCH(B49,'Registru ordine'!$B$5:$B$304,0))+1)),"Data e în afara deplasării. ",""))))</f>
        <v/>
      </c>
    </row>
    <row r="50" spans="1:8" x14ac:dyDescent="0.2">
      <c r="A50" s="1" t="str">
        <f t="shared" si="0"/>
        <v/>
      </c>
      <c r="B50" s="18"/>
      <c r="C50" s="19" t="str">
        <f>IF(B50="","",COUNTIF(INDEX($B:$B,5):B50,B50))</f>
        <v/>
      </c>
      <c r="D50" s="20"/>
      <c r="E50" s="6"/>
      <c r="F50" s="6"/>
      <c r="G50" s="7"/>
      <c r="H50" s="21" t="str">
        <f>IF(B50="","",IF(ISNA(MATCH(B50,'Registru ordine'!$B$5:$B$304,0)),"Ordin inexistent în registru.",TRIM(IF(OR(D50="",E50="",F50="",G50=""),"Date incomplete. ","")&amp;IF(AND(D50&lt;&gt;"",OR(D50&lt;INDEX('Registru ordine'!$J$5:$J$304,MATCH(B50,'Registru ordine'!$B$5:$B$304,0))-1,D50&gt;INDEX('Registru ordine'!$L$5:$L$304,MATCH(B50,'Registru ordine'!$B$5:$B$304,0))+1)),"Data e în afara deplasării. ",""))))</f>
        <v/>
      </c>
    </row>
    <row r="51" spans="1:8" x14ac:dyDescent="0.2">
      <c r="A51" s="1" t="str">
        <f t="shared" si="0"/>
        <v/>
      </c>
      <c r="B51" s="18"/>
      <c r="C51" s="19" t="str">
        <f>IF(B51="","",COUNTIF(INDEX($B:$B,5):B51,B51))</f>
        <v/>
      </c>
      <c r="D51" s="20"/>
      <c r="E51" s="6"/>
      <c r="F51" s="6"/>
      <c r="G51" s="7"/>
      <c r="H51" s="21" t="str">
        <f>IF(B51="","",IF(ISNA(MATCH(B51,'Registru ordine'!$B$5:$B$304,0)),"Ordin inexistent în registru.",TRIM(IF(OR(D51="",E51="",F51="",G51=""),"Date incomplete. ","")&amp;IF(AND(D51&lt;&gt;"",OR(D51&lt;INDEX('Registru ordine'!$J$5:$J$304,MATCH(B51,'Registru ordine'!$B$5:$B$304,0))-1,D51&gt;INDEX('Registru ordine'!$L$5:$L$304,MATCH(B51,'Registru ordine'!$B$5:$B$304,0))+1)),"Data e în afara deplasării. ",""))))</f>
        <v/>
      </c>
    </row>
    <row r="52" spans="1:8" x14ac:dyDescent="0.2">
      <c r="A52" s="1" t="str">
        <f t="shared" si="0"/>
        <v/>
      </c>
      <c r="B52" s="18"/>
      <c r="C52" s="19" t="str">
        <f>IF(B52="","",COUNTIF(INDEX($B:$B,5):B52,B52))</f>
        <v/>
      </c>
      <c r="D52" s="20"/>
      <c r="E52" s="6"/>
      <c r="F52" s="6"/>
      <c r="G52" s="7"/>
      <c r="H52" s="21" t="str">
        <f>IF(B52="","",IF(ISNA(MATCH(B52,'Registru ordine'!$B$5:$B$304,0)),"Ordin inexistent în registru.",TRIM(IF(OR(D52="",E52="",F52="",G52=""),"Date incomplete. ","")&amp;IF(AND(D52&lt;&gt;"",OR(D52&lt;INDEX('Registru ordine'!$J$5:$J$304,MATCH(B52,'Registru ordine'!$B$5:$B$304,0))-1,D52&gt;INDEX('Registru ordine'!$L$5:$L$304,MATCH(B52,'Registru ordine'!$B$5:$B$304,0))+1)),"Data e în afara deplasării. ",""))))</f>
        <v/>
      </c>
    </row>
    <row r="53" spans="1:8" x14ac:dyDescent="0.2">
      <c r="A53" s="1" t="str">
        <f t="shared" si="0"/>
        <v/>
      </c>
      <c r="B53" s="18"/>
      <c r="C53" s="19" t="str">
        <f>IF(B53="","",COUNTIF(INDEX($B:$B,5):B53,B53))</f>
        <v/>
      </c>
      <c r="D53" s="20"/>
      <c r="E53" s="6"/>
      <c r="F53" s="6"/>
      <c r="G53" s="7"/>
      <c r="H53" s="21" t="str">
        <f>IF(B53="","",IF(ISNA(MATCH(B53,'Registru ordine'!$B$5:$B$304,0)),"Ordin inexistent în registru.",TRIM(IF(OR(D53="",E53="",F53="",G53=""),"Date incomplete. ","")&amp;IF(AND(D53&lt;&gt;"",OR(D53&lt;INDEX('Registru ordine'!$J$5:$J$304,MATCH(B53,'Registru ordine'!$B$5:$B$304,0))-1,D53&gt;INDEX('Registru ordine'!$L$5:$L$304,MATCH(B53,'Registru ordine'!$B$5:$B$304,0))+1)),"Data e în afara deplasării. ",""))))</f>
        <v/>
      </c>
    </row>
    <row r="54" spans="1:8" x14ac:dyDescent="0.2">
      <c r="A54" s="1" t="str">
        <f t="shared" si="0"/>
        <v/>
      </c>
      <c r="B54" s="18"/>
      <c r="C54" s="19" t="str">
        <f>IF(B54="","",COUNTIF(INDEX($B:$B,5):B54,B54))</f>
        <v/>
      </c>
      <c r="D54" s="20"/>
      <c r="E54" s="6"/>
      <c r="F54" s="6"/>
      <c r="G54" s="7"/>
      <c r="H54" s="21" t="str">
        <f>IF(B54="","",IF(ISNA(MATCH(B54,'Registru ordine'!$B$5:$B$304,0)),"Ordin inexistent în registru.",TRIM(IF(OR(D54="",E54="",F54="",G54=""),"Date incomplete. ","")&amp;IF(AND(D54&lt;&gt;"",OR(D54&lt;INDEX('Registru ordine'!$J$5:$J$304,MATCH(B54,'Registru ordine'!$B$5:$B$304,0))-1,D54&gt;INDEX('Registru ordine'!$L$5:$L$304,MATCH(B54,'Registru ordine'!$B$5:$B$304,0))+1)),"Data e în afara deplasării. ",""))))</f>
        <v/>
      </c>
    </row>
    <row r="55" spans="1:8" x14ac:dyDescent="0.2">
      <c r="A55" s="1" t="str">
        <f t="shared" si="0"/>
        <v/>
      </c>
      <c r="B55" s="18"/>
      <c r="C55" s="19" t="str">
        <f>IF(B55="","",COUNTIF(INDEX($B:$B,5):B55,B55))</f>
        <v/>
      </c>
      <c r="D55" s="20"/>
      <c r="E55" s="6"/>
      <c r="F55" s="6"/>
      <c r="G55" s="7"/>
      <c r="H55" s="21" t="str">
        <f>IF(B55="","",IF(ISNA(MATCH(B55,'Registru ordine'!$B$5:$B$304,0)),"Ordin inexistent în registru.",TRIM(IF(OR(D55="",E55="",F55="",G55=""),"Date incomplete. ","")&amp;IF(AND(D55&lt;&gt;"",OR(D55&lt;INDEX('Registru ordine'!$J$5:$J$304,MATCH(B55,'Registru ordine'!$B$5:$B$304,0))-1,D55&gt;INDEX('Registru ordine'!$L$5:$L$304,MATCH(B55,'Registru ordine'!$B$5:$B$304,0))+1)),"Data e în afara deplasării. ",""))))</f>
        <v/>
      </c>
    </row>
    <row r="56" spans="1:8" x14ac:dyDescent="0.2">
      <c r="A56" s="1" t="str">
        <f t="shared" si="0"/>
        <v/>
      </c>
      <c r="B56" s="18"/>
      <c r="C56" s="19" t="str">
        <f>IF(B56="","",COUNTIF(INDEX($B:$B,5):B56,B56))</f>
        <v/>
      </c>
      <c r="D56" s="20"/>
      <c r="E56" s="6"/>
      <c r="F56" s="6"/>
      <c r="G56" s="7"/>
      <c r="H56" s="21" t="str">
        <f>IF(B56="","",IF(ISNA(MATCH(B56,'Registru ordine'!$B$5:$B$304,0)),"Ordin inexistent în registru.",TRIM(IF(OR(D56="",E56="",F56="",G56=""),"Date incomplete. ","")&amp;IF(AND(D56&lt;&gt;"",OR(D56&lt;INDEX('Registru ordine'!$J$5:$J$304,MATCH(B56,'Registru ordine'!$B$5:$B$304,0))-1,D56&gt;INDEX('Registru ordine'!$L$5:$L$304,MATCH(B56,'Registru ordine'!$B$5:$B$304,0))+1)),"Data e în afara deplasării. ",""))))</f>
        <v/>
      </c>
    </row>
    <row r="57" spans="1:8" x14ac:dyDescent="0.2">
      <c r="A57" s="1" t="str">
        <f t="shared" si="0"/>
        <v/>
      </c>
      <c r="B57" s="18"/>
      <c r="C57" s="19" t="str">
        <f>IF(B57="","",COUNTIF(INDEX($B:$B,5):B57,B57))</f>
        <v/>
      </c>
      <c r="D57" s="20"/>
      <c r="E57" s="6"/>
      <c r="F57" s="6"/>
      <c r="G57" s="7"/>
      <c r="H57" s="21" t="str">
        <f>IF(B57="","",IF(ISNA(MATCH(B57,'Registru ordine'!$B$5:$B$304,0)),"Ordin inexistent în registru.",TRIM(IF(OR(D57="",E57="",F57="",G57=""),"Date incomplete. ","")&amp;IF(AND(D57&lt;&gt;"",OR(D57&lt;INDEX('Registru ordine'!$J$5:$J$304,MATCH(B57,'Registru ordine'!$B$5:$B$304,0))-1,D57&gt;INDEX('Registru ordine'!$L$5:$L$304,MATCH(B57,'Registru ordine'!$B$5:$B$304,0))+1)),"Data e în afara deplasării. ",""))))</f>
        <v/>
      </c>
    </row>
    <row r="58" spans="1:8" x14ac:dyDescent="0.2">
      <c r="A58" s="1" t="str">
        <f t="shared" si="0"/>
        <v/>
      </c>
      <c r="B58" s="18"/>
      <c r="C58" s="19" t="str">
        <f>IF(B58="","",COUNTIF(INDEX($B:$B,5):B58,B58))</f>
        <v/>
      </c>
      <c r="D58" s="20"/>
      <c r="E58" s="6"/>
      <c r="F58" s="6"/>
      <c r="G58" s="7"/>
      <c r="H58" s="21" t="str">
        <f>IF(B58="","",IF(ISNA(MATCH(B58,'Registru ordine'!$B$5:$B$304,0)),"Ordin inexistent în registru.",TRIM(IF(OR(D58="",E58="",F58="",G58=""),"Date incomplete. ","")&amp;IF(AND(D58&lt;&gt;"",OR(D58&lt;INDEX('Registru ordine'!$J$5:$J$304,MATCH(B58,'Registru ordine'!$B$5:$B$304,0))-1,D58&gt;INDEX('Registru ordine'!$L$5:$L$304,MATCH(B58,'Registru ordine'!$B$5:$B$304,0))+1)),"Data e în afara deplasării. ",""))))</f>
        <v/>
      </c>
    </row>
    <row r="59" spans="1:8" x14ac:dyDescent="0.2">
      <c r="A59" s="1" t="str">
        <f t="shared" si="0"/>
        <v/>
      </c>
      <c r="B59" s="18"/>
      <c r="C59" s="19" t="str">
        <f>IF(B59="","",COUNTIF(INDEX($B:$B,5):B59,B59))</f>
        <v/>
      </c>
      <c r="D59" s="20"/>
      <c r="E59" s="6"/>
      <c r="F59" s="6"/>
      <c r="G59" s="7"/>
      <c r="H59" s="21" t="str">
        <f>IF(B59="","",IF(ISNA(MATCH(B59,'Registru ordine'!$B$5:$B$304,0)),"Ordin inexistent în registru.",TRIM(IF(OR(D59="",E59="",F59="",G59=""),"Date incomplete. ","")&amp;IF(AND(D59&lt;&gt;"",OR(D59&lt;INDEX('Registru ordine'!$J$5:$J$304,MATCH(B59,'Registru ordine'!$B$5:$B$304,0))-1,D59&gt;INDEX('Registru ordine'!$L$5:$L$304,MATCH(B59,'Registru ordine'!$B$5:$B$304,0))+1)),"Data e în afara deplasării. ",""))))</f>
        <v/>
      </c>
    </row>
    <row r="60" spans="1:8" x14ac:dyDescent="0.2">
      <c r="A60" s="1" t="str">
        <f t="shared" si="0"/>
        <v/>
      </c>
      <c r="B60" s="18"/>
      <c r="C60" s="19" t="str">
        <f>IF(B60="","",COUNTIF(INDEX($B:$B,5):B60,B60))</f>
        <v/>
      </c>
      <c r="D60" s="20"/>
      <c r="E60" s="6"/>
      <c r="F60" s="6"/>
      <c r="G60" s="7"/>
      <c r="H60" s="21" t="str">
        <f>IF(B60="","",IF(ISNA(MATCH(B60,'Registru ordine'!$B$5:$B$304,0)),"Ordin inexistent în registru.",TRIM(IF(OR(D60="",E60="",F60="",G60=""),"Date incomplete. ","")&amp;IF(AND(D60&lt;&gt;"",OR(D60&lt;INDEX('Registru ordine'!$J$5:$J$304,MATCH(B60,'Registru ordine'!$B$5:$B$304,0))-1,D60&gt;INDEX('Registru ordine'!$L$5:$L$304,MATCH(B60,'Registru ordine'!$B$5:$B$304,0))+1)),"Data e în afara deplasării. ",""))))</f>
        <v/>
      </c>
    </row>
    <row r="61" spans="1:8" x14ac:dyDescent="0.2">
      <c r="A61" s="1" t="str">
        <f t="shared" si="0"/>
        <v/>
      </c>
      <c r="B61" s="18"/>
      <c r="C61" s="19" t="str">
        <f>IF(B61="","",COUNTIF(INDEX($B:$B,5):B61,B61))</f>
        <v/>
      </c>
      <c r="D61" s="20"/>
      <c r="E61" s="6"/>
      <c r="F61" s="6"/>
      <c r="G61" s="7"/>
      <c r="H61" s="21" t="str">
        <f>IF(B61="","",IF(ISNA(MATCH(B61,'Registru ordine'!$B$5:$B$304,0)),"Ordin inexistent în registru.",TRIM(IF(OR(D61="",E61="",F61="",G61=""),"Date incomplete. ","")&amp;IF(AND(D61&lt;&gt;"",OR(D61&lt;INDEX('Registru ordine'!$J$5:$J$304,MATCH(B61,'Registru ordine'!$B$5:$B$304,0))-1,D61&gt;INDEX('Registru ordine'!$L$5:$L$304,MATCH(B61,'Registru ordine'!$B$5:$B$304,0))+1)),"Data e în afara deplasării. ",""))))</f>
        <v/>
      </c>
    </row>
    <row r="62" spans="1:8" x14ac:dyDescent="0.2">
      <c r="A62" s="1" t="str">
        <f t="shared" si="0"/>
        <v/>
      </c>
      <c r="B62" s="18"/>
      <c r="C62" s="19" t="str">
        <f>IF(B62="","",COUNTIF(INDEX($B:$B,5):B62,B62))</f>
        <v/>
      </c>
      <c r="D62" s="20"/>
      <c r="E62" s="6"/>
      <c r="F62" s="6"/>
      <c r="G62" s="7"/>
      <c r="H62" s="21" t="str">
        <f>IF(B62="","",IF(ISNA(MATCH(B62,'Registru ordine'!$B$5:$B$304,0)),"Ordin inexistent în registru.",TRIM(IF(OR(D62="",E62="",F62="",G62=""),"Date incomplete. ","")&amp;IF(AND(D62&lt;&gt;"",OR(D62&lt;INDEX('Registru ordine'!$J$5:$J$304,MATCH(B62,'Registru ordine'!$B$5:$B$304,0))-1,D62&gt;INDEX('Registru ordine'!$L$5:$L$304,MATCH(B62,'Registru ordine'!$B$5:$B$304,0))+1)),"Data e în afara deplasării. ",""))))</f>
        <v/>
      </c>
    </row>
    <row r="63" spans="1:8" x14ac:dyDescent="0.2">
      <c r="A63" s="1" t="str">
        <f t="shared" si="0"/>
        <v/>
      </c>
      <c r="B63" s="18"/>
      <c r="C63" s="19" t="str">
        <f>IF(B63="","",COUNTIF(INDEX($B:$B,5):B63,B63))</f>
        <v/>
      </c>
      <c r="D63" s="20"/>
      <c r="E63" s="6"/>
      <c r="F63" s="6"/>
      <c r="G63" s="7"/>
      <c r="H63" s="21" t="str">
        <f>IF(B63="","",IF(ISNA(MATCH(B63,'Registru ordine'!$B$5:$B$304,0)),"Ordin inexistent în registru.",TRIM(IF(OR(D63="",E63="",F63="",G63=""),"Date incomplete. ","")&amp;IF(AND(D63&lt;&gt;"",OR(D63&lt;INDEX('Registru ordine'!$J$5:$J$304,MATCH(B63,'Registru ordine'!$B$5:$B$304,0))-1,D63&gt;INDEX('Registru ordine'!$L$5:$L$304,MATCH(B63,'Registru ordine'!$B$5:$B$304,0))+1)),"Data e în afara deplasării. ",""))))</f>
        <v/>
      </c>
    </row>
    <row r="64" spans="1:8" x14ac:dyDescent="0.2">
      <c r="A64" s="1" t="str">
        <f t="shared" si="0"/>
        <v/>
      </c>
      <c r="B64" s="18"/>
      <c r="C64" s="19" t="str">
        <f>IF(B64="","",COUNTIF(INDEX($B:$B,5):B64,B64))</f>
        <v/>
      </c>
      <c r="D64" s="20"/>
      <c r="E64" s="6"/>
      <c r="F64" s="6"/>
      <c r="G64" s="7"/>
      <c r="H64" s="21" t="str">
        <f>IF(B64="","",IF(ISNA(MATCH(B64,'Registru ordine'!$B$5:$B$304,0)),"Ordin inexistent în registru.",TRIM(IF(OR(D64="",E64="",F64="",G64=""),"Date incomplete. ","")&amp;IF(AND(D64&lt;&gt;"",OR(D64&lt;INDEX('Registru ordine'!$J$5:$J$304,MATCH(B64,'Registru ordine'!$B$5:$B$304,0))-1,D64&gt;INDEX('Registru ordine'!$L$5:$L$304,MATCH(B64,'Registru ordine'!$B$5:$B$304,0))+1)),"Data e în afara deplasării. ",""))))</f>
        <v/>
      </c>
    </row>
    <row r="65" spans="1:8" x14ac:dyDescent="0.2">
      <c r="A65" s="1" t="str">
        <f t="shared" si="0"/>
        <v/>
      </c>
      <c r="B65" s="18"/>
      <c r="C65" s="19" t="str">
        <f>IF(B65="","",COUNTIF(INDEX($B:$B,5):B65,B65))</f>
        <v/>
      </c>
      <c r="D65" s="20"/>
      <c r="E65" s="6"/>
      <c r="F65" s="6"/>
      <c r="G65" s="7"/>
      <c r="H65" s="21" t="str">
        <f>IF(B65="","",IF(ISNA(MATCH(B65,'Registru ordine'!$B$5:$B$304,0)),"Ordin inexistent în registru.",TRIM(IF(OR(D65="",E65="",F65="",G65=""),"Date incomplete. ","")&amp;IF(AND(D65&lt;&gt;"",OR(D65&lt;INDEX('Registru ordine'!$J$5:$J$304,MATCH(B65,'Registru ordine'!$B$5:$B$304,0))-1,D65&gt;INDEX('Registru ordine'!$L$5:$L$304,MATCH(B65,'Registru ordine'!$B$5:$B$304,0))+1)),"Data e în afara deplasării. ",""))))</f>
        <v/>
      </c>
    </row>
    <row r="66" spans="1:8" x14ac:dyDescent="0.2">
      <c r="A66" s="1" t="str">
        <f t="shared" si="0"/>
        <v/>
      </c>
      <c r="B66" s="18"/>
      <c r="C66" s="19" t="str">
        <f>IF(B66="","",COUNTIF(INDEX($B:$B,5):B66,B66))</f>
        <v/>
      </c>
      <c r="D66" s="20"/>
      <c r="E66" s="6"/>
      <c r="F66" s="6"/>
      <c r="G66" s="7"/>
      <c r="H66" s="21" t="str">
        <f>IF(B66="","",IF(ISNA(MATCH(B66,'Registru ordine'!$B$5:$B$304,0)),"Ordin inexistent în registru.",TRIM(IF(OR(D66="",E66="",F66="",G66=""),"Date incomplete. ","")&amp;IF(AND(D66&lt;&gt;"",OR(D66&lt;INDEX('Registru ordine'!$J$5:$J$304,MATCH(B66,'Registru ordine'!$B$5:$B$304,0))-1,D66&gt;INDEX('Registru ordine'!$L$5:$L$304,MATCH(B66,'Registru ordine'!$B$5:$B$304,0))+1)),"Data e în afara deplasării. ",""))))</f>
        <v/>
      </c>
    </row>
    <row r="67" spans="1:8" x14ac:dyDescent="0.2">
      <c r="A67" s="1" t="str">
        <f t="shared" si="0"/>
        <v/>
      </c>
      <c r="B67" s="18"/>
      <c r="C67" s="19" t="str">
        <f>IF(B67="","",COUNTIF(INDEX($B:$B,5):B67,B67))</f>
        <v/>
      </c>
      <c r="D67" s="20"/>
      <c r="E67" s="6"/>
      <c r="F67" s="6"/>
      <c r="G67" s="7"/>
      <c r="H67" s="21" t="str">
        <f>IF(B67="","",IF(ISNA(MATCH(B67,'Registru ordine'!$B$5:$B$304,0)),"Ordin inexistent în registru.",TRIM(IF(OR(D67="",E67="",F67="",G67=""),"Date incomplete. ","")&amp;IF(AND(D67&lt;&gt;"",OR(D67&lt;INDEX('Registru ordine'!$J$5:$J$304,MATCH(B67,'Registru ordine'!$B$5:$B$304,0))-1,D67&gt;INDEX('Registru ordine'!$L$5:$L$304,MATCH(B67,'Registru ordine'!$B$5:$B$304,0))+1)),"Data e în afara deplasării. ",""))))</f>
        <v/>
      </c>
    </row>
    <row r="68" spans="1:8" x14ac:dyDescent="0.2">
      <c r="A68" s="1" t="str">
        <f t="shared" si="0"/>
        <v/>
      </c>
      <c r="B68" s="18"/>
      <c r="C68" s="19" t="str">
        <f>IF(B68="","",COUNTIF(INDEX($B:$B,5):B68,B68))</f>
        <v/>
      </c>
      <c r="D68" s="20"/>
      <c r="E68" s="6"/>
      <c r="F68" s="6"/>
      <c r="G68" s="7"/>
      <c r="H68" s="21" t="str">
        <f>IF(B68="","",IF(ISNA(MATCH(B68,'Registru ordine'!$B$5:$B$304,0)),"Ordin inexistent în registru.",TRIM(IF(OR(D68="",E68="",F68="",G68=""),"Date incomplete. ","")&amp;IF(AND(D68&lt;&gt;"",OR(D68&lt;INDEX('Registru ordine'!$J$5:$J$304,MATCH(B68,'Registru ordine'!$B$5:$B$304,0))-1,D68&gt;INDEX('Registru ordine'!$L$5:$L$304,MATCH(B68,'Registru ordine'!$B$5:$B$304,0))+1)),"Data e în afara deplasării. ",""))))</f>
        <v/>
      </c>
    </row>
    <row r="69" spans="1:8" x14ac:dyDescent="0.2">
      <c r="A69" s="1" t="str">
        <f t="shared" ref="A69:A132" si="1">IF(B69="","",B69&amp;"|"&amp;C69)</f>
        <v/>
      </c>
      <c r="B69" s="18"/>
      <c r="C69" s="19" t="str">
        <f>IF(B69="","",COUNTIF(INDEX($B:$B,5):B69,B69))</f>
        <v/>
      </c>
      <c r="D69" s="20"/>
      <c r="E69" s="6"/>
      <c r="F69" s="6"/>
      <c r="G69" s="7"/>
      <c r="H69" s="21" t="str">
        <f>IF(B69="","",IF(ISNA(MATCH(B69,'Registru ordine'!$B$5:$B$304,0)),"Ordin inexistent în registru.",TRIM(IF(OR(D69="",E69="",F69="",G69=""),"Date incomplete. ","")&amp;IF(AND(D69&lt;&gt;"",OR(D69&lt;INDEX('Registru ordine'!$J$5:$J$304,MATCH(B69,'Registru ordine'!$B$5:$B$304,0))-1,D69&gt;INDEX('Registru ordine'!$L$5:$L$304,MATCH(B69,'Registru ordine'!$B$5:$B$304,0))+1)),"Data e în afara deplasării. ",""))))</f>
        <v/>
      </c>
    </row>
    <row r="70" spans="1:8" x14ac:dyDescent="0.2">
      <c r="A70" s="1" t="str">
        <f t="shared" si="1"/>
        <v/>
      </c>
      <c r="B70" s="18"/>
      <c r="C70" s="19" t="str">
        <f>IF(B70="","",COUNTIF(INDEX($B:$B,5):B70,B70))</f>
        <v/>
      </c>
      <c r="D70" s="20"/>
      <c r="E70" s="6"/>
      <c r="F70" s="6"/>
      <c r="G70" s="7"/>
      <c r="H70" s="21" t="str">
        <f>IF(B70="","",IF(ISNA(MATCH(B70,'Registru ordine'!$B$5:$B$304,0)),"Ordin inexistent în registru.",TRIM(IF(OR(D70="",E70="",F70="",G70=""),"Date incomplete. ","")&amp;IF(AND(D70&lt;&gt;"",OR(D70&lt;INDEX('Registru ordine'!$J$5:$J$304,MATCH(B70,'Registru ordine'!$B$5:$B$304,0))-1,D70&gt;INDEX('Registru ordine'!$L$5:$L$304,MATCH(B70,'Registru ordine'!$B$5:$B$304,0))+1)),"Data e în afara deplasării. ",""))))</f>
        <v/>
      </c>
    </row>
    <row r="71" spans="1:8" x14ac:dyDescent="0.2">
      <c r="A71" s="1" t="str">
        <f t="shared" si="1"/>
        <v/>
      </c>
      <c r="B71" s="18"/>
      <c r="C71" s="19" t="str">
        <f>IF(B71="","",COUNTIF(INDEX($B:$B,5):B71,B71))</f>
        <v/>
      </c>
      <c r="D71" s="20"/>
      <c r="E71" s="6"/>
      <c r="F71" s="6"/>
      <c r="G71" s="7"/>
      <c r="H71" s="21" t="str">
        <f>IF(B71="","",IF(ISNA(MATCH(B71,'Registru ordine'!$B$5:$B$304,0)),"Ordin inexistent în registru.",TRIM(IF(OR(D71="",E71="",F71="",G71=""),"Date incomplete. ","")&amp;IF(AND(D71&lt;&gt;"",OR(D71&lt;INDEX('Registru ordine'!$J$5:$J$304,MATCH(B71,'Registru ordine'!$B$5:$B$304,0))-1,D71&gt;INDEX('Registru ordine'!$L$5:$L$304,MATCH(B71,'Registru ordine'!$B$5:$B$304,0))+1)),"Data e în afara deplasării. ",""))))</f>
        <v/>
      </c>
    </row>
    <row r="72" spans="1:8" x14ac:dyDescent="0.2">
      <c r="A72" s="1" t="str">
        <f t="shared" si="1"/>
        <v/>
      </c>
      <c r="B72" s="18"/>
      <c r="C72" s="19" t="str">
        <f>IF(B72="","",COUNTIF(INDEX($B:$B,5):B72,B72))</f>
        <v/>
      </c>
      <c r="D72" s="20"/>
      <c r="E72" s="6"/>
      <c r="F72" s="6"/>
      <c r="G72" s="7"/>
      <c r="H72" s="21" t="str">
        <f>IF(B72="","",IF(ISNA(MATCH(B72,'Registru ordine'!$B$5:$B$304,0)),"Ordin inexistent în registru.",TRIM(IF(OR(D72="",E72="",F72="",G72=""),"Date incomplete. ","")&amp;IF(AND(D72&lt;&gt;"",OR(D72&lt;INDEX('Registru ordine'!$J$5:$J$304,MATCH(B72,'Registru ordine'!$B$5:$B$304,0))-1,D72&gt;INDEX('Registru ordine'!$L$5:$L$304,MATCH(B72,'Registru ordine'!$B$5:$B$304,0))+1)),"Data e în afara deplasării. ",""))))</f>
        <v/>
      </c>
    </row>
    <row r="73" spans="1:8" x14ac:dyDescent="0.2">
      <c r="A73" s="1" t="str">
        <f t="shared" si="1"/>
        <v/>
      </c>
      <c r="B73" s="18"/>
      <c r="C73" s="19" t="str">
        <f>IF(B73="","",COUNTIF(INDEX($B:$B,5):B73,B73))</f>
        <v/>
      </c>
      <c r="D73" s="20"/>
      <c r="E73" s="6"/>
      <c r="F73" s="6"/>
      <c r="G73" s="7"/>
      <c r="H73" s="21" t="str">
        <f>IF(B73="","",IF(ISNA(MATCH(B73,'Registru ordine'!$B$5:$B$304,0)),"Ordin inexistent în registru.",TRIM(IF(OR(D73="",E73="",F73="",G73=""),"Date incomplete. ","")&amp;IF(AND(D73&lt;&gt;"",OR(D73&lt;INDEX('Registru ordine'!$J$5:$J$304,MATCH(B73,'Registru ordine'!$B$5:$B$304,0))-1,D73&gt;INDEX('Registru ordine'!$L$5:$L$304,MATCH(B73,'Registru ordine'!$B$5:$B$304,0))+1)),"Data e în afara deplasării. ",""))))</f>
        <v/>
      </c>
    </row>
    <row r="74" spans="1:8" x14ac:dyDescent="0.2">
      <c r="A74" s="1" t="str">
        <f t="shared" si="1"/>
        <v/>
      </c>
      <c r="B74" s="18"/>
      <c r="C74" s="19" t="str">
        <f>IF(B74="","",COUNTIF(INDEX($B:$B,5):B74,B74))</f>
        <v/>
      </c>
      <c r="D74" s="20"/>
      <c r="E74" s="6"/>
      <c r="F74" s="6"/>
      <c r="G74" s="7"/>
      <c r="H74" s="21" t="str">
        <f>IF(B74="","",IF(ISNA(MATCH(B74,'Registru ordine'!$B$5:$B$304,0)),"Ordin inexistent în registru.",TRIM(IF(OR(D74="",E74="",F74="",G74=""),"Date incomplete. ","")&amp;IF(AND(D74&lt;&gt;"",OR(D74&lt;INDEX('Registru ordine'!$J$5:$J$304,MATCH(B74,'Registru ordine'!$B$5:$B$304,0))-1,D74&gt;INDEX('Registru ordine'!$L$5:$L$304,MATCH(B74,'Registru ordine'!$B$5:$B$304,0))+1)),"Data e în afara deplasării. ",""))))</f>
        <v/>
      </c>
    </row>
    <row r="75" spans="1:8" x14ac:dyDescent="0.2">
      <c r="A75" s="1" t="str">
        <f t="shared" si="1"/>
        <v/>
      </c>
      <c r="B75" s="18"/>
      <c r="C75" s="19" t="str">
        <f>IF(B75="","",COUNTIF(INDEX($B:$B,5):B75,B75))</f>
        <v/>
      </c>
      <c r="D75" s="20"/>
      <c r="E75" s="6"/>
      <c r="F75" s="6"/>
      <c r="G75" s="7"/>
      <c r="H75" s="21" t="str">
        <f>IF(B75="","",IF(ISNA(MATCH(B75,'Registru ordine'!$B$5:$B$304,0)),"Ordin inexistent în registru.",TRIM(IF(OR(D75="",E75="",F75="",G75=""),"Date incomplete. ","")&amp;IF(AND(D75&lt;&gt;"",OR(D75&lt;INDEX('Registru ordine'!$J$5:$J$304,MATCH(B75,'Registru ordine'!$B$5:$B$304,0))-1,D75&gt;INDEX('Registru ordine'!$L$5:$L$304,MATCH(B75,'Registru ordine'!$B$5:$B$304,0))+1)),"Data e în afara deplasării. ",""))))</f>
        <v/>
      </c>
    </row>
    <row r="76" spans="1:8" x14ac:dyDescent="0.2">
      <c r="A76" s="1" t="str">
        <f t="shared" si="1"/>
        <v/>
      </c>
      <c r="B76" s="18"/>
      <c r="C76" s="19" t="str">
        <f>IF(B76="","",COUNTIF(INDEX($B:$B,5):B76,B76))</f>
        <v/>
      </c>
      <c r="D76" s="20"/>
      <c r="E76" s="6"/>
      <c r="F76" s="6"/>
      <c r="G76" s="7"/>
      <c r="H76" s="21" t="str">
        <f>IF(B76="","",IF(ISNA(MATCH(B76,'Registru ordine'!$B$5:$B$304,0)),"Ordin inexistent în registru.",TRIM(IF(OR(D76="",E76="",F76="",G76=""),"Date incomplete. ","")&amp;IF(AND(D76&lt;&gt;"",OR(D76&lt;INDEX('Registru ordine'!$J$5:$J$304,MATCH(B76,'Registru ordine'!$B$5:$B$304,0))-1,D76&gt;INDEX('Registru ordine'!$L$5:$L$304,MATCH(B76,'Registru ordine'!$B$5:$B$304,0))+1)),"Data e în afara deplasării. ",""))))</f>
        <v/>
      </c>
    </row>
    <row r="77" spans="1:8" x14ac:dyDescent="0.2">
      <c r="A77" s="1" t="str">
        <f t="shared" si="1"/>
        <v/>
      </c>
      <c r="B77" s="18"/>
      <c r="C77" s="19" t="str">
        <f>IF(B77="","",COUNTIF(INDEX($B:$B,5):B77,B77))</f>
        <v/>
      </c>
      <c r="D77" s="20"/>
      <c r="E77" s="6"/>
      <c r="F77" s="6"/>
      <c r="G77" s="7"/>
      <c r="H77" s="21" t="str">
        <f>IF(B77="","",IF(ISNA(MATCH(B77,'Registru ordine'!$B$5:$B$304,0)),"Ordin inexistent în registru.",TRIM(IF(OR(D77="",E77="",F77="",G77=""),"Date incomplete. ","")&amp;IF(AND(D77&lt;&gt;"",OR(D77&lt;INDEX('Registru ordine'!$J$5:$J$304,MATCH(B77,'Registru ordine'!$B$5:$B$304,0))-1,D77&gt;INDEX('Registru ordine'!$L$5:$L$304,MATCH(B77,'Registru ordine'!$B$5:$B$304,0))+1)),"Data e în afara deplasării. ",""))))</f>
        <v/>
      </c>
    </row>
    <row r="78" spans="1:8" x14ac:dyDescent="0.2">
      <c r="A78" s="1" t="str">
        <f t="shared" si="1"/>
        <v/>
      </c>
      <c r="B78" s="18"/>
      <c r="C78" s="19" t="str">
        <f>IF(B78="","",COUNTIF(INDEX($B:$B,5):B78,B78))</f>
        <v/>
      </c>
      <c r="D78" s="20"/>
      <c r="E78" s="6"/>
      <c r="F78" s="6"/>
      <c r="G78" s="7"/>
      <c r="H78" s="21" t="str">
        <f>IF(B78="","",IF(ISNA(MATCH(B78,'Registru ordine'!$B$5:$B$304,0)),"Ordin inexistent în registru.",TRIM(IF(OR(D78="",E78="",F78="",G78=""),"Date incomplete. ","")&amp;IF(AND(D78&lt;&gt;"",OR(D78&lt;INDEX('Registru ordine'!$J$5:$J$304,MATCH(B78,'Registru ordine'!$B$5:$B$304,0))-1,D78&gt;INDEX('Registru ordine'!$L$5:$L$304,MATCH(B78,'Registru ordine'!$B$5:$B$304,0))+1)),"Data e în afara deplasării. ",""))))</f>
        <v/>
      </c>
    </row>
    <row r="79" spans="1:8" x14ac:dyDescent="0.2">
      <c r="A79" s="1" t="str">
        <f t="shared" si="1"/>
        <v/>
      </c>
      <c r="B79" s="18"/>
      <c r="C79" s="19" t="str">
        <f>IF(B79="","",COUNTIF(INDEX($B:$B,5):B79,B79))</f>
        <v/>
      </c>
      <c r="D79" s="20"/>
      <c r="E79" s="6"/>
      <c r="F79" s="6"/>
      <c r="G79" s="7"/>
      <c r="H79" s="21" t="str">
        <f>IF(B79="","",IF(ISNA(MATCH(B79,'Registru ordine'!$B$5:$B$304,0)),"Ordin inexistent în registru.",TRIM(IF(OR(D79="",E79="",F79="",G79=""),"Date incomplete. ","")&amp;IF(AND(D79&lt;&gt;"",OR(D79&lt;INDEX('Registru ordine'!$J$5:$J$304,MATCH(B79,'Registru ordine'!$B$5:$B$304,0))-1,D79&gt;INDEX('Registru ordine'!$L$5:$L$304,MATCH(B79,'Registru ordine'!$B$5:$B$304,0))+1)),"Data e în afara deplasării. ",""))))</f>
        <v/>
      </c>
    </row>
    <row r="80" spans="1:8" x14ac:dyDescent="0.2">
      <c r="A80" s="1" t="str">
        <f t="shared" si="1"/>
        <v/>
      </c>
      <c r="B80" s="18"/>
      <c r="C80" s="19" t="str">
        <f>IF(B80="","",COUNTIF(INDEX($B:$B,5):B80,B80))</f>
        <v/>
      </c>
      <c r="D80" s="20"/>
      <c r="E80" s="6"/>
      <c r="F80" s="6"/>
      <c r="G80" s="7"/>
      <c r="H80" s="21" t="str">
        <f>IF(B80="","",IF(ISNA(MATCH(B80,'Registru ordine'!$B$5:$B$304,0)),"Ordin inexistent în registru.",TRIM(IF(OR(D80="",E80="",F80="",G80=""),"Date incomplete. ","")&amp;IF(AND(D80&lt;&gt;"",OR(D80&lt;INDEX('Registru ordine'!$J$5:$J$304,MATCH(B80,'Registru ordine'!$B$5:$B$304,0))-1,D80&gt;INDEX('Registru ordine'!$L$5:$L$304,MATCH(B80,'Registru ordine'!$B$5:$B$304,0))+1)),"Data e în afara deplasării. ",""))))</f>
        <v/>
      </c>
    </row>
    <row r="81" spans="1:8" x14ac:dyDescent="0.2">
      <c r="A81" s="1" t="str">
        <f t="shared" si="1"/>
        <v/>
      </c>
      <c r="B81" s="18"/>
      <c r="C81" s="19" t="str">
        <f>IF(B81="","",COUNTIF(INDEX($B:$B,5):B81,B81))</f>
        <v/>
      </c>
      <c r="D81" s="20"/>
      <c r="E81" s="6"/>
      <c r="F81" s="6"/>
      <c r="G81" s="7"/>
      <c r="H81" s="21" t="str">
        <f>IF(B81="","",IF(ISNA(MATCH(B81,'Registru ordine'!$B$5:$B$304,0)),"Ordin inexistent în registru.",TRIM(IF(OR(D81="",E81="",F81="",G81=""),"Date incomplete. ","")&amp;IF(AND(D81&lt;&gt;"",OR(D81&lt;INDEX('Registru ordine'!$J$5:$J$304,MATCH(B81,'Registru ordine'!$B$5:$B$304,0))-1,D81&gt;INDEX('Registru ordine'!$L$5:$L$304,MATCH(B81,'Registru ordine'!$B$5:$B$304,0))+1)),"Data e în afara deplasării. ",""))))</f>
        <v/>
      </c>
    </row>
    <row r="82" spans="1:8" x14ac:dyDescent="0.2">
      <c r="A82" s="1" t="str">
        <f t="shared" si="1"/>
        <v/>
      </c>
      <c r="B82" s="18"/>
      <c r="C82" s="19" t="str">
        <f>IF(B82="","",COUNTIF(INDEX($B:$B,5):B82,B82))</f>
        <v/>
      </c>
      <c r="D82" s="20"/>
      <c r="E82" s="6"/>
      <c r="F82" s="6"/>
      <c r="G82" s="7"/>
      <c r="H82" s="21" t="str">
        <f>IF(B82="","",IF(ISNA(MATCH(B82,'Registru ordine'!$B$5:$B$304,0)),"Ordin inexistent în registru.",TRIM(IF(OR(D82="",E82="",F82="",G82=""),"Date incomplete. ","")&amp;IF(AND(D82&lt;&gt;"",OR(D82&lt;INDEX('Registru ordine'!$J$5:$J$304,MATCH(B82,'Registru ordine'!$B$5:$B$304,0))-1,D82&gt;INDEX('Registru ordine'!$L$5:$L$304,MATCH(B82,'Registru ordine'!$B$5:$B$304,0))+1)),"Data e în afara deplasării. ",""))))</f>
        <v/>
      </c>
    </row>
    <row r="83" spans="1:8" x14ac:dyDescent="0.2">
      <c r="A83" s="1" t="str">
        <f t="shared" si="1"/>
        <v/>
      </c>
      <c r="B83" s="18"/>
      <c r="C83" s="19" t="str">
        <f>IF(B83="","",COUNTIF(INDEX($B:$B,5):B83,B83))</f>
        <v/>
      </c>
      <c r="D83" s="20"/>
      <c r="E83" s="6"/>
      <c r="F83" s="6"/>
      <c r="G83" s="7"/>
      <c r="H83" s="21" t="str">
        <f>IF(B83="","",IF(ISNA(MATCH(B83,'Registru ordine'!$B$5:$B$304,0)),"Ordin inexistent în registru.",TRIM(IF(OR(D83="",E83="",F83="",G83=""),"Date incomplete. ","")&amp;IF(AND(D83&lt;&gt;"",OR(D83&lt;INDEX('Registru ordine'!$J$5:$J$304,MATCH(B83,'Registru ordine'!$B$5:$B$304,0))-1,D83&gt;INDEX('Registru ordine'!$L$5:$L$304,MATCH(B83,'Registru ordine'!$B$5:$B$304,0))+1)),"Data e în afara deplasării. ",""))))</f>
        <v/>
      </c>
    </row>
    <row r="84" spans="1:8" x14ac:dyDescent="0.2">
      <c r="A84" s="1" t="str">
        <f t="shared" si="1"/>
        <v/>
      </c>
      <c r="B84" s="18"/>
      <c r="C84" s="19" t="str">
        <f>IF(B84="","",COUNTIF(INDEX($B:$B,5):B84,B84))</f>
        <v/>
      </c>
      <c r="D84" s="20"/>
      <c r="E84" s="6"/>
      <c r="F84" s="6"/>
      <c r="G84" s="7"/>
      <c r="H84" s="21" t="str">
        <f>IF(B84="","",IF(ISNA(MATCH(B84,'Registru ordine'!$B$5:$B$304,0)),"Ordin inexistent în registru.",TRIM(IF(OR(D84="",E84="",F84="",G84=""),"Date incomplete. ","")&amp;IF(AND(D84&lt;&gt;"",OR(D84&lt;INDEX('Registru ordine'!$J$5:$J$304,MATCH(B84,'Registru ordine'!$B$5:$B$304,0))-1,D84&gt;INDEX('Registru ordine'!$L$5:$L$304,MATCH(B84,'Registru ordine'!$B$5:$B$304,0))+1)),"Data e în afara deplasării. ",""))))</f>
        <v/>
      </c>
    </row>
    <row r="85" spans="1:8" x14ac:dyDescent="0.2">
      <c r="A85" s="1" t="str">
        <f t="shared" si="1"/>
        <v/>
      </c>
      <c r="B85" s="18"/>
      <c r="C85" s="19" t="str">
        <f>IF(B85="","",COUNTIF(INDEX($B:$B,5):B85,B85))</f>
        <v/>
      </c>
      <c r="D85" s="20"/>
      <c r="E85" s="6"/>
      <c r="F85" s="6"/>
      <c r="G85" s="7"/>
      <c r="H85" s="21" t="str">
        <f>IF(B85="","",IF(ISNA(MATCH(B85,'Registru ordine'!$B$5:$B$304,0)),"Ordin inexistent în registru.",TRIM(IF(OR(D85="",E85="",F85="",G85=""),"Date incomplete. ","")&amp;IF(AND(D85&lt;&gt;"",OR(D85&lt;INDEX('Registru ordine'!$J$5:$J$304,MATCH(B85,'Registru ordine'!$B$5:$B$304,0))-1,D85&gt;INDEX('Registru ordine'!$L$5:$L$304,MATCH(B85,'Registru ordine'!$B$5:$B$304,0))+1)),"Data e în afara deplasării. ",""))))</f>
        <v/>
      </c>
    </row>
    <row r="86" spans="1:8" x14ac:dyDescent="0.2">
      <c r="A86" s="1" t="str">
        <f t="shared" si="1"/>
        <v/>
      </c>
      <c r="B86" s="18"/>
      <c r="C86" s="19" t="str">
        <f>IF(B86="","",COUNTIF(INDEX($B:$B,5):B86,B86))</f>
        <v/>
      </c>
      <c r="D86" s="20"/>
      <c r="E86" s="6"/>
      <c r="F86" s="6"/>
      <c r="G86" s="7"/>
      <c r="H86" s="21" t="str">
        <f>IF(B86="","",IF(ISNA(MATCH(B86,'Registru ordine'!$B$5:$B$304,0)),"Ordin inexistent în registru.",TRIM(IF(OR(D86="",E86="",F86="",G86=""),"Date incomplete. ","")&amp;IF(AND(D86&lt;&gt;"",OR(D86&lt;INDEX('Registru ordine'!$J$5:$J$304,MATCH(B86,'Registru ordine'!$B$5:$B$304,0))-1,D86&gt;INDEX('Registru ordine'!$L$5:$L$304,MATCH(B86,'Registru ordine'!$B$5:$B$304,0))+1)),"Data e în afara deplasării. ",""))))</f>
        <v/>
      </c>
    </row>
    <row r="87" spans="1:8" x14ac:dyDescent="0.2">
      <c r="A87" s="1" t="str">
        <f t="shared" si="1"/>
        <v/>
      </c>
      <c r="B87" s="18"/>
      <c r="C87" s="19" t="str">
        <f>IF(B87="","",COUNTIF(INDEX($B:$B,5):B87,B87))</f>
        <v/>
      </c>
      <c r="D87" s="20"/>
      <c r="E87" s="6"/>
      <c r="F87" s="6"/>
      <c r="G87" s="7"/>
      <c r="H87" s="21" t="str">
        <f>IF(B87="","",IF(ISNA(MATCH(B87,'Registru ordine'!$B$5:$B$304,0)),"Ordin inexistent în registru.",TRIM(IF(OR(D87="",E87="",F87="",G87=""),"Date incomplete. ","")&amp;IF(AND(D87&lt;&gt;"",OR(D87&lt;INDEX('Registru ordine'!$J$5:$J$304,MATCH(B87,'Registru ordine'!$B$5:$B$304,0))-1,D87&gt;INDEX('Registru ordine'!$L$5:$L$304,MATCH(B87,'Registru ordine'!$B$5:$B$304,0))+1)),"Data e în afara deplasării. ",""))))</f>
        <v/>
      </c>
    </row>
    <row r="88" spans="1:8" x14ac:dyDescent="0.2">
      <c r="A88" s="1" t="str">
        <f t="shared" si="1"/>
        <v/>
      </c>
      <c r="B88" s="18"/>
      <c r="C88" s="19" t="str">
        <f>IF(B88="","",COUNTIF(INDEX($B:$B,5):B88,B88))</f>
        <v/>
      </c>
      <c r="D88" s="20"/>
      <c r="E88" s="6"/>
      <c r="F88" s="6"/>
      <c r="G88" s="7"/>
      <c r="H88" s="21" t="str">
        <f>IF(B88="","",IF(ISNA(MATCH(B88,'Registru ordine'!$B$5:$B$304,0)),"Ordin inexistent în registru.",TRIM(IF(OR(D88="",E88="",F88="",G88=""),"Date incomplete. ","")&amp;IF(AND(D88&lt;&gt;"",OR(D88&lt;INDEX('Registru ordine'!$J$5:$J$304,MATCH(B88,'Registru ordine'!$B$5:$B$304,0))-1,D88&gt;INDEX('Registru ordine'!$L$5:$L$304,MATCH(B88,'Registru ordine'!$B$5:$B$304,0))+1)),"Data e în afara deplasării. ",""))))</f>
        <v/>
      </c>
    </row>
    <row r="89" spans="1:8" x14ac:dyDescent="0.2">
      <c r="A89" s="1" t="str">
        <f t="shared" si="1"/>
        <v/>
      </c>
      <c r="B89" s="18"/>
      <c r="C89" s="19" t="str">
        <f>IF(B89="","",COUNTIF(INDEX($B:$B,5):B89,B89))</f>
        <v/>
      </c>
      <c r="D89" s="20"/>
      <c r="E89" s="6"/>
      <c r="F89" s="6"/>
      <c r="G89" s="7"/>
      <c r="H89" s="21" t="str">
        <f>IF(B89="","",IF(ISNA(MATCH(B89,'Registru ordine'!$B$5:$B$304,0)),"Ordin inexistent în registru.",TRIM(IF(OR(D89="",E89="",F89="",G89=""),"Date incomplete. ","")&amp;IF(AND(D89&lt;&gt;"",OR(D89&lt;INDEX('Registru ordine'!$J$5:$J$304,MATCH(B89,'Registru ordine'!$B$5:$B$304,0))-1,D89&gt;INDEX('Registru ordine'!$L$5:$L$304,MATCH(B89,'Registru ordine'!$B$5:$B$304,0))+1)),"Data e în afara deplasării. ",""))))</f>
        <v/>
      </c>
    </row>
    <row r="90" spans="1:8" x14ac:dyDescent="0.2">
      <c r="A90" s="1" t="str">
        <f t="shared" si="1"/>
        <v/>
      </c>
      <c r="B90" s="18"/>
      <c r="C90" s="19" t="str">
        <f>IF(B90="","",COUNTIF(INDEX($B:$B,5):B90,B90))</f>
        <v/>
      </c>
      <c r="D90" s="20"/>
      <c r="E90" s="6"/>
      <c r="F90" s="6"/>
      <c r="G90" s="7"/>
      <c r="H90" s="21" t="str">
        <f>IF(B90="","",IF(ISNA(MATCH(B90,'Registru ordine'!$B$5:$B$304,0)),"Ordin inexistent în registru.",TRIM(IF(OR(D90="",E90="",F90="",G90=""),"Date incomplete. ","")&amp;IF(AND(D90&lt;&gt;"",OR(D90&lt;INDEX('Registru ordine'!$J$5:$J$304,MATCH(B90,'Registru ordine'!$B$5:$B$304,0))-1,D90&gt;INDEX('Registru ordine'!$L$5:$L$304,MATCH(B90,'Registru ordine'!$B$5:$B$304,0))+1)),"Data e în afara deplasării. ",""))))</f>
        <v/>
      </c>
    </row>
    <row r="91" spans="1:8" x14ac:dyDescent="0.2">
      <c r="A91" s="1" t="str">
        <f t="shared" si="1"/>
        <v/>
      </c>
      <c r="B91" s="18"/>
      <c r="C91" s="19" t="str">
        <f>IF(B91="","",COUNTIF(INDEX($B:$B,5):B91,B91))</f>
        <v/>
      </c>
      <c r="D91" s="20"/>
      <c r="E91" s="6"/>
      <c r="F91" s="6"/>
      <c r="G91" s="7"/>
      <c r="H91" s="21" t="str">
        <f>IF(B91="","",IF(ISNA(MATCH(B91,'Registru ordine'!$B$5:$B$304,0)),"Ordin inexistent în registru.",TRIM(IF(OR(D91="",E91="",F91="",G91=""),"Date incomplete. ","")&amp;IF(AND(D91&lt;&gt;"",OR(D91&lt;INDEX('Registru ordine'!$J$5:$J$304,MATCH(B91,'Registru ordine'!$B$5:$B$304,0))-1,D91&gt;INDEX('Registru ordine'!$L$5:$L$304,MATCH(B91,'Registru ordine'!$B$5:$B$304,0))+1)),"Data e în afara deplasării. ",""))))</f>
        <v/>
      </c>
    </row>
    <row r="92" spans="1:8" x14ac:dyDescent="0.2">
      <c r="A92" s="1" t="str">
        <f t="shared" si="1"/>
        <v/>
      </c>
      <c r="B92" s="18"/>
      <c r="C92" s="19" t="str">
        <f>IF(B92="","",COUNTIF(INDEX($B:$B,5):B92,B92))</f>
        <v/>
      </c>
      <c r="D92" s="20"/>
      <c r="E92" s="6"/>
      <c r="F92" s="6"/>
      <c r="G92" s="7"/>
      <c r="H92" s="21" t="str">
        <f>IF(B92="","",IF(ISNA(MATCH(B92,'Registru ordine'!$B$5:$B$304,0)),"Ordin inexistent în registru.",TRIM(IF(OR(D92="",E92="",F92="",G92=""),"Date incomplete. ","")&amp;IF(AND(D92&lt;&gt;"",OR(D92&lt;INDEX('Registru ordine'!$J$5:$J$304,MATCH(B92,'Registru ordine'!$B$5:$B$304,0))-1,D92&gt;INDEX('Registru ordine'!$L$5:$L$304,MATCH(B92,'Registru ordine'!$B$5:$B$304,0))+1)),"Data e în afara deplasării. ",""))))</f>
        <v/>
      </c>
    </row>
    <row r="93" spans="1:8" x14ac:dyDescent="0.2">
      <c r="A93" s="1" t="str">
        <f t="shared" si="1"/>
        <v/>
      </c>
      <c r="B93" s="18"/>
      <c r="C93" s="19" t="str">
        <f>IF(B93="","",COUNTIF(INDEX($B:$B,5):B93,B93))</f>
        <v/>
      </c>
      <c r="D93" s="20"/>
      <c r="E93" s="6"/>
      <c r="F93" s="6"/>
      <c r="G93" s="7"/>
      <c r="H93" s="21" t="str">
        <f>IF(B93="","",IF(ISNA(MATCH(B93,'Registru ordine'!$B$5:$B$304,0)),"Ordin inexistent în registru.",TRIM(IF(OR(D93="",E93="",F93="",G93=""),"Date incomplete. ","")&amp;IF(AND(D93&lt;&gt;"",OR(D93&lt;INDEX('Registru ordine'!$J$5:$J$304,MATCH(B93,'Registru ordine'!$B$5:$B$304,0))-1,D93&gt;INDEX('Registru ordine'!$L$5:$L$304,MATCH(B93,'Registru ordine'!$B$5:$B$304,0))+1)),"Data e în afara deplasării. ",""))))</f>
        <v/>
      </c>
    </row>
    <row r="94" spans="1:8" x14ac:dyDescent="0.2">
      <c r="A94" s="1" t="str">
        <f t="shared" si="1"/>
        <v/>
      </c>
      <c r="B94" s="18"/>
      <c r="C94" s="19" t="str">
        <f>IF(B94="","",COUNTIF(INDEX($B:$B,5):B94,B94))</f>
        <v/>
      </c>
      <c r="D94" s="20"/>
      <c r="E94" s="6"/>
      <c r="F94" s="6"/>
      <c r="G94" s="7"/>
      <c r="H94" s="21" t="str">
        <f>IF(B94="","",IF(ISNA(MATCH(B94,'Registru ordine'!$B$5:$B$304,0)),"Ordin inexistent în registru.",TRIM(IF(OR(D94="",E94="",F94="",G94=""),"Date incomplete. ","")&amp;IF(AND(D94&lt;&gt;"",OR(D94&lt;INDEX('Registru ordine'!$J$5:$J$304,MATCH(B94,'Registru ordine'!$B$5:$B$304,0))-1,D94&gt;INDEX('Registru ordine'!$L$5:$L$304,MATCH(B94,'Registru ordine'!$B$5:$B$304,0))+1)),"Data e în afara deplasării. ",""))))</f>
        <v/>
      </c>
    </row>
    <row r="95" spans="1:8" x14ac:dyDescent="0.2">
      <c r="A95" s="1" t="str">
        <f t="shared" si="1"/>
        <v/>
      </c>
      <c r="B95" s="18"/>
      <c r="C95" s="19" t="str">
        <f>IF(B95="","",COUNTIF(INDEX($B:$B,5):B95,B95))</f>
        <v/>
      </c>
      <c r="D95" s="20"/>
      <c r="E95" s="6"/>
      <c r="F95" s="6"/>
      <c r="G95" s="7"/>
      <c r="H95" s="21" t="str">
        <f>IF(B95="","",IF(ISNA(MATCH(B95,'Registru ordine'!$B$5:$B$304,0)),"Ordin inexistent în registru.",TRIM(IF(OR(D95="",E95="",F95="",G95=""),"Date incomplete. ","")&amp;IF(AND(D95&lt;&gt;"",OR(D95&lt;INDEX('Registru ordine'!$J$5:$J$304,MATCH(B95,'Registru ordine'!$B$5:$B$304,0))-1,D95&gt;INDEX('Registru ordine'!$L$5:$L$304,MATCH(B95,'Registru ordine'!$B$5:$B$304,0))+1)),"Data e în afara deplasării. ",""))))</f>
        <v/>
      </c>
    </row>
    <row r="96" spans="1:8" x14ac:dyDescent="0.2">
      <c r="A96" s="1" t="str">
        <f t="shared" si="1"/>
        <v/>
      </c>
      <c r="B96" s="18"/>
      <c r="C96" s="19" t="str">
        <f>IF(B96="","",COUNTIF(INDEX($B:$B,5):B96,B96))</f>
        <v/>
      </c>
      <c r="D96" s="20"/>
      <c r="E96" s="6"/>
      <c r="F96" s="6"/>
      <c r="G96" s="7"/>
      <c r="H96" s="21" t="str">
        <f>IF(B96="","",IF(ISNA(MATCH(B96,'Registru ordine'!$B$5:$B$304,0)),"Ordin inexistent în registru.",TRIM(IF(OR(D96="",E96="",F96="",G96=""),"Date incomplete. ","")&amp;IF(AND(D96&lt;&gt;"",OR(D96&lt;INDEX('Registru ordine'!$J$5:$J$304,MATCH(B96,'Registru ordine'!$B$5:$B$304,0))-1,D96&gt;INDEX('Registru ordine'!$L$5:$L$304,MATCH(B96,'Registru ordine'!$B$5:$B$304,0))+1)),"Data e în afara deplasării. ",""))))</f>
        <v/>
      </c>
    </row>
    <row r="97" spans="1:8" x14ac:dyDescent="0.2">
      <c r="A97" s="1" t="str">
        <f t="shared" si="1"/>
        <v/>
      </c>
      <c r="B97" s="18"/>
      <c r="C97" s="19" t="str">
        <f>IF(B97="","",COUNTIF(INDEX($B:$B,5):B97,B97))</f>
        <v/>
      </c>
      <c r="D97" s="20"/>
      <c r="E97" s="6"/>
      <c r="F97" s="6"/>
      <c r="G97" s="7"/>
      <c r="H97" s="21" t="str">
        <f>IF(B97="","",IF(ISNA(MATCH(B97,'Registru ordine'!$B$5:$B$304,0)),"Ordin inexistent în registru.",TRIM(IF(OR(D97="",E97="",F97="",G97=""),"Date incomplete. ","")&amp;IF(AND(D97&lt;&gt;"",OR(D97&lt;INDEX('Registru ordine'!$J$5:$J$304,MATCH(B97,'Registru ordine'!$B$5:$B$304,0))-1,D97&gt;INDEX('Registru ordine'!$L$5:$L$304,MATCH(B97,'Registru ordine'!$B$5:$B$304,0))+1)),"Data e în afara deplasării. ",""))))</f>
        <v/>
      </c>
    </row>
    <row r="98" spans="1:8" x14ac:dyDescent="0.2">
      <c r="A98" s="1" t="str">
        <f t="shared" si="1"/>
        <v/>
      </c>
      <c r="B98" s="18"/>
      <c r="C98" s="19" t="str">
        <f>IF(B98="","",COUNTIF(INDEX($B:$B,5):B98,B98))</f>
        <v/>
      </c>
      <c r="D98" s="20"/>
      <c r="E98" s="6"/>
      <c r="F98" s="6"/>
      <c r="G98" s="7"/>
      <c r="H98" s="21" t="str">
        <f>IF(B98="","",IF(ISNA(MATCH(B98,'Registru ordine'!$B$5:$B$304,0)),"Ordin inexistent în registru.",TRIM(IF(OR(D98="",E98="",F98="",G98=""),"Date incomplete. ","")&amp;IF(AND(D98&lt;&gt;"",OR(D98&lt;INDEX('Registru ordine'!$J$5:$J$304,MATCH(B98,'Registru ordine'!$B$5:$B$304,0))-1,D98&gt;INDEX('Registru ordine'!$L$5:$L$304,MATCH(B98,'Registru ordine'!$B$5:$B$304,0))+1)),"Data e în afara deplasării. ",""))))</f>
        <v/>
      </c>
    </row>
    <row r="99" spans="1:8" x14ac:dyDescent="0.2">
      <c r="A99" s="1" t="str">
        <f t="shared" si="1"/>
        <v/>
      </c>
      <c r="B99" s="18"/>
      <c r="C99" s="19" t="str">
        <f>IF(B99="","",COUNTIF(INDEX($B:$B,5):B99,B99))</f>
        <v/>
      </c>
      <c r="D99" s="20"/>
      <c r="E99" s="6"/>
      <c r="F99" s="6"/>
      <c r="G99" s="7"/>
      <c r="H99" s="21" t="str">
        <f>IF(B99="","",IF(ISNA(MATCH(B99,'Registru ordine'!$B$5:$B$304,0)),"Ordin inexistent în registru.",TRIM(IF(OR(D99="",E99="",F99="",G99=""),"Date incomplete. ","")&amp;IF(AND(D99&lt;&gt;"",OR(D99&lt;INDEX('Registru ordine'!$J$5:$J$304,MATCH(B99,'Registru ordine'!$B$5:$B$304,0))-1,D99&gt;INDEX('Registru ordine'!$L$5:$L$304,MATCH(B99,'Registru ordine'!$B$5:$B$304,0))+1)),"Data e în afara deplasării. ",""))))</f>
        <v/>
      </c>
    </row>
    <row r="100" spans="1:8" x14ac:dyDescent="0.2">
      <c r="A100" s="1" t="str">
        <f t="shared" si="1"/>
        <v/>
      </c>
      <c r="B100" s="18"/>
      <c r="C100" s="19" t="str">
        <f>IF(B100="","",COUNTIF(INDEX($B:$B,5):B100,B100))</f>
        <v/>
      </c>
      <c r="D100" s="20"/>
      <c r="E100" s="6"/>
      <c r="F100" s="6"/>
      <c r="G100" s="7"/>
      <c r="H100" s="21" t="str">
        <f>IF(B100="","",IF(ISNA(MATCH(B100,'Registru ordine'!$B$5:$B$304,0)),"Ordin inexistent în registru.",TRIM(IF(OR(D100="",E100="",F100="",G100=""),"Date incomplete. ","")&amp;IF(AND(D100&lt;&gt;"",OR(D100&lt;INDEX('Registru ordine'!$J$5:$J$304,MATCH(B100,'Registru ordine'!$B$5:$B$304,0))-1,D100&gt;INDEX('Registru ordine'!$L$5:$L$304,MATCH(B100,'Registru ordine'!$B$5:$B$304,0))+1)),"Data e în afara deplasării. ",""))))</f>
        <v/>
      </c>
    </row>
    <row r="101" spans="1:8" x14ac:dyDescent="0.2">
      <c r="A101" s="1" t="str">
        <f t="shared" si="1"/>
        <v/>
      </c>
      <c r="B101" s="18"/>
      <c r="C101" s="19" t="str">
        <f>IF(B101="","",COUNTIF(INDEX($B:$B,5):B101,B101))</f>
        <v/>
      </c>
      <c r="D101" s="20"/>
      <c r="E101" s="6"/>
      <c r="F101" s="6"/>
      <c r="G101" s="7"/>
      <c r="H101" s="21" t="str">
        <f>IF(B101="","",IF(ISNA(MATCH(B101,'Registru ordine'!$B$5:$B$304,0)),"Ordin inexistent în registru.",TRIM(IF(OR(D101="",E101="",F101="",G101=""),"Date incomplete. ","")&amp;IF(AND(D101&lt;&gt;"",OR(D101&lt;INDEX('Registru ordine'!$J$5:$J$304,MATCH(B101,'Registru ordine'!$B$5:$B$304,0))-1,D101&gt;INDEX('Registru ordine'!$L$5:$L$304,MATCH(B101,'Registru ordine'!$B$5:$B$304,0))+1)),"Data e în afara deplasării. ",""))))</f>
        <v/>
      </c>
    </row>
    <row r="102" spans="1:8" x14ac:dyDescent="0.2">
      <c r="A102" s="1" t="str">
        <f t="shared" si="1"/>
        <v/>
      </c>
      <c r="B102" s="18"/>
      <c r="C102" s="19" t="str">
        <f>IF(B102="","",COUNTIF(INDEX($B:$B,5):B102,B102))</f>
        <v/>
      </c>
      <c r="D102" s="20"/>
      <c r="E102" s="6"/>
      <c r="F102" s="6"/>
      <c r="G102" s="7"/>
      <c r="H102" s="21" t="str">
        <f>IF(B102="","",IF(ISNA(MATCH(B102,'Registru ordine'!$B$5:$B$304,0)),"Ordin inexistent în registru.",TRIM(IF(OR(D102="",E102="",F102="",G102=""),"Date incomplete. ","")&amp;IF(AND(D102&lt;&gt;"",OR(D102&lt;INDEX('Registru ordine'!$J$5:$J$304,MATCH(B102,'Registru ordine'!$B$5:$B$304,0))-1,D102&gt;INDEX('Registru ordine'!$L$5:$L$304,MATCH(B102,'Registru ordine'!$B$5:$B$304,0))+1)),"Data e în afara deplasării. ",""))))</f>
        <v/>
      </c>
    </row>
    <row r="103" spans="1:8" x14ac:dyDescent="0.2">
      <c r="A103" s="1" t="str">
        <f t="shared" si="1"/>
        <v/>
      </c>
      <c r="B103" s="18"/>
      <c r="C103" s="19" t="str">
        <f>IF(B103="","",COUNTIF(INDEX($B:$B,5):B103,B103))</f>
        <v/>
      </c>
      <c r="D103" s="20"/>
      <c r="E103" s="6"/>
      <c r="F103" s="6"/>
      <c r="G103" s="7"/>
      <c r="H103" s="21" t="str">
        <f>IF(B103="","",IF(ISNA(MATCH(B103,'Registru ordine'!$B$5:$B$304,0)),"Ordin inexistent în registru.",TRIM(IF(OR(D103="",E103="",F103="",G103=""),"Date incomplete. ","")&amp;IF(AND(D103&lt;&gt;"",OR(D103&lt;INDEX('Registru ordine'!$J$5:$J$304,MATCH(B103,'Registru ordine'!$B$5:$B$304,0))-1,D103&gt;INDEX('Registru ordine'!$L$5:$L$304,MATCH(B103,'Registru ordine'!$B$5:$B$304,0))+1)),"Data e în afara deplasării. ",""))))</f>
        <v/>
      </c>
    </row>
    <row r="104" spans="1:8" x14ac:dyDescent="0.2">
      <c r="A104" s="1" t="str">
        <f t="shared" si="1"/>
        <v/>
      </c>
      <c r="B104" s="18"/>
      <c r="C104" s="19" t="str">
        <f>IF(B104="","",COUNTIF(INDEX($B:$B,5):B104,B104))</f>
        <v/>
      </c>
      <c r="D104" s="20"/>
      <c r="E104" s="6"/>
      <c r="F104" s="6"/>
      <c r="G104" s="7"/>
      <c r="H104" s="21" t="str">
        <f>IF(B104="","",IF(ISNA(MATCH(B104,'Registru ordine'!$B$5:$B$304,0)),"Ordin inexistent în registru.",TRIM(IF(OR(D104="",E104="",F104="",G104=""),"Date incomplete. ","")&amp;IF(AND(D104&lt;&gt;"",OR(D104&lt;INDEX('Registru ordine'!$J$5:$J$304,MATCH(B104,'Registru ordine'!$B$5:$B$304,0))-1,D104&gt;INDEX('Registru ordine'!$L$5:$L$304,MATCH(B104,'Registru ordine'!$B$5:$B$304,0))+1)),"Data e în afara deplasării. ",""))))</f>
        <v/>
      </c>
    </row>
    <row r="105" spans="1:8" x14ac:dyDescent="0.2">
      <c r="A105" s="1" t="str">
        <f t="shared" si="1"/>
        <v/>
      </c>
      <c r="B105" s="18"/>
      <c r="C105" s="19" t="str">
        <f>IF(B105="","",COUNTIF(INDEX($B:$B,5):B105,B105))</f>
        <v/>
      </c>
      <c r="D105" s="20"/>
      <c r="E105" s="6"/>
      <c r="F105" s="6"/>
      <c r="G105" s="7"/>
      <c r="H105" s="21" t="str">
        <f>IF(B105="","",IF(ISNA(MATCH(B105,'Registru ordine'!$B$5:$B$304,0)),"Ordin inexistent în registru.",TRIM(IF(OR(D105="",E105="",F105="",G105=""),"Date incomplete. ","")&amp;IF(AND(D105&lt;&gt;"",OR(D105&lt;INDEX('Registru ordine'!$J$5:$J$304,MATCH(B105,'Registru ordine'!$B$5:$B$304,0))-1,D105&gt;INDEX('Registru ordine'!$L$5:$L$304,MATCH(B105,'Registru ordine'!$B$5:$B$304,0))+1)),"Data e în afara deplasării. ",""))))</f>
        <v/>
      </c>
    </row>
    <row r="106" spans="1:8" x14ac:dyDescent="0.2">
      <c r="A106" s="1" t="str">
        <f t="shared" si="1"/>
        <v/>
      </c>
      <c r="B106" s="18"/>
      <c r="C106" s="19" t="str">
        <f>IF(B106="","",COUNTIF(INDEX($B:$B,5):B106,B106))</f>
        <v/>
      </c>
      <c r="D106" s="20"/>
      <c r="E106" s="6"/>
      <c r="F106" s="6"/>
      <c r="G106" s="7"/>
      <c r="H106" s="21" t="str">
        <f>IF(B106="","",IF(ISNA(MATCH(B106,'Registru ordine'!$B$5:$B$304,0)),"Ordin inexistent în registru.",TRIM(IF(OR(D106="",E106="",F106="",G106=""),"Date incomplete. ","")&amp;IF(AND(D106&lt;&gt;"",OR(D106&lt;INDEX('Registru ordine'!$J$5:$J$304,MATCH(B106,'Registru ordine'!$B$5:$B$304,0))-1,D106&gt;INDEX('Registru ordine'!$L$5:$L$304,MATCH(B106,'Registru ordine'!$B$5:$B$304,0))+1)),"Data e în afara deplasării. ",""))))</f>
        <v/>
      </c>
    </row>
    <row r="107" spans="1:8" x14ac:dyDescent="0.2">
      <c r="A107" s="1" t="str">
        <f t="shared" si="1"/>
        <v/>
      </c>
      <c r="B107" s="18"/>
      <c r="C107" s="19" t="str">
        <f>IF(B107="","",COUNTIF(INDEX($B:$B,5):B107,B107))</f>
        <v/>
      </c>
      <c r="D107" s="20"/>
      <c r="E107" s="6"/>
      <c r="F107" s="6"/>
      <c r="G107" s="7"/>
      <c r="H107" s="21" t="str">
        <f>IF(B107="","",IF(ISNA(MATCH(B107,'Registru ordine'!$B$5:$B$304,0)),"Ordin inexistent în registru.",TRIM(IF(OR(D107="",E107="",F107="",G107=""),"Date incomplete. ","")&amp;IF(AND(D107&lt;&gt;"",OR(D107&lt;INDEX('Registru ordine'!$J$5:$J$304,MATCH(B107,'Registru ordine'!$B$5:$B$304,0))-1,D107&gt;INDEX('Registru ordine'!$L$5:$L$304,MATCH(B107,'Registru ordine'!$B$5:$B$304,0))+1)),"Data e în afara deplasării. ",""))))</f>
        <v/>
      </c>
    </row>
    <row r="108" spans="1:8" x14ac:dyDescent="0.2">
      <c r="A108" s="1" t="str">
        <f t="shared" si="1"/>
        <v/>
      </c>
      <c r="B108" s="18"/>
      <c r="C108" s="19" t="str">
        <f>IF(B108="","",COUNTIF(INDEX($B:$B,5):B108,B108))</f>
        <v/>
      </c>
      <c r="D108" s="20"/>
      <c r="E108" s="6"/>
      <c r="F108" s="6"/>
      <c r="G108" s="7"/>
      <c r="H108" s="21" t="str">
        <f>IF(B108="","",IF(ISNA(MATCH(B108,'Registru ordine'!$B$5:$B$304,0)),"Ordin inexistent în registru.",TRIM(IF(OR(D108="",E108="",F108="",G108=""),"Date incomplete. ","")&amp;IF(AND(D108&lt;&gt;"",OR(D108&lt;INDEX('Registru ordine'!$J$5:$J$304,MATCH(B108,'Registru ordine'!$B$5:$B$304,0))-1,D108&gt;INDEX('Registru ordine'!$L$5:$L$304,MATCH(B108,'Registru ordine'!$B$5:$B$304,0))+1)),"Data e în afara deplasării. ",""))))</f>
        <v/>
      </c>
    </row>
    <row r="109" spans="1:8" x14ac:dyDescent="0.2">
      <c r="A109" s="1" t="str">
        <f t="shared" si="1"/>
        <v/>
      </c>
      <c r="B109" s="18"/>
      <c r="C109" s="19" t="str">
        <f>IF(B109="","",COUNTIF(INDEX($B:$B,5):B109,B109))</f>
        <v/>
      </c>
      <c r="D109" s="20"/>
      <c r="E109" s="6"/>
      <c r="F109" s="6"/>
      <c r="G109" s="7"/>
      <c r="H109" s="21" t="str">
        <f>IF(B109="","",IF(ISNA(MATCH(B109,'Registru ordine'!$B$5:$B$304,0)),"Ordin inexistent în registru.",TRIM(IF(OR(D109="",E109="",F109="",G109=""),"Date incomplete. ","")&amp;IF(AND(D109&lt;&gt;"",OR(D109&lt;INDEX('Registru ordine'!$J$5:$J$304,MATCH(B109,'Registru ordine'!$B$5:$B$304,0))-1,D109&gt;INDEX('Registru ordine'!$L$5:$L$304,MATCH(B109,'Registru ordine'!$B$5:$B$304,0))+1)),"Data e în afara deplasării. ",""))))</f>
        <v/>
      </c>
    </row>
    <row r="110" spans="1:8" x14ac:dyDescent="0.2">
      <c r="A110" s="1" t="str">
        <f t="shared" si="1"/>
        <v/>
      </c>
      <c r="B110" s="18"/>
      <c r="C110" s="19" t="str">
        <f>IF(B110="","",COUNTIF(INDEX($B:$B,5):B110,B110))</f>
        <v/>
      </c>
      <c r="D110" s="20"/>
      <c r="E110" s="6"/>
      <c r="F110" s="6"/>
      <c r="G110" s="7"/>
      <c r="H110" s="21" t="str">
        <f>IF(B110="","",IF(ISNA(MATCH(B110,'Registru ordine'!$B$5:$B$304,0)),"Ordin inexistent în registru.",TRIM(IF(OR(D110="",E110="",F110="",G110=""),"Date incomplete. ","")&amp;IF(AND(D110&lt;&gt;"",OR(D110&lt;INDEX('Registru ordine'!$J$5:$J$304,MATCH(B110,'Registru ordine'!$B$5:$B$304,0))-1,D110&gt;INDEX('Registru ordine'!$L$5:$L$304,MATCH(B110,'Registru ordine'!$B$5:$B$304,0))+1)),"Data e în afara deplasării. ",""))))</f>
        <v/>
      </c>
    </row>
    <row r="111" spans="1:8" x14ac:dyDescent="0.2">
      <c r="A111" s="1" t="str">
        <f t="shared" si="1"/>
        <v/>
      </c>
      <c r="B111" s="18"/>
      <c r="C111" s="19" t="str">
        <f>IF(B111="","",COUNTIF(INDEX($B:$B,5):B111,B111))</f>
        <v/>
      </c>
      <c r="D111" s="20"/>
      <c r="E111" s="6"/>
      <c r="F111" s="6"/>
      <c r="G111" s="7"/>
      <c r="H111" s="21" t="str">
        <f>IF(B111="","",IF(ISNA(MATCH(B111,'Registru ordine'!$B$5:$B$304,0)),"Ordin inexistent în registru.",TRIM(IF(OR(D111="",E111="",F111="",G111=""),"Date incomplete. ","")&amp;IF(AND(D111&lt;&gt;"",OR(D111&lt;INDEX('Registru ordine'!$J$5:$J$304,MATCH(B111,'Registru ordine'!$B$5:$B$304,0))-1,D111&gt;INDEX('Registru ordine'!$L$5:$L$304,MATCH(B111,'Registru ordine'!$B$5:$B$304,0))+1)),"Data e în afara deplasării. ",""))))</f>
        <v/>
      </c>
    </row>
    <row r="112" spans="1:8" x14ac:dyDescent="0.2">
      <c r="A112" s="1" t="str">
        <f t="shared" si="1"/>
        <v/>
      </c>
      <c r="B112" s="18"/>
      <c r="C112" s="19" t="str">
        <f>IF(B112="","",COUNTIF(INDEX($B:$B,5):B112,B112))</f>
        <v/>
      </c>
      <c r="D112" s="20"/>
      <c r="E112" s="6"/>
      <c r="F112" s="6"/>
      <c r="G112" s="7"/>
      <c r="H112" s="21" t="str">
        <f>IF(B112="","",IF(ISNA(MATCH(B112,'Registru ordine'!$B$5:$B$304,0)),"Ordin inexistent în registru.",TRIM(IF(OR(D112="",E112="",F112="",G112=""),"Date incomplete. ","")&amp;IF(AND(D112&lt;&gt;"",OR(D112&lt;INDEX('Registru ordine'!$J$5:$J$304,MATCH(B112,'Registru ordine'!$B$5:$B$304,0))-1,D112&gt;INDEX('Registru ordine'!$L$5:$L$304,MATCH(B112,'Registru ordine'!$B$5:$B$304,0))+1)),"Data e în afara deplasării. ",""))))</f>
        <v/>
      </c>
    </row>
    <row r="113" spans="1:8" x14ac:dyDescent="0.2">
      <c r="A113" s="1" t="str">
        <f t="shared" si="1"/>
        <v/>
      </c>
      <c r="B113" s="18"/>
      <c r="C113" s="19" t="str">
        <f>IF(B113="","",COUNTIF(INDEX($B:$B,5):B113,B113))</f>
        <v/>
      </c>
      <c r="D113" s="20"/>
      <c r="E113" s="6"/>
      <c r="F113" s="6"/>
      <c r="G113" s="7"/>
      <c r="H113" s="21" t="str">
        <f>IF(B113="","",IF(ISNA(MATCH(B113,'Registru ordine'!$B$5:$B$304,0)),"Ordin inexistent în registru.",TRIM(IF(OR(D113="",E113="",F113="",G113=""),"Date incomplete. ","")&amp;IF(AND(D113&lt;&gt;"",OR(D113&lt;INDEX('Registru ordine'!$J$5:$J$304,MATCH(B113,'Registru ordine'!$B$5:$B$304,0))-1,D113&gt;INDEX('Registru ordine'!$L$5:$L$304,MATCH(B113,'Registru ordine'!$B$5:$B$304,0))+1)),"Data e în afara deplasării. ",""))))</f>
        <v/>
      </c>
    </row>
    <row r="114" spans="1:8" x14ac:dyDescent="0.2">
      <c r="A114" s="1" t="str">
        <f t="shared" si="1"/>
        <v/>
      </c>
      <c r="B114" s="18"/>
      <c r="C114" s="19" t="str">
        <f>IF(B114="","",COUNTIF(INDEX($B:$B,5):B114,B114))</f>
        <v/>
      </c>
      <c r="D114" s="20"/>
      <c r="E114" s="6"/>
      <c r="F114" s="6"/>
      <c r="G114" s="7"/>
      <c r="H114" s="21" t="str">
        <f>IF(B114="","",IF(ISNA(MATCH(B114,'Registru ordine'!$B$5:$B$304,0)),"Ordin inexistent în registru.",TRIM(IF(OR(D114="",E114="",F114="",G114=""),"Date incomplete. ","")&amp;IF(AND(D114&lt;&gt;"",OR(D114&lt;INDEX('Registru ordine'!$J$5:$J$304,MATCH(B114,'Registru ordine'!$B$5:$B$304,0))-1,D114&gt;INDEX('Registru ordine'!$L$5:$L$304,MATCH(B114,'Registru ordine'!$B$5:$B$304,0))+1)),"Data e în afara deplasării. ",""))))</f>
        <v/>
      </c>
    </row>
    <row r="115" spans="1:8" x14ac:dyDescent="0.2">
      <c r="A115" s="1" t="str">
        <f t="shared" si="1"/>
        <v/>
      </c>
      <c r="B115" s="18"/>
      <c r="C115" s="19" t="str">
        <f>IF(B115="","",COUNTIF(INDEX($B:$B,5):B115,B115))</f>
        <v/>
      </c>
      <c r="D115" s="20"/>
      <c r="E115" s="6"/>
      <c r="F115" s="6"/>
      <c r="G115" s="7"/>
      <c r="H115" s="21" t="str">
        <f>IF(B115="","",IF(ISNA(MATCH(B115,'Registru ordine'!$B$5:$B$304,0)),"Ordin inexistent în registru.",TRIM(IF(OR(D115="",E115="",F115="",G115=""),"Date incomplete. ","")&amp;IF(AND(D115&lt;&gt;"",OR(D115&lt;INDEX('Registru ordine'!$J$5:$J$304,MATCH(B115,'Registru ordine'!$B$5:$B$304,0))-1,D115&gt;INDEX('Registru ordine'!$L$5:$L$304,MATCH(B115,'Registru ordine'!$B$5:$B$304,0))+1)),"Data e în afara deplasării. ",""))))</f>
        <v/>
      </c>
    </row>
    <row r="116" spans="1:8" x14ac:dyDescent="0.2">
      <c r="A116" s="1" t="str">
        <f t="shared" si="1"/>
        <v/>
      </c>
      <c r="B116" s="18"/>
      <c r="C116" s="19" t="str">
        <f>IF(B116="","",COUNTIF(INDEX($B:$B,5):B116,B116))</f>
        <v/>
      </c>
      <c r="D116" s="20"/>
      <c r="E116" s="6"/>
      <c r="F116" s="6"/>
      <c r="G116" s="7"/>
      <c r="H116" s="21" t="str">
        <f>IF(B116="","",IF(ISNA(MATCH(B116,'Registru ordine'!$B$5:$B$304,0)),"Ordin inexistent în registru.",TRIM(IF(OR(D116="",E116="",F116="",G116=""),"Date incomplete. ","")&amp;IF(AND(D116&lt;&gt;"",OR(D116&lt;INDEX('Registru ordine'!$J$5:$J$304,MATCH(B116,'Registru ordine'!$B$5:$B$304,0))-1,D116&gt;INDEX('Registru ordine'!$L$5:$L$304,MATCH(B116,'Registru ordine'!$B$5:$B$304,0))+1)),"Data e în afara deplasării. ",""))))</f>
        <v/>
      </c>
    </row>
    <row r="117" spans="1:8" x14ac:dyDescent="0.2">
      <c r="A117" s="1" t="str">
        <f t="shared" si="1"/>
        <v/>
      </c>
      <c r="B117" s="18"/>
      <c r="C117" s="19" t="str">
        <f>IF(B117="","",COUNTIF(INDEX($B:$B,5):B117,B117))</f>
        <v/>
      </c>
      <c r="D117" s="20"/>
      <c r="E117" s="6"/>
      <c r="F117" s="6"/>
      <c r="G117" s="7"/>
      <c r="H117" s="21" t="str">
        <f>IF(B117="","",IF(ISNA(MATCH(B117,'Registru ordine'!$B$5:$B$304,0)),"Ordin inexistent în registru.",TRIM(IF(OR(D117="",E117="",F117="",G117=""),"Date incomplete. ","")&amp;IF(AND(D117&lt;&gt;"",OR(D117&lt;INDEX('Registru ordine'!$J$5:$J$304,MATCH(B117,'Registru ordine'!$B$5:$B$304,0))-1,D117&gt;INDEX('Registru ordine'!$L$5:$L$304,MATCH(B117,'Registru ordine'!$B$5:$B$304,0))+1)),"Data e în afara deplasării. ",""))))</f>
        <v/>
      </c>
    </row>
    <row r="118" spans="1:8" x14ac:dyDescent="0.2">
      <c r="A118" s="1" t="str">
        <f t="shared" si="1"/>
        <v/>
      </c>
      <c r="B118" s="18"/>
      <c r="C118" s="19" t="str">
        <f>IF(B118="","",COUNTIF(INDEX($B:$B,5):B118,B118))</f>
        <v/>
      </c>
      <c r="D118" s="20"/>
      <c r="E118" s="6"/>
      <c r="F118" s="6"/>
      <c r="G118" s="7"/>
      <c r="H118" s="21" t="str">
        <f>IF(B118="","",IF(ISNA(MATCH(B118,'Registru ordine'!$B$5:$B$304,0)),"Ordin inexistent în registru.",TRIM(IF(OR(D118="",E118="",F118="",G118=""),"Date incomplete. ","")&amp;IF(AND(D118&lt;&gt;"",OR(D118&lt;INDEX('Registru ordine'!$J$5:$J$304,MATCH(B118,'Registru ordine'!$B$5:$B$304,0))-1,D118&gt;INDEX('Registru ordine'!$L$5:$L$304,MATCH(B118,'Registru ordine'!$B$5:$B$304,0))+1)),"Data e în afara deplasării. ",""))))</f>
        <v/>
      </c>
    </row>
    <row r="119" spans="1:8" x14ac:dyDescent="0.2">
      <c r="A119" s="1" t="str">
        <f t="shared" si="1"/>
        <v/>
      </c>
      <c r="B119" s="18"/>
      <c r="C119" s="19" t="str">
        <f>IF(B119="","",COUNTIF(INDEX($B:$B,5):B119,B119))</f>
        <v/>
      </c>
      <c r="D119" s="20"/>
      <c r="E119" s="6"/>
      <c r="F119" s="6"/>
      <c r="G119" s="7"/>
      <c r="H119" s="21" t="str">
        <f>IF(B119="","",IF(ISNA(MATCH(B119,'Registru ordine'!$B$5:$B$304,0)),"Ordin inexistent în registru.",TRIM(IF(OR(D119="",E119="",F119="",G119=""),"Date incomplete. ","")&amp;IF(AND(D119&lt;&gt;"",OR(D119&lt;INDEX('Registru ordine'!$J$5:$J$304,MATCH(B119,'Registru ordine'!$B$5:$B$304,0))-1,D119&gt;INDEX('Registru ordine'!$L$5:$L$304,MATCH(B119,'Registru ordine'!$B$5:$B$304,0))+1)),"Data e în afara deplasării. ",""))))</f>
        <v/>
      </c>
    </row>
    <row r="120" spans="1:8" x14ac:dyDescent="0.2">
      <c r="A120" s="1" t="str">
        <f t="shared" si="1"/>
        <v/>
      </c>
      <c r="B120" s="18"/>
      <c r="C120" s="19" t="str">
        <f>IF(B120="","",COUNTIF(INDEX($B:$B,5):B120,B120))</f>
        <v/>
      </c>
      <c r="D120" s="20"/>
      <c r="E120" s="6"/>
      <c r="F120" s="6"/>
      <c r="G120" s="7"/>
      <c r="H120" s="21" t="str">
        <f>IF(B120="","",IF(ISNA(MATCH(B120,'Registru ordine'!$B$5:$B$304,0)),"Ordin inexistent în registru.",TRIM(IF(OR(D120="",E120="",F120="",G120=""),"Date incomplete. ","")&amp;IF(AND(D120&lt;&gt;"",OR(D120&lt;INDEX('Registru ordine'!$J$5:$J$304,MATCH(B120,'Registru ordine'!$B$5:$B$304,0))-1,D120&gt;INDEX('Registru ordine'!$L$5:$L$304,MATCH(B120,'Registru ordine'!$B$5:$B$304,0))+1)),"Data e în afara deplasării. ",""))))</f>
        <v/>
      </c>
    </row>
    <row r="121" spans="1:8" x14ac:dyDescent="0.2">
      <c r="A121" s="1" t="str">
        <f t="shared" si="1"/>
        <v/>
      </c>
      <c r="B121" s="18"/>
      <c r="C121" s="19" t="str">
        <f>IF(B121="","",COUNTIF(INDEX($B:$B,5):B121,B121))</f>
        <v/>
      </c>
      <c r="D121" s="20"/>
      <c r="E121" s="6"/>
      <c r="F121" s="6"/>
      <c r="G121" s="7"/>
      <c r="H121" s="21" t="str">
        <f>IF(B121="","",IF(ISNA(MATCH(B121,'Registru ordine'!$B$5:$B$304,0)),"Ordin inexistent în registru.",TRIM(IF(OR(D121="",E121="",F121="",G121=""),"Date incomplete. ","")&amp;IF(AND(D121&lt;&gt;"",OR(D121&lt;INDEX('Registru ordine'!$J$5:$J$304,MATCH(B121,'Registru ordine'!$B$5:$B$304,0))-1,D121&gt;INDEX('Registru ordine'!$L$5:$L$304,MATCH(B121,'Registru ordine'!$B$5:$B$304,0))+1)),"Data e în afara deplasării. ",""))))</f>
        <v/>
      </c>
    </row>
    <row r="122" spans="1:8" x14ac:dyDescent="0.2">
      <c r="A122" s="1" t="str">
        <f t="shared" si="1"/>
        <v/>
      </c>
      <c r="B122" s="18"/>
      <c r="C122" s="19" t="str">
        <f>IF(B122="","",COUNTIF(INDEX($B:$B,5):B122,B122))</f>
        <v/>
      </c>
      <c r="D122" s="20"/>
      <c r="E122" s="6"/>
      <c r="F122" s="6"/>
      <c r="G122" s="7"/>
      <c r="H122" s="21" t="str">
        <f>IF(B122="","",IF(ISNA(MATCH(B122,'Registru ordine'!$B$5:$B$304,0)),"Ordin inexistent în registru.",TRIM(IF(OR(D122="",E122="",F122="",G122=""),"Date incomplete. ","")&amp;IF(AND(D122&lt;&gt;"",OR(D122&lt;INDEX('Registru ordine'!$J$5:$J$304,MATCH(B122,'Registru ordine'!$B$5:$B$304,0))-1,D122&gt;INDEX('Registru ordine'!$L$5:$L$304,MATCH(B122,'Registru ordine'!$B$5:$B$304,0))+1)),"Data e în afara deplasării. ",""))))</f>
        <v/>
      </c>
    </row>
    <row r="123" spans="1:8" x14ac:dyDescent="0.2">
      <c r="A123" s="1" t="str">
        <f t="shared" si="1"/>
        <v/>
      </c>
      <c r="B123" s="18"/>
      <c r="C123" s="19" t="str">
        <f>IF(B123="","",COUNTIF(INDEX($B:$B,5):B123,B123))</f>
        <v/>
      </c>
      <c r="D123" s="20"/>
      <c r="E123" s="6"/>
      <c r="F123" s="6"/>
      <c r="G123" s="7"/>
      <c r="H123" s="21" t="str">
        <f>IF(B123="","",IF(ISNA(MATCH(B123,'Registru ordine'!$B$5:$B$304,0)),"Ordin inexistent în registru.",TRIM(IF(OR(D123="",E123="",F123="",G123=""),"Date incomplete. ","")&amp;IF(AND(D123&lt;&gt;"",OR(D123&lt;INDEX('Registru ordine'!$J$5:$J$304,MATCH(B123,'Registru ordine'!$B$5:$B$304,0))-1,D123&gt;INDEX('Registru ordine'!$L$5:$L$304,MATCH(B123,'Registru ordine'!$B$5:$B$304,0))+1)),"Data e în afara deplasării. ",""))))</f>
        <v/>
      </c>
    </row>
    <row r="124" spans="1:8" x14ac:dyDescent="0.2">
      <c r="A124" s="1" t="str">
        <f t="shared" si="1"/>
        <v/>
      </c>
      <c r="B124" s="18"/>
      <c r="C124" s="19" t="str">
        <f>IF(B124="","",COUNTIF(INDEX($B:$B,5):B124,B124))</f>
        <v/>
      </c>
      <c r="D124" s="20"/>
      <c r="E124" s="6"/>
      <c r="F124" s="6"/>
      <c r="G124" s="7"/>
      <c r="H124" s="21" t="str">
        <f>IF(B124="","",IF(ISNA(MATCH(B124,'Registru ordine'!$B$5:$B$304,0)),"Ordin inexistent în registru.",TRIM(IF(OR(D124="",E124="",F124="",G124=""),"Date incomplete. ","")&amp;IF(AND(D124&lt;&gt;"",OR(D124&lt;INDEX('Registru ordine'!$J$5:$J$304,MATCH(B124,'Registru ordine'!$B$5:$B$304,0))-1,D124&gt;INDEX('Registru ordine'!$L$5:$L$304,MATCH(B124,'Registru ordine'!$B$5:$B$304,0))+1)),"Data e în afara deplasării. ",""))))</f>
        <v/>
      </c>
    </row>
    <row r="125" spans="1:8" x14ac:dyDescent="0.2">
      <c r="A125" s="1" t="str">
        <f t="shared" si="1"/>
        <v/>
      </c>
      <c r="B125" s="18"/>
      <c r="C125" s="19" t="str">
        <f>IF(B125="","",COUNTIF(INDEX($B:$B,5):B125,B125))</f>
        <v/>
      </c>
      <c r="D125" s="20"/>
      <c r="E125" s="6"/>
      <c r="F125" s="6"/>
      <c r="G125" s="7"/>
      <c r="H125" s="21" t="str">
        <f>IF(B125="","",IF(ISNA(MATCH(B125,'Registru ordine'!$B$5:$B$304,0)),"Ordin inexistent în registru.",TRIM(IF(OR(D125="",E125="",F125="",G125=""),"Date incomplete. ","")&amp;IF(AND(D125&lt;&gt;"",OR(D125&lt;INDEX('Registru ordine'!$J$5:$J$304,MATCH(B125,'Registru ordine'!$B$5:$B$304,0))-1,D125&gt;INDEX('Registru ordine'!$L$5:$L$304,MATCH(B125,'Registru ordine'!$B$5:$B$304,0))+1)),"Data e în afara deplasării. ",""))))</f>
        <v/>
      </c>
    </row>
    <row r="126" spans="1:8" x14ac:dyDescent="0.2">
      <c r="A126" s="1" t="str">
        <f t="shared" si="1"/>
        <v/>
      </c>
      <c r="B126" s="18"/>
      <c r="C126" s="19" t="str">
        <f>IF(B126="","",COUNTIF(INDEX($B:$B,5):B126,B126))</f>
        <v/>
      </c>
      <c r="D126" s="20"/>
      <c r="E126" s="6"/>
      <c r="F126" s="6"/>
      <c r="G126" s="7"/>
      <c r="H126" s="21" t="str">
        <f>IF(B126="","",IF(ISNA(MATCH(B126,'Registru ordine'!$B$5:$B$304,0)),"Ordin inexistent în registru.",TRIM(IF(OR(D126="",E126="",F126="",G126=""),"Date incomplete. ","")&amp;IF(AND(D126&lt;&gt;"",OR(D126&lt;INDEX('Registru ordine'!$J$5:$J$304,MATCH(B126,'Registru ordine'!$B$5:$B$304,0))-1,D126&gt;INDEX('Registru ordine'!$L$5:$L$304,MATCH(B126,'Registru ordine'!$B$5:$B$304,0))+1)),"Data e în afara deplasării. ",""))))</f>
        <v/>
      </c>
    </row>
    <row r="127" spans="1:8" x14ac:dyDescent="0.2">
      <c r="A127" s="1" t="str">
        <f t="shared" si="1"/>
        <v/>
      </c>
      <c r="B127" s="18"/>
      <c r="C127" s="19" t="str">
        <f>IF(B127="","",COUNTIF(INDEX($B:$B,5):B127,B127))</f>
        <v/>
      </c>
      <c r="D127" s="20"/>
      <c r="E127" s="6"/>
      <c r="F127" s="6"/>
      <c r="G127" s="7"/>
      <c r="H127" s="21" t="str">
        <f>IF(B127="","",IF(ISNA(MATCH(B127,'Registru ordine'!$B$5:$B$304,0)),"Ordin inexistent în registru.",TRIM(IF(OR(D127="",E127="",F127="",G127=""),"Date incomplete. ","")&amp;IF(AND(D127&lt;&gt;"",OR(D127&lt;INDEX('Registru ordine'!$J$5:$J$304,MATCH(B127,'Registru ordine'!$B$5:$B$304,0))-1,D127&gt;INDEX('Registru ordine'!$L$5:$L$304,MATCH(B127,'Registru ordine'!$B$5:$B$304,0))+1)),"Data e în afara deplasării. ",""))))</f>
        <v/>
      </c>
    </row>
    <row r="128" spans="1:8" x14ac:dyDescent="0.2">
      <c r="A128" s="1" t="str">
        <f t="shared" si="1"/>
        <v/>
      </c>
      <c r="B128" s="18"/>
      <c r="C128" s="19" t="str">
        <f>IF(B128="","",COUNTIF(INDEX($B:$B,5):B128,B128))</f>
        <v/>
      </c>
      <c r="D128" s="20"/>
      <c r="E128" s="6"/>
      <c r="F128" s="6"/>
      <c r="G128" s="7"/>
      <c r="H128" s="21" t="str">
        <f>IF(B128="","",IF(ISNA(MATCH(B128,'Registru ordine'!$B$5:$B$304,0)),"Ordin inexistent în registru.",TRIM(IF(OR(D128="",E128="",F128="",G128=""),"Date incomplete. ","")&amp;IF(AND(D128&lt;&gt;"",OR(D128&lt;INDEX('Registru ordine'!$J$5:$J$304,MATCH(B128,'Registru ordine'!$B$5:$B$304,0))-1,D128&gt;INDEX('Registru ordine'!$L$5:$L$304,MATCH(B128,'Registru ordine'!$B$5:$B$304,0))+1)),"Data e în afara deplasării. ",""))))</f>
        <v/>
      </c>
    </row>
    <row r="129" spans="1:8" x14ac:dyDescent="0.2">
      <c r="A129" s="1" t="str">
        <f t="shared" si="1"/>
        <v/>
      </c>
      <c r="B129" s="18"/>
      <c r="C129" s="19" t="str">
        <f>IF(B129="","",COUNTIF(INDEX($B:$B,5):B129,B129))</f>
        <v/>
      </c>
      <c r="D129" s="20"/>
      <c r="E129" s="6"/>
      <c r="F129" s="6"/>
      <c r="G129" s="7"/>
      <c r="H129" s="21" t="str">
        <f>IF(B129="","",IF(ISNA(MATCH(B129,'Registru ordine'!$B$5:$B$304,0)),"Ordin inexistent în registru.",TRIM(IF(OR(D129="",E129="",F129="",G129=""),"Date incomplete. ","")&amp;IF(AND(D129&lt;&gt;"",OR(D129&lt;INDEX('Registru ordine'!$J$5:$J$304,MATCH(B129,'Registru ordine'!$B$5:$B$304,0))-1,D129&gt;INDEX('Registru ordine'!$L$5:$L$304,MATCH(B129,'Registru ordine'!$B$5:$B$304,0))+1)),"Data e în afara deplasării. ",""))))</f>
        <v/>
      </c>
    </row>
    <row r="130" spans="1:8" x14ac:dyDescent="0.2">
      <c r="A130" s="1" t="str">
        <f t="shared" si="1"/>
        <v/>
      </c>
      <c r="B130" s="18"/>
      <c r="C130" s="19" t="str">
        <f>IF(B130="","",COUNTIF(INDEX($B:$B,5):B130,B130))</f>
        <v/>
      </c>
      <c r="D130" s="20"/>
      <c r="E130" s="6"/>
      <c r="F130" s="6"/>
      <c r="G130" s="7"/>
      <c r="H130" s="21" t="str">
        <f>IF(B130="","",IF(ISNA(MATCH(B130,'Registru ordine'!$B$5:$B$304,0)),"Ordin inexistent în registru.",TRIM(IF(OR(D130="",E130="",F130="",G130=""),"Date incomplete. ","")&amp;IF(AND(D130&lt;&gt;"",OR(D130&lt;INDEX('Registru ordine'!$J$5:$J$304,MATCH(B130,'Registru ordine'!$B$5:$B$304,0))-1,D130&gt;INDEX('Registru ordine'!$L$5:$L$304,MATCH(B130,'Registru ordine'!$B$5:$B$304,0))+1)),"Data e în afara deplasării. ",""))))</f>
        <v/>
      </c>
    </row>
    <row r="131" spans="1:8" x14ac:dyDescent="0.2">
      <c r="A131" s="1" t="str">
        <f t="shared" si="1"/>
        <v/>
      </c>
      <c r="B131" s="18"/>
      <c r="C131" s="19" t="str">
        <f>IF(B131="","",COUNTIF(INDEX($B:$B,5):B131,B131))</f>
        <v/>
      </c>
      <c r="D131" s="20"/>
      <c r="E131" s="6"/>
      <c r="F131" s="6"/>
      <c r="G131" s="7"/>
      <c r="H131" s="21" t="str">
        <f>IF(B131="","",IF(ISNA(MATCH(B131,'Registru ordine'!$B$5:$B$304,0)),"Ordin inexistent în registru.",TRIM(IF(OR(D131="",E131="",F131="",G131=""),"Date incomplete. ","")&amp;IF(AND(D131&lt;&gt;"",OR(D131&lt;INDEX('Registru ordine'!$J$5:$J$304,MATCH(B131,'Registru ordine'!$B$5:$B$304,0))-1,D131&gt;INDEX('Registru ordine'!$L$5:$L$304,MATCH(B131,'Registru ordine'!$B$5:$B$304,0))+1)),"Data e în afara deplasării. ",""))))</f>
        <v/>
      </c>
    </row>
    <row r="132" spans="1:8" x14ac:dyDescent="0.2">
      <c r="A132" s="1" t="str">
        <f t="shared" si="1"/>
        <v/>
      </c>
      <c r="B132" s="18"/>
      <c r="C132" s="19" t="str">
        <f>IF(B132="","",COUNTIF(INDEX($B:$B,5):B132,B132))</f>
        <v/>
      </c>
      <c r="D132" s="20"/>
      <c r="E132" s="6"/>
      <c r="F132" s="6"/>
      <c r="G132" s="7"/>
      <c r="H132" s="21" t="str">
        <f>IF(B132="","",IF(ISNA(MATCH(B132,'Registru ordine'!$B$5:$B$304,0)),"Ordin inexistent în registru.",TRIM(IF(OR(D132="",E132="",F132="",G132=""),"Date incomplete. ","")&amp;IF(AND(D132&lt;&gt;"",OR(D132&lt;INDEX('Registru ordine'!$J$5:$J$304,MATCH(B132,'Registru ordine'!$B$5:$B$304,0))-1,D132&gt;INDEX('Registru ordine'!$L$5:$L$304,MATCH(B132,'Registru ordine'!$B$5:$B$304,0))+1)),"Data e în afara deplasării. ",""))))</f>
        <v/>
      </c>
    </row>
    <row r="133" spans="1:8" x14ac:dyDescent="0.2">
      <c r="A133" s="1" t="str">
        <f t="shared" ref="A133:A196" si="2">IF(B133="","",B133&amp;"|"&amp;C133)</f>
        <v/>
      </c>
      <c r="B133" s="18"/>
      <c r="C133" s="19" t="str">
        <f>IF(B133="","",COUNTIF(INDEX($B:$B,5):B133,B133))</f>
        <v/>
      </c>
      <c r="D133" s="20"/>
      <c r="E133" s="6"/>
      <c r="F133" s="6"/>
      <c r="G133" s="7"/>
      <c r="H133" s="21" t="str">
        <f>IF(B133="","",IF(ISNA(MATCH(B133,'Registru ordine'!$B$5:$B$304,0)),"Ordin inexistent în registru.",TRIM(IF(OR(D133="",E133="",F133="",G133=""),"Date incomplete. ","")&amp;IF(AND(D133&lt;&gt;"",OR(D133&lt;INDEX('Registru ordine'!$J$5:$J$304,MATCH(B133,'Registru ordine'!$B$5:$B$304,0))-1,D133&gt;INDEX('Registru ordine'!$L$5:$L$304,MATCH(B133,'Registru ordine'!$B$5:$B$304,0))+1)),"Data e în afara deplasării. ",""))))</f>
        <v/>
      </c>
    </row>
    <row r="134" spans="1:8" x14ac:dyDescent="0.2">
      <c r="A134" s="1" t="str">
        <f t="shared" si="2"/>
        <v/>
      </c>
      <c r="B134" s="18"/>
      <c r="C134" s="19" t="str">
        <f>IF(B134="","",COUNTIF(INDEX($B:$B,5):B134,B134))</f>
        <v/>
      </c>
      <c r="D134" s="20"/>
      <c r="E134" s="6"/>
      <c r="F134" s="6"/>
      <c r="G134" s="7"/>
      <c r="H134" s="21" t="str">
        <f>IF(B134="","",IF(ISNA(MATCH(B134,'Registru ordine'!$B$5:$B$304,0)),"Ordin inexistent în registru.",TRIM(IF(OR(D134="",E134="",F134="",G134=""),"Date incomplete. ","")&amp;IF(AND(D134&lt;&gt;"",OR(D134&lt;INDEX('Registru ordine'!$J$5:$J$304,MATCH(B134,'Registru ordine'!$B$5:$B$304,0))-1,D134&gt;INDEX('Registru ordine'!$L$5:$L$304,MATCH(B134,'Registru ordine'!$B$5:$B$304,0))+1)),"Data e în afara deplasării. ",""))))</f>
        <v/>
      </c>
    </row>
    <row r="135" spans="1:8" x14ac:dyDescent="0.2">
      <c r="A135" s="1" t="str">
        <f t="shared" si="2"/>
        <v/>
      </c>
      <c r="B135" s="18"/>
      <c r="C135" s="19" t="str">
        <f>IF(B135="","",COUNTIF(INDEX($B:$B,5):B135,B135))</f>
        <v/>
      </c>
      <c r="D135" s="20"/>
      <c r="E135" s="6"/>
      <c r="F135" s="6"/>
      <c r="G135" s="7"/>
      <c r="H135" s="21" t="str">
        <f>IF(B135="","",IF(ISNA(MATCH(B135,'Registru ordine'!$B$5:$B$304,0)),"Ordin inexistent în registru.",TRIM(IF(OR(D135="",E135="",F135="",G135=""),"Date incomplete. ","")&amp;IF(AND(D135&lt;&gt;"",OR(D135&lt;INDEX('Registru ordine'!$J$5:$J$304,MATCH(B135,'Registru ordine'!$B$5:$B$304,0))-1,D135&gt;INDEX('Registru ordine'!$L$5:$L$304,MATCH(B135,'Registru ordine'!$B$5:$B$304,0))+1)),"Data e în afara deplasării. ",""))))</f>
        <v/>
      </c>
    </row>
    <row r="136" spans="1:8" x14ac:dyDescent="0.2">
      <c r="A136" s="1" t="str">
        <f t="shared" si="2"/>
        <v/>
      </c>
      <c r="B136" s="18"/>
      <c r="C136" s="19" t="str">
        <f>IF(B136="","",COUNTIF(INDEX($B:$B,5):B136,B136))</f>
        <v/>
      </c>
      <c r="D136" s="20"/>
      <c r="E136" s="6"/>
      <c r="F136" s="6"/>
      <c r="G136" s="7"/>
      <c r="H136" s="21" t="str">
        <f>IF(B136="","",IF(ISNA(MATCH(B136,'Registru ordine'!$B$5:$B$304,0)),"Ordin inexistent în registru.",TRIM(IF(OR(D136="",E136="",F136="",G136=""),"Date incomplete. ","")&amp;IF(AND(D136&lt;&gt;"",OR(D136&lt;INDEX('Registru ordine'!$J$5:$J$304,MATCH(B136,'Registru ordine'!$B$5:$B$304,0))-1,D136&gt;INDEX('Registru ordine'!$L$5:$L$304,MATCH(B136,'Registru ordine'!$B$5:$B$304,0))+1)),"Data e în afara deplasării. ",""))))</f>
        <v/>
      </c>
    </row>
    <row r="137" spans="1:8" x14ac:dyDescent="0.2">
      <c r="A137" s="1" t="str">
        <f t="shared" si="2"/>
        <v/>
      </c>
      <c r="B137" s="18"/>
      <c r="C137" s="19" t="str">
        <f>IF(B137="","",COUNTIF(INDEX($B:$B,5):B137,B137))</f>
        <v/>
      </c>
      <c r="D137" s="20"/>
      <c r="E137" s="6"/>
      <c r="F137" s="6"/>
      <c r="G137" s="7"/>
      <c r="H137" s="21" t="str">
        <f>IF(B137="","",IF(ISNA(MATCH(B137,'Registru ordine'!$B$5:$B$304,0)),"Ordin inexistent în registru.",TRIM(IF(OR(D137="",E137="",F137="",G137=""),"Date incomplete. ","")&amp;IF(AND(D137&lt;&gt;"",OR(D137&lt;INDEX('Registru ordine'!$J$5:$J$304,MATCH(B137,'Registru ordine'!$B$5:$B$304,0))-1,D137&gt;INDEX('Registru ordine'!$L$5:$L$304,MATCH(B137,'Registru ordine'!$B$5:$B$304,0))+1)),"Data e în afara deplasării. ",""))))</f>
        <v/>
      </c>
    </row>
    <row r="138" spans="1:8" x14ac:dyDescent="0.2">
      <c r="A138" s="1" t="str">
        <f t="shared" si="2"/>
        <v/>
      </c>
      <c r="B138" s="18"/>
      <c r="C138" s="19" t="str">
        <f>IF(B138="","",COUNTIF(INDEX($B:$B,5):B138,B138))</f>
        <v/>
      </c>
      <c r="D138" s="20"/>
      <c r="E138" s="6"/>
      <c r="F138" s="6"/>
      <c r="G138" s="7"/>
      <c r="H138" s="21" t="str">
        <f>IF(B138="","",IF(ISNA(MATCH(B138,'Registru ordine'!$B$5:$B$304,0)),"Ordin inexistent în registru.",TRIM(IF(OR(D138="",E138="",F138="",G138=""),"Date incomplete. ","")&amp;IF(AND(D138&lt;&gt;"",OR(D138&lt;INDEX('Registru ordine'!$J$5:$J$304,MATCH(B138,'Registru ordine'!$B$5:$B$304,0))-1,D138&gt;INDEX('Registru ordine'!$L$5:$L$304,MATCH(B138,'Registru ordine'!$B$5:$B$304,0))+1)),"Data e în afara deplasării. ",""))))</f>
        <v/>
      </c>
    </row>
    <row r="139" spans="1:8" x14ac:dyDescent="0.2">
      <c r="A139" s="1" t="str">
        <f t="shared" si="2"/>
        <v/>
      </c>
      <c r="B139" s="18"/>
      <c r="C139" s="19" t="str">
        <f>IF(B139="","",COUNTIF(INDEX($B:$B,5):B139,B139))</f>
        <v/>
      </c>
      <c r="D139" s="20"/>
      <c r="E139" s="6"/>
      <c r="F139" s="6"/>
      <c r="G139" s="7"/>
      <c r="H139" s="21" t="str">
        <f>IF(B139="","",IF(ISNA(MATCH(B139,'Registru ordine'!$B$5:$B$304,0)),"Ordin inexistent în registru.",TRIM(IF(OR(D139="",E139="",F139="",G139=""),"Date incomplete. ","")&amp;IF(AND(D139&lt;&gt;"",OR(D139&lt;INDEX('Registru ordine'!$J$5:$J$304,MATCH(B139,'Registru ordine'!$B$5:$B$304,0))-1,D139&gt;INDEX('Registru ordine'!$L$5:$L$304,MATCH(B139,'Registru ordine'!$B$5:$B$304,0))+1)),"Data e în afara deplasării. ",""))))</f>
        <v/>
      </c>
    </row>
    <row r="140" spans="1:8" x14ac:dyDescent="0.2">
      <c r="A140" s="1" t="str">
        <f t="shared" si="2"/>
        <v/>
      </c>
      <c r="B140" s="18"/>
      <c r="C140" s="19" t="str">
        <f>IF(B140="","",COUNTIF(INDEX($B:$B,5):B140,B140))</f>
        <v/>
      </c>
      <c r="D140" s="20"/>
      <c r="E140" s="6"/>
      <c r="F140" s="6"/>
      <c r="G140" s="7"/>
      <c r="H140" s="21" t="str">
        <f>IF(B140="","",IF(ISNA(MATCH(B140,'Registru ordine'!$B$5:$B$304,0)),"Ordin inexistent în registru.",TRIM(IF(OR(D140="",E140="",F140="",G140=""),"Date incomplete. ","")&amp;IF(AND(D140&lt;&gt;"",OR(D140&lt;INDEX('Registru ordine'!$J$5:$J$304,MATCH(B140,'Registru ordine'!$B$5:$B$304,0))-1,D140&gt;INDEX('Registru ordine'!$L$5:$L$304,MATCH(B140,'Registru ordine'!$B$5:$B$304,0))+1)),"Data e în afara deplasării. ",""))))</f>
        <v/>
      </c>
    </row>
    <row r="141" spans="1:8" x14ac:dyDescent="0.2">
      <c r="A141" s="1" t="str">
        <f t="shared" si="2"/>
        <v/>
      </c>
      <c r="B141" s="18"/>
      <c r="C141" s="19" t="str">
        <f>IF(B141="","",COUNTIF(INDEX($B:$B,5):B141,B141))</f>
        <v/>
      </c>
      <c r="D141" s="20"/>
      <c r="E141" s="6"/>
      <c r="F141" s="6"/>
      <c r="G141" s="7"/>
      <c r="H141" s="21" t="str">
        <f>IF(B141="","",IF(ISNA(MATCH(B141,'Registru ordine'!$B$5:$B$304,0)),"Ordin inexistent în registru.",TRIM(IF(OR(D141="",E141="",F141="",G141=""),"Date incomplete. ","")&amp;IF(AND(D141&lt;&gt;"",OR(D141&lt;INDEX('Registru ordine'!$J$5:$J$304,MATCH(B141,'Registru ordine'!$B$5:$B$304,0))-1,D141&gt;INDEX('Registru ordine'!$L$5:$L$304,MATCH(B141,'Registru ordine'!$B$5:$B$304,0))+1)),"Data e în afara deplasării. ",""))))</f>
        <v/>
      </c>
    </row>
    <row r="142" spans="1:8" x14ac:dyDescent="0.2">
      <c r="A142" s="1" t="str">
        <f t="shared" si="2"/>
        <v/>
      </c>
      <c r="B142" s="18"/>
      <c r="C142" s="19" t="str">
        <f>IF(B142="","",COUNTIF(INDEX($B:$B,5):B142,B142))</f>
        <v/>
      </c>
      <c r="D142" s="20"/>
      <c r="E142" s="6"/>
      <c r="F142" s="6"/>
      <c r="G142" s="7"/>
      <c r="H142" s="21" t="str">
        <f>IF(B142="","",IF(ISNA(MATCH(B142,'Registru ordine'!$B$5:$B$304,0)),"Ordin inexistent în registru.",TRIM(IF(OR(D142="",E142="",F142="",G142=""),"Date incomplete. ","")&amp;IF(AND(D142&lt;&gt;"",OR(D142&lt;INDEX('Registru ordine'!$J$5:$J$304,MATCH(B142,'Registru ordine'!$B$5:$B$304,0))-1,D142&gt;INDEX('Registru ordine'!$L$5:$L$304,MATCH(B142,'Registru ordine'!$B$5:$B$304,0))+1)),"Data e în afara deplasării. ",""))))</f>
        <v/>
      </c>
    </row>
    <row r="143" spans="1:8" x14ac:dyDescent="0.2">
      <c r="A143" s="1" t="str">
        <f t="shared" si="2"/>
        <v/>
      </c>
      <c r="B143" s="18"/>
      <c r="C143" s="19" t="str">
        <f>IF(B143="","",COUNTIF(INDEX($B:$B,5):B143,B143))</f>
        <v/>
      </c>
      <c r="D143" s="20"/>
      <c r="E143" s="6"/>
      <c r="F143" s="6"/>
      <c r="G143" s="7"/>
      <c r="H143" s="21" t="str">
        <f>IF(B143="","",IF(ISNA(MATCH(B143,'Registru ordine'!$B$5:$B$304,0)),"Ordin inexistent în registru.",TRIM(IF(OR(D143="",E143="",F143="",G143=""),"Date incomplete. ","")&amp;IF(AND(D143&lt;&gt;"",OR(D143&lt;INDEX('Registru ordine'!$J$5:$J$304,MATCH(B143,'Registru ordine'!$B$5:$B$304,0))-1,D143&gt;INDEX('Registru ordine'!$L$5:$L$304,MATCH(B143,'Registru ordine'!$B$5:$B$304,0))+1)),"Data e în afara deplasării. ",""))))</f>
        <v/>
      </c>
    </row>
    <row r="144" spans="1:8" x14ac:dyDescent="0.2">
      <c r="A144" s="1" t="str">
        <f t="shared" si="2"/>
        <v/>
      </c>
      <c r="B144" s="18"/>
      <c r="C144" s="19" t="str">
        <f>IF(B144="","",COUNTIF(INDEX($B:$B,5):B144,B144))</f>
        <v/>
      </c>
      <c r="D144" s="20"/>
      <c r="E144" s="6"/>
      <c r="F144" s="6"/>
      <c r="G144" s="7"/>
      <c r="H144" s="21" t="str">
        <f>IF(B144="","",IF(ISNA(MATCH(B144,'Registru ordine'!$B$5:$B$304,0)),"Ordin inexistent în registru.",TRIM(IF(OR(D144="",E144="",F144="",G144=""),"Date incomplete. ","")&amp;IF(AND(D144&lt;&gt;"",OR(D144&lt;INDEX('Registru ordine'!$J$5:$J$304,MATCH(B144,'Registru ordine'!$B$5:$B$304,0))-1,D144&gt;INDEX('Registru ordine'!$L$5:$L$304,MATCH(B144,'Registru ordine'!$B$5:$B$304,0))+1)),"Data e în afara deplasării. ",""))))</f>
        <v/>
      </c>
    </row>
    <row r="145" spans="1:8" x14ac:dyDescent="0.2">
      <c r="A145" s="1" t="str">
        <f t="shared" si="2"/>
        <v/>
      </c>
      <c r="B145" s="18"/>
      <c r="C145" s="19" t="str">
        <f>IF(B145="","",COUNTIF(INDEX($B:$B,5):B145,B145))</f>
        <v/>
      </c>
      <c r="D145" s="20"/>
      <c r="E145" s="6"/>
      <c r="F145" s="6"/>
      <c r="G145" s="7"/>
      <c r="H145" s="21" t="str">
        <f>IF(B145="","",IF(ISNA(MATCH(B145,'Registru ordine'!$B$5:$B$304,0)),"Ordin inexistent în registru.",TRIM(IF(OR(D145="",E145="",F145="",G145=""),"Date incomplete. ","")&amp;IF(AND(D145&lt;&gt;"",OR(D145&lt;INDEX('Registru ordine'!$J$5:$J$304,MATCH(B145,'Registru ordine'!$B$5:$B$304,0))-1,D145&gt;INDEX('Registru ordine'!$L$5:$L$304,MATCH(B145,'Registru ordine'!$B$5:$B$304,0))+1)),"Data e în afara deplasării. ",""))))</f>
        <v/>
      </c>
    </row>
    <row r="146" spans="1:8" x14ac:dyDescent="0.2">
      <c r="A146" s="1" t="str">
        <f t="shared" si="2"/>
        <v/>
      </c>
      <c r="B146" s="18"/>
      <c r="C146" s="19" t="str">
        <f>IF(B146="","",COUNTIF(INDEX($B:$B,5):B146,B146))</f>
        <v/>
      </c>
      <c r="D146" s="20"/>
      <c r="E146" s="6"/>
      <c r="F146" s="6"/>
      <c r="G146" s="7"/>
      <c r="H146" s="21" t="str">
        <f>IF(B146="","",IF(ISNA(MATCH(B146,'Registru ordine'!$B$5:$B$304,0)),"Ordin inexistent în registru.",TRIM(IF(OR(D146="",E146="",F146="",G146=""),"Date incomplete. ","")&amp;IF(AND(D146&lt;&gt;"",OR(D146&lt;INDEX('Registru ordine'!$J$5:$J$304,MATCH(B146,'Registru ordine'!$B$5:$B$304,0))-1,D146&gt;INDEX('Registru ordine'!$L$5:$L$304,MATCH(B146,'Registru ordine'!$B$5:$B$304,0))+1)),"Data e în afara deplasării. ",""))))</f>
        <v/>
      </c>
    </row>
    <row r="147" spans="1:8" x14ac:dyDescent="0.2">
      <c r="A147" s="1" t="str">
        <f t="shared" si="2"/>
        <v/>
      </c>
      <c r="B147" s="18"/>
      <c r="C147" s="19" t="str">
        <f>IF(B147="","",COUNTIF(INDEX($B:$B,5):B147,B147))</f>
        <v/>
      </c>
      <c r="D147" s="20"/>
      <c r="E147" s="6"/>
      <c r="F147" s="6"/>
      <c r="G147" s="7"/>
      <c r="H147" s="21" t="str">
        <f>IF(B147="","",IF(ISNA(MATCH(B147,'Registru ordine'!$B$5:$B$304,0)),"Ordin inexistent în registru.",TRIM(IF(OR(D147="",E147="",F147="",G147=""),"Date incomplete. ","")&amp;IF(AND(D147&lt;&gt;"",OR(D147&lt;INDEX('Registru ordine'!$J$5:$J$304,MATCH(B147,'Registru ordine'!$B$5:$B$304,0))-1,D147&gt;INDEX('Registru ordine'!$L$5:$L$304,MATCH(B147,'Registru ordine'!$B$5:$B$304,0))+1)),"Data e în afara deplasării. ",""))))</f>
        <v/>
      </c>
    </row>
    <row r="148" spans="1:8" x14ac:dyDescent="0.2">
      <c r="A148" s="1" t="str">
        <f t="shared" si="2"/>
        <v/>
      </c>
      <c r="B148" s="18"/>
      <c r="C148" s="19" t="str">
        <f>IF(B148="","",COUNTIF(INDEX($B:$B,5):B148,B148))</f>
        <v/>
      </c>
      <c r="D148" s="20"/>
      <c r="E148" s="6"/>
      <c r="F148" s="6"/>
      <c r="G148" s="7"/>
      <c r="H148" s="21" t="str">
        <f>IF(B148="","",IF(ISNA(MATCH(B148,'Registru ordine'!$B$5:$B$304,0)),"Ordin inexistent în registru.",TRIM(IF(OR(D148="",E148="",F148="",G148=""),"Date incomplete. ","")&amp;IF(AND(D148&lt;&gt;"",OR(D148&lt;INDEX('Registru ordine'!$J$5:$J$304,MATCH(B148,'Registru ordine'!$B$5:$B$304,0))-1,D148&gt;INDEX('Registru ordine'!$L$5:$L$304,MATCH(B148,'Registru ordine'!$B$5:$B$304,0))+1)),"Data e în afara deplasării. ",""))))</f>
        <v/>
      </c>
    </row>
    <row r="149" spans="1:8" x14ac:dyDescent="0.2">
      <c r="A149" s="1" t="str">
        <f t="shared" si="2"/>
        <v/>
      </c>
      <c r="B149" s="18"/>
      <c r="C149" s="19" t="str">
        <f>IF(B149="","",COUNTIF(INDEX($B:$B,5):B149,B149))</f>
        <v/>
      </c>
      <c r="D149" s="20"/>
      <c r="E149" s="6"/>
      <c r="F149" s="6"/>
      <c r="G149" s="7"/>
      <c r="H149" s="21" t="str">
        <f>IF(B149="","",IF(ISNA(MATCH(B149,'Registru ordine'!$B$5:$B$304,0)),"Ordin inexistent în registru.",TRIM(IF(OR(D149="",E149="",F149="",G149=""),"Date incomplete. ","")&amp;IF(AND(D149&lt;&gt;"",OR(D149&lt;INDEX('Registru ordine'!$J$5:$J$304,MATCH(B149,'Registru ordine'!$B$5:$B$304,0))-1,D149&gt;INDEX('Registru ordine'!$L$5:$L$304,MATCH(B149,'Registru ordine'!$B$5:$B$304,0))+1)),"Data e în afara deplasării. ",""))))</f>
        <v/>
      </c>
    </row>
    <row r="150" spans="1:8" x14ac:dyDescent="0.2">
      <c r="A150" s="1" t="str">
        <f t="shared" si="2"/>
        <v/>
      </c>
      <c r="B150" s="18"/>
      <c r="C150" s="19" t="str">
        <f>IF(B150="","",COUNTIF(INDEX($B:$B,5):B150,B150))</f>
        <v/>
      </c>
      <c r="D150" s="20"/>
      <c r="E150" s="6"/>
      <c r="F150" s="6"/>
      <c r="G150" s="7"/>
      <c r="H150" s="21" t="str">
        <f>IF(B150="","",IF(ISNA(MATCH(B150,'Registru ordine'!$B$5:$B$304,0)),"Ordin inexistent în registru.",TRIM(IF(OR(D150="",E150="",F150="",G150=""),"Date incomplete. ","")&amp;IF(AND(D150&lt;&gt;"",OR(D150&lt;INDEX('Registru ordine'!$J$5:$J$304,MATCH(B150,'Registru ordine'!$B$5:$B$304,0))-1,D150&gt;INDEX('Registru ordine'!$L$5:$L$304,MATCH(B150,'Registru ordine'!$B$5:$B$304,0))+1)),"Data e în afara deplasării. ",""))))</f>
        <v/>
      </c>
    </row>
    <row r="151" spans="1:8" x14ac:dyDescent="0.2">
      <c r="A151" s="1" t="str">
        <f t="shared" si="2"/>
        <v/>
      </c>
      <c r="B151" s="18"/>
      <c r="C151" s="19" t="str">
        <f>IF(B151="","",COUNTIF(INDEX($B:$B,5):B151,B151))</f>
        <v/>
      </c>
      <c r="D151" s="20"/>
      <c r="E151" s="6"/>
      <c r="F151" s="6"/>
      <c r="G151" s="7"/>
      <c r="H151" s="21" t="str">
        <f>IF(B151="","",IF(ISNA(MATCH(B151,'Registru ordine'!$B$5:$B$304,0)),"Ordin inexistent în registru.",TRIM(IF(OR(D151="",E151="",F151="",G151=""),"Date incomplete. ","")&amp;IF(AND(D151&lt;&gt;"",OR(D151&lt;INDEX('Registru ordine'!$J$5:$J$304,MATCH(B151,'Registru ordine'!$B$5:$B$304,0))-1,D151&gt;INDEX('Registru ordine'!$L$5:$L$304,MATCH(B151,'Registru ordine'!$B$5:$B$304,0))+1)),"Data e în afara deplasării. ",""))))</f>
        <v/>
      </c>
    </row>
    <row r="152" spans="1:8" x14ac:dyDescent="0.2">
      <c r="A152" s="1" t="str">
        <f t="shared" si="2"/>
        <v/>
      </c>
      <c r="B152" s="18"/>
      <c r="C152" s="19" t="str">
        <f>IF(B152="","",COUNTIF(INDEX($B:$B,5):B152,B152))</f>
        <v/>
      </c>
      <c r="D152" s="20"/>
      <c r="E152" s="6"/>
      <c r="F152" s="6"/>
      <c r="G152" s="7"/>
      <c r="H152" s="21" t="str">
        <f>IF(B152="","",IF(ISNA(MATCH(B152,'Registru ordine'!$B$5:$B$304,0)),"Ordin inexistent în registru.",TRIM(IF(OR(D152="",E152="",F152="",G152=""),"Date incomplete. ","")&amp;IF(AND(D152&lt;&gt;"",OR(D152&lt;INDEX('Registru ordine'!$J$5:$J$304,MATCH(B152,'Registru ordine'!$B$5:$B$304,0))-1,D152&gt;INDEX('Registru ordine'!$L$5:$L$304,MATCH(B152,'Registru ordine'!$B$5:$B$304,0))+1)),"Data e în afara deplasării. ",""))))</f>
        <v/>
      </c>
    </row>
    <row r="153" spans="1:8" x14ac:dyDescent="0.2">
      <c r="A153" s="1" t="str">
        <f t="shared" si="2"/>
        <v/>
      </c>
      <c r="B153" s="18"/>
      <c r="C153" s="19" t="str">
        <f>IF(B153="","",COUNTIF(INDEX($B:$B,5):B153,B153))</f>
        <v/>
      </c>
      <c r="D153" s="20"/>
      <c r="E153" s="6"/>
      <c r="F153" s="6"/>
      <c r="G153" s="7"/>
      <c r="H153" s="21" t="str">
        <f>IF(B153="","",IF(ISNA(MATCH(B153,'Registru ordine'!$B$5:$B$304,0)),"Ordin inexistent în registru.",TRIM(IF(OR(D153="",E153="",F153="",G153=""),"Date incomplete. ","")&amp;IF(AND(D153&lt;&gt;"",OR(D153&lt;INDEX('Registru ordine'!$J$5:$J$304,MATCH(B153,'Registru ordine'!$B$5:$B$304,0))-1,D153&gt;INDEX('Registru ordine'!$L$5:$L$304,MATCH(B153,'Registru ordine'!$B$5:$B$304,0))+1)),"Data e în afara deplasării. ",""))))</f>
        <v/>
      </c>
    </row>
    <row r="154" spans="1:8" x14ac:dyDescent="0.2">
      <c r="A154" s="1" t="str">
        <f t="shared" si="2"/>
        <v/>
      </c>
      <c r="B154" s="18"/>
      <c r="C154" s="19" t="str">
        <f>IF(B154="","",COUNTIF(INDEX($B:$B,5):B154,B154))</f>
        <v/>
      </c>
      <c r="D154" s="20"/>
      <c r="E154" s="6"/>
      <c r="F154" s="6"/>
      <c r="G154" s="7"/>
      <c r="H154" s="21" t="str">
        <f>IF(B154="","",IF(ISNA(MATCH(B154,'Registru ordine'!$B$5:$B$304,0)),"Ordin inexistent în registru.",TRIM(IF(OR(D154="",E154="",F154="",G154=""),"Date incomplete. ","")&amp;IF(AND(D154&lt;&gt;"",OR(D154&lt;INDEX('Registru ordine'!$J$5:$J$304,MATCH(B154,'Registru ordine'!$B$5:$B$304,0))-1,D154&gt;INDEX('Registru ordine'!$L$5:$L$304,MATCH(B154,'Registru ordine'!$B$5:$B$304,0))+1)),"Data e în afara deplasării. ",""))))</f>
        <v/>
      </c>
    </row>
    <row r="155" spans="1:8" x14ac:dyDescent="0.2">
      <c r="A155" s="1" t="str">
        <f t="shared" si="2"/>
        <v/>
      </c>
      <c r="B155" s="18"/>
      <c r="C155" s="19" t="str">
        <f>IF(B155="","",COUNTIF(INDEX($B:$B,5):B155,B155))</f>
        <v/>
      </c>
      <c r="D155" s="20"/>
      <c r="E155" s="6"/>
      <c r="F155" s="6"/>
      <c r="G155" s="7"/>
      <c r="H155" s="21" t="str">
        <f>IF(B155="","",IF(ISNA(MATCH(B155,'Registru ordine'!$B$5:$B$304,0)),"Ordin inexistent în registru.",TRIM(IF(OR(D155="",E155="",F155="",G155=""),"Date incomplete. ","")&amp;IF(AND(D155&lt;&gt;"",OR(D155&lt;INDEX('Registru ordine'!$J$5:$J$304,MATCH(B155,'Registru ordine'!$B$5:$B$304,0))-1,D155&gt;INDEX('Registru ordine'!$L$5:$L$304,MATCH(B155,'Registru ordine'!$B$5:$B$304,0))+1)),"Data e în afara deplasării. ",""))))</f>
        <v/>
      </c>
    </row>
    <row r="156" spans="1:8" x14ac:dyDescent="0.2">
      <c r="A156" s="1" t="str">
        <f t="shared" si="2"/>
        <v/>
      </c>
      <c r="B156" s="18"/>
      <c r="C156" s="19" t="str">
        <f>IF(B156="","",COUNTIF(INDEX($B:$B,5):B156,B156))</f>
        <v/>
      </c>
      <c r="D156" s="20"/>
      <c r="E156" s="6"/>
      <c r="F156" s="6"/>
      <c r="G156" s="7"/>
      <c r="H156" s="21" t="str">
        <f>IF(B156="","",IF(ISNA(MATCH(B156,'Registru ordine'!$B$5:$B$304,0)),"Ordin inexistent în registru.",TRIM(IF(OR(D156="",E156="",F156="",G156=""),"Date incomplete. ","")&amp;IF(AND(D156&lt;&gt;"",OR(D156&lt;INDEX('Registru ordine'!$J$5:$J$304,MATCH(B156,'Registru ordine'!$B$5:$B$304,0))-1,D156&gt;INDEX('Registru ordine'!$L$5:$L$304,MATCH(B156,'Registru ordine'!$B$5:$B$304,0))+1)),"Data e în afara deplasării. ",""))))</f>
        <v/>
      </c>
    </row>
    <row r="157" spans="1:8" x14ac:dyDescent="0.2">
      <c r="A157" s="1" t="str">
        <f t="shared" si="2"/>
        <v/>
      </c>
      <c r="B157" s="18"/>
      <c r="C157" s="19" t="str">
        <f>IF(B157="","",COUNTIF(INDEX($B:$B,5):B157,B157))</f>
        <v/>
      </c>
      <c r="D157" s="20"/>
      <c r="E157" s="6"/>
      <c r="F157" s="6"/>
      <c r="G157" s="7"/>
      <c r="H157" s="21" t="str">
        <f>IF(B157="","",IF(ISNA(MATCH(B157,'Registru ordine'!$B$5:$B$304,0)),"Ordin inexistent în registru.",TRIM(IF(OR(D157="",E157="",F157="",G157=""),"Date incomplete. ","")&amp;IF(AND(D157&lt;&gt;"",OR(D157&lt;INDEX('Registru ordine'!$J$5:$J$304,MATCH(B157,'Registru ordine'!$B$5:$B$304,0))-1,D157&gt;INDEX('Registru ordine'!$L$5:$L$304,MATCH(B157,'Registru ordine'!$B$5:$B$304,0))+1)),"Data e în afara deplasării. ",""))))</f>
        <v/>
      </c>
    </row>
    <row r="158" spans="1:8" x14ac:dyDescent="0.2">
      <c r="A158" s="1" t="str">
        <f t="shared" si="2"/>
        <v/>
      </c>
      <c r="B158" s="18"/>
      <c r="C158" s="19" t="str">
        <f>IF(B158="","",COUNTIF(INDEX($B:$B,5):B158,B158))</f>
        <v/>
      </c>
      <c r="D158" s="20"/>
      <c r="E158" s="6"/>
      <c r="F158" s="6"/>
      <c r="G158" s="7"/>
      <c r="H158" s="21" t="str">
        <f>IF(B158="","",IF(ISNA(MATCH(B158,'Registru ordine'!$B$5:$B$304,0)),"Ordin inexistent în registru.",TRIM(IF(OR(D158="",E158="",F158="",G158=""),"Date incomplete. ","")&amp;IF(AND(D158&lt;&gt;"",OR(D158&lt;INDEX('Registru ordine'!$J$5:$J$304,MATCH(B158,'Registru ordine'!$B$5:$B$304,0))-1,D158&gt;INDEX('Registru ordine'!$L$5:$L$304,MATCH(B158,'Registru ordine'!$B$5:$B$304,0))+1)),"Data e în afara deplasării. ",""))))</f>
        <v/>
      </c>
    </row>
    <row r="159" spans="1:8" x14ac:dyDescent="0.2">
      <c r="A159" s="1" t="str">
        <f t="shared" si="2"/>
        <v/>
      </c>
      <c r="B159" s="18"/>
      <c r="C159" s="19" t="str">
        <f>IF(B159="","",COUNTIF(INDEX($B:$B,5):B159,B159))</f>
        <v/>
      </c>
      <c r="D159" s="20"/>
      <c r="E159" s="6"/>
      <c r="F159" s="6"/>
      <c r="G159" s="7"/>
      <c r="H159" s="21" t="str">
        <f>IF(B159="","",IF(ISNA(MATCH(B159,'Registru ordine'!$B$5:$B$304,0)),"Ordin inexistent în registru.",TRIM(IF(OR(D159="",E159="",F159="",G159=""),"Date incomplete. ","")&amp;IF(AND(D159&lt;&gt;"",OR(D159&lt;INDEX('Registru ordine'!$J$5:$J$304,MATCH(B159,'Registru ordine'!$B$5:$B$304,0))-1,D159&gt;INDEX('Registru ordine'!$L$5:$L$304,MATCH(B159,'Registru ordine'!$B$5:$B$304,0))+1)),"Data e în afara deplasării. ",""))))</f>
        <v/>
      </c>
    </row>
    <row r="160" spans="1:8" x14ac:dyDescent="0.2">
      <c r="A160" s="1" t="str">
        <f t="shared" si="2"/>
        <v/>
      </c>
      <c r="B160" s="18"/>
      <c r="C160" s="19" t="str">
        <f>IF(B160="","",COUNTIF(INDEX($B:$B,5):B160,B160))</f>
        <v/>
      </c>
      <c r="D160" s="20"/>
      <c r="E160" s="6"/>
      <c r="F160" s="6"/>
      <c r="G160" s="7"/>
      <c r="H160" s="21" t="str">
        <f>IF(B160="","",IF(ISNA(MATCH(B160,'Registru ordine'!$B$5:$B$304,0)),"Ordin inexistent în registru.",TRIM(IF(OR(D160="",E160="",F160="",G160=""),"Date incomplete. ","")&amp;IF(AND(D160&lt;&gt;"",OR(D160&lt;INDEX('Registru ordine'!$J$5:$J$304,MATCH(B160,'Registru ordine'!$B$5:$B$304,0))-1,D160&gt;INDEX('Registru ordine'!$L$5:$L$304,MATCH(B160,'Registru ordine'!$B$5:$B$304,0))+1)),"Data e în afara deplasării. ",""))))</f>
        <v/>
      </c>
    </row>
    <row r="161" spans="1:8" x14ac:dyDescent="0.2">
      <c r="A161" s="1" t="str">
        <f t="shared" si="2"/>
        <v/>
      </c>
      <c r="B161" s="18"/>
      <c r="C161" s="19" t="str">
        <f>IF(B161="","",COUNTIF(INDEX($B:$B,5):B161,B161))</f>
        <v/>
      </c>
      <c r="D161" s="20"/>
      <c r="E161" s="6"/>
      <c r="F161" s="6"/>
      <c r="G161" s="7"/>
      <c r="H161" s="21" t="str">
        <f>IF(B161="","",IF(ISNA(MATCH(B161,'Registru ordine'!$B$5:$B$304,0)),"Ordin inexistent în registru.",TRIM(IF(OR(D161="",E161="",F161="",G161=""),"Date incomplete. ","")&amp;IF(AND(D161&lt;&gt;"",OR(D161&lt;INDEX('Registru ordine'!$J$5:$J$304,MATCH(B161,'Registru ordine'!$B$5:$B$304,0))-1,D161&gt;INDEX('Registru ordine'!$L$5:$L$304,MATCH(B161,'Registru ordine'!$B$5:$B$304,0))+1)),"Data e în afara deplasării. ",""))))</f>
        <v/>
      </c>
    </row>
    <row r="162" spans="1:8" x14ac:dyDescent="0.2">
      <c r="A162" s="1" t="str">
        <f t="shared" si="2"/>
        <v/>
      </c>
      <c r="B162" s="18"/>
      <c r="C162" s="19" t="str">
        <f>IF(B162="","",COUNTIF(INDEX($B:$B,5):B162,B162))</f>
        <v/>
      </c>
      <c r="D162" s="20"/>
      <c r="E162" s="6"/>
      <c r="F162" s="6"/>
      <c r="G162" s="7"/>
      <c r="H162" s="21" t="str">
        <f>IF(B162="","",IF(ISNA(MATCH(B162,'Registru ordine'!$B$5:$B$304,0)),"Ordin inexistent în registru.",TRIM(IF(OR(D162="",E162="",F162="",G162=""),"Date incomplete. ","")&amp;IF(AND(D162&lt;&gt;"",OR(D162&lt;INDEX('Registru ordine'!$J$5:$J$304,MATCH(B162,'Registru ordine'!$B$5:$B$304,0))-1,D162&gt;INDEX('Registru ordine'!$L$5:$L$304,MATCH(B162,'Registru ordine'!$B$5:$B$304,0))+1)),"Data e în afara deplasării. ",""))))</f>
        <v/>
      </c>
    </row>
    <row r="163" spans="1:8" x14ac:dyDescent="0.2">
      <c r="A163" s="1" t="str">
        <f t="shared" si="2"/>
        <v/>
      </c>
      <c r="B163" s="18"/>
      <c r="C163" s="19" t="str">
        <f>IF(B163="","",COUNTIF(INDEX($B:$B,5):B163,B163))</f>
        <v/>
      </c>
      <c r="D163" s="20"/>
      <c r="E163" s="6"/>
      <c r="F163" s="6"/>
      <c r="G163" s="7"/>
      <c r="H163" s="21" t="str">
        <f>IF(B163="","",IF(ISNA(MATCH(B163,'Registru ordine'!$B$5:$B$304,0)),"Ordin inexistent în registru.",TRIM(IF(OR(D163="",E163="",F163="",G163=""),"Date incomplete. ","")&amp;IF(AND(D163&lt;&gt;"",OR(D163&lt;INDEX('Registru ordine'!$J$5:$J$304,MATCH(B163,'Registru ordine'!$B$5:$B$304,0))-1,D163&gt;INDEX('Registru ordine'!$L$5:$L$304,MATCH(B163,'Registru ordine'!$B$5:$B$304,0))+1)),"Data e în afara deplasării. ",""))))</f>
        <v/>
      </c>
    </row>
    <row r="164" spans="1:8" x14ac:dyDescent="0.2">
      <c r="A164" s="1" t="str">
        <f t="shared" si="2"/>
        <v/>
      </c>
      <c r="B164" s="18"/>
      <c r="C164" s="19" t="str">
        <f>IF(B164="","",COUNTIF(INDEX($B:$B,5):B164,B164))</f>
        <v/>
      </c>
      <c r="D164" s="20"/>
      <c r="E164" s="6"/>
      <c r="F164" s="6"/>
      <c r="G164" s="7"/>
      <c r="H164" s="21" t="str">
        <f>IF(B164="","",IF(ISNA(MATCH(B164,'Registru ordine'!$B$5:$B$304,0)),"Ordin inexistent în registru.",TRIM(IF(OR(D164="",E164="",F164="",G164=""),"Date incomplete. ","")&amp;IF(AND(D164&lt;&gt;"",OR(D164&lt;INDEX('Registru ordine'!$J$5:$J$304,MATCH(B164,'Registru ordine'!$B$5:$B$304,0))-1,D164&gt;INDEX('Registru ordine'!$L$5:$L$304,MATCH(B164,'Registru ordine'!$B$5:$B$304,0))+1)),"Data e în afara deplasării. ",""))))</f>
        <v/>
      </c>
    </row>
    <row r="165" spans="1:8" x14ac:dyDescent="0.2">
      <c r="A165" s="1" t="str">
        <f t="shared" si="2"/>
        <v/>
      </c>
      <c r="B165" s="18"/>
      <c r="C165" s="19" t="str">
        <f>IF(B165="","",COUNTIF(INDEX($B:$B,5):B165,B165))</f>
        <v/>
      </c>
      <c r="D165" s="20"/>
      <c r="E165" s="6"/>
      <c r="F165" s="6"/>
      <c r="G165" s="7"/>
      <c r="H165" s="21" t="str">
        <f>IF(B165="","",IF(ISNA(MATCH(B165,'Registru ordine'!$B$5:$B$304,0)),"Ordin inexistent în registru.",TRIM(IF(OR(D165="",E165="",F165="",G165=""),"Date incomplete. ","")&amp;IF(AND(D165&lt;&gt;"",OR(D165&lt;INDEX('Registru ordine'!$J$5:$J$304,MATCH(B165,'Registru ordine'!$B$5:$B$304,0))-1,D165&gt;INDEX('Registru ordine'!$L$5:$L$304,MATCH(B165,'Registru ordine'!$B$5:$B$304,0))+1)),"Data e în afara deplasării. ",""))))</f>
        <v/>
      </c>
    </row>
    <row r="166" spans="1:8" x14ac:dyDescent="0.2">
      <c r="A166" s="1" t="str">
        <f t="shared" si="2"/>
        <v/>
      </c>
      <c r="B166" s="18"/>
      <c r="C166" s="19" t="str">
        <f>IF(B166="","",COUNTIF(INDEX($B:$B,5):B166,B166))</f>
        <v/>
      </c>
      <c r="D166" s="20"/>
      <c r="E166" s="6"/>
      <c r="F166" s="6"/>
      <c r="G166" s="7"/>
      <c r="H166" s="21" t="str">
        <f>IF(B166="","",IF(ISNA(MATCH(B166,'Registru ordine'!$B$5:$B$304,0)),"Ordin inexistent în registru.",TRIM(IF(OR(D166="",E166="",F166="",G166=""),"Date incomplete. ","")&amp;IF(AND(D166&lt;&gt;"",OR(D166&lt;INDEX('Registru ordine'!$J$5:$J$304,MATCH(B166,'Registru ordine'!$B$5:$B$304,0))-1,D166&gt;INDEX('Registru ordine'!$L$5:$L$304,MATCH(B166,'Registru ordine'!$B$5:$B$304,0))+1)),"Data e în afara deplasării. ",""))))</f>
        <v/>
      </c>
    </row>
    <row r="167" spans="1:8" x14ac:dyDescent="0.2">
      <c r="A167" s="1" t="str">
        <f t="shared" si="2"/>
        <v/>
      </c>
      <c r="B167" s="18"/>
      <c r="C167" s="19" t="str">
        <f>IF(B167="","",COUNTIF(INDEX($B:$B,5):B167,B167))</f>
        <v/>
      </c>
      <c r="D167" s="20"/>
      <c r="E167" s="6"/>
      <c r="F167" s="6"/>
      <c r="G167" s="7"/>
      <c r="H167" s="21" t="str">
        <f>IF(B167="","",IF(ISNA(MATCH(B167,'Registru ordine'!$B$5:$B$304,0)),"Ordin inexistent în registru.",TRIM(IF(OR(D167="",E167="",F167="",G167=""),"Date incomplete. ","")&amp;IF(AND(D167&lt;&gt;"",OR(D167&lt;INDEX('Registru ordine'!$J$5:$J$304,MATCH(B167,'Registru ordine'!$B$5:$B$304,0))-1,D167&gt;INDEX('Registru ordine'!$L$5:$L$304,MATCH(B167,'Registru ordine'!$B$5:$B$304,0))+1)),"Data e în afara deplasării. ",""))))</f>
        <v/>
      </c>
    </row>
    <row r="168" spans="1:8" x14ac:dyDescent="0.2">
      <c r="A168" s="1" t="str">
        <f t="shared" si="2"/>
        <v/>
      </c>
      <c r="B168" s="18"/>
      <c r="C168" s="19" t="str">
        <f>IF(B168="","",COUNTIF(INDEX($B:$B,5):B168,B168))</f>
        <v/>
      </c>
      <c r="D168" s="20"/>
      <c r="E168" s="6"/>
      <c r="F168" s="6"/>
      <c r="G168" s="7"/>
      <c r="H168" s="21" t="str">
        <f>IF(B168="","",IF(ISNA(MATCH(B168,'Registru ordine'!$B$5:$B$304,0)),"Ordin inexistent în registru.",TRIM(IF(OR(D168="",E168="",F168="",G168=""),"Date incomplete. ","")&amp;IF(AND(D168&lt;&gt;"",OR(D168&lt;INDEX('Registru ordine'!$J$5:$J$304,MATCH(B168,'Registru ordine'!$B$5:$B$304,0))-1,D168&gt;INDEX('Registru ordine'!$L$5:$L$304,MATCH(B168,'Registru ordine'!$B$5:$B$304,0))+1)),"Data e în afara deplasării. ",""))))</f>
        <v/>
      </c>
    </row>
    <row r="169" spans="1:8" x14ac:dyDescent="0.2">
      <c r="A169" s="1" t="str">
        <f t="shared" si="2"/>
        <v/>
      </c>
      <c r="B169" s="18"/>
      <c r="C169" s="19" t="str">
        <f>IF(B169="","",COUNTIF(INDEX($B:$B,5):B169,B169))</f>
        <v/>
      </c>
      <c r="D169" s="20"/>
      <c r="E169" s="6"/>
      <c r="F169" s="6"/>
      <c r="G169" s="7"/>
      <c r="H169" s="21" t="str">
        <f>IF(B169="","",IF(ISNA(MATCH(B169,'Registru ordine'!$B$5:$B$304,0)),"Ordin inexistent în registru.",TRIM(IF(OR(D169="",E169="",F169="",G169=""),"Date incomplete. ","")&amp;IF(AND(D169&lt;&gt;"",OR(D169&lt;INDEX('Registru ordine'!$J$5:$J$304,MATCH(B169,'Registru ordine'!$B$5:$B$304,0))-1,D169&gt;INDEX('Registru ordine'!$L$5:$L$304,MATCH(B169,'Registru ordine'!$B$5:$B$304,0))+1)),"Data e în afara deplasării. ",""))))</f>
        <v/>
      </c>
    </row>
    <row r="170" spans="1:8" x14ac:dyDescent="0.2">
      <c r="A170" s="1" t="str">
        <f t="shared" si="2"/>
        <v/>
      </c>
      <c r="B170" s="18"/>
      <c r="C170" s="19" t="str">
        <f>IF(B170="","",COUNTIF(INDEX($B:$B,5):B170,B170))</f>
        <v/>
      </c>
      <c r="D170" s="20"/>
      <c r="E170" s="6"/>
      <c r="F170" s="6"/>
      <c r="G170" s="7"/>
      <c r="H170" s="21" t="str">
        <f>IF(B170="","",IF(ISNA(MATCH(B170,'Registru ordine'!$B$5:$B$304,0)),"Ordin inexistent în registru.",TRIM(IF(OR(D170="",E170="",F170="",G170=""),"Date incomplete. ","")&amp;IF(AND(D170&lt;&gt;"",OR(D170&lt;INDEX('Registru ordine'!$J$5:$J$304,MATCH(B170,'Registru ordine'!$B$5:$B$304,0))-1,D170&gt;INDEX('Registru ordine'!$L$5:$L$304,MATCH(B170,'Registru ordine'!$B$5:$B$304,0))+1)),"Data e în afara deplasării. ",""))))</f>
        <v/>
      </c>
    </row>
    <row r="171" spans="1:8" x14ac:dyDescent="0.2">
      <c r="A171" s="1" t="str">
        <f t="shared" si="2"/>
        <v/>
      </c>
      <c r="B171" s="18"/>
      <c r="C171" s="19" t="str">
        <f>IF(B171="","",COUNTIF(INDEX($B:$B,5):B171,B171))</f>
        <v/>
      </c>
      <c r="D171" s="20"/>
      <c r="E171" s="6"/>
      <c r="F171" s="6"/>
      <c r="G171" s="7"/>
      <c r="H171" s="21" t="str">
        <f>IF(B171="","",IF(ISNA(MATCH(B171,'Registru ordine'!$B$5:$B$304,0)),"Ordin inexistent în registru.",TRIM(IF(OR(D171="",E171="",F171="",G171=""),"Date incomplete. ","")&amp;IF(AND(D171&lt;&gt;"",OR(D171&lt;INDEX('Registru ordine'!$J$5:$J$304,MATCH(B171,'Registru ordine'!$B$5:$B$304,0))-1,D171&gt;INDEX('Registru ordine'!$L$5:$L$304,MATCH(B171,'Registru ordine'!$B$5:$B$304,0))+1)),"Data e în afara deplasării. ",""))))</f>
        <v/>
      </c>
    </row>
    <row r="172" spans="1:8" x14ac:dyDescent="0.2">
      <c r="A172" s="1" t="str">
        <f t="shared" si="2"/>
        <v/>
      </c>
      <c r="B172" s="18"/>
      <c r="C172" s="19" t="str">
        <f>IF(B172="","",COUNTIF(INDEX($B:$B,5):B172,B172))</f>
        <v/>
      </c>
      <c r="D172" s="20"/>
      <c r="E172" s="6"/>
      <c r="F172" s="6"/>
      <c r="G172" s="7"/>
      <c r="H172" s="21" t="str">
        <f>IF(B172="","",IF(ISNA(MATCH(B172,'Registru ordine'!$B$5:$B$304,0)),"Ordin inexistent în registru.",TRIM(IF(OR(D172="",E172="",F172="",G172=""),"Date incomplete. ","")&amp;IF(AND(D172&lt;&gt;"",OR(D172&lt;INDEX('Registru ordine'!$J$5:$J$304,MATCH(B172,'Registru ordine'!$B$5:$B$304,0))-1,D172&gt;INDEX('Registru ordine'!$L$5:$L$304,MATCH(B172,'Registru ordine'!$B$5:$B$304,0))+1)),"Data e în afara deplasării. ",""))))</f>
        <v/>
      </c>
    </row>
    <row r="173" spans="1:8" x14ac:dyDescent="0.2">
      <c r="A173" s="1" t="str">
        <f t="shared" si="2"/>
        <v/>
      </c>
      <c r="B173" s="18"/>
      <c r="C173" s="19" t="str">
        <f>IF(B173="","",COUNTIF(INDEX($B:$B,5):B173,B173))</f>
        <v/>
      </c>
      <c r="D173" s="20"/>
      <c r="E173" s="6"/>
      <c r="F173" s="6"/>
      <c r="G173" s="7"/>
      <c r="H173" s="21" t="str">
        <f>IF(B173="","",IF(ISNA(MATCH(B173,'Registru ordine'!$B$5:$B$304,0)),"Ordin inexistent în registru.",TRIM(IF(OR(D173="",E173="",F173="",G173=""),"Date incomplete. ","")&amp;IF(AND(D173&lt;&gt;"",OR(D173&lt;INDEX('Registru ordine'!$J$5:$J$304,MATCH(B173,'Registru ordine'!$B$5:$B$304,0))-1,D173&gt;INDEX('Registru ordine'!$L$5:$L$304,MATCH(B173,'Registru ordine'!$B$5:$B$304,0))+1)),"Data e în afara deplasării. ",""))))</f>
        <v/>
      </c>
    </row>
    <row r="174" spans="1:8" x14ac:dyDescent="0.2">
      <c r="A174" s="1" t="str">
        <f t="shared" si="2"/>
        <v/>
      </c>
      <c r="B174" s="18"/>
      <c r="C174" s="19" t="str">
        <f>IF(B174="","",COUNTIF(INDEX($B:$B,5):B174,B174))</f>
        <v/>
      </c>
      <c r="D174" s="20"/>
      <c r="E174" s="6"/>
      <c r="F174" s="6"/>
      <c r="G174" s="7"/>
      <c r="H174" s="21" t="str">
        <f>IF(B174="","",IF(ISNA(MATCH(B174,'Registru ordine'!$B$5:$B$304,0)),"Ordin inexistent în registru.",TRIM(IF(OR(D174="",E174="",F174="",G174=""),"Date incomplete. ","")&amp;IF(AND(D174&lt;&gt;"",OR(D174&lt;INDEX('Registru ordine'!$J$5:$J$304,MATCH(B174,'Registru ordine'!$B$5:$B$304,0))-1,D174&gt;INDEX('Registru ordine'!$L$5:$L$304,MATCH(B174,'Registru ordine'!$B$5:$B$304,0))+1)),"Data e în afara deplasării. ",""))))</f>
        <v/>
      </c>
    </row>
    <row r="175" spans="1:8" x14ac:dyDescent="0.2">
      <c r="A175" s="1" t="str">
        <f t="shared" si="2"/>
        <v/>
      </c>
      <c r="B175" s="18"/>
      <c r="C175" s="19" t="str">
        <f>IF(B175="","",COUNTIF(INDEX($B:$B,5):B175,B175))</f>
        <v/>
      </c>
      <c r="D175" s="20"/>
      <c r="E175" s="6"/>
      <c r="F175" s="6"/>
      <c r="G175" s="7"/>
      <c r="H175" s="21" t="str">
        <f>IF(B175="","",IF(ISNA(MATCH(B175,'Registru ordine'!$B$5:$B$304,0)),"Ordin inexistent în registru.",TRIM(IF(OR(D175="",E175="",F175="",G175=""),"Date incomplete. ","")&amp;IF(AND(D175&lt;&gt;"",OR(D175&lt;INDEX('Registru ordine'!$J$5:$J$304,MATCH(B175,'Registru ordine'!$B$5:$B$304,0))-1,D175&gt;INDEX('Registru ordine'!$L$5:$L$304,MATCH(B175,'Registru ordine'!$B$5:$B$304,0))+1)),"Data e în afara deplasării. ",""))))</f>
        <v/>
      </c>
    </row>
    <row r="176" spans="1:8" x14ac:dyDescent="0.2">
      <c r="A176" s="1" t="str">
        <f t="shared" si="2"/>
        <v/>
      </c>
      <c r="B176" s="18"/>
      <c r="C176" s="19" t="str">
        <f>IF(B176="","",COUNTIF(INDEX($B:$B,5):B176,B176))</f>
        <v/>
      </c>
      <c r="D176" s="20"/>
      <c r="E176" s="6"/>
      <c r="F176" s="6"/>
      <c r="G176" s="7"/>
      <c r="H176" s="21" t="str">
        <f>IF(B176="","",IF(ISNA(MATCH(B176,'Registru ordine'!$B$5:$B$304,0)),"Ordin inexistent în registru.",TRIM(IF(OR(D176="",E176="",F176="",G176=""),"Date incomplete. ","")&amp;IF(AND(D176&lt;&gt;"",OR(D176&lt;INDEX('Registru ordine'!$J$5:$J$304,MATCH(B176,'Registru ordine'!$B$5:$B$304,0))-1,D176&gt;INDEX('Registru ordine'!$L$5:$L$304,MATCH(B176,'Registru ordine'!$B$5:$B$304,0))+1)),"Data e în afara deplasării. ",""))))</f>
        <v/>
      </c>
    </row>
    <row r="177" spans="1:8" x14ac:dyDescent="0.2">
      <c r="A177" s="1" t="str">
        <f t="shared" si="2"/>
        <v/>
      </c>
      <c r="B177" s="18"/>
      <c r="C177" s="19" t="str">
        <f>IF(B177="","",COUNTIF(INDEX($B:$B,5):B177,B177))</f>
        <v/>
      </c>
      <c r="D177" s="20"/>
      <c r="E177" s="6"/>
      <c r="F177" s="6"/>
      <c r="G177" s="7"/>
      <c r="H177" s="21" t="str">
        <f>IF(B177="","",IF(ISNA(MATCH(B177,'Registru ordine'!$B$5:$B$304,0)),"Ordin inexistent în registru.",TRIM(IF(OR(D177="",E177="",F177="",G177=""),"Date incomplete. ","")&amp;IF(AND(D177&lt;&gt;"",OR(D177&lt;INDEX('Registru ordine'!$J$5:$J$304,MATCH(B177,'Registru ordine'!$B$5:$B$304,0))-1,D177&gt;INDEX('Registru ordine'!$L$5:$L$304,MATCH(B177,'Registru ordine'!$B$5:$B$304,0))+1)),"Data e în afara deplasării. ",""))))</f>
        <v/>
      </c>
    </row>
    <row r="178" spans="1:8" x14ac:dyDescent="0.2">
      <c r="A178" s="1" t="str">
        <f t="shared" si="2"/>
        <v/>
      </c>
      <c r="B178" s="18"/>
      <c r="C178" s="19" t="str">
        <f>IF(B178="","",COUNTIF(INDEX($B:$B,5):B178,B178))</f>
        <v/>
      </c>
      <c r="D178" s="20"/>
      <c r="E178" s="6"/>
      <c r="F178" s="6"/>
      <c r="G178" s="7"/>
      <c r="H178" s="21" t="str">
        <f>IF(B178="","",IF(ISNA(MATCH(B178,'Registru ordine'!$B$5:$B$304,0)),"Ordin inexistent în registru.",TRIM(IF(OR(D178="",E178="",F178="",G178=""),"Date incomplete. ","")&amp;IF(AND(D178&lt;&gt;"",OR(D178&lt;INDEX('Registru ordine'!$J$5:$J$304,MATCH(B178,'Registru ordine'!$B$5:$B$304,0))-1,D178&gt;INDEX('Registru ordine'!$L$5:$L$304,MATCH(B178,'Registru ordine'!$B$5:$B$304,0))+1)),"Data e în afara deplasării. ",""))))</f>
        <v/>
      </c>
    </row>
    <row r="179" spans="1:8" x14ac:dyDescent="0.2">
      <c r="A179" s="1" t="str">
        <f t="shared" si="2"/>
        <v/>
      </c>
      <c r="B179" s="18"/>
      <c r="C179" s="19" t="str">
        <f>IF(B179="","",COUNTIF(INDEX($B:$B,5):B179,B179))</f>
        <v/>
      </c>
      <c r="D179" s="20"/>
      <c r="E179" s="6"/>
      <c r="F179" s="6"/>
      <c r="G179" s="7"/>
      <c r="H179" s="21" t="str">
        <f>IF(B179="","",IF(ISNA(MATCH(B179,'Registru ordine'!$B$5:$B$304,0)),"Ordin inexistent în registru.",TRIM(IF(OR(D179="",E179="",F179="",G179=""),"Date incomplete. ","")&amp;IF(AND(D179&lt;&gt;"",OR(D179&lt;INDEX('Registru ordine'!$J$5:$J$304,MATCH(B179,'Registru ordine'!$B$5:$B$304,0))-1,D179&gt;INDEX('Registru ordine'!$L$5:$L$304,MATCH(B179,'Registru ordine'!$B$5:$B$304,0))+1)),"Data e în afara deplasării. ",""))))</f>
        <v/>
      </c>
    </row>
    <row r="180" spans="1:8" x14ac:dyDescent="0.2">
      <c r="A180" s="1" t="str">
        <f t="shared" si="2"/>
        <v/>
      </c>
      <c r="B180" s="18"/>
      <c r="C180" s="19" t="str">
        <f>IF(B180="","",COUNTIF(INDEX($B:$B,5):B180,B180))</f>
        <v/>
      </c>
      <c r="D180" s="20"/>
      <c r="E180" s="6"/>
      <c r="F180" s="6"/>
      <c r="G180" s="7"/>
      <c r="H180" s="21" t="str">
        <f>IF(B180="","",IF(ISNA(MATCH(B180,'Registru ordine'!$B$5:$B$304,0)),"Ordin inexistent în registru.",TRIM(IF(OR(D180="",E180="",F180="",G180=""),"Date incomplete. ","")&amp;IF(AND(D180&lt;&gt;"",OR(D180&lt;INDEX('Registru ordine'!$J$5:$J$304,MATCH(B180,'Registru ordine'!$B$5:$B$304,0))-1,D180&gt;INDEX('Registru ordine'!$L$5:$L$304,MATCH(B180,'Registru ordine'!$B$5:$B$304,0))+1)),"Data e în afara deplasării. ",""))))</f>
        <v/>
      </c>
    </row>
    <row r="181" spans="1:8" x14ac:dyDescent="0.2">
      <c r="A181" s="1" t="str">
        <f t="shared" si="2"/>
        <v/>
      </c>
      <c r="B181" s="18"/>
      <c r="C181" s="19" t="str">
        <f>IF(B181="","",COUNTIF(INDEX($B:$B,5):B181,B181))</f>
        <v/>
      </c>
      <c r="D181" s="20"/>
      <c r="E181" s="6"/>
      <c r="F181" s="6"/>
      <c r="G181" s="7"/>
      <c r="H181" s="21" t="str">
        <f>IF(B181="","",IF(ISNA(MATCH(B181,'Registru ordine'!$B$5:$B$304,0)),"Ordin inexistent în registru.",TRIM(IF(OR(D181="",E181="",F181="",G181=""),"Date incomplete. ","")&amp;IF(AND(D181&lt;&gt;"",OR(D181&lt;INDEX('Registru ordine'!$J$5:$J$304,MATCH(B181,'Registru ordine'!$B$5:$B$304,0))-1,D181&gt;INDEX('Registru ordine'!$L$5:$L$304,MATCH(B181,'Registru ordine'!$B$5:$B$304,0))+1)),"Data e în afara deplasării. ",""))))</f>
        <v/>
      </c>
    </row>
    <row r="182" spans="1:8" x14ac:dyDescent="0.2">
      <c r="A182" s="1" t="str">
        <f t="shared" si="2"/>
        <v/>
      </c>
      <c r="B182" s="18"/>
      <c r="C182" s="19" t="str">
        <f>IF(B182="","",COUNTIF(INDEX($B:$B,5):B182,B182))</f>
        <v/>
      </c>
      <c r="D182" s="20"/>
      <c r="E182" s="6"/>
      <c r="F182" s="6"/>
      <c r="G182" s="7"/>
      <c r="H182" s="21" t="str">
        <f>IF(B182="","",IF(ISNA(MATCH(B182,'Registru ordine'!$B$5:$B$304,0)),"Ordin inexistent în registru.",TRIM(IF(OR(D182="",E182="",F182="",G182=""),"Date incomplete. ","")&amp;IF(AND(D182&lt;&gt;"",OR(D182&lt;INDEX('Registru ordine'!$J$5:$J$304,MATCH(B182,'Registru ordine'!$B$5:$B$304,0))-1,D182&gt;INDEX('Registru ordine'!$L$5:$L$304,MATCH(B182,'Registru ordine'!$B$5:$B$304,0))+1)),"Data e în afara deplasării. ",""))))</f>
        <v/>
      </c>
    </row>
    <row r="183" spans="1:8" x14ac:dyDescent="0.2">
      <c r="A183" s="1" t="str">
        <f t="shared" si="2"/>
        <v/>
      </c>
      <c r="B183" s="18"/>
      <c r="C183" s="19" t="str">
        <f>IF(B183="","",COUNTIF(INDEX($B:$B,5):B183,B183))</f>
        <v/>
      </c>
      <c r="D183" s="20"/>
      <c r="E183" s="6"/>
      <c r="F183" s="6"/>
      <c r="G183" s="7"/>
      <c r="H183" s="21" t="str">
        <f>IF(B183="","",IF(ISNA(MATCH(B183,'Registru ordine'!$B$5:$B$304,0)),"Ordin inexistent în registru.",TRIM(IF(OR(D183="",E183="",F183="",G183=""),"Date incomplete. ","")&amp;IF(AND(D183&lt;&gt;"",OR(D183&lt;INDEX('Registru ordine'!$J$5:$J$304,MATCH(B183,'Registru ordine'!$B$5:$B$304,0))-1,D183&gt;INDEX('Registru ordine'!$L$5:$L$304,MATCH(B183,'Registru ordine'!$B$5:$B$304,0))+1)),"Data e în afara deplasării. ",""))))</f>
        <v/>
      </c>
    </row>
    <row r="184" spans="1:8" x14ac:dyDescent="0.2">
      <c r="A184" s="1" t="str">
        <f t="shared" si="2"/>
        <v/>
      </c>
      <c r="B184" s="18"/>
      <c r="C184" s="19" t="str">
        <f>IF(B184="","",COUNTIF(INDEX($B:$B,5):B184,B184))</f>
        <v/>
      </c>
      <c r="D184" s="20"/>
      <c r="E184" s="6"/>
      <c r="F184" s="6"/>
      <c r="G184" s="7"/>
      <c r="H184" s="21" t="str">
        <f>IF(B184="","",IF(ISNA(MATCH(B184,'Registru ordine'!$B$5:$B$304,0)),"Ordin inexistent în registru.",TRIM(IF(OR(D184="",E184="",F184="",G184=""),"Date incomplete. ","")&amp;IF(AND(D184&lt;&gt;"",OR(D184&lt;INDEX('Registru ordine'!$J$5:$J$304,MATCH(B184,'Registru ordine'!$B$5:$B$304,0))-1,D184&gt;INDEX('Registru ordine'!$L$5:$L$304,MATCH(B184,'Registru ordine'!$B$5:$B$304,0))+1)),"Data e în afara deplasării. ",""))))</f>
        <v/>
      </c>
    </row>
    <row r="185" spans="1:8" x14ac:dyDescent="0.2">
      <c r="A185" s="1" t="str">
        <f t="shared" si="2"/>
        <v/>
      </c>
      <c r="B185" s="18"/>
      <c r="C185" s="19" t="str">
        <f>IF(B185="","",COUNTIF(INDEX($B:$B,5):B185,B185))</f>
        <v/>
      </c>
      <c r="D185" s="20"/>
      <c r="E185" s="6"/>
      <c r="F185" s="6"/>
      <c r="G185" s="7"/>
      <c r="H185" s="21" t="str">
        <f>IF(B185="","",IF(ISNA(MATCH(B185,'Registru ordine'!$B$5:$B$304,0)),"Ordin inexistent în registru.",TRIM(IF(OR(D185="",E185="",F185="",G185=""),"Date incomplete. ","")&amp;IF(AND(D185&lt;&gt;"",OR(D185&lt;INDEX('Registru ordine'!$J$5:$J$304,MATCH(B185,'Registru ordine'!$B$5:$B$304,0))-1,D185&gt;INDEX('Registru ordine'!$L$5:$L$304,MATCH(B185,'Registru ordine'!$B$5:$B$304,0))+1)),"Data e în afara deplasării. ",""))))</f>
        <v/>
      </c>
    </row>
    <row r="186" spans="1:8" x14ac:dyDescent="0.2">
      <c r="A186" s="1" t="str">
        <f t="shared" si="2"/>
        <v/>
      </c>
      <c r="B186" s="18"/>
      <c r="C186" s="19" t="str">
        <f>IF(B186="","",COUNTIF(INDEX($B:$B,5):B186,B186))</f>
        <v/>
      </c>
      <c r="D186" s="20"/>
      <c r="E186" s="6"/>
      <c r="F186" s="6"/>
      <c r="G186" s="7"/>
      <c r="H186" s="21" t="str">
        <f>IF(B186="","",IF(ISNA(MATCH(B186,'Registru ordine'!$B$5:$B$304,0)),"Ordin inexistent în registru.",TRIM(IF(OR(D186="",E186="",F186="",G186=""),"Date incomplete. ","")&amp;IF(AND(D186&lt;&gt;"",OR(D186&lt;INDEX('Registru ordine'!$J$5:$J$304,MATCH(B186,'Registru ordine'!$B$5:$B$304,0))-1,D186&gt;INDEX('Registru ordine'!$L$5:$L$304,MATCH(B186,'Registru ordine'!$B$5:$B$304,0))+1)),"Data e în afara deplasării. ",""))))</f>
        <v/>
      </c>
    </row>
    <row r="187" spans="1:8" x14ac:dyDescent="0.2">
      <c r="A187" s="1" t="str">
        <f t="shared" si="2"/>
        <v/>
      </c>
      <c r="B187" s="18"/>
      <c r="C187" s="19" t="str">
        <f>IF(B187="","",COUNTIF(INDEX($B:$B,5):B187,B187))</f>
        <v/>
      </c>
      <c r="D187" s="20"/>
      <c r="E187" s="6"/>
      <c r="F187" s="6"/>
      <c r="G187" s="7"/>
      <c r="H187" s="21" t="str">
        <f>IF(B187="","",IF(ISNA(MATCH(B187,'Registru ordine'!$B$5:$B$304,0)),"Ordin inexistent în registru.",TRIM(IF(OR(D187="",E187="",F187="",G187=""),"Date incomplete. ","")&amp;IF(AND(D187&lt;&gt;"",OR(D187&lt;INDEX('Registru ordine'!$J$5:$J$304,MATCH(B187,'Registru ordine'!$B$5:$B$304,0))-1,D187&gt;INDEX('Registru ordine'!$L$5:$L$304,MATCH(B187,'Registru ordine'!$B$5:$B$304,0))+1)),"Data e în afara deplasării. ",""))))</f>
        <v/>
      </c>
    </row>
    <row r="188" spans="1:8" x14ac:dyDescent="0.2">
      <c r="A188" s="1" t="str">
        <f t="shared" si="2"/>
        <v/>
      </c>
      <c r="B188" s="18"/>
      <c r="C188" s="19" t="str">
        <f>IF(B188="","",COUNTIF(INDEX($B:$B,5):B188,B188))</f>
        <v/>
      </c>
      <c r="D188" s="20"/>
      <c r="E188" s="6"/>
      <c r="F188" s="6"/>
      <c r="G188" s="7"/>
      <c r="H188" s="21" t="str">
        <f>IF(B188="","",IF(ISNA(MATCH(B188,'Registru ordine'!$B$5:$B$304,0)),"Ordin inexistent în registru.",TRIM(IF(OR(D188="",E188="",F188="",G188=""),"Date incomplete. ","")&amp;IF(AND(D188&lt;&gt;"",OR(D188&lt;INDEX('Registru ordine'!$J$5:$J$304,MATCH(B188,'Registru ordine'!$B$5:$B$304,0))-1,D188&gt;INDEX('Registru ordine'!$L$5:$L$304,MATCH(B188,'Registru ordine'!$B$5:$B$304,0))+1)),"Data e în afara deplasării. ",""))))</f>
        <v/>
      </c>
    </row>
    <row r="189" spans="1:8" x14ac:dyDescent="0.2">
      <c r="A189" s="1" t="str">
        <f t="shared" si="2"/>
        <v/>
      </c>
      <c r="B189" s="18"/>
      <c r="C189" s="19" t="str">
        <f>IF(B189="","",COUNTIF(INDEX($B:$B,5):B189,B189))</f>
        <v/>
      </c>
      <c r="D189" s="20"/>
      <c r="E189" s="6"/>
      <c r="F189" s="6"/>
      <c r="G189" s="7"/>
      <c r="H189" s="21" t="str">
        <f>IF(B189="","",IF(ISNA(MATCH(B189,'Registru ordine'!$B$5:$B$304,0)),"Ordin inexistent în registru.",TRIM(IF(OR(D189="",E189="",F189="",G189=""),"Date incomplete. ","")&amp;IF(AND(D189&lt;&gt;"",OR(D189&lt;INDEX('Registru ordine'!$J$5:$J$304,MATCH(B189,'Registru ordine'!$B$5:$B$304,0))-1,D189&gt;INDEX('Registru ordine'!$L$5:$L$304,MATCH(B189,'Registru ordine'!$B$5:$B$304,0))+1)),"Data e în afara deplasării. ",""))))</f>
        <v/>
      </c>
    </row>
    <row r="190" spans="1:8" x14ac:dyDescent="0.2">
      <c r="A190" s="1" t="str">
        <f t="shared" si="2"/>
        <v/>
      </c>
      <c r="B190" s="18"/>
      <c r="C190" s="19" t="str">
        <f>IF(B190="","",COUNTIF(INDEX($B:$B,5):B190,B190))</f>
        <v/>
      </c>
      <c r="D190" s="20"/>
      <c r="E190" s="6"/>
      <c r="F190" s="6"/>
      <c r="G190" s="7"/>
      <c r="H190" s="21" t="str">
        <f>IF(B190="","",IF(ISNA(MATCH(B190,'Registru ordine'!$B$5:$B$304,0)),"Ordin inexistent în registru.",TRIM(IF(OR(D190="",E190="",F190="",G190=""),"Date incomplete. ","")&amp;IF(AND(D190&lt;&gt;"",OR(D190&lt;INDEX('Registru ordine'!$J$5:$J$304,MATCH(B190,'Registru ordine'!$B$5:$B$304,0))-1,D190&gt;INDEX('Registru ordine'!$L$5:$L$304,MATCH(B190,'Registru ordine'!$B$5:$B$304,0))+1)),"Data e în afara deplasării. ",""))))</f>
        <v/>
      </c>
    </row>
    <row r="191" spans="1:8" x14ac:dyDescent="0.2">
      <c r="A191" s="1" t="str">
        <f t="shared" si="2"/>
        <v/>
      </c>
      <c r="B191" s="18"/>
      <c r="C191" s="19" t="str">
        <f>IF(B191="","",COUNTIF(INDEX($B:$B,5):B191,B191))</f>
        <v/>
      </c>
      <c r="D191" s="20"/>
      <c r="E191" s="6"/>
      <c r="F191" s="6"/>
      <c r="G191" s="7"/>
      <c r="H191" s="21" t="str">
        <f>IF(B191="","",IF(ISNA(MATCH(B191,'Registru ordine'!$B$5:$B$304,0)),"Ordin inexistent în registru.",TRIM(IF(OR(D191="",E191="",F191="",G191=""),"Date incomplete. ","")&amp;IF(AND(D191&lt;&gt;"",OR(D191&lt;INDEX('Registru ordine'!$J$5:$J$304,MATCH(B191,'Registru ordine'!$B$5:$B$304,0))-1,D191&gt;INDEX('Registru ordine'!$L$5:$L$304,MATCH(B191,'Registru ordine'!$B$5:$B$304,0))+1)),"Data e în afara deplasării. ",""))))</f>
        <v/>
      </c>
    </row>
    <row r="192" spans="1:8" x14ac:dyDescent="0.2">
      <c r="A192" s="1" t="str">
        <f t="shared" si="2"/>
        <v/>
      </c>
      <c r="B192" s="18"/>
      <c r="C192" s="19" t="str">
        <f>IF(B192="","",COUNTIF(INDEX($B:$B,5):B192,B192))</f>
        <v/>
      </c>
      <c r="D192" s="20"/>
      <c r="E192" s="6"/>
      <c r="F192" s="6"/>
      <c r="G192" s="7"/>
      <c r="H192" s="21" t="str">
        <f>IF(B192="","",IF(ISNA(MATCH(B192,'Registru ordine'!$B$5:$B$304,0)),"Ordin inexistent în registru.",TRIM(IF(OR(D192="",E192="",F192="",G192=""),"Date incomplete. ","")&amp;IF(AND(D192&lt;&gt;"",OR(D192&lt;INDEX('Registru ordine'!$J$5:$J$304,MATCH(B192,'Registru ordine'!$B$5:$B$304,0))-1,D192&gt;INDEX('Registru ordine'!$L$5:$L$304,MATCH(B192,'Registru ordine'!$B$5:$B$304,0))+1)),"Data e în afara deplasării. ",""))))</f>
        <v/>
      </c>
    </row>
    <row r="193" spans="1:8" x14ac:dyDescent="0.2">
      <c r="A193" s="1" t="str">
        <f t="shared" si="2"/>
        <v/>
      </c>
      <c r="B193" s="18"/>
      <c r="C193" s="19" t="str">
        <f>IF(B193="","",COUNTIF(INDEX($B:$B,5):B193,B193))</f>
        <v/>
      </c>
      <c r="D193" s="20"/>
      <c r="E193" s="6"/>
      <c r="F193" s="6"/>
      <c r="G193" s="7"/>
      <c r="H193" s="21" t="str">
        <f>IF(B193="","",IF(ISNA(MATCH(B193,'Registru ordine'!$B$5:$B$304,0)),"Ordin inexistent în registru.",TRIM(IF(OR(D193="",E193="",F193="",G193=""),"Date incomplete. ","")&amp;IF(AND(D193&lt;&gt;"",OR(D193&lt;INDEX('Registru ordine'!$J$5:$J$304,MATCH(B193,'Registru ordine'!$B$5:$B$304,0))-1,D193&gt;INDEX('Registru ordine'!$L$5:$L$304,MATCH(B193,'Registru ordine'!$B$5:$B$304,0))+1)),"Data e în afara deplasării. ",""))))</f>
        <v/>
      </c>
    </row>
    <row r="194" spans="1:8" x14ac:dyDescent="0.2">
      <c r="A194" s="1" t="str">
        <f t="shared" si="2"/>
        <v/>
      </c>
      <c r="B194" s="18"/>
      <c r="C194" s="19" t="str">
        <f>IF(B194="","",COUNTIF(INDEX($B:$B,5):B194,B194))</f>
        <v/>
      </c>
      <c r="D194" s="20"/>
      <c r="E194" s="6"/>
      <c r="F194" s="6"/>
      <c r="G194" s="7"/>
      <c r="H194" s="21" t="str">
        <f>IF(B194="","",IF(ISNA(MATCH(B194,'Registru ordine'!$B$5:$B$304,0)),"Ordin inexistent în registru.",TRIM(IF(OR(D194="",E194="",F194="",G194=""),"Date incomplete. ","")&amp;IF(AND(D194&lt;&gt;"",OR(D194&lt;INDEX('Registru ordine'!$J$5:$J$304,MATCH(B194,'Registru ordine'!$B$5:$B$304,0))-1,D194&gt;INDEX('Registru ordine'!$L$5:$L$304,MATCH(B194,'Registru ordine'!$B$5:$B$304,0))+1)),"Data e în afara deplasării. ",""))))</f>
        <v/>
      </c>
    </row>
    <row r="195" spans="1:8" x14ac:dyDescent="0.2">
      <c r="A195" s="1" t="str">
        <f t="shared" si="2"/>
        <v/>
      </c>
      <c r="B195" s="18"/>
      <c r="C195" s="19" t="str">
        <f>IF(B195="","",COUNTIF(INDEX($B:$B,5):B195,B195))</f>
        <v/>
      </c>
      <c r="D195" s="20"/>
      <c r="E195" s="6"/>
      <c r="F195" s="6"/>
      <c r="G195" s="7"/>
      <c r="H195" s="21" t="str">
        <f>IF(B195="","",IF(ISNA(MATCH(B195,'Registru ordine'!$B$5:$B$304,0)),"Ordin inexistent în registru.",TRIM(IF(OR(D195="",E195="",F195="",G195=""),"Date incomplete. ","")&amp;IF(AND(D195&lt;&gt;"",OR(D195&lt;INDEX('Registru ordine'!$J$5:$J$304,MATCH(B195,'Registru ordine'!$B$5:$B$304,0))-1,D195&gt;INDEX('Registru ordine'!$L$5:$L$304,MATCH(B195,'Registru ordine'!$B$5:$B$304,0))+1)),"Data e în afara deplasării. ",""))))</f>
        <v/>
      </c>
    </row>
    <row r="196" spans="1:8" x14ac:dyDescent="0.2">
      <c r="A196" s="1" t="str">
        <f t="shared" si="2"/>
        <v/>
      </c>
      <c r="B196" s="18"/>
      <c r="C196" s="19" t="str">
        <f>IF(B196="","",COUNTIF(INDEX($B:$B,5):B196,B196))</f>
        <v/>
      </c>
      <c r="D196" s="20"/>
      <c r="E196" s="6"/>
      <c r="F196" s="6"/>
      <c r="G196" s="7"/>
      <c r="H196" s="21" t="str">
        <f>IF(B196="","",IF(ISNA(MATCH(B196,'Registru ordine'!$B$5:$B$304,0)),"Ordin inexistent în registru.",TRIM(IF(OR(D196="",E196="",F196="",G196=""),"Date incomplete. ","")&amp;IF(AND(D196&lt;&gt;"",OR(D196&lt;INDEX('Registru ordine'!$J$5:$J$304,MATCH(B196,'Registru ordine'!$B$5:$B$304,0))-1,D196&gt;INDEX('Registru ordine'!$L$5:$L$304,MATCH(B196,'Registru ordine'!$B$5:$B$304,0))+1)),"Data e în afara deplasării. ",""))))</f>
        <v/>
      </c>
    </row>
    <row r="197" spans="1:8" x14ac:dyDescent="0.2">
      <c r="A197" s="1" t="str">
        <f t="shared" ref="A197:A260" si="3">IF(B197="","",B197&amp;"|"&amp;C197)</f>
        <v/>
      </c>
      <c r="B197" s="18"/>
      <c r="C197" s="19" t="str">
        <f>IF(B197="","",COUNTIF(INDEX($B:$B,5):B197,B197))</f>
        <v/>
      </c>
      <c r="D197" s="20"/>
      <c r="E197" s="6"/>
      <c r="F197" s="6"/>
      <c r="G197" s="7"/>
      <c r="H197" s="21" t="str">
        <f>IF(B197="","",IF(ISNA(MATCH(B197,'Registru ordine'!$B$5:$B$304,0)),"Ordin inexistent în registru.",TRIM(IF(OR(D197="",E197="",F197="",G197=""),"Date incomplete. ","")&amp;IF(AND(D197&lt;&gt;"",OR(D197&lt;INDEX('Registru ordine'!$J$5:$J$304,MATCH(B197,'Registru ordine'!$B$5:$B$304,0))-1,D197&gt;INDEX('Registru ordine'!$L$5:$L$304,MATCH(B197,'Registru ordine'!$B$5:$B$304,0))+1)),"Data e în afara deplasării. ",""))))</f>
        <v/>
      </c>
    </row>
    <row r="198" spans="1:8" x14ac:dyDescent="0.2">
      <c r="A198" s="1" t="str">
        <f t="shared" si="3"/>
        <v/>
      </c>
      <c r="B198" s="18"/>
      <c r="C198" s="19" t="str">
        <f>IF(B198="","",COUNTIF(INDEX($B:$B,5):B198,B198))</f>
        <v/>
      </c>
      <c r="D198" s="20"/>
      <c r="E198" s="6"/>
      <c r="F198" s="6"/>
      <c r="G198" s="7"/>
      <c r="H198" s="21" t="str">
        <f>IF(B198="","",IF(ISNA(MATCH(B198,'Registru ordine'!$B$5:$B$304,0)),"Ordin inexistent în registru.",TRIM(IF(OR(D198="",E198="",F198="",G198=""),"Date incomplete. ","")&amp;IF(AND(D198&lt;&gt;"",OR(D198&lt;INDEX('Registru ordine'!$J$5:$J$304,MATCH(B198,'Registru ordine'!$B$5:$B$304,0))-1,D198&gt;INDEX('Registru ordine'!$L$5:$L$304,MATCH(B198,'Registru ordine'!$B$5:$B$304,0))+1)),"Data e în afara deplasării. ",""))))</f>
        <v/>
      </c>
    </row>
    <row r="199" spans="1:8" x14ac:dyDescent="0.2">
      <c r="A199" s="1" t="str">
        <f t="shared" si="3"/>
        <v/>
      </c>
      <c r="B199" s="18"/>
      <c r="C199" s="19" t="str">
        <f>IF(B199="","",COUNTIF(INDEX($B:$B,5):B199,B199))</f>
        <v/>
      </c>
      <c r="D199" s="20"/>
      <c r="E199" s="6"/>
      <c r="F199" s="6"/>
      <c r="G199" s="7"/>
      <c r="H199" s="21" t="str">
        <f>IF(B199="","",IF(ISNA(MATCH(B199,'Registru ordine'!$B$5:$B$304,0)),"Ordin inexistent în registru.",TRIM(IF(OR(D199="",E199="",F199="",G199=""),"Date incomplete. ","")&amp;IF(AND(D199&lt;&gt;"",OR(D199&lt;INDEX('Registru ordine'!$J$5:$J$304,MATCH(B199,'Registru ordine'!$B$5:$B$304,0))-1,D199&gt;INDEX('Registru ordine'!$L$5:$L$304,MATCH(B199,'Registru ordine'!$B$5:$B$304,0))+1)),"Data e în afara deplasării. ",""))))</f>
        <v/>
      </c>
    </row>
    <row r="200" spans="1:8" x14ac:dyDescent="0.2">
      <c r="A200" s="1" t="str">
        <f t="shared" si="3"/>
        <v/>
      </c>
      <c r="B200" s="18"/>
      <c r="C200" s="19" t="str">
        <f>IF(B200="","",COUNTIF(INDEX($B:$B,5):B200,B200))</f>
        <v/>
      </c>
      <c r="D200" s="20"/>
      <c r="E200" s="6"/>
      <c r="F200" s="6"/>
      <c r="G200" s="7"/>
      <c r="H200" s="21" t="str">
        <f>IF(B200="","",IF(ISNA(MATCH(B200,'Registru ordine'!$B$5:$B$304,0)),"Ordin inexistent în registru.",TRIM(IF(OR(D200="",E200="",F200="",G200=""),"Date incomplete. ","")&amp;IF(AND(D200&lt;&gt;"",OR(D200&lt;INDEX('Registru ordine'!$J$5:$J$304,MATCH(B200,'Registru ordine'!$B$5:$B$304,0))-1,D200&gt;INDEX('Registru ordine'!$L$5:$L$304,MATCH(B200,'Registru ordine'!$B$5:$B$304,0))+1)),"Data e în afara deplasării. ",""))))</f>
        <v/>
      </c>
    </row>
    <row r="201" spans="1:8" x14ac:dyDescent="0.2">
      <c r="A201" s="1" t="str">
        <f t="shared" si="3"/>
        <v/>
      </c>
      <c r="B201" s="18"/>
      <c r="C201" s="19" t="str">
        <f>IF(B201="","",COUNTIF(INDEX($B:$B,5):B201,B201))</f>
        <v/>
      </c>
      <c r="D201" s="20"/>
      <c r="E201" s="6"/>
      <c r="F201" s="6"/>
      <c r="G201" s="7"/>
      <c r="H201" s="21" t="str">
        <f>IF(B201="","",IF(ISNA(MATCH(B201,'Registru ordine'!$B$5:$B$304,0)),"Ordin inexistent în registru.",TRIM(IF(OR(D201="",E201="",F201="",G201=""),"Date incomplete. ","")&amp;IF(AND(D201&lt;&gt;"",OR(D201&lt;INDEX('Registru ordine'!$J$5:$J$304,MATCH(B201,'Registru ordine'!$B$5:$B$304,0))-1,D201&gt;INDEX('Registru ordine'!$L$5:$L$304,MATCH(B201,'Registru ordine'!$B$5:$B$304,0))+1)),"Data e în afara deplasării. ",""))))</f>
        <v/>
      </c>
    </row>
    <row r="202" spans="1:8" x14ac:dyDescent="0.2">
      <c r="A202" s="1" t="str">
        <f t="shared" si="3"/>
        <v/>
      </c>
      <c r="B202" s="18"/>
      <c r="C202" s="19" t="str">
        <f>IF(B202="","",COUNTIF(INDEX($B:$B,5):B202,B202))</f>
        <v/>
      </c>
      <c r="D202" s="20"/>
      <c r="E202" s="6"/>
      <c r="F202" s="6"/>
      <c r="G202" s="7"/>
      <c r="H202" s="21" t="str">
        <f>IF(B202="","",IF(ISNA(MATCH(B202,'Registru ordine'!$B$5:$B$304,0)),"Ordin inexistent în registru.",TRIM(IF(OR(D202="",E202="",F202="",G202=""),"Date incomplete. ","")&amp;IF(AND(D202&lt;&gt;"",OR(D202&lt;INDEX('Registru ordine'!$J$5:$J$304,MATCH(B202,'Registru ordine'!$B$5:$B$304,0))-1,D202&gt;INDEX('Registru ordine'!$L$5:$L$304,MATCH(B202,'Registru ordine'!$B$5:$B$304,0))+1)),"Data e în afara deplasării. ",""))))</f>
        <v/>
      </c>
    </row>
    <row r="203" spans="1:8" x14ac:dyDescent="0.2">
      <c r="A203" s="1" t="str">
        <f t="shared" si="3"/>
        <v/>
      </c>
      <c r="B203" s="18"/>
      <c r="C203" s="19" t="str">
        <f>IF(B203="","",COUNTIF(INDEX($B:$B,5):B203,B203))</f>
        <v/>
      </c>
      <c r="D203" s="20"/>
      <c r="E203" s="6"/>
      <c r="F203" s="6"/>
      <c r="G203" s="7"/>
      <c r="H203" s="21" t="str">
        <f>IF(B203="","",IF(ISNA(MATCH(B203,'Registru ordine'!$B$5:$B$304,0)),"Ordin inexistent în registru.",TRIM(IF(OR(D203="",E203="",F203="",G203=""),"Date incomplete. ","")&amp;IF(AND(D203&lt;&gt;"",OR(D203&lt;INDEX('Registru ordine'!$J$5:$J$304,MATCH(B203,'Registru ordine'!$B$5:$B$304,0))-1,D203&gt;INDEX('Registru ordine'!$L$5:$L$304,MATCH(B203,'Registru ordine'!$B$5:$B$304,0))+1)),"Data e în afara deplasării. ",""))))</f>
        <v/>
      </c>
    </row>
    <row r="204" spans="1:8" x14ac:dyDescent="0.2">
      <c r="A204" s="1" t="str">
        <f t="shared" si="3"/>
        <v/>
      </c>
      <c r="B204" s="18"/>
      <c r="C204" s="19" t="str">
        <f>IF(B204="","",COUNTIF(INDEX($B:$B,5):B204,B204))</f>
        <v/>
      </c>
      <c r="D204" s="20"/>
      <c r="E204" s="6"/>
      <c r="F204" s="6"/>
      <c r="G204" s="7"/>
      <c r="H204" s="21" t="str">
        <f>IF(B204="","",IF(ISNA(MATCH(B204,'Registru ordine'!$B$5:$B$304,0)),"Ordin inexistent în registru.",TRIM(IF(OR(D204="",E204="",F204="",G204=""),"Date incomplete. ","")&amp;IF(AND(D204&lt;&gt;"",OR(D204&lt;INDEX('Registru ordine'!$J$5:$J$304,MATCH(B204,'Registru ordine'!$B$5:$B$304,0))-1,D204&gt;INDEX('Registru ordine'!$L$5:$L$304,MATCH(B204,'Registru ordine'!$B$5:$B$304,0))+1)),"Data e în afara deplasării. ",""))))</f>
        <v/>
      </c>
    </row>
    <row r="205" spans="1:8" x14ac:dyDescent="0.2">
      <c r="A205" s="1" t="str">
        <f t="shared" si="3"/>
        <v/>
      </c>
      <c r="B205" s="18"/>
      <c r="C205" s="19" t="str">
        <f>IF(B205="","",COUNTIF(INDEX($B:$B,5):B205,B205))</f>
        <v/>
      </c>
      <c r="D205" s="20"/>
      <c r="E205" s="6"/>
      <c r="F205" s="6"/>
      <c r="G205" s="7"/>
      <c r="H205" s="21" t="str">
        <f>IF(B205="","",IF(ISNA(MATCH(B205,'Registru ordine'!$B$5:$B$304,0)),"Ordin inexistent în registru.",TRIM(IF(OR(D205="",E205="",F205="",G205=""),"Date incomplete. ","")&amp;IF(AND(D205&lt;&gt;"",OR(D205&lt;INDEX('Registru ordine'!$J$5:$J$304,MATCH(B205,'Registru ordine'!$B$5:$B$304,0))-1,D205&gt;INDEX('Registru ordine'!$L$5:$L$304,MATCH(B205,'Registru ordine'!$B$5:$B$304,0))+1)),"Data e în afara deplasării. ",""))))</f>
        <v/>
      </c>
    </row>
    <row r="206" spans="1:8" x14ac:dyDescent="0.2">
      <c r="A206" s="1" t="str">
        <f t="shared" si="3"/>
        <v/>
      </c>
      <c r="B206" s="18"/>
      <c r="C206" s="19" t="str">
        <f>IF(B206="","",COUNTIF(INDEX($B:$B,5):B206,B206))</f>
        <v/>
      </c>
      <c r="D206" s="20"/>
      <c r="E206" s="6"/>
      <c r="F206" s="6"/>
      <c r="G206" s="7"/>
      <c r="H206" s="21" t="str">
        <f>IF(B206="","",IF(ISNA(MATCH(B206,'Registru ordine'!$B$5:$B$304,0)),"Ordin inexistent în registru.",TRIM(IF(OR(D206="",E206="",F206="",G206=""),"Date incomplete. ","")&amp;IF(AND(D206&lt;&gt;"",OR(D206&lt;INDEX('Registru ordine'!$J$5:$J$304,MATCH(B206,'Registru ordine'!$B$5:$B$304,0))-1,D206&gt;INDEX('Registru ordine'!$L$5:$L$304,MATCH(B206,'Registru ordine'!$B$5:$B$304,0))+1)),"Data e în afara deplasării. ",""))))</f>
        <v/>
      </c>
    </row>
    <row r="207" spans="1:8" x14ac:dyDescent="0.2">
      <c r="A207" s="1" t="str">
        <f t="shared" si="3"/>
        <v/>
      </c>
      <c r="B207" s="18"/>
      <c r="C207" s="19" t="str">
        <f>IF(B207="","",COUNTIF(INDEX($B:$B,5):B207,B207))</f>
        <v/>
      </c>
      <c r="D207" s="20"/>
      <c r="E207" s="6"/>
      <c r="F207" s="6"/>
      <c r="G207" s="7"/>
      <c r="H207" s="21" t="str">
        <f>IF(B207="","",IF(ISNA(MATCH(B207,'Registru ordine'!$B$5:$B$304,0)),"Ordin inexistent în registru.",TRIM(IF(OR(D207="",E207="",F207="",G207=""),"Date incomplete. ","")&amp;IF(AND(D207&lt;&gt;"",OR(D207&lt;INDEX('Registru ordine'!$J$5:$J$304,MATCH(B207,'Registru ordine'!$B$5:$B$304,0))-1,D207&gt;INDEX('Registru ordine'!$L$5:$L$304,MATCH(B207,'Registru ordine'!$B$5:$B$304,0))+1)),"Data e în afara deplasării. ",""))))</f>
        <v/>
      </c>
    </row>
    <row r="208" spans="1:8" x14ac:dyDescent="0.2">
      <c r="A208" s="1" t="str">
        <f t="shared" si="3"/>
        <v/>
      </c>
      <c r="B208" s="18"/>
      <c r="C208" s="19" t="str">
        <f>IF(B208="","",COUNTIF(INDEX($B:$B,5):B208,B208))</f>
        <v/>
      </c>
      <c r="D208" s="20"/>
      <c r="E208" s="6"/>
      <c r="F208" s="6"/>
      <c r="G208" s="7"/>
      <c r="H208" s="21" t="str">
        <f>IF(B208="","",IF(ISNA(MATCH(B208,'Registru ordine'!$B$5:$B$304,0)),"Ordin inexistent în registru.",TRIM(IF(OR(D208="",E208="",F208="",G208=""),"Date incomplete. ","")&amp;IF(AND(D208&lt;&gt;"",OR(D208&lt;INDEX('Registru ordine'!$J$5:$J$304,MATCH(B208,'Registru ordine'!$B$5:$B$304,0))-1,D208&gt;INDEX('Registru ordine'!$L$5:$L$304,MATCH(B208,'Registru ordine'!$B$5:$B$304,0))+1)),"Data e în afara deplasării. ",""))))</f>
        <v/>
      </c>
    </row>
    <row r="209" spans="1:8" x14ac:dyDescent="0.2">
      <c r="A209" s="1" t="str">
        <f t="shared" si="3"/>
        <v/>
      </c>
      <c r="B209" s="18"/>
      <c r="C209" s="19" t="str">
        <f>IF(B209="","",COUNTIF(INDEX($B:$B,5):B209,B209))</f>
        <v/>
      </c>
      <c r="D209" s="20"/>
      <c r="E209" s="6"/>
      <c r="F209" s="6"/>
      <c r="G209" s="7"/>
      <c r="H209" s="21" t="str">
        <f>IF(B209="","",IF(ISNA(MATCH(B209,'Registru ordine'!$B$5:$B$304,0)),"Ordin inexistent în registru.",TRIM(IF(OR(D209="",E209="",F209="",G209=""),"Date incomplete. ","")&amp;IF(AND(D209&lt;&gt;"",OR(D209&lt;INDEX('Registru ordine'!$J$5:$J$304,MATCH(B209,'Registru ordine'!$B$5:$B$304,0))-1,D209&gt;INDEX('Registru ordine'!$L$5:$L$304,MATCH(B209,'Registru ordine'!$B$5:$B$304,0))+1)),"Data e în afara deplasării. ",""))))</f>
        <v/>
      </c>
    </row>
    <row r="210" spans="1:8" x14ac:dyDescent="0.2">
      <c r="A210" s="1" t="str">
        <f t="shared" si="3"/>
        <v/>
      </c>
      <c r="B210" s="18"/>
      <c r="C210" s="19" t="str">
        <f>IF(B210="","",COUNTIF(INDEX($B:$B,5):B210,B210))</f>
        <v/>
      </c>
      <c r="D210" s="20"/>
      <c r="E210" s="6"/>
      <c r="F210" s="6"/>
      <c r="G210" s="7"/>
      <c r="H210" s="21" t="str">
        <f>IF(B210="","",IF(ISNA(MATCH(B210,'Registru ordine'!$B$5:$B$304,0)),"Ordin inexistent în registru.",TRIM(IF(OR(D210="",E210="",F210="",G210=""),"Date incomplete. ","")&amp;IF(AND(D210&lt;&gt;"",OR(D210&lt;INDEX('Registru ordine'!$J$5:$J$304,MATCH(B210,'Registru ordine'!$B$5:$B$304,0))-1,D210&gt;INDEX('Registru ordine'!$L$5:$L$304,MATCH(B210,'Registru ordine'!$B$5:$B$304,0))+1)),"Data e în afara deplasării. ",""))))</f>
        <v/>
      </c>
    </row>
    <row r="211" spans="1:8" x14ac:dyDescent="0.2">
      <c r="A211" s="1" t="str">
        <f t="shared" si="3"/>
        <v/>
      </c>
      <c r="B211" s="18"/>
      <c r="C211" s="19" t="str">
        <f>IF(B211="","",COUNTIF(INDEX($B:$B,5):B211,B211))</f>
        <v/>
      </c>
      <c r="D211" s="20"/>
      <c r="E211" s="6"/>
      <c r="F211" s="6"/>
      <c r="G211" s="7"/>
      <c r="H211" s="21" t="str">
        <f>IF(B211="","",IF(ISNA(MATCH(B211,'Registru ordine'!$B$5:$B$304,0)),"Ordin inexistent în registru.",TRIM(IF(OR(D211="",E211="",F211="",G211=""),"Date incomplete. ","")&amp;IF(AND(D211&lt;&gt;"",OR(D211&lt;INDEX('Registru ordine'!$J$5:$J$304,MATCH(B211,'Registru ordine'!$B$5:$B$304,0))-1,D211&gt;INDEX('Registru ordine'!$L$5:$L$304,MATCH(B211,'Registru ordine'!$B$5:$B$304,0))+1)),"Data e în afara deplasării. ",""))))</f>
        <v/>
      </c>
    </row>
    <row r="212" spans="1:8" x14ac:dyDescent="0.2">
      <c r="A212" s="1" t="str">
        <f t="shared" si="3"/>
        <v/>
      </c>
      <c r="B212" s="18"/>
      <c r="C212" s="19" t="str">
        <f>IF(B212="","",COUNTIF(INDEX($B:$B,5):B212,B212))</f>
        <v/>
      </c>
      <c r="D212" s="20"/>
      <c r="E212" s="6"/>
      <c r="F212" s="6"/>
      <c r="G212" s="7"/>
      <c r="H212" s="21" t="str">
        <f>IF(B212="","",IF(ISNA(MATCH(B212,'Registru ordine'!$B$5:$B$304,0)),"Ordin inexistent în registru.",TRIM(IF(OR(D212="",E212="",F212="",G212=""),"Date incomplete. ","")&amp;IF(AND(D212&lt;&gt;"",OR(D212&lt;INDEX('Registru ordine'!$J$5:$J$304,MATCH(B212,'Registru ordine'!$B$5:$B$304,0))-1,D212&gt;INDEX('Registru ordine'!$L$5:$L$304,MATCH(B212,'Registru ordine'!$B$5:$B$304,0))+1)),"Data e în afara deplasării. ",""))))</f>
        <v/>
      </c>
    </row>
    <row r="213" spans="1:8" x14ac:dyDescent="0.2">
      <c r="A213" s="1" t="str">
        <f t="shared" si="3"/>
        <v/>
      </c>
      <c r="B213" s="18"/>
      <c r="C213" s="19" t="str">
        <f>IF(B213="","",COUNTIF(INDEX($B:$B,5):B213,B213))</f>
        <v/>
      </c>
      <c r="D213" s="20"/>
      <c r="E213" s="6"/>
      <c r="F213" s="6"/>
      <c r="G213" s="7"/>
      <c r="H213" s="21" t="str">
        <f>IF(B213="","",IF(ISNA(MATCH(B213,'Registru ordine'!$B$5:$B$304,0)),"Ordin inexistent în registru.",TRIM(IF(OR(D213="",E213="",F213="",G213=""),"Date incomplete. ","")&amp;IF(AND(D213&lt;&gt;"",OR(D213&lt;INDEX('Registru ordine'!$J$5:$J$304,MATCH(B213,'Registru ordine'!$B$5:$B$304,0))-1,D213&gt;INDEX('Registru ordine'!$L$5:$L$304,MATCH(B213,'Registru ordine'!$B$5:$B$304,0))+1)),"Data e în afara deplasării. ",""))))</f>
        <v/>
      </c>
    </row>
    <row r="214" spans="1:8" x14ac:dyDescent="0.2">
      <c r="A214" s="1" t="str">
        <f t="shared" si="3"/>
        <v/>
      </c>
      <c r="B214" s="18"/>
      <c r="C214" s="19" t="str">
        <f>IF(B214="","",COUNTIF(INDEX($B:$B,5):B214,B214))</f>
        <v/>
      </c>
      <c r="D214" s="20"/>
      <c r="E214" s="6"/>
      <c r="F214" s="6"/>
      <c r="G214" s="7"/>
      <c r="H214" s="21" t="str">
        <f>IF(B214="","",IF(ISNA(MATCH(B214,'Registru ordine'!$B$5:$B$304,0)),"Ordin inexistent în registru.",TRIM(IF(OR(D214="",E214="",F214="",G214=""),"Date incomplete. ","")&amp;IF(AND(D214&lt;&gt;"",OR(D214&lt;INDEX('Registru ordine'!$J$5:$J$304,MATCH(B214,'Registru ordine'!$B$5:$B$304,0))-1,D214&gt;INDEX('Registru ordine'!$L$5:$L$304,MATCH(B214,'Registru ordine'!$B$5:$B$304,0))+1)),"Data e în afara deplasării. ",""))))</f>
        <v/>
      </c>
    </row>
    <row r="215" spans="1:8" x14ac:dyDescent="0.2">
      <c r="A215" s="1" t="str">
        <f t="shared" si="3"/>
        <v/>
      </c>
      <c r="B215" s="18"/>
      <c r="C215" s="19" t="str">
        <f>IF(B215="","",COUNTIF(INDEX($B:$B,5):B215,B215))</f>
        <v/>
      </c>
      <c r="D215" s="20"/>
      <c r="E215" s="6"/>
      <c r="F215" s="6"/>
      <c r="G215" s="7"/>
      <c r="H215" s="21" t="str">
        <f>IF(B215="","",IF(ISNA(MATCH(B215,'Registru ordine'!$B$5:$B$304,0)),"Ordin inexistent în registru.",TRIM(IF(OR(D215="",E215="",F215="",G215=""),"Date incomplete. ","")&amp;IF(AND(D215&lt;&gt;"",OR(D215&lt;INDEX('Registru ordine'!$J$5:$J$304,MATCH(B215,'Registru ordine'!$B$5:$B$304,0))-1,D215&gt;INDEX('Registru ordine'!$L$5:$L$304,MATCH(B215,'Registru ordine'!$B$5:$B$304,0))+1)),"Data e în afara deplasării. ",""))))</f>
        <v/>
      </c>
    </row>
    <row r="216" spans="1:8" x14ac:dyDescent="0.2">
      <c r="A216" s="1" t="str">
        <f t="shared" si="3"/>
        <v/>
      </c>
      <c r="B216" s="18"/>
      <c r="C216" s="19" t="str">
        <f>IF(B216="","",COUNTIF(INDEX($B:$B,5):B216,B216))</f>
        <v/>
      </c>
      <c r="D216" s="20"/>
      <c r="E216" s="6"/>
      <c r="F216" s="6"/>
      <c r="G216" s="7"/>
      <c r="H216" s="21" t="str">
        <f>IF(B216="","",IF(ISNA(MATCH(B216,'Registru ordine'!$B$5:$B$304,0)),"Ordin inexistent în registru.",TRIM(IF(OR(D216="",E216="",F216="",G216=""),"Date incomplete. ","")&amp;IF(AND(D216&lt;&gt;"",OR(D216&lt;INDEX('Registru ordine'!$J$5:$J$304,MATCH(B216,'Registru ordine'!$B$5:$B$304,0))-1,D216&gt;INDEX('Registru ordine'!$L$5:$L$304,MATCH(B216,'Registru ordine'!$B$5:$B$304,0))+1)),"Data e în afara deplasării. ",""))))</f>
        <v/>
      </c>
    </row>
    <row r="217" spans="1:8" x14ac:dyDescent="0.2">
      <c r="A217" s="1" t="str">
        <f t="shared" si="3"/>
        <v/>
      </c>
      <c r="B217" s="18"/>
      <c r="C217" s="19" t="str">
        <f>IF(B217="","",COUNTIF(INDEX($B:$B,5):B217,B217))</f>
        <v/>
      </c>
      <c r="D217" s="20"/>
      <c r="E217" s="6"/>
      <c r="F217" s="6"/>
      <c r="G217" s="7"/>
      <c r="H217" s="21" t="str">
        <f>IF(B217="","",IF(ISNA(MATCH(B217,'Registru ordine'!$B$5:$B$304,0)),"Ordin inexistent în registru.",TRIM(IF(OR(D217="",E217="",F217="",G217=""),"Date incomplete. ","")&amp;IF(AND(D217&lt;&gt;"",OR(D217&lt;INDEX('Registru ordine'!$J$5:$J$304,MATCH(B217,'Registru ordine'!$B$5:$B$304,0))-1,D217&gt;INDEX('Registru ordine'!$L$5:$L$304,MATCH(B217,'Registru ordine'!$B$5:$B$304,0))+1)),"Data e în afara deplasării. ",""))))</f>
        <v/>
      </c>
    </row>
    <row r="218" spans="1:8" x14ac:dyDescent="0.2">
      <c r="A218" s="1" t="str">
        <f t="shared" si="3"/>
        <v/>
      </c>
      <c r="B218" s="18"/>
      <c r="C218" s="19" t="str">
        <f>IF(B218="","",COUNTIF(INDEX($B:$B,5):B218,B218))</f>
        <v/>
      </c>
      <c r="D218" s="20"/>
      <c r="E218" s="6"/>
      <c r="F218" s="6"/>
      <c r="G218" s="7"/>
      <c r="H218" s="21" t="str">
        <f>IF(B218="","",IF(ISNA(MATCH(B218,'Registru ordine'!$B$5:$B$304,0)),"Ordin inexistent în registru.",TRIM(IF(OR(D218="",E218="",F218="",G218=""),"Date incomplete. ","")&amp;IF(AND(D218&lt;&gt;"",OR(D218&lt;INDEX('Registru ordine'!$J$5:$J$304,MATCH(B218,'Registru ordine'!$B$5:$B$304,0))-1,D218&gt;INDEX('Registru ordine'!$L$5:$L$304,MATCH(B218,'Registru ordine'!$B$5:$B$304,0))+1)),"Data e în afara deplasării. ",""))))</f>
        <v/>
      </c>
    </row>
    <row r="219" spans="1:8" x14ac:dyDescent="0.2">
      <c r="A219" s="1" t="str">
        <f t="shared" si="3"/>
        <v/>
      </c>
      <c r="B219" s="18"/>
      <c r="C219" s="19" t="str">
        <f>IF(B219="","",COUNTIF(INDEX($B:$B,5):B219,B219))</f>
        <v/>
      </c>
      <c r="D219" s="20"/>
      <c r="E219" s="6"/>
      <c r="F219" s="6"/>
      <c r="G219" s="7"/>
      <c r="H219" s="21" t="str">
        <f>IF(B219="","",IF(ISNA(MATCH(B219,'Registru ordine'!$B$5:$B$304,0)),"Ordin inexistent în registru.",TRIM(IF(OR(D219="",E219="",F219="",G219=""),"Date incomplete. ","")&amp;IF(AND(D219&lt;&gt;"",OR(D219&lt;INDEX('Registru ordine'!$J$5:$J$304,MATCH(B219,'Registru ordine'!$B$5:$B$304,0))-1,D219&gt;INDEX('Registru ordine'!$L$5:$L$304,MATCH(B219,'Registru ordine'!$B$5:$B$304,0))+1)),"Data e în afara deplasării. ",""))))</f>
        <v/>
      </c>
    </row>
    <row r="220" spans="1:8" x14ac:dyDescent="0.2">
      <c r="A220" s="1" t="str">
        <f t="shared" si="3"/>
        <v/>
      </c>
      <c r="B220" s="18"/>
      <c r="C220" s="19" t="str">
        <f>IF(B220="","",COUNTIF(INDEX($B:$B,5):B220,B220))</f>
        <v/>
      </c>
      <c r="D220" s="20"/>
      <c r="E220" s="6"/>
      <c r="F220" s="6"/>
      <c r="G220" s="7"/>
      <c r="H220" s="21" t="str">
        <f>IF(B220="","",IF(ISNA(MATCH(B220,'Registru ordine'!$B$5:$B$304,0)),"Ordin inexistent în registru.",TRIM(IF(OR(D220="",E220="",F220="",G220=""),"Date incomplete. ","")&amp;IF(AND(D220&lt;&gt;"",OR(D220&lt;INDEX('Registru ordine'!$J$5:$J$304,MATCH(B220,'Registru ordine'!$B$5:$B$304,0))-1,D220&gt;INDEX('Registru ordine'!$L$5:$L$304,MATCH(B220,'Registru ordine'!$B$5:$B$304,0))+1)),"Data e în afara deplasării. ",""))))</f>
        <v/>
      </c>
    </row>
    <row r="221" spans="1:8" x14ac:dyDescent="0.2">
      <c r="A221" s="1" t="str">
        <f t="shared" si="3"/>
        <v/>
      </c>
      <c r="B221" s="18"/>
      <c r="C221" s="19" t="str">
        <f>IF(B221="","",COUNTIF(INDEX($B:$B,5):B221,B221))</f>
        <v/>
      </c>
      <c r="D221" s="20"/>
      <c r="E221" s="6"/>
      <c r="F221" s="6"/>
      <c r="G221" s="7"/>
      <c r="H221" s="21" t="str">
        <f>IF(B221="","",IF(ISNA(MATCH(B221,'Registru ordine'!$B$5:$B$304,0)),"Ordin inexistent în registru.",TRIM(IF(OR(D221="",E221="",F221="",G221=""),"Date incomplete. ","")&amp;IF(AND(D221&lt;&gt;"",OR(D221&lt;INDEX('Registru ordine'!$J$5:$J$304,MATCH(B221,'Registru ordine'!$B$5:$B$304,0))-1,D221&gt;INDEX('Registru ordine'!$L$5:$L$304,MATCH(B221,'Registru ordine'!$B$5:$B$304,0))+1)),"Data e în afara deplasării. ",""))))</f>
        <v/>
      </c>
    </row>
    <row r="222" spans="1:8" x14ac:dyDescent="0.2">
      <c r="A222" s="1" t="str">
        <f t="shared" si="3"/>
        <v/>
      </c>
      <c r="B222" s="18"/>
      <c r="C222" s="19" t="str">
        <f>IF(B222="","",COUNTIF(INDEX($B:$B,5):B222,B222))</f>
        <v/>
      </c>
      <c r="D222" s="20"/>
      <c r="E222" s="6"/>
      <c r="F222" s="6"/>
      <c r="G222" s="7"/>
      <c r="H222" s="21" t="str">
        <f>IF(B222="","",IF(ISNA(MATCH(B222,'Registru ordine'!$B$5:$B$304,0)),"Ordin inexistent în registru.",TRIM(IF(OR(D222="",E222="",F222="",G222=""),"Date incomplete. ","")&amp;IF(AND(D222&lt;&gt;"",OR(D222&lt;INDEX('Registru ordine'!$J$5:$J$304,MATCH(B222,'Registru ordine'!$B$5:$B$304,0))-1,D222&gt;INDEX('Registru ordine'!$L$5:$L$304,MATCH(B222,'Registru ordine'!$B$5:$B$304,0))+1)),"Data e în afara deplasării. ",""))))</f>
        <v/>
      </c>
    </row>
    <row r="223" spans="1:8" x14ac:dyDescent="0.2">
      <c r="A223" s="1" t="str">
        <f t="shared" si="3"/>
        <v/>
      </c>
      <c r="B223" s="18"/>
      <c r="C223" s="19" t="str">
        <f>IF(B223="","",COUNTIF(INDEX($B:$B,5):B223,B223))</f>
        <v/>
      </c>
      <c r="D223" s="20"/>
      <c r="E223" s="6"/>
      <c r="F223" s="6"/>
      <c r="G223" s="7"/>
      <c r="H223" s="21" t="str">
        <f>IF(B223="","",IF(ISNA(MATCH(B223,'Registru ordine'!$B$5:$B$304,0)),"Ordin inexistent în registru.",TRIM(IF(OR(D223="",E223="",F223="",G223=""),"Date incomplete. ","")&amp;IF(AND(D223&lt;&gt;"",OR(D223&lt;INDEX('Registru ordine'!$J$5:$J$304,MATCH(B223,'Registru ordine'!$B$5:$B$304,0))-1,D223&gt;INDEX('Registru ordine'!$L$5:$L$304,MATCH(B223,'Registru ordine'!$B$5:$B$304,0))+1)),"Data e în afara deplasării. ",""))))</f>
        <v/>
      </c>
    </row>
    <row r="224" spans="1:8" x14ac:dyDescent="0.2">
      <c r="A224" s="1" t="str">
        <f t="shared" si="3"/>
        <v/>
      </c>
      <c r="B224" s="18"/>
      <c r="C224" s="19" t="str">
        <f>IF(B224="","",COUNTIF(INDEX($B:$B,5):B224,B224))</f>
        <v/>
      </c>
      <c r="D224" s="20"/>
      <c r="E224" s="6"/>
      <c r="F224" s="6"/>
      <c r="G224" s="7"/>
      <c r="H224" s="21" t="str">
        <f>IF(B224="","",IF(ISNA(MATCH(B224,'Registru ordine'!$B$5:$B$304,0)),"Ordin inexistent în registru.",TRIM(IF(OR(D224="",E224="",F224="",G224=""),"Date incomplete. ","")&amp;IF(AND(D224&lt;&gt;"",OR(D224&lt;INDEX('Registru ordine'!$J$5:$J$304,MATCH(B224,'Registru ordine'!$B$5:$B$304,0))-1,D224&gt;INDEX('Registru ordine'!$L$5:$L$304,MATCH(B224,'Registru ordine'!$B$5:$B$304,0))+1)),"Data e în afara deplasării. ",""))))</f>
        <v/>
      </c>
    </row>
    <row r="225" spans="1:8" x14ac:dyDescent="0.2">
      <c r="A225" s="1" t="str">
        <f t="shared" si="3"/>
        <v/>
      </c>
      <c r="B225" s="18"/>
      <c r="C225" s="19" t="str">
        <f>IF(B225="","",COUNTIF(INDEX($B:$B,5):B225,B225))</f>
        <v/>
      </c>
      <c r="D225" s="20"/>
      <c r="E225" s="6"/>
      <c r="F225" s="6"/>
      <c r="G225" s="7"/>
      <c r="H225" s="21" t="str">
        <f>IF(B225="","",IF(ISNA(MATCH(B225,'Registru ordine'!$B$5:$B$304,0)),"Ordin inexistent în registru.",TRIM(IF(OR(D225="",E225="",F225="",G225=""),"Date incomplete. ","")&amp;IF(AND(D225&lt;&gt;"",OR(D225&lt;INDEX('Registru ordine'!$J$5:$J$304,MATCH(B225,'Registru ordine'!$B$5:$B$304,0))-1,D225&gt;INDEX('Registru ordine'!$L$5:$L$304,MATCH(B225,'Registru ordine'!$B$5:$B$304,0))+1)),"Data e în afara deplasării. ",""))))</f>
        <v/>
      </c>
    </row>
    <row r="226" spans="1:8" x14ac:dyDescent="0.2">
      <c r="A226" s="1" t="str">
        <f t="shared" si="3"/>
        <v/>
      </c>
      <c r="B226" s="18"/>
      <c r="C226" s="19" t="str">
        <f>IF(B226="","",COUNTIF(INDEX($B:$B,5):B226,B226))</f>
        <v/>
      </c>
      <c r="D226" s="20"/>
      <c r="E226" s="6"/>
      <c r="F226" s="6"/>
      <c r="G226" s="7"/>
      <c r="H226" s="21" t="str">
        <f>IF(B226="","",IF(ISNA(MATCH(B226,'Registru ordine'!$B$5:$B$304,0)),"Ordin inexistent în registru.",TRIM(IF(OR(D226="",E226="",F226="",G226=""),"Date incomplete. ","")&amp;IF(AND(D226&lt;&gt;"",OR(D226&lt;INDEX('Registru ordine'!$J$5:$J$304,MATCH(B226,'Registru ordine'!$B$5:$B$304,0))-1,D226&gt;INDEX('Registru ordine'!$L$5:$L$304,MATCH(B226,'Registru ordine'!$B$5:$B$304,0))+1)),"Data e în afara deplasării. ",""))))</f>
        <v/>
      </c>
    </row>
    <row r="227" spans="1:8" x14ac:dyDescent="0.2">
      <c r="A227" s="1" t="str">
        <f t="shared" si="3"/>
        <v/>
      </c>
      <c r="B227" s="18"/>
      <c r="C227" s="19" t="str">
        <f>IF(B227="","",COUNTIF(INDEX($B:$B,5):B227,B227))</f>
        <v/>
      </c>
      <c r="D227" s="20"/>
      <c r="E227" s="6"/>
      <c r="F227" s="6"/>
      <c r="G227" s="7"/>
      <c r="H227" s="21" t="str">
        <f>IF(B227="","",IF(ISNA(MATCH(B227,'Registru ordine'!$B$5:$B$304,0)),"Ordin inexistent în registru.",TRIM(IF(OR(D227="",E227="",F227="",G227=""),"Date incomplete. ","")&amp;IF(AND(D227&lt;&gt;"",OR(D227&lt;INDEX('Registru ordine'!$J$5:$J$304,MATCH(B227,'Registru ordine'!$B$5:$B$304,0))-1,D227&gt;INDEX('Registru ordine'!$L$5:$L$304,MATCH(B227,'Registru ordine'!$B$5:$B$304,0))+1)),"Data e în afara deplasării. ",""))))</f>
        <v/>
      </c>
    </row>
    <row r="228" spans="1:8" x14ac:dyDescent="0.2">
      <c r="A228" s="1" t="str">
        <f t="shared" si="3"/>
        <v/>
      </c>
      <c r="B228" s="18"/>
      <c r="C228" s="19" t="str">
        <f>IF(B228="","",COUNTIF(INDEX($B:$B,5):B228,B228))</f>
        <v/>
      </c>
      <c r="D228" s="20"/>
      <c r="E228" s="6"/>
      <c r="F228" s="6"/>
      <c r="G228" s="7"/>
      <c r="H228" s="21" t="str">
        <f>IF(B228="","",IF(ISNA(MATCH(B228,'Registru ordine'!$B$5:$B$304,0)),"Ordin inexistent în registru.",TRIM(IF(OR(D228="",E228="",F228="",G228=""),"Date incomplete. ","")&amp;IF(AND(D228&lt;&gt;"",OR(D228&lt;INDEX('Registru ordine'!$J$5:$J$304,MATCH(B228,'Registru ordine'!$B$5:$B$304,0))-1,D228&gt;INDEX('Registru ordine'!$L$5:$L$304,MATCH(B228,'Registru ordine'!$B$5:$B$304,0))+1)),"Data e în afara deplasării. ",""))))</f>
        <v/>
      </c>
    </row>
    <row r="229" spans="1:8" x14ac:dyDescent="0.2">
      <c r="A229" s="1" t="str">
        <f t="shared" si="3"/>
        <v/>
      </c>
      <c r="B229" s="18"/>
      <c r="C229" s="19" t="str">
        <f>IF(B229="","",COUNTIF(INDEX($B:$B,5):B229,B229))</f>
        <v/>
      </c>
      <c r="D229" s="20"/>
      <c r="E229" s="6"/>
      <c r="F229" s="6"/>
      <c r="G229" s="7"/>
      <c r="H229" s="21" t="str">
        <f>IF(B229="","",IF(ISNA(MATCH(B229,'Registru ordine'!$B$5:$B$304,0)),"Ordin inexistent în registru.",TRIM(IF(OR(D229="",E229="",F229="",G229=""),"Date incomplete. ","")&amp;IF(AND(D229&lt;&gt;"",OR(D229&lt;INDEX('Registru ordine'!$J$5:$J$304,MATCH(B229,'Registru ordine'!$B$5:$B$304,0))-1,D229&gt;INDEX('Registru ordine'!$L$5:$L$304,MATCH(B229,'Registru ordine'!$B$5:$B$304,0))+1)),"Data e în afara deplasării. ",""))))</f>
        <v/>
      </c>
    </row>
    <row r="230" spans="1:8" x14ac:dyDescent="0.2">
      <c r="A230" s="1" t="str">
        <f t="shared" si="3"/>
        <v/>
      </c>
      <c r="B230" s="18"/>
      <c r="C230" s="19" t="str">
        <f>IF(B230="","",COUNTIF(INDEX($B:$B,5):B230,B230))</f>
        <v/>
      </c>
      <c r="D230" s="20"/>
      <c r="E230" s="6"/>
      <c r="F230" s="6"/>
      <c r="G230" s="7"/>
      <c r="H230" s="21" t="str">
        <f>IF(B230="","",IF(ISNA(MATCH(B230,'Registru ordine'!$B$5:$B$304,0)),"Ordin inexistent în registru.",TRIM(IF(OR(D230="",E230="",F230="",G230=""),"Date incomplete. ","")&amp;IF(AND(D230&lt;&gt;"",OR(D230&lt;INDEX('Registru ordine'!$J$5:$J$304,MATCH(B230,'Registru ordine'!$B$5:$B$304,0))-1,D230&gt;INDEX('Registru ordine'!$L$5:$L$304,MATCH(B230,'Registru ordine'!$B$5:$B$304,0))+1)),"Data e în afara deplasării. ",""))))</f>
        <v/>
      </c>
    </row>
    <row r="231" spans="1:8" x14ac:dyDescent="0.2">
      <c r="A231" s="1" t="str">
        <f t="shared" si="3"/>
        <v/>
      </c>
      <c r="B231" s="18"/>
      <c r="C231" s="19" t="str">
        <f>IF(B231="","",COUNTIF(INDEX($B:$B,5):B231,B231))</f>
        <v/>
      </c>
      <c r="D231" s="20"/>
      <c r="E231" s="6"/>
      <c r="F231" s="6"/>
      <c r="G231" s="7"/>
      <c r="H231" s="21" t="str">
        <f>IF(B231="","",IF(ISNA(MATCH(B231,'Registru ordine'!$B$5:$B$304,0)),"Ordin inexistent în registru.",TRIM(IF(OR(D231="",E231="",F231="",G231=""),"Date incomplete. ","")&amp;IF(AND(D231&lt;&gt;"",OR(D231&lt;INDEX('Registru ordine'!$J$5:$J$304,MATCH(B231,'Registru ordine'!$B$5:$B$304,0))-1,D231&gt;INDEX('Registru ordine'!$L$5:$L$304,MATCH(B231,'Registru ordine'!$B$5:$B$304,0))+1)),"Data e în afara deplasării. ",""))))</f>
        <v/>
      </c>
    </row>
    <row r="232" spans="1:8" x14ac:dyDescent="0.2">
      <c r="A232" s="1" t="str">
        <f t="shared" si="3"/>
        <v/>
      </c>
      <c r="B232" s="18"/>
      <c r="C232" s="19" t="str">
        <f>IF(B232="","",COUNTIF(INDEX($B:$B,5):B232,B232))</f>
        <v/>
      </c>
      <c r="D232" s="20"/>
      <c r="E232" s="6"/>
      <c r="F232" s="6"/>
      <c r="G232" s="7"/>
      <c r="H232" s="21" t="str">
        <f>IF(B232="","",IF(ISNA(MATCH(B232,'Registru ordine'!$B$5:$B$304,0)),"Ordin inexistent în registru.",TRIM(IF(OR(D232="",E232="",F232="",G232=""),"Date incomplete. ","")&amp;IF(AND(D232&lt;&gt;"",OR(D232&lt;INDEX('Registru ordine'!$J$5:$J$304,MATCH(B232,'Registru ordine'!$B$5:$B$304,0))-1,D232&gt;INDEX('Registru ordine'!$L$5:$L$304,MATCH(B232,'Registru ordine'!$B$5:$B$304,0))+1)),"Data e în afara deplasării. ",""))))</f>
        <v/>
      </c>
    </row>
    <row r="233" spans="1:8" x14ac:dyDescent="0.2">
      <c r="A233" s="1" t="str">
        <f t="shared" si="3"/>
        <v/>
      </c>
      <c r="B233" s="18"/>
      <c r="C233" s="19" t="str">
        <f>IF(B233="","",COUNTIF(INDEX($B:$B,5):B233,B233))</f>
        <v/>
      </c>
      <c r="D233" s="20"/>
      <c r="E233" s="6"/>
      <c r="F233" s="6"/>
      <c r="G233" s="7"/>
      <c r="H233" s="21" t="str">
        <f>IF(B233="","",IF(ISNA(MATCH(B233,'Registru ordine'!$B$5:$B$304,0)),"Ordin inexistent în registru.",TRIM(IF(OR(D233="",E233="",F233="",G233=""),"Date incomplete. ","")&amp;IF(AND(D233&lt;&gt;"",OR(D233&lt;INDEX('Registru ordine'!$J$5:$J$304,MATCH(B233,'Registru ordine'!$B$5:$B$304,0))-1,D233&gt;INDEX('Registru ordine'!$L$5:$L$304,MATCH(B233,'Registru ordine'!$B$5:$B$304,0))+1)),"Data e în afara deplasării. ",""))))</f>
        <v/>
      </c>
    </row>
    <row r="234" spans="1:8" x14ac:dyDescent="0.2">
      <c r="A234" s="1" t="str">
        <f t="shared" si="3"/>
        <v/>
      </c>
      <c r="B234" s="18"/>
      <c r="C234" s="19" t="str">
        <f>IF(B234="","",COUNTIF(INDEX($B:$B,5):B234,B234))</f>
        <v/>
      </c>
      <c r="D234" s="20"/>
      <c r="E234" s="6"/>
      <c r="F234" s="6"/>
      <c r="G234" s="7"/>
      <c r="H234" s="21" t="str">
        <f>IF(B234="","",IF(ISNA(MATCH(B234,'Registru ordine'!$B$5:$B$304,0)),"Ordin inexistent în registru.",TRIM(IF(OR(D234="",E234="",F234="",G234=""),"Date incomplete. ","")&amp;IF(AND(D234&lt;&gt;"",OR(D234&lt;INDEX('Registru ordine'!$J$5:$J$304,MATCH(B234,'Registru ordine'!$B$5:$B$304,0))-1,D234&gt;INDEX('Registru ordine'!$L$5:$L$304,MATCH(B234,'Registru ordine'!$B$5:$B$304,0))+1)),"Data e în afara deplasării. ",""))))</f>
        <v/>
      </c>
    </row>
    <row r="235" spans="1:8" x14ac:dyDescent="0.2">
      <c r="A235" s="1" t="str">
        <f t="shared" si="3"/>
        <v/>
      </c>
      <c r="B235" s="18"/>
      <c r="C235" s="19" t="str">
        <f>IF(B235="","",COUNTIF(INDEX($B:$B,5):B235,B235))</f>
        <v/>
      </c>
      <c r="D235" s="20"/>
      <c r="E235" s="6"/>
      <c r="F235" s="6"/>
      <c r="G235" s="7"/>
      <c r="H235" s="21" t="str">
        <f>IF(B235="","",IF(ISNA(MATCH(B235,'Registru ordine'!$B$5:$B$304,0)),"Ordin inexistent în registru.",TRIM(IF(OR(D235="",E235="",F235="",G235=""),"Date incomplete. ","")&amp;IF(AND(D235&lt;&gt;"",OR(D235&lt;INDEX('Registru ordine'!$J$5:$J$304,MATCH(B235,'Registru ordine'!$B$5:$B$304,0))-1,D235&gt;INDEX('Registru ordine'!$L$5:$L$304,MATCH(B235,'Registru ordine'!$B$5:$B$304,0))+1)),"Data e în afara deplasării. ",""))))</f>
        <v/>
      </c>
    </row>
    <row r="236" spans="1:8" x14ac:dyDescent="0.2">
      <c r="A236" s="1" t="str">
        <f t="shared" si="3"/>
        <v/>
      </c>
      <c r="B236" s="18"/>
      <c r="C236" s="19" t="str">
        <f>IF(B236="","",COUNTIF(INDEX($B:$B,5):B236,B236))</f>
        <v/>
      </c>
      <c r="D236" s="20"/>
      <c r="E236" s="6"/>
      <c r="F236" s="6"/>
      <c r="G236" s="7"/>
      <c r="H236" s="21" t="str">
        <f>IF(B236="","",IF(ISNA(MATCH(B236,'Registru ordine'!$B$5:$B$304,0)),"Ordin inexistent în registru.",TRIM(IF(OR(D236="",E236="",F236="",G236=""),"Date incomplete. ","")&amp;IF(AND(D236&lt;&gt;"",OR(D236&lt;INDEX('Registru ordine'!$J$5:$J$304,MATCH(B236,'Registru ordine'!$B$5:$B$304,0))-1,D236&gt;INDEX('Registru ordine'!$L$5:$L$304,MATCH(B236,'Registru ordine'!$B$5:$B$304,0))+1)),"Data e în afara deplasării. ",""))))</f>
        <v/>
      </c>
    </row>
    <row r="237" spans="1:8" x14ac:dyDescent="0.2">
      <c r="A237" s="1" t="str">
        <f t="shared" si="3"/>
        <v/>
      </c>
      <c r="B237" s="18"/>
      <c r="C237" s="19" t="str">
        <f>IF(B237="","",COUNTIF(INDEX($B:$B,5):B237,B237))</f>
        <v/>
      </c>
      <c r="D237" s="20"/>
      <c r="E237" s="6"/>
      <c r="F237" s="6"/>
      <c r="G237" s="7"/>
      <c r="H237" s="21" t="str">
        <f>IF(B237="","",IF(ISNA(MATCH(B237,'Registru ordine'!$B$5:$B$304,0)),"Ordin inexistent în registru.",TRIM(IF(OR(D237="",E237="",F237="",G237=""),"Date incomplete. ","")&amp;IF(AND(D237&lt;&gt;"",OR(D237&lt;INDEX('Registru ordine'!$J$5:$J$304,MATCH(B237,'Registru ordine'!$B$5:$B$304,0))-1,D237&gt;INDEX('Registru ordine'!$L$5:$L$304,MATCH(B237,'Registru ordine'!$B$5:$B$304,0))+1)),"Data e în afara deplasării. ",""))))</f>
        <v/>
      </c>
    </row>
    <row r="238" spans="1:8" x14ac:dyDescent="0.2">
      <c r="A238" s="1" t="str">
        <f t="shared" si="3"/>
        <v/>
      </c>
      <c r="B238" s="18"/>
      <c r="C238" s="19" t="str">
        <f>IF(B238="","",COUNTIF(INDEX($B:$B,5):B238,B238))</f>
        <v/>
      </c>
      <c r="D238" s="20"/>
      <c r="E238" s="6"/>
      <c r="F238" s="6"/>
      <c r="G238" s="7"/>
      <c r="H238" s="21" t="str">
        <f>IF(B238="","",IF(ISNA(MATCH(B238,'Registru ordine'!$B$5:$B$304,0)),"Ordin inexistent în registru.",TRIM(IF(OR(D238="",E238="",F238="",G238=""),"Date incomplete. ","")&amp;IF(AND(D238&lt;&gt;"",OR(D238&lt;INDEX('Registru ordine'!$J$5:$J$304,MATCH(B238,'Registru ordine'!$B$5:$B$304,0))-1,D238&gt;INDEX('Registru ordine'!$L$5:$L$304,MATCH(B238,'Registru ordine'!$B$5:$B$304,0))+1)),"Data e în afara deplasării. ",""))))</f>
        <v/>
      </c>
    </row>
    <row r="239" spans="1:8" x14ac:dyDescent="0.2">
      <c r="A239" s="1" t="str">
        <f t="shared" si="3"/>
        <v/>
      </c>
      <c r="B239" s="18"/>
      <c r="C239" s="19" t="str">
        <f>IF(B239="","",COUNTIF(INDEX($B:$B,5):B239,B239))</f>
        <v/>
      </c>
      <c r="D239" s="20"/>
      <c r="E239" s="6"/>
      <c r="F239" s="6"/>
      <c r="G239" s="7"/>
      <c r="H239" s="21" t="str">
        <f>IF(B239="","",IF(ISNA(MATCH(B239,'Registru ordine'!$B$5:$B$304,0)),"Ordin inexistent în registru.",TRIM(IF(OR(D239="",E239="",F239="",G239=""),"Date incomplete. ","")&amp;IF(AND(D239&lt;&gt;"",OR(D239&lt;INDEX('Registru ordine'!$J$5:$J$304,MATCH(B239,'Registru ordine'!$B$5:$B$304,0))-1,D239&gt;INDEX('Registru ordine'!$L$5:$L$304,MATCH(B239,'Registru ordine'!$B$5:$B$304,0))+1)),"Data e în afara deplasării. ",""))))</f>
        <v/>
      </c>
    </row>
    <row r="240" spans="1:8" x14ac:dyDescent="0.2">
      <c r="A240" s="1" t="str">
        <f t="shared" si="3"/>
        <v/>
      </c>
      <c r="B240" s="18"/>
      <c r="C240" s="19" t="str">
        <f>IF(B240="","",COUNTIF(INDEX($B:$B,5):B240,B240))</f>
        <v/>
      </c>
      <c r="D240" s="20"/>
      <c r="E240" s="6"/>
      <c r="F240" s="6"/>
      <c r="G240" s="7"/>
      <c r="H240" s="21" t="str">
        <f>IF(B240="","",IF(ISNA(MATCH(B240,'Registru ordine'!$B$5:$B$304,0)),"Ordin inexistent în registru.",TRIM(IF(OR(D240="",E240="",F240="",G240=""),"Date incomplete. ","")&amp;IF(AND(D240&lt;&gt;"",OR(D240&lt;INDEX('Registru ordine'!$J$5:$J$304,MATCH(B240,'Registru ordine'!$B$5:$B$304,0))-1,D240&gt;INDEX('Registru ordine'!$L$5:$L$304,MATCH(B240,'Registru ordine'!$B$5:$B$304,0))+1)),"Data e în afara deplasării. ",""))))</f>
        <v/>
      </c>
    </row>
    <row r="241" spans="1:8" x14ac:dyDescent="0.2">
      <c r="A241" s="1" t="str">
        <f t="shared" si="3"/>
        <v/>
      </c>
      <c r="B241" s="18"/>
      <c r="C241" s="19" t="str">
        <f>IF(B241="","",COUNTIF(INDEX($B:$B,5):B241,B241))</f>
        <v/>
      </c>
      <c r="D241" s="20"/>
      <c r="E241" s="6"/>
      <c r="F241" s="6"/>
      <c r="G241" s="7"/>
      <c r="H241" s="21" t="str">
        <f>IF(B241="","",IF(ISNA(MATCH(B241,'Registru ordine'!$B$5:$B$304,0)),"Ordin inexistent în registru.",TRIM(IF(OR(D241="",E241="",F241="",G241=""),"Date incomplete. ","")&amp;IF(AND(D241&lt;&gt;"",OR(D241&lt;INDEX('Registru ordine'!$J$5:$J$304,MATCH(B241,'Registru ordine'!$B$5:$B$304,0))-1,D241&gt;INDEX('Registru ordine'!$L$5:$L$304,MATCH(B241,'Registru ordine'!$B$5:$B$304,0))+1)),"Data e în afara deplasării. ",""))))</f>
        <v/>
      </c>
    </row>
    <row r="242" spans="1:8" x14ac:dyDescent="0.2">
      <c r="A242" s="1" t="str">
        <f t="shared" si="3"/>
        <v/>
      </c>
      <c r="B242" s="18"/>
      <c r="C242" s="19" t="str">
        <f>IF(B242="","",COUNTIF(INDEX($B:$B,5):B242,B242))</f>
        <v/>
      </c>
      <c r="D242" s="20"/>
      <c r="E242" s="6"/>
      <c r="F242" s="6"/>
      <c r="G242" s="7"/>
      <c r="H242" s="21" t="str">
        <f>IF(B242="","",IF(ISNA(MATCH(B242,'Registru ordine'!$B$5:$B$304,0)),"Ordin inexistent în registru.",TRIM(IF(OR(D242="",E242="",F242="",G242=""),"Date incomplete. ","")&amp;IF(AND(D242&lt;&gt;"",OR(D242&lt;INDEX('Registru ordine'!$J$5:$J$304,MATCH(B242,'Registru ordine'!$B$5:$B$304,0))-1,D242&gt;INDEX('Registru ordine'!$L$5:$L$304,MATCH(B242,'Registru ordine'!$B$5:$B$304,0))+1)),"Data e în afara deplasării. ",""))))</f>
        <v/>
      </c>
    </row>
    <row r="243" spans="1:8" x14ac:dyDescent="0.2">
      <c r="A243" s="1" t="str">
        <f t="shared" si="3"/>
        <v/>
      </c>
      <c r="B243" s="18"/>
      <c r="C243" s="19" t="str">
        <f>IF(B243="","",COUNTIF(INDEX($B:$B,5):B243,B243))</f>
        <v/>
      </c>
      <c r="D243" s="20"/>
      <c r="E243" s="6"/>
      <c r="F243" s="6"/>
      <c r="G243" s="7"/>
      <c r="H243" s="21" t="str">
        <f>IF(B243="","",IF(ISNA(MATCH(B243,'Registru ordine'!$B$5:$B$304,0)),"Ordin inexistent în registru.",TRIM(IF(OR(D243="",E243="",F243="",G243=""),"Date incomplete. ","")&amp;IF(AND(D243&lt;&gt;"",OR(D243&lt;INDEX('Registru ordine'!$J$5:$J$304,MATCH(B243,'Registru ordine'!$B$5:$B$304,0))-1,D243&gt;INDEX('Registru ordine'!$L$5:$L$304,MATCH(B243,'Registru ordine'!$B$5:$B$304,0))+1)),"Data e în afara deplasării. ",""))))</f>
        <v/>
      </c>
    </row>
    <row r="244" spans="1:8" x14ac:dyDescent="0.2">
      <c r="A244" s="1" t="str">
        <f t="shared" si="3"/>
        <v/>
      </c>
      <c r="B244" s="18"/>
      <c r="C244" s="19" t="str">
        <f>IF(B244="","",COUNTIF(INDEX($B:$B,5):B244,B244))</f>
        <v/>
      </c>
      <c r="D244" s="20"/>
      <c r="E244" s="6"/>
      <c r="F244" s="6"/>
      <c r="G244" s="7"/>
      <c r="H244" s="21" t="str">
        <f>IF(B244="","",IF(ISNA(MATCH(B244,'Registru ordine'!$B$5:$B$304,0)),"Ordin inexistent în registru.",TRIM(IF(OR(D244="",E244="",F244="",G244=""),"Date incomplete. ","")&amp;IF(AND(D244&lt;&gt;"",OR(D244&lt;INDEX('Registru ordine'!$J$5:$J$304,MATCH(B244,'Registru ordine'!$B$5:$B$304,0))-1,D244&gt;INDEX('Registru ordine'!$L$5:$L$304,MATCH(B244,'Registru ordine'!$B$5:$B$304,0))+1)),"Data e în afara deplasării. ",""))))</f>
        <v/>
      </c>
    </row>
    <row r="245" spans="1:8" x14ac:dyDescent="0.2">
      <c r="A245" s="1" t="str">
        <f t="shared" si="3"/>
        <v/>
      </c>
      <c r="B245" s="18"/>
      <c r="C245" s="19" t="str">
        <f>IF(B245="","",COUNTIF(INDEX($B:$B,5):B245,B245))</f>
        <v/>
      </c>
      <c r="D245" s="20"/>
      <c r="E245" s="6"/>
      <c r="F245" s="6"/>
      <c r="G245" s="7"/>
      <c r="H245" s="21" t="str">
        <f>IF(B245="","",IF(ISNA(MATCH(B245,'Registru ordine'!$B$5:$B$304,0)),"Ordin inexistent în registru.",TRIM(IF(OR(D245="",E245="",F245="",G245=""),"Date incomplete. ","")&amp;IF(AND(D245&lt;&gt;"",OR(D245&lt;INDEX('Registru ordine'!$J$5:$J$304,MATCH(B245,'Registru ordine'!$B$5:$B$304,0))-1,D245&gt;INDEX('Registru ordine'!$L$5:$L$304,MATCH(B245,'Registru ordine'!$B$5:$B$304,0))+1)),"Data e în afara deplasării. ",""))))</f>
        <v/>
      </c>
    </row>
    <row r="246" spans="1:8" x14ac:dyDescent="0.2">
      <c r="A246" s="1" t="str">
        <f t="shared" si="3"/>
        <v/>
      </c>
      <c r="B246" s="18"/>
      <c r="C246" s="19" t="str">
        <f>IF(B246="","",COUNTIF(INDEX($B:$B,5):B246,B246))</f>
        <v/>
      </c>
      <c r="D246" s="20"/>
      <c r="E246" s="6"/>
      <c r="F246" s="6"/>
      <c r="G246" s="7"/>
      <c r="H246" s="21" t="str">
        <f>IF(B246="","",IF(ISNA(MATCH(B246,'Registru ordine'!$B$5:$B$304,0)),"Ordin inexistent în registru.",TRIM(IF(OR(D246="",E246="",F246="",G246=""),"Date incomplete. ","")&amp;IF(AND(D246&lt;&gt;"",OR(D246&lt;INDEX('Registru ordine'!$J$5:$J$304,MATCH(B246,'Registru ordine'!$B$5:$B$304,0))-1,D246&gt;INDEX('Registru ordine'!$L$5:$L$304,MATCH(B246,'Registru ordine'!$B$5:$B$304,0))+1)),"Data e în afara deplasării. ",""))))</f>
        <v/>
      </c>
    </row>
    <row r="247" spans="1:8" x14ac:dyDescent="0.2">
      <c r="A247" s="1" t="str">
        <f t="shared" si="3"/>
        <v/>
      </c>
      <c r="B247" s="18"/>
      <c r="C247" s="19" t="str">
        <f>IF(B247="","",COUNTIF(INDEX($B:$B,5):B247,B247))</f>
        <v/>
      </c>
      <c r="D247" s="20"/>
      <c r="E247" s="6"/>
      <c r="F247" s="6"/>
      <c r="G247" s="7"/>
      <c r="H247" s="21" t="str">
        <f>IF(B247="","",IF(ISNA(MATCH(B247,'Registru ordine'!$B$5:$B$304,0)),"Ordin inexistent în registru.",TRIM(IF(OR(D247="",E247="",F247="",G247=""),"Date incomplete. ","")&amp;IF(AND(D247&lt;&gt;"",OR(D247&lt;INDEX('Registru ordine'!$J$5:$J$304,MATCH(B247,'Registru ordine'!$B$5:$B$304,0))-1,D247&gt;INDEX('Registru ordine'!$L$5:$L$304,MATCH(B247,'Registru ordine'!$B$5:$B$304,0))+1)),"Data e în afara deplasării. ",""))))</f>
        <v/>
      </c>
    </row>
    <row r="248" spans="1:8" x14ac:dyDescent="0.2">
      <c r="A248" s="1" t="str">
        <f t="shared" si="3"/>
        <v/>
      </c>
      <c r="B248" s="18"/>
      <c r="C248" s="19" t="str">
        <f>IF(B248="","",COUNTIF(INDEX($B:$B,5):B248,B248))</f>
        <v/>
      </c>
      <c r="D248" s="20"/>
      <c r="E248" s="6"/>
      <c r="F248" s="6"/>
      <c r="G248" s="7"/>
      <c r="H248" s="21" t="str">
        <f>IF(B248="","",IF(ISNA(MATCH(B248,'Registru ordine'!$B$5:$B$304,0)),"Ordin inexistent în registru.",TRIM(IF(OR(D248="",E248="",F248="",G248=""),"Date incomplete. ","")&amp;IF(AND(D248&lt;&gt;"",OR(D248&lt;INDEX('Registru ordine'!$J$5:$J$304,MATCH(B248,'Registru ordine'!$B$5:$B$304,0))-1,D248&gt;INDEX('Registru ordine'!$L$5:$L$304,MATCH(B248,'Registru ordine'!$B$5:$B$304,0))+1)),"Data e în afara deplasării. ",""))))</f>
        <v/>
      </c>
    </row>
    <row r="249" spans="1:8" x14ac:dyDescent="0.2">
      <c r="A249" s="1" t="str">
        <f t="shared" si="3"/>
        <v/>
      </c>
      <c r="B249" s="18"/>
      <c r="C249" s="19" t="str">
        <f>IF(B249="","",COUNTIF(INDEX($B:$B,5):B249,B249))</f>
        <v/>
      </c>
      <c r="D249" s="20"/>
      <c r="E249" s="6"/>
      <c r="F249" s="6"/>
      <c r="G249" s="7"/>
      <c r="H249" s="21" t="str">
        <f>IF(B249="","",IF(ISNA(MATCH(B249,'Registru ordine'!$B$5:$B$304,0)),"Ordin inexistent în registru.",TRIM(IF(OR(D249="",E249="",F249="",G249=""),"Date incomplete. ","")&amp;IF(AND(D249&lt;&gt;"",OR(D249&lt;INDEX('Registru ordine'!$J$5:$J$304,MATCH(B249,'Registru ordine'!$B$5:$B$304,0))-1,D249&gt;INDEX('Registru ordine'!$L$5:$L$304,MATCH(B249,'Registru ordine'!$B$5:$B$304,0))+1)),"Data e în afara deplasării. ",""))))</f>
        <v/>
      </c>
    </row>
    <row r="250" spans="1:8" x14ac:dyDescent="0.2">
      <c r="A250" s="1" t="str">
        <f t="shared" si="3"/>
        <v/>
      </c>
      <c r="B250" s="18"/>
      <c r="C250" s="19" t="str">
        <f>IF(B250="","",COUNTIF(INDEX($B:$B,5):B250,B250))</f>
        <v/>
      </c>
      <c r="D250" s="20"/>
      <c r="E250" s="6"/>
      <c r="F250" s="6"/>
      <c r="G250" s="7"/>
      <c r="H250" s="21" t="str">
        <f>IF(B250="","",IF(ISNA(MATCH(B250,'Registru ordine'!$B$5:$B$304,0)),"Ordin inexistent în registru.",TRIM(IF(OR(D250="",E250="",F250="",G250=""),"Date incomplete. ","")&amp;IF(AND(D250&lt;&gt;"",OR(D250&lt;INDEX('Registru ordine'!$J$5:$J$304,MATCH(B250,'Registru ordine'!$B$5:$B$304,0))-1,D250&gt;INDEX('Registru ordine'!$L$5:$L$304,MATCH(B250,'Registru ordine'!$B$5:$B$304,0))+1)),"Data e în afara deplasării. ",""))))</f>
        <v/>
      </c>
    </row>
    <row r="251" spans="1:8" x14ac:dyDescent="0.2">
      <c r="A251" s="1" t="str">
        <f t="shared" si="3"/>
        <v/>
      </c>
      <c r="B251" s="18"/>
      <c r="C251" s="19" t="str">
        <f>IF(B251="","",COUNTIF(INDEX($B:$B,5):B251,B251))</f>
        <v/>
      </c>
      <c r="D251" s="20"/>
      <c r="E251" s="6"/>
      <c r="F251" s="6"/>
      <c r="G251" s="7"/>
      <c r="H251" s="21" t="str">
        <f>IF(B251="","",IF(ISNA(MATCH(B251,'Registru ordine'!$B$5:$B$304,0)),"Ordin inexistent în registru.",TRIM(IF(OR(D251="",E251="",F251="",G251=""),"Date incomplete. ","")&amp;IF(AND(D251&lt;&gt;"",OR(D251&lt;INDEX('Registru ordine'!$J$5:$J$304,MATCH(B251,'Registru ordine'!$B$5:$B$304,0))-1,D251&gt;INDEX('Registru ordine'!$L$5:$L$304,MATCH(B251,'Registru ordine'!$B$5:$B$304,0))+1)),"Data e în afara deplasării. ",""))))</f>
        <v/>
      </c>
    </row>
    <row r="252" spans="1:8" x14ac:dyDescent="0.2">
      <c r="A252" s="1" t="str">
        <f t="shared" si="3"/>
        <v/>
      </c>
      <c r="B252" s="18"/>
      <c r="C252" s="19" t="str">
        <f>IF(B252="","",COUNTIF(INDEX($B:$B,5):B252,B252))</f>
        <v/>
      </c>
      <c r="D252" s="20"/>
      <c r="E252" s="6"/>
      <c r="F252" s="6"/>
      <c r="G252" s="7"/>
      <c r="H252" s="21" t="str">
        <f>IF(B252="","",IF(ISNA(MATCH(B252,'Registru ordine'!$B$5:$B$304,0)),"Ordin inexistent în registru.",TRIM(IF(OR(D252="",E252="",F252="",G252=""),"Date incomplete. ","")&amp;IF(AND(D252&lt;&gt;"",OR(D252&lt;INDEX('Registru ordine'!$J$5:$J$304,MATCH(B252,'Registru ordine'!$B$5:$B$304,0))-1,D252&gt;INDEX('Registru ordine'!$L$5:$L$304,MATCH(B252,'Registru ordine'!$B$5:$B$304,0))+1)),"Data e în afara deplasării. ",""))))</f>
        <v/>
      </c>
    </row>
    <row r="253" spans="1:8" x14ac:dyDescent="0.2">
      <c r="A253" s="1" t="str">
        <f t="shared" si="3"/>
        <v/>
      </c>
      <c r="B253" s="18"/>
      <c r="C253" s="19" t="str">
        <f>IF(B253="","",COUNTIF(INDEX($B:$B,5):B253,B253))</f>
        <v/>
      </c>
      <c r="D253" s="20"/>
      <c r="E253" s="6"/>
      <c r="F253" s="6"/>
      <c r="G253" s="7"/>
      <c r="H253" s="21" t="str">
        <f>IF(B253="","",IF(ISNA(MATCH(B253,'Registru ordine'!$B$5:$B$304,0)),"Ordin inexistent în registru.",TRIM(IF(OR(D253="",E253="",F253="",G253=""),"Date incomplete. ","")&amp;IF(AND(D253&lt;&gt;"",OR(D253&lt;INDEX('Registru ordine'!$J$5:$J$304,MATCH(B253,'Registru ordine'!$B$5:$B$304,0))-1,D253&gt;INDEX('Registru ordine'!$L$5:$L$304,MATCH(B253,'Registru ordine'!$B$5:$B$304,0))+1)),"Data e în afara deplasării. ",""))))</f>
        <v/>
      </c>
    </row>
    <row r="254" spans="1:8" x14ac:dyDescent="0.2">
      <c r="A254" s="1" t="str">
        <f t="shared" si="3"/>
        <v/>
      </c>
      <c r="B254" s="18"/>
      <c r="C254" s="19" t="str">
        <f>IF(B254="","",COUNTIF(INDEX($B:$B,5):B254,B254))</f>
        <v/>
      </c>
      <c r="D254" s="20"/>
      <c r="E254" s="6"/>
      <c r="F254" s="6"/>
      <c r="G254" s="7"/>
      <c r="H254" s="21" t="str">
        <f>IF(B254="","",IF(ISNA(MATCH(B254,'Registru ordine'!$B$5:$B$304,0)),"Ordin inexistent în registru.",TRIM(IF(OR(D254="",E254="",F254="",G254=""),"Date incomplete. ","")&amp;IF(AND(D254&lt;&gt;"",OR(D254&lt;INDEX('Registru ordine'!$J$5:$J$304,MATCH(B254,'Registru ordine'!$B$5:$B$304,0))-1,D254&gt;INDEX('Registru ordine'!$L$5:$L$304,MATCH(B254,'Registru ordine'!$B$5:$B$304,0))+1)),"Data e în afara deplasării. ",""))))</f>
        <v/>
      </c>
    </row>
    <row r="255" spans="1:8" x14ac:dyDescent="0.2">
      <c r="A255" s="1" t="str">
        <f t="shared" si="3"/>
        <v/>
      </c>
      <c r="B255" s="18"/>
      <c r="C255" s="19" t="str">
        <f>IF(B255="","",COUNTIF(INDEX($B:$B,5):B255,B255))</f>
        <v/>
      </c>
      <c r="D255" s="20"/>
      <c r="E255" s="6"/>
      <c r="F255" s="6"/>
      <c r="G255" s="7"/>
      <c r="H255" s="21" t="str">
        <f>IF(B255="","",IF(ISNA(MATCH(B255,'Registru ordine'!$B$5:$B$304,0)),"Ordin inexistent în registru.",TRIM(IF(OR(D255="",E255="",F255="",G255=""),"Date incomplete. ","")&amp;IF(AND(D255&lt;&gt;"",OR(D255&lt;INDEX('Registru ordine'!$J$5:$J$304,MATCH(B255,'Registru ordine'!$B$5:$B$304,0))-1,D255&gt;INDEX('Registru ordine'!$L$5:$L$304,MATCH(B255,'Registru ordine'!$B$5:$B$304,0))+1)),"Data e în afara deplasării. ",""))))</f>
        <v/>
      </c>
    </row>
    <row r="256" spans="1:8" x14ac:dyDescent="0.2">
      <c r="A256" s="1" t="str">
        <f t="shared" si="3"/>
        <v/>
      </c>
      <c r="B256" s="18"/>
      <c r="C256" s="19" t="str">
        <f>IF(B256="","",COUNTIF(INDEX($B:$B,5):B256,B256))</f>
        <v/>
      </c>
      <c r="D256" s="20"/>
      <c r="E256" s="6"/>
      <c r="F256" s="6"/>
      <c r="G256" s="7"/>
      <c r="H256" s="21" t="str">
        <f>IF(B256="","",IF(ISNA(MATCH(B256,'Registru ordine'!$B$5:$B$304,0)),"Ordin inexistent în registru.",TRIM(IF(OR(D256="",E256="",F256="",G256=""),"Date incomplete. ","")&amp;IF(AND(D256&lt;&gt;"",OR(D256&lt;INDEX('Registru ordine'!$J$5:$J$304,MATCH(B256,'Registru ordine'!$B$5:$B$304,0))-1,D256&gt;INDEX('Registru ordine'!$L$5:$L$304,MATCH(B256,'Registru ordine'!$B$5:$B$304,0))+1)),"Data e în afara deplasării. ",""))))</f>
        <v/>
      </c>
    </row>
    <row r="257" spans="1:8" x14ac:dyDescent="0.2">
      <c r="A257" s="1" t="str">
        <f t="shared" si="3"/>
        <v/>
      </c>
      <c r="B257" s="18"/>
      <c r="C257" s="19" t="str">
        <f>IF(B257="","",COUNTIF(INDEX($B:$B,5):B257,B257))</f>
        <v/>
      </c>
      <c r="D257" s="20"/>
      <c r="E257" s="6"/>
      <c r="F257" s="6"/>
      <c r="G257" s="7"/>
      <c r="H257" s="21" t="str">
        <f>IF(B257="","",IF(ISNA(MATCH(B257,'Registru ordine'!$B$5:$B$304,0)),"Ordin inexistent în registru.",TRIM(IF(OR(D257="",E257="",F257="",G257=""),"Date incomplete. ","")&amp;IF(AND(D257&lt;&gt;"",OR(D257&lt;INDEX('Registru ordine'!$J$5:$J$304,MATCH(B257,'Registru ordine'!$B$5:$B$304,0))-1,D257&gt;INDEX('Registru ordine'!$L$5:$L$304,MATCH(B257,'Registru ordine'!$B$5:$B$304,0))+1)),"Data e în afara deplasării. ",""))))</f>
        <v/>
      </c>
    </row>
    <row r="258" spans="1:8" x14ac:dyDescent="0.2">
      <c r="A258" s="1" t="str">
        <f t="shared" si="3"/>
        <v/>
      </c>
      <c r="B258" s="18"/>
      <c r="C258" s="19" t="str">
        <f>IF(B258="","",COUNTIF(INDEX($B:$B,5):B258,B258))</f>
        <v/>
      </c>
      <c r="D258" s="20"/>
      <c r="E258" s="6"/>
      <c r="F258" s="6"/>
      <c r="G258" s="7"/>
      <c r="H258" s="21" t="str">
        <f>IF(B258="","",IF(ISNA(MATCH(B258,'Registru ordine'!$B$5:$B$304,0)),"Ordin inexistent în registru.",TRIM(IF(OR(D258="",E258="",F258="",G258=""),"Date incomplete. ","")&amp;IF(AND(D258&lt;&gt;"",OR(D258&lt;INDEX('Registru ordine'!$J$5:$J$304,MATCH(B258,'Registru ordine'!$B$5:$B$304,0))-1,D258&gt;INDEX('Registru ordine'!$L$5:$L$304,MATCH(B258,'Registru ordine'!$B$5:$B$304,0))+1)),"Data e în afara deplasării. ",""))))</f>
        <v/>
      </c>
    </row>
    <row r="259" spans="1:8" x14ac:dyDescent="0.2">
      <c r="A259" s="1" t="str">
        <f t="shared" si="3"/>
        <v/>
      </c>
      <c r="B259" s="18"/>
      <c r="C259" s="19" t="str">
        <f>IF(B259="","",COUNTIF(INDEX($B:$B,5):B259,B259))</f>
        <v/>
      </c>
      <c r="D259" s="20"/>
      <c r="E259" s="6"/>
      <c r="F259" s="6"/>
      <c r="G259" s="7"/>
      <c r="H259" s="21" t="str">
        <f>IF(B259="","",IF(ISNA(MATCH(B259,'Registru ordine'!$B$5:$B$304,0)),"Ordin inexistent în registru.",TRIM(IF(OR(D259="",E259="",F259="",G259=""),"Date incomplete. ","")&amp;IF(AND(D259&lt;&gt;"",OR(D259&lt;INDEX('Registru ordine'!$J$5:$J$304,MATCH(B259,'Registru ordine'!$B$5:$B$304,0))-1,D259&gt;INDEX('Registru ordine'!$L$5:$L$304,MATCH(B259,'Registru ordine'!$B$5:$B$304,0))+1)),"Data e în afara deplasării. ",""))))</f>
        <v/>
      </c>
    </row>
    <row r="260" spans="1:8" x14ac:dyDescent="0.2">
      <c r="A260" s="1" t="str">
        <f t="shared" si="3"/>
        <v/>
      </c>
      <c r="B260" s="18"/>
      <c r="C260" s="19" t="str">
        <f>IF(B260="","",COUNTIF(INDEX($B:$B,5):B260,B260))</f>
        <v/>
      </c>
      <c r="D260" s="20"/>
      <c r="E260" s="6"/>
      <c r="F260" s="6"/>
      <c r="G260" s="7"/>
      <c r="H260" s="21" t="str">
        <f>IF(B260="","",IF(ISNA(MATCH(B260,'Registru ordine'!$B$5:$B$304,0)),"Ordin inexistent în registru.",TRIM(IF(OR(D260="",E260="",F260="",G260=""),"Date incomplete. ","")&amp;IF(AND(D260&lt;&gt;"",OR(D260&lt;INDEX('Registru ordine'!$J$5:$J$304,MATCH(B260,'Registru ordine'!$B$5:$B$304,0))-1,D260&gt;INDEX('Registru ordine'!$L$5:$L$304,MATCH(B260,'Registru ordine'!$B$5:$B$304,0))+1)),"Data e în afara deplasării. ",""))))</f>
        <v/>
      </c>
    </row>
    <row r="261" spans="1:8" x14ac:dyDescent="0.2">
      <c r="A261" s="1" t="str">
        <f t="shared" ref="A261:A324" si="4">IF(B261="","",B261&amp;"|"&amp;C261)</f>
        <v/>
      </c>
      <c r="B261" s="18"/>
      <c r="C261" s="19" t="str">
        <f>IF(B261="","",COUNTIF(INDEX($B:$B,5):B261,B261))</f>
        <v/>
      </c>
      <c r="D261" s="20"/>
      <c r="E261" s="6"/>
      <c r="F261" s="6"/>
      <c r="G261" s="7"/>
      <c r="H261" s="21" t="str">
        <f>IF(B261="","",IF(ISNA(MATCH(B261,'Registru ordine'!$B$5:$B$304,0)),"Ordin inexistent în registru.",TRIM(IF(OR(D261="",E261="",F261="",G261=""),"Date incomplete. ","")&amp;IF(AND(D261&lt;&gt;"",OR(D261&lt;INDEX('Registru ordine'!$J$5:$J$304,MATCH(B261,'Registru ordine'!$B$5:$B$304,0))-1,D261&gt;INDEX('Registru ordine'!$L$5:$L$304,MATCH(B261,'Registru ordine'!$B$5:$B$304,0))+1)),"Data e în afara deplasării. ",""))))</f>
        <v/>
      </c>
    </row>
    <row r="262" spans="1:8" x14ac:dyDescent="0.2">
      <c r="A262" s="1" t="str">
        <f t="shared" si="4"/>
        <v/>
      </c>
      <c r="B262" s="18"/>
      <c r="C262" s="19" t="str">
        <f>IF(B262="","",COUNTIF(INDEX($B:$B,5):B262,B262))</f>
        <v/>
      </c>
      <c r="D262" s="20"/>
      <c r="E262" s="6"/>
      <c r="F262" s="6"/>
      <c r="G262" s="7"/>
      <c r="H262" s="21" t="str">
        <f>IF(B262="","",IF(ISNA(MATCH(B262,'Registru ordine'!$B$5:$B$304,0)),"Ordin inexistent în registru.",TRIM(IF(OR(D262="",E262="",F262="",G262=""),"Date incomplete. ","")&amp;IF(AND(D262&lt;&gt;"",OR(D262&lt;INDEX('Registru ordine'!$J$5:$J$304,MATCH(B262,'Registru ordine'!$B$5:$B$304,0))-1,D262&gt;INDEX('Registru ordine'!$L$5:$L$304,MATCH(B262,'Registru ordine'!$B$5:$B$304,0))+1)),"Data e în afara deplasării. ",""))))</f>
        <v/>
      </c>
    </row>
    <row r="263" spans="1:8" x14ac:dyDescent="0.2">
      <c r="A263" s="1" t="str">
        <f t="shared" si="4"/>
        <v/>
      </c>
      <c r="B263" s="18"/>
      <c r="C263" s="19" t="str">
        <f>IF(B263="","",COUNTIF(INDEX($B:$B,5):B263,B263))</f>
        <v/>
      </c>
      <c r="D263" s="20"/>
      <c r="E263" s="6"/>
      <c r="F263" s="6"/>
      <c r="G263" s="7"/>
      <c r="H263" s="21" t="str">
        <f>IF(B263="","",IF(ISNA(MATCH(B263,'Registru ordine'!$B$5:$B$304,0)),"Ordin inexistent în registru.",TRIM(IF(OR(D263="",E263="",F263="",G263=""),"Date incomplete. ","")&amp;IF(AND(D263&lt;&gt;"",OR(D263&lt;INDEX('Registru ordine'!$J$5:$J$304,MATCH(B263,'Registru ordine'!$B$5:$B$304,0))-1,D263&gt;INDEX('Registru ordine'!$L$5:$L$304,MATCH(B263,'Registru ordine'!$B$5:$B$304,0))+1)),"Data e în afara deplasării. ",""))))</f>
        <v/>
      </c>
    </row>
    <row r="264" spans="1:8" x14ac:dyDescent="0.2">
      <c r="A264" s="1" t="str">
        <f t="shared" si="4"/>
        <v/>
      </c>
      <c r="B264" s="18"/>
      <c r="C264" s="19" t="str">
        <f>IF(B264="","",COUNTIF(INDEX($B:$B,5):B264,B264))</f>
        <v/>
      </c>
      <c r="D264" s="20"/>
      <c r="E264" s="6"/>
      <c r="F264" s="6"/>
      <c r="G264" s="7"/>
      <c r="H264" s="21" t="str">
        <f>IF(B264="","",IF(ISNA(MATCH(B264,'Registru ordine'!$B$5:$B$304,0)),"Ordin inexistent în registru.",TRIM(IF(OR(D264="",E264="",F264="",G264=""),"Date incomplete. ","")&amp;IF(AND(D264&lt;&gt;"",OR(D264&lt;INDEX('Registru ordine'!$J$5:$J$304,MATCH(B264,'Registru ordine'!$B$5:$B$304,0))-1,D264&gt;INDEX('Registru ordine'!$L$5:$L$304,MATCH(B264,'Registru ordine'!$B$5:$B$304,0))+1)),"Data e în afara deplasării. ",""))))</f>
        <v/>
      </c>
    </row>
    <row r="265" spans="1:8" x14ac:dyDescent="0.2">
      <c r="A265" s="1" t="str">
        <f t="shared" si="4"/>
        <v/>
      </c>
      <c r="B265" s="18"/>
      <c r="C265" s="19" t="str">
        <f>IF(B265="","",COUNTIF(INDEX($B:$B,5):B265,B265))</f>
        <v/>
      </c>
      <c r="D265" s="20"/>
      <c r="E265" s="6"/>
      <c r="F265" s="6"/>
      <c r="G265" s="7"/>
      <c r="H265" s="21" t="str">
        <f>IF(B265="","",IF(ISNA(MATCH(B265,'Registru ordine'!$B$5:$B$304,0)),"Ordin inexistent în registru.",TRIM(IF(OR(D265="",E265="",F265="",G265=""),"Date incomplete. ","")&amp;IF(AND(D265&lt;&gt;"",OR(D265&lt;INDEX('Registru ordine'!$J$5:$J$304,MATCH(B265,'Registru ordine'!$B$5:$B$304,0))-1,D265&gt;INDEX('Registru ordine'!$L$5:$L$304,MATCH(B265,'Registru ordine'!$B$5:$B$304,0))+1)),"Data e în afara deplasării. ",""))))</f>
        <v/>
      </c>
    </row>
    <row r="266" spans="1:8" x14ac:dyDescent="0.2">
      <c r="A266" s="1" t="str">
        <f t="shared" si="4"/>
        <v/>
      </c>
      <c r="B266" s="18"/>
      <c r="C266" s="19" t="str">
        <f>IF(B266="","",COUNTIF(INDEX($B:$B,5):B266,B266))</f>
        <v/>
      </c>
      <c r="D266" s="20"/>
      <c r="E266" s="6"/>
      <c r="F266" s="6"/>
      <c r="G266" s="7"/>
      <c r="H266" s="21" t="str">
        <f>IF(B266="","",IF(ISNA(MATCH(B266,'Registru ordine'!$B$5:$B$304,0)),"Ordin inexistent în registru.",TRIM(IF(OR(D266="",E266="",F266="",G266=""),"Date incomplete. ","")&amp;IF(AND(D266&lt;&gt;"",OR(D266&lt;INDEX('Registru ordine'!$J$5:$J$304,MATCH(B266,'Registru ordine'!$B$5:$B$304,0))-1,D266&gt;INDEX('Registru ordine'!$L$5:$L$304,MATCH(B266,'Registru ordine'!$B$5:$B$304,0))+1)),"Data e în afara deplasării. ",""))))</f>
        <v/>
      </c>
    </row>
    <row r="267" spans="1:8" x14ac:dyDescent="0.2">
      <c r="A267" s="1" t="str">
        <f t="shared" si="4"/>
        <v/>
      </c>
      <c r="B267" s="18"/>
      <c r="C267" s="19" t="str">
        <f>IF(B267="","",COUNTIF(INDEX($B:$B,5):B267,B267))</f>
        <v/>
      </c>
      <c r="D267" s="20"/>
      <c r="E267" s="6"/>
      <c r="F267" s="6"/>
      <c r="G267" s="7"/>
      <c r="H267" s="21" t="str">
        <f>IF(B267="","",IF(ISNA(MATCH(B267,'Registru ordine'!$B$5:$B$304,0)),"Ordin inexistent în registru.",TRIM(IF(OR(D267="",E267="",F267="",G267=""),"Date incomplete. ","")&amp;IF(AND(D267&lt;&gt;"",OR(D267&lt;INDEX('Registru ordine'!$J$5:$J$304,MATCH(B267,'Registru ordine'!$B$5:$B$304,0))-1,D267&gt;INDEX('Registru ordine'!$L$5:$L$304,MATCH(B267,'Registru ordine'!$B$5:$B$304,0))+1)),"Data e în afara deplasării. ",""))))</f>
        <v/>
      </c>
    </row>
    <row r="268" spans="1:8" x14ac:dyDescent="0.2">
      <c r="A268" s="1" t="str">
        <f t="shared" si="4"/>
        <v/>
      </c>
      <c r="B268" s="18"/>
      <c r="C268" s="19" t="str">
        <f>IF(B268="","",COUNTIF(INDEX($B:$B,5):B268,B268))</f>
        <v/>
      </c>
      <c r="D268" s="20"/>
      <c r="E268" s="6"/>
      <c r="F268" s="6"/>
      <c r="G268" s="7"/>
      <c r="H268" s="21" t="str">
        <f>IF(B268="","",IF(ISNA(MATCH(B268,'Registru ordine'!$B$5:$B$304,0)),"Ordin inexistent în registru.",TRIM(IF(OR(D268="",E268="",F268="",G268=""),"Date incomplete. ","")&amp;IF(AND(D268&lt;&gt;"",OR(D268&lt;INDEX('Registru ordine'!$J$5:$J$304,MATCH(B268,'Registru ordine'!$B$5:$B$304,0))-1,D268&gt;INDEX('Registru ordine'!$L$5:$L$304,MATCH(B268,'Registru ordine'!$B$5:$B$304,0))+1)),"Data e în afara deplasării. ",""))))</f>
        <v/>
      </c>
    </row>
    <row r="269" spans="1:8" x14ac:dyDescent="0.2">
      <c r="A269" s="1" t="str">
        <f t="shared" si="4"/>
        <v/>
      </c>
      <c r="B269" s="18"/>
      <c r="C269" s="19" t="str">
        <f>IF(B269="","",COUNTIF(INDEX($B:$B,5):B269,B269))</f>
        <v/>
      </c>
      <c r="D269" s="20"/>
      <c r="E269" s="6"/>
      <c r="F269" s="6"/>
      <c r="G269" s="7"/>
      <c r="H269" s="21" t="str">
        <f>IF(B269="","",IF(ISNA(MATCH(B269,'Registru ordine'!$B$5:$B$304,0)),"Ordin inexistent în registru.",TRIM(IF(OR(D269="",E269="",F269="",G269=""),"Date incomplete. ","")&amp;IF(AND(D269&lt;&gt;"",OR(D269&lt;INDEX('Registru ordine'!$J$5:$J$304,MATCH(B269,'Registru ordine'!$B$5:$B$304,0))-1,D269&gt;INDEX('Registru ordine'!$L$5:$L$304,MATCH(B269,'Registru ordine'!$B$5:$B$304,0))+1)),"Data e în afara deplasării. ",""))))</f>
        <v/>
      </c>
    </row>
    <row r="270" spans="1:8" x14ac:dyDescent="0.2">
      <c r="A270" s="1" t="str">
        <f t="shared" si="4"/>
        <v/>
      </c>
      <c r="B270" s="18"/>
      <c r="C270" s="19" t="str">
        <f>IF(B270="","",COUNTIF(INDEX($B:$B,5):B270,B270))</f>
        <v/>
      </c>
      <c r="D270" s="20"/>
      <c r="E270" s="6"/>
      <c r="F270" s="6"/>
      <c r="G270" s="7"/>
      <c r="H270" s="21" t="str">
        <f>IF(B270="","",IF(ISNA(MATCH(B270,'Registru ordine'!$B$5:$B$304,0)),"Ordin inexistent în registru.",TRIM(IF(OR(D270="",E270="",F270="",G270=""),"Date incomplete. ","")&amp;IF(AND(D270&lt;&gt;"",OR(D270&lt;INDEX('Registru ordine'!$J$5:$J$304,MATCH(B270,'Registru ordine'!$B$5:$B$304,0))-1,D270&gt;INDEX('Registru ordine'!$L$5:$L$304,MATCH(B270,'Registru ordine'!$B$5:$B$304,0))+1)),"Data e în afara deplasării. ",""))))</f>
        <v/>
      </c>
    </row>
    <row r="271" spans="1:8" x14ac:dyDescent="0.2">
      <c r="A271" s="1" t="str">
        <f t="shared" si="4"/>
        <v/>
      </c>
      <c r="B271" s="18"/>
      <c r="C271" s="19" t="str">
        <f>IF(B271="","",COUNTIF(INDEX($B:$B,5):B271,B271))</f>
        <v/>
      </c>
      <c r="D271" s="20"/>
      <c r="E271" s="6"/>
      <c r="F271" s="6"/>
      <c r="G271" s="7"/>
      <c r="H271" s="21" t="str">
        <f>IF(B271="","",IF(ISNA(MATCH(B271,'Registru ordine'!$B$5:$B$304,0)),"Ordin inexistent în registru.",TRIM(IF(OR(D271="",E271="",F271="",G271=""),"Date incomplete. ","")&amp;IF(AND(D271&lt;&gt;"",OR(D271&lt;INDEX('Registru ordine'!$J$5:$J$304,MATCH(B271,'Registru ordine'!$B$5:$B$304,0))-1,D271&gt;INDEX('Registru ordine'!$L$5:$L$304,MATCH(B271,'Registru ordine'!$B$5:$B$304,0))+1)),"Data e în afara deplasării. ",""))))</f>
        <v/>
      </c>
    </row>
    <row r="272" spans="1:8" x14ac:dyDescent="0.2">
      <c r="A272" s="1" t="str">
        <f t="shared" si="4"/>
        <v/>
      </c>
      <c r="B272" s="18"/>
      <c r="C272" s="19" t="str">
        <f>IF(B272="","",COUNTIF(INDEX($B:$B,5):B272,B272))</f>
        <v/>
      </c>
      <c r="D272" s="20"/>
      <c r="E272" s="6"/>
      <c r="F272" s="6"/>
      <c r="G272" s="7"/>
      <c r="H272" s="21" t="str">
        <f>IF(B272="","",IF(ISNA(MATCH(B272,'Registru ordine'!$B$5:$B$304,0)),"Ordin inexistent în registru.",TRIM(IF(OR(D272="",E272="",F272="",G272=""),"Date incomplete. ","")&amp;IF(AND(D272&lt;&gt;"",OR(D272&lt;INDEX('Registru ordine'!$J$5:$J$304,MATCH(B272,'Registru ordine'!$B$5:$B$304,0))-1,D272&gt;INDEX('Registru ordine'!$L$5:$L$304,MATCH(B272,'Registru ordine'!$B$5:$B$304,0))+1)),"Data e în afara deplasării. ",""))))</f>
        <v/>
      </c>
    </row>
    <row r="273" spans="1:8" x14ac:dyDescent="0.2">
      <c r="A273" s="1" t="str">
        <f t="shared" si="4"/>
        <v/>
      </c>
      <c r="B273" s="18"/>
      <c r="C273" s="19" t="str">
        <f>IF(B273="","",COUNTIF(INDEX($B:$B,5):B273,B273))</f>
        <v/>
      </c>
      <c r="D273" s="20"/>
      <c r="E273" s="6"/>
      <c r="F273" s="6"/>
      <c r="G273" s="7"/>
      <c r="H273" s="21" t="str">
        <f>IF(B273="","",IF(ISNA(MATCH(B273,'Registru ordine'!$B$5:$B$304,0)),"Ordin inexistent în registru.",TRIM(IF(OR(D273="",E273="",F273="",G273=""),"Date incomplete. ","")&amp;IF(AND(D273&lt;&gt;"",OR(D273&lt;INDEX('Registru ordine'!$J$5:$J$304,MATCH(B273,'Registru ordine'!$B$5:$B$304,0))-1,D273&gt;INDEX('Registru ordine'!$L$5:$L$304,MATCH(B273,'Registru ordine'!$B$5:$B$304,0))+1)),"Data e în afara deplasării. ",""))))</f>
        <v/>
      </c>
    </row>
    <row r="274" spans="1:8" x14ac:dyDescent="0.2">
      <c r="A274" s="1" t="str">
        <f t="shared" si="4"/>
        <v/>
      </c>
      <c r="B274" s="18"/>
      <c r="C274" s="19" t="str">
        <f>IF(B274="","",COUNTIF(INDEX($B:$B,5):B274,B274))</f>
        <v/>
      </c>
      <c r="D274" s="20"/>
      <c r="E274" s="6"/>
      <c r="F274" s="6"/>
      <c r="G274" s="7"/>
      <c r="H274" s="21" t="str">
        <f>IF(B274="","",IF(ISNA(MATCH(B274,'Registru ordine'!$B$5:$B$304,0)),"Ordin inexistent în registru.",TRIM(IF(OR(D274="",E274="",F274="",G274=""),"Date incomplete. ","")&amp;IF(AND(D274&lt;&gt;"",OR(D274&lt;INDEX('Registru ordine'!$J$5:$J$304,MATCH(B274,'Registru ordine'!$B$5:$B$304,0))-1,D274&gt;INDEX('Registru ordine'!$L$5:$L$304,MATCH(B274,'Registru ordine'!$B$5:$B$304,0))+1)),"Data e în afara deplasării. ",""))))</f>
        <v/>
      </c>
    </row>
    <row r="275" spans="1:8" x14ac:dyDescent="0.2">
      <c r="A275" s="1" t="str">
        <f t="shared" si="4"/>
        <v/>
      </c>
      <c r="B275" s="18"/>
      <c r="C275" s="19" t="str">
        <f>IF(B275="","",COUNTIF(INDEX($B:$B,5):B275,B275))</f>
        <v/>
      </c>
      <c r="D275" s="20"/>
      <c r="E275" s="6"/>
      <c r="F275" s="6"/>
      <c r="G275" s="7"/>
      <c r="H275" s="21" t="str">
        <f>IF(B275="","",IF(ISNA(MATCH(B275,'Registru ordine'!$B$5:$B$304,0)),"Ordin inexistent în registru.",TRIM(IF(OR(D275="",E275="",F275="",G275=""),"Date incomplete. ","")&amp;IF(AND(D275&lt;&gt;"",OR(D275&lt;INDEX('Registru ordine'!$J$5:$J$304,MATCH(B275,'Registru ordine'!$B$5:$B$304,0))-1,D275&gt;INDEX('Registru ordine'!$L$5:$L$304,MATCH(B275,'Registru ordine'!$B$5:$B$304,0))+1)),"Data e în afara deplasării. ",""))))</f>
        <v/>
      </c>
    </row>
    <row r="276" spans="1:8" x14ac:dyDescent="0.2">
      <c r="A276" s="1" t="str">
        <f t="shared" si="4"/>
        <v/>
      </c>
      <c r="B276" s="18"/>
      <c r="C276" s="19" t="str">
        <f>IF(B276="","",COUNTIF(INDEX($B:$B,5):B276,B276))</f>
        <v/>
      </c>
      <c r="D276" s="20"/>
      <c r="E276" s="6"/>
      <c r="F276" s="6"/>
      <c r="G276" s="7"/>
      <c r="H276" s="21" t="str">
        <f>IF(B276="","",IF(ISNA(MATCH(B276,'Registru ordine'!$B$5:$B$304,0)),"Ordin inexistent în registru.",TRIM(IF(OR(D276="",E276="",F276="",G276=""),"Date incomplete. ","")&amp;IF(AND(D276&lt;&gt;"",OR(D276&lt;INDEX('Registru ordine'!$J$5:$J$304,MATCH(B276,'Registru ordine'!$B$5:$B$304,0))-1,D276&gt;INDEX('Registru ordine'!$L$5:$L$304,MATCH(B276,'Registru ordine'!$B$5:$B$304,0))+1)),"Data e în afara deplasării. ",""))))</f>
        <v/>
      </c>
    </row>
    <row r="277" spans="1:8" x14ac:dyDescent="0.2">
      <c r="A277" s="1" t="str">
        <f t="shared" si="4"/>
        <v/>
      </c>
      <c r="B277" s="18"/>
      <c r="C277" s="19" t="str">
        <f>IF(B277="","",COUNTIF(INDEX($B:$B,5):B277,B277))</f>
        <v/>
      </c>
      <c r="D277" s="20"/>
      <c r="E277" s="6"/>
      <c r="F277" s="6"/>
      <c r="G277" s="7"/>
      <c r="H277" s="21" t="str">
        <f>IF(B277="","",IF(ISNA(MATCH(B277,'Registru ordine'!$B$5:$B$304,0)),"Ordin inexistent în registru.",TRIM(IF(OR(D277="",E277="",F277="",G277=""),"Date incomplete. ","")&amp;IF(AND(D277&lt;&gt;"",OR(D277&lt;INDEX('Registru ordine'!$J$5:$J$304,MATCH(B277,'Registru ordine'!$B$5:$B$304,0))-1,D277&gt;INDEX('Registru ordine'!$L$5:$L$304,MATCH(B277,'Registru ordine'!$B$5:$B$304,0))+1)),"Data e în afara deplasării. ",""))))</f>
        <v/>
      </c>
    </row>
    <row r="278" spans="1:8" x14ac:dyDescent="0.2">
      <c r="A278" s="1" t="str">
        <f t="shared" si="4"/>
        <v/>
      </c>
      <c r="B278" s="18"/>
      <c r="C278" s="19" t="str">
        <f>IF(B278="","",COUNTIF(INDEX($B:$B,5):B278,B278))</f>
        <v/>
      </c>
      <c r="D278" s="20"/>
      <c r="E278" s="6"/>
      <c r="F278" s="6"/>
      <c r="G278" s="7"/>
      <c r="H278" s="21" t="str">
        <f>IF(B278="","",IF(ISNA(MATCH(B278,'Registru ordine'!$B$5:$B$304,0)),"Ordin inexistent în registru.",TRIM(IF(OR(D278="",E278="",F278="",G278=""),"Date incomplete. ","")&amp;IF(AND(D278&lt;&gt;"",OR(D278&lt;INDEX('Registru ordine'!$J$5:$J$304,MATCH(B278,'Registru ordine'!$B$5:$B$304,0))-1,D278&gt;INDEX('Registru ordine'!$L$5:$L$304,MATCH(B278,'Registru ordine'!$B$5:$B$304,0))+1)),"Data e în afara deplasării. ",""))))</f>
        <v/>
      </c>
    </row>
    <row r="279" spans="1:8" x14ac:dyDescent="0.2">
      <c r="A279" s="1" t="str">
        <f t="shared" si="4"/>
        <v/>
      </c>
      <c r="B279" s="18"/>
      <c r="C279" s="19" t="str">
        <f>IF(B279="","",COUNTIF(INDEX($B:$B,5):B279,B279))</f>
        <v/>
      </c>
      <c r="D279" s="20"/>
      <c r="E279" s="6"/>
      <c r="F279" s="6"/>
      <c r="G279" s="7"/>
      <c r="H279" s="21" t="str">
        <f>IF(B279="","",IF(ISNA(MATCH(B279,'Registru ordine'!$B$5:$B$304,0)),"Ordin inexistent în registru.",TRIM(IF(OR(D279="",E279="",F279="",G279=""),"Date incomplete. ","")&amp;IF(AND(D279&lt;&gt;"",OR(D279&lt;INDEX('Registru ordine'!$J$5:$J$304,MATCH(B279,'Registru ordine'!$B$5:$B$304,0))-1,D279&gt;INDEX('Registru ordine'!$L$5:$L$304,MATCH(B279,'Registru ordine'!$B$5:$B$304,0))+1)),"Data e în afara deplasării. ",""))))</f>
        <v/>
      </c>
    </row>
    <row r="280" spans="1:8" x14ac:dyDescent="0.2">
      <c r="A280" s="1" t="str">
        <f t="shared" si="4"/>
        <v/>
      </c>
      <c r="B280" s="18"/>
      <c r="C280" s="19" t="str">
        <f>IF(B280="","",COUNTIF(INDEX($B:$B,5):B280,B280))</f>
        <v/>
      </c>
      <c r="D280" s="20"/>
      <c r="E280" s="6"/>
      <c r="F280" s="6"/>
      <c r="G280" s="7"/>
      <c r="H280" s="21" t="str">
        <f>IF(B280="","",IF(ISNA(MATCH(B280,'Registru ordine'!$B$5:$B$304,0)),"Ordin inexistent în registru.",TRIM(IF(OR(D280="",E280="",F280="",G280=""),"Date incomplete. ","")&amp;IF(AND(D280&lt;&gt;"",OR(D280&lt;INDEX('Registru ordine'!$J$5:$J$304,MATCH(B280,'Registru ordine'!$B$5:$B$304,0))-1,D280&gt;INDEX('Registru ordine'!$L$5:$L$304,MATCH(B280,'Registru ordine'!$B$5:$B$304,0))+1)),"Data e în afara deplasării. ",""))))</f>
        <v/>
      </c>
    </row>
    <row r="281" spans="1:8" x14ac:dyDescent="0.2">
      <c r="A281" s="1" t="str">
        <f t="shared" si="4"/>
        <v/>
      </c>
      <c r="B281" s="18"/>
      <c r="C281" s="19" t="str">
        <f>IF(B281="","",COUNTIF(INDEX($B:$B,5):B281,B281))</f>
        <v/>
      </c>
      <c r="D281" s="20"/>
      <c r="E281" s="6"/>
      <c r="F281" s="6"/>
      <c r="G281" s="7"/>
      <c r="H281" s="21" t="str">
        <f>IF(B281="","",IF(ISNA(MATCH(B281,'Registru ordine'!$B$5:$B$304,0)),"Ordin inexistent în registru.",TRIM(IF(OR(D281="",E281="",F281="",G281=""),"Date incomplete. ","")&amp;IF(AND(D281&lt;&gt;"",OR(D281&lt;INDEX('Registru ordine'!$J$5:$J$304,MATCH(B281,'Registru ordine'!$B$5:$B$304,0))-1,D281&gt;INDEX('Registru ordine'!$L$5:$L$304,MATCH(B281,'Registru ordine'!$B$5:$B$304,0))+1)),"Data e în afara deplasării. ",""))))</f>
        <v/>
      </c>
    </row>
    <row r="282" spans="1:8" x14ac:dyDescent="0.2">
      <c r="A282" s="1" t="str">
        <f t="shared" si="4"/>
        <v/>
      </c>
      <c r="B282" s="18"/>
      <c r="C282" s="19" t="str">
        <f>IF(B282="","",COUNTIF(INDEX($B:$B,5):B282,B282))</f>
        <v/>
      </c>
      <c r="D282" s="20"/>
      <c r="E282" s="6"/>
      <c r="F282" s="6"/>
      <c r="G282" s="7"/>
      <c r="H282" s="21" t="str">
        <f>IF(B282="","",IF(ISNA(MATCH(B282,'Registru ordine'!$B$5:$B$304,0)),"Ordin inexistent în registru.",TRIM(IF(OR(D282="",E282="",F282="",G282=""),"Date incomplete. ","")&amp;IF(AND(D282&lt;&gt;"",OR(D282&lt;INDEX('Registru ordine'!$J$5:$J$304,MATCH(B282,'Registru ordine'!$B$5:$B$304,0))-1,D282&gt;INDEX('Registru ordine'!$L$5:$L$304,MATCH(B282,'Registru ordine'!$B$5:$B$304,0))+1)),"Data e în afara deplasării. ",""))))</f>
        <v/>
      </c>
    </row>
    <row r="283" spans="1:8" x14ac:dyDescent="0.2">
      <c r="A283" s="1" t="str">
        <f t="shared" si="4"/>
        <v/>
      </c>
      <c r="B283" s="18"/>
      <c r="C283" s="19" t="str">
        <f>IF(B283="","",COUNTIF(INDEX($B:$B,5):B283,B283))</f>
        <v/>
      </c>
      <c r="D283" s="20"/>
      <c r="E283" s="6"/>
      <c r="F283" s="6"/>
      <c r="G283" s="7"/>
      <c r="H283" s="21" t="str">
        <f>IF(B283="","",IF(ISNA(MATCH(B283,'Registru ordine'!$B$5:$B$304,0)),"Ordin inexistent în registru.",TRIM(IF(OR(D283="",E283="",F283="",G283=""),"Date incomplete. ","")&amp;IF(AND(D283&lt;&gt;"",OR(D283&lt;INDEX('Registru ordine'!$J$5:$J$304,MATCH(B283,'Registru ordine'!$B$5:$B$304,0))-1,D283&gt;INDEX('Registru ordine'!$L$5:$L$304,MATCH(B283,'Registru ordine'!$B$5:$B$304,0))+1)),"Data e în afara deplasării. ",""))))</f>
        <v/>
      </c>
    </row>
    <row r="284" spans="1:8" x14ac:dyDescent="0.2">
      <c r="A284" s="1" t="str">
        <f t="shared" si="4"/>
        <v/>
      </c>
      <c r="B284" s="18"/>
      <c r="C284" s="19" t="str">
        <f>IF(B284="","",COUNTIF(INDEX($B:$B,5):B284,B284))</f>
        <v/>
      </c>
      <c r="D284" s="20"/>
      <c r="E284" s="6"/>
      <c r="F284" s="6"/>
      <c r="G284" s="7"/>
      <c r="H284" s="21" t="str">
        <f>IF(B284="","",IF(ISNA(MATCH(B284,'Registru ordine'!$B$5:$B$304,0)),"Ordin inexistent în registru.",TRIM(IF(OR(D284="",E284="",F284="",G284=""),"Date incomplete. ","")&amp;IF(AND(D284&lt;&gt;"",OR(D284&lt;INDEX('Registru ordine'!$J$5:$J$304,MATCH(B284,'Registru ordine'!$B$5:$B$304,0))-1,D284&gt;INDEX('Registru ordine'!$L$5:$L$304,MATCH(B284,'Registru ordine'!$B$5:$B$304,0))+1)),"Data e în afara deplasării. ",""))))</f>
        <v/>
      </c>
    </row>
    <row r="285" spans="1:8" x14ac:dyDescent="0.2">
      <c r="A285" s="1" t="str">
        <f t="shared" si="4"/>
        <v/>
      </c>
      <c r="B285" s="18"/>
      <c r="C285" s="19" t="str">
        <f>IF(B285="","",COUNTIF(INDEX($B:$B,5):B285,B285))</f>
        <v/>
      </c>
      <c r="D285" s="20"/>
      <c r="E285" s="6"/>
      <c r="F285" s="6"/>
      <c r="G285" s="7"/>
      <c r="H285" s="21" t="str">
        <f>IF(B285="","",IF(ISNA(MATCH(B285,'Registru ordine'!$B$5:$B$304,0)),"Ordin inexistent în registru.",TRIM(IF(OR(D285="",E285="",F285="",G285=""),"Date incomplete. ","")&amp;IF(AND(D285&lt;&gt;"",OR(D285&lt;INDEX('Registru ordine'!$J$5:$J$304,MATCH(B285,'Registru ordine'!$B$5:$B$304,0))-1,D285&gt;INDEX('Registru ordine'!$L$5:$L$304,MATCH(B285,'Registru ordine'!$B$5:$B$304,0))+1)),"Data e în afara deplasării. ",""))))</f>
        <v/>
      </c>
    </row>
    <row r="286" spans="1:8" x14ac:dyDescent="0.2">
      <c r="A286" s="1" t="str">
        <f t="shared" si="4"/>
        <v/>
      </c>
      <c r="B286" s="18"/>
      <c r="C286" s="19" t="str">
        <f>IF(B286="","",COUNTIF(INDEX($B:$B,5):B286,B286))</f>
        <v/>
      </c>
      <c r="D286" s="20"/>
      <c r="E286" s="6"/>
      <c r="F286" s="6"/>
      <c r="G286" s="7"/>
      <c r="H286" s="21" t="str">
        <f>IF(B286="","",IF(ISNA(MATCH(B286,'Registru ordine'!$B$5:$B$304,0)),"Ordin inexistent în registru.",TRIM(IF(OR(D286="",E286="",F286="",G286=""),"Date incomplete. ","")&amp;IF(AND(D286&lt;&gt;"",OR(D286&lt;INDEX('Registru ordine'!$J$5:$J$304,MATCH(B286,'Registru ordine'!$B$5:$B$304,0))-1,D286&gt;INDEX('Registru ordine'!$L$5:$L$304,MATCH(B286,'Registru ordine'!$B$5:$B$304,0))+1)),"Data e în afara deplasării. ",""))))</f>
        <v/>
      </c>
    </row>
    <row r="287" spans="1:8" x14ac:dyDescent="0.2">
      <c r="A287" s="1" t="str">
        <f t="shared" si="4"/>
        <v/>
      </c>
      <c r="B287" s="18"/>
      <c r="C287" s="19" t="str">
        <f>IF(B287="","",COUNTIF(INDEX($B:$B,5):B287,B287))</f>
        <v/>
      </c>
      <c r="D287" s="20"/>
      <c r="E287" s="6"/>
      <c r="F287" s="6"/>
      <c r="G287" s="7"/>
      <c r="H287" s="21" t="str">
        <f>IF(B287="","",IF(ISNA(MATCH(B287,'Registru ordine'!$B$5:$B$304,0)),"Ordin inexistent în registru.",TRIM(IF(OR(D287="",E287="",F287="",G287=""),"Date incomplete. ","")&amp;IF(AND(D287&lt;&gt;"",OR(D287&lt;INDEX('Registru ordine'!$J$5:$J$304,MATCH(B287,'Registru ordine'!$B$5:$B$304,0))-1,D287&gt;INDEX('Registru ordine'!$L$5:$L$304,MATCH(B287,'Registru ordine'!$B$5:$B$304,0))+1)),"Data e în afara deplasării. ",""))))</f>
        <v/>
      </c>
    </row>
    <row r="288" spans="1:8" x14ac:dyDescent="0.2">
      <c r="A288" s="1" t="str">
        <f t="shared" si="4"/>
        <v/>
      </c>
      <c r="B288" s="18"/>
      <c r="C288" s="19" t="str">
        <f>IF(B288="","",COUNTIF(INDEX($B:$B,5):B288,B288))</f>
        <v/>
      </c>
      <c r="D288" s="20"/>
      <c r="E288" s="6"/>
      <c r="F288" s="6"/>
      <c r="G288" s="7"/>
      <c r="H288" s="21" t="str">
        <f>IF(B288="","",IF(ISNA(MATCH(B288,'Registru ordine'!$B$5:$B$304,0)),"Ordin inexistent în registru.",TRIM(IF(OR(D288="",E288="",F288="",G288=""),"Date incomplete. ","")&amp;IF(AND(D288&lt;&gt;"",OR(D288&lt;INDEX('Registru ordine'!$J$5:$J$304,MATCH(B288,'Registru ordine'!$B$5:$B$304,0))-1,D288&gt;INDEX('Registru ordine'!$L$5:$L$304,MATCH(B288,'Registru ordine'!$B$5:$B$304,0))+1)),"Data e în afara deplasării. ",""))))</f>
        <v/>
      </c>
    </row>
    <row r="289" spans="1:8" x14ac:dyDescent="0.2">
      <c r="A289" s="1" t="str">
        <f t="shared" si="4"/>
        <v/>
      </c>
      <c r="B289" s="18"/>
      <c r="C289" s="19" t="str">
        <f>IF(B289="","",COUNTIF(INDEX($B:$B,5):B289,B289))</f>
        <v/>
      </c>
      <c r="D289" s="20"/>
      <c r="E289" s="6"/>
      <c r="F289" s="6"/>
      <c r="G289" s="7"/>
      <c r="H289" s="21" t="str">
        <f>IF(B289="","",IF(ISNA(MATCH(B289,'Registru ordine'!$B$5:$B$304,0)),"Ordin inexistent în registru.",TRIM(IF(OR(D289="",E289="",F289="",G289=""),"Date incomplete. ","")&amp;IF(AND(D289&lt;&gt;"",OR(D289&lt;INDEX('Registru ordine'!$J$5:$J$304,MATCH(B289,'Registru ordine'!$B$5:$B$304,0))-1,D289&gt;INDEX('Registru ordine'!$L$5:$L$304,MATCH(B289,'Registru ordine'!$B$5:$B$304,0))+1)),"Data e în afara deplasării. ",""))))</f>
        <v/>
      </c>
    </row>
    <row r="290" spans="1:8" x14ac:dyDescent="0.2">
      <c r="A290" s="1" t="str">
        <f t="shared" si="4"/>
        <v/>
      </c>
      <c r="B290" s="18"/>
      <c r="C290" s="19" t="str">
        <f>IF(B290="","",COUNTIF(INDEX($B:$B,5):B290,B290))</f>
        <v/>
      </c>
      <c r="D290" s="20"/>
      <c r="E290" s="6"/>
      <c r="F290" s="6"/>
      <c r="G290" s="7"/>
      <c r="H290" s="21" t="str">
        <f>IF(B290="","",IF(ISNA(MATCH(B290,'Registru ordine'!$B$5:$B$304,0)),"Ordin inexistent în registru.",TRIM(IF(OR(D290="",E290="",F290="",G290=""),"Date incomplete. ","")&amp;IF(AND(D290&lt;&gt;"",OR(D290&lt;INDEX('Registru ordine'!$J$5:$J$304,MATCH(B290,'Registru ordine'!$B$5:$B$304,0))-1,D290&gt;INDEX('Registru ordine'!$L$5:$L$304,MATCH(B290,'Registru ordine'!$B$5:$B$304,0))+1)),"Data e în afara deplasării. ",""))))</f>
        <v/>
      </c>
    </row>
    <row r="291" spans="1:8" x14ac:dyDescent="0.2">
      <c r="A291" s="1" t="str">
        <f t="shared" si="4"/>
        <v/>
      </c>
      <c r="B291" s="18"/>
      <c r="C291" s="19" t="str">
        <f>IF(B291="","",COUNTIF(INDEX($B:$B,5):B291,B291))</f>
        <v/>
      </c>
      <c r="D291" s="20"/>
      <c r="E291" s="6"/>
      <c r="F291" s="6"/>
      <c r="G291" s="7"/>
      <c r="H291" s="21" t="str">
        <f>IF(B291="","",IF(ISNA(MATCH(B291,'Registru ordine'!$B$5:$B$304,0)),"Ordin inexistent în registru.",TRIM(IF(OR(D291="",E291="",F291="",G291=""),"Date incomplete. ","")&amp;IF(AND(D291&lt;&gt;"",OR(D291&lt;INDEX('Registru ordine'!$J$5:$J$304,MATCH(B291,'Registru ordine'!$B$5:$B$304,0))-1,D291&gt;INDEX('Registru ordine'!$L$5:$L$304,MATCH(B291,'Registru ordine'!$B$5:$B$304,0))+1)),"Data e în afara deplasării. ",""))))</f>
        <v/>
      </c>
    </row>
    <row r="292" spans="1:8" x14ac:dyDescent="0.2">
      <c r="A292" s="1" t="str">
        <f t="shared" si="4"/>
        <v/>
      </c>
      <c r="B292" s="18"/>
      <c r="C292" s="19" t="str">
        <f>IF(B292="","",COUNTIF(INDEX($B:$B,5):B292,B292))</f>
        <v/>
      </c>
      <c r="D292" s="20"/>
      <c r="E292" s="6"/>
      <c r="F292" s="6"/>
      <c r="G292" s="7"/>
      <c r="H292" s="21" t="str">
        <f>IF(B292="","",IF(ISNA(MATCH(B292,'Registru ordine'!$B$5:$B$304,0)),"Ordin inexistent în registru.",TRIM(IF(OR(D292="",E292="",F292="",G292=""),"Date incomplete. ","")&amp;IF(AND(D292&lt;&gt;"",OR(D292&lt;INDEX('Registru ordine'!$J$5:$J$304,MATCH(B292,'Registru ordine'!$B$5:$B$304,0))-1,D292&gt;INDEX('Registru ordine'!$L$5:$L$304,MATCH(B292,'Registru ordine'!$B$5:$B$304,0))+1)),"Data e în afara deplasării. ",""))))</f>
        <v/>
      </c>
    </row>
    <row r="293" spans="1:8" x14ac:dyDescent="0.2">
      <c r="A293" s="1" t="str">
        <f t="shared" si="4"/>
        <v/>
      </c>
      <c r="B293" s="18"/>
      <c r="C293" s="19" t="str">
        <f>IF(B293="","",COUNTIF(INDEX($B:$B,5):B293,B293))</f>
        <v/>
      </c>
      <c r="D293" s="20"/>
      <c r="E293" s="6"/>
      <c r="F293" s="6"/>
      <c r="G293" s="7"/>
      <c r="H293" s="21" t="str">
        <f>IF(B293="","",IF(ISNA(MATCH(B293,'Registru ordine'!$B$5:$B$304,0)),"Ordin inexistent în registru.",TRIM(IF(OR(D293="",E293="",F293="",G293=""),"Date incomplete. ","")&amp;IF(AND(D293&lt;&gt;"",OR(D293&lt;INDEX('Registru ordine'!$J$5:$J$304,MATCH(B293,'Registru ordine'!$B$5:$B$304,0))-1,D293&gt;INDEX('Registru ordine'!$L$5:$L$304,MATCH(B293,'Registru ordine'!$B$5:$B$304,0))+1)),"Data e în afara deplasării. ",""))))</f>
        <v/>
      </c>
    </row>
    <row r="294" spans="1:8" x14ac:dyDescent="0.2">
      <c r="A294" s="1" t="str">
        <f t="shared" si="4"/>
        <v/>
      </c>
      <c r="B294" s="18"/>
      <c r="C294" s="19" t="str">
        <f>IF(B294="","",COUNTIF(INDEX($B:$B,5):B294,B294))</f>
        <v/>
      </c>
      <c r="D294" s="20"/>
      <c r="E294" s="6"/>
      <c r="F294" s="6"/>
      <c r="G294" s="7"/>
      <c r="H294" s="21" t="str">
        <f>IF(B294="","",IF(ISNA(MATCH(B294,'Registru ordine'!$B$5:$B$304,0)),"Ordin inexistent în registru.",TRIM(IF(OR(D294="",E294="",F294="",G294=""),"Date incomplete. ","")&amp;IF(AND(D294&lt;&gt;"",OR(D294&lt;INDEX('Registru ordine'!$J$5:$J$304,MATCH(B294,'Registru ordine'!$B$5:$B$304,0))-1,D294&gt;INDEX('Registru ordine'!$L$5:$L$304,MATCH(B294,'Registru ordine'!$B$5:$B$304,0))+1)),"Data e în afara deplasării. ",""))))</f>
        <v/>
      </c>
    </row>
    <row r="295" spans="1:8" x14ac:dyDescent="0.2">
      <c r="A295" s="1" t="str">
        <f t="shared" si="4"/>
        <v/>
      </c>
      <c r="B295" s="18"/>
      <c r="C295" s="19" t="str">
        <f>IF(B295="","",COUNTIF(INDEX($B:$B,5):B295,B295))</f>
        <v/>
      </c>
      <c r="D295" s="20"/>
      <c r="E295" s="6"/>
      <c r="F295" s="6"/>
      <c r="G295" s="7"/>
      <c r="H295" s="21" t="str">
        <f>IF(B295="","",IF(ISNA(MATCH(B295,'Registru ordine'!$B$5:$B$304,0)),"Ordin inexistent în registru.",TRIM(IF(OR(D295="",E295="",F295="",G295=""),"Date incomplete. ","")&amp;IF(AND(D295&lt;&gt;"",OR(D295&lt;INDEX('Registru ordine'!$J$5:$J$304,MATCH(B295,'Registru ordine'!$B$5:$B$304,0))-1,D295&gt;INDEX('Registru ordine'!$L$5:$L$304,MATCH(B295,'Registru ordine'!$B$5:$B$304,0))+1)),"Data e în afara deplasării. ",""))))</f>
        <v/>
      </c>
    </row>
    <row r="296" spans="1:8" x14ac:dyDescent="0.2">
      <c r="A296" s="1" t="str">
        <f t="shared" si="4"/>
        <v/>
      </c>
      <c r="B296" s="18"/>
      <c r="C296" s="19" t="str">
        <f>IF(B296="","",COUNTIF(INDEX($B:$B,5):B296,B296))</f>
        <v/>
      </c>
      <c r="D296" s="20"/>
      <c r="E296" s="6"/>
      <c r="F296" s="6"/>
      <c r="G296" s="7"/>
      <c r="H296" s="21" t="str">
        <f>IF(B296="","",IF(ISNA(MATCH(B296,'Registru ordine'!$B$5:$B$304,0)),"Ordin inexistent în registru.",TRIM(IF(OR(D296="",E296="",F296="",G296=""),"Date incomplete. ","")&amp;IF(AND(D296&lt;&gt;"",OR(D296&lt;INDEX('Registru ordine'!$J$5:$J$304,MATCH(B296,'Registru ordine'!$B$5:$B$304,0))-1,D296&gt;INDEX('Registru ordine'!$L$5:$L$304,MATCH(B296,'Registru ordine'!$B$5:$B$304,0))+1)),"Data e în afara deplasării. ",""))))</f>
        <v/>
      </c>
    </row>
    <row r="297" spans="1:8" x14ac:dyDescent="0.2">
      <c r="A297" s="1" t="str">
        <f t="shared" si="4"/>
        <v/>
      </c>
      <c r="B297" s="18"/>
      <c r="C297" s="19" t="str">
        <f>IF(B297="","",COUNTIF(INDEX($B:$B,5):B297,B297))</f>
        <v/>
      </c>
      <c r="D297" s="20"/>
      <c r="E297" s="6"/>
      <c r="F297" s="6"/>
      <c r="G297" s="7"/>
      <c r="H297" s="21" t="str">
        <f>IF(B297="","",IF(ISNA(MATCH(B297,'Registru ordine'!$B$5:$B$304,0)),"Ordin inexistent în registru.",TRIM(IF(OR(D297="",E297="",F297="",G297=""),"Date incomplete. ","")&amp;IF(AND(D297&lt;&gt;"",OR(D297&lt;INDEX('Registru ordine'!$J$5:$J$304,MATCH(B297,'Registru ordine'!$B$5:$B$304,0))-1,D297&gt;INDEX('Registru ordine'!$L$5:$L$304,MATCH(B297,'Registru ordine'!$B$5:$B$304,0))+1)),"Data e în afara deplasării. ",""))))</f>
        <v/>
      </c>
    </row>
    <row r="298" spans="1:8" x14ac:dyDescent="0.2">
      <c r="A298" s="1" t="str">
        <f t="shared" si="4"/>
        <v/>
      </c>
      <c r="B298" s="18"/>
      <c r="C298" s="19" t="str">
        <f>IF(B298="","",COUNTIF(INDEX($B:$B,5):B298,B298))</f>
        <v/>
      </c>
      <c r="D298" s="20"/>
      <c r="E298" s="6"/>
      <c r="F298" s="6"/>
      <c r="G298" s="7"/>
      <c r="H298" s="21" t="str">
        <f>IF(B298="","",IF(ISNA(MATCH(B298,'Registru ordine'!$B$5:$B$304,0)),"Ordin inexistent în registru.",TRIM(IF(OR(D298="",E298="",F298="",G298=""),"Date incomplete. ","")&amp;IF(AND(D298&lt;&gt;"",OR(D298&lt;INDEX('Registru ordine'!$J$5:$J$304,MATCH(B298,'Registru ordine'!$B$5:$B$304,0))-1,D298&gt;INDEX('Registru ordine'!$L$5:$L$304,MATCH(B298,'Registru ordine'!$B$5:$B$304,0))+1)),"Data e în afara deplasării. ",""))))</f>
        <v/>
      </c>
    </row>
    <row r="299" spans="1:8" x14ac:dyDescent="0.2">
      <c r="A299" s="1" t="str">
        <f t="shared" si="4"/>
        <v/>
      </c>
      <c r="B299" s="18"/>
      <c r="C299" s="19" t="str">
        <f>IF(B299="","",COUNTIF(INDEX($B:$B,5):B299,B299))</f>
        <v/>
      </c>
      <c r="D299" s="20"/>
      <c r="E299" s="6"/>
      <c r="F299" s="6"/>
      <c r="G299" s="7"/>
      <c r="H299" s="21" t="str">
        <f>IF(B299="","",IF(ISNA(MATCH(B299,'Registru ordine'!$B$5:$B$304,0)),"Ordin inexistent în registru.",TRIM(IF(OR(D299="",E299="",F299="",G299=""),"Date incomplete. ","")&amp;IF(AND(D299&lt;&gt;"",OR(D299&lt;INDEX('Registru ordine'!$J$5:$J$304,MATCH(B299,'Registru ordine'!$B$5:$B$304,0))-1,D299&gt;INDEX('Registru ordine'!$L$5:$L$304,MATCH(B299,'Registru ordine'!$B$5:$B$304,0))+1)),"Data e în afara deplasării. ",""))))</f>
        <v/>
      </c>
    </row>
    <row r="300" spans="1:8" x14ac:dyDescent="0.2">
      <c r="A300" s="1" t="str">
        <f t="shared" si="4"/>
        <v/>
      </c>
      <c r="B300" s="18"/>
      <c r="C300" s="19" t="str">
        <f>IF(B300="","",COUNTIF(INDEX($B:$B,5):B300,B300))</f>
        <v/>
      </c>
      <c r="D300" s="20"/>
      <c r="E300" s="6"/>
      <c r="F300" s="6"/>
      <c r="G300" s="7"/>
      <c r="H300" s="21" t="str">
        <f>IF(B300="","",IF(ISNA(MATCH(B300,'Registru ordine'!$B$5:$B$304,0)),"Ordin inexistent în registru.",TRIM(IF(OR(D300="",E300="",F300="",G300=""),"Date incomplete. ","")&amp;IF(AND(D300&lt;&gt;"",OR(D300&lt;INDEX('Registru ordine'!$J$5:$J$304,MATCH(B300,'Registru ordine'!$B$5:$B$304,0))-1,D300&gt;INDEX('Registru ordine'!$L$5:$L$304,MATCH(B300,'Registru ordine'!$B$5:$B$304,0))+1)),"Data e în afara deplasării. ",""))))</f>
        <v/>
      </c>
    </row>
    <row r="301" spans="1:8" x14ac:dyDescent="0.2">
      <c r="A301" s="1" t="str">
        <f t="shared" si="4"/>
        <v/>
      </c>
      <c r="B301" s="18"/>
      <c r="C301" s="19" t="str">
        <f>IF(B301="","",COUNTIF(INDEX($B:$B,5):B301,B301))</f>
        <v/>
      </c>
      <c r="D301" s="20"/>
      <c r="E301" s="6"/>
      <c r="F301" s="6"/>
      <c r="G301" s="7"/>
      <c r="H301" s="21" t="str">
        <f>IF(B301="","",IF(ISNA(MATCH(B301,'Registru ordine'!$B$5:$B$304,0)),"Ordin inexistent în registru.",TRIM(IF(OR(D301="",E301="",F301="",G301=""),"Date incomplete. ","")&amp;IF(AND(D301&lt;&gt;"",OR(D301&lt;INDEX('Registru ordine'!$J$5:$J$304,MATCH(B301,'Registru ordine'!$B$5:$B$304,0))-1,D301&gt;INDEX('Registru ordine'!$L$5:$L$304,MATCH(B301,'Registru ordine'!$B$5:$B$304,0))+1)),"Data e în afara deplasării. ",""))))</f>
        <v/>
      </c>
    </row>
    <row r="302" spans="1:8" x14ac:dyDescent="0.2">
      <c r="A302" s="1" t="str">
        <f t="shared" si="4"/>
        <v/>
      </c>
      <c r="B302" s="18"/>
      <c r="C302" s="19" t="str">
        <f>IF(B302="","",COUNTIF(INDEX($B:$B,5):B302,B302))</f>
        <v/>
      </c>
      <c r="D302" s="20"/>
      <c r="E302" s="6"/>
      <c r="F302" s="6"/>
      <c r="G302" s="7"/>
      <c r="H302" s="21" t="str">
        <f>IF(B302="","",IF(ISNA(MATCH(B302,'Registru ordine'!$B$5:$B$304,0)),"Ordin inexistent în registru.",TRIM(IF(OR(D302="",E302="",F302="",G302=""),"Date incomplete. ","")&amp;IF(AND(D302&lt;&gt;"",OR(D302&lt;INDEX('Registru ordine'!$J$5:$J$304,MATCH(B302,'Registru ordine'!$B$5:$B$304,0))-1,D302&gt;INDEX('Registru ordine'!$L$5:$L$304,MATCH(B302,'Registru ordine'!$B$5:$B$304,0))+1)),"Data e în afara deplasării. ",""))))</f>
        <v/>
      </c>
    </row>
    <row r="303" spans="1:8" x14ac:dyDescent="0.2">
      <c r="A303" s="1" t="str">
        <f t="shared" si="4"/>
        <v/>
      </c>
      <c r="B303" s="18"/>
      <c r="C303" s="19" t="str">
        <f>IF(B303="","",COUNTIF(INDEX($B:$B,5):B303,B303))</f>
        <v/>
      </c>
      <c r="D303" s="20"/>
      <c r="E303" s="6"/>
      <c r="F303" s="6"/>
      <c r="G303" s="7"/>
      <c r="H303" s="21" t="str">
        <f>IF(B303="","",IF(ISNA(MATCH(B303,'Registru ordine'!$B$5:$B$304,0)),"Ordin inexistent în registru.",TRIM(IF(OR(D303="",E303="",F303="",G303=""),"Date incomplete. ","")&amp;IF(AND(D303&lt;&gt;"",OR(D303&lt;INDEX('Registru ordine'!$J$5:$J$304,MATCH(B303,'Registru ordine'!$B$5:$B$304,0))-1,D303&gt;INDEX('Registru ordine'!$L$5:$L$304,MATCH(B303,'Registru ordine'!$B$5:$B$304,0))+1)),"Data e în afara deplasării. ",""))))</f>
        <v/>
      </c>
    </row>
    <row r="304" spans="1:8" x14ac:dyDescent="0.2">
      <c r="A304" s="1" t="str">
        <f t="shared" si="4"/>
        <v/>
      </c>
      <c r="B304" s="18"/>
      <c r="C304" s="19" t="str">
        <f>IF(B304="","",COUNTIF(INDEX($B:$B,5):B304,B304))</f>
        <v/>
      </c>
      <c r="D304" s="20"/>
      <c r="E304" s="6"/>
      <c r="F304" s="6"/>
      <c r="G304" s="7"/>
      <c r="H304" s="21" t="str">
        <f>IF(B304="","",IF(ISNA(MATCH(B304,'Registru ordine'!$B$5:$B$304,0)),"Ordin inexistent în registru.",TRIM(IF(OR(D304="",E304="",F304="",G304=""),"Date incomplete. ","")&amp;IF(AND(D304&lt;&gt;"",OR(D304&lt;INDEX('Registru ordine'!$J$5:$J$304,MATCH(B304,'Registru ordine'!$B$5:$B$304,0))-1,D304&gt;INDEX('Registru ordine'!$L$5:$L$304,MATCH(B304,'Registru ordine'!$B$5:$B$304,0))+1)),"Data e în afara deplasării. ",""))))</f>
        <v/>
      </c>
    </row>
    <row r="305" spans="1:8" x14ac:dyDescent="0.2">
      <c r="A305" s="1" t="str">
        <f t="shared" si="4"/>
        <v/>
      </c>
      <c r="B305" s="18"/>
      <c r="C305" s="19" t="str">
        <f>IF(B305="","",COUNTIF(INDEX($B:$B,5):B305,B305))</f>
        <v/>
      </c>
      <c r="D305" s="20"/>
      <c r="E305" s="6"/>
      <c r="F305" s="6"/>
      <c r="G305" s="7"/>
      <c r="H305" s="21" t="str">
        <f>IF(B305="","",IF(ISNA(MATCH(B305,'Registru ordine'!$B$5:$B$304,0)),"Ordin inexistent în registru.",TRIM(IF(OR(D305="",E305="",F305="",G305=""),"Date incomplete. ","")&amp;IF(AND(D305&lt;&gt;"",OR(D305&lt;INDEX('Registru ordine'!$J$5:$J$304,MATCH(B305,'Registru ordine'!$B$5:$B$304,0))-1,D305&gt;INDEX('Registru ordine'!$L$5:$L$304,MATCH(B305,'Registru ordine'!$B$5:$B$304,0))+1)),"Data e în afara deplasării. ",""))))</f>
        <v/>
      </c>
    </row>
    <row r="306" spans="1:8" x14ac:dyDescent="0.2">
      <c r="A306" s="1" t="str">
        <f t="shared" si="4"/>
        <v/>
      </c>
      <c r="B306" s="18"/>
      <c r="C306" s="19" t="str">
        <f>IF(B306="","",COUNTIF(INDEX($B:$B,5):B306,B306))</f>
        <v/>
      </c>
      <c r="D306" s="20"/>
      <c r="E306" s="6"/>
      <c r="F306" s="6"/>
      <c r="G306" s="7"/>
      <c r="H306" s="21" t="str">
        <f>IF(B306="","",IF(ISNA(MATCH(B306,'Registru ordine'!$B$5:$B$304,0)),"Ordin inexistent în registru.",TRIM(IF(OR(D306="",E306="",F306="",G306=""),"Date incomplete. ","")&amp;IF(AND(D306&lt;&gt;"",OR(D306&lt;INDEX('Registru ordine'!$J$5:$J$304,MATCH(B306,'Registru ordine'!$B$5:$B$304,0))-1,D306&gt;INDEX('Registru ordine'!$L$5:$L$304,MATCH(B306,'Registru ordine'!$B$5:$B$304,0))+1)),"Data e în afara deplasării. ",""))))</f>
        <v/>
      </c>
    </row>
    <row r="307" spans="1:8" x14ac:dyDescent="0.2">
      <c r="A307" s="1" t="str">
        <f t="shared" si="4"/>
        <v/>
      </c>
      <c r="B307" s="18"/>
      <c r="C307" s="19" t="str">
        <f>IF(B307="","",COUNTIF(INDEX($B:$B,5):B307,B307))</f>
        <v/>
      </c>
      <c r="D307" s="20"/>
      <c r="E307" s="6"/>
      <c r="F307" s="6"/>
      <c r="G307" s="7"/>
      <c r="H307" s="21" t="str">
        <f>IF(B307="","",IF(ISNA(MATCH(B307,'Registru ordine'!$B$5:$B$304,0)),"Ordin inexistent în registru.",TRIM(IF(OR(D307="",E307="",F307="",G307=""),"Date incomplete. ","")&amp;IF(AND(D307&lt;&gt;"",OR(D307&lt;INDEX('Registru ordine'!$J$5:$J$304,MATCH(B307,'Registru ordine'!$B$5:$B$304,0))-1,D307&gt;INDEX('Registru ordine'!$L$5:$L$304,MATCH(B307,'Registru ordine'!$B$5:$B$304,0))+1)),"Data e în afara deplasării. ",""))))</f>
        <v/>
      </c>
    </row>
    <row r="308" spans="1:8" x14ac:dyDescent="0.2">
      <c r="A308" s="1" t="str">
        <f t="shared" si="4"/>
        <v/>
      </c>
      <c r="B308" s="18"/>
      <c r="C308" s="19" t="str">
        <f>IF(B308="","",COUNTIF(INDEX($B:$B,5):B308,B308))</f>
        <v/>
      </c>
      <c r="D308" s="20"/>
      <c r="E308" s="6"/>
      <c r="F308" s="6"/>
      <c r="G308" s="7"/>
      <c r="H308" s="21" t="str">
        <f>IF(B308="","",IF(ISNA(MATCH(B308,'Registru ordine'!$B$5:$B$304,0)),"Ordin inexistent în registru.",TRIM(IF(OR(D308="",E308="",F308="",G308=""),"Date incomplete. ","")&amp;IF(AND(D308&lt;&gt;"",OR(D308&lt;INDEX('Registru ordine'!$J$5:$J$304,MATCH(B308,'Registru ordine'!$B$5:$B$304,0))-1,D308&gt;INDEX('Registru ordine'!$L$5:$L$304,MATCH(B308,'Registru ordine'!$B$5:$B$304,0))+1)),"Data e în afara deplasării. ",""))))</f>
        <v/>
      </c>
    </row>
    <row r="309" spans="1:8" x14ac:dyDescent="0.2">
      <c r="A309" s="1" t="str">
        <f t="shared" si="4"/>
        <v/>
      </c>
      <c r="B309" s="18"/>
      <c r="C309" s="19" t="str">
        <f>IF(B309="","",COUNTIF(INDEX($B:$B,5):B309,B309))</f>
        <v/>
      </c>
      <c r="D309" s="20"/>
      <c r="E309" s="6"/>
      <c r="F309" s="6"/>
      <c r="G309" s="7"/>
      <c r="H309" s="21" t="str">
        <f>IF(B309="","",IF(ISNA(MATCH(B309,'Registru ordine'!$B$5:$B$304,0)),"Ordin inexistent în registru.",TRIM(IF(OR(D309="",E309="",F309="",G309=""),"Date incomplete. ","")&amp;IF(AND(D309&lt;&gt;"",OR(D309&lt;INDEX('Registru ordine'!$J$5:$J$304,MATCH(B309,'Registru ordine'!$B$5:$B$304,0))-1,D309&gt;INDEX('Registru ordine'!$L$5:$L$304,MATCH(B309,'Registru ordine'!$B$5:$B$304,0))+1)),"Data e în afara deplasării. ",""))))</f>
        <v/>
      </c>
    </row>
    <row r="310" spans="1:8" x14ac:dyDescent="0.2">
      <c r="A310" s="1" t="str">
        <f t="shared" si="4"/>
        <v/>
      </c>
      <c r="B310" s="18"/>
      <c r="C310" s="19" t="str">
        <f>IF(B310="","",COUNTIF(INDEX($B:$B,5):B310,B310))</f>
        <v/>
      </c>
      <c r="D310" s="20"/>
      <c r="E310" s="6"/>
      <c r="F310" s="6"/>
      <c r="G310" s="7"/>
      <c r="H310" s="21" t="str">
        <f>IF(B310="","",IF(ISNA(MATCH(B310,'Registru ordine'!$B$5:$B$304,0)),"Ordin inexistent în registru.",TRIM(IF(OR(D310="",E310="",F310="",G310=""),"Date incomplete. ","")&amp;IF(AND(D310&lt;&gt;"",OR(D310&lt;INDEX('Registru ordine'!$J$5:$J$304,MATCH(B310,'Registru ordine'!$B$5:$B$304,0))-1,D310&gt;INDEX('Registru ordine'!$L$5:$L$304,MATCH(B310,'Registru ordine'!$B$5:$B$304,0))+1)),"Data e în afara deplasării. ",""))))</f>
        <v/>
      </c>
    </row>
    <row r="311" spans="1:8" x14ac:dyDescent="0.2">
      <c r="A311" s="1" t="str">
        <f t="shared" si="4"/>
        <v/>
      </c>
      <c r="B311" s="18"/>
      <c r="C311" s="19" t="str">
        <f>IF(B311="","",COUNTIF(INDEX($B:$B,5):B311,B311))</f>
        <v/>
      </c>
      <c r="D311" s="20"/>
      <c r="E311" s="6"/>
      <c r="F311" s="6"/>
      <c r="G311" s="7"/>
      <c r="H311" s="21" t="str">
        <f>IF(B311="","",IF(ISNA(MATCH(B311,'Registru ordine'!$B$5:$B$304,0)),"Ordin inexistent în registru.",TRIM(IF(OR(D311="",E311="",F311="",G311=""),"Date incomplete. ","")&amp;IF(AND(D311&lt;&gt;"",OR(D311&lt;INDEX('Registru ordine'!$J$5:$J$304,MATCH(B311,'Registru ordine'!$B$5:$B$304,0))-1,D311&gt;INDEX('Registru ordine'!$L$5:$L$304,MATCH(B311,'Registru ordine'!$B$5:$B$304,0))+1)),"Data e în afara deplasării. ",""))))</f>
        <v/>
      </c>
    </row>
    <row r="312" spans="1:8" x14ac:dyDescent="0.2">
      <c r="A312" s="1" t="str">
        <f t="shared" si="4"/>
        <v/>
      </c>
      <c r="B312" s="18"/>
      <c r="C312" s="19" t="str">
        <f>IF(B312="","",COUNTIF(INDEX($B:$B,5):B312,B312))</f>
        <v/>
      </c>
      <c r="D312" s="20"/>
      <c r="E312" s="6"/>
      <c r="F312" s="6"/>
      <c r="G312" s="7"/>
      <c r="H312" s="21" t="str">
        <f>IF(B312="","",IF(ISNA(MATCH(B312,'Registru ordine'!$B$5:$B$304,0)),"Ordin inexistent în registru.",TRIM(IF(OR(D312="",E312="",F312="",G312=""),"Date incomplete. ","")&amp;IF(AND(D312&lt;&gt;"",OR(D312&lt;INDEX('Registru ordine'!$J$5:$J$304,MATCH(B312,'Registru ordine'!$B$5:$B$304,0))-1,D312&gt;INDEX('Registru ordine'!$L$5:$L$304,MATCH(B312,'Registru ordine'!$B$5:$B$304,0))+1)),"Data e în afara deplasării. ",""))))</f>
        <v/>
      </c>
    </row>
    <row r="313" spans="1:8" x14ac:dyDescent="0.2">
      <c r="A313" s="1" t="str">
        <f t="shared" si="4"/>
        <v/>
      </c>
      <c r="B313" s="18"/>
      <c r="C313" s="19" t="str">
        <f>IF(B313="","",COUNTIF(INDEX($B:$B,5):B313,B313))</f>
        <v/>
      </c>
      <c r="D313" s="20"/>
      <c r="E313" s="6"/>
      <c r="F313" s="6"/>
      <c r="G313" s="7"/>
      <c r="H313" s="21" t="str">
        <f>IF(B313="","",IF(ISNA(MATCH(B313,'Registru ordine'!$B$5:$B$304,0)),"Ordin inexistent în registru.",TRIM(IF(OR(D313="",E313="",F313="",G313=""),"Date incomplete. ","")&amp;IF(AND(D313&lt;&gt;"",OR(D313&lt;INDEX('Registru ordine'!$J$5:$J$304,MATCH(B313,'Registru ordine'!$B$5:$B$304,0))-1,D313&gt;INDEX('Registru ordine'!$L$5:$L$304,MATCH(B313,'Registru ordine'!$B$5:$B$304,0))+1)),"Data e în afara deplasării. ",""))))</f>
        <v/>
      </c>
    </row>
    <row r="314" spans="1:8" x14ac:dyDescent="0.2">
      <c r="A314" s="1" t="str">
        <f t="shared" si="4"/>
        <v/>
      </c>
      <c r="B314" s="18"/>
      <c r="C314" s="19" t="str">
        <f>IF(B314="","",COUNTIF(INDEX($B:$B,5):B314,B314))</f>
        <v/>
      </c>
      <c r="D314" s="20"/>
      <c r="E314" s="6"/>
      <c r="F314" s="6"/>
      <c r="G314" s="7"/>
      <c r="H314" s="21" t="str">
        <f>IF(B314="","",IF(ISNA(MATCH(B314,'Registru ordine'!$B$5:$B$304,0)),"Ordin inexistent în registru.",TRIM(IF(OR(D314="",E314="",F314="",G314=""),"Date incomplete. ","")&amp;IF(AND(D314&lt;&gt;"",OR(D314&lt;INDEX('Registru ordine'!$J$5:$J$304,MATCH(B314,'Registru ordine'!$B$5:$B$304,0))-1,D314&gt;INDEX('Registru ordine'!$L$5:$L$304,MATCH(B314,'Registru ordine'!$B$5:$B$304,0))+1)),"Data e în afara deplasării. ",""))))</f>
        <v/>
      </c>
    </row>
    <row r="315" spans="1:8" x14ac:dyDescent="0.2">
      <c r="A315" s="1" t="str">
        <f t="shared" si="4"/>
        <v/>
      </c>
      <c r="B315" s="18"/>
      <c r="C315" s="19" t="str">
        <f>IF(B315="","",COUNTIF(INDEX($B:$B,5):B315,B315))</f>
        <v/>
      </c>
      <c r="D315" s="20"/>
      <c r="E315" s="6"/>
      <c r="F315" s="6"/>
      <c r="G315" s="7"/>
      <c r="H315" s="21" t="str">
        <f>IF(B315="","",IF(ISNA(MATCH(B315,'Registru ordine'!$B$5:$B$304,0)),"Ordin inexistent în registru.",TRIM(IF(OR(D315="",E315="",F315="",G315=""),"Date incomplete. ","")&amp;IF(AND(D315&lt;&gt;"",OR(D315&lt;INDEX('Registru ordine'!$J$5:$J$304,MATCH(B315,'Registru ordine'!$B$5:$B$304,0))-1,D315&gt;INDEX('Registru ordine'!$L$5:$L$304,MATCH(B315,'Registru ordine'!$B$5:$B$304,0))+1)),"Data e în afara deplasării. ",""))))</f>
        <v/>
      </c>
    </row>
    <row r="316" spans="1:8" x14ac:dyDescent="0.2">
      <c r="A316" s="1" t="str">
        <f t="shared" si="4"/>
        <v/>
      </c>
      <c r="B316" s="18"/>
      <c r="C316" s="19" t="str">
        <f>IF(B316="","",COUNTIF(INDEX($B:$B,5):B316,B316))</f>
        <v/>
      </c>
      <c r="D316" s="20"/>
      <c r="E316" s="6"/>
      <c r="F316" s="6"/>
      <c r="G316" s="7"/>
      <c r="H316" s="21" t="str">
        <f>IF(B316="","",IF(ISNA(MATCH(B316,'Registru ordine'!$B$5:$B$304,0)),"Ordin inexistent în registru.",TRIM(IF(OR(D316="",E316="",F316="",G316=""),"Date incomplete. ","")&amp;IF(AND(D316&lt;&gt;"",OR(D316&lt;INDEX('Registru ordine'!$J$5:$J$304,MATCH(B316,'Registru ordine'!$B$5:$B$304,0))-1,D316&gt;INDEX('Registru ordine'!$L$5:$L$304,MATCH(B316,'Registru ordine'!$B$5:$B$304,0))+1)),"Data e în afara deplasării. ",""))))</f>
        <v/>
      </c>
    </row>
    <row r="317" spans="1:8" x14ac:dyDescent="0.2">
      <c r="A317" s="1" t="str">
        <f t="shared" si="4"/>
        <v/>
      </c>
      <c r="B317" s="18"/>
      <c r="C317" s="19" t="str">
        <f>IF(B317="","",COUNTIF(INDEX($B:$B,5):B317,B317))</f>
        <v/>
      </c>
      <c r="D317" s="20"/>
      <c r="E317" s="6"/>
      <c r="F317" s="6"/>
      <c r="G317" s="7"/>
      <c r="H317" s="21" t="str">
        <f>IF(B317="","",IF(ISNA(MATCH(B317,'Registru ordine'!$B$5:$B$304,0)),"Ordin inexistent în registru.",TRIM(IF(OR(D317="",E317="",F317="",G317=""),"Date incomplete. ","")&amp;IF(AND(D317&lt;&gt;"",OR(D317&lt;INDEX('Registru ordine'!$J$5:$J$304,MATCH(B317,'Registru ordine'!$B$5:$B$304,0))-1,D317&gt;INDEX('Registru ordine'!$L$5:$L$304,MATCH(B317,'Registru ordine'!$B$5:$B$304,0))+1)),"Data e în afara deplasării. ",""))))</f>
        <v/>
      </c>
    </row>
    <row r="318" spans="1:8" x14ac:dyDescent="0.2">
      <c r="A318" s="1" t="str">
        <f t="shared" si="4"/>
        <v/>
      </c>
      <c r="B318" s="18"/>
      <c r="C318" s="19" t="str">
        <f>IF(B318="","",COUNTIF(INDEX($B:$B,5):B318,B318))</f>
        <v/>
      </c>
      <c r="D318" s="20"/>
      <c r="E318" s="6"/>
      <c r="F318" s="6"/>
      <c r="G318" s="7"/>
      <c r="H318" s="21" t="str">
        <f>IF(B318="","",IF(ISNA(MATCH(B318,'Registru ordine'!$B$5:$B$304,0)),"Ordin inexistent în registru.",TRIM(IF(OR(D318="",E318="",F318="",G318=""),"Date incomplete. ","")&amp;IF(AND(D318&lt;&gt;"",OR(D318&lt;INDEX('Registru ordine'!$J$5:$J$304,MATCH(B318,'Registru ordine'!$B$5:$B$304,0))-1,D318&gt;INDEX('Registru ordine'!$L$5:$L$304,MATCH(B318,'Registru ordine'!$B$5:$B$304,0))+1)),"Data e în afara deplasării. ",""))))</f>
        <v/>
      </c>
    </row>
    <row r="319" spans="1:8" x14ac:dyDescent="0.2">
      <c r="A319" s="1" t="str">
        <f t="shared" si="4"/>
        <v/>
      </c>
      <c r="B319" s="18"/>
      <c r="C319" s="19" t="str">
        <f>IF(B319="","",COUNTIF(INDEX($B:$B,5):B319,B319))</f>
        <v/>
      </c>
      <c r="D319" s="20"/>
      <c r="E319" s="6"/>
      <c r="F319" s="6"/>
      <c r="G319" s="7"/>
      <c r="H319" s="21" t="str">
        <f>IF(B319="","",IF(ISNA(MATCH(B319,'Registru ordine'!$B$5:$B$304,0)),"Ordin inexistent în registru.",TRIM(IF(OR(D319="",E319="",F319="",G319=""),"Date incomplete. ","")&amp;IF(AND(D319&lt;&gt;"",OR(D319&lt;INDEX('Registru ordine'!$J$5:$J$304,MATCH(B319,'Registru ordine'!$B$5:$B$304,0))-1,D319&gt;INDEX('Registru ordine'!$L$5:$L$304,MATCH(B319,'Registru ordine'!$B$5:$B$304,0))+1)),"Data e în afara deplasării. ",""))))</f>
        <v/>
      </c>
    </row>
    <row r="320" spans="1:8" x14ac:dyDescent="0.2">
      <c r="A320" s="1" t="str">
        <f t="shared" si="4"/>
        <v/>
      </c>
      <c r="B320" s="18"/>
      <c r="C320" s="19" t="str">
        <f>IF(B320="","",COUNTIF(INDEX($B:$B,5):B320,B320))</f>
        <v/>
      </c>
      <c r="D320" s="20"/>
      <c r="E320" s="6"/>
      <c r="F320" s="6"/>
      <c r="G320" s="7"/>
      <c r="H320" s="21" t="str">
        <f>IF(B320="","",IF(ISNA(MATCH(B320,'Registru ordine'!$B$5:$B$304,0)),"Ordin inexistent în registru.",TRIM(IF(OR(D320="",E320="",F320="",G320=""),"Date incomplete. ","")&amp;IF(AND(D320&lt;&gt;"",OR(D320&lt;INDEX('Registru ordine'!$J$5:$J$304,MATCH(B320,'Registru ordine'!$B$5:$B$304,0))-1,D320&gt;INDEX('Registru ordine'!$L$5:$L$304,MATCH(B320,'Registru ordine'!$B$5:$B$304,0))+1)),"Data e în afara deplasării. ",""))))</f>
        <v/>
      </c>
    </row>
    <row r="321" spans="1:8" x14ac:dyDescent="0.2">
      <c r="A321" s="1" t="str">
        <f t="shared" si="4"/>
        <v/>
      </c>
      <c r="B321" s="18"/>
      <c r="C321" s="19" t="str">
        <f>IF(B321="","",COUNTIF(INDEX($B:$B,5):B321,B321))</f>
        <v/>
      </c>
      <c r="D321" s="20"/>
      <c r="E321" s="6"/>
      <c r="F321" s="6"/>
      <c r="G321" s="7"/>
      <c r="H321" s="21" t="str">
        <f>IF(B321="","",IF(ISNA(MATCH(B321,'Registru ordine'!$B$5:$B$304,0)),"Ordin inexistent în registru.",TRIM(IF(OR(D321="",E321="",F321="",G321=""),"Date incomplete. ","")&amp;IF(AND(D321&lt;&gt;"",OR(D321&lt;INDEX('Registru ordine'!$J$5:$J$304,MATCH(B321,'Registru ordine'!$B$5:$B$304,0))-1,D321&gt;INDEX('Registru ordine'!$L$5:$L$304,MATCH(B321,'Registru ordine'!$B$5:$B$304,0))+1)),"Data e în afara deplasării. ",""))))</f>
        <v/>
      </c>
    </row>
    <row r="322" spans="1:8" x14ac:dyDescent="0.2">
      <c r="A322" s="1" t="str">
        <f t="shared" si="4"/>
        <v/>
      </c>
      <c r="B322" s="18"/>
      <c r="C322" s="19" t="str">
        <f>IF(B322="","",COUNTIF(INDEX($B:$B,5):B322,B322))</f>
        <v/>
      </c>
      <c r="D322" s="20"/>
      <c r="E322" s="6"/>
      <c r="F322" s="6"/>
      <c r="G322" s="7"/>
      <c r="H322" s="21" t="str">
        <f>IF(B322="","",IF(ISNA(MATCH(B322,'Registru ordine'!$B$5:$B$304,0)),"Ordin inexistent în registru.",TRIM(IF(OR(D322="",E322="",F322="",G322=""),"Date incomplete. ","")&amp;IF(AND(D322&lt;&gt;"",OR(D322&lt;INDEX('Registru ordine'!$J$5:$J$304,MATCH(B322,'Registru ordine'!$B$5:$B$304,0))-1,D322&gt;INDEX('Registru ordine'!$L$5:$L$304,MATCH(B322,'Registru ordine'!$B$5:$B$304,0))+1)),"Data e în afara deplasării. ",""))))</f>
        <v/>
      </c>
    </row>
    <row r="323" spans="1:8" x14ac:dyDescent="0.2">
      <c r="A323" s="1" t="str">
        <f t="shared" si="4"/>
        <v/>
      </c>
      <c r="B323" s="18"/>
      <c r="C323" s="19" t="str">
        <f>IF(B323="","",COUNTIF(INDEX($B:$B,5):B323,B323))</f>
        <v/>
      </c>
      <c r="D323" s="20"/>
      <c r="E323" s="6"/>
      <c r="F323" s="6"/>
      <c r="G323" s="7"/>
      <c r="H323" s="21" t="str">
        <f>IF(B323="","",IF(ISNA(MATCH(B323,'Registru ordine'!$B$5:$B$304,0)),"Ordin inexistent în registru.",TRIM(IF(OR(D323="",E323="",F323="",G323=""),"Date incomplete. ","")&amp;IF(AND(D323&lt;&gt;"",OR(D323&lt;INDEX('Registru ordine'!$J$5:$J$304,MATCH(B323,'Registru ordine'!$B$5:$B$304,0))-1,D323&gt;INDEX('Registru ordine'!$L$5:$L$304,MATCH(B323,'Registru ordine'!$B$5:$B$304,0))+1)),"Data e în afara deplasării. ",""))))</f>
        <v/>
      </c>
    </row>
    <row r="324" spans="1:8" x14ac:dyDescent="0.2">
      <c r="A324" s="1" t="str">
        <f t="shared" si="4"/>
        <v/>
      </c>
      <c r="B324" s="18"/>
      <c r="C324" s="19" t="str">
        <f>IF(B324="","",COUNTIF(INDEX($B:$B,5):B324,B324))</f>
        <v/>
      </c>
      <c r="D324" s="20"/>
      <c r="E324" s="6"/>
      <c r="F324" s="6"/>
      <c r="G324" s="7"/>
      <c r="H324" s="21" t="str">
        <f>IF(B324="","",IF(ISNA(MATCH(B324,'Registru ordine'!$B$5:$B$304,0)),"Ordin inexistent în registru.",TRIM(IF(OR(D324="",E324="",F324="",G324=""),"Date incomplete. ","")&amp;IF(AND(D324&lt;&gt;"",OR(D324&lt;INDEX('Registru ordine'!$J$5:$J$304,MATCH(B324,'Registru ordine'!$B$5:$B$304,0))-1,D324&gt;INDEX('Registru ordine'!$L$5:$L$304,MATCH(B324,'Registru ordine'!$B$5:$B$304,0))+1)),"Data e în afara deplasării. ",""))))</f>
        <v/>
      </c>
    </row>
    <row r="325" spans="1:8" x14ac:dyDescent="0.2">
      <c r="A325" s="1" t="str">
        <f t="shared" ref="A325:A388" si="5">IF(B325="","",B325&amp;"|"&amp;C325)</f>
        <v/>
      </c>
      <c r="B325" s="18"/>
      <c r="C325" s="19" t="str">
        <f>IF(B325="","",COUNTIF(INDEX($B:$B,5):B325,B325))</f>
        <v/>
      </c>
      <c r="D325" s="20"/>
      <c r="E325" s="6"/>
      <c r="F325" s="6"/>
      <c r="G325" s="7"/>
      <c r="H325" s="21" t="str">
        <f>IF(B325="","",IF(ISNA(MATCH(B325,'Registru ordine'!$B$5:$B$304,0)),"Ordin inexistent în registru.",TRIM(IF(OR(D325="",E325="",F325="",G325=""),"Date incomplete. ","")&amp;IF(AND(D325&lt;&gt;"",OR(D325&lt;INDEX('Registru ordine'!$J$5:$J$304,MATCH(B325,'Registru ordine'!$B$5:$B$304,0))-1,D325&gt;INDEX('Registru ordine'!$L$5:$L$304,MATCH(B325,'Registru ordine'!$B$5:$B$304,0))+1)),"Data e în afara deplasării. ",""))))</f>
        <v/>
      </c>
    </row>
    <row r="326" spans="1:8" x14ac:dyDescent="0.2">
      <c r="A326" s="1" t="str">
        <f t="shared" si="5"/>
        <v/>
      </c>
      <c r="B326" s="18"/>
      <c r="C326" s="19" t="str">
        <f>IF(B326="","",COUNTIF(INDEX($B:$B,5):B326,B326))</f>
        <v/>
      </c>
      <c r="D326" s="20"/>
      <c r="E326" s="6"/>
      <c r="F326" s="6"/>
      <c r="G326" s="7"/>
      <c r="H326" s="21" t="str">
        <f>IF(B326="","",IF(ISNA(MATCH(B326,'Registru ordine'!$B$5:$B$304,0)),"Ordin inexistent în registru.",TRIM(IF(OR(D326="",E326="",F326="",G326=""),"Date incomplete. ","")&amp;IF(AND(D326&lt;&gt;"",OR(D326&lt;INDEX('Registru ordine'!$J$5:$J$304,MATCH(B326,'Registru ordine'!$B$5:$B$304,0))-1,D326&gt;INDEX('Registru ordine'!$L$5:$L$304,MATCH(B326,'Registru ordine'!$B$5:$B$304,0))+1)),"Data e în afara deplasării. ",""))))</f>
        <v/>
      </c>
    </row>
    <row r="327" spans="1:8" x14ac:dyDescent="0.2">
      <c r="A327" s="1" t="str">
        <f t="shared" si="5"/>
        <v/>
      </c>
      <c r="B327" s="18"/>
      <c r="C327" s="19" t="str">
        <f>IF(B327="","",COUNTIF(INDEX($B:$B,5):B327,B327))</f>
        <v/>
      </c>
      <c r="D327" s="20"/>
      <c r="E327" s="6"/>
      <c r="F327" s="6"/>
      <c r="G327" s="7"/>
      <c r="H327" s="21" t="str">
        <f>IF(B327="","",IF(ISNA(MATCH(B327,'Registru ordine'!$B$5:$B$304,0)),"Ordin inexistent în registru.",TRIM(IF(OR(D327="",E327="",F327="",G327=""),"Date incomplete. ","")&amp;IF(AND(D327&lt;&gt;"",OR(D327&lt;INDEX('Registru ordine'!$J$5:$J$304,MATCH(B327,'Registru ordine'!$B$5:$B$304,0))-1,D327&gt;INDEX('Registru ordine'!$L$5:$L$304,MATCH(B327,'Registru ordine'!$B$5:$B$304,0))+1)),"Data e în afara deplasării. ",""))))</f>
        <v/>
      </c>
    </row>
    <row r="328" spans="1:8" x14ac:dyDescent="0.2">
      <c r="A328" s="1" t="str">
        <f t="shared" si="5"/>
        <v/>
      </c>
      <c r="B328" s="18"/>
      <c r="C328" s="19" t="str">
        <f>IF(B328="","",COUNTIF(INDEX($B:$B,5):B328,B328))</f>
        <v/>
      </c>
      <c r="D328" s="20"/>
      <c r="E328" s="6"/>
      <c r="F328" s="6"/>
      <c r="G328" s="7"/>
      <c r="H328" s="21" t="str">
        <f>IF(B328="","",IF(ISNA(MATCH(B328,'Registru ordine'!$B$5:$B$304,0)),"Ordin inexistent în registru.",TRIM(IF(OR(D328="",E328="",F328="",G328=""),"Date incomplete. ","")&amp;IF(AND(D328&lt;&gt;"",OR(D328&lt;INDEX('Registru ordine'!$J$5:$J$304,MATCH(B328,'Registru ordine'!$B$5:$B$304,0))-1,D328&gt;INDEX('Registru ordine'!$L$5:$L$304,MATCH(B328,'Registru ordine'!$B$5:$B$304,0))+1)),"Data e în afara deplasării. ",""))))</f>
        <v/>
      </c>
    </row>
    <row r="329" spans="1:8" x14ac:dyDescent="0.2">
      <c r="A329" s="1" t="str">
        <f t="shared" si="5"/>
        <v/>
      </c>
      <c r="B329" s="18"/>
      <c r="C329" s="19" t="str">
        <f>IF(B329="","",COUNTIF(INDEX($B:$B,5):B329,B329))</f>
        <v/>
      </c>
      <c r="D329" s="20"/>
      <c r="E329" s="6"/>
      <c r="F329" s="6"/>
      <c r="G329" s="7"/>
      <c r="H329" s="21" t="str">
        <f>IF(B329="","",IF(ISNA(MATCH(B329,'Registru ordine'!$B$5:$B$304,0)),"Ordin inexistent în registru.",TRIM(IF(OR(D329="",E329="",F329="",G329=""),"Date incomplete. ","")&amp;IF(AND(D329&lt;&gt;"",OR(D329&lt;INDEX('Registru ordine'!$J$5:$J$304,MATCH(B329,'Registru ordine'!$B$5:$B$304,0))-1,D329&gt;INDEX('Registru ordine'!$L$5:$L$304,MATCH(B329,'Registru ordine'!$B$5:$B$304,0))+1)),"Data e în afara deplasării. ",""))))</f>
        <v/>
      </c>
    </row>
    <row r="330" spans="1:8" x14ac:dyDescent="0.2">
      <c r="A330" s="1" t="str">
        <f t="shared" si="5"/>
        <v/>
      </c>
      <c r="B330" s="18"/>
      <c r="C330" s="19" t="str">
        <f>IF(B330="","",COUNTIF(INDEX($B:$B,5):B330,B330))</f>
        <v/>
      </c>
      <c r="D330" s="20"/>
      <c r="E330" s="6"/>
      <c r="F330" s="6"/>
      <c r="G330" s="7"/>
      <c r="H330" s="21" t="str">
        <f>IF(B330="","",IF(ISNA(MATCH(B330,'Registru ordine'!$B$5:$B$304,0)),"Ordin inexistent în registru.",TRIM(IF(OR(D330="",E330="",F330="",G330=""),"Date incomplete. ","")&amp;IF(AND(D330&lt;&gt;"",OR(D330&lt;INDEX('Registru ordine'!$J$5:$J$304,MATCH(B330,'Registru ordine'!$B$5:$B$304,0))-1,D330&gt;INDEX('Registru ordine'!$L$5:$L$304,MATCH(B330,'Registru ordine'!$B$5:$B$304,0))+1)),"Data e în afara deplasării. ",""))))</f>
        <v/>
      </c>
    </row>
    <row r="331" spans="1:8" x14ac:dyDescent="0.2">
      <c r="A331" s="1" t="str">
        <f t="shared" si="5"/>
        <v/>
      </c>
      <c r="B331" s="18"/>
      <c r="C331" s="19" t="str">
        <f>IF(B331="","",COUNTIF(INDEX($B:$B,5):B331,B331))</f>
        <v/>
      </c>
      <c r="D331" s="20"/>
      <c r="E331" s="6"/>
      <c r="F331" s="6"/>
      <c r="G331" s="7"/>
      <c r="H331" s="21" t="str">
        <f>IF(B331="","",IF(ISNA(MATCH(B331,'Registru ordine'!$B$5:$B$304,0)),"Ordin inexistent în registru.",TRIM(IF(OR(D331="",E331="",F331="",G331=""),"Date incomplete. ","")&amp;IF(AND(D331&lt;&gt;"",OR(D331&lt;INDEX('Registru ordine'!$J$5:$J$304,MATCH(B331,'Registru ordine'!$B$5:$B$304,0))-1,D331&gt;INDEX('Registru ordine'!$L$5:$L$304,MATCH(B331,'Registru ordine'!$B$5:$B$304,0))+1)),"Data e în afara deplasării. ",""))))</f>
        <v/>
      </c>
    </row>
    <row r="332" spans="1:8" x14ac:dyDescent="0.2">
      <c r="A332" s="1" t="str">
        <f t="shared" si="5"/>
        <v/>
      </c>
      <c r="B332" s="18"/>
      <c r="C332" s="19" t="str">
        <f>IF(B332="","",COUNTIF(INDEX($B:$B,5):B332,B332))</f>
        <v/>
      </c>
      <c r="D332" s="20"/>
      <c r="E332" s="6"/>
      <c r="F332" s="6"/>
      <c r="G332" s="7"/>
      <c r="H332" s="21" t="str">
        <f>IF(B332="","",IF(ISNA(MATCH(B332,'Registru ordine'!$B$5:$B$304,0)),"Ordin inexistent în registru.",TRIM(IF(OR(D332="",E332="",F332="",G332=""),"Date incomplete. ","")&amp;IF(AND(D332&lt;&gt;"",OR(D332&lt;INDEX('Registru ordine'!$J$5:$J$304,MATCH(B332,'Registru ordine'!$B$5:$B$304,0))-1,D332&gt;INDEX('Registru ordine'!$L$5:$L$304,MATCH(B332,'Registru ordine'!$B$5:$B$304,0))+1)),"Data e în afara deplasării. ",""))))</f>
        <v/>
      </c>
    </row>
    <row r="333" spans="1:8" x14ac:dyDescent="0.2">
      <c r="A333" s="1" t="str">
        <f t="shared" si="5"/>
        <v/>
      </c>
      <c r="B333" s="18"/>
      <c r="C333" s="19" t="str">
        <f>IF(B333="","",COUNTIF(INDEX($B:$B,5):B333,B333))</f>
        <v/>
      </c>
      <c r="D333" s="20"/>
      <c r="E333" s="6"/>
      <c r="F333" s="6"/>
      <c r="G333" s="7"/>
      <c r="H333" s="21" t="str">
        <f>IF(B333="","",IF(ISNA(MATCH(B333,'Registru ordine'!$B$5:$B$304,0)),"Ordin inexistent în registru.",TRIM(IF(OR(D333="",E333="",F333="",G333=""),"Date incomplete. ","")&amp;IF(AND(D333&lt;&gt;"",OR(D333&lt;INDEX('Registru ordine'!$J$5:$J$304,MATCH(B333,'Registru ordine'!$B$5:$B$304,0))-1,D333&gt;INDEX('Registru ordine'!$L$5:$L$304,MATCH(B333,'Registru ordine'!$B$5:$B$304,0))+1)),"Data e în afara deplasării. ",""))))</f>
        <v/>
      </c>
    </row>
    <row r="334" spans="1:8" x14ac:dyDescent="0.2">
      <c r="A334" s="1" t="str">
        <f t="shared" si="5"/>
        <v/>
      </c>
      <c r="B334" s="18"/>
      <c r="C334" s="19" t="str">
        <f>IF(B334="","",COUNTIF(INDEX($B:$B,5):B334,B334))</f>
        <v/>
      </c>
      <c r="D334" s="20"/>
      <c r="E334" s="6"/>
      <c r="F334" s="6"/>
      <c r="G334" s="7"/>
      <c r="H334" s="21" t="str">
        <f>IF(B334="","",IF(ISNA(MATCH(B334,'Registru ordine'!$B$5:$B$304,0)),"Ordin inexistent în registru.",TRIM(IF(OR(D334="",E334="",F334="",G334=""),"Date incomplete. ","")&amp;IF(AND(D334&lt;&gt;"",OR(D334&lt;INDEX('Registru ordine'!$J$5:$J$304,MATCH(B334,'Registru ordine'!$B$5:$B$304,0))-1,D334&gt;INDEX('Registru ordine'!$L$5:$L$304,MATCH(B334,'Registru ordine'!$B$5:$B$304,0))+1)),"Data e în afara deplasării. ",""))))</f>
        <v/>
      </c>
    </row>
    <row r="335" spans="1:8" x14ac:dyDescent="0.2">
      <c r="A335" s="1" t="str">
        <f t="shared" si="5"/>
        <v/>
      </c>
      <c r="B335" s="18"/>
      <c r="C335" s="19" t="str">
        <f>IF(B335="","",COUNTIF(INDEX($B:$B,5):B335,B335))</f>
        <v/>
      </c>
      <c r="D335" s="20"/>
      <c r="E335" s="6"/>
      <c r="F335" s="6"/>
      <c r="G335" s="7"/>
      <c r="H335" s="21" t="str">
        <f>IF(B335="","",IF(ISNA(MATCH(B335,'Registru ordine'!$B$5:$B$304,0)),"Ordin inexistent în registru.",TRIM(IF(OR(D335="",E335="",F335="",G335=""),"Date incomplete. ","")&amp;IF(AND(D335&lt;&gt;"",OR(D335&lt;INDEX('Registru ordine'!$J$5:$J$304,MATCH(B335,'Registru ordine'!$B$5:$B$304,0))-1,D335&gt;INDEX('Registru ordine'!$L$5:$L$304,MATCH(B335,'Registru ordine'!$B$5:$B$304,0))+1)),"Data e în afara deplasării. ",""))))</f>
        <v/>
      </c>
    </row>
    <row r="336" spans="1:8" x14ac:dyDescent="0.2">
      <c r="A336" s="1" t="str">
        <f t="shared" si="5"/>
        <v/>
      </c>
      <c r="B336" s="18"/>
      <c r="C336" s="19" t="str">
        <f>IF(B336="","",COUNTIF(INDEX($B:$B,5):B336,B336))</f>
        <v/>
      </c>
      <c r="D336" s="20"/>
      <c r="E336" s="6"/>
      <c r="F336" s="6"/>
      <c r="G336" s="7"/>
      <c r="H336" s="21" t="str">
        <f>IF(B336="","",IF(ISNA(MATCH(B336,'Registru ordine'!$B$5:$B$304,0)),"Ordin inexistent în registru.",TRIM(IF(OR(D336="",E336="",F336="",G336=""),"Date incomplete. ","")&amp;IF(AND(D336&lt;&gt;"",OR(D336&lt;INDEX('Registru ordine'!$J$5:$J$304,MATCH(B336,'Registru ordine'!$B$5:$B$304,0))-1,D336&gt;INDEX('Registru ordine'!$L$5:$L$304,MATCH(B336,'Registru ordine'!$B$5:$B$304,0))+1)),"Data e în afara deplasării. ",""))))</f>
        <v/>
      </c>
    </row>
    <row r="337" spans="1:8" x14ac:dyDescent="0.2">
      <c r="A337" s="1" t="str">
        <f t="shared" si="5"/>
        <v/>
      </c>
      <c r="B337" s="18"/>
      <c r="C337" s="19" t="str">
        <f>IF(B337="","",COUNTIF(INDEX($B:$B,5):B337,B337))</f>
        <v/>
      </c>
      <c r="D337" s="20"/>
      <c r="E337" s="6"/>
      <c r="F337" s="6"/>
      <c r="G337" s="7"/>
      <c r="H337" s="21" t="str">
        <f>IF(B337="","",IF(ISNA(MATCH(B337,'Registru ordine'!$B$5:$B$304,0)),"Ordin inexistent în registru.",TRIM(IF(OR(D337="",E337="",F337="",G337=""),"Date incomplete. ","")&amp;IF(AND(D337&lt;&gt;"",OR(D337&lt;INDEX('Registru ordine'!$J$5:$J$304,MATCH(B337,'Registru ordine'!$B$5:$B$304,0))-1,D337&gt;INDEX('Registru ordine'!$L$5:$L$304,MATCH(B337,'Registru ordine'!$B$5:$B$304,0))+1)),"Data e în afara deplasării. ",""))))</f>
        <v/>
      </c>
    </row>
    <row r="338" spans="1:8" x14ac:dyDescent="0.2">
      <c r="A338" s="1" t="str">
        <f t="shared" si="5"/>
        <v/>
      </c>
      <c r="B338" s="18"/>
      <c r="C338" s="19" t="str">
        <f>IF(B338="","",COUNTIF(INDEX($B:$B,5):B338,B338))</f>
        <v/>
      </c>
      <c r="D338" s="20"/>
      <c r="E338" s="6"/>
      <c r="F338" s="6"/>
      <c r="G338" s="7"/>
      <c r="H338" s="21" t="str">
        <f>IF(B338="","",IF(ISNA(MATCH(B338,'Registru ordine'!$B$5:$B$304,0)),"Ordin inexistent în registru.",TRIM(IF(OR(D338="",E338="",F338="",G338=""),"Date incomplete. ","")&amp;IF(AND(D338&lt;&gt;"",OR(D338&lt;INDEX('Registru ordine'!$J$5:$J$304,MATCH(B338,'Registru ordine'!$B$5:$B$304,0))-1,D338&gt;INDEX('Registru ordine'!$L$5:$L$304,MATCH(B338,'Registru ordine'!$B$5:$B$304,0))+1)),"Data e în afara deplasării. ",""))))</f>
        <v/>
      </c>
    </row>
    <row r="339" spans="1:8" x14ac:dyDescent="0.2">
      <c r="A339" s="1" t="str">
        <f t="shared" si="5"/>
        <v/>
      </c>
      <c r="B339" s="18"/>
      <c r="C339" s="19" t="str">
        <f>IF(B339="","",COUNTIF(INDEX($B:$B,5):B339,B339))</f>
        <v/>
      </c>
      <c r="D339" s="20"/>
      <c r="E339" s="6"/>
      <c r="F339" s="6"/>
      <c r="G339" s="7"/>
      <c r="H339" s="21" t="str">
        <f>IF(B339="","",IF(ISNA(MATCH(B339,'Registru ordine'!$B$5:$B$304,0)),"Ordin inexistent în registru.",TRIM(IF(OR(D339="",E339="",F339="",G339=""),"Date incomplete. ","")&amp;IF(AND(D339&lt;&gt;"",OR(D339&lt;INDEX('Registru ordine'!$J$5:$J$304,MATCH(B339,'Registru ordine'!$B$5:$B$304,0))-1,D339&gt;INDEX('Registru ordine'!$L$5:$L$304,MATCH(B339,'Registru ordine'!$B$5:$B$304,0))+1)),"Data e în afara deplasării. ",""))))</f>
        <v/>
      </c>
    </row>
    <row r="340" spans="1:8" x14ac:dyDescent="0.2">
      <c r="A340" s="1" t="str">
        <f t="shared" si="5"/>
        <v/>
      </c>
      <c r="B340" s="18"/>
      <c r="C340" s="19" t="str">
        <f>IF(B340="","",COUNTIF(INDEX($B:$B,5):B340,B340))</f>
        <v/>
      </c>
      <c r="D340" s="20"/>
      <c r="E340" s="6"/>
      <c r="F340" s="6"/>
      <c r="G340" s="7"/>
      <c r="H340" s="21" t="str">
        <f>IF(B340="","",IF(ISNA(MATCH(B340,'Registru ordine'!$B$5:$B$304,0)),"Ordin inexistent în registru.",TRIM(IF(OR(D340="",E340="",F340="",G340=""),"Date incomplete. ","")&amp;IF(AND(D340&lt;&gt;"",OR(D340&lt;INDEX('Registru ordine'!$J$5:$J$304,MATCH(B340,'Registru ordine'!$B$5:$B$304,0))-1,D340&gt;INDEX('Registru ordine'!$L$5:$L$304,MATCH(B340,'Registru ordine'!$B$5:$B$304,0))+1)),"Data e în afara deplasării. ",""))))</f>
        <v/>
      </c>
    </row>
    <row r="341" spans="1:8" x14ac:dyDescent="0.2">
      <c r="A341" s="1" t="str">
        <f t="shared" si="5"/>
        <v/>
      </c>
      <c r="B341" s="18"/>
      <c r="C341" s="19" t="str">
        <f>IF(B341="","",COUNTIF(INDEX($B:$B,5):B341,B341))</f>
        <v/>
      </c>
      <c r="D341" s="20"/>
      <c r="E341" s="6"/>
      <c r="F341" s="6"/>
      <c r="G341" s="7"/>
      <c r="H341" s="21" t="str">
        <f>IF(B341="","",IF(ISNA(MATCH(B341,'Registru ordine'!$B$5:$B$304,0)),"Ordin inexistent în registru.",TRIM(IF(OR(D341="",E341="",F341="",G341=""),"Date incomplete. ","")&amp;IF(AND(D341&lt;&gt;"",OR(D341&lt;INDEX('Registru ordine'!$J$5:$J$304,MATCH(B341,'Registru ordine'!$B$5:$B$304,0))-1,D341&gt;INDEX('Registru ordine'!$L$5:$L$304,MATCH(B341,'Registru ordine'!$B$5:$B$304,0))+1)),"Data e în afara deplasării. ",""))))</f>
        <v/>
      </c>
    </row>
    <row r="342" spans="1:8" x14ac:dyDescent="0.2">
      <c r="A342" s="1" t="str">
        <f t="shared" si="5"/>
        <v/>
      </c>
      <c r="B342" s="18"/>
      <c r="C342" s="19" t="str">
        <f>IF(B342="","",COUNTIF(INDEX($B:$B,5):B342,B342))</f>
        <v/>
      </c>
      <c r="D342" s="20"/>
      <c r="E342" s="6"/>
      <c r="F342" s="6"/>
      <c r="G342" s="7"/>
      <c r="H342" s="21" t="str">
        <f>IF(B342="","",IF(ISNA(MATCH(B342,'Registru ordine'!$B$5:$B$304,0)),"Ordin inexistent în registru.",TRIM(IF(OR(D342="",E342="",F342="",G342=""),"Date incomplete. ","")&amp;IF(AND(D342&lt;&gt;"",OR(D342&lt;INDEX('Registru ordine'!$J$5:$J$304,MATCH(B342,'Registru ordine'!$B$5:$B$304,0))-1,D342&gt;INDEX('Registru ordine'!$L$5:$L$304,MATCH(B342,'Registru ordine'!$B$5:$B$304,0))+1)),"Data e în afara deplasării. ",""))))</f>
        <v/>
      </c>
    </row>
    <row r="343" spans="1:8" x14ac:dyDescent="0.2">
      <c r="A343" s="1" t="str">
        <f t="shared" si="5"/>
        <v/>
      </c>
      <c r="B343" s="18"/>
      <c r="C343" s="19" t="str">
        <f>IF(B343="","",COUNTIF(INDEX($B:$B,5):B343,B343))</f>
        <v/>
      </c>
      <c r="D343" s="20"/>
      <c r="E343" s="6"/>
      <c r="F343" s="6"/>
      <c r="G343" s="7"/>
      <c r="H343" s="21" t="str">
        <f>IF(B343="","",IF(ISNA(MATCH(B343,'Registru ordine'!$B$5:$B$304,0)),"Ordin inexistent în registru.",TRIM(IF(OR(D343="",E343="",F343="",G343=""),"Date incomplete. ","")&amp;IF(AND(D343&lt;&gt;"",OR(D343&lt;INDEX('Registru ordine'!$J$5:$J$304,MATCH(B343,'Registru ordine'!$B$5:$B$304,0))-1,D343&gt;INDEX('Registru ordine'!$L$5:$L$304,MATCH(B343,'Registru ordine'!$B$5:$B$304,0))+1)),"Data e în afara deplasării. ",""))))</f>
        <v/>
      </c>
    </row>
    <row r="344" spans="1:8" x14ac:dyDescent="0.2">
      <c r="A344" s="1" t="str">
        <f t="shared" si="5"/>
        <v/>
      </c>
      <c r="B344" s="18"/>
      <c r="C344" s="19" t="str">
        <f>IF(B344="","",COUNTIF(INDEX($B:$B,5):B344,B344))</f>
        <v/>
      </c>
      <c r="D344" s="20"/>
      <c r="E344" s="6"/>
      <c r="F344" s="6"/>
      <c r="G344" s="7"/>
      <c r="H344" s="21" t="str">
        <f>IF(B344="","",IF(ISNA(MATCH(B344,'Registru ordine'!$B$5:$B$304,0)),"Ordin inexistent în registru.",TRIM(IF(OR(D344="",E344="",F344="",G344=""),"Date incomplete. ","")&amp;IF(AND(D344&lt;&gt;"",OR(D344&lt;INDEX('Registru ordine'!$J$5:$J$304,MATCH(B344,'Registru ordine'!$B$5:$B$304,0))-1,D344&gt;INDEX('Registru ordine'!$L$5:$L$304,MATCH(B344,'Registru ordine'!$B$5:$B$304,0))+1)),"Data e în afara deplasării. ",""))))</f>
        <v/>
      </c>
    </row>
    <row r="345" spans="1:8" x14ac:dyDescent="0.2">
      <c r="A345" s="1" t="str">
        <f t="shared" si="5"/>
        <v/>
      </c>
      <c r="B345" s="18"/>
      <c r="C345" s="19" t="str">
        <f>IF(B345="","",COUNTIF(INDEX($B:$B,5):B345,B345))</f>
        <v/>
      </c>
      <c r="D345" s="20"/>
      <c r="E345" s="6"/>
      <c r="F345" s="6"/>
      <c r="G345" s="7"/>
      <c r="H345" s="21" t="str">
        <f>IF(B345="","",IF(ISNA(MATCH(B345,'Registru ordine'!$B$5:$B$304,0)),"Ordin inexistent în registru.",TRIM(IF(OR(D345="",E345="",F345="",G345=""),"Date incomplete. ","")&amp;IF(AND(D345&lt;&gt;"",OR(D345&lt;INDEX('Registru ordine'!$J$5:$J$304,MATCH(B345,'Registru ordine'!$B$5:$B$304,0))-1,D345&gt;INDEX('Registru ordine'!$L$5:$L$304,MATCH(B345,'Registru ordine'!$B$5:$B$304,0))+1)),"Data e în afara deplasării. ",""))))</f>
        <v/>
      </c>
    </row>
    <row r="346" spans="1:8" x14ac:dyDescent="0.2">
      <c r="A346" s="1" t="str">
        <f t="shared" si="5"/>
        <v/>
      </c>
      <c r="B346" s="18"/>
      <c r="C346" s="19" t="str">
        <f>IF(B346="","",COUNTIF(INDEX($B:$B,5):B346,B346))</f>
        <v/>
      </c>
      <c r="D346" s="20"/>
      <c r="E346" s="6"/>
      <c r="F346" s="6"/>
      <c r="G346" s="7"/>
      <c r="H346" s="21" t="str">
        <f>IF(B346="","",IF(ISNA(MATCH(B346,'Registru ordine'!$B$5:$B$304,0)),"Ordin inexistent în registru.",TRIM(IF(OR(D346="",E346="",F346="",G346=""),"Date incomplete. ","")&amp;IF(AND(D346&lt;&gt;"",OR(D346&lt;INDEX('Registru ordine'!$J$5:$J$304,MATCH(B346,'Registru ordine'!$B$5:$B$304,0))-1,D346&gt;INDEX('Registru ordine'!$L$5:$L$304,MATCH(B346,'Registru ordine'!$B$5:$B$304,0))+1)),"Data e în afara deplasării. ",""))))</f>
        <v/>
      </c>
    </row>
    <row r="347" spans="1:8" x14ac:dyDescent="0.2">
      <c r="A347" s="1" t="str">
        <f t="shared" si="5"/>
        <v/>
      </c>
      <c r="B347" s="18"/>
      <c r="C347" s="19" t="str">
        <f>IF(B347="","",COUNTIF(INDEX($B:$B,5):B347,B347))</f>
        <v/>
      </c>
      <c r="D347" s="20"/>
      <c r="E347" s="6"/>
      <c r="F347" s="6"/>
      <c r="G347" s="7"/>
      <c r="H347" s="21" t="str">
        <f>IF(B347="","",IF(ISNA(MATCH(B347,'Registru ordine'!$B$5:$B$304,0)),"Ordin inexistent în registru.",TRIM(IF(OR(D347="",E347="",F347="",G347=""),"Date incomplete. ","")&amp;IF(AND(D347&lt;&gt;"",OR(D347&lt;INDEX('Registru ordine'!$J$5:$J$304,MATCH(B347,'Registru ordine'!$B$5:$B$304,0))-1,D347&gt;INDEX('Registru ordine'!$L$5:$L$304,MATCH(B347,'Registru ordine'!$B$5:$B$304,0))+1)),"Data e în afara deplasării. ",""))))</f>
        <v/>
      </c>
    </row>
    <row r="348" spans="1:8" x14ac:dyDescent="0.2">
      <c r="A348" s="1" t="str">
        <f t="shared" si="5"/>
        <v/>
      </c>
      <c r="B348" s="18"/>
      <c r="C348" s="19" t="str">
        <f>IF(B348="","",COUNTIF(INDEX($B:$B,5):B348,B348))</f>
        <v/>
      </c>
      <c r="D348" s="20"/>
      <c r="E348" s="6"/>
      <c r="F348" s="6"/>
      <c r="G348" s="7"/>
      <c r="H348" s="21" t="str">
        <f>IF(B348="","",IF(ISNA(MATCH(B348,'Registru ordine'!$B$5:$B$304,0)),"Ordin inexistent în registru.",TRIM(IF(OR(D348="",E348="",F348="",G348=""),"Date incomplete. ","")&amp;IF(AND(D348&lt;&gt;"",OR(D348&lt;INDEX('Registru ordine'!$J$5:$J$304,MATCH(B348,'Registru ordine'!$B$5:$B$304,0))-1,D348&gt;INDEX('Registru ordine'!$L$5:$L$304,MATCH(B348,'Registru ordine'!$B$5:$B$304,0))+1)),"Data e în afara deplasării. ",""))))</f>
        <v/>
      </c>
    </row>
    <row r="349" spans="1:8" x14ac:dyDescent="0.2">
      <c r="A349" s="1" t="str">
        <f t="shared" si="5"/>
        <v/>
      </c>
      <c r="B349" s="18"/>
      <c r="C349" s="19" t="str">
        <f>IF(B349="","",COUNTIF(INDEX($B:$B,5):B349,B349))</f>
        <v/>
      </c>
      <c r="D349" s="20"/>
      <c r="E349" s="6"/>
      <c r="F349" s="6"/>
      <c r="G349" s="7"/>
      <c r="H349" s="21" t="str">
        <f>IF(B349="","",IF(ISNA(MATCH(B349,'Registru ordine'!$B$5:$B$304,0)),"Ordin inexistent în registru.",TRIM(IF(OR(D349="",E349="",F349="",G349=""),"Date incomplete. ","")&amp;IF(AND(D349&lt;&gt;"",OR(D349&lt;INDEX('Registru ordine'!$J$5:$J$304,MATCH(B349,'Registru ordine'!$B$5:$B$304,0))-1,D349&gt;INDEX('Registru ordine'!$L$5:$L$304,MATCH(B349,'Registru ordine'!$B$5:$B$304,0))+1)),"Data e în afara deplasării. ",""))))</f>
        <v/>
      </c>
    </row>
    <row r="350" spans="1:8" x14ac:dyDescent="0.2">
      <c r="A350" s="1" t="str">
        <f t="shared" si="5"/>
        <v/>
      </c>
      <c r="B350" s="18"/>
      <c r="C350" s="19" t="str">
        <f>IF(B350="","",COUNTIF(INDEX($B:$B,5):B350,B350))</f>
        <v/>
      </c>
      <c r="D350" s="20"/>
      <c r="E350" s="6"/>
      <c r="F350" s="6"/>
      <c r="G350" s="7"/>
      <c r="H350" s="21" t="str">
        <f>IF(B350="","",IF(ISNA(MATCH(B350,'Registru ordine'!$B$5:$B$304,0)),"Ordin inexistent în registru.",TRIM(IF(OR(D350="",E350="",F350="",G350=""),"Date incomplete. ","")&amp;IF(AND(D350&lt;&gt;"",OR(D350&lt;INDEX('Registru ordine'!$J$5:$J$304,MATCH(B350,'Registru ordine'!$B$5:$B$304,0))-1,D350&gt;INDEX('Registru ordine'!$L$5:$L$304,MATCH(B350,'Registru ordine'!$B$5:$B$304,0))+1)),"Data e în afara deplasării. ",""))))</f>
        <v/>
      </c>
    </row>
    <row r="351" spans="1:8" x14ac:dyDescent="0.2">
      <c r="A351" s="1" t="str">
        <f t="shared" si="5"/>
        <v/>
      </c>
      <c r="B351" s="18"/>
      <c r="C351" s="19" t="str">
        <f>IF(B351="","",COUNTIF(INDEX($B:$B,5):B351,B351))</f>
        <v/>
      </c>
      <c r="D351" s="20"/>
      <c r="E351" s="6"/>
      <c r="F351" s="6"/>
      <c r="G351" s="7"/>
      <c r="H351" s="21" t="str">
        <f>IF(B351="","",IF(ISNA(MATCH(B351,'Registru ordine'!$B$5:$B$304,0)),"Ordin inexistent în registru.",TRIM(IF(OR(D351="",E351="",F351="",G351=""),"Date incomplete. ","")&amp;IF(AND(D351&lt;&gt;"",OR(D351&lt;INDEX('Registru ordine'!$J$5:$J$304,MATCH(B351,'Registru ordine'!$B$5:$B$304,0))-1,D351&gt;INDEX('Registru ordine'!$L$5:$L$304,MATCH(B351,'Registru ordine'!$B$5:$B$304,0))+1)),"Data e în afara deplasării. ",""))))</f>
        <v/>
      </c>
    </row>
    <row r="352" spans="1:8" x14ac:dyDescent="0.2">
      <c r="A352" s="1" t="str">
        <f t="shared" si="5"/>
        <v/>
      </c>
      <c r="B352" s="18"/>
      <c r="C352" s="19" t="str">
        <f>IF(B352="","",COUNTIF(INDEX($B:$B,5):B352,B352))</f>
        <v/>
      </c>
      <c r="D352" s="20"/>
      <c r="E352" s="6"/>
      <c r="F352" s="6"/>
      <c r="G352" s="7"/>
      <c r="H352" s="21" t="str">
        <f>IF(B352="","",IF(ISNA(MATCH(B352,'Registru ordine'!$B$5:$B$304,0)),"Ordin inexistent în registru.",TRIM(IF(OR(D352="",E352="",F352="",G352=""),"Date incomplete. ","")&amp;IF(AND(D352&lt;&gt;"",OR(D352&lt;INDEX('Registru ordine'!$J$5:$J$304,MATCH(B352,'Registru ordine'!$B$5:$B$304,0))-1,D352&gt;INDEX('Registru ordine'!$L$5:$L$304,MATCH(B352,'Registru ordine'!$B$5:$B$304,0))+1)),"Data e în afara deplasării. ",""))))</f>
        <v/>
      </c>
    </row>
    <row r="353" spans="1:8" x14ac:dyDescent="0.2">
      <c r="A353" s="1" t="str">
        <f t="shared" si="5"/>
        <v/>
      </c>
      <c r="B353" s="18"/>
      <c r="C353" s="19" t="str">
        <f>IF(B353="","",COUNTIF(INDEX($B:$B,5):B353,B353))</f>
        <v/>
      </c>
      <c r="D353" s="20"/>
      <c r="E353" s="6"/>
      <c r="F353" s="6"/>
      <c r="G353" s="7"/>
      <c r="H353" s="21" t="str">
        <f>IF(B353="","",IF(ISNA(MATCH(B353,'Registru ordine'!$B$5:$B$304,0)),"Ordin inexistent în registru.",TRIM(IF(OR(D353="",E353="",F353="",G353=""),"Date incomplete. ","")&amp;IF(AND(D353&lt;&gt;"",OR(D353&lt;INDEX('Registru ordine'!$J$5:$J$304,MATCH(B353,'Registru ordine'!$B$5:$B$304,0))-1,D353&gt;INDEX('Registru ordine'!$L$5:$L$304,MATCH(B353,'Registru ordine'!$B$5:$B$304,0))+1)),"Data e în afara deplasării. ",""))))</f>
        <v/>
      </c>
    </row>
    <row r="354" spans="1:8" x14ac:dyDescent="0.2">
      <c r="A354" s="1" t="str">
        <f t="shared" si="5"/>
        <v/>
      </c>
      <c r="B354" s="18"/>
      <c r="C354" s="19" t="str">
        <f>IF(B354="","",COUNTIF(INDEX($B:$B,5):B354,B354))</f>
        <v/>
      </c>
      <c r="D354" s="20"/>
      <c r="E354" s="6"/>
      <c r="F354" s="6"/>
      <c r="G354" s="7"/>
      <c r="H354" s="21" t="str">
        <f>IF(B354="","",IF(ISNA(MATCH(B354,'Registru ordine'!$B$5:$B$304,0)),"Ordin inexistent în registru.",TRIM(IF(OR(D354="",E354="",F354="",G354=""),"Date incomplete. ","")&amp;IF(AND(D354&lt;&gt;"",OR(D354&lt;INDEX('Registru ordine'!$J$5:$J$304,MATCH(B354,'Registru ordine'!$B$5:$B$304,0))-1,D354&gt;INDEX('Registru ordine'!$L$5:$L$304,MATCH(B354,'Registru ordine'!$B$5:$B$304,0))+1)),"Data e în afara deplasării. ",""))))</f>
        <v/>
      </c>
    </row>
    <row r="355" spans="1:8" x14ac:dyDescent="0.2">
      <c r="A355" s="1" t="str">
        <f t="shared" si="5"/>
        <v/>
      </c>
      <c r="B355" s="18"/>
      <c r="C355" s="19" t="str">
        <f>IF(B355="","",COUNTIF(INDEX($B:$B,5):B355,B355))</f>
        <v/>
      </c>
      <c r="D355" s="20"/>
      <c r="E355" s="6"/>
      <c r="F355" s="6"/>
      <c r="G355" s="7"/>
      <c r="H355" s="21" t="str">
        <f>IF(B355="","",IF(ISNA(MATCH(B355,'Registru ordine'!$B$5:$B$304,0)),"Ordin inexistent în registru.",TRIM(IF(OR(D355="",E355="",F355="",G355=""),"Date incomplete. ","")&amp;IF(AND(D355&lt;&gt;"",OR(D355&lt;INDEX('Registru ordine'!$J$5:$J$304,MATCH(B355,'Registru ordine'!$B$5:$B$304,0))-1,D355&gt;INDEX('Registru ordine'!$L$5:$L$304,MATCH(B355,'Registru ordine'!$B$5:$B$304,0))+1)),"Data e în afara deplasării. ",""))))</f>
        <v/>
      </c>
    </row>
    <row r="356" spans="1:8" x14ac:dyDescent="0.2">
      <c r="A356" s="1" t="str">
        <f t="shared" si="5"/>
        <v/>
      </c>
      <c r="B356" s="18"/>
      <c r="C356" s="19" t="str">
        <f>IF(B356="","",COUNTIF(INDEX($B:$B,5):B356,B356))</f>
        <v/>
      </c>
      <c r="D356" s="20"/>
      <c r="E356" s="6"/>
      <c r="F356" s="6"/>
      <c r="G356" s="7"/>
      <c r="H356" s="21" t="str">
        <f>IF(B356="","",IF(ISNA(MATCH(B356,'Registru ordine'!$B$5:$B$304,0)),"Ordin inexistent în registru.",TRIM(IF(OR(D356="",E356="",F356="",G356=""),"Date incomplete. ","")&amp;IF(AND(D356&lt;&gt;"",OR(D356&lt;INDEX('Registru ordine'!$J$5:$J$304,MATCH(B356,'Registru ordine'!$B$5:$B$304,0))-1,D356&gt;INDEX('Registru ordine'!$L$5:$L$304,MATCH(B356,'Registru ordine'!$B$5:$B$304,0))+1)),"Data e în afara deplasării. ",""))))</f>
        <v/>
      </c>
    </row>
    <row r="357" spans="1:8" x14ac:dyDescent="0.2">
      <c r="A357" s="1" t="str">
        <f t="shared" si="5"/>
        <v/>
      </c>
      <c r="B357" s="18"/>
      <c r="C357" s="19" t="str">
        <f>IF(B357="","",COUNTIF(INDEX($B:$B,5):B357,B357))</f>
        <v/>
      </c>
      <c r="D357" s="20"/>
      <c r="E357" s="6"/>
      <c r="F357" s="6"/>
      <c r="G357" s="7"/>
      <c r="H357" s="21" t="str">
        <f>IF(B357="","",IF(ISNA(MATCH(B357,'Registru ordine'!$B$5:$B$304,0)),"Ordin inexistent în registru.",TRIM(IF(OR(D357="",E357="",F357="",G357=""),"Date incomplete. ","")&amp;IF(AND(D357&lt;&gt;"",OR(D357&lt;INDEX('Registru ordine'!$J$5:$J$304,MATCH(B357,'Registru ordine'!$B$5:$B$304,0))-1,D357&gt;INDEX('Registru ordine'!$L$5:$L$304,MATCH(B357,'Registru ordine'!$B$5:$B$304,0))+1)),"Data e în afara deplasării. ",""))))</f>
        <v/>
      </c>
    </row>
    <row r="358" spans="1:8" x14ac:dyDescent="0.2">
      <c r="A358" s="1" t="str">
        <f t="shared" si="5"/>
        <v/>
      </c>
      <c r="B358" s="18"/>
      <c r="C358" s="19" t="str">
        <f>IF(B358="","",COUNTIF(INDEX($B:$B,5):B358,B358))</f>
        <v/>
      </c>
      <c r="D358" s="20"/>
      <c r="E358" s="6"/>
      <c r="F358" s="6"/>
      <c r="G358" s="7"/>
      <c r="H358" s="21" t="str">
        <f>IF(B358="","",IF(ISNA(MATCH(B358,'Registru ordine'!$B$5:$B$304,0)),"Ordin inexistent în registru.",TRIM(IF(OR(D358="",E358="",F358="",G358=""),"Date incomplete. ","")&amp;IF(AND(D358&lt;&gt;"",OR(D358&lt;INDEX('Registru ordine'!$J$5:$J$304,MATCH(B358,'Registru ordine'!$B$5:$B$304,0))-1,D358&gt;INDEX('Registru ordine'!$L$5:$L$304,MATCH(B358,'Registru ordine'!$B$5:$B$304,0))+1)),"Data e în afara deplasării. ",""))))</f>
        <v/>
      </c>
    </row>
    <row r="359" spans="1:8" x14ac:dyDescent="0.2">
      <c r="A359" s="1" t="str">
        <f t="shared" si="5"/>
        <v/>
      </c>
      <c r="B359" s="18"/>
      <c r="C359" s="19" t="str">
        <f>IF(B359="","",COUNTIF(INDEX($B:$B,5):B359,B359))</f>
        <v/>
      </c>
      <c r="D359" s="20"/>
      <c r="E359" s="6"/>
      <c r="F359" s="6"/>
      <c r="G359" s="7"/>
      <c r="H359" s="21" t="str">
        <f>IF(B359="","",IF(ISNA(MATCH(B359,'Registru ordine'!$B$5:$B$304,0)),"Ordin inexistent în registru.",TRIM(IF(OR(D359="",E359="",F359="",G359=""),"Date incomplete. ","")&amp;IF(AND(D359&lt;&gt;"",OR(D359&lt;INDEX('Registru ordine'!$J$5:$J$304,MATCH(B359,'Registru ordine'!$B$5:$B$304,0))-1,D359&gt;INDEX('Registru ordine'!$L$5:$L$304,MATCH(B359,'Registru ordine'!$B$5:$B$304,0))+1)),"Data e în afara deplasării. ",""))))</f>
        <v/>
      </c>
    </row>
    <row r="360" spans="1:8" x14ac:dyDescent="0.2">
      <c r="A360" s="1" t="str">
        <f t="shared" si="5"/>
        <v/>
      </c>
      <c r="B360" s="18"/>
      <c r="C360" s="19" t="str">
        <f>IF(B360="","",COUNTIF(INDEX($B:$B,5):B360,B360))</f>
        <v/>
      </c>
      <c r="D360" s="20"/>
      <c r="E360" s="6"/>
      <c r="F360" s="6"/>
      <c r="G360" s="7"/>
      <c r="H360" s="21" t="str">
        <f>IF(B360="","",IF(ISNA(MATCH(B360,'Registru ordine'!$B$5:$B$304,0)),"Ordin inexistent în registru.",TRIM(IF(OR(D360="",E360="",F360="",G360=""),"Date incomplete. ","")&amp;IF(AND(D360&lt;&gt;"",OR(D360&lt;INDEX('Registru ordine'!$J$5:$J$304,MATCH(B360,'Registru ordine'!$B$5:$B$304,0))-1,D360&gt;INDEX('Registru ordine'!$L$5:$L$304,MATCH(B360,'Registru ordine'!$B$5:$B$304,0))+1)),"Data e în afara deplasării. ",""))))</f>
        <v/>
      </c>
    </row>
    <row r="361" spans="1:8" x14ac:dyDescent="0.2">
      <c r="A361" s="1" t="str">
        <f t="shared" si="5"/>
        <v/>
      </c>
      <c r="B361" s="18"/>
      <c r="C361" s="19" t="str">
        <f>IF(B361="","",COUNTIF(INDEX($B:$B,5):B361,B361))</f>
        <v/>
      </c>
      <c r="D361" s="20"/>
      <c r="E361" s="6"/>
      <c r="F361" s="6"/>
      <c r="G361" s="7"/>
      <c r="H361" s="21" t="str">
        <f>IF(B361="","",IF(ISNA(MATCH(B361,'Registru ordine'!$B$5:$B$304,0)),"Ordin inexistent în registru.",TRIM(IF(OR(D361="",E361="",F361="",G361=""),"Date incomplete. ","")&amp;IF(AND(D361&lt;&gt;"",OR(D361&lt;INDEX('Registru ordine'!$J$5:$J$304,MATCH(B361,'Registru ordine'!$B$5:$B$304,0))-1,D361&gt;INDEX('Registru ordine'!$L$5:$L$304,MATCH(B361,'Registru ordine'!$B$5:$B$304,0))+1)),"Data e în afara deplasării. ",""))))</f>
        <v/>
      </c>
    </row>
    <row r="362" spans="1:8" x14ac:dyDescent="0.2">
      <c r="A362" s="1" t="str">
        <f t="shared" si="5"/>
        <v/>
      </c>
      <c r="B362" s="18"/>
      <c r="C362" s="19" t="str">
        <f>IF(B362="","",COUNTIF(INDEX($B:$B,5):B362,B362))</f>
        <v/>
      </c>
      <c r="D362" s="20"/>
      <c r="E362" s="6"/>
      <c r="F362" s="6"/>
      <c r="G362" s="7"/>
      <c r="H362" s="21" t="str">
        <f>IF(B362="","",IF(ISNA(MATCH(B362,'Registru ordine'!$B$5:$B$304,0)),"Ordin inexistent în registru.",TRIM(IF(OR(D362="",E362="",F362="",G362=""),"Date incomplete. ","")&amp;IF(AND(D362&lt;&gt;"",OR(D362&lt;INDEX('Registru ordine'!$J$5:$J$304,MATCH(B362,'Registru ordine'!$B$5:$B$304,0))-1,D362&gt;INDEX('Registru ordine'!$L$5:$L$304,MATCH(B362,'Registru ordine'!$B$5:$B$304,0))+1)),"Data e în afara deplasării. ",""))))</f>
        <v/>
      </c>
    </row>
    <row r="363" spans="1:8" x14ac:dyDescent="0.2">
      <c r="A363" s="1" t="str">
        <f t="shared" si="5"/>
        <v/>
      </c>
      <c r="B363" s="18"/>
      <c r="C363" s="19" t="str">
        <f>IF(B363="","",COUNTIF(INDEX($B:$B,5):B363,B363))</f>
        <v/>
      </c>
      <c r="D363" s="20"/>
      <c r="E363" s="6"/>
      <c r="F363" s="6"/>
      <c r="G363" s="7"/>
      <c r="H363" s="21" t="str">
        <f>IF(B363="","",IF(ISNA(MATCH(B363,'Registru ordine'!$B$5:$B$304,0)),"Ordin inexistent în registru.",TRIM(IF(OR(D363="",E363="",F363="",G363=""),"Date incomplete. ","")&amp;IF(AND(D363&lt;&gt;"",OR(D363&lt;INDEX('Registru ordine'!$J$5:$J$304,MATCH(B363,'Registru ordine'!$B$5:$B$304,0))-1,D363&gt;INDEX('Registru ordine'!$L$5:$L$304,MATCH(B363,'Registru ordine'!$B$5:$B$304,0))+1)),"Data e în afara deplasării. ",""))))</f>
        <v/>
      </c>
    </row>
    <row r="364" spans="1:8" x14ac:dyDescent="0.2">
      <c r="A364" s="1" t="str">
        <f t="shared" si="5"/>
        <v/>
      </c>
      <c r="B364" s="18"/>
      <c r="C364" s="19" t="str">
        <f>IF(B364="","",COUNTIF(INDEX($B:$B,5):B364,B364))</f>
        <v/>
      </c>
      <c r="D364" s="20"/>
      <c r="E364" s="6"/>
      <c r="F364" s="6"/>
      <c r="G364" s="7"/>
      <c r="H364" s="21" t="str">
        <f>IF(B364="","",IF(ISNA(MATCH(B364,'Registru ordine'!$B$5:$B$304,0)),"Ordin inexistent în registru.",TRIM(IF(OR(D364="",E364="",F364="",G364=""),"Date incomplete. ","")&amp;IF(AND(D364&lt;&gt;"",OR(D364&lt;INDEX('Registru ordine'!$J$5:$J$304,MATCH(B364,'Registru ordine'!$B$5:$B$304,0))-1,D364&gt;INDEX('Registru ordine'!$L$5:$L$304,MATCH(B364,'Registru ordine'!$B$5:$B$304,0))+1)),"Data e în afara deplasării. ",""))))</f>
        <v/>
      </c>
    </row>
    <row r="365" spans="1:8" x14ac:dyDescent="0.2">
      <c r="A365" s="1" t="str">
        <f t="shared" si="5"/>
        <v/>
      </c>
      <c r="B365" s="18"/>
      <c r="C365" s="19" t="str">
        <f>IF(B365="","",COUNTIF(INDEX($B:$B,5):B365,B365))</f>
        <v/>
      </c>
      <c r="D365" s="20"/>
      <c r="E365" s="6"/>
      <c r="F365" s="6"/>
      <c r="G365" s="7"/>
      <c r="H365" s="21" t="str">
        <f>IF(B365="","",IF(ISNA(MATCH(B365,'Registru ordine'!$B$5:$B$304,0)),"Ordin inexistent în registru.",TRIM(IF(OR(D365="",E365="",F365="",G365=""),"Date incomplete. ","")&amp;IF(AND(D365&lt;&gt;"",OR(D365&lt;INDEX('Registru ordine'!$J$5:$J$304,MATCH(B365,'Registru ordine'!$B$5:$B$304,0))-1,D365&gt;INDEX('Registru ordine'!$L$5:$L$304,MATCH(B365,'Registru ordine'!$B$5:$B$304,0))+1)),"Data e în afara deplasării. ",""))))</f>
        <v/>
      </c>
    </row>
    <row r="366" spans="1:8" x14ac:dyDescent="0.2">
      <c r="A366" s="1" t="str">
        <f t="shared" si="5"/>
        <v/>
      </c>
      <c r="B366" s="18"/>
      <c r="C366" s="19" t="str">
        <f>IF(B366="","",COUNTIF(INDEX($B:$B,5):B366,B366))</f>
        <v/>
      </c>
      <c r="D366" s="20"/>
      <c r="E366" s="6"/>
      <c r="F366" s="6"/>
      <c r="G366" s="7"/>
      <c r="H366" s="21" t="str">
        <f>IF(B366="","",IF(ISNA(MATCH(B366,'Registru ordine'!$B$5:$B$304,0)),"Ordin inexistent în registru.",TRIM(IF(OR(D366="",E366="",F366="",G366=""),"Date incomplete. ","")&amp;IF(AND(D366&lt;&gt;"",OR(D366&lt;INDEX('Registru ordine'!$J$5:$J$304,MATCH(B366,'Registru ordine'!$B$5:$B$304,0))-1,D366&gt;INDEX('Registru ordine'!$L$5:$L$304,MATCH(B366,'Registru ordine'!$B$5:$B$304,0))+1)),"Data e în afara deplasării. ",""))))</f>
        <v/>
      </c>
    </row>
    <row r="367" spans="1:8" x14ac:dyDescent="0.2">
      <c r="A367" s="1" t="str">
        <f t="shared" si="5"/>
        <v/>
      </c>
      <c r="B367" s="18"/>
      <c r="C367" s="19" t="str">
        <f>IF(B367="","",COUNTIF(INDEX($B:$B,5):B367,B367))</f>
        <v/>
      </c>
      <c r="D367" s="20"/>
      <c r="E367" s="6"/>
      <c r="F367" s="6"/>
      <c r="G367" s="7"/>
      <c r="H367" s="21" t="str">
        <f>IF(B367="","",IF(ISNA(MATCH(B367,'Registru ordine'!$B$5:$B$304,0)),"Ordin inexistent în registru.",TRIM(IF(OR(D367="",E367="",F367="",G367=""),"Date incomplete. ","")&amp;IF(AND(D367&lt;&gt;"",OR(D367&lt;INDEX('Registru ordine'!$J$5:$J$304,MATCH(B367,'Registru ordine'!$B$5:$B$304,0))-1,D367&gt;INDEX('Registru ordine'!$L$5:$L$304,MATCH(B367,'Registru ordine'!$B$5:$B$304,0))+1)),"Data e în afara deplasării. ",""))))</f>
        <v/>
      </c>
    </row>
    <row r="368" spans="1:8" x14ac:dyDescent="0.2">
      <c r="A368" s="1" t="str">
        <f t="shared" si="5"/>
        <v/>
      </c>
      <c r="B368" s="18"/>
      <c r="C368" s="19" t="str">
        <f>IF(B368="","",COUNTIF(INDEX($B:$B,5):B368,B368))</f>
        <v/>
      </c>
      <c r="D368" s="20"/>
      <c r="E368" s="6"/>
      <c r="F368" s="6"/>
      <c r="G368" s="7"/>
      <c r="H368" s="21" t="str">
        <f>IF(B368="","",IF(ISNA(MATCH(B368,'Registru ordine'!$B$5:$B$304,0)),"Ordin inexistent în registru.",TRIM(IF(OR(D368="",E368="",F368="",G368=""),"Date incomplete. ","")&amp;IF(AND(D368&lt;&gt;"",OR(D368&lt;INDEX('Registru ordine'!$J$5:$J$304,MATCH(B368,'Registru ordine'!$B$5:$B$304,0))-1,D368&gt;INDEX('Registru ordine'!$L$5:$L$304,MATCH(B368,'Registru ordine'!$B$5:$B$304,0))+1)),"Data e în afara deplasării. ",""))))</f>
        <v/>
      </c>
    </row>
    <row r="369" spans="1:8" x14ac:dyDescent="0.2">
      <c r="A369" s="1" t="str">
        <f t="shared" si="5"/>
        <v/>
      </c>
      <c r="B369" s="18"/>
      <c r="C369" s="19" t="str">
        <f>IF(B369="","",COUNTIF(INDEX($B:$B,5):B369,B369))</f>
        <v/>
      </c>
      <c r="D369" s="20"/>
      <c r="E369" s="6"/>
      <c r="F369" s="6"/>
      <c r="G369" s="7"/>
      <c r="H369" s="21" t="str">
        <f>IF(B369="","",IF(ISNA(MATCH(B369,'Registru ordine'!$B$5:$B$304,0)),"Ordin inexistent în registru.",TRIM(IF(OR(D369="",E369="",F369="",G369=""),"Date incomplete. ","")&amp;IF(AND(D369&lt;&gt;"",OR(D369&lt;INDEX('Registru ordine'!$J$5:$J$304,MATCH(B369,'Registru ordine'!$B$5:$B$304,0))-1,D369&gt;INDEX('Registru ordine'!$L$5:$L$304,MATCH(B369,'Registru ordine'!$B$5:$B$304,0))+1)),"Data e în afara deplasării. ",""))))</f>
        <v/>
      </c>
    </row>
    <row r="370" spans="1:8" x14ac:dyDescent="0.2">
      <c r="A370" s="1" t="str">
        <f t="shared" si="5"/>
        <v/>
      </c>
      <c r="B370" s="18"/>
      <c r="C370" s="19" t="str">
        <f>IF(B370="","",COUNTIF(INDEX($B:$B,5):B370,B370))</f>
        <v/>
      </c>
      <c r="D370" s="20"/>
      <c r="E370" s="6"/>
      <c r="F370" s="6"/>
      <c r="G370" s="7"/>
      <c r="H370" s="21" t="str">
        <f>IF(B370="","",IF(ISNA(MATCH(B370,'Registru ordine'!$B$5:$B$304,0)),"Ordin inexistent în registru.",TRIM(IF(OR(D370="",E370="",F370="",G370=""),"Date incomplete. ","")&amp;IF(AND(D370&lt;&gt;"",OR(D370&lt;INDEX('Registru ordine'!$J$5:$J$304,MATCH(B370,'Registru ordine'!$B$5:$B$304,0))-1,D370&gt;INDEX('Registru ordine'!$L$5:$L$304,MATCH(B370,'Registru ordine'!$B$5:$B$304,0))+1)),"Data e în afara deplasării. ",""))))</f>
        <v/>
      </c>
    </row>
    <row r="371" spans="1:8" x14ac:dyDescent="0.2">
      <c r="A371" s="1" t="str">
        <f t="shared" si="5"/>
        <v/>
      </c>
      <c r="B371" s="18"/>
      <c r="C371" s="19" t="str">
        <f>IF(B371="","",COUNTIF(INDEX($B:$B,5):B371,B371))</f>
        <v/>
      </c>
      <c r="D371" s="20"/>
      <c r="E371" s="6"/>
      <c r="F371" s="6"/>
      <c r="G371" s="7"/>
      <c r="H371" s="21" t="str">
        <f>IF(B371="","",IF(ISNA(MATCH(B371,'Registru ordine'!$B$5:$B$304,0)),"Ordin inexistent în registru.",TRIM(IF(OR(D371="",E371="",F371="",G371=""),"Date incomplete. ","")&amp;IF(AND(D371&lt;&gt;"",OR(D371&lt;INDEX('Registru ordine'!$J$5:$J$304,MATCH(B371,'Registru ordine'!$B$5:$B$304,0))-1,D371&gt;INDEX('Registru ordine'!$L$5:$L$304,MATCH(B371,'Registru ordine'!$B$5:$B$304,0))+1)),"Data e în afara deplasării. ",""))))</f>
        <v/>
      </c>
    </row>
    <row r="372" spans="1:8" x14ac:dyDescent="0.2">
      <c r="A372" s="1" t="str">
        <f t="shared" si="5"/>
        <v/>
      </c>
      <c r="B372" s="18"/>
      <c r="C372" s="19" t="str">
        <f>IF(B372="","",COUNTIF(INDEX($B:$B,5):B372,B372))</f>
        <v/>
      </c>
      <c r="D372" s="20"/>
      <c r="E372" s="6"/>
      <c r="F372" s="6"/>
      <c r="G372" s="7"/>
      <c r="H372" s="21" t="str">
        <f>IF(B372="","",IF(ISNA(MATCH(B372,'Registru ordine'!$B$5:$B$304,0)),"Ordin inexistent în registru.",TRIM(IF(OR(D372="",E372="",F372="",G372=""),"Date incomplete. ","")&amp;IF(AND(D372&lt;&gt;"",OR(D372&lt;INDEX('Registru ordine'!$J$5:$J$304,MATCH(B372,'Registru ordine'!$B$5:$B$304,0))-1,D372&gt;INDEX('Registru ordine'!$L$5:$L$304,MATCH(B372,'Registru ordine'!$B$5:$B$304,0))+1)),"Data e în afara deplasării. ",""))))</f>
        <v/>
      </c>
    </row>
    <row r="373" spans="1:8" x14ac:dyDescent="0.2">
      <c r="A373" s="1" t="str">
        <f t="shared" si="5"/>
        <v/>
      </c>
      <c r="B373" s="18"/>
      <c r="C373" s="19" t="str">
        <f>IF(B373="","",COUNTIF(INDEX($B:$B,5):B373,B373))</f>
        <v/>
      </c>
      <c r="D373" s="20"/>
      <c r="E373" s="6"/>
      <c r="F373" s="6"/>
      <c r="G373" s="7"/>
      <c r="H373" s="21" t="str">
        <f>IF(B373="","",IF(ISNA(MATCH(B373,'Registru ordine'!$B$5:$B$304,0)),"Ordin inexistent în registru.",TRIM(IF(OR(D373="",E373="",F373="",G373=""),"Date incomplete. ","")&amp;IF(AND(D373&lt;&gt;"",OR(D373&lt;INDEX('Registru ordine'!$J$5:$J$304,MATCH(B373,'Registru ordine'!$B$5:$B$304,0))-1,D373&gt;INDEX('Registru ordine'!$L$5:$L$304,MATCH(B373,'Registru ordine'!$B$5:$B$304,0))+1)),"Data e în afara deplasării. ",""))))</f>
        <v/>
      </c>
    </row>
    <row r="374" spans="1:8" x14ac:dyDescent="0.2">
      <c r="A374" s="1" t="str">
        <f t="shared" si="5"/>
        <v/>
      </c>
      <c r="B374" s="18"/>
      <c r="C374" s="19" t="str">
        <f>IF(B374="","",COUNTIF(INDEX($B:$B,5):B374,B374))</f>
        <v/>
      </c>
      <c r="D374" s="20"/>
      <c r="E374" s="6"/>
      <c r="F374" s="6"/>
      <c r="G374" s="7"/>
      <c r="H374" s="21" t="str">
        <f>IF(B374="","",IF(ISNA(MATCH(B374,'Registru ordine'!$B$5:$B$304,0)),"Ordin inexistent în registru.",TRIM(IF(OR(D374="",E374="",F374="",G374=""),"Date incomplete. ","")&amp;IF(AND(D374&lt;&gt;"",OR(D374&lt;INDEX('Registru ordine'!$J$5:$J$304,MATCH(B374,'Registru ordine'!$B$5:$B$304,0))-1,D374&gt;INDEX('Registru ordine'!$L$5:$L$304,MATCH(B374,'Registru ordine'!$B$5:$B$304,0))+1)),"Data e în afara deplasării. ",""))))</f>
        <v/>
      </c>
    </row>
    <row r="375" spans="1:8" x14ac:dyDescent="0.2">
      <c r="A375" s="1" t="str">
        <f t="shared" si="5"/>
        <v/>
      </c>
      <c r="B375" s="18"/>
      <c r="C375" s="19" t="str">
        <f>IF(B375="","",COUNTIF(INDEX($B:$B,5):B375,B375))</f>
        <v/>
      </c>
      <c r="D375" s="20"/>
      <c r="E375" s="6"/>
      <c r="F375" s="6"/>
      <c r="G375" s="7"/>
      <c r="H375" s="21" t="str">
        <f>IF(B375="","",IF(ISNA(MATCH(B375,'Registru ordine'!$B$5:$B$304,0)),"Ordin inexistent în registru.",TRIM(IF(OR(D375="",E375="",F375="",G375=""),"Date incomplete. ","")&amp;IF(AND(D375&lt;&gt;"",OR(D375&lt;INDEX('Registru ordine'!$J$5:$J$304,MATCH(B375,'Registru ordine'!$B$5:$B$304,0))-1,D375&gt;INDEX('Registru ordine'!$L$5:$L$304,MATCH(B375,'Registru ordine'!$B$5:$B$304,0))+1)),"Data e în afara deplasării. ",""))))</f>
        <v/>
      </c>
    </row>
    <row r="376" spans="1:8" x14ac:dyDescent="0.2">
      <c r="A376" s="1" t="str">
        <f t="shared" si="5"/>
        <v/>
      </c>
      <c r="B376" s="18"/>
      <c r="C376" s="19" t="str">
        <f>IF(B376="","",COUNTIF(INDEX($B:$B,5):B376,B376))</f>
        <v/>
      </c>
      <c r="D376" s="20"/>
      <c r="E376" s="6"/>
      <c r="F376" s="6"/>
      <c r="G376" s="7"/>
      <c r="H376" s="21" t="str">
        <f>IF(B376="","",IF(ISNA(MATCH(B376,'Registru ordine'!$B$5:$B$304,0)),"Ordin inexistent în registru.",TRIM(IF(OR(D376="",E376="",F376="",G376=""),"Date incomplete. ","")&amp;IF(AND(D376&lt;&gt;"",OR(D376&lt;INDEX('Registru ordine'!$J$5:$J$304,MATCH(B376,'Registru ordine'!$B$5:$B$304,0))-1,D376&gt;INDEX('Registru ordine'!$L$5:$L$304,MATCH(B376,'Registru ordine'!$B$5:$B$304,0))+1)),"Data e în afara deplasării. ",""))))</f>
        <v/>
      </c>
    </row>
    <row r="377" spans="1:8" x14ac:dyDescent="0.2">
      <c r="A377" s="1" t="str">
        <f t="shared" si="5"/>
        <v/>
      </c>
      <c r="B377" s="18"/>
      <c r="C377" s="19" t="str">
        <f>IF(B377="","",COUNTIF(INDEX($B:$B,5):B377,B377))</f>
        <v/>
      </c>
      <c r="D377" s="20"/>
      <c r="E377" s="6"/>
      <c r="F377" s="6"/>
      <c r="G377" s="7"/>
      <c r="H377" s="21" t="str">
        <f>IF(B377="","",IF(ISNA(MATCH(B377,'Registru ordine'!$B$5:$B$304,0)),"Ordin inexistent în registru.",TRIM(IF(OR(D377="",E377="",F377="",G377=""),"Date incomplete. ","")&amp;IF(AND(D377&lt;&gt;"",OR(D377&lt;INDEX('Registru ordine'!$J$5:$J$304,MATCH(B377,'Registru ordine'!$B$5:$B$304,0))-1,D377&gt;INDEX('Registru ordine'!$L$5:$L$304,MATCH(B377,'Registru ordine'!$B$5:$B$304,0))+1)),"Data e în afara deplasării. ",""))))</f>
        <v/>
      </c>
    </row>
    <row r="378" spans="1:8" x14ac:dyDescent="0.2">
      <c r="A378" s="1" t="str">
        <f t="shared" si="5"/>
        <v/>
      </c>
      <c r="B378" s="18"/>
      <c r="C378" s="19" t="str">
        <f>IF(B378="","",COUNTIF(INDEX($B:$B,5):B378,B378))</f>
        <v/>
      </c>
      <c r="D378" s="20"/>
      <c r="E378" s="6"/>
      <c r="F378" s="6"/>
      <c r="G378" s="7"/>
      <c r="H378" s="21" t="str">
        <f>IF(B378="","",IF(ISNA(MATCH(B378,'Registru ordine'!$B$5:$B$304,0)),"Ordin inexistent în registru.",TRIM(IF(OR(D378="",E378="",F378="",G378=""),"Date incomplete. ","")&amp;IF(AND(D378&lt;&gt;"",OR(D378&lt;INDEX('Registru ordine'!$J$5:$J$304,MATCH(B378,'Registru ordine'!$B$5:$B$304,0))-1,D378&gt;INDEX('Registru ordine'!$L$5:$L$304,MATCH(B378,'Registru ordine'!$B$5:$B$304,0))+1)),"Data e în afara deplasării. ",""))))</f>
        <v/>
      </c>
    </row>
    <row r="379" spans="1:8" x14ac:dyDescent="0.2">
      <c r="A379" s="1" t="str">
        <f t="shared" si="5"/>
        <v/>
      </c>
      <c r="B379" s="18"/>
      <c r="C379" s="19" t="str">
        <f>IF(B379="","",COUNTIF(INDEX($B:$B,5):B379,B379))</f>
        <v/>
      </c>
      <c r="D379" s="20"/>
      <c r="E379" s="6"/>
      <c r="F379" s="6"/>
      <c r="G379" s="7"/>
      <c r="H379" s="21" t="str">
        <f>IF(B379="","",IF(ISNA(MATCH(B379,'Registru ordine'!$B$5:$B$304,0)),"Ordin inexistent în registru.",TRIM(IF(OR(D379="",E379="",F379="",G379=""),"Date incomplete. ","")&amp;IF(AND(D379&lt;&gt;"",OR(D379&lt;INDEX('Registru ordine'!$J$5:$J$304,MATCH(B379,'Registru ordine'!$B$5:$B$304,0))-1,D379&gt;INDEX('Registru ordine'!$L$5:$L$304,MATCH(B379,'Registru ordine'!$B$5:$B$304,0))+1)),"Data e în afara deplasării. ",""))))</f>
        <v/>
      </c>
    </row>
    <row r="380" spans="1:8" x14ac:dyDescent="0.2">
      <c r="A380" s="1" t="str">
        <f t="shared" si="5"/>
        <v/>
      </c>
      <c r="B380" s="18"/>
      <c r="C380" s="19" t="str">
        <f>IF(B380="","",COUNTIF(INDEX($B:$B,5):B380,B380))</f>
        <v/>
      </c>
      <c r="D380" s="20"/>
      <c r="E380" s="6"/>
      <c r="F380" s="6"/>
      <c r="G380" s="7"/>
      <c r="H380" s="21" t="str">
        <f>IF(B380="","",IF(ISNA(MATCH(B380,'Registru ordine'!$B$5:$B$304,0)),"Ordin inexistent în registru.",TRIM(IF(OR(D380="",E380="",F380="",G380=""),"Date incomplete. ","")&amp;IF(AND(D380&lt;&gt;"",OR(D380&lt;INDEX('Registru ordine'!$J$5:$J$304,MATCH(B380,'Registru ordine'!$B$5:$B$304,0))-1,D380&gt;INDEX('Registru ordine'!$L$5:$L$304,MATCH(B380,'Registru ordine'!$B$5:$B$304,0))+1)),"Data e în afara deplasării. ",""))))</f>
        <v/>
      </c>
    </row>
    <row r="381" spans="1:8" x14ac:dyDescent="0.2">
      <c r="A381" s="1" t="str">
        <f t="shared" si="5"/>
        <v/>
      </c>
      <c r="B381" s="18"/>
      <c r="C381" s="19" t="str">
        <f>IF(B381="","",COUNTIF(INDEX($B:$B,5):B381,B381))</f>
        <v/>
      </c>
      <c r="D381" s="20"/>
      <c r="E381" s="6"/>
      <c r="F381" s="6"/>
      <c r="G381" s="7"/>
      <c r="H381" s="21" t="str">
        <f>IF(B381="","",IF(ISNA(MATCH(B381,'Registru ordine'!$B$5:$B$304,0)),"Ordin inexistent în registru.",TRIM(IF(OR(D381="",E381="",F381="",G381=""),"Date incomplete. ","")&amp;IF(AND(D381&lt;&gt;"",OR(D381&lt;INDEX('Registru ordine'!$J$5:$J$304,MATCH(B381,'Registru ordine'!$B$5:$B$304,0))-1,D381&gt;INDEX('Registru ordine'!$L$5:$L$304,MATCH(B381,'Registru ordine'!$B$5:$B$304,0))+1)),"Data e în afara deplasării. ",""))))</f>
        <v/>
      </c>
    </row>
    <row r="382" spans="1:8" x14ac:dyDescent="0.2">
      <c r="A382" s="1" t="str">
        <f t="shared" si="5"/>
        <v/>
      </c>
      <c r="B382" s="18"/>
      <c r="C382" s="19" t="str">
        <f>IF(B382="","",COUNTIF(INDEX($B:$B,5):B382,B382))</f>
        <v/>
      </c>
      <c r="D382" s="20"/>
      <c r="E382" s="6"/>
      <c r="F382" s="6"/>
      <c r="G382" s="7"/>
      <c r="H382" s="21" t="str">
        <f>IF(B382="","",IF(ISNA(MATCH(B382,'Registru ordine'!$B$5:$B$304,0)),"Ordin inexistent în registru.",TRIM(IF(OR(D382="",E382="",F382="",G382=""),"Date incomplete. ","")&amp;IF(AND(D382&lt;&gt;"",OR(D382&lt;INDEX('Registru ordine'!$J$5:$J$304,MATCH(B382,'Registru ordine'!$B$5:$B$304,0))-1,D382&gt;INDEX('Registru ordine'!$L$5:$L$304,MATCH(B382,'Registru ordine'!$B$5:$B$304,0))+1)),"Data e în afara deplasării. ",""))))</f>
        <v/>
      </c>
    </row>
    <row r="383" spans="1:8" x14ac:dyDescent="0.2">
      <c r="A383" s="1" t="str">
        <f t="shared" si="5"/>
        <v/>
      </c>
      <c r="B383" s="18"/>
      <c r="C383" s="19" t="str">
        <f>IF(B383="","",COUNTIF(INDEX($B:$B,5):B383,B383))</f>
        <v/>
      </c>
      <c r="D383" s="20"/>
      <c r="E383" s="6"/>
      <c r="F383" s="6"/>
      <c r="G383" s="7"/>
      <c r="H383" s="21" t="str">
        <f>IF(B383="","",IF(ISNA(MATCH(B383,'Registru ordine'!$B$5:$B$304,0)),"Ordin inexistent în registru.",TRIM(IF(OR(D383="",E383="",F383="",G383=""),"Date incomplete. ","")&amp;IF(AND(D383&lt;&gt;"",OR(D383&lt;INDEX('Registru ordine'!$J$5:$J$304,MATCH(B383,'Registru ordine'!$B$5:$B$304,0))-1,D383&gt;INDEX('Registru ordine'!$L$5:$L$304,MATCH(B383,'Registru ordine'!$B$5:$B$304,0))+1)),"Data e în afara deplasării. ",""))))</f>
        <v/>
      </c>
    </row>
    <row r="384" spans="1:8" x14ac:dyDescent="0.2">
      <c r="A384" s="1" t="str">
        <f t="shared" si="5"/>
        <v/>
      </c>
      <c r="B384" s="18"/>
      <c r="C384" s="19" t="str">
        <f>IF(B384="","",COUNTIF(INDEX($B:$B,5):B384,B384))</f>
        <v/>
      </c>
      <c r="D384" s="20"/>
      <c r="E384" s="6"/>
      <c r="F384" s="6"/>
      <c r="G384" s="7"/>
      <c r="H384" s="21" t="str">
        <f>IF(B384="","",IF(ISNA(MATCH(B384,'Registru ordine'!$B$5:$B$304,0)),"Ordin inexistent în registru.",TRIM(IF(OR(D384="",E384="",F384="",G384=""),"Date incomplete. ","")&amp;IF(AND(D384&lt;&gt;"",OR(D384&lt;INDEX('Registru ordine'!$J$5:$J$304,MATCH(B384,'Registru ordine'!$B$5:$B$304,0))-1,D384&gt;INDEX('Registru ordine'!$L$5:$L$304,MATCH(B384,'Registru ordine'!$B$5:$B$304,0))+1)),"Data e în afara deplasării. ",""))))</f>
        <v/>
      </c>
    </row>
    <row r="385" spans="1:8" x14ac:dyDescent="0.2">
      <c r="A385" s="1" t="str">
        <f t="shared" si="5"/>
        <v/>
      </c>
      <c r="B385" s="18"/>
      <c r="C385" s="19" t="str">
        <f>IF(B385="","",COUNTIF(INDEX($B:$B,5):B385,B385))</f>
        <v/>
      </c>
      <c r="D385" s="20"/>
      <c r="E385" s="6"/>
      <c r="F385" s="6"/>
      <c r="G385" s="7"/>
      <c r="H385" s="21" t="str">
        <f>IF(B385="","",IF(ISNA(MATCH(B385,'Registru ordine'!$B$5:$B$304,0)),"Ordin inexistent în registru.",TRIM(IF(OR(D385="",E385="",F385="",G385=""),"Date incomplete. ","")&amp;IF(AND(D385&lt;&gt;"",OR(D385&lt;INDEX('Registru ordine'!$J$5:$J$304,MATCH(B385,'Registru ordine'!$B$5:$B$304,0))-1,D385&gt;INDEX('Registru ordine'!$L$5:$L$304,MATCH(B385,'Registru ordine'!$B$5:$B$304,0))+1)),"Data e în afara deplasării. ",""))))</f>
        <v/>
      </c>
    </row>
    <row r="386" spans="1:8" x14ac:dyDescent="0.2">
      <c r="A386" s="1" t="str">
        <f t="shared" si="5"/>
        <v/>
      </c>
      <c r="B386" s="18"/>
      <c r="C386" s="19" t="str">
        <f>IF(B386="","",COUNTIF(INDEX($B:$B,5):B386,B386))</f>
        <v/>
      </c>
      <c r="D386" s="20"/>
      <c r="E386" s="6"/>
      <c r="F386" s="6"/>
      <c r="G386" s="7"/>
      <c r="H386" s="21" t="str">
        <f>IF(B386="","",IF(ISNA(MATCH(B386,'Registru ordine'!$B$5:$B$304,0)),"Ordin inexistent în registru.",TRIM(IF(OR(D386="",E386="",F386="",G386=""),"Date incomplete. ","")&amp;IF(AND(D386&lt;&gt;"",OR(D386&lt;INDEX('Registru ordine'!$J$5:$J$304,MATCH(B386,'Registru ordine'!$B$5:$B$304,0))-1,D386&gt;INDEX('Registru ordine'!$L$5:$L$304,MATCH(B386,'Registru ordine'!$B$5:$B$304,0))+1)),"Data e în afara deplasării. ",""))))</f>
        <v/>
      </c>
    </row>
    <row r="387" spans="1:8" x14ac:dyDescent="0.2">
      <c r="A387" s="1" t="str">
        <f t="shared" si="5"/>
        <v/>
      </c>
      <c r="B387" s="18"/>
      <c r="C387" s="19" t="str">
        <f>IF(B387="","",COUNTIF(INDEX($B:$B,5):B387,B387))</f>
        <v/>
      </c>
      <c r="D387" s="20"/>
      <c r="E387" s="6"/>
      <c r="F387" s="6"/>
      <c r="G387" s="7"/>
      <c r="H387" s="21" t="str">
        <f>IF(B387="","",IF(ISNA(MATCH(B387,'Registru ordine'!$B$5:$B$304,0)),"Ordin inexistent în registru.",TRIM(IF(OR(D387="",E387="",F387="",G387=""),"Date incomplete. ","")&amp;IF(AND(D387&lt;&gt;"",OR(D387&lt;INDEX('Registru ordine'!$J$5:$J$304,MATCH(B387,'Registru ordine'!$B$5:$B$304,0))-1,D387&gt;INDEX('Registru ordine'!$L$5:$L$304,MATCH(B387,'Registru ordine'!$B$5:$B$304,0))+1)),"Data e în afara deplasării. ",""))))</f>
        <v/>
      </c>
    </row>
    <row r="388" spans="1:8" x14ac:dyDescent="0.2">
      <c r="A388" s="1" t="str">
        <f t="shared" si="5"/>
        <v/>
      </c>
      <c r="B388" s="18"/>
      <c r="C388" s="19" t="str">
        <f>IF(B388="","",COUNTIF(INDEX($B:$B,5):B388,B388))</f>
        <v/>
      </c>
      <c r="D388" s="20"/>
      <c r="E388" s="6"/>
      <c r="F388" s="6"/>
      <c r="G388" s="7"/>
      <c r="H388" s="21" t="str">
        <f>IF(B388="","",IF(ISNA(MATCH(B388,'Registru ordine'!$B$5:$B$304,0)),"Ordin inexistent în registru.",TRIM(IF(OR(D388="",E388="",F388="",G388=""),"Date incomplete. ","")&amp;IF(AND(D388&lt;&gt;"",OR(D388&lt;INDEX('Registru ordine'!$J$5:$J$304,MATCH(B388,'Registru ordine'!$B$5:$B$304,0))-1,D388&gt;INDEX('Registru ordine'!$L$5:$L$304,MATCH(B388,'Registru ordine'!$B$5:$B$304,0))+1)),"Data e în afara deplasării. ",""))))</f>
        <v/>
      </c>
    </row>
    <row r="389" spans="1:8" x14ac:dyDescent="0.2">
      <c r="A389" s="1" t="str">
        <f t="shared" ref="A389:A452" si="6">IF(B389="","",B389&amp;"|"&amp;C389)</f>
        <v/>
      </c>
      <c r="B389" s="18"/>
      <c r="C389" s="19" t="str">
        <f>IF(B389="","",COUNTIF(INDEX($B:$B,5):B389,B389))</f>
        <v/>
      </c>
      <c r="D389" s="20"/>
      <c r="E389" s="6"/>
      <c r="F389" s="6"/>
      <c r="G389" s="7"/>
      <c r="H389" s="21" t="str">
        <f>IF(B389="","",IF(ISNA(MATCH(B389,'Registru ordine'!$B$5:$B$304,0)),"Ordin inexistent în registru.",TRIM(IF(OR(D389="",E389="",F389="",G389=""),"Date incomplete. ","")&amp;IF(AND(D389&lt;&gt;"",OR(D389&lt;INDEX('Registru ordine'!$J$5:$J$304,MATCH(B389,'Registru ordine'!$B$5:$B$304,0))-1,D389&gt;INDEX('Registru ordine'!$L$5:$L$304,MATCH(B389,'Registru ordine'!$B$5:$B$304,0))+1)),"Data e în afara deplasării. ",""))))</f>
        <v/>
      </c>
    </row>
    <row r="390" spans="1:8" x14ac:dyDescent="0.2">
      <c r="A390" s="1" t="str">
        <f t="shared" si="6"/>
        <v/>
      </c>
      <c r="B390" s="18"/>
      <c r="C390" s="19" t="str">
        <f>IF(B390="","",COUNTIF(INDEX($B:$B,5):B390,B390))</f>
        <v/>
      </c>
      <c r="D390" s="20"/>
      <c r="E390" s="6"/>
      <c r="F390" s="6"/>
      <c r="G390" s="7"/>
      <c r="H390" s="21" t="str">
        <f>IF(B390="","",IF(ISNA(MATCH(B390,'Registru ordine'!$B$5:$B$304,0)),"Ordin inexistent în registru.",TRIM(IF(OR(D390="",E390="",F390="",G390=""),"Date incomplete. ","")&amp;IF(AND(D390&lt;&gt;"",OR(D390&lt;INDEX('Registru ordine'!$J$5:$J$304,MATCH(B390,'Registru ordine'!$B$5:$B$304,0))-1,D390&gt;INDEX('Registru ordine'!$L$5:$L$304,MATCH(B390,'Registru ordine'!$B$5:$B$304,0))+1)),"Data e în afara deplasării. ",""))))</f>
        <v/>
      </c>
    </row>
    <row r="391" spans="1:8" x14ac:dyDescent="0.2">
      <c r="A391" s="1" t="str">
        <f t="shared" si="6"/>
        <v/>
      </c>
      <c r="B391" s="18"/>
      <c r="C391" s="19" t="str">
        <f>IF(B391="","",COUNTIF(INDEX($B:$B,5):B391,B391))</f>
        <v/>
      </c>
      <c r="D391" s="20"/>
      <c r="E391" s="6"/>
      <c r="F391" s="6"/>
      <c r="G391" s="7"/>
      <c r="H391" s="21" t="str">
        <f>IF(B391="","",IF(ISNA(MATCH(B391,'Registru ordine'!$B$5:$B$304,0)),"Ordin inexistent în registru.",TRIM(IF(OR(D391="",E391="",F391="",G391=""),"Date incomplete. ","")&amp;IF(AND(D391&lt;&gt;"",OR(D391&lt;INDEX('Registru ordine'!$J$5:$J$304,MATCH(B391,'Registru ordine'!$B$5:$B$304,0))-1,D391&gt;INDEX('Registru ordine'!$L$5:$L$304,MATCH(B391,'Registru ordine'!$B$5:$B$304,0))+1)),"Data e în afara deplasării. ",""))))</f>
        <v/>
      </c>
    </row>
    <row r="392" spans="1:8" x14ac:dyDescent="0.2">
      <c r="A392" s="1" t="str">
        <f t="shared" si="6"/>
        <v/>
      </c>
      <c r="B392" s="18"/>
      <c r="C392" s="19" t="str">
        <f>IF(B392="","",COUNTIF(INDEX($B:$B,5):B392,B392))</f>
        <v/>
      </c>
      <c r="D392" s="20"/>
      <c r="E392" s="6"/>
      <c r="F392" s="6"/>
      <c r="G392" s="7"/>
      <c r="H392" s="21" t="str">
        <f>IF(B392="","",IF(ISNA(MATCH(B392,'Registru ordine'!$B$5:$B$304,0)),"Ordin inexistent în registru.",TRIM(IF(OR(D392="",E392="",F392="",G392=""),"Date incomplete. ","")&amp;IF(AND(D392&lt;&gt;"",OR(D392&lt;INDEX('Registru ordine'!$J$5:$J$304,MATCH(B392,'Registru ordine'!$B$5:$B$304,0))-1,D392&gt;INDEX('Registru ordine'!$L$5:$L$304,MATCH(B392,'Registru ordine'!$B$5:$B$304,0))+1)),"Data e în afara deplasării. ",""))))</f>
        <v/>
      </c>
    </row>
    <row r="393" spans="1:8" x14ac:dyDescent="0.2">
      <c r="A393" s="1" t="str">
        <f t="shared" si="6"/>
        <v/>
      </c>
      <c r="B393" s="18"/>
      <c r="C393" s="19" t="str">
        <f>IF(B393="","",COUNTIF(INDEX($B:$B,5):B393,B393))</f>
        <v/>
      </c>
      <c r="D393" s="20"/>
      <c r="E393" s="6"/>
      <c r="F393" s="6"/>
      <c r="G393" s="7"/>
      <c r="H393" s="21" t="str">
        <f>IF(B393="","",IF(ISNA(MATCH(B393,'Registru ordine'!$B$5:$B$304,0)),"Ordin inexistent în registru.",TRIM(IF(OR(D393="",E393="",F393="",G393=""),"Date incomplete. ","")&amp;IF(AND(D393&lt;&gt;"",OR(D393&lt;INDEX('Registru ordine'!$J$5:$J$304,MATCH(B393,'Registru ordine'!$B$5:$B$304,0))-1,D393&gt;INDEX('Registru ordine'!$L$5:$L$304,MATCH(B393,'Registru ordine'!$B$5:$B$304,0))+1)),"Data e în afara deplasării. ",""))))</f>
        <v/>
      </c>
    </row>
    <row r="394" spans="1:8" x14ac:dyDescent="0.2">
      <c r="A394" s="1" t="str">
        <f t="shared" si="6"/>
        <v/>
      </c>
      <c r="B394" s="18"/>
      <c r="C394" s="19" t="str">
        <f>IF(B394="","",COUNTIF(INDEX($B:$B,5):B394,B394))</f>
        <v/>
      </c>
      <c r="D394" s="20"/>
      <c r="E394" s="6"/>
      <c r="F394" s="6"/>
      <c r="G394" s="7"/>
      <c r="H394" s="21" t="str">
        <f>IF(B394="","",IF(ISNA(MATCH(B394,'Registru ordine'!$B$5:$B$304,0)),"Ordin inexistent în registru.",TRIM(IF(OR(D394="",E394="",F394="",G394=""),"Date incomplete. ","")&amp;IF(AND(D394&lt;&gt;"",OR(D394&lt;INDEX('Registru ordine'!$J$5:$J$304,MATCH(B394,'Registru ordine'!$B$5:$B$304,0))-1,D394&gt;INDEX('Registru ordine'!$L$5:$L$304,MATCH(B394,'Registru ordine'!$B$5:$B$304,0))+1)),"Data e în afara deplasării. ",""))))</f>
        <v/>
      </c>
    </row>
    <row r="395" spans="1:8" x14ac:dyDescent="0.2">
      <c r="A395" s="1" t="str">
        <f t="shared" si="6"/>
        <v/>
      </c>
      <c r="B395" s="18"/>
      <c r="C395" s="19" t="str">
        <f>IF(B395="","",COUNTIF(INDEX($B:$B,5):B395,B395))</f>
        <v/>
      </c>
      <c r="D395" s="20"/>
      <c r="E395" s="6"/>
      <c r="F395" s="6"/>
      <c r="G395" s="7"/>
      <c r="H395" s="21" t="str">
        <f>IF(B395="","",IF(ISNA(MATCH(B395,'Registru ordine'!$B$5:$B$304,0)),"Ordin inexistent în registru.",TRIM(IF(OR(D395="",E395="",F395="",G395=""),"Date incomplete. ","")&amp;IF(AND(D395&lt;&gt;"",OR(D395&lt;INDEX('Registru ordine'!$J$5:$J$304,MATCH(B395,'Registru ordine'!$B$5:$B$304,0))-1,D395&gt;INDEX('Registru ordine'!$L$5:$L$304,MATCH(B395,'Registru ordine'!$B$5:$B$304,0))+1)),"Data e în afara deplasării. ",""))))</f>
        <v/>
      </c>
    </row>
    <row r="396" spans="1:8" x14ac:dyDescent="0.2">
      <c r="A396" s="1" t="str">
        <f t="shared" si="6"/>
        <v/>
      </c>
      <c r="B396" s="18"/>
      <c r="C396" s="19" t="str">
        <f>IF(B396="","",COUNTIF(INDEX($B:$B,5):B396,B396))</f>
        <v/>
      </c>
      <c r="D396" s="20"/>
      <c r="E396" s="6"/>
      <c r="F396" s="6"/>
      <c r="G396" s="7"/>
      <c r="H396" s="21" t="str">
        <f>IF(B396="","",IF(ISNA(MATCH(B396,'Registru ordine'!$B$5:$B$304,0)),"Ordin inexistent în registru.",TRIM(IF(OR(D396="",E396="",F396="",G396=""),"Date incomplete. ","")&amp;IF(AND(D396&lt;&gt;"",OR(D396&lt;INDEX('Registru ordine'!$J$5:$J$304,MATCH(B396,'Registru ordine'!$B$5:$B$304,0))-1,D396&gt;INDEX('Registru ordine'!$L$5:$L$304,MATCH(B396,'Registru ordine'!$B$5:$B$304,0))+1)),"Data e în afara deplasării. ",""))))</f>
        <v/>
      </c>
    </row>
    <row r="397" spans="1:8" x14ac:dyDescent="0.2">
      <c r="A397" s="1" t="str">
        <f t="shared" si="6"/>
        <v/>
      </c>
      <c r="B397" s="18"/>
      <c r="C397" s="19" t="str">
        <f>IF(B397="","",COUNTIF(INDEX($B:$B,5):B397,B397))</f>
        <v/>
      </c>
      <c r="D397" s="20"/>
      <c r="E397" s="6"/>
      <c r="F397" s="6"/>
      <c r="G397" s="7"/>
      <c r="H397" s="21" t="str">
        <f>IF(B397="","",IF(ISNA(MATCH(B397,'Registru ordine'!$B$5:$B$304,0)),"Ordin inexistent în registru.",TRIM(IF(OR(D397="",E397="",F397="",G397=""),"Date incomplete. ","")&amp;IF(AND(D397&lt;&gt;"",OR(D397&lt;INDEX('Registru ordine'!$J$5:$J$304,MATCH(B397,'Registru ordine'!$B$5:$B$304,0))-1,D397&gt;INDEX('Registru ordine'!$L$5:$L$304,MATCH(B397,'Registru ordine'!$B$5:$B$304,0))+1)),"Data e în afara deplasării. ",""))))</f>
        <v/>
      </c>
    </row>
    <row r="398" spans="1:8" x14ac:dyDescent="0.2">
      <c r="A398" s="1" t="str">
        <f t="shared" si="6"/>
        <v/>
      </c>
      <c r="B398" s="18"/>
      <c r="C398" s="19" t="str">
        <f>IF(B398="","",COUNTIF(INDEX($B:$B,5):B398,B398))</f>
        <v/>
      </c>
      <c r="D398" s="20"/>
      <c r="E398" s="6"/>
      <c r="F398" s="6"/>
      <c r="G398" s="7"/>
      <c r="H398" s="21" t="str">
        <f>IF(B398="","",IF(ISNA(MATCH(B398,'Registru ordine'!$B$5:$B$304,0)),"Ordin inexistent în registru.",TRIM(IF(OR(D398="",E398="",F398="",G398=""),"Date incomplete. ","")&amp;IF(AND(D398&lt;&gt;"",OR(D398&lt;INDEX('Registru ordine'!$J$5:$J$304,MATCH(B398,'Registru ordine'!$B$5:$B$304,0))-1,D398&gt;INDEX('Registru ordine'!$L$5:$L$304,MATCH(B398,'Registru ordine'!$B$5:$B$304,0))+1)),"Data e în afara deplasării. ",""))))</f>
        <v/>
      </c>
    </row>
    <row r="399" spans="1:8" x14ac:dyDescent="0.2">
      <c r="A399" s="1" t="str">
        <f t="shared" si="6"/>
        <v/>
      </c>
      <c r="B399" s="18"/>
      <c r="C399" s="19" t="str">
        <f>IF(B399="","",COUNTIF(INDEX($B:$B,5):B399,B399))</f>
        <v/>
      </c>
      <c r="D399" s="20"/>
      <c r="E399" s="6"/>
      <c r="F399" s="6"/>
      <c r="G399" s="7"/>
      <c r="H399" s="21" t="str">
        <f>IF(B399="","",IF(ISNA(MATCH(B399,'Registru ordine'!$B$5:$B$304,0)),"Ordin inexistent în registru.",TRIM(IF(OR(D399="",E399="",F399="",G399=""),"Date incomplete. ","")&amp;IF(AND(D399&lt;&gt;"",OR(D399&lt;INDEX('Registru ordine'!$J$5:$J$304,MATCH(B399,'Registru ordine'!$B$5:$B$304,0))-1,D399&gt;INDEX('Registru ordine'!$L$5:$L$304,MATCH(B399,'Registru ordine'!$B$5:$B$304,0))+1)),"Data e în afara deplasării. ",""))))</f>
        <v/>
      </c>
    </row>
    <row r="400" spans="1:8" x14ac:dyDescent="0.2">
      <c r="A400" s="1" t="str">
        <f t="shared" si="6"/>
        <v/>
      </c>
      <c r="B400" s="18"/>
      <c r="C400" s="19" t="str">
        <f>IF(B400="","",COUNTIF(INDEX($B:$B,5):B400,B400))</f>
        <v/>
      </c>
      <c r="D400" s="20"/>
      <c r="E400" s="6"/>
      <c r="F400" s="6"/>
      <c r="G400" s="7"/>
      <c r="H400" s="21" t="str">
        <f>IF(B400="","",IF(ISNA(MATCH(B400,'Registru ordine'!$B$5:$B$304,0)),"Ordin inexistent în registru.",TRIM(IF(OR(D400="",E400="",F400="",G400=""),"Date incomplete. ","")&amp;IF(AND(D400&lt;&gt;"",OR(D400&lt;INDEX('Registru ordine'!$J$5:$J$304,MATCH(B400,'Registru ordine'!$B$5:$B$304,0))-1,D400&gt;INDEX('Registru ordine'!$L$5:$L$304,MATCH(B400,'Registru ordine'!$B$5:$B$304,0))+1)),"Data e în afara deplasării. ",""))))</f>
        <v/>
      </c>
    </row>
    <row r="401" spans="1:8" x14ac:dyDescent="0.2">
      <c r="A401" s="1" t="str">
        <f t="shared" si="6"/>
        <v/>
      </c>
      <c r="B401" s="18"/>
      <c r="C401" s="19" t="str">
        <f>IF(B401="","",COUNTIF(INDEX($B:$B,5):B401,B401))</f>
        <v/>
      </c>
      <c r="D401" s="20"/>
      <c r="E401" s="6"/>
      <c r="F401" s="6"/>
      <c r="G401" s="7"/>
      <c r="H401" s="21" t="str">
        <f>IF(B401="","",IF(ISNA(MATCH(B401,'Registru ordine'!$B$5:$B$304,0)),"Ordin inexistent în registru.",TRIM(IF(OR(D401="",E401="",F401="",G401=""),"Date incomplete. ","")&amp;IF(AND(D401&lt;&gt;"",OR(D401&lt;INDEX('Registru ordine'!$J$5:$J$304,MATCH(B401,'Registru ordine'!$B$5:$B$304,0))-1,D401&gt;INDEX('Registru ordine'!$L$5:$L$304,MATCH(B401,'Registru ordine'!$B$5:$B$304,0))+1)),"Data e în afara deplasării. ",""))))</f>
        <v/>
      </c>
    </row>
    <row r="402" spans="1:8" x14ac:dyDescent="0.2">
      <c r="A402" s="1" t="str">
        <f t="shared" si="6"/>
        <v/>
      </c>
      <c r="B402" s="18"/>
      <c r="C402" s="19" t="str">
        <f>IF(B402="","",COUNTIF(INDEX($B:$B,5):B402,B402))</f>
        <v/>
      </c>
      <c r="D402" s="20"/>
      <c r="E402" s="6"/>
      <c r="F402" s="6"/>
      <c r="G402" s="7"/>
      <c r="H402" s="21" t="str">
        <f>IF(B402="","",IF(ISNA(MATCH(B402,'Registru ordine'!$B$5:$B$304,0)),"Ordin inexistent în registru.",TRIM(IF(OR(D402="",E402="",F402="",G402=""),"Date incomplete. ","")&amp;IF(AND(D402&lt;&gt;"",OR(D402&lt;INDEX('Registru ordine'!$J$5:$J$304,MATCH(B402,'Registru ordine'!$B$5:$B$304,0))-1,D402&gt;INDEX('Registru ordine'!$L$5:$L$304,MATCH(B402,'Registru ordine'!$B$5:$B$304,0))+1)),"Data e în afara deplasării. ",""))))</f>
        <v/>
      </c>
    </row>
    <row r="403" spans="1:8" x14ac:dyDescent="0.2">
      <c r="A403" s="1" t="str">
        <f t="shared" si="6"/>
        <v/>
      </c>
      <c r="B403" s="18"/>
      <c r="C403" s="19" t="str">
        <f>IF(B403="","",COUNTIF(INDEX($B:$B,5):B403,B403))</f>
        <v/>
      </c>
      <c r="D403" s="20"/>
      <c r="E403" s="6"/>
      <c r="F403" s="6"/>
      <c r="G403" s="7"/>
      <c r="H403" s="21" t="str">
        <f>IF(B403="","",IF(ISNA(MATCH(B403,'Registru ordine'!$B$5:$B$304,0)),"Ordin inexistent în registru.",TRIM(IF(OR(D403="",E403="",F403="",G403=""),"Date incomplete. ","")&amp;IF(AND(D403&lt;&gt;"",OR(D403&lt;INDEX('Registru ordine'!$J$5:$J$304,MATCH(B403,'Registru ordine'!$B$5:$B$304,0))-1,D403&gt;INDEX('Registru ordine'!$L$5:$L$304,MATCH(B403,'Registru ordine'!$B$5:$B$304,0))+1)),"Data e în afara deplasării. ",""))))</f>
        <v/>
      </c>
    </row>
    <row r="404" spans="1:8" x14ac:dyDescent="0.2">
      <c r="A404" s="1" t="str">
        <f t="shared" si="6"/>
        <v/>
      </c>
      <c r="B404" s="18"/>
      <c r="C404" s="19" t="str">
        <f>IF(B404="","",COUNTIF(INDEX($B:$B,5):B404,B404))</f>
        <v/>
      </c>
      <c r="D404" s="20"/>
      <c r="E404" s="6"/>
      <c r="F404" s="6"/>
      <c r="G404" s="7"/>
      <c r="H404" s="21" t="str">
        <f>IF(B404="","",IF(ISNA(MATCH(B404,'Registru ordine'!$B$5:$B$304,0)),"Ordin inexistent în registru.",TRIM(IF(OR(D404="",E404="",F404="",G404=""),"Date incomplete. ","")&amp;IF(AND(D404&lt;&gt;"",OR(D404&lt;INDEX('Registru ordine'!$J$5:$J$304,MATCH(B404,'Registru ordine'!$B$5:$B$304,0))-1,D404&gt;INDEX('Registru ordine'!$L$5:$L$304,MATCH(B404,'Registru ordine'!$B$5:$B$304,0))+1)),"Data e în afara deplasării. ",""))))</f>
        <v/>
      </c>
    </row>
    <row r="405" spans="1:8" x14ac:dyDescent="0.2">
      <c r="A405" s="1" t="str">
        <f t="shared" si="6"/>
        <v/>
      </c>
      <c r="B405" s="18"/>
      <c r="C405" s="19" t="str">
        <f>IF(B405="","",COUNTIF(INDEX($B:$B,5):B405,B405))</f>
        <v/>
      </c>
      <c r="D405" s="20"/>
      <c r="E405" s="6"/>
      <c r="F405" s="6"/>
      <c r="G405" s="7"/>
      <c r="H405" s="21" t="str">
        <f>IF(B405="","",IF(ISNA(MATCH(B405,'Registru ordine'!$B$5:$B$304,0)),"Ordin inexistent în registru.",TRIM(IF(OR(D405="",E405="",F405="",G405=""),"Date incomplete. ","")&amp;IF(AND(D405&lt;&gt;"",OR(D405&lt;INDEX('Registru ordine'!$J$5:$J$304,MATCH(B405,'Registru ordine'!$B$5:$B$304,0))-1,D405&gt;INDEX('Registru ordine'!$L$5:$L$304,MATCH(B405,'Registru ordine'!$B$5:$B$304,0))+1)),"Data e în afara deplasării. ",""))))</f>
        <v/>
      </c>
    </row>
    <row r="406" spans="1:8" x14ac:dyDescent="0.2">
      <c r="A406" s="1" t="str">
        <f t="shared" si="6"/>
        <v/>
      </c>
      <c r="B406" s="18"/>
      <c r="C406" s="19" t="str">
        <f>IF(B406="","",COUNTIF(INDEX($B:$B,5):B406,B406))</f>
        <v/>
      </c>
      <c r="D406" s="20"/>
      <c r="E406" s="6"/>
      <c r="F406" s="6"/>
      <c r="G406" s="7"/>
      <c r="H406" s="21" t="str">
        <f>IF(B406="","",IF(ISNA(MATCH(B406,'Registru ordine'!$B$5:$B$304,0)),"Ordin inexistent în registru.",TRIM(IF(OR(D406="",E406="",F406="",G406=""),"Date incomplete. ","")&amp;IF(AND(D406&lt;&gt;"",OR(D406&lt;INDEX('Registru ordine'!$J$5:$J$304,MATCH(B406,'Registru ordine'!$B$5:$B$304,0))-1,D406&gt;INDEX('Registru ordine'!$L$5:$L$304,MATCH(B406,'Registru ordine'!$B$5:$B$304,0))+1)),"Data e în afara deplasării. ",""))))</f>
        <v/>
      </c>
    </row>
    <row r="407" spans="1:8" x14ac:dyDescent="0.2">
      <c r="A407" s="1" t="str">
        <f t="shared" si="6"/>
        <v/>
      </c>
      <c r="B407" s="18"/>
      <c r="C407" s="19" t="str">
        <f>IF(B407="","",COUNTIF(INDEX($B:$B,5):B407,B407))</f>
        <v/>
      </c>
      <c r="D407" s="20"/>
      <c r="E407" s="6"/>
      <c r="F407" s="6"/>
      <c r="G407" s="7"/>
      <c r="H407" s="21" t="str">
        <f>IF(B407="","",IF(ISNA(MATCH(B407,'Registru ordine'!$B$5:$B$304,0)),"Ordin inexistent în registru.",TRIM(IF(OR(D407="",E407="",F407="",G407=""),"Date incomplete. ","")&amp;IF(AND(D407&lt;&gt;"",OR(D407&lt;INDEX('Registru ordine'!$J$5:$J$304,MATCH(B407,'Registru ordine'!$B$5:$B$304,0))-1,D407&gt;INDEX('Registru ordine'!$L$5:$L$304,MATCH(B407,'Registru ordine'!$B$5:$B$304,0))+1)),"Data e în afara deplasării. ",""))))</f>
        <v/>
      </c>
    </row>
    <row r="408" spans="1:8" x14ac:dyDescent="0.2">
      <c r="A408" s="1" t="str">
        <f t="shared" si="6"/>
        <v/>
      </c>
      <c r="B408" s="18"/>
      <c r="C408" s="19" t="str">
        <f>IF(B408="","",COUNTIF(INDEX($B:$B,5):B408,B408))</f>
        <v/>
      </c>
      <c r="D408" s="20"/>
      <c r="E408" s="6"/>
      <c r="F408" s="6"/>
      <c r="G408" s="7"/>
      <c r="H408" s="21" t="str">
        <f>IF(B408="","",IF(ISNA(MATCH(B408,'Registru ordine'!$B$5:$B$304,0)),"Ordin inexistent în registru.",TRIM(IF(OR(D408="",E408="",F408="",G408=""),"Date incomplete. ","")&amp;IF(AND(D408&lt;&gt;"",OR(D408&lt;INDEX('Registru ordine'!$J$5:$J$304,MATCH(B408,'Registru ordine'!$B$5:$B$304,0))-1,D408&gt;INDEX('Registru ordine'!$L$5:$L$304,MATCH(B408,'Registru ordine'!$B$5:$B$304,0))+1)),"Data e în afara deplasării. ",""))))</f>
        <v/>
      </c>
    </row>
    <row r="409" spans="1:8" x14ac:dyDescent="0.2">
      <c r="A409" s="1" t="str">
        <f t="shared" si="6"/>
        <v/>
      </c>
      <c r="B409" s="18"/>
      <c r="C409" s="19" t="str">
        <f>IF(B409="","",COUNTIF(INDEX($B:$B,5):B409,B409))</f>
        <v/>
      </c>
      <c r="D409" s="20"/>
      <c r="E409" s="6"/>
      <c r="F409" s="6"/>
      <c r="G409" s="7"/>
      <c r="H409" s="21" t="str">
        <f>IF(B409="","",IF(ISNA(MATCH(B409,'Registru ordine'!$B$5:$B$304,0)),"Ordin inexistent în registru.",TRIM(IF(OR(D409="",E409="",F409="",G409=""),"Date incomplete. ","")&amp;IF(AND(D409&lt;&gt;"",OR(D409&lt;INDEX('Registru ordine'!$J$5:$J$304,MATCH(B409,'Registru ordine'!$B$5:$B$304,0))-1,D409&gt;INDEX('Registru ordine'!$L$5:$L$304,MATCH(B409,'Registru ordine'!$B$5:$B$304,0))+1)),"Data e în afara deplasării. ",""))))</f>
        <v/>
      </c>
    </row>
    <row r="410" spans="1:8" x14ac:dyDescent="0.2">
      <c r="A410" s="1" t="str">
        <f t="shared" si="6"/>
        <v/>
      </c>
      <c r="B410" s="18"/>
      <c r="C410" s="19" t="str">
        <f>IF(B410="","",COUNTIF(INDEX($B:$B,5):B410,B410))</f>
        <v/>
      </c>
      <c r="D410" s="20"/>
      <c r="E410" s="6"/>
      <c r="F410" s="6"/>
      <c r="G410" s="7"/>
      <c r="H410" s="21" t="str">
        <f>IF(B410="","",IF(ISNA(MATCH(B410,'Registru ordine'!$B$5:$B$304,0)),"Ordin inexistent în registru.",TRIM(IF(OR(D410="",E410="",F410="",G410=""),"Date incomplete. ","")&amp;IF(AND(D410&lt;&gt;"",OR(D410&lt;INDEX('Registru ordine'!$J$5:$J$304,MATCH(B410,'Registru ordine'!$B$5:$B$304,0))-1,D410&gt;INDEX('Registru ordine'!$L$5:$L$304,MATCH(B410,'Registru ordine'!$B$5:$B$304,0))+1)),"Data e în afara deplasării. ",""))))</f>
        <v/>
      </c>
    </row>
    <row r="411" spans="1:8" x14ac:dyDescent="0.2">
      <c r="A411" s="1" t="str">
        <f t="shared" si="6"/>
        <v/>
      </c>
      <c r="B411" s="18"/>
      <c r="C411" s="19" t="str">
        <f>IF(B411="","",COUNTIF(INDEX($B:$B,5):B411,B411))</f>
        <v/>
      </c>
      <c r="D411" s="20"/>
      <c r="E411" s="6"/>
      <c r="F411" s="6"/>
      <c r="G411" s="7"/>
      <c r="H411" s="21" t="str">
        <f>IF(B411="","",IF(ISNA(MATCH(B411,'Registru ordine'!$B$5:$B$304,0)),"Ordin inexistent în registru.",TRIM(IF(OR(D411="",E411="",F411="",G411=""),"Date incomplete. ","")&amp;IF(AND(D411&lt;&gt;"",OR(D411&lt;INDEX('Registru ordine'!$J$5:$J$304,MATCH(B411,'Registru ordine'!$B$5:$B$304,0))-1,D411&gt;INDEX('Registru ordine'!$L$5:$L$304,MATCH(B411,'Registru ordine'!$B$5:$B$304,0))+1)),"Data e în afara deplasării. ",""))))</f>
        <v/>
      </c>
    </row>
    <row r="412" spans="1:8" x14ac:dyDescent="0.2">
      <c r="A412" s="1" t="str">
        <f t="shared" si="6"/>
        <v/>
      </c>
      <c r="B412" s="18"/>
      <c r="C412" s="19" t="str">
        <f>IF(B412="","",COUNTIF(INDEX($B:$B,5):B412,B412))</f>
        <v/>
      </c>
      <c r="D412" s="20"/>
      <c r="E412" s="6"/>
      <c r="F412" s="6"/>
      <c r="G412" s="7"/>
      <c r="H412" s="21" t="str">
        <f>IF(B412="","",IF(ISNA(MATCH(B412,'Registru ordine'!$B$5:$B$304,0)),"Ordin inexistent în registru.",TRIM(IF(OR(D412="",E412="",F412="",G412=""),"Date incomplete. ","")&amp;IF(AND(D412&lt;&gt;"",OR(D412&lt;INDEX('Registru ordine'!$J$5:$J$304,MATCH(B412,'Registru ordine'!$B$5:$B$304,0))-1,D412&gt;INDEX('Registru ordine'!$L$5:$L$304,MATCH(B412,'Registru ordine'!$B$5:$B$304,0))+1)),"Data e în afara deplasării. ",""))))</f>
        <v/>
      </c>
    </row>
    <row r="413" spans="1:8" x14ac:dyDescent="0.2">
      <c r="A413" s="1" t="str">
        <f t="shared" si="6"/>
        <v/>
      </c>
      <c r="B413" s="18"/>
      <c r="C413" s="19" t="str">
        <f>IF(B413="","",COUNTIF(INDEX($B:$B,5):B413,B413))</f>
        <v/>
      </c>
      <c r="D413" s="20"/>
      <c r="E413" s="6"/>
      <c r="F413" s="6"/>
      <c r="G413" s="7"/>
      <c r="H413" s="21" t="str">
        <f>IF(B413="","",IF(ISNA(MATCH(B413,'Registru ordine'!$B$5:$B$304,0)),"Ordin inexistent în registru.",TRIM(IF(OR(D413="",E413="",F413="",G413=""),"Date incomplete. ","")&amp;IF(AND(D413&lt;&gt;"",OR(D413&lt;INDEX('Registru ordine'!$J$5:$J$304,MATCH(B413,'Registru ordine'!$B$5:$B$304,0))-1,D413&gt;INDEX('Registru ordine'!$L$5:$L$304,MATCH(B413,'Registru ordine'!$B$5:$B$304,0))+1)),"Data e în afara deplasării. ",""))))</f>
        <v/>
      </c>
    </row>
    <row r="414" spans="1:8" x14ac:dyDescent="0.2">
      <c r="A414" s="1" t="str">
        <f t="shared" si="6"/>
        <v/>
      </c>
      <c r="B414" s="18"/>
      <c r="C414" s="19" t="str">
        <f>IF(B414="","",COUNTIF(INDEX($B:$B,5):B414,B414))</f>
        <v/>
      </c>
      <c r="D414" s="20"/>
      <c r="E414" s="6"/>
      <c r="F414" s="6"/>
      <c r="G414" s="7"/>
      <c r="H414" s="21" t="str">
        <f>IF(B414="","",IF(ISNA(MATCH(B414,'Registru ordine'!$B$5:$B$304,0)),"Ordin inexistent în registru.",TRIM(IF(OR(D414="",E414="",F414="",G414=""),"Date incomplete. ","")&amp;IF(AND(D414&lt;&gt;"",OR(D414&lt;INDEX('Registru ordine'!$J$5:$J$304,MATCH(B414,'Registru ordine'!$B$5:$B$304,0))-1,D414&gt;INDEX('Registru ordine'!$L$5:$L$304,MATCH(B414,'Registru ordine'!$B$5:$B$304,0))+1)),"Data e în afara deplasării. ",""))))</f>
        <v/>
      </c>
    </row>
    <row r="415" spans="1:8" x14ac:dyDescent="0.2">
      <c r="A415" s="1" t="str">
        <f t="shared" si="6"/>
        <v/>
      </c>
      <c r="B415" s="18"/>
      <c r="C415" s="19" t="str">
        <f>IF(B415="","",COUNTIF(INDEX($B:$B,5):B415,B415))</f>
        <v/>
      </c>
      <c r="D415" s="20"/>
      <c r="E415" s="6"/>
      <c r="F415" s="6"/>
      <c r="G415" s="7"/>
      <c r="H415" s="21" t="str">
        <f>IF(B415="","",IF(ISNA(MATCH(B415,'Registru ordine'!$B$5:$B$304,0)),"Ordin inexistent în registru.",TRIM(IF(OR(D415="",E415="",F415="",G415=""),"Date incomplete. ","")&amp;IF(AND(D415&lt;&gt;"",OR(D415&lt;INDEX('Registru ordine'!$J$5:$J$304,MATCH(B415,'Registru ordine'!$B$5:$B$304,0))-1,D415&gt;INDEX('Registru ordine'!$L$5:$L$304,MATCH(B415,'Registru ordine'!$B$5:$B$304,0))+1)),"Data e în afara deplasării. ",""))))</f>
        <v/>
      </c>
    </row>
    <row r="416" spans="1:8" x14ac:dyDescent="0.2">
      <c r="A416" s="1" t="str">
        <f t="shared" si="6"/>
        <v/>
      </c>
      <c r="B416" s="18"/>
      <c r="C416" s="19" t="str">
        <f>IF(B416="","",COUNTIF(INDEX($B:$B,5):B416,B416))</f>
        <v/>
      </c>
      <c r="D416" s="20"/>
      <c r="E416" s="6"/>
      <c r="F416" s="6"/>
      <c r="G416" s="7"/>
      <c r="H416" s="21" t="str">
        <f>IF(B416="","",IF(ISNA(MATCH(B416,'Registru ordine'!$B$5:$B$304,0)),"Ordin inexistent în registru.",TRIM(IF(OR(D416="",E416="",F416="",G416=""),"Date incomplete. ","")&amp;IF(AND(D416&lt;&gt;"",OR(D416&lt;INDEX('Registru ordine'!$J$5:$J$304,MATCH(B416,'Registru ordine'!$B$5:$B$304,0))-1,D416&gt;INDEX('Registru ordine'!$L$5:$L$304,MATCH(B416,'Registru ordine'!$B$5:$B$304,0))+1)),"Data e în afara deplasării. ",""))))</f>
        <v/>
      </c>
    </row>
    <row r="417" spans="1:8" x14ac:dyDescent="0.2">
      <c r="A417" s="1" t="str">
        <f t="shared" si="6"/>
        <v/>
      </c>
      <c r="B417" s="18"/>
      <c r="C417" s="19" t="str">
        <f>IF(B417="","",COUNTIF(INDEX($B:$B,5):B417,B417))</f>
        <v/>
      </c>
      <c r="D417" s="20"/>
      <c r="E417" s="6"/>
      <c r="F417" s="6"/>
      <c r="G417" s="7"/>
      <c r="H417" s="21" t="str">
        <f>IF(B417="","",IF(ISNA(MATCH(B417,'Registru ordine'!$B$5:$B$304,0)),"Ordin inexistent în registru.",TRIM(IF(OR(D417="",E417="",F417="",G417=""),"Date incomplete. ","")&amp;IF(AND(D417&lt;&gt;"",OR(D417&lt;INDEX('Registru ordine'!$J$5:$J$304,MATCH(B417,'Registru ordine'!$B$5:$B$304,0))-1,D417&gt;INDEX('Registru ordine'!$L$5:$L$304,MATCH(B417,'Registru ordine'!$B$5:$B$304,0))+1)),"Data e în afara deplasării. ",""))))</f>
        <v/>
      </c>
    </row>
    <row r="418" spans="1:8" x14ac:dyDescent="0.2">
      <c r="A418" s="1" t="str">
        <f t="shared" si="6"/>
        <v/>
      </c>
      <c r="B418" s="18"/>
      <c r="C418" s="19" t="str">
        <f>IF(B418="","",COUNTIF(INDEX($B:$B,5):B418,B418))</f>
        <v/>
      </c>
      <c r="D418" s="20"/>
      <c r="E418" s="6"/>
      <c r="F418" s="6"/>
      <c r="G418" s="7"/>
      <c r="H418" s="21" t="str">
        <f>IF(B418="","",IF(ISNA(MATCH(B418,'Registru ordine'!$B$5:$B$304,0)),"Ordin inexistent în registru.",TRIM(IF(OR(D418="",E418="",F418="",G418=""),"Date incomplete. ","")&amp;IF(AND(D418&lt;&gt;"",OR(D418&lt;INDEX('Registru ordine'!$J$5:$J$304,MATCH(B418,'Registru ordine'!$B$5:$B$304,0))-1,D418&gt;INDEX('Registru ordine'!$L$5:$L$304,MATCH(B418,'Registru ordine'!$B$5:$B$304,0))+1)),"Data e în afara deplasării. ",""))))</f>
        <v/>
      </c>
    </row>
    <row r="419" spans="1:8" x14ac:dyDescent="0.2">
      <c r="A419" s="1" t="str">
        <f t="shared" si="6"/>
        <v/>
      </c>
      <c r="B419" s="18"/>
      <c r="C419" s="19" t="str">
        <f>IF(B419="","",COUNTIF(INDEX($B:$B,5):B419,B419))</f>
        <v/>
      </c>
      <c r="D419" s="20"/>
      <c r="E419" s="6"/>
      <c r="F419" s="6"/>
      <c r="G419" s="7"/>
      <c r="H419" s="21" t="str">
        <f>IF(B419="","",IF(ISNA(MATCH(B419,'Registru ordine'!$B$5:$B$304,0)),"Ordin inexistent în registru.",TRIM(IF(OR(D419="",E419="",F419="",G419=""),"Date incomplete. ","")&amp;IF(AND(D419&lt;&gt;"",OR(D419&lt;INDEX('Registru ordine'!$J$5:$J$304,MATCH(B419,'Registru ordine'!$B$5:$B$304,0))-1,D419&gt;INDEX('Registru ordine'!$L$5:$L$304,MATCH(B419,'Registru ordine'!$B$5:$B$304,0))+1)),"Data e în afara deplasării. ",""))))</f>
        <v/>
      </c>
    </row>
    <row r="420" spans="1:8" x14ac:dyDescent="0.2">
      <c r="A420" s="1" t="str">
        <f t="shared" si="6"/>
        <v/>
      </c>
      <c r="B420" s="18"/>
      <c r="C420" s="19" t="str">
        <f>IF(B420="","",COUNTIF(INDEX($B:$B,5):B420,B420))</f>
        <v/>
      </c>
      <c r="D420" s="20"/>
      <c r="E420" s="6"/>
      <c r="F420" s="6"/>
      <c r="G420" s="7"/>
      <c r="H420" s="21" t="str">
        <f>IF(B420="","",IF(ISNA(MATCH(B420,'Registru ordine'!$B$5:$B$304,0)),"Ordin inexistent în registru.",TRIM(IF(OR(D420="",E420="",F420="",G420=""),"Date incomplete. ","")&amp;IF(AND(D420&lt;&gt;"",OR(D420&lt;INDEX('Registru ordine'!$J$5:$J$304,MATCH(B420,'Registru ordine'!$B$5:$B$304,0))-1,D420&gt;INDEX('Registru ordine'!$L$5:$L$304,MATCH(B420,'Registru ordine'!$B$5:$B$304,0))+1)),"Data e în afara deplasării. ",""))))</f>
        <v/>
      </c>
    </row>
    <row r="421" spans="1:8" x14ac:dyDescent="0.2">
      <c r="A421" s="1" t="str">
        <f t="shared" si="6"/>
        <v/>
      </c>
      <c r="B421" s="18"/>
      <c r="C421" s="19" t="str">
        <f>IF(B421="","",COUNTIF(INDEX($B:$B,5):B421,B421))</f>
        <v/>
      </c>
      <c r="D421" s="20"/>
      <c r="E421" s="6"/>
      <c r="F421" s="6"/>
      <c r="G421" s="7"/>
      <c r="H421" s="21" t="str">
        <f>IF(B421="","",IF(ISNA(MATCH(B421,'Registru ordine'!$B$5:$B$304,0)),"Ordin inexistent în registru.",TRIM(IF(OR(D421="",E421="",F421="",G421=""),"Date incomplete. ","")&amp;IF(AND(D421&lt;&gt;"",OR(D421&lt;INDEX('Registru ordine'!$J$5:$J$304,MATCH(B421,'Registru ordine'!$B$5:$B$304,0))-1,D421&gt;INDEX('Registru ordine'!$L$5:$L$304,MATCH(B421,'Registru ordine'!$B$5:$B$304,0))+1)),"Data e în afara deplasării. ",""))))</f>
        <v/>
      </c>
    </row>
    <row r="422" spans="1:8" x14ac:dyDescent="0.2">
      <c r="A422" s="1" t="str">
        <f t="shared" si="6"/>
        <v/>
      </c>
      <c r="B422" s="18"/>
      <c r="C422" s="19" t="str">
        <f>IF(B422="","",COUNTIF(INDEX($B:$B,5):B422,B422))</f>
        <v/>
      </c>
      <c r="D422" s="20"/>
      <c r="E422" s="6"/>
      <c r="F422" s="6"/>
      <c r="G422" s="7"/>
      <c r="H422" s="21" t="str">
        <f>IF(B422="","",IF(ISNA(MATCH(B422,'Registru ordine'!$B$5:$B$304,0)),"Ordin inexistent în registru.",TRIM(IF(OR(D422="",E422="",F422="",G422=""),"Date incomplete. ","")&amp;IF(AND(D422&lt;&gt;"",OR(D422&lt;INDEX('Registru ordine'!$J$5:$J$304,MATCH(B422,'Registru ordine'!$B$5:$B$304,0))-1,D422&gt;INDEX('Registru ordine'!$L$5:$L$304,MATCH(B422,'Registru ordine'!$B$5:$B$304,0))+1)),"Data e în afara deplasării. ",""))))</f>
        <v/>
      </c>
    </row>
    <row r="423" spans="1:8" x14ac:dyDescent="0.2">
      <c r="A423" s="1" t="str">
        <f t="shared" si="6"/>
        <v/>
      </c>
      <c r="B423" s="18"/>
      <c r="C423" s="19" t="str">
        <f>IF(B423="","",COUNTIF(INDEX($B:$B,5):B423,B423))</f>
        <v/>
      </c>
      <c r="D423" s="20"/>
      <c r="E423" s="6"/>
      <c r="F423" s="6"/>
      <c r="G423" s="7"/>
      <c r="H423" s="21" t="str">
        <f>IF(B423="","",IF(ISNA(MATCH(B423,'Registru ordine'!$B$5:$B$304,0)),"Ordin inexistent în registru.",TRIM(IF(OR(D423="",E423="",F423="",G423=""),"Date incomplete. ","")&amp;IF(AND(D423&lt;&gt;"",OR(D423&lt;INDEX('Registru ordine'!$J$5:$J$304,MATCH(B423,'Registru ordine'!$B$5:$B$304,0))-1,D423&gt;INDEX('Registru ordine'!$L$5:$L$304,MATCH(B423,'Registru ordine'!$B$5:$B$304,0))+1)),"Data e în afara deplasării. ",""))))</f>
        <v/>
      </c>
    </row>
    <row r="424" spans="1:8" x14ac:dyDescent="0.2">
      <c r="A424" s="1" t="str">
        <f t="shared" si="6"/>
        <v/>
      </c>
      <c r="B424" s="18"/>
      <c r="C424" s="19" t="str">
        <f>IF(B424="","",COUNTIF(INDEX($B:$B,5):B424,B424))</f>
        <v/>
      </c>
      <c r="D424" s="20"/>
      <c r="E424" s="6"/>
      <c r="F424" s="6"/>
      <c r="G424" s="7"/>
      <c r="H424" s="21" t="str">
        <f>IF(B424="","",IF(ISNA(MATCH(B424,'Registru ordine'!$B$5:$B$304,0)),"Ordin inexistent în registru.",TRIM(IF(OR(D424="",E424="",F424="",G424=""),"Date incomplete. ","")&amp;IF(AND(D424&lt;&gt;"",OR(D424&lt;INDEX('Registru ordine'!$J$5:$J$304,MATCH(B424,'Registru ordine'!$B$5:$B$304,0))-1,D424&gt;INDEX('Registru ordine'!$L$5:$L$304,MATCH(B424,'Registru ordine'!$B$5:$B$304,0))+1)),"Data e în afara deplasării. ",""))))</f>
        <v/>
      </c>
    </row>
    <row r="425" spans="1:8" x14ac:dyDescent="0.2">
      <c r="A425" s="1" t="str">
        <f t="shared" si="6"/>
        <v/>
      </c>
      <c r="B425" s="18"/>
      <c r="C425" s="19" t="str">
        <f>IF(B425="","",COUNTIF(INDEX($B:$B,5):B425,B425))</f>
        <v/>
      </c>
      <c r="D425" s="20"/>
      <c r="E425" s="6"/>
      <c r="F425" s="6"/>
      <c r="G425" s="7"/>
      <c r="H425" s="21" t="str">
        <f>IF(B425="","",IF(ISNA(MATCH(B425,'Registru ordine'!$B$5:$B$304,0)),"Ordin inexistent în registru.",TRIM(IF(OR(D425="",E425="",F425="",G425=""),"Date incomplete. ","")&amp;IF(AND(D425&lt;&gt;"",OR(D425&lt;INDEX('Registru ordine'!$J$5:$J$304,MATCH(B425,'Registru ordine'!$B$5:$B$304,0))-1,D425&gt;INDEX('Registru ordine'!$L$5:$L$304,MATCH(B425,'Registru ordine'!$B$5:$B$304,0))+1)),"Data e în afara deplasării. ",""))))</f>
        <v/>
      </c>
    </row>
    <row r="426" spans="1:8" x14ac:dyDescent="0.2">
      <c r="A426" s="1" t="str">
        <f t="shared" si="6"/>
        <v/>
      </c>
      <c r="B426" s="18"/>
      <c r="C426" s="19" t="str">
        <f>IF(B426="","",COUNTIF(INDEX($B:$B,5):B426,B426))</f>
        <v/>
      </c>
      <c r="D426" s="20"/>
      <c r="E426" s="6"/>
      <c r="F426" s="6"/>
      <c r="G426" s="7"/>
      <c r="H426" s="21" t="str">
        <f>IF(B426="","",IF(ISNA(MATCH(B426,'Registru ordine'!$B$5:$B$304,0)),"Ordin inexistent în registru.",TRIM(IF(OR(D426="",E426="",F426="",G426=""),"Date incomplete. ","")&amp;IF(AND(D426&lt;&gt;"",OR(D426&lt;INDEX('Registru ordine'!$J$5:$J$304,MATCH(B426,'Registru ordine'!$B$5:$B$304,0))-1,D426&gt;INDEX('Registru ordine'!$L$5:$L$304,MATCH(B426,'Registru ordine'!$B$5:$B$304,0))+1)),"Data e în afara deplasării. ",""))))</f>
        <v/>
      </c>
    </row>
    <row r="427" spans="1:8" x14ac:dyDescent="0.2">
      <c r="A427" s="1" t="str">
        <f t="shared" si="6"/>
        <v/>
      </c>
      <c r="B427" s="18"/>
      <c r="C427" s="19" t="str">
        <f>IF(B427="","",COUNTIF(INDEX($B:$B,5):B427,B427))</f>
        <v/>
      </c>
      <c r="D427" s="20"/>
      <c r="E427" s="6"/>
      <c r="F427" s="6"/>
      <c r="G427" s="7"/>
      <c r="H427" s="21" t="str">
        <f>IF(B427="","",IF(ISNA(MATCH(B427,'Registru ordine'!$B$5:$B$304,0)),"Ordin inexistent în registru.",TRIM(IF(OR(D427="",E427="",F427="",G427=""),"Date incomplete. ","")&amp;IF(AND(D427&lt;&gt;"",OR(D427&lt;INDEX('Registru ordine'!$J$5:$J$304,MATCH(B427,'Registru ordine'!$B$5:$B$304,0))-1,D427&gt;INDEX('Registru ordine'!$L$5:$L$304,MATCH(B427,'Registru ordine'!$B$5:$B$304,0))+1)),"Data e în afara deplasării. ",""))))</f>
        <v/>
      </c>
    </row>
    <row r="428" spans="1:8" x14ac:dyDescent="0.2">
      <c r="A428" s="1" t="str">
        <f t="shared" si="6"/>
        <v/>
      </c>
      <c r="B428" s="18"/>
      <c r="C428" s="19" t="str">
        <f>IF(B428="","",COUNTIF(INDEX($B:$B,5):B428,B428))</f>
        <v/>
      </c>
      <c r="D428" s="20"/>
      <c r="E428" s="6"/>
      <c r="F428" s="6"/>
      <c r="G428" s="7"/>
      <c r="H428" s="21" t="str">
        <f>IF(B428="","",IF(ISNA(MATCH(B428,'Registru ordine'!$B$5:$B$304,0)),"Ordin inexistent în registru.",TRIM(IF(OR(D428="",E428="",F428="",G428=""),"Date incomplete. ","")&amp;IF(AND(D428&lt;&gt;"",OR(D428&lt;INDEX('Registru ordine'!$J$5:$J$304,MATCH(B428,'Registru ordine'!$B$5:$B$304,0))-1,D428&gt;INDEX('Registru ordine'!$L$5:$L$304,MATCH(B428,'Registru ordine'!$B$5:$B$304,0))+1)),"Data e în afara deplasării. ",""))))</f>
        <v/>
      </c>
    </row>
    <row r="429" spans="1:8" x14ac:dyDescent="0.2">
      <c r="A429" s="1" t="str">
        <f t="shared" si="6"/>
        <v/>
      </c>
      <c r="B429" s="18"/>
      <c r="C429" s="19" t="str">
        <f>IF(B429="","",COUNTIF(INDEX($B:$B,5):B429,B429))</f>
        <v/>
      </c>
      <c r="D429" s="20"/>
      <c r="E429" s="6"/>
      <c r="F429" s="6"/>
      <c r="G429" s="7"/>
      <c r="H429" s="21" t="str">
        <f>IF(B429="","",IF(ISNA(MATCH(B429,'Registru ordine'!$B$5:$B$304,0)),"Ordin inexistent în registru.",TRIM(IF(OR(D429="",E429="",F429="",G429=""),"Date incomplete. ","")&amp;IF(AND(D429&lt;&gt;"",OR(D429&lt;INDEX('Registru ordine'!$J$5:$J$304,MATCH(B429,'Registru ordine'!$B$5:$B$304,0))-1,D429&gt;INDEX('Registru ordine'!$L$5:$L$304,MATCH(B429,'Registru ordine'!$B$5:$B$304,0))+1)),"Data e în afara deplasării. ",""))))</f>
        <v/>
      </c>
    </row>
    <row r="430" spans="1:8" x14ac:dyDescent="0.2">
      <c r="A430" s="1" t="str">
        <f t="shared" si="6"/>
        <v/>
      </c>
      <c r="B430" s="18"/>
      <c r="C430" s="19" t="str">
        <f>IF(B430="","",COUNTIF(INDEX($B:$B,5):B430,B430))</f>
        <v/>
      </c>
      <c r="D430" s="20"/>
      <c r="E430" s="6"/>
      <c r="F430" s="6"/>
      <c r="G430" s="7"/>
      <c r="H430" s="21" t="str">
        <f>IF(B430="","",IF(ISNA(MATCH(B430,'Registru ordine'!$B$5:$B$304,0)),"Ordin inexistent în registru.",TRIM(IF(OR(D430="",E430="",F430="",G430=""),"Date incomplete. ","")&amp;IF(AND(D430&lt;&gt;"",OR(D430&lt;INDEX('Registru ordine'!$J$5:$J$304,MATCH(B430,'Registru ordine'!$B$5:$B$304,0))-1,D430&gt;INDEX('Registru ordine'!$L$5:$L$304,MATCH(B430,'Registru ordine'!$B$5:$B$304,0))+1)),"Data e în afara deplasării. ",""))))</f>
        <v/>
      </c>
    </row>
    <row r="431" spans="1:8" x14ac:dyDescent="0.2">
      <c r="A431" s="1" t="str">
        <f t="shared" si="6"/>
        <v/>
      </c>
      <c r="B431" s="18"/>
      <c r="C431" s="19" t="str">
        <f>IF(B431="","",COUNTIF(INDEX($B:$B,5):B431,B431))</f>
        <v/>
      </c>
      <c r="D431" s="20"/>
      <c r="E431" s="6"/>
      <c r="F431" s="6"/>
      <c r="G431" s="7"/>
      <c r="H431" s="21" t="str">
        <f>IF(B431="","",IF(ISNA(MATCH(B431,'Registru ordine'!$B$5:$B$304,0)),"Ordin inexistent în registru.",TRIM(IF(OR(D431="",E431="",F431="",G431=""),"Date incomplete. ","")&amp;IF(AND(D431&lt;&gt;"",OR(D431&lt;INDEX('Registru ordine'!$J$5:$J$304,MATCH(B431,'Registru ordine'!$B$5:$B$304,0))-1,D431&gt;INDEX('Registru ordine'!$L$5:$L$304,MATCH(B431,'Registru ordine'!$B$5:$B$304,0))+1)),"Data e în afara deplasării. ",""))))</f>
        <v/>
      </c>
    </row>
    <row r="432" spans="1:8" x14ac:dyDescent="0.2">
      <c r="A432" s="1" t="str">
        <f t="shared" si="6"/>
        <v/>
      </c>
      <c r="B432" s="18"/>
      <c r="C432" s="19" t="str">
        <f>IF(B432="","",COUNTIF(INDEX($B:$B,5):B432,B432))</f>
        <v/>
      </c>
      <c r="D432" s="20"/>
      <c r="E432" s="6"/>
      <c r="F432" s="6"/>
      <c r="G432" s="7"/>
      <c r="H432" s="21" t="str">
        <f>IF(B432="","",IF(ISNA(MATCH(B432,'Registru ordine'!$B$5:$B$304,0)),"Ordin inexistent în registru.",TRIM(IF(OR(D432="",E432="",F432="",G432=""),"Date incomplete. ","")&amp;IF(AND(D432&lt;&gt;"",OR(D432&lt;INDEX('Registru ordine'!$J$5:$J$304,MATCH(B432,'Registru ordine'!$B$5:$B$304,0))-1,D432&gt;INDEX('Registru ordine'!$L$5:$L$304,MATCH(B432,'Registru ordine'!$B$5:$B$304,0))+1)),"Data e în afara deplasării. ",""))))</f>
        <v/>
      </c>
    </row>
    <row r="433" spans="1:8" x14ac:dyDescent="0.2">
      <c r="A433" s="1" t="str">
        <f t="shared" si="6"/>
        <v/>
      </c>
      <c r="B433" s="18"/>
      <c r="C433" s="19" t="str">
        <f>IF(B433="","",COUNTIF(INDEX($B:$B,5):B433,B433))</f>
        <v/>
      </c>
      <c r="D433" s="20"/>
      <c r="E433" s="6"/>
      <c r="F433" s="6"/>
      <c r="G433" s="7"/>
      <c r="H433" s="21" t="str">
        <f>IF(B433="","",IF(ISNA(MATCH(B433,'Registru ordine'!$B$5:$B$304,0)),"Ordin inexistent în registru.",TRIM(IF(OR(D433="",E433="",F433="",G433=""),"Date incomplete. ","")&amp;IF(AND(D433&lt;&gt;"",OR(D433&lt;INDEX('Registru ordine'!$J$5:$J$304,MATCH(B433,'Registru ordine'!$B$5:$B$304,0))-1,D433&gt;INDEX('Registru ordine'!$L$5:$L$304,MATCH(B433,'Registru ordine'!$B$5:$B$304,0))+1)),"Data e în afara deplasării. ",""))))</f>
        <v/>
      </c>
    </row>
    <row r="434" spans="1:8" x14ac:dyDescent="0.2">
      <c r="A434" s="1" t="str">
        <f t="shared" si="6"/>
        <v/>
      </c>
      <c r="B434" s="18"/>
      <c r="C434" s="19" t="str">
        <f>IF(B434="","",COUNTIF(INDEX($B:$B,5):B434,B434))</f>
        <v/>
      </c>
      <c r="D434" s="20"/>
      <c r="E434" s="6"/>
      <c r="F434" s="6"/>
      <c r="G434" s="7"/>
      <c r="H434" s="21" t="str">
        <f>IF(B434="","",IF(ISNA(MATCH(B434,'Registru ordine'!$B$5:$B$304,0)),"Ordin inexistent în registru.",TRIM(IF(OR(D434="",E434="",F434="",G434=""),"Date incomplete. ","")&amp;IF(AND(D434&lt;&gt;"",OR(D434&lt;INDEX('Registru ordine'!$J$5:$J$304,MATCH(B434,'Registru ordine'!$B$5:$B$304,0))-1,D434&gt;INDEX('Registru ordine'!$L$5:$L$304,MATCH(B434,'Registru ordine'!$B$5:$B$304,0))+1)),"Data e în afara deplasării. ",""))))</f>
        <v/>
      </c>
    </row>
    <row r="435" spans="1:8" x14ac:dyDescent="0.2">
      <c r="A435" s="1" t="str">
        <f t="shared" si="6"/>
        <v/>
      </c>
      <c r="B435" s="18"/>
      <c r="C435" s="19" t="str">
        <f>IF(B435="","",COUNTIF(INDEX($B:$B,5):B435,B435))</f>
        <v/>
      </c>
      <c r="D435" s="20"/>
      <c r="E435" s="6"/>
      <c r="F435" s="6"/>
      <c r="G435" s="7"/>
      <c r="H435" s="21" t="str">
        <f>IF(B435="","",IF(ISNA(MATCH(B435,'Registru ordine'!$B$5:$B$304,0)),"Ordin inexistent în registru.",TRIM(IF(OR(D435="",E435="",F435="",G435=""),"Date incomplete. ","")&amp;IF(AND(D435&lt;&gt;"",OR(D435&lt;INDEX('Registru ordine'!$J$5:$J$304,MATCH(B435,'Registru ordine'!$B$5:$B$304,0))-1,D435&gt;INDEX('Registru ordine'!$L$5:$L$304,MATCH(B435,'Registru ordine'!$B$5:$B$304,0))+1)),"Data e în afara deplasării. ",""))))</f>
        <v/>
      </c>
    </row>
    <row r="436" spans="1:8" x14ac:dyDescent="0.2">
      <c r="A436" s="1" t="str">
        <f t="shared" si="6"/>
        <v/>
      </c>
      <c r="B436" s="18"/>
      <c r="C436" s="19" t="str">
        <f>IF(B436="","",COUNTIF(INDEX($B:$B,5):B436,B436))</f>
        <v/>
      </c>
      <c r="D436" s="20"/>
      <c r="E436" s="6"/>
      <c r="F436" s="6"/>
      <c r="G436" s="7"/>
      <c r="H436" s="21" t="str">
        <f>IF(B436="","",IF(ISNA(MATCH(B436,'Registru ordine'!$B$5:$B$304,0)),"Ordin inexistent în registru.",TRIM(IF(OR(D436="",E436="",F436="",G436=""),"Date incomplete. ","")&amp;IF(AND(D436&lt;&gt;"",OR(D436&lt;INDEX('Registru ordine'!$J$5:$J$304,MATCH(B436,'Registru ordine'!$B$5:$B$304,0))-1,D436&gt;INDEX('Registru ordine'!$L$5:$L$304,MATCH(B436,'Registru ordine'!$B$5:$B$304,0))+1)),"Data e în afara deplasării. ",""))))</f>
        <v/>
      </c>
    </row>
    <row r="437" spans="1:8" x14ac:dyDescent="0.2">
      <c r="A437" s="1" t="str">
        <f t="shared" si="6"/>
        <v/>
      </c>
      <c r="B437" s="18"/>
      <c r="C437" s="19" t="str">
        <f>IF(B437="","",COUNTIF(INDEX($B:$B,5):B437,B437))</f>
        <v/>
      </c>
      <c r="D437" s="20"/>
      <c r="E437" s="6"/>
      <c r="F437" s="6"/>
      <c r="G437" s="7"/>
      <c r="H437" s="21" t="str">
        <f>IF(B437="","",IF(ISNA(MATCH(B437,'Registru ordine'!$B$5:$B$304,0)),"Ordin inexistent în registru.",TRIM(IF(OR(D437="",E437="",F437="",G437=""),"Date incomplete. ","")&amp;IF(AND(D437&lt;&gt;"",OR(D437&lt;INDEX('Registru ordine'!$J$5:$J$304,MATCH(B437,'Registru ordine'!$B$5:$B$304,0))-1,D437&gt;INDEX('Registru ordine'!$L$5:$L$304,MATCH(B437,'Registru ordine'!$B$5:$B$304,0))+1)),"Data e în afara deplasării. ",""))))</f>
        <v/>
      </c>
    </row>
    <row r="438" spans="1:8" x14ac:dyDescent="0.2">
      <c r="A438" s="1" t="str">
        <f t="shared" si="6"/>
        <v/>
      </c>
      <c r="B438" s="18"/>
      <c r="C438" s="19" t="str">
        <f>IF(B438="","",COUNTIF(INDEX($B:$B,5):B438,B438))</f>
        <v/>
      </c>
      <c r="D438" s="20"/>
      <c r="E438" s="6"/>
      <c r="F438" s="6"/>
      <c r="G438" s="7"/>
      <c r="H438" s="21" t="str">
        <f>IF(B438="","",IF(ISNA(MATCH(B438,'Registru ordine'!$B$5:$B$304,0)),"Ordin inexistent în registru.",TRIM(IF(OR(D438="",E438="",F438="",G438=""),"Date incomplete. ","")&amp;IF(AND(D438&lt;&gt;"",OR(D438&lt;INDEX('Registru ordine'!$J$5:$J$304,MATCH(B438,'Registru ordine'!$B$5:$B$304,0))-1,D438&gt;INDEX('Registru ordine'!$L$5:$L$304,MATCH(B438,'Registru ordine'!$B$5:$B$304,0))+1)),"Data e în afara deplasării. ",""))))</f>
        <v/>
      </c>
    </row>
    <row r="439" spans="1:8" x14ac:dyDescent="0.2">
      <c r="A439" s="1" t="str">
        <f t="shared" si="6"/>
        <v/>
      </c>
      <c r="B439" s="18"/>
      <c r="C439" s="19" t="str">
        <f>IF(B439="","",COUNTIF(INDEX($B:$B,5):B439,B439))</f>
        <v/>
      </c>
      <c r="D439" s="20"/>
      <c r="E439" s="6"/>
      <c r="F439" s="6"/>
      <c r="G439" s="7"/>
      <c r="H439" s="21" t="str">
        <f>IF(B439="","",IF(ISNA(MATCH(B439,'Registru ordine'!$B$5:$B$304,0)),"Ordin inexistent în registru.",TRIM(IF(OR(D439="",E439="",F439="",G439=""),"Date incomplete. ","")&amp;IF(AND(D439&lt;&gt;"",OR(D439&lt;INDEX('Registru ordine'!$J$5:$J$304,MATCH(B439,'Registru ordine'!$B$5:$B$304,0))-1,D439&gt;INDEX('Registru ordine'!$L$5:$L$304,MATCH(B439,'Registru ordine'!$B$5:$B$304,0))+1)),"Data e în afara deplasării. ",""))))</f>
        <v/>
      </c>
    </row>
    <row r="440" spans="1:8" x14ac:dyDescent="0.2">
      <c r="A440" s="1" t="str">
        <f t="shared" si="6"/>
        <v/>
      </c>
      <c r="B440" s="18"/>
      <c r="C440" s="19" t="str">
        <f>IF(B440="","",COUNTIF(INDEX($B:$B,5):B440,B440))</f>
        <v/>
      </c>
      <c r="D440" s="20"/>
      <c r="E440" s="6"/>
      <c r="F440" s="6"/>
      <c r="G440" s="7"/>
      <c r="H440" s="21" t="str">
        <f>IF(B440="","",IF(ISNA(MATCH(B440,'Registru ordine'!$B$5:$B$304,0)),"Ordin inexistent în registru.",TRIM(IF(OR(D440="",E440="",F440="",G440=""),"Date incomplete. ","")&amp;IF(AND(D440&lt;&gt;"",OR(D440&lt;INDEX('Registru ordine'!$J$5:$J$304,MATCH(B440,'Registru ordine'!$B$5:$B$304,0))-1,D440&gt;INDEX('Registru ordine'!$L$5:$L$304,MATCH(B440,'Registru ordine'!$B$5:$B$304,0))+1)),"Data e în afara deplasării. ",""))))</f>
        <v/>
      </c>
    </row>
    <row r="441" spans="1:8" x14ac:dyDescent="0.2">
      <c r="A441" s="1" t="str">
        <f t="shared" si="6"/>
        <v/>
      </c>
      <c r="B441" s="18"/>
      <c r="C441" s="19" t="str">
        <f>IF(B441="","",COUNTIF(INDEX($B:$B,5):B441,B441))</f>
        <v/>
      </c>
      <c r="D441" s="20"/>
      <c r="E441" s="6"/>
      <c r="F441" s="6"/>
      <c r="G441" s="7"/>
      <c r="H441" s="21" t="str">
        <f>IF(B441="","",IF(ISNA(MATCH(B441,'Registru ordine'!$B$5:$B$304,0)),"Ordin inexistent în registru.",TRIM(IF(OR(D441="",E441="",F441="",G441=""),"Date incomplete. ","")&amp;IF(AND(D441&lt;&gt;"",OR(D441&lt;INDEX('Registru ordine'!$J$5:$J$304,MATCH(B441,'Registru ordine'!$B$5:$B$304,0))-1,D441&gt;INDEX('Registru ordine'!$L$5:$L$304,MATCH(B441,'Registru ordine'!$B$5:$B$304,0))+1)),"Data e în afara deplasării. ",""))))</f>
        <v/>
      </c>
    </row>
    <row r="442" spans="1:8" x14ac:dyDescent="0.2">
      <c r="A442" s="1" t="str">
        <f t="shared" si="6"/>
        <v/>
      </c>
      <c r="B442" s="18"/>
      <c r="C442" s="19" t="str">
        <f>IF(B442="","",COUNTIF(INDEX($B:$B,5):B442,B442))</f>
        <v/>
      </c>
      <c r="D442" s="20"/>
      <c r="E442" s="6"/>
      <c r="F442" s="6"/>
      <c r="G442" s="7"/>
      <c r="H442" s="21" t="str">
        <f>IF(B442="","",IF(ISNA(MATCH(B442,'Registru ordine'!$B$5:$B$304,0)),"Ordin inexistent în registru.",TRIM(IF(OR(D442="",E442="",F442="",G442=""),"Date incomplete. ","")&amp;IF(AND(D442&lt;&gt;"",OR(D442&lt;INDEX('Registru ordine'!$J$5:$J$304,MATCH(B442,'Registru ordine'!$B$5:$B$304,0))-1,D442&gt;INDEX('Registru ordine'!$L$5:$L$304,MATCH(B442,'Registru ordine'!$B$5:$B$304,0))+1)),"Data e în afara deplasării. ",""))))</f>
        <v/>
      </c>
    </row>
    <row r="443" spans="1:8" x14ac:dyDescent="0.2">
      <c r="A443" s="1" t="str">
        <f t="shared" si="6"/>
        <v/>
      </c>
      <c r="B443" s="18"/>
      <c r="C443" s="19" t="str">
        <f>IF(B443="","",COUNTIF(INDEX($B:$B,5):B443,B443))</f>
        <v/>
      </c>
      <c r="D443" s="20"/>
      <c r="E443" s="6"/>
      <c r="F443" s="6"/>
      <c r="G443" s="7"/>
      <c r="H443" s="21" t="str">
        <f>IF(B443="","",IF(ISNA(MATCH(B443,'Registru ordine'!$B$5:$B$304,0)),"Ordin inexistent în registru.",TRIM(IF(OR(D443="",E443="",F443="",G443=""),"Date incomplete. ","")&amp;IF(AND(D443&lt;&gt;"",OR(D443&lt;INDEX('Registru ordine'!$J$5:$J$304,MATCH(B443,'Registru ordine'!$B$5:$B$304,0))-1,D443&gt;INDEX('Registru ordine'!$L$5:$L$304,MATCH(B443,'Registru ordine'!$B$5:$B$304,0))+1)),"Data e în afara deplasării. ",""))))</f>
        <v/>
      </c>
    </row>
    <row r="444" spans="1:8" x14ac:dyDescent="0.2">
      <c r="A444" s="1" t="str">
        <f t="shared" si="6"/>
        <v/>
      </c>
      <c r="B444" s="18"/>
      <c r="C444" s="19" t="str">
        <f>IF(B444="","",COUNTIF(INDEX($B:$B,5):B444,B444))</f>
        <v/>
      </c>
      <c r="D444" s="20"/>
      <c r="E444" s="6"/>
      <c r="F444" s="6"/>
      <c r="G444" s="7"/>
      <c r="H444" s="21" t="str">
        <f>IF(B444="","",IF(ISNA(MATCH(B444,'Registru ordine'!$B$5:$B$304,0)),"Ordin inexistent în registru.",TRIM(IF(OR(D444="",E444="",F444="",G444=""),"Date incomplete. ","")&amp;IF(AND(D444&lt;&gt;"",OR(D444&lt;INDEX('Registru ordine'!$J$5:$J$304,MATCH(B444,'Registru ordine'!$B$5:$B$304,0))-1,D444&gt;INDEX('Registru ordine'!$L$5:$L$304,MATCH(B444,'Registru ordine'!$B$5:$B$304,0))+1)),"Data e în afara deplasării. ",""))))</f>
        <v/>
      </c>
    </row>
    <row r="445" spans="1:8" x14ac:dyDescent="0.2">
      <c r="A445" s="1" t="str">
        <f t="shared" si="6"/>
        <v/>
      </c>
      <c r="B445" s="18"/>
      <c r="C445" s="19" t="str">
        <f>IF(B445="","",COUNTIF(INDEX($B:$B,5):B445,B445))</f>
        <v/>
      </c>
      <c r="D445" s="20"/>
      <c r="E445" s="6"/>
      <c r="F445" s="6"/>
      <c r="G445" s="7"/>
      <c r="H445" s="21" t="str">
        <f>IF(B445="","",IF(ISNA(MATCH(B445,'Registru ordine'!$B$5:$B$304,0)),"Ordin inexistent în registru.",TRIM(IF(OR(D445="",E445="",F445="",G445=""),"Date incomplete. ","")&amp;IF(AND(D445&lt;&gt;"",OR(D445&lt;INDEX('Registru ordine'!$J$5:$J$304,MATCH(B445,'Registru ordine'!$B$5:$B$304,0))-1,D445&gt;INDEX('Registru ordine'!$L$5:$L$304,MATCH(B445,'Registru ordine'!$B$5:$B$304,0))+1)),"Data e în afara deplasării. ",""))))</f>
        <v/>
      </c>
    </row>
    <row r="446" spans="1:8" x14ac:dyDescent="0.2">
      <c r="A446" s="1" t="str">
        <f t="shared" si="6"/>
        <v/>
      </c>
      <c r="B446" s="18"/>
      <c r="C446" s="19" t="str">
        <f>IF(B446="","",COUNTIF(INDEX($B:$B,5):B446,B446))</f>
        <v/>
      </c>
      <c r="D446" s="20"/>
      <c r="E446" s="6"/>
      <c r="F446" s="6"/>
      <c r="G446" s="7"/>
      <c r="H446" s="21" t="str">
        <f>IF(B446="","",IF(ISNA(MATCH(B446,'Registru ordine'!$B$5:$B$304,0)),"Ordin inexistent în registru.",TRIM(IF(OR(D446="",E446="",F446="",G446=""),"Date incomplete. ","")&amp;IF(AND(D446&lt;&gt;"",OR(D446&lt;INDEX('Registru ordine'!$J$5:$J$304,MATCH(B446,'Registru ordine'!$B$5:$B$304,0))-1,D446&gt;INDEX('Registru ordine'!$L$5:$L$304,MATCH(B446,'Registru ordine'!$B$5:$B$304,0))+1)),"Data e în afara deplasării. ",""))))</f>
        <v/>
      </c>
    </row>
    <row r="447" spans="1:8" x14ac:dyDescent="0.2">
      <c r="A447" s="1" t="str">
        <f t="shared" si="6"/>
        <v/>
      </c>
      <c r="B447" s="18"/>
      <c r="C447" s="19" t="str">
        <f>IF(B447="","",COUNTIF(INDEX($B:$B,5):B447,B447))</f>
        <v/>
      </c>
      <c r="D447" s="20"/>
      <c r="E447" s="6"/>
      <c r="F447" s="6"/>
      <c r="G447" s="7"/>
      <c r="H447" s="21" t="str">
        <f>IF(B447="","",IF(ISNA(MATCH(B447,'Registru ordine'!$B$5:$B$304,0)),"Ordin inexistent în registru.",TRIM(IF(OR(D447="",E447="",F447="",G447=""),"Date incomplete. ","")&amp;IF(AND(D447&lt;&gt;"",OR(D447&lt;INDEX('Registru ordine'!$J$5:$J$304,MATCH(B447,'Registru ordine'!$B$5:$B$304,0))-1,D447&gt;INDEX('Registru ordine'!$L$5:$L$304,MATCH(B447,'Registru ordine'!$B$5:$B$304,0))+1)),"Data e în afara deplasării. ",""))))</f>
        <v/>
      </c>
    </row>
    <row r="448" spans="1:8" x14ac:dyDescent="0.2">
      <c r="A448" s="1" t="str">
        <f t="shared" si="6"/>
        <v/>
      </c>
      <c r="B448" s="18"/>
      <c r="C448" s="19" t="str">
        <f>IF(B448="","",COUNTIF(INDEX($B:$B,5):B448,B448))</f>
        <v/>
      </c>
      <c r="D448" s="20"/>
      <c r="E448" s="6"/>
      <c r="F448" s="6"/>
      <c r="G448" s="7"/>
      <c r="H448" s="21" t="str">
        <f>IF(B448="","",IF(ISNA(MATCH(B448,'Registru ordine'!$B$5:$B$304,0)),"Ordin inexistent în registru.",TRIM(IF(OR(D448="",E448="",F448="",G448=""),"Date incomplete. ","")&amp;IF(AND(D448&lt;&gt;"",OR(D448&lt;INDEX('Registru ordine'!$J$5:$J$304,MATCH(B448,'Registru ordine'!$B$5:$B$304,0))-1,D448&gt;INDEX('Registru ordine'!$L$5:$L$304,MATCH(B448,'Registru ordine'!$B$5:$B$304,0))+1)),"Data e în afara deplasării. ",""))))</f>
        <v/>
      </c>
    </row>
    <row r="449" spans="1:8" x14ac:dyDescent="0.2">
      <c r="A449" s="1" t="str">
        <f t="shared" si="6"/>
        <v/>
      </c>
      <c r="B449" s="18"/>
      <c r="C449" s="19" t="str">
        <f>IF(B449="","",COUNTIF(INDEX($B:$B,5):B449,B449))</f>
        <v/>
      </c>
      <c r="D449" s="20"/>
      <c r="E449" s="6"/>
      <c r="F449" s="6"/>
      <c r="G449" s="7"/>
      <c r="H449" s="21" t="str">
        <f>IF(B449="","",IF(ISNA(MATCH(B449,'Registru ordine'!$B$5:$B$304,0)),"Ordin inexistent în registru.",TRIM(IF(OR(D449="",E449="",F449="",G449=""),"Date incomplete. ","")&amp;IF(AND(D449&lt;&gt;"",OR(D449&lt;INDEX('Registru ordine'!$J$5:$J$304,MATCH(B449,'Registru ordine'!$B$5:$B$304,0))-1,D449&gt;INDEX('Registru ordine'!$L$5:$L$304,MATCH(B449,'Registru ordine'!$B$5:$B$304,0))+1)),"Data e în afara deplasării. ",""))))</f>
        <v/>
      </c>
    </row>
    <row r="450" spans="1:8" x14ac:dyDescent="0.2">
      <c r="A450" s="1" t="str">
        <f t="shared" si="6"/>
        <v/>
      </c>
      <c r="B450" s="18"/>
      <c r="C450" s="19" t="str">
        <f>IF(B450="","",COUNTIF(INDEX($B:$B,5):B450,B450))</f>
        <v/>
      </c>
      <c r="D450" s="20"/>
      <c r="E450" s="6"/>
      <c r="F450" s="6"/>
      <c r="G450" s="7"/>
      <c r="H450" s="21" t="str">
        <f>IF(B450="","",IF(ISNA(MATCH(B450,'Registru ordine'!$B$5:$B$304,0)),"Ordin inexistent în registru.",TRIM(IF(OR(D450="",E450="",F450="",G450=""),"Date incomplete. ","")&amp;IF(AND(D450&lt;&gt;"",OR(D450&lt;INDEX('Registru ordine'!$J$5:$J$304,MATCH(B450,'Registru ordine'!$B$5:$B$304,0))-1,D450&gt;INDEX('Registru ordine'!$L$5:$L$304,MATCH(B450,'Registru ordine'!$B$5:$B$304,0))+1)),"Data e în afara deplasării. ",""))))</f>
        <v/>
      </c>
    </row>
    <row r="451" spans="1:8" x14ac:dyDescent="0.2">
      <c r="A451" s="1" t="str">
        <f t="shared" si="6"/>
        <v/>
      </c>
      <c r="B451" s="18"/>
      <c r="C451" s="19" t="str">
        <f>IF(B451="","",COUNTIF(INDEX($B:$B,5):B451,B451))</f>
        <v/>
      </c>
      <c r="D451" s="20"/>
      <c r="E451" s="6"/>
      <c r="F451" s="6"/>
      <c r="G451" s="7"/>
      <c r="H451" s="21" t="str">
        <f>IF(B451="","",IF(ISNA(MATCH(B451,'Registru ordine'!$B$5:$B$304,0)),"Ordin inexistent în registru.",TRIM(IF(OR(D451="",E451="",F451="",G451=""),"Date incomplete. ","")&amp;IF(AND(D451&lt;&gt;"",OR(D451&lt;INDEX('Registru ordine'!$J$5:$J$304,MATCH(B451,'Registru ordine'!$B$5:$B$304,0))-1,D451&gt;INDEX('Registru ordine'!$L$5:$L$304,MATCH(B451,'Registru ordine'!$B$5:$B$304,0))+1)),"Data e în afara deplasării. ",""))))</f>
        <v/>
      </c>
    </row>
    <row r="452" spans="1:8" x14ac:dyDescent="0.2">
      <c r="A452" s="1" t="str">
        <f t="shared" si="6"/>
        <v/>
      </c>
      <c r="B452" s="18"/>
      <c r="C452" s="19" t="str">
        <f>IF(B452="","",COUNTIF(INDEX($B:$B,5):B452,B452))</f>
        <v/>
      </c>
      <c r="D452" s="20"/>
      <c r="E452" s="6"/>
      <c r="F452" s="6"/>
      <c r="G452" s="7"/>
      <c r="H452" s="21" t="str">
        <f>IF(B452="","",IF(ISNA(MATCH(B452,'Registru ordine'!$B$5:$B$304,0)),"Ordin inexistent în registru.",TRIM(IF(OR(D452="",E452="",F452="",G452=""),"Date incomplete. ","")&amp;IF(AND(D452&lt;&gt;"",OR(D452&lt;INDEX('Registru ordine'!$J$5:$J$304,MATCH(B452,'Registru ordine'!$B$5:$B$304,0))-1,D452&gt;INDEX('Registru ordine'!$L$5:$L$304,MATCH(B452,'Registru ordine'!$B$5:$B$304,0))+1)),"Data e în afara deplasării. ",""))))</f>
        <v/>
      </c>
    </row>
    <row r="453" spans="1:8" x14ac:dyDescent="0.2">
      <c r="A453" s="1" t="str">
        <f t="shared" ref="A453:A516" si="7">IF(B453="","",B453&amp;"|"&amp;C453)</f>
        <v/>
      </c>
      <c r="B453" s="18"/>
      <c r="C453" s="19" t="str">
        <f>IF(B453="","",COUNTIF(INDEX($B:$B,5):B453,B453))</f>
        <v/>
      </c>
      <c r="D453" s="20"/>
      <c r="E453" s="6"/>
      <c r="F453" s="6"/>
      <c r="G453" s="7"/>
      <c r="H453" s="21" t="str">
        <f>IF(B453="","",IF(ISNA(MATCH(B453,'Registru ordine'!$B$5:$B$304,0)),"Ordin inexistent în registru.",TRIM(IF(OR(D453="",E453="",F453="",G453=""),"Date incomplete. ","")&amp;IF(AND(D453&lt;&gt;"",OR(D453&lt;INDEX('Registru ordine'!$J$5:$J$304,MATCH(B453,'Registru ordine'!$B$5:$B$304,0))-1,D453&gt;INDEX('Registru ordine'!$L$5:$L$304,MATCH(B453,'Registru ordine'!$B$5:$B$304,0))+1)),"Data e în afara deplasării. ",""))))</f>
        <v/>
      </c>
    </row>
    <row r="454" spans="1:8" x14ac:dyDescent="0.2">
      <c r="A454" s="1" t="str">
        <f t="shared" si="7"/>
        <v/>
      </c>
      <c r="B454" s="18"/>
      <c r="C454" s="19" t="str">
        <f>IF(B454="","",COUNTIF(INDEX($B:$B,5):B454,B454))</f>
        <v/>
      </c>
      <c r="D454" s="20"/>
      <c r="E454" s="6"/>
      <c r="F454" s="6"/>
      <c r="G454" s="7"/>
      <c r="H454" s="21" t="str">
        <f>IF(B454="","",IF(ISNA(MATCH(B454,'Registru ordine'!$B$5:$B$304,0)),"Ordin inexistent în registru.",TRIM(IF(OR(D454="",E454="",F454="",G454=""),"Date incomplete. ","")&amp;IF(AND(D454&lt;&gt;"",OR(D454&lt;INDEX('Registru ordine'!$J$5:$J$304,MATCH(B454,'Registru ordine'!$B$5:$B$304,0))-1,D454&gt;INDEX('Registru ordine'!$L$5:$L$304,MATCH(B454,'Registru ordine'!$B$5:$B$304,0))+1)),"Data e în afara deplasării. ",""))))</f>
        <v/>
      </c>
    </row>
    <row r="455" spans="1:8" x14ac:dyDescent="0.2">
      <c r="A455" s="1" t="str">
        <f t="shared" si="7"/>
        <v/>
      </c>
      <c r="B455" s="18"/>
      <c r="C455" s="19" t="str">
        <f>IF(B455="","",COUNTIF(INDEX($B:$B,5):B455,B455))</f>
        <v/>
      </c>
      <c r="D455" s="20"/>
      <c r="E455" s="6"/>
      <c r="F455" s="6"/>
      <c r="G455" s="7"/>
      <c r="H455" s="21" t="str">
        <f>IF(B455="","",IF(ISNA(MATCH(B455,'Registru ordine'!$B$5:$B$304,0)),"Ordin inexistent în registru.",TRIM(IF(OR(D455="",E455="",F455="",G455=""),"Date incomplete. ","")&amp;IF(AND(D455&lt;&gt;"",OR(D455&lt;INDEX('Registru ordine'!$J$5:$J$304,MATCH(B455,'Registru ordine'!$B$5:$B$304,0))-1,D455&gt;INDEX('Registru ordine'!$L$5:$L$304,MATCH(B455,'Registru ordine'!$B$5:$B$304,0))+1)),"Data e în afara deplasării. ",""))))</f>
        <v/>
      </c>
    </row>
    <row r="456" spans="1:8" x14ac:dyDescent="0.2">
      <c r="A456" s="1" t="str">
        <f t="shared" si="7"/>
        <v/>
      </c>
      <c r="B456" s="18"/>
      <c r="C456" s="19" t="str">
        <f>IF(B456="","",COUNTIF(INDEX($B:$B,5):B456,B456))</f>
        <v/>
      </c>
      <c r="D456" s="20"/>
      <c r="E456" s="6"/>
      <c r="F456" s="6"/>
      <c r="G456" s="7"/>
      <c r="H456" s="21" t="str">
        <f>IF(B456="","",IF(ISNA(MATCH(B456,'Registru ordine'!$B$5:$B$304,0)),"Ordin inexistent în registru.",TRIM(IF(OR(D456="",E456="",F456="",G456=""),"Date incomplete. ","")&amp;IF(AND(D456&lt;&gt;"",OR(D456&lt;INDEX('Registru ordine'!$J$5:$J$304,MATCH(B456,'Registru ordine'!$B$5:$B$304,0))-1,D456&gt;INDEX('Registru ordine'!$L$5:$L$304,MATCH(B456,'Registru ordine'!$B$5:$B$304,0))+1)),"Data e în afara deplasării. ",""))))</f>
        <v/>
      </c>
    </row>
    <row r="457" spans="1:8" x14ac:dyDescent="0.2">
      <c r="A457" s="1" t="str">
        <f t="shared" si="7"/>
        <v/>
      </c>
      <c r="B457" s="18"/>
      <c r="C457" s="19" t="str">
        <f>IF(B457="","",COUNTIF(INDEX($B:$B,5):B457,B457))</f>
        <v/>
      </c>
      <c r="D457" s="20"/>
      <c r="E457" s="6"/>
      <c r="F457" s="6"/>
      <c r="G457" s="7"/>
      <c r="H457" s="21" t="str">
        <f>IF(B457="","",IF(ISNA(MATCH(B457,'Registru ordine'!$B$5:$B$304,0)),"Ordin inexistent în registru.",TRIM(IF(OR(D457="",E457="",F457="",G457=""),"Date incomplete. ","")&amp;IF(AND(D457&lt;&gt;"",OR(D457&lt;INDEX('Registru ordine'!$J$5:$J$304,MATCH(B457,'Registru ordine'!$B$5:$B$304,0))-1,D457&gt;INDEX('Registru ordine'!$L$5:$L$304,MATCH(B457,'Registru ordine'!$B$5:$B$304,0))+1)),"Data e în afara deplasării. ",""))))</f>
        <v/>
      </c>
    </row>
    <row r="458" spans="1:8" x14ac:dyDescent="0.2">
      <c r="A458" s="1" t="str">
        <f t="shared" si="7"/>
        <v/>
      </c>
      <c r="B458" s="18"/>
      <c r="C458" s="19" t="str">
        <f>IF(B458="","",COUNTIF(INDEX($B:$B,5):B458,B458))</f>
        <v/>
      </c>
      <c r="D458" s="20"/>
      <c r="E458" s="6"/>
      <c r="F458" s="6"/>
      <c r="G458" s="7"/>
      <c r="H458" s="21" t="str">
        <f>IF(B458="","",IF(ISNA(MATCH(B458,'Registru ordine'!$B$5:$B$304,0)),"Ordin inexistent în registru.",TRIM(IF(OR(D458="",E458="",F458="",G458=""),"Date incomplete. ","")&amp;IF(AND(D458&lt;&gt;"",OR(D458&lt;INDEX('Registru ordine'!$J$5:$J$304,MATCH(B458,'Registru ordine'!$B$5:$B$304,0))-1,D458&gt;INDEX('Registru ordine'!$L$5:$L$304,MATCH(B458,'Registru ordine'!$B$5:$B$304,0))+1)),"Data e în afara deplasării. ",""))))</f>
        <v/>
      </c>
    </row>
    <row r="459" spans="1:8" x14ac:dyDescent="0.2">
      <c r="A459" s="1" t="str">
        <f t="shared" si="7"/>
        <v/>
      </c>
      <c r="B459" s="18"/>
      <c r="C459" s="19" t="str">
        <f>IF(B459="","",COUNTIF(INDEX($B:$B,5):B459,B459))</f>
        <v/>
      </c>
      <c r="D459" s="20"/>
      <c r="E459" s="6"/>
      <c r="F459" s="6"/>
      <c r="G459" s="7"/>
      <c r="H459" s="21" t="str">
        <f>IF(B459="","",IF(ISNA(MATCH(B459,'Registru ordine'!$B$5:$B$304,0)),"Ordin inexistent în registru.",TRIM(IF(OR(D459="",E459="",F459="",G459=""),"Date incomplete. ","")&amp;IF(AND(D459&lt;&gt;"",OR(D459&lt;INDEX('Registru ordine'!$J$5:$J$304,MATCH(B459,'Registru ordine'!$B$5:$B$304,0))-1,D459&gt;INDEX('Registru ordine'!$L$5:$L$304,MATCH(B459,'Registru ordine'!$B$5:$B$304,0))+1)),"Data e în afara deplasării. ",""))))</f>
        <v/>
      </c>
    </row>
    <row r="460" spans="1:8" x14ac:dyDescent="0.2">
      <c r="A460" s="1" t="str">
        <f t="shared" si="7"/>
        <v/>
      </c>
      <c r="B460" s="18"/>
      <c r="C460" s="19" t="str">
        <f>IF(B460="","",COUNTIF(INDEX($B:$B,5):B460,B460))</f>
        <v/>
      </c>
      <c r="D460" s="20"/>
      <c r="E460" s="6"/>
      <c r="F460" s="6"/>
      <c r="G460" s="7"/>
      <c r="H460" s="21" t="str">
        <f>IF(B460="","",IF(ISNA(MATCH(B460,'Registru ordine'!$B$5:$B$304,0)),"Ordin inexistent în registru.",TRIM(IF(OR(D460="",E460="",F460="",G460=""),"Date incomplete. ","")&amp;IF(AND(D460&lt;&gt;"",OR(D460&lt;INDEX('Registru ordine'!$J$5:$J$304,MATCH(B460,'Registru ordine'!$B$5:$B$304,0))-1,D460&gt;INDEX('Registru ordine'!$L$5:$L$304,MATCH(B460,'Registru ordine'!$B$5:$B$304,0))+1)),"Data e în afara deplasării. ",""))))</f>
        <v/>
      </c>
    </row>
    <row r="461" spans="1:8" x14ac:dyDescent="0.2">
      <c r="A461" s="1" t="str">
        <f t="shared" si="7"/>
        <v/>
      </c>
      <c r="B461" s="18"/>
      <c r="C461" s="19" t="str">
        <f>IF(B461="","",COUNTIF(INDEX($B:$B,5):B461,B461))</f>
        <v/>
      </c>
      <c r="D461" s="20"/>
      <c r="E461" s="6"/>
      <c r="F461" s="6"/>
      <c r="G461" s="7"/>
      <c r="H461" s="21" t="str">
        <f>IF(B461="","",IF(ISNA(MATCH(B461,'Registru ordine'!$B$5:$B$304,0)),"Ordin inexistent în registru.",TRIM(IF(OR(D461="",E461="",F461="",G461=""),"Date incomplete. ","")&amp;IF(AND(D461&lt;&gt;"",OR(D461&lt;INDEX('Registru ordine'!$J$5:$J$304,MATCH(B461,'Registru ordine'!$B$5:$B$304,0))-1,D461&gt;INDEX('Registru ordine'!$L$5:$L$304,MATCH(B461,'Registru ordine'!$B$5:$B$304,0))+1)),"Data e în afara deplasării. ",""))))</f>
        <v/>
      </c>
    </row>
    <row r="462" spans="1:8" x14ac:dyDescent="0.2">
      <c r="A462" s="1" t="str">
        <f t="shared" si="7"/>
        <v/>
      </c>
      <c r="B462" s="18"/>
      <c r="C462" s="19" t="str">
        <f>IF(B462="","",COUNTIF(INDEX($B:$B,5):B462,B462))</f>
        <v/>
      </c>
      <c r="D462" s="20"/>
      <c r="E462" s="6"/>
      <c r="F462" s="6"/>
      <c r="G462" s="7"/>
      <c r="H462" s="21" t="str">
        <f>IF(B462="","",IF(ISNA(MATCH(B462,'Registru ordine'!$B$5:$B$304,0)),"Ordin inexistent în registru.",TRIM(IF(OR(D462="",E462="",F462="",G462=""),"Date incomplete. ","")&amp;IF(AND(D462&lt;&gt;"",OR(D462&lt;INDEX('Registru ordine'!$J$5:$J$304,MATCH(B462,'Registru ordine'!$B$5:$B$304,0))-1,D462&gt;INDEX('Registru ordine'!$L$5:$L$304,MATCH(B462,'Registru ordine'!$B$5:$B$304,0))+1)),"Data e în afara deplasării. ",""))))</f>
        <v/>
      </c>
    </row>
    <row r="463" spans="1:8" x14ac:dyDescent="0.2">
      <c r="A463" s="1" t="str">
        <f t="shared" si="7"/>
        <v/>
      </c>
      <c r="B463" s="18"/>
      <c r="C463" s="19" t="str">
        <f>IF(B463="","",COUNTIF(INDEX($B:$B,5):B463,B463))</f>
        <v/>
      </c>
      <c r="D463" s="20"/>
      <c r="E463" s="6"/>
      <c r="F463" s="6"/>
      <c r="G463" s="7"/>
      <c r="H463" s="21" t="str">
        <f>IF(B463="","",IF(ISNA(MATCH(B463,'Registru ordine'!$B$5:$B$304,0)),"Ordin inexistent în registru.",TRIM(IF(OR(D463="",E463="",F463="",G463=""),"Date incomplete. ","")&amp;IF(AND(D463&lt;&gt;"",OR(D463&lt;INDEX('Registru ordine'!$J$5:$J$304,MATCH(B463,'Registru ordine'!$B$5:$B$304,0))-1,D463&gt;INDEX('Registru ordine'!$L$5:$L$304,MATCH(B463,'Registru ordine'!$B$5:$B$304,0))+1)),"Data e în afara deplasării. ",""))))</f>
        <v/>
      </c>
    </row>
    <row r="464" spans="1:8" x14ac:dyDescent="0.2">
      <c r="A464" s="1" t="str">
        <f t="shared" si="7"/>
        <v/>
      </c>
      <c r="B464" s="18"/>
      <c r="C464" s="19" t="str">
        <f>IF(B464="","",COUNTIF(INDEX($B:$B,5):B464,B464))</f>
        <v/>
      </c>
      <c r="D464" s="20"/>
      <c r="E464" s="6"/>
      <c r="F464" s="6"/>
      <c r="G464" s="7"/>
      <c r="H464" s="21" t="str">
        <f>IF(B464="","",IF(ISNA(MATCH(B464,'Registru ordine'!$B$5:$B$304,0)),"Ordin inexistent în registru.",TRIM(IF(OR(D464="",E464="",F464="",G464=""),"Date incomplete. ","")&amp;IF(AND(D464&lt;&gt;"",OR(D464&lt;INDEX('Registru ordine'!$J$5:$J$304,MATCH(B464,'Registru ordine'!$B$5:$B$304,0))-1,D464&gt;INDEX('Registru ordine'!$L$5:$L$304,MATCH(B464,'Registru ordine'!$B$5:$B$304,0))+1)),"Data e în afara deplasării. ",""))))</f>
        <v/>
      </c>
    </row>
    <row r="465" spans="1:8" x14ac:dyDescent="0.2">
      <c r="A465" s="1" t="str">
        <f t="shared" si="7"/>
        <v/>
      </c>
      <c r="B465" s="18"/>
      <c r="C465" s="19" t="str">
        <f>IF(B465="","",COUNTIF(INDEX($B:$B,5):B465,B465))</f>
        <v/>
      </c>
      <c r="D465" s="20"/>
      <c r="E465" s="6"/>
      <c r="F465" s="6"/>
      <c r="G465" s="7"/>
      <c r="H465" s="21" t="str">
        <f>IF(B465="","",IF(ISNA(MATCH(B465,'Registru ordine'!$B$5:$B$304,0)),"Ordin inexistent în registru.",TRIM(IF(OR(D465="",E465="",F465="",G465=""),"Date incomplete. ","")&amp;IF(AND(D465&lt;&gt;"",OR(D465&lt;INDEX('Registru ordine'!$J$5:$J$304,MATCH(B465,'Registru ordine'!$B$5:$B$304,0))-1,D465&gt;INDEX('Registru ordine'!$L$5:$L$304,MATCH(B465,'Registru ordine'!$B$5:$B$304,0))+1)),"Data e în afara deplasării. ",""))))</f>
        <v/>
      </c>
    </row>
    <row r="466" spans="1:8" x14ac:dyDescent="0.2">
      <c r="A466" s="1" t="str">
        <f t="shared" si="7"/>
        <v/>
      </c>
      <c r="B466" s="18"/>
      <c r="C466" s="19" t="str">
        <f>IF(B466="","",COUNTIF(INDEX($B:$B,5):B466,B466))</f>
        <v/>
      </c>
      <c r="D466" s="20"/>
      <c r="E466" s="6"/>
      <c r="F466" s="6"/>
      <c r="G466" s="7"/>
      <c r="H466" s="21" t="str">
        <f>IF(B466="","",IF(ISNA(MATCH(B466,'Registru ordine'!$B$5:$B$304,0)),"Ordin inexistent în registru.",TRIM(IF(OR(D466="",E466="",F466="",G466=""),"Date incomplete. ","")&amp;IF(AND(D466&lt;&gt;"",OR(D466&lt;INDEX('Registru ordine'!$J$5:$J$304,MATCH(B466,'Registru ordine'!$B$5:$B$304,0))-1,D466&gt;INDEX('Registru ordine'!$L$5:$L$304,MATCH(B466,'Registru ordine'!$B$5:$B$304,0))+1)),"Data e în afara deplasării. ",""))))</f>
        <v/>
      </c>
    </row>
    <row r="467" spans="1:8" x14ac:dyDescent="0.2">
      <c r="A467" s="1" t="str">
        <f t="shared" si="7"/>
        <v/>
      </c>
      <c r="B467" s="18"/>
      <c r="C467" s="19" t="str">
        <f>IF(B467="","",COUNTIF(INDEX($B:$B,5):B467,B467))</f>
        <v/>
      </c>
      <c r="D467" s="20"/>
      <c r="E467" s="6"/>
      <c r="F467" s="6"/>
      <c r="G467" s="7"/>
      <c r="H467" s="21" t="str">
        <f>IF(B467="","",IF(ISNA(MATCH(B467,'Registru ordine'!$B$5:$B$304,0)),"Ordin inexistent în registru.",TRIM(IF(OR(D467="",E467="",F467="",G467=""),"Date incomplete. ","")&amp;IF(AND(D467&lt;&gt;"",OR(D467&lt;INDEX('Registru ordine'!$J$5:$J$304,MATCH(B467,'Registru ordine'!$B$5:$B$304,0))-1,D467&gt;INDEX('Registru ordine'!$L$5:$L$304,MATCH(B467,'Registru ordine'!$B$5:$B$304,0))+1)),"Data e în afara deplasării. ",""))))</f>
        <v/>
      </c>
    </row>
    <row r="468" spans="1:8" x14ac:dyDescent="0.2">
      <c r="A468" s="1" t="str">
        <f t="shared" si="7"/>
        <v/>
      </c>
      <c r="B468" s="18"/>
      <c r="C468" s="19" t="str">
        <f>IF(B468="","",COUNTIF(INDEX($B:$B,5):B468,B468))</f>
        <v/>
      </c>
      <c r="D468" s="20"/>
      <c r="E468" s="6"/>
      <c r="F468" s="6"/>
      <c r="G468" s="7"/>
      <c r="H468" s="21" t="str">
        <f>IF(B468="","",IF(ISNA(MATCH(B468,'Registru ordine'!$B$5:$B$304,0)),"Ordin inexistent în registru.",TRIM(IF(OR(D468="",E468="",F468="",G468=""),"Date incomplete. ","")&amp;IF(AND(D468&lt;&gt;"",OR(D468&lt;INDEX('Registru ordine'!$J$5:$J$304,MATCH(B468,'Registru ordine'!$B$5:$B$304,0))-1,D468&gt;INDEX('Registru ordine'!$L$5:$L$304,MATCH(B468,'Registru ordine'!$B$5:$B$304,0))+1)),"Data e în afara deplasării. ",""))))</f>
        <v/>
      </c>
    </row>
    <row r="469" spans="1:8" x14ac:dyDescent="0.2">
      <c r="A469" s="1" t="str">
        <f t="shared" si="7"/>
        <v/>
      </c>
      <c r="B469" s="18"/>
      <c r="C469" s="19" t="str">
        <f>IF(B469="","",COUNTIF(INDEX($B:$B,5):B469,B469))</f>
        <v/>
      </c>
      <c r="D469" s="20"/>
      <c r="E469" s="6"/>
      <c r="F469" s="6"/>
      <c r="G469" s="7"/>
      <c r="H469" s="21" t="str">
        <f>IF(B469="","",IF(ISNA(MATCH(B469,'Registru ordine'!$B$5:$B$304,0)),"Ordin inexistent în registru.",TRIM(IF(OR(D469="",E469="",F469="",G469=""),"Date incomplete. ","")&amp;IF(AND(D469&lt;&gt;"",OR(D469&lt;INDEX('Registru ordine'!$J$5:$J$304,MATCH(B469,'Registru ordine'!$B$5:$B$304,0))-1,D469&gt;INDEX('Registru ordine'!$L$5:$L$304,MATCH(B469,'Registru ordine'!$B$5:$B$304,0))+1)),"Data e în afara deplasării. ",""))))</f>
        <v/>
      </c>
    </row>
    <row r="470" spans="1:8" x14ac:dyDescent="0.2">
      <c r="A470" s="1" t="str">
        <f t="shared" si="7"/>
        <v/>
      </c>
      <c r="B470" s="18"/>
      <c r="C470" s="19" t="str">
        <f>IF(B470="","",COUNTIF(INDEX($B:$B,5):B470,B470))</f>
        <v/>
      </c>
      <c r="D470" s="20"/>
      <c r="E470" s="6"/>
      <c r="F470" s="6"/>
      <c r="G470" s="7"/>
      <c r="H470" s="21" t="str">
        <f>IF(B470="","",IF(ISNA(MATCH(B470,'Registru ordine'!$B$5:$B$304,0)),"Ordin inexistent în registru.",TRIM(IF(OR(D470="",E470="",F470="",G470=""),"Date incomplete. ","")&amp;IF(AND(D470&lt;&gt;"",OR(D470&lt;INDEX('Registru ordine'!$J$5:$J$304,MATCH(B470,'Registru ordine'!$B$5:$B$304,0))-1,D470&gt;INDEX('Registru ordine'!$L$5:$L$304,MATCH(B470,'Registru ordine'!$B$5:$B$304,0))+1)),"Data e în afara deplasării. ",""))))</f>
        <v/>
      </c>
    </row>
    <row r="471" spans="1:8" x14ac:dyDescent="0.2">
      <c r="A471" s="1" t="str">
        <f t="shared" si="7"/>
        <v/>
      </c>
      <c r="B471" s="18"/>
      <c r="C471" s="19" t="str">
        <f>IF(B471="","",COUNTIF(INDEX($B:$B,5):B471,B471))</f>
        <v/>
      </c>
      <c r="D471" s="20"/>
      <c r="E471" s="6"/>
      <c r="F471" s="6"/>
      <c r="G471" s="7"/>
      <c r="H471" s="21" t="str">
        <f>IF(B471="","",IF(ISNA(MATCH(B471,'Registru ordine'!$B$5:$B$304,0)),"Ordin inexistent în registru.",TRIM(IF(OR(D471="",E471="",F471="",G471=""),"Date incomplete. ","")&amp;IF(AND(D471&lt;&gt;"",OR(D471&lt;INDEX('Registru ordine'!$J$5:$J$304,MATCH(B471,'Registru ordine'!$B$5:$B$304,0))-1,D471&gt;INDEX('Registru ordine'!$L$5:$L$304,MATCH(B471,'Registru ordine'!$B$5:$B$304,0))+1)),"Data e în afara deplasării. ",""))))</f>
        <v/>
      </c>
    </row>
    <row r="472" spans="1:8" x14ac:dyDescent="0.2">
      <c r="A472" s="1" t="str">
        <f t="shared" si="7"/>
        <v/>
      </c>
      <c r="B472" s="18"/>
      <c r="C472" s="19" t="str">
        <f>IF(B472="","",COUNTIF(INDEX($B:$B,5):B472,B472))</f>
        <v/>
      </c>
      <c r="D472" s="20"/>
      <c r="E472" s="6"/>
      <c r="F472" s="6"/>
      <c r="G472" s="7"/>
      <c r="H472" s="21" t="str">
        <f>IF(B472="","",IF(ISNA(MATCH(B472,'Registru ordine'!$B$5:$B$304,0)),"Ordin inexistent în registru.",TRIM(IF(OR(D472="",E472="",F472="",G472=""),"Date incomplete. ","")&amp;IF(AND(D472&lt;&gt;"",OR(D472&lt;INDEX('Registru ordine'!$J$5:$J$304,MATCH(B472,'Registru ordine'!$B$5:$B$304,0))-1,D472&gt;INDEX('Registru ordine'!$L$5:$L$304,MATCH(B472,'Registru ordine'!$B$5:$B$304,0))+1)),"Data e în afara deplasării. ",""))))</f>
        <v/>
      </c>
    </row>
    <row r="473" spans="1:8" x14ac:dyDescent="0.2">
      <c r="A473" s="1" t="str">
        <f t="shared" si="7"/>
        <v/>
      </c>
      <c r="B473" s="18"/>
      <c r="C473" s="19" t="str">
        <f>IF(B473="","",COUNTIF(INDEX($B:$B,5):B473,B473))</f>
        <v/>
      </c>
      <c r="D473" s="20"/>
      <c r="E473" s="6"/>
      <c r="F473" s="6"/>
      <c r="G473" s="7"/>
      <c r="H473" s="21" t="str">
        <f>IF(B473="","",IF(ISNA(MATCH(B473,'Registru ordine'!$B$5:$B$304,0)),"Ordin inexistent în registru.",TRIM(IF(OR(D473="",E473="",F473="",G473=""),"Date incomplete. ","")&amp;IF(AND(D473&lt;&gt;"",OR(D473&lt;INDEX('Registru ordine'!$J$5:$J$304,MATCH(B473,'Registru ordine'!$B$5:$B$304,0))-1,D473&gt;INDEX('Registru ordine'!$L$5:$L$304,MATCH(B473,'Registru ordine'!$B$5:$B$304,0))+1)),"Data e în afara deplasării. ",""))))</f>
        <v/>
      </c>
    </row>
    <row r="474" spans="1:8" x14ac:dyDescent="0.2">
      <c r="A474" s="1" t="str">
        <f t="shared" si="7"/>
        <v/>
      </c>
      <c r="B474" s="18"/>
      <c r="C474" s="19" t="str">
        <f>IF(B474="","",COUNTIF(INDEX($B:$B,5):B474,B474))</f>
        <v/>
      </c>
      <c r="D474" s="20"/>
      <c r="E474" s="6"/>
      <c r="F474" s="6"/>
      <c r="G474" s="7"/>
      <c r="H474" s="21" t="str">
        <f>IF(B474="","",IF(ISNA(MATCH(B474,'Registru ordine'!$B$5:$B$304,0)),"Ordin inexistent în registru.",TRIM(IF(OR(D474="",E474="",F474="",G474=""),"Date incomplete. ","")&amp;IF(AND(D474&lt;&gt;"",OR(D474&lt;INDEX('Registru ordine'!$J$5:$J$304,MATCH(B474,'Registru ordine'!$B$5:$B$304,0))-1,D474&gt;INDEX('Registru ordine'!$L$5:$L$304,MATCH(B474,'Registru ordine'!$B$5:$B$304,0))+1)),"Data e în afara deplasării. ",""))))</f>
        <v/>
      </c>
    </row>
    <row r="475" spans="1:8" x14ac:dyDescent="0.2">
      <c r="A475" s="1" t="str">
        <f t="shared" si="7"/>
        <v/>
      </c>
      <c r="B475" s="18"/>
      <c r="C475" s="19" t="str">
        <f>IF(B475="","",COUNTIF(INDEX($B:$B,5):B475,B475))</f>
        <v/>
      </c>
      <c r="D475" s="20"/>
      <c r="E475" s="6"/>
      <c r="F475" s="6"/>
      <c r="G475" s="7"/>
      <c r="H475" s="21" t="str">
        <f>IF(B475="","",IF(ISNA(MATCH(B475,'Registru ordine'!$B$5:$B$304,0)),"Ordin inexistent în registru.",TRIM(IF(OR(D475="",E475="",F475="",G475=""),"Date incomplete. ","")&amp;IF(AND(D475&lt;&gt;"",OR(D475&lt;INDEX('Registru ordine'!$J$5:$J$304,MATCH(B475,'Registru ordine'!$B$5:$B$304,0))-1,D475&gt;INDEX('Registru ordine'!$L$5:$L$304,MATCH(B475,'Registru ordine'!$B$5:$B$304,0))+1)),"Data e în afara deplasării. ",""))))</f>
        <v/>
      </c>
    </row>
    <row r="476" spans="1:8" x14ac:dyDescent="0.2">
      <c r="A476" s="1" t="str">
        <f t="shared" si="7"/>
        <v/>
      </c>
      <c r="B476" s="18"/>
      <c r="C476" s="19" t="str">
        <f>IF(B476="","",COUNTIF(INDEX($B:$B,5):B476,B476))</f>
        <v/>
      </c>
      <c r="D476" s="20"/>
      <c r="E476" s="6"/>
      <c r="F476" s="6"/>
      <c r="G476" s="7"/>
      <c r="H476" s="21" t="str">
        <f>IF(B476="","",IF(ISNA(MATCH(B476,'Registru ordine'!$B$5:$B$304,0)),"Ordin inexistent în registru.",TRIM(IF(OR(D476="",E476="",F476="",G476=""),"Date incomplete. ","")&amp;IF(AND(D476&lt;&gt;"",OR(D476&lt;INDEX('Registru ordine'!$J$5:$J$304,MATCH(B476,'Registru ordine'!$B$5:$B$304,0))-1,D476&gt;INDEX('Registru ordine'!$L$5:$L$304,MATCH(B476,'Registru ordine'!$B$5:$B$304,0))+1)),"Data e în afara deplasării. ",""))))</f>
        <v/>
      </c>
    </row>
    <row r="477" spans="1:8" x14ac:dyDescent="0.2">
      <c r="A477" s="1" t="str">
        <f t="shared" si="7"/>
        <v/>
      </c>
      <c r="B477" s="18"/>
      <c r="C477" s="19" t="str">
        <f>IF(B477="","",COUNTIF(INDEX($B:$B,5):B477,B477))</f>
        <v/>
      </c>
      <c r="D477" s="20"/>
      <c r="E477" s="6"/>
      <c r="F477" s="6"/>
      <c r="G477" s="7"/>
      <c r="H477" s="21" t="str">
        <f>IF(B477="","",IF(ISNA(MATCH(B477,'Registru ordine'!$B$5:$B$304,0)),"Ordin inexistent în registru.",TRIM(IF(OR(D477="",E477="",F477="",G477=""),"Date incomplete. ","")&amp;IF(AND(D477&lt;&gt;"",OR(D477&lt;INDEX('Registru ordine'!$J$5:$J$304,MATCH(B477,'Registru ordine'!$B$5:$B$304,0))-1,D477&gt;INDEX('Registru ordine'!$L$5:$L$304,MATCH(B477,'Registru ordine'!$B$5:$B$304,0))+1)),"Data e în afara deplasării. ",""))))</f>
        <v/>
      </c>
    </row>
    <row r="478" spans="1:8" x14ac:dyDescent="0.2">
      <c r="A478" s="1" t="str">
        <f t="shared" si="7"/>
        <v/>
      </c>
      <c r="B478" s="18"/>
      <c r="C478" s="19" t="str">
        <f>IF(B478="","",COUNTIF(INDEX($B:$B,5):B478,B478))</f>
        <v/>
      </c>
      <c r="D478" s="20"/>
      <c r="E478" s="6"/>
      <c r="F478" s="6"/>
      <c r="G478" s="7"/>
      <c r="H478" s="21" t="str">
        <f>IF(B478="","",IF(ISNA(MATCH(B478,'Registru ordine'!$B$5:$B$304,0)),"Ordin inexistent în registru.",TRIM(IF(OR(D478="",E478="",F478="",G478=""),"Date incomplete. ","")&amp;IF(AND(D478&lt;&gt;"",OR(D478&lt;INDEX('Registru ordine'!$J$5:$J$304,MATCH(B478,'Registru ordine'!$B$5:$B$304,0))-1,D478&gt;INDEX('Registru ordine'!$L$5:$L$304,MATCH(B478,'Registru ordine'!$B$5:$B$304,0))+1)),"Data e în afara deplasării. ",""))))</f>
        <v/>
      </c>
    </row>
    <row r="479" spans="1:8" x14ac:dyDescent="0.2">
      <c r="A479" s="1" t="str">
        <f t="shared" si="7"/>
        <v/>
      </c>
      <c r="B479" s="18"/>
      <c r="C479" s="19" t="str">
        <f>IF(B479="","",COUNTIF(INDEX($B:$B,5):B479,B479))</f>
        <v/>
      </c>
      <c r="D479" s="20"/>
      <c r="E479" s="6"/>
      <c r="F479" s="6"/>
      <c r="G479" s="7"/>
      <c r="H479" s="21" t="str">
        <f>IF(B479="","",IF(ISNA(MATCH(B479,'Registru ordine'!$B$5:$B$304,0)),"Ordin inexistent în registru.",TRIM(IF(OR(D479="",E479="",F479="",G479=""),"Date incomplete. ","")&amp;IF(AND(D479&lt;&gt;"",OR(D479&lt;INDEX('Registru ordine'!$J$5:$J$304,MATCH(B479,'Registru ordine'!$B$5:$B$304,0))-1,D479&gt;INDEX('Registru ordine'!$L$5:$L$304,MATCH(B479,'Registru ordine'!$B$5:$B$304,0))+1)),"Data e în afara deplasării. ",""))))</f>
        <v/>
      </c>
    </row>
    <row r="480" spans="1:8" x14ac:dyDescent="0.2">
      <c r="A480" s="1" t="str">
        <f t="shared" si="7"/>
        <v/>
      </c>
      <c r="B480" s="18"/>
      <c r="C480" s="19" t="str">
        <f>IF(B480="","",COUNTIF(INDEX($B:$B,5):B480,B480))</f>
        <v/>
      </c>
      <c r="D480" s="20"/>
      <c r="E480" s="6"/>
      <c r="F480" s="6"/>
      <c r="G480" s="7"/>
      <c r="H480" s="21" t="str">
        <f>IF(B480="","",IF(ISNA(MATCH(B480,'Registru ordine'!$B$5:$B$304,0)),"Ordin inexistent în registru.",TRIM(IF(OR(D480="",E480="",F480="",G480=""),"Date incomplete. ","")&amp;IF(AND(D480&lt;&gt;"",OR(D480&lt;INDEX('Registru ordine'!$J$5:$J$304,MATCH(B480,'Registru ordine'!$B$5:$B$304,0))-1,D480&gt;INDEX('Registru ordine'!$L$5:$L$304,MATCH(B480,'Registru ordine'!$B$5:$B$304,0))+1)),"Data e în afara deplasării. ",""))))</f>
        <v/>
      </c>
    </row>
    <row r="481" spans="1:8" x14ac:dyDescent="0.2">
      <c r="A481" s="1" t="str">
        <f t="shared" si="7"/>
        <v/>
      </c>
      <c r="B481" s="18"/>
      <c r="C481" s="19" t="str">
        <f>IF(B481="","",COUNTIF(INDEX($B:$B,5):B481,B481))</f>
        <v/>
      </c>
      <c r="D481" s="20"/>
      <c r="E481" s="6"/>
      <c r="F481" s="6"/>
      <c r="G481" s="7"/>
      <c r="H481" s="21" t="str">
        <f>IF(B481="","",IF(ISNA(MATCH(B481,'Registru ordine'!$B$5:$B$304,0)),"Ordin inexistent în registru.",TRIM(IF(OR(D481="",E481="",F481="",G481=""),"Date incomplete. ","")&amp;IF(AND(D481&lt;&gt;"",OR(D481&lt;INDEX('Registru ordine'!$J$5:$J$304,MATCH(B481,'Registru ordine'!$B$5:$B$304,0))-1,D481&gt;INDEX('Registru ordine'!$L$5:$L$304,MATCH(B481,'Registru ordine'!$B$5:$B$304,0))+1)),"Data e în afara deplasării. ",""))))</f>
        <v/>
      </c>
    </row>
    <row r="482" spans="1:8" x14ac:dyDescent="0.2">
      <c r="A482" s="1" t="str">
        <f t="shared" si="7"/>
        <v/>
      </c>
      <c r="B482" s="18"/>
      <c r="C482" s="19" t="str">
        <f>IF(B482="","",COUNTIF(INDEX($B:$B,5):B482,B482))</f>
        <v/>
      </c>
      <c r="D482" s="20"/>
      <c r="E482" s="6"/>
      <c r="F482" s="6"/>
      <c r="G482" s="7"/>
      <c r="H482" s="21" t="str">
        <f>IF(B482="","",IF(ISNA(MATCH(B482,'Registru ordine'!$B$5:$B$304,0)),"Ordin inexistent în registru.",TRIM(IF(OR(D482="",E482="",F482="",G482=""),"Date incomplete. ","")&amp;IF(AND(D482&lt;&gt;"",OR(D482&lt;INDEX('Registru ordine'!$J$5:$J$304,MATCH(B482,'Registru ordine'!$B$5:$B$304,0))-1,D482&gt;INDEX('Registru ordine'!$L$5:$L$304,MATCH(B482,'Registru ordine'!$B$5:$B$304,0))+1)),"Data e în afara deplasării. ",""))))</f>
        <v/>
      </c>
    </row>
    <row r="483" spans="1:8" x14ac:dyDescent="0.2">
      <c r="A483" s="1" t="str">
        <f t="shared" si="7"/>
        <v/>
      </c>
      <c r="B483" s="18"/>
      <c r="C483" s="19" t="str">
        <f>IF(B483="","",COUNTIF(INDEX($B:$B,5):B483,B483))</f>
        <v/>
      </c>
      <c r="D483" s="20"/>
      <c r="E483" s="6"/>
      <c r="F483" s="6"/>
      <c r="G483" s="7"/>
      <c r="H483" s="21" t="str">
        <f>IF(B483="","",IF(ISNA(MATCH(B483,'Registru ordine'!$B$5:$B$304,0)),"Ordin inexistent în registru.",TRIM(IF(OR(D483="",E483="",F483="",G483=""),"Date incomplete. ","")&amp;IF(AND(D483&lt;&gt;"",OR(D483&lt;INDEX('Registru ordine'!$J$5:$J$304,MATCH(B483,'Registru ordine'!$B$5:$B$304,0))-1,D483&gt;INDEX('Registru ordine'!$L$5:$L$304,MATCH(B483,'Registru ordine'!$B$5:$B$304,0))+1)),"Data e în afara deplasării. ",""))))</f>
        <v/>
      </c>
    </row>
    <row r="484" spans="1:8" x14ac:dyDescent="0.2">
      <c r="A484" s="1" t="str">
        <f t="shared" si="7"/>
        <v/>
      </c>
      <c r="B484" s="18"/>
      <c r="C484" s="19" t="str">
        <f>IF(B484="","",COUNTIF(INDEX($B:$B,5):B484,B484))</f>
        <v/>
      </c>
      <c r="D484" s="20"/>
      <c r="E484" s="6"/>
      <c r="F484" s="6"/>
      <c r="G484" s="7"/>
      <c r="H484" s="21" t="str">
        <f>IF(B484="","",IF(ISNA(MATCH(B484,'Registru ordine'!$B$5:$B$304,0)),"Ordin inexistent în registru.",TRIM(IF(OR(D484="",E484="",F484="",G484=""),"Date incomplete. ","")&amp;IF(AND(D484&lt;&gt;"",OR(D484&lt;INDEX('Registru ordine'!$J$5:$J$304,MATCH(B484,'Registru ordine'!$B$5:$B$304,0))-1,D484&gt;INDEX('Registru ordine'!$L$5:$L$304,MATCH(B484,'Registru ordine'!$B$5:$B$304,0))+1)),"Data e în afara deplasării. ",""))))</f>
        <v/>
      </c>
    </row>
    <row r="485" spans="1:8" x14ac:dyDescent="0.2">
      <c r="A485" s="1" t="str">
        <f t="shared" si="7"/>
        <v/>
      </c>
      <c r="B485" s="18"/>
      <c r="C485" s="19" t="str">
        <f>IF(B485="","",COUNTIF(INDEX($B:$B,5):B485,B485))</f>
        <v/>
      </c>
      <c r="D485" s="20"/>
      <c r="E485" s="6"/>
      <c r="F485" s="6"/>
      <c r="G485" s="7"/>
      <c r="H485" s="21" t="str">
        <f>IF(B485="","",IF(ISNA(MATCH(B485,'Registru ordine'!$B$5:$B$304,0)),"Ordin inexistent în registru.",TRIM(IF(OR(D485="",E485="",F485="",G485=""),"Date incomplete. ","")&amp;IF(AND(D485&lt;&gt;"",OR(D485&lt;INDEX('Registru ordine'!$J$5:$J$304,MATCH(B485,'Registru ordine'!$B$5:$B$304,0))-1,D485&gt;INDEX('Registru ordine'!$L$5:$L$304,MATCH(B485,'Registru ordine'!$B$5:$B$304,0))+1)),"Data e în afara deplasării. ",""))))</f>
        <v/>
      </c>
    </row>
    <row r="486" spans="1:8" x14ac:dyDescent="0.2">
      <c r="A486" s="1" t="str">
        <f t="shared" si="7"/>
        <v/>
      </c>
      <c r="B486" s="18"/>
      <c r="C486" s="19" t="str">
        <f>IF(B486="","",COUNTIF(INDEX($B:$B,5):B486,B486))</f>
        <v/>
      </c>
      <c r="D486" s="20"/>
      <c r="E486" s="6"/>
      <c r="F486" s="6"/>
      <c r="G486" s="7"/>
      <c r="H486" s="21" t="str">
        <f>IF(B486="","",IF(ISNA(MATCH(B486,'Registru ordine'!$B$5:$B$304,0)),"Ordin inexistent în registru.",TRIM(IF(OR(D486="",E486="",F486="",G486=""),"Date incomplete. ","")&amp;IF(AND(D486&lt;&gt;"",OR(D486&lt;INDEX('Registru ordine'!$J$5:$J$304,MATCH(B486,'Registru ordine'!$B$5:$B$304,0))-1,D486&gt;INDEX('Registru ordine'!$L$5:$L$304,MATCH(B486,'Registru ordine'!$B$5:$B$304,0))+1)),"Data e în afara deplasării. ",""))))</f>
        <v/>
      </c>
    </row>
    <row r="487" spans="1:8" x14ac:dyDescent="0.2">
      <c r="A487" s="1" t="str">
        <f t="shared" si="7"/>
        <v/>
      </c>
      <c r="B487" s="18"/>
      <c r="C487" s="19" t="str">
        <f>IF(B487="","",COUNTIF(INDEX($B:$B,5):B487,B487))</f>
        <v/>
      </c>
      <c r="D487" s="20"/>
      <c r="E487" s="6"/>
      <c r="F487" s="6"/>
      <c r="G487" s="7"/>
      <c r="H487" s="21" t="str">
        <f>IF(B487="","",IF(ISNA(MATCH(B487,'Registru ordine'!$B$5:$B$304,0)),"Ordin inexistent în registru.",TRIM(IF(OR(D487="",E487="",F487="",G487=""),"Date incomplete. ","")&amp;IF(AND(D487&lt;&gt;"",OR(D487&lt;INDEX('Registru ordine'!$J$5:$J$304,MATCH(B487,'Registru ordine'!$B$5:$B$304,0))-1,D487&gt;INDEX('Registru ordine'!$L$5:$L$304,MATCH(B487,'Registru ordine'!$B$5:$B$304,0))+1)),"Data e în afara deplasării. ",""))))</f>
        <v/>
      </c>
    </row>
    <row r="488" spans="1:8" x14ac:dyDescent="0.2">
      <c r="A488" s="1" t="str">
        <f t="shared" si="7"/>
        <v/>
      </c>
      <c r="B488" s="18"/>
      <c r="C488" s="19" t="str">
        <f>IF(B488="","",COUNTIF(INDEX($B:$B,5):B488,B488))</f>
        <v/>
      </c>
      <c r="D488" s="20"/>
      <c r="E488" s="6"/>
      <c r="F488" s="6"/>
      <c r="G488" s="7"/>
      <c r="H488" s="21" t="str">
        <f>IF(B488="","",IF(ISNA(MATCH(B488,'Registru ordine'!$B$5:$B$304,0)),"Ordin inexistent în registru.",TRIM(IF(OR(D488="",E488="",F488="",G488=""),"Date incomplete. ","")&amp;IF(AND(D488&lt;&gt;"",OR(D488&lt;INDEX('Registru ordine'!$J$5:$J$304,MATCH(B488,'Registru ordine'!$B$5:$B$304,0))-1,D488&gt;INDEX('Registru ordine'!$L$5:$L$304,MATCH(B488,'Registru ordine'!$B$5:$B$304,0))+1)),"Data e în afara deplasării. ",""))))</f>
        <v/>
      </c>
    </row>
    <row r="489" spans="1:8" x14ac:dyDescent="0.2">
      <c r="A489" s="1" t="str">
        <f t="shared" si="7"/>
        <v/>
      </c>
      <c r="B489" s="18"/>
      <c r="C489" s="19" t="str">
        <f>IF(B489="","",COUNTIF(INDEX($B:$B,5):B489,B489))</f>
        <v/>
      </c>
      <c r="D489" s="20"/>
      <c r="E489" s="6"/>
      <c r="F489" s="6"/>
      <c r="G489" s="7"/>
      <c r="H489" s="21" t="str">
        <f>IF(B489="","",IF(ISNA(MATCH(B489,'Registru ordine'!$B$5:$B$304,0)),"Ordin inexistent în registru.",TRIM(IF(OR(D489="",E489="",F489="",G489=""),"Date incomplete. ","")&amp;IF(AND(D489&lt;&gt;"",OR(D489&lt;INDEX('Registru ordine'!$J$5:$J$304,MATCH(B489,'Registru ordine'!$B$5:$B$304,0))-1,D489&gt;INDEX('Registru ordine'!$L$5:$L$304,MATCH(B489,'Registru ordine'!$B$5:$B$304,0))+1)),"Data e în afara deplasării. ",""))))</f>
        <v/>
      </c>
    </row>
    <row r="490" spans="1:8" x14ac:dyDescent="0.2">
      <c r="A490" s="1" t="str">
        <f t="shared" si="7"/>
        <v/>
      </c>
      <c r="B490" s="18"/>
      <c r="C490" s="19" t="str">
        <f>IF(B490="","",COUNTIF(INDEX($B:$B,5):B490,B490))</f>
        <v/>
      </c>
      <c r="D490" s="20"/>
      <c r="E490" s="6"/>
      <c r="F490" s="6"/>
      <c r="G490" s="7"/>
      <c r="H490" s="21" t="str">
        <f>IF(B490="","",IF(ISNA(MATCH(B490,'Registru ordine'!$B$5:$B$304,0)),"Ordin inexistent în registru.",TRIM(IF(OR(D490="",E490="",F490="",G490=""),"Date incomplete. ","")&amp;IF(AND(D490&lt;&gt;"",OR(D490&lt;INDEX('Registru ordine'!$J$5:$J$304,MATCH(B490,'Registru ordine'!$B$5:$B$304,0))-1,D490&gt;INDEX('Registru ordine'!$L$5:$L$304,MATCH(B490,'Registru ordine'!$B$5:$B$304,0))+1)),"Data e în afara deplasării. ",""))))</f>
        <v/>
      </c>
    </row>
    <row r="491" spans="1:8" x14ac:dyDescent="0.2">
      <c r="A491" s="1" t="str">
        <f t="shared" si="7"/>
        <v/>
      </c>
      <c r="B491" s="18"/>
      <c r="C491" s="19" t="str">
        <f>IF(B491="","",COUNTIF(INDEX($B:$B,5):B491,B491))</f>
        <v/>
      </c>
      <c r="D491" s="20"/>
      <c r="E491" s="6"/>
      <c r="F491" s="6"/>
      <c r="G491" s="7"/>
      <c r="H491" s="21" t="str">
        <f>IF(B491="","",IF(ISNA(MATCH(B491,'Registru ordine'!$B$5:$B$304,0)),"Ordin inexistent în registru.",TRIM(IF(OR(D491="",E491="",F491="",G491=""),"Date incomplete. ","")&amp;IF(AND(D491&lt;&gt;"",OR(D491&lt;INDEX('Registru ordine'!$J$5:$J$304,MATCH(B491,'Registru ordine'!$B$5:$B$304,0))-1,D491&gt;INDEX('Registru ordine'!$L$5:$L$304,MATCH(B491,'Registru ordine'!$B$5:$B$304,0))+1)),"Data e în afara deplasării. ",""))))</f>
        <v/>
      </c>
    </row>
    <row r="492" spans="1:8" x14ac:dyDescent="0.2">
      <c r="A492" s="1" t="str">
        <f t="shared" si="7"/>
        <v/>
      </c>
      <c r="B492" s="18"/>
      <c r="C492" s="19" t="str">
        <f>IF(B492="","",COUNTIF(INDEX($B:$B,5):B492,B492))</f>
        <v/>
      </c>
      <c r="D492" s="20"/>
      <c r="E492" s="6"/>
      <c r="F492" s="6"/>
      <c r="G492" s="7"/>
      <c r="H492" s="21" t="str">
        <f>IF(B492="","",IF(ISNA(MATCH(B492,'Registru ordine'!$B$5:$B$304,0)),"Ordin inexistent în registru.",TRIM(IF(OR(D492="",E492="",F492="",G492=""),"Date incomplete. ","")&amp;IF(AND(D492&lt;&gt;"",OR(D492&lt;INDEX('Registru ordine'!$J$5:$J$304,MATCH(B492,'Registru ordine'!$B$5:$B$304,0))-1,D492&gt;INDEX('Registru ordine'!$L$5:$L$304,MATCH(B492,'Registru ordine'!$B$5:$B$304,0))+1)),"Data e în afara deplasării. ",""))))</f>
        <v/>
      </c>
    </row>
    <row r="493" spans="1:8" x14ac:dyDescent="0.2">
      <c r="A493" s="1" t="str">
        <f t="shared" si="7"/>
        <v/>
      </c>
      <c r="B493" s="18"/>
      <c r="C493" s="19" t="str">
        <f>IF(B493="","",COUNTIF(INDEX($B:$B,5):B493,B493))</f>
        <v/>
      </c>
      <c r="D493" s="20"/>
      <c r="E493" s="6"/>
      <c r="F493" s="6"/>
      <c r="G493" s="7"/>
      <c r="H493" s="21" t="str">
        <f>IF(B493="","",IF(ISNA(MATCH(B493,'Registru ordine'!$B$5:$B$304,0)),"Ordin inexistent în registru.",TRIM(IF(OR(D493="",E493="",F493="",G493=""),"Date incomplete. ","")&amp;IF(AND(D493&lt;&gt;"",OR(D493&lt;INDEX('Registru ordine'!$J$5:$J$304,MATCH(B493,'Registru ordine'!$B$5:$B$304,0))-1,D493&gt;INDEX('Registru ordine'!$L$5:$L$304,MATCH(B493,'Registru ordine'!$B$5:$B$304,0))+1)),"Data e în afara deplasării. ",""))))</f>
        <v/>
      </c>
    </row>
    <row r="494" spans="1:8" x14ac:dyDescent="0.2">
      <c r="A494" s="1" t="str">
        <f t="shared" si="7"/>
        <v/>
      </c>
      <c r="B494" s="18"/>
      <c r="C494" s="19" t="str">
        <f>IF(B494="","",COUNTIF(INDEX($B:$B,5):B494,B494))</f>
        <v/>
      </c>
      <c r="D494" s="20"/>
      <c r="E494" s="6"/>
      <c r="F494" s="6"/>
      <c r="G494" s="7"/>
      <c r="H494" s="21" t="str">
        <f>IF(B494="","",IF(ISNA(MATCH(B494,'Registru ordine'!$B$5:$B$304,0)),"Ordin inexistent în registru.",TRIM(IF(OR(D494="",E494="",F494="",G494=""),"Date incomplete. ","")&amp;IF(AND(D494&lt;&gt;"",OR(D494&lt;INDEX('Registru ordine'!$J$5:$J$304,MATCH(B494,'Registru ordine'!$B$5:$B$304,0))-1,D494&gt;INDEX('Registru ordine'!$L$5:$L$304,MATCH(B494,'Registru ordine'!$B$5:$B$304,0))+1)),"Data e în afara deplasării. ",""))))</f>
        <v/>
      </c>
    </row>
    <row r="495" spans="1:8" x14ac:dyDescent="0.2">
      <c r="A495" s="1" t="str">
        <f t="shared" si="7"/>
        <v/>
      </c>
      <c r="B495" s="18"/>
      <c r="C495" s="19" t="str">
        <f>IF(B495="","",COUNTIF(INDEX($B:$B,5):B495,B495))</f>
        <v/>
      </c>
      <c r="D495" s="20"/>
      <c r="E495" s="6"/>
      <c r="F495" s="6"/>
      <c r="G495" s="7"/>
      <c r="H495" s="21" t="str">
        <f>IF(B495="","",IF(ISNA(MATCH(B495,'Registru ordine'!$B$5:$B$304,0)),"Ordin inexistent în registru.",TRIM(IF(OR(D495="",E495="",F495="",G495=""),"Date incomplete. ","")&amp;IF(AND(D495&lt;&gt;"",OR(D495&lt;INDEX('Registru ordine'!$J$5:$J$304,MATCH(B495,'Registru ordine'!$B$5:$B$304,0))-1,D495&gt;INDEX('Registru ordine'!$L$5:$L$304,MATCH(B495,'Registru ordine'!$B$5:$B$304,0))+1)),"Data e în afara deplasării. ",""))))</f>
        <v/>
      </c>
    </row>
    <row r="496" spans="1:8" x14ac:dyDescent="0.2">
      <c r="A496" s="1" t="str">
        <f t="shared" si="7"/>
        <v/>
      </c>
      <c r="B496" s="18"/>
      <c r="C496" s="19" t="str">
        <f>IF(B496="","",COUNTIF(INDEX($B:$B,5):B496,B496))</f>
        <v/>
      </c>
      <c r="D496" s="20"/>
      <c r="E496" s="6"/>
      <c r="F496" s="6"/>
      <c r="G496" s="7"/>
      <c r="H496" s="21" t="str">
        <f>IF(B496="","",IF(ISNA(MATCH(B496,'Registru ordine'!$B$5:$B$304,0)),"Ordin inexistent în registru.",TRIM(IF(OR(D496="",E496="",F496="",G496=""),"Date incomplete. ","")&amp;IF(AND(D496&lt;&gt;"",OR(D496&lt;INDEX('Registru ordine'!$J$5:$J$304,MATCH(B496,'Registru ordine'!$B$5:$B$304,0))-1,D496&gt;INDEX('Registru ordine'!$L$5:$L$304,MATCH(B496,'Registru ordine'!$B$5:$B$304,0))+1)),"Data e în afara deplasării. ",""))))</f>
        <v/>
      </c>
    </row>
    <row r="497" spans="1:8" x14ac:dyDescent="0.2">
      <c r="A497" s="1" t="str">
        <f t="shared" si="7"/>
        <v/>
      </c>
      <c r="B497" s="18"/>
      <c r="C497" s="19" t="str">
        <f>IF(B497="","",COUNTIF(INDEX($B:$B,5):B497,B497))</f>
        <v/>
      </c>
      <c r="D497" s="20"/>
      <c r="E497" s="6"/>
      <c r="F497" s="6"/>
      <c r="G497" s="7"/>
      <c r="H497" s="21" t="str">
        <f>IF(B497="","",IF(ISNA(MATCH(B497,'Registru ordine'!$B$5:$B$304,0)),"Ordin inexistent în registru.",TRIM(IF(OR(D497="",E497="",F497="",G497=""),"Date incomplete. ","")&amp;IF(AND(D497&lt;&gt;"",OR(D497&lt;INDEX('Registru ordine'!$J$5:$J$304,MATCH(B497,'Registru ordine'!$B$5:$B$304,0))-1,D497&gt;INDEX('Registru ordine'!$L$5:$L$304,MATCH(B497,'Registru ordine'!$B$5:$B$304,0))+1)),"Data e în afara deplasării. ",""))))</f>
        <v/>
      </c>
    </row>
    <row r="498" spans="1:8" x14ac:dyDescent="0.2">
      <c r="A498" s="1" t="str">
        <f t="shared" si="7"/>
        <v/>
      </c>
      <c r="B498" s="18"/>
      <c r="C498" s="19" t="str">
        <f>IF(B498="","",COUNTIF(INDEX($B:$B,5):B498,B498))</f>
        <v/>
      </c>
      <c r="D498" s="20"/>
      <c r="E498" s="6"/>
      <c r="F498" s="6"/>
      <c r="G498" s="7"/>
      <c r="H498" s="21" t="str">
        <f>IF(B498="","",IF(ISNA(MATCH(B498,'Registru ordine'!$B$5:$B$304,0)),"Ordin inexistent în registru.",TRIM(IF(OR(D498="",E498="",F498="",G498=""),"Date incomplete. ","")&amp;IF(AND(D498&lt;&gt;"",OR(D498&lt;INDEX('Registru ordine'!$J$5:$J$304,MATCH(B498,'Registru ordine'!$B$5:$B$304,0))-1,D498&gt;INDEX('Registru ordine'!$L$5:$L$304,MATCH(B498,'Registru ordine'!$B$5:$B$304,0))+1)),"Data e în afara deplasării. ",""))))</f>
        <v/>
      </c>
    </row>
    <row r="499" spans="1:8" x14ac:dyDescent="0.2">
      <c r="A499" s="1" t="str">
        <f t="shared" si="7"/>
        <v/>
      </c>
      <c r="B499" s="18"/>
      <c r="C499" s="19" t="str">
        <f>IF(B499="","",COUNTIF(INDEX($B:$B,5):B499,B499))</f>
        <v/>
      </c>
      <c r="D499" s="20"/>
      <c r="E499" s="6"/>
      <c r="F499" s="6"/>
      <c r="G499" s="7"/>
      <c r="H499" s="21" t="str">
        <f>IF(B499="","",IF(ISNA(MATCH(B499,'Registru ordine'!$B$5:$B$304,0)),"Ordin inexistent în registru.",TRIM(IF(OR(D499="",E499="",F499="",G499=""),"Date incomplete. ","")&amp;IF(AND(D499&lt;&gt;"",OR(D499&lt;INDEX('Registru ordine'!$J$5:$J$304,MATCH(B499,'Registru ordine'!$B$5:$B$304,0))-1,D499&gt;INDEX('Registru ordine'!$L$5:$L$304,MATCH(B499,'Registru ordine'!$B$5:$B$304,0))+1)),"Data e în afara deplasării. ",""))))</f>
        <v/>
      </c>
    </row>
    <row r="500" spans="1:8" x14ac:dyDescent="0.2">
      <c r="A500" s="1" t="str">
        <f t="shared" si="7"/>
        <v/>
      </c>
      <c r="B500" s="18"/>
      <c r="C500" s="19" t="str">
        <f>IF(B500="","",COUNTIF(INDEX($B:$B,5):B500,B500))</f>
        <v/>
      </c>
      <c r="D500" s="20"/>
      <c r="E500" s="6"/>
      <c r="F500" s="6"/>
      <c r="G500" s="7"/>
      <c r="H500" s="21" t="str">
        <f>IF(B500="","",IF(ISNA(MATCH(B500,'Registru ordine'!$B$5:$B$304,0)),"Ordin inexistent în registru.",TRIM(IF(OR(D500="",E500="",F500="",G500=""),"Date incomplete. ","")&amp;IF(AND(D500&lt;&gt;"",OR(D500&lt;INDEX('Registru ordine'!$J$5:$J$304,MATCH(B500,'Registru ordine'!$B$5:$B$304,0))-1,D500&gt;INDEX('Registru ordine'!$L$5:$L$304,MATCH(B500,'Registru ordine'!$B$5:$B$304,0))+1)),"Data e în afara deplasării. ",""))))</f>
        <v/>
      </c>
    </row>
    <row r="501" spans="1:8" x14ac:dyDescent="0.2">
      <c r="A501" s="1" t="str">
        <f t="shared" si="7"/>
        <v/>
      </c>
      <c r="B501" s="18"/>
      <c r="C501" s="19" t="str">
        <f>IF(B501="","",COUNTIF(INDEX($B:$B,5):B501,B501))</f>
        <v/>
      </c>
      <c r="D501" s="20"/>
      <c r="E501" s="6"/>
      <c r="F501" s="6"/>
      <c r="G501" s="7"/>
      <c r="H501" s="21" t="str">
        <f>IF(B501="","",IF(ISNA(MATCH(B501,'Registru ordine'!$B$5:$B$304,0)),"Ordin inexistent în registru.",TRIM(IF(OR(D501="",E501="",F501="",G501=""),"Date incomplete. ","")&amp;IF(AND(D501&lt;&gt;"",OR(D501&lt;INDEX('Registru ordine'!$J$5:$J$304,MATCH(B501,'Registru ordine'!$B$5:$B$304,0))-1,D501&gt;INDEX('Registru ordine'!$L$5:$L$304,MATCH(B501,'Registru ordine'!$B$5:$B$304,0))+1)),"Data e în afara deplasării. ",""))))</f>
        <v/>
      </c>
    </row>
    <row r="502" spans="1:8" x14ac:dyDescent="0.2">
      <c r="A502" s="1" t="str">
        <f t="shared" si="7"/>
        <v/>
      </c>
      <c r="B502" s="18"/>
      <c r="C502" s="19" t="str">
        <f>IF(B502="","",COUNTIF(INDEX($B:$B,5):B502,B502))</f>
        <v/>
      </c>
      <c r="D502" s="20"/>
      <c r="E502" s="6"/>
      <c r="F502" s="6"/>
      <c r="G502" s="7"/>
      <c r="H502" s="21" t="str">
        <f>IF(B502="","",IF(ISNA(MATCH(B502,'Registru ordine'!$B$5:$B$304,0)),"Ordin inexistent în registru.",TRIM(IF(OR(D502="",E502="",F502="",G502=""),"Date incomplete. ","")&amp;IF(AND(D502&lt;&gt;"",OR(D502&lt;INDEX('Registru ordine'!$J$5:$J$304,MATCH(B502,'Registru ordine'!$B$5:$B$304,0))-1,D502&gt;INDEX('Registru ordine'!$L$5:$L$304,MATCH(B502,'Registru ordine'!$B$5:$B$304,0))+1)),"Data e în afara deplasării. ",""))))</f>
        <v/>
      </c>
    </row>
    <row r="503" spans="1:8" x14ac:dyDescent="0.2">
      <c r="A503" s="1" t="str">
        <f t="shared" si="7"/>
        <v/>
      </c>
      <c r="B503" s="18"/>
      <c r="C503" s="19" t="str">
        <f>IF(B503="","",COUNTIF(INDEX($B:$B,5):B503,B503))</f>
        <v/>
      </c>
      <c r="D503" s="20"/>
      <c r="E503" s="6"/>
      <c r="F503" s="6"/>
      <c r="G503" s="7"/>
      <c r="H503" s="21" t="str">
        <f>IF(B503="","",IF(ISNA(MATCH(B503,'Registru ordine'!$B$5:$B$304,0)),"Ordin inexistent în registru.",TRIM(IF(OR(D503="",E503="",F503="",G503=""),"Date incomplete. ","")&amp;IF(AND(D503&lt;&gt;"",OR(D503&lt;INDEX('Registru ordine'!$J$5:$J$304,MATCH(B503,'Registru ordine'!$B$5:$B$304,0))-1,D503&gt;INDEX('Registru ordine'!$L$5:$L$304,MATCH(B503,'Registru ordine'!$B$5:$B$304,0))+1)),"Data e în afara deplasării. ",""))))</f>
        <v/>
      </c>
    </row>
    <row r="504" spans="1:8" x14ac:dyDescent="0.2">
      <c r="A504" s="1" t="str">
        <f t="shared" si="7"/>
        <v/>
      </c>
      <c r="B504" s="18"/>
      <c r="C504" s="19" t="str">
        <f>IF(B504="","",COUNTIF(INDEX($B:$B,5):B504,B504))</f>
        <v/>
      </c>
      <c r="D504" s="20"/>
      <c r="E504" s="6"/>
      <c r="F504" s="6"/>
      <c r="G504" s="7"/>
      <c r="H504" s="21" t="str">
        <f>IF(B504="","",IF(ISNA(MATCH(B504,'Registru ordine'!$B$5:$B$304,0)),"Ordin inexistent în registru.",TRIM(IF(OR(D504="",E504="",F504="",G504=""),"Date incomplete. ","")&amp;IF(AND(D504&lt;&gt;"",OR(D504&lt;INDEX('Registru ordine'!$J$5:$J$304,MATCH(B504,'Registru ordine'!$B$5:$B$304,0))-1,D504&gt;INDEX('Registru ordine'!$L$5:$L$304,MATCH(B504,'Registru ordine'!$B$5:$B$304,0))+1)),"Data e în afara deplasării. ",""))))</f>
        <v/>
      </c>
    </row>
    <row r="505" spans="1:8" x14ac:dyDescent="0.2">
      <c r="A505" s="1" t="str">
        <f t="shared" si="7"/>
        <v/>
      </c>
      <c r="B505" s="18"/>
      <c r="C505" s="19" t="str">
        <f>IF(B505="","",COUNTIF(INDEX($B:$B,5):B505,B505))</f>
        <v/>
      </c>
      <c r="D505" s="20"/>
      <c r="E505" s="6"/>
      <c r="F505" s="6"/>
      <c r="G505" s="7"/>
      <c r="H505" s="21" t="str">
        <f>IF(B505="","",IF(ISNA(MATCH(B505,'Registru ordine'!$B$5:$B$304,0)),"Ordin inexistent în registru.",TRIM(IF(OR(D505="",E505="",F505="",G505=""),"Date incomplete. ","")&amp;IF(AND(D505&lt;&gt;"",OR(D505&lt;INDEX('Registru ordine'!$J$5:$J$304,MATCH(B505,'Registru ordine'!$B$5:$B$304,0))-1,D505&gt;INDEX('Registru ordine'!$L$5:$L$304,MATCH(B505,'Registru ordine'!$B$5:$B$304,0))+1)),"Data e în afara deplasării. ",""))))</f>
        <v/>
      </c>
    </row>
    <row r="506" spans="1:8" x14ac:dyDescent="0.2">
      <c r="A506" s="1" t="str">
        <f t="shared" si="7"/>
        <v/>
      </c>
      <c r="B506" s="18"/>
      <c r="C506" s="19" t="str">
        <f>IF(B506="","",COUNTIF(INDEX($B:$B,5):B506,B506))</f>
        <v/>
      </c>
      <c r="D506" s="20"/>
      <c r="E506" s="6"/>
      <c r="F506" s="6"/>
      <c r="G506" s="7"/>
      <c r="H506" s="21" t="str">
        <f>IF(B506="","",IF(ISNA(MATCH(B506,'Registru ordine'!$B$5:$B$304,0)),"Ordin inexistent în registru.",TRIM(IF(OR(D506="",E506="",F506="",G506=""),"Date incomplete. ","")&amp;IF(AND(D506&lt;&gt;"",OR(D506&lt;INDEX('Registru ordine'!$J$5:$J$304,MATCH(B506,'Registru ordine'!$B$5:$B$304,0))-1,D506&gt;INDEX('Registru ordine'!$L$5:$L$304,MATCH(B506,'Registru ordine'!$B$5:$B$304,0))+1)),"Data e în afara deplasării. ",""))))</f>
        <v/>
      </c>
    </row>
    <row r="507" spans="1:8" x14ac:dyDescent="0.2">
      <c r="A507" s="1" t="str">
        <f t="shared" si="7"/>
        <v/>
      </c>
      <c r="B507" s="18"/>
      <c r="C507" s="19" t="str">
        <f>IF(B507="","",COUNTIF(INDEX($B:$B,5):B507,B507))</f>
        <v/>
      </c>
      <c r="D507" s="20"/>
      <c r="E507" s="6"/>
      <c r="F507" s="6"/>
      <c r="G507" s="7"/>
      <c r="H507" s="21" t="str">
        <f>IF(B507="","",IF(ISNA(MATCH(B507,'Registru ordine'!$B$5:$B$304,0)),"Ordin inexistent în registru.",TRIM(IF(OR(D507="",E507="",F507="",G507=""),"Date incomplete. ","")&amp;IF(AND(D507&lt;&gt;"",OR(D507&lt;INDEX('Registru ordine'!$J$5:$J$304,MATCH(B507,'Registru ordine'!$B$5:$B$304,0))-1,D507&gt;INDEX('Registru ordine'!$L$5:$L$304,MATCH(B507,'Registru ordine'!$B$5:$B$304,0))+1)),"Data e în afara deplasării. ",""))))</f>
        <v/>
      </c>
    </row>
    <row r="508" spans="1:8" x14ac:dyDescent="0.2">
      <c r="A508" s="1" t="str">
        <f t="shared" si="7"/>
        <v/>
      </c>
      <c r="B508" s="18"/>
      <c r="C508" s="19" t="str">
        <f>IF(B508="","",COUNTIF(INDEX($B:$B,5):B508,B508))</f>
        <v/>
      </c>
      <c r="D508" s="20"/>
      <c r="E508" s="6"/>
      <c r="F508" s="6"/>
      <c r="G508" s="7"/>
      <c r="H508" s="21" t="str">
        <f>IF(B508="","",IF(ISNA(MATCH(B508,'Registru ordine'!$B$5:$B$304,0)),"Ordin inexistent în registru.",TRIM(IF(OR(D508="",E508="",F508="",G508=""),"Date incomplete. ","")&amp;IF(AND(D508&lt;&gt;"",OR(D508&lt;INDEX('Registru ordine'!$J$5:$J$304,MATCH(B508,'Registru ordine'!$B$5:$B$304,0))-1,D508&gt;INDEX('Registru ordine'!$L$5:$L$304,MATCH(B508,'Registru ordine'!$B$5:$B$304,0))+1)),"Data e în afara deplasării. ",""))))</f>
        <v/>
      </c>
    </row>
    <row r="509" spans="1:8" x14ac:dyDescent="0.2">
      <c r="A509" s="1" t="str">
        <f t="shared" si="7"/>
        <v/>
      </c>
      <c r="B509" s="18"/>
      <c r="C509" s="19" t="str">
        <f>IF(B509="","",COUNTIF(INDEX($B:$B,5):B509,B509))</f>
        <v/>
      </c>
      <c r="D509" s="20"/>
      <c r="E509" s="6"/>
      <c r="F509" s="6"/>
      <c r="G509" s="7"/>
      <c r="H509" s="21" t="str">
        <f>IF(B509="","",IF(ISNA(MATCH(B509,'Registru ordine'!$B$5:$B$304,0)),"Ordin inexistent în registru.",TRIM(IF(OR(D509="",E509="",F509="",G509=""),"Date incomplete. ","")&amp;IF(AND(D509&lt;&gt;"",OR(D509&lt;INDEX('Registru ordine'!$J$5:$J$304,MATCH(B509,'Registru ordine'!$B$5:$B$304,0))-1,D509&gt;INDEX('Registru ordine'!$L$5:$L$304,MATCH(B509,'Registru ordine'!$B$5:$B$304,0))+1)),"Data e în afara deplasării. ",""))))</f>
        <v/>
      </c>
    </row>
    <row r="510" spans="1:8" x14ac:dyDescent="0.2">
      <c r="A510" s="1" t="str">
        <f t="shared" si="7"/>
        <v/>
      </c>
      <c r="B510" s="18"/>
      <c r="C510" s="19" t="str">
        <f>IF(B510="","",COUNTIF(INDEX($B:$B,5):B510,B510))</f>
        <v/>
      </c>
      <c r="D510" s="20"/>
      <c r="E510" s="6"/>
      <c r="F510" s="6"/>
      <c r="G510" s="7"/>
      <c r="H510" s="21" t="str">
        <f>IF(B510="","",IF(ISNA(MATCH(B510,'Registru ordine'!$B$5:$B$304,0)),"Ordin inexistent în registru.",TRIM(IF(OR(D510="",E510="",F510="",G510=""),"Date incomplete. ","")&amp;IF(AND(D510&lt;&gt;"",OR(D510&lt;INDEX('Registru ordine'!$J$5:$J$304,MATCH(B510,'Registru ordine'!$B$5:$B$304,0))-1,D510&gt;INDEX('Registru ordine'!$L$5:$L$304,MATCH(B510,'Registru ordine'!$B$5:$B$304,0))+1)),"Data e în afara deplasării. ",""))))</f>
        <v/>
      </c>
    </row>
    <row r="511" spans="1:8" x14ac:dyDescent="0.2">
      <c r="A511" s="1" t="str">
        <f t="shared" si="7"/>
        <v/>
      </c>
      <c r="B511" s="18"/>
      <c r="C511" s="19" t="str">
        <f>IF(B511="","",COUNTIF(INDEX($B:$B,5):B511,B511))</f>
        <v/>
      </c>
      <c r="D511" s="20"/>
      <c r="E511" s="6"/>
      <c r="F511" s="6"/>
      <c r="G511" s="7"/>
      <c r="H511" s="21" t="str">
        <f>IF(B511="","",IF(ISNA(MATCH(B511,'Registru ordine'!$B$5:$B$304,0)),"Ordin inexistent în registru.",TRIM(IF(OR(D511="",E511="",F511="",G511=""),"Date incomplete. ","")&amp;IF(AND(D511&lt;&gt;"",OR(D511&lt;INDEX('Registru ordine'!$J$5:$J$304,MATCH(B511,'Registru ordine'!$B$5:$B$304,0))-1,D511&gt;INDEX('Registru ordine'!$L$5:$L$304,MATCH(B511,'Registru ordine'!$B$5:$B$304,0))+1)),"Data e în afara deplasării. ",""))))</f>
        <v/>
      </c>
    </row>
    <row r="512" spans="1:8" x14ac:dyDescent="0.2">
      <c r="A512" s="1" t="str">
        <f t="shared" si="7"/>
        <v/>
      </c>
      <c r="B512" s="18"/>
      <c r="C512" s="19" t="str">
        <f>IF(B512="","",COUNTIF(INDEX($B:$B,5):B512,B512))</f>
        <v/>
      </c>
      <c r="D512" s="20"/>
      <c r="E512" s="6"/>
      <c r="F512" s="6"/>
      <c r="G512" s="7"/>
      <c r="H512" s="21" t="str">
        <f>IF(B512="","",IF(ISNA(MATCH(B512,'Registru ordine'!$B$5:$B$304,0)),"Ordin inexistent în registru.",TRIM(IF(OR(D512="",E512="",F512="",G512=""),"Date incomplete. ","")&amp;IF(AND(D512&lt;&gt;"",OR(D512&lt;INDEX('Registru ordine'!$J$5:$J$304,MATCH(B512,'Registru ordine'!$B$5:$B$304,0))-1,D512&gt;INDEX('Registru ordine'!$L$5:$L$304,MATCH(B512,'Registru ordine'!$B$5:$B$304,0))+1)),"Data e în afara deplasării. ",""))))</f>
        <v/>
      </c>
    </row>
    <row r="513" spans="1:8" x14ac:dyDescent="0.2">
      <c r="A513" s="1" t="str">
        <f t="shared" si="7"/>
        <v/>
      </c>
      <c r="B513" s="18"/>
      <c r="C513" s="19" t="str">
        <f>IF(B513="","",COUNTIF(INDEX($B:$B,5):B513,B513))</f>
        <v/>
      </c>
      <c r="D513" s="20"/>
      <c r="E513" s="6"/>
      <c r="F513" s="6"/>
      <c r="G513" s="7"/>
      <c r="H513" s="21" t="str">
        <f>IF(B513="","",IF(ISNA(MATCH(B513,'Registru ordine'!$B$5:$B$304,0)),"Ordin inexistent în registru.",TRIM(IF(OR(D513="",E513="",F513="",G513=""),"Date incomplete. ","")&amp;IF(AND(D513&lt;&gt;"",OR(D513&lt;INDEX('Registru ordine'!$J$5:$J$304,MATCH(B513,'Registru ordine'!$B$5:$B$304,0))-1,D513&gt;INDEX('Registru ordine'!$L$5:$L$304,MATCH(B513,'Registru ordine'!$B$5:$B$304,0))+1)),"Data e în afara deplasării. ",""))))</f>
        <v/>
      </c>
    </row>
    <row r="514" spans="1:8" x14ac:dyDescent="0.2">
      <c r="A514" s="1" t="str">
        <f t="shared" si="7"/>
        <v/>
      </c>
      <c r="B514" s="18"/>
      <c r="C514" s="19" t="str">
        <f>IF(B514="","",COUNTIF(INDEX($B:$B,5):B514,B514))</f>
        <v/>
      </c>
      <c r="D514" s="20"/>
      <c r="E514" s="6"/>
      <c r="F514" s="6"/>
      <c r="G514" s="7"/>
      <c r="H514" s="21" t="str">
        <f>IF(B514="","",IF(ISNA(MATCH(B514,'Registru ordine'!$B$5:$B$304,0)),"Ordin inexistent în registru.",TRIM(IF(OR(D514="",E514="",F514="",G514=""),"Date incomplete. ","")&amp;IF(AND(D514&lt;&gt;"",OR(D514&lt;INDEX('Registru ordine'!$J$5:$J$304,MATCH(B514,'Registru ordine'!$B$5:$B$304,0))-1,D514&gt;INDEX('Registru ordine'!$L$5:$L$304,MATCH(B514,'Registru ordine'!$B$5:$B$304,0))+1)),"Data e în afara deplasării. ",""))))</f>
        <v/>
      </c>
    </row>
    <row r="515" spans="1:8" x14ac:dyDescent="0.2">
      <c r="A515" s="1" t="str">
        <f t="shared" si="7"/>
        <v/>
      </c>
      <c r="B515" s="18"/>
      <c r="C515" s="19" t="str">
        <f>IF(B515="","",COUNTIF(INDEX($B:$B,5):B515,B515))</f>
        <v/>
      </c>
      <c r="D515" s="20"/>
      <c r="E515" s="6"/>
      <c r="F515" s="6"/>
      <c r="G515" s="7"/>
      <c r="H515" s="21" t="str">
        <f>IF(B515="","",IF(ISNA(MATCH(B515,'Registru ordine'!$B$5:$B$304,0)),"Ordin inexistent în registru.",TRIM(IF(OR(D515="",E515="",F515="",G515=""),"Date incomplete. ","")&amp;IF(AND(D515&lt;&gt;"",OR(D515&lt;INDEX('Registru ordine'!$J$5:$J$304,MATCH(B515,'Registru ordine'!$B$5:$B$304,0))-1,D515&gt;INDEX('Registru ordine'!$L$5:$L$304,MATCH(B515,'Registru ordine'!$B$5:$B$304,0))+1)),"Data e în afara deplasării. ",""))))</f>
        <v/>
      </c>
    </row>
    <row r="516" spans="1:8" x14ac:dyDescent="0.2">
      <c r="A516" s="1" t="str">
        <f t="shared" si="7"/>
        <v/>
      </c>
      <c r="B516" s="18"/>
      <c r="C516" s="19" t="str">
        <f>IF(B516="","",COUNTIF(INDEX($B:$B,5):B516,B516))</f>
        <v/>
      </c>
      <c r="D516" s="20"/>
      <c r="E516" s="6"/>
      <c r="F516" s="6"/>
      <c r="G516" s="7"/>
      <c r="H516" s="21" t="str">
        <f>IF(B516="","",IF(ISNA(MATCH(B516,'Registru ordine'!$B$5:$B$304,0)),"Ordin inexistent în registru.",TRIM(IF(OR(D516="",E516="",F516="",G516=""),"Date incomplete. ","")&amp;IF(AND(D516&lt;&gt;"",OR(D516&lt;INDEX('Registru ordine'!$J$5:$J$304,MATCH(B516,'Registru ordine'!$B$5:$B$304,0))-1,D516&gt;INDEX('Registru ordine'!$L$5:$L$304,MATCH(B516,'Registru ordine'!$B$5:$B$304,0))+1)),"Data e în afara deplasării. ",""))))</f>
        <v/>
      </c>
    </row>
    <row r="517" spans="1:8" x14ac:dyDescent="0.2">
      <c r="A517" s="1" t="str">
        <f t="shared" ref="A517:A580" si="8">IF(B517="","",B517&amp;"|"&amp;C517)</f>
        <v/>
      </c>
      <c r="B517" s="18"/>
      <c r="C517" s="19" t="str">
        <f>IF(B517="","",COUNTIF(INDEX($B:$B,5):B517,B517))</f>
        <v/>
      </c>
      <c r="D517" s="20"/>
      <c r="E517" s="6"/>
      <c r="F517" s="6"/>
      <c r="G517" s="7"/>
      <c r="H517" s="21" t="str">
        <f>IF(B517="","",IF(ISNA(MATCH(B517,'Registru ordine'!$B$5:$B$304,0)),"Ordin inexistent în registru.",TRIM(IF(OR(D517="",E517="",F517="",G517=""),"Date incomplete. ","")&amp;IF(AND(D517&lt;&gt;"",OR(D517&lt;INDEX('Registru ordine'!$J$5:$J$304,MATCH(B517,'Registru ordine'!$B$5:$B$304,0))-1,D517&gt;INDEX('Registru ordine'!$L$5:$L$304,MATCH(B517,'Registru ordine'!$B$5:$B$304,0))+1)),"Data e în afara deplasării. ",""))))</f>
        <v/>
      </c>
    </row>
    <row r="518" spans="1:8" x14ac:dyDescent="0.2">
      <c r="A518" s="1" t="str">
        <f t="shared" si="8"/>
        <v/>
      </c>
      <c r="B518" s="18"/>
      <c r="C518" s="19" t="str">
        <f>IF(B518="","",COUNTIF(INDEX($B:$B,5):B518,B518))</f>
        <v/>
      </c>
      <c r="D518" s="20"/>
      <c r="E518" s="6"/>
      <c r="F518" s="6"/>
      <c r="G518" s="7"/>
      <c r="H518" s="21" t="str">
        <f>IF(B518="","",IF(ISNA(MATCH(B518,'Registru ordine'!$B$5:$B$304,0)),"Ordin inexistent în registru.",TRIM(IF(OR(D518="",E518="",F518="",G518=""),"Date incomplete. ","")&amp;IF(AND(D518&lt;&gt;"",OR(D518&lt;INDEX('Registru ordine'!$J$5:$J$304,MATCH(B518,'Registru ordine'!$B$5:$B$304,0))-1,D518&gt;INDEX('Registru ordine'!$L$5:$L$304,MATCH(B518,'Registru ordine'!$B$5:$B$304,0))+1)),"Data e în afara deplasării. ",""))))</f>
        <v/>
      </c>
    </row>
    <row r="519" spans="1:8" x14ac:dyDescent="0.2">
      <c r="A519" s="1" t="str">
        <f t="shared" si="8"/>
        <v/>
      </c>
      <c r="B519" s="18"/>
      <c r="C519" s="19" t="str">
        <f>IF(B519="","",COUNTIF(INDEX($B:$B,5):B519,B519))</f>
        <v/>
      </c>
      <c r="D519" s="20"/>
      <c r="E519" s="6"/>
      <c r="F519" s="6"/>
      <c r="G519" s="7"/>
      <c r="H519" s="21" t="str">
        <f>IF(B519="","",IF(ISNA(MATCH(B519,'Registru ordine'!$B$5:$B$304,0)),"Ordin inexistent în registru.",TRIM(IF(OR(D519="",E519="",F519="",G519=""),"Date incomplete. ","")&amp;IF(AND(D519&lt;&gt;"",OR(D519&lt;INDEX('Registru ordine'!$J$5:$J$304,MATCH(B519,'Registru ordine'!$B$5:$B$304,0))-1,D519&gt;INDEX('Registru ordine'!$L$5:$L$304,MATCH(B519,'Registru ordine'!$B$5:$B$304,0))+1)),"Data e în afara deplasării. ",""))))</f>
        <v/>
      </c>
    </row>
    <row r="520" spans="1:8" x14ac:dyDescent="0.2">
      <c r="A520" s="1" t="str">
        <f t="shared" si="8"/>
        <v/>
      </c>
      <c r="B520" s="18"/>
      <c r="C520" s="19" t="str">
        <f>IF(B520="","",COUNTIF(INDEX($B:$B,5):B520,B520))</f>
        <v/>
      </c>
      <c r="D520" s="20"/>
      <c r="E520" s="6"/>
      <c r="F520" s="6"/>
      <c r="G520" s="7"/>
      <c r="H520" s="21" t="str">
        <f>IF(B520="","",IF(ISNA(MATCH(B520,'Registru ordine'!$B$5:$B$304,0)),"Ordin inexistent în registru.",TRIM(IF(OR(D520="",E520="",F520="",G520=""),"Date incomplete. ","")&amp;IF(AND(D520&lt;&gt;"",OR(D520&lt;INDEX('Registru ordine'!$J$5:$J$304,MATCH(B520,'Registru ordine'!$B$5:$B$304,0))-1,D520&gt;INDEX('Registru ordine'!$L$5:$L$304,MATCH(B520,'Registru ordine'!$B$5:$B$304,0))+1)),"Data e în afara deplasării. ",""))))</f>
        <v/>
      </c>
    </row>
    <row r="521" spans="1:8" x14ac:dyDescent="0.2">
      <c r="A521" s="1" t="str">
        <f t="shared" si="8"/>
        <v/>
      </c>
      <c r="B521" s="18"/>
      <c r="C521" s="19" t="str">
        <f>IF(B521="","",COUNTIF(INDEX($B:$B,5):B521,B521))</f>
        <v/>
      </c>
      <c r="D521" s="20"/>
      <c r="E521" s="6"/>
      <c r="F521" s="6"/>
      <c r="G521" s="7"/>
      <c r="H521" s="21" t="str">
        <f>IF(B521="","",IF(ISNA(MATCH(B521,'Registru ordine'!$B$5:$B$304,0)),"Ordin inexistent în registru.",TRIM(IF(OR(D521="",E521="",F521="",G521=""),"Date incomplete. ","")&amp;IF(AND(D521&lt;&gt;"",OR(D521&lt;INDEX('Registru ordine'!$J$5:$J$304,MATCH(B521,'Registru ordine'!$B$5:$B$304,0))-1,D521&gt;INDEX('Registru ordine'!$L$5:$L$304,MATCH(B521,'Registru ordine'!$B$5:$B$304,0))+1)),"Data e în afara deplasării. ",""))))</f>
        <v/>
      </c>
    </row>
    <row r="522" spans="1:8" x14ac:dyDescent="0.2">
      <c r="A522" s="1" t="str">
        <f t="shared" si="8"/>
        <v/>
      </c>
      <c r="B522" s="18"/>
      <c r="C522" s="19" t="str">
        <f>IF(B522="","",COUNTIF(INDEX($B:$B,5):B522,B522))</f>
        <v/>
      </c>
      <c r="D522" s="20"/>
      <c r="E522" s="6"/>
      <c r="F522" s="6"/>
      <c r="G522" s="7"/>
      <c r="H522" s="21" t="str">
        <f>IF(B522="","",IF(ISNA(MATCH(B522,'Registru ordine'!$B$5:$B$304,0)),"Ordin inexistent în registru.",TRIM(IF(OR(D522="",E522="",F522="",G522=""),"Date incomplete. ","")&amp;IF(AND(D522&lt;&gt;"",OR(D522&lt;INDEX('Registru ordine'!$J$5:$J$304,MATCH(B522,'Registru ordine'!$B$5:$B$304,0))-1,D522&gt;INDEX('Registru ordine'!$L$5:$L$304,MATCH(B522,'Registru ordine'!$B$5:$B$304,0))+1)),"Data e în afara deplasării. ",""))))</f>
        <v/>
      </c>
    </row>
    <row r="523" spans="1:8" x14ac:dyDescent="0.2">
      <c r="A523" s="1" t="str">
        <f t="shared" si="8"/>
        <v/>
      </c>
      <c r="B523" s="18"/>
      <c r="C523" s="19" t="str">
        <f>IF(B523="","",COUNTIF(INDEX($B:$B,5):B523,B523))</f>
        <v/>
      </c>
      <c r="D523" s="20"/>
      <c r="E523" s="6"/>
      <c r="F523" s="6"/>
      <c r="G523" s="7"/>
      <c r="H523" s="21" t="str">
        <f>IF(B523="","",IF(ISNA(MATCH(B523,'Registru ordine'!$B$5:$B$304,0)),"Ordin inexistent în registru.",TRIM(IF(OR(D523="",E523="",F523="",G523=""),"Date incomplete. ","")&amp;IF(AND(D523&lt;&gt;"",OR(D523&lt;INDEX('Registru ordine'!$J$5:$J$304,MATCH(B523,'Registru ordine'!$B$5:$B$304,0))-1,D523&gt;INDEX('Registru ordine'!$L$5:$L$304,MATCH(B523,'Registru ordine'!$B$5:$B$304,0))+1)),"Data e în afara deplasării. ",""))))</f>
        <v/>
      </c>
    </row>
    <row r="524" spans="1:8" x14ac:dyDescent="0.2">
      <c r="A524" s="1" t="str">
        <f t="shared" si="8"/>
        <v/>
      </c>
      <c r="B524" s="18"/>
      <c r="C524" s="19" t="str">
        <f>IF(B524="","",COUNTIF(INDEX($B:$B,5):B524,B524))</f>
        <v/>
      </c>
      <c r="D524" s="20"/>
      <c r="E524" s="6"/>
      <c r="F524" s="6"/>
      <c r="G524" s="7"/>
      <c r="H524" s="21" t="str">
        <f>IF(B524="","",IF(ISNA(MATCH(B524,'Registru ordine'!$B$5:$B$304,0)),"Ordin inexistent în registru.",TRIM(IF(OR(D524="",E524="",F524="",G524=""),"Date incomplete. ","")&amp;IF(AND(D524&lt;&gt;"",OR(D524&lt;INDEX('Registru ordine'!$J$5:$J$304,MATCH(B524,'Registru ordine'!$B$5:$B$304,0))-1,D524&gt;INDEX('Registru ordine'!$L$5:$L$304,MATCH(B524,'Registru ordine'!$B$5:$B$304,0))+1)),"Data e în afara deplasării. ",""))))</f>
        <v/>
      </c>
    </row>
    <row r="525" spans="1:8" x14ac:dyDescent="0.2">
      <c r="A525" s="1" t="str">
        <f t="shared" si="8"/>
        <v/>
      </c>
      <c r="B525" s="18"/>
      <c r="C525" s="19" t="str">
        <f>IF(B525="","",COUNTIF(INDEX($B:$B,5):B525,B525))</f>
        <v/>
      </c>
      <c r="D525" s="20"/>
      <c r="E525" s="6"/>
      <c r="F525" s="6"/>
      <c r="G525" s="7"/>
      <c r="H525" s="21" t="str">
        <f>IF(B525="","",IF(ISNA(MATCH(B525,'Registru ordine'!$B$5:$B$304,0)),"Ordin inexistent în registru.",TRIM(IF(OR(D525="",E525="",F525="",G525=""),"Date incomplete. ","")&amp;IF(AND(D525&lt;&gt;"",OR(D525&lt;INDEX('Registru ordine'!$J$5:$J$304,MATCH(B525,'Registru ordine'!$B$5:$B$304,0))-1,D525&gt;INDEX('Registru ordine'!$L$5:$L$304,MATCH(B525,'Registru ordine'!$B$5:$B$304,0))+1)),"Data e în afara deplasării. ",""))))</f>
        <v/>
      </c>
    </row>
    <row r="526" spans="1:8" x14ac:dyDescent="0.2">
      <c r="A526" s="1" t="str">
        <f t="shared" si="8"/>
        <v/>
      </c>
      <c r="B526" s="18"/>
      <c r="C526" s="19" t="str">
        <f>IF(B526="","",COUNTIF(INDEX($B:$B,5):B526,B526))</f>
        <v/>
      </c>
      <c r="D526" s="20"/>
      <c r="E526" s="6"/>
      <c r="F526" s="6"/>
      <c r="G526" s="7"/>
      <c r="H526" s="21" t="str">
        <f>IF(B526="","",IF(ISNA(MATCH(B526,'Registru ordine'!$B$5:$B$304,0)),"Ordin inexistent în registru.",TRIM(IF(OR(D526="",E526="",F526="",G526=""),"Date incomplete. ","")&amp;IF(AND(D526&lt;&gt;"",OR(D526&lt;INDEX('Registru ordine'!$J$5:$J$304,MATCH(B526,'Registru ordine'!$B$5:$B$304,0))-1,D526&gt;INDEX('Registru ordine'!$L$5:$L$304,MATCH(B526,'Registru ordine'!$B$5:$B$304,0))+1)),"Data e în afara deplasării. ",""))))</f>
        <v/>
      </c>
    </row>
    <row r="527" spans="1:8" x14ac:dyDescent="0.2">
      <c r="A527" s="1" t="str">
        <f t="shared" si="8"/>
        <v/>
      </c>
      <c r="B527" s="18"/>
      <c r="C527" s="19" t="str">
        <f>IF(B527="","",COUNTIF(INDEX($B:$B,5):B527,B527))</f>
        <v/>
      </c>
      <c r="D527" s="20"/>
      <c r="E527" s="6"/>
      <c r="F527" s="6"/>
      <c r="G527" s="7"/>
      <c r="H527" s="21" t="str">
        <f>IF(B527="","",IF(ISNA(MATCH(B527,'Registru ordine'!$B$5:$B$304,0)),"Ordin inexistent în registru.",TRIM(IF(OR(D527="",E527="",F527="",G527=""),"Date incomplete. ","")&amp;IF(AND(D527&lt;&gt;"",OR(D527&lt;INDEX('Registru ordine'!$J$5:$J$304,MATCH(B527,'Registru ordine'!$B$5:$B$304,0))-1,D527&gt;INDEX('Registru ordine'!$L$5:$L$304,MATCH(B527,'Registru ordine'!$B$5:$B$304,0))+1)),"Data e în afara deplasării. ",""))))</f>
        <v/>
      </c>
    </row>
    <row r="528" spans="1:8" x14ac:dyDescent="0.2">
      <c r="A528" s="1" t="str">
        <f t="shared" si="8"/>
        <v/>
      </c>
      <c r="B528" s="18"/>
      <c r="C528" s="19" t="str">
        <f>IF(B528="","",COUNTIF(INDEX($B:$B,5):B528,B528))</f>
        <v/>
      </c>
      <c r="D528" s="20"/>
      <c r="E528" s="6"/>
      <c r="F528" s="6"/>
      <c r="G528" s="7"/>
      <c r="H528" s="21" t="str">
        <f>IF(B528="","",IF(ISNA(MATCH(B528,'Registru ordine'!$B$5:$B$304,0)),"Ordin inexistent în registru.",TRIM(IF(OR(D528="",E528="",F528="",G528=""),"Date incomplete. ","")&amp;IF(AND(D528&lt;&gt;"",OR(D528&lt;INDEX('Registru ordine'!$J$5:$J$304,MATCH(B528,'Registru ordine'!$B$5:$B$304,0))-1,D528&gt;INDEX('Registru ordine'!$L$5:$L$304,MATCH(B528,'Registru ordine'!$B$5:$B$304,0))+1)),"Data e în afara deplasării. ",""))))</f>
        <v/>
      </c>
    </row>
    <row r="529" spans="1:8" x14ac:dyDescent="0.2">
      <c r="A529" s="1" t="str">
        <f t="shared" si="8"/>
        <v/>
      </c>
      <c r="B529" s="18"/>
      <c r="C529" s="19" t="str">
        <f>IF(B529="","",COUNTIF(INDEX($B:$B,5):B529,B529))</f>
        <v/>
      </c>
      <c r="D529" s="20"/>
      <c r="E529" s="6"/>
      <c r="F529" s="6"/>
      <c r="G529" s="7"/>
      <c r="H529" s="21" t="str">
        <f>IF(B529="","",IF(ISNA(MATCH(B529,'Registru ordine'!$B$5:$B$304,0)),"Ordin inexistent în registru.",TRIM(IF(OR(D529="",E529="",F529="",G529=""),"Date incomplete. ","")&amp;IF(AND(D529&lt;&gt;"",OR(D529&lt;INDEX('Registru ordine'!$J$5:$J$304,MATCH(B529,'Registru ordine'!$B$5:$B$304,0))-1,D529&gt;INDEX('Registru ordine'!$L$5:$L$304,MATCH(B529,'Registru ordine'!$B$5:$B$304,0))+1)),"Data e în afara deplasării. ",""))))</f>
        <v/>
      </c>
    </row>
    <row r="530" spans="1:8" x14ac:dyDescent="0.2">
      <c r="A530" s="1" t="str">
        <f t="shared" si="8"/>
        <v/>
      </c>
      <c r="B530" s="18"/>
      <c r="C530" s="19" t="str">
        <f>IF(B530="","",COUNTIF(INDEX($B:$B,5):B530,B530))</f>
        <v/>
      </c>
      <c r="D530" s="20"/>
      <c r="E530" s="6"/>
      <c r="F530" s="6"/>
      <c r="G530" s="7"/>
      <c r="H530" s="21" t="str">
        <f>IF(B530="","",IF(ISNA(MATCH(B530,'Registru ordine'!$B$5:$B$304,0)),"Ordin inexistent în registru.",TRIM(IF(OR(D530="",E530="",F530="",G530=""),"Date incomplete. ","")&amp;IF(AND(D530&lt;&gt;"",OR(D530&lt;INDEX('Registru ordine'!$J$5:$J$304,MATCH(B530,'Registru ordine'!$B$5:$B$304,0))-1,D530&gt;INDEX('Registru ordine'!$L$5:$L$304,MATCH(B530,'Registru ordine'!$B$5:$B$304,0))+1)),"Data e în afara deplasării. ",""))))</f>
        <v/>
      </c>
    </row>
    <row r="531" spans="1:8" x14ac:dyDescent="0.2">
      <c r="A531" s="1" t="str">
        <f t="shared" si="8"/>
        <v/>
      </c>
      <c r="B531" s="18"/>
      <c r="C531" s="19" t="str">
        <f>IF(B531="","",COUNTIF(INDEX($B:$B,5):B531,B531))</f>
        <v/>
      </c>
      <c r="D531" s="20"/>
      <c r="E531" s="6"/>
      <c r="F531" s="6"/>
      <c r="G531" s="7"/>
      <c r="H531" s="21" t="str">
        <f>IF(B531="","",IF(ISNA(MATCH(B531,'Registru ordine'!$B$5:$B$304,0)),"Ordin inexistent în registru.",TRIM(IF(OR(D531="",E531="",F531="",G531=""),"Date incomplete. ","")&amp;IF(AND(D531&lt;&gt;"",OR(D531&lt;INDEX('Registru ordine'!$J$5:$J$304,MATCH(B531,'Registru ordine'!$B$5:$B$304,0))-1,D531&gt;INDEX('Registru ordine'!$L$5:$L$304,MATCH(B531,'Registru ordine'!$B$5:$B$304,0))+1)),"Data e în afara deplasării. ",""))))</f>
        <v/>
      </c>
    </row>
    <row r="532" spans="1:8" x14ac:dyDescent="0.2">
      <c r="A532" s="1" t="str">
        <f t="shared" si="8"/>
        <v/>
      </c>
      <c r="B532" s="18"/>
      <c r="C532" s="19" t="str">
        <f>IF(B532="","",COUNTIF(INDEX($B:$B,5):B532,B532))</f>
        <v/>
      </c>
      <c r="D532" s="20"/>
      <c r="E532" s="6"/>
      <c r="F532" s="6"/>
      <c r="G532" s="7"/>
      <c r="H532" s="21" t="str">
        <f>IF(B532="","",IF(ISNA(MATCH(B532,'Registru ordine'!$B$5:$B$304,0)),"Ordin inexistent în registru.",TRIM(IF(OR(D532="",E532="",F532="",G532=""),"Date incomplete. ","")&amp;IF(AND(D532&lt;&gt;"",OR(D532&lt;INDEX('Registru ordine'!$J$5:$J$304,MATCH(B532,'Registru ordine'!$B$5:$B$304,0))-1,D532&gt;INDEX('Registru ordine'!$L$5:$L$304,MATCH(B532,'Registru ordine'!$B$5:$B$304,0))+1)),"Data e în afara deplasării. ",""))))</f>
        <v/>
      </c>
    </row>
    <row r="533" spans="1:8" x14ac:dyDescent="0.2">
      <c r="A533" s="1" t="str">
        <f t="shared" si="8"/>
        <v/>
      </c>
      <c r="B533" s="18"/>
      <c r="C533" s="19" t="str">
        <f>IF(B533="","",COUNTIF(INDEX($B:$B,5):B533,B533))</f>
        <v/>
      </c>
      <c r="D533" s="20"/>
      <c r="E533" s="6"/>
      <c r="F533" s="6"/>
      <c r="G533" s="7"/>
      <c r="H533" s="21" t="str">
        <f>IF(B533="","",IF(ISNA(MATCH(B533,'Registru ordine'!$B$5:$B$304,0)),"Ordin inexistent în registru.",TRIM(IF(OR(D533="",E533="",F533="",G533=""),"Date incomplete. ","")&amp;IF(AND(D533&lt;&gt;"",OR(D533&lt;INDEX('Registru ordine'!$J$5:$J$304,MATCH(B533,'Registru ordine'!$B$5:$B$304,0))-1,D533&gt;INDEX('Registru ordine'!$L$5:$L$304,MATCH(B533,'Registru ordine'!$B$5:$B$304,0))+1)),"Data e în afara deplasării. ",""))))</f>
        <v/>
      </c>
    </row>
    <row r="534" spans="1:8" x14ac:dyDescent="0.2">
      <c r="A534" s="1" t="str">
        <f t="shared" si="8"/>
        <v/>
      </c>
      <c r="B534" s="18"/>
      <c r="C534" s="19" t="str">
        <f>IF(B534="","",COUNTIF(INDEX($B:$B,5):B534,B534))</f>
        <v/>
      </c>
      <c r="D534" s="20"/>
      <c r="E534" s="6"/>
      <c r="F534" s="6"/>
      <c r="G534" s="7"/>
      <c r="H534" s="21" t="str">
        <f>IF(B534="","",IF(ISNA(MATCH(B534,'Registru ordine'!$B$5:$B$304,0)),"Ordin inexistent în registru.",TRIM(IF(OR(D534="",E534="",F534="",G534=""),"Date incomplete. ","")&amp;IF(AND(D534&lt;&gt;"",OR(D534&lt;INDEX('Registru ordine'!$J$5:$J$304,MATCH(B534,'Registru ordine'!$B$5:$B$304,0))-1,D534&gt;INDEX('Registru ordine'!$L$5:$L$304,MATCH(B534,'Registru ordine'!$B$5:$B$304,0))+1)),"Data e în afara deplasării. ",""))))</f>
        <v/>
      </c>
    </row>
    <row r="535" spans="1:8" x14ac:dyDescent="0.2">
      <c r="A535" s="1" t="str">
        <f t="shared" si="8"/>
        <v/>
      </c>
      <c r="B535" s="18"/>
      <c r="C535" s="19" t="str">
        <f>IF(B535="","",COUNTIF(INDEX($B:$B,5):B535,B535))</f>
        <v/>
      </c>
      <c r="D535" s="20"/>
      <c r="E535" s="6"/>
      <c r="F535" s="6"/>
      <c r="G535" s="7"/>
      <c r="H535" s="21" t="str">
        <f>IF(B535="","",IF(ISNA(MATCH(B535,'Registru ordine'!$B$5:$B$304,0)),"Ordin inexistent în registru.",TRIM(IF(OR(D535="",E535="",F535="",G535=""),"Date incomplete. ","")&amp;IF(AND(D535&lt;&gt;"",OR(D535&lt;INDEX('Registru ordine'!$J$5:$J$304,MATCH(B535,'Registru ordine'!$B$5:$B$304,0))-1,D535&gt;INDEX('Registru ordine'!$L$5:$L$304,MATCH(B535,'Registru ordine'!$B$5:$B$304,0))+1)),"Data e în afara deplasării. ",""))))</f>
        <v/>
      </c>
    </row>
    <row r="536" spans="1:8" x14ac:dyDescent="0.2">
      <c r="A536" s="1" t="str">
        <f t="shared" si="8"/>
        <v/>
      </c>
      <c r="B536" s="18"/>
      <c r="C536" s="19" t="str">
        <f>IF(B536="","",COUNTIF(INDEX($B:$B,5):B536,B536))</f>
        <v/>
      </c>
      <c r="D536" s="20"/>
      <c r="E536" s="6"/>
      <c r="F536" s="6"/>
      <c r="G536" s="7"/>
      <c r="H536" s="21" t="str">
        <f>IF(B536="","",IF(ISNA(MATCH(B536,'Registru ordine'!$B$5:$B$304,0)),"Ordin inexistent în registru.",TRIM(IF(OR(D536="",E536="",F536="",G536=""),"Date incomplete. ","")&amp;IF(AND(D536&lt;&gt;"",OR(D536&lt;INDEX('Registru ordine'!$J$5:$J$304,MATCH(B536,'Registru ordine'!$B$5:$B$304,0))-1,D536&gt;INDEX('Registru ordine'!$L$5:$L$304,MATCH(B536,'Registru ordine'!$B$5:$B$304,0))+1)),"Data e în afara deplasării. ",""))))</f>
        <v/>
      </c>
    </row>
    <row r="537" spans="1:8" x14ac:dyDescent="0.2">
      <c r="A537" s="1" t="str">
        <f t="shared" si="8"/>
        <v/>
      </c>
      <c r="B537" s="18"/>
      <c r="C537" s="19" t="str">
        <f>IF(B537="","",COUNTIF(INDEX($B:$B,5):B537,B537))</f>
        <v/>
      </c>
      <c r="D537" s="20"/>
      <c r="E537" s="6"/>
      <c r="F537" s="6"/>
      <c r="G537" s="7"/>
      <c r="H537" s="21" t="str">
        <f>IF(B537="","",IF(ISNA(MATCH(B537,'Registru ordine'!$B$5:$B$304,0)),"Ordin inexistent în registru.",TRIM(IF(OR(D537="",E537="",F537="",G537=""),"Date incomplete. ","")&amp;IF(AND(D537&lt;&gt;"",OR(D537&lt;INDEX('Registru ordine'!$J$5:$J$304,MATCH(B537,'Registru ordine'!$B$5:$B$304,0))-1,D537&gt;INDEX('Registru ordine'!$L$5:$L$304,MATCH(B537,'Registru ordine'!$B$5:$B$304,0))+1)),"Data e în afara deplasării. ",""))))</f>
        <v/>
      </c>
    </row>
    <row r="538" spans="1:8" x14ac:dyDescent="0.2">
      <c r="A538" s="1" t="str">
        <f t="shared" si="8"/>
        <v/>
      </c>
      <c r="B538" s="18"/>
      <c r="C538" s="19" t="str">
        <f>IF(B538="","",COUNTIF(INDEX($B:$B,5):B538,B538))</f>
        <v/>
      </c>
      <c r="D538" s="20"/>
      <c r="E538" s="6"/>
      <c r="F538" s="6"/>
      <c r="G538" s="7"/>
      <c r="H538" s="21" t="str">
        <f>IF(B538="","",IF(ISNA(MATCH(B538,'Registru ordine'!$B$5:$B$304,0)),"Ordin inexistent în registru.",TRIM(IF(OR(D538="",E538="",F538="",G538=""),"Date incomplete. ","")&amp;IF(AND(D538&lt;&gt;"",OR(D538&lt;INDEX('Registru ordine'!$J$5:$J$304,MATCH(B538,'Registru ordine'!$B$5:$B$304,0))-1,D538&gt;INDEX('Registru ordine'!$L$5:$L$304,MATCH(B538,'Registru ordine'!$B$5:$B$304,0))+1)),"Data e în afara deplasării. ",""))))</f>
        <v/>
      </c>
    </row>
    <row r="539" spans="1:8" x14ac:dyDescent="0.2">
      <c r="A539" s="1" t="str">
        <f t="shared" si="8"/>
        <v/>
      </c>
      <c r="B539" s="18"/>
      <c r="C539" s="19" t="str">
        <f>IF(B539="","",COUNTIF(INDEX($B:$B,5):B539,B539))</f>
        <v/>
      </c>
      <c r="D539" s="20"/>
      <c r="E539" s="6"/>
      <c r="F539" s="6"/>
      <c r="G539" s="7"/>
      <c r="H539" s="21" t="str">
        <f>IF(B539="","",IF(ISNA(MATCH(B539,'Registru ordine'!$B$5:$B$304,0)),"Ordin inexistent în registru.",TRIM(IF(OR(D539="",E539="",F539="",G539=""),"Date incomplete. ","")&amp;IF(AND(D539&lt;&gt;"",OR(D539&lt;INDEX('Registru ordine'!$J$5:$J$304,MATCH(B539,'Registru ordine'!$B$5:$B$304,0))-1,D539&gt;INDEX('Registru ordine'!$L$5:$L$304,MATCH(B539,'Registru ordine'!$B$5:$B$304,0))+1)),"Data e în afara deplasării. ",""))))</f>
        <v/>
      </c>
    </row>
    <row r="540" spans="1:8" x14ac:dyDescent="0.2">
      <c r="A540" s="1" t="str">
        <f t="shared" si="8"/>
        <v/>
      </c>
      <c r="B540" s="18"/>
      <c r="C540" s="19" t="str">
        <f>IF(B540="","",COUNTIF(INDEX($B:$B,5):B540,B540))</f>
        <v/>
      </c>
      <c r="D540" s="20"/>
      <c r="E540" s="6"/>
      <c r="F540" s="6"/>
      <c r="G540" s="7"/>
      <c r="H540" s="21" t="str">
        <f>IF(B540="","",IF(ISNA(MATCH(B540,'Registru ordine'!$B$5:$B$304,0)),"Ordin inexistent în registru.",TRIM(IF(OR(D540="",E540="",F540="",G540=""),"Date incomplete. ","")&amp;IF(AND(D540&lt;&gt;"",OR(D540&lt;INDEX('Registru ordine'!$J$5:$J$304,MATCH(B540,'Registru ordine'!$B$5:$B$304,0))-1,D540&gt;INDEX('Registru ordine'!$L$5:$L$304,MATCH(B540,'Registru ordine'!$B$5:$B$304,0))+1)),"Data e în afara deplasării. ",""))))</f>
        <v/>
      </c>
    </row>
    <row r="541" spans="1:8" x14ac:dyDescent="0.2">
      <c r="A541" s="1" t="str">
        <f t="shared" si="8"/>
        <v/>
      </c>
      <c r="B541" s="18"/>
      <c r="C541" s="19" t="str">
        <f>IF(B541="","",COUNTIF(INDEX($B:$B,5):B541,B541))</f>
        <v/>
      </c>
      <c r="D541" s="20"/>
      <c r="E541" s="6"/>
      <c r="F541" s="6"/>
      <c r="G541" s="7"/>
      <c r="H541" s="21" t="str">
        <f>IF(B541="","",IF(ISNA(MATCH(B541,'Registru ordine'!$B$5:$B$304,0)),"Ordin inexistent în registru.",TRIM(IF(OR(D541="",E541="",F541="",G541=""),"Date incomplete. ","")&amp;IF(AND(D541&lt;&gt;"",OR(D541&lt;INDEX('Registru ordine'!$J$5:$J$304,MATCH(B541,'Registru ordine'!$B$5:$B$304,0))-1,D541&gt;INDEX('Registru ordine'!$L$5:$L$304,MATCH(B541,'Registru ordine'!$B$5:$B$304,0))+1)),"Data e în afara deplasării. ",""))))</f>
        <v/>
      </c>
    </row>
    <row r="542" spans="1:8" x14ac:dyDescent="0.2">
      <c r="A542" s="1" t="str">
        <f t="shared" si="8"/>
        <v/>
      </c>
      <c r="B542" s="18"/>
      <c r="C542" s="19" t="str">
        <f>IF(B542="","",COUNTIF(INDEX($B:$B,5):B542,B542))</f>
        <v/>
      </c>
      <c r="D542" s="20"/>
      <c r="E542" s="6"/>
      <c r="F542" s="6"/>
      <c r="G542" s="7"/>
      <c r="H542" s="21" t="str">
        <f>IF(B542="","",IF(ISNA(MATCH(B542,'Registru ordine'!$B$5:$B$304,0)),"Ordin inexistent în registru.",TRIM(IF(OR(D542="",E542="",F542="",G542=""),"Date incomplete. ","")&amp;IF(AND(D542&lt;&gt;"",OR(D542&lt;INDEX('Registru ordine'!$J$5:$J$304,MATCH(B542,'Registru ordine'!$B$5:$B$304,0))-1,D542&gt;INDEX('Registru ordine'!$L$5:$L$304,MATCH(B542,'Registru ordine'!$B$5:$B$304,0))+1)),"Data e în afara deplasării. ",""))))</f>
        <v/>
      </c>
    </row>
    <row r="543" spans="1:8" x14ac:dyDescent="0.2">
      <c r="A543" s="1" t="str">
        <f t="shared" si="8"/>
        <v/>
      </c>
      <c r="B543" s="18"/>
      <c r="C543" s="19" t="str">
        <f>IF(B543="","",COUNTIF(INDEX($B:$B,5):B543,B543))</f>
        <v/>
      </c>
      <c r="D543" s="20"/>
      <c r="E543" s="6"/>
      <c r="F543" s="6"/>
      <c r="G543" s="7"/>
      <c r="H543" s="21" t="str">
        <f>IF(B543="","",IF(ISNA(MATCH(B543,'Registru ordine'!$B$5:$B$304,0)),"Ordin inexistent în registru.",TRIM(IF(OR(D543="",E543="",F543="",G543=""),"Date incomplete. ","")&amp;IF(AND(D543&lt;&gt;"",OR(D543&lt;INDEX('Registru ordine'!$J$5:$J$304,MATCH(B543,'Registru ordine'!$B$5:$B$304,0))-1,D543&gt;INDEX('Registru ordine'!$L$5:$L$304,MATCH(B543,'Registru ordine'!$B$5:$B$304,0))+1)),"Data e în afara deplasării. ",""))))</f>
        <v/>
      </c>
    </row>
    <row r="544" spans="1:8" x14ac:dyDescent="0.2">
      <c r="A544" s="1" t="str">
        <f t="shared" si="8"/>
        <v/>
      </c>
      <c r="B544" s="18"/>
      <c r="C544" s="19" t="str">
        <f>IF(B544="","",COUNTIF(INDEX($B:$B,5):B544,B544))</f>
        <v/>
      </c>
      <c r="D544" s="20"/>
      <c r="E544" s="6"/>
      <c r="F544" s="6"/>
      <c r="G544" s="7"/>
      <c r="H544" s="21" t="str">
        <f>IF(B544="","",IF(ISNA(MATCH(B544,'Registru ordine'!$B$5:$B$304,0)),"Ordin inexistent în registru.",TRIM(IF(OR(D544="",E544="",F544="",G544=""),"Date incomplete. ","")&amp;IF(AND(D544&lt;&gt;"",OR(D544&lt;INDEX('Registru ordine'!$J$5:$J$304,MATCH(B544,'Registru ordine'!$B$5:$B$304,0))-1,D544&gt;INDEX('Registru ordine'!$L$5:$L$304,MATCH(B544,'Registru ordine'!$B$5:$B$304,0))+1)),"Data e în afara deplasării. ",""))))</f>
        <v/>
      </c>
    </row>
    <row r="545" spans="1:8" x14ac:dyDescent="0.2">
      <c r="A545" s="1" t="str">
        <f t="shared" si="8"/>
        <v/>
      </c>
      <c r="B545" s="18"/>
      <c r="C545" s="19" t="str">
        <f>IF(B545="","",COUNTIF(INDEX($B:$B,5):B545,B545))</f>
        <v/>
      </c>
      <c r="D545" s="20"/>
      <c r="E545" s="6"/>
      <c r="F545" s="6"/>
      <c r="G545" s="7"/>
      <c r="H545" s="21" t="str">
        <f>IF(B545="","",IF(ISNA(MATCH(B545,'Registru ordine'!$B$5:$B$304,0)),"Ordin inexistent în registru.",TRIM(IF(OR(D545="",E545="",F545="",G545=""),"Date incomplete. ","")&amp;IF(AND(D545&lt;&gt;"",OR(D545&lt;INDEX('Registru ordine'!$J$5:$J$304,MATCH(B545,'Registru ordine'!$B$5:$B$304,0))-1,D545&gt;INDEX('Registru ordine'!$L$5:$L$304,MATCH(B545,'Registru ordine'!$B$5:$B$304,0))+1)),"Data e în afara deplasării. ",""))))</f>
        <v/>
      </c>
    </row>
    <row r="546" spans="1:8" x14ac:dyDescent="0.2">
      <c r="A546" s="1" t="str">
        <f t="shared" si="8"/>
        <v/>
      </c>
      <c r="B546" s="18"/>
      <c r="C546" s="19" t="str">
        <f>IF(B546="","",COUNTIF(INDEX($B:$B,5):B546,B546))</f>
        <v/>
      </c>
      <c r="D546" s="20"/>
      <c r="E546" s="6"/>
      <c r="F546" s="6"/>
      <c r="G546" s="7"/>
      <c r="H546" s="21" t="str">
        <f>IF(B546="","",IF(ISNA(MATCH(B546,'Registru ordine'!$B$5:$B$304,0)),"Ordin inexistent în registru.",TRIM(IF(OR(D546="",E546="",F546="",G546=""),"Date incomplete. ","")&amp;IF(AND(D546&lt;&gt;"",OR(D546&lt;INDEX('Registru ordine'!$J$5:$J$304,MATCH(B546,'Registru ordine'!$B$5:$B$304,0))-1,D546&gt;INDEX('Registru ordine'!$L$5:$L$304,MATCH(B546,'Registru ordine'!$B$5:$B$304,0))+1)),"Data e în afara deplasării. ",""))))</f>
        <v/>
      </c>
    </row>
    <row r="547" spans="1:8" x14ac:dyDescent="0.2">
      <c r="A547" s="1" t="str">
        <f t="shared" si="8"/>
        <v/>
      </c>
      <c r="B547" s="18"/>
      <c r="C547" s="19" t="str">
        <f>IF(B547="","",COUNTIF(INDEX($B:$B,5):B547,B547))</f>
        <v/>
      </c>
      <c r="D547" s="20"/>
      <c r="E547" s="6"/>
      <c r="F547" s="6"/>
      <c r="G547" s="7"/>
      <c r="H547" s="21" t="str">
        <f>IF(B547="","",IF(ISNA(MATCH(B547,'Registru ordine'!$B$5:$B$304,0)),"Ordin inexistent în registru.",TRIM(IF(OR(D547="",E547="",F547="",G547=""),"Date incomplete. ","")&amp;IF(AND(D547&lt;&gt;"",OR(D547&lt;INDEX('Registru ordine'!$J$5:$J$304,MATCH(B547,'Registru ordine'!$B$5:$B$304,0))-1,D547&gt;INDEX('Registru ordine'!$L$5:$L$304,MATCH(B547,'Registru ordine'!$B$5:$B$304,0))+1)),"Data e în afara deplasării. ",""))))</f>
        <v/>
      </c>
    </row>
    <row r="548" spans="1:8" x14ac:dyDescent="0.2">
      <c r="A548" s="1" t="str">
        <f t="shared" si="8"/>
        <v/>
      </c>
      <c r="B548" s="18"/>
      <c r="C548" s="19" t="str">
        <f>IF(B548="","",COUNTIF(INDEX($B:$B,5):B548,B548))</f>
        <v/>
      </c>
      <c r="D548" s="20"/>
      <c r="E548" s="6"/>
      <c r="F548" s="6"/>
      <c r="G548" s="7"/>
      <c r="H548" s="21" t="str">
        <f>IF(B548="","",IF(ISNA(MATCH(B548,'Registru ordine'!$B$5:$B$304,0)),"Ordin inexistent în registru.",TRIM(IF(OR(D548="",E548="",F548="",G548=""),"Date incomplete. ","")&amp;IF(AND(D548&lt;&gt;"",OR(D548&lt;INDEX('Registru ordine'!$J$5:$J$304,MATCH(B548,'Registru ordine'!$B$5:$B$304,0))-1,D548&gt;INDEX('Registru ordine'!$L$5:$L$304,MATCH(B548,'Registru ordine'!$B$5:$B$304,0))+1)),"Data e în afara deplasării. ",""))))</f>
        <v/>
      </c>
    </row>
    <row r="549" spans="1:8" x14ac:dyDescent="0.2">
      <c r="A549" s="1" t="str">
        <f t="shared" si="8"/>
        <v/>
      </c>
      <c r="B549" s="18"/>
      <c r="C549" s="19" t="str">
        <f>IF(B549="","",COUNTIF(INDEX($B:$B,5):B549,B549))</f>
        <v/>
      </c>
      <c r="D549" s="20"/>
      <c r="E549" s="6"/>
      <c r="F549" s="6"/>
      <c r="G549" s="7"/>
      <c r="H549" s="21" t="str">
        <f>IF(B549="","",IF(ISNA(MATCH(B549,'Registru ordine'!$B$5:$B$304,0)),"Ordin inexistent în registru.",TRIM(IF(OR(D549="",E549="",F549="",G549=""),"Date incomplete. ","")&amp;IF(AND(D549&lt;&gt;"",OR(D549&lt;INDEX('Registru ordine'!$J$5:$J$304,MATCH(B549,'Registru ordine'!$B$5:$B$304,0))-1,D549&gt;INDEX('Registru ordine'!$L$5:$L$304,MATCH(B549,'Registru ordine'!$B$5:$B$304,0))+1)),"Data e în afara deplasării. ",""))))</f>
        <v/>
      </c>
    </row>
    <row r="550" spans="1:8" x14ac:dyDescent="0.2">
      <c r="A550" s="1" t="str">
        <f t="shared" si="8"/>
        <v/>
      </c>
      <c r="B550" s="18"/>
      <c r="C550" s="19" t="str">
        <f>IF(B550="","",COUNTIF(INDEX($B:$B,5):B550,B550))</f>
        <v/>
      </c>
      <c r="D550" s="20"/>
      <c r="E550" s="6"/>
      <c r="F550" s="6"/>
      <c r="G550" s="7"/>
      <c r="H550" s="21" t="str">
        <f>IF(B550="","",IF(ISNA(MATCH(B550,'Registru ordine'!$B$5:$B$304,0)),"Ordin inexistent în registru.",TRIM(IF(OR(D550="",E550="",F550="",G550=""),"Date incomplete. ","")&amp;IF(AND(D550&lt;&gt;"",OR(D550&lt;INDEX('Registru ordine'!$J$5:$J$304,MATCH(B550,'Registru ordine'!$B$5:$B$304,0))-1,D550&gt;INDEX('Registru ordine'!$L$5:$L$304,MATCH(B550,'Registru ordine'!$B$5:$B$304,0))+1)),"Data e în afara deplasării. ",""))))</f>
        <v/>
      </c>
    </row>
    <row r="551" spans="1:8" x14ac:dyDescent="0.2">
      <c r="A551" s="1" t="str">
        <f t="shared" si="8"/>
        <v/>
      </c>
      <c r="B551" s="18"/>
      <c r="C551" s="19" t="str">
        <f>IF(B551="","",COUNTIF(INDEX($B:$B,5):B551,B551))</f>
        <v/>
      </c>
      <c r="D551" s="20"/>
      <c r="E551" s="6"/>
      <c r="F551" s="6"/>
      <c r="G551" s="7"/>
      <c r="H551" s="21" t="str">
        <f>IF(B551="","",IF(ISNA(MATCH(B551,'Registru ordine'!$B$5:$B$304,0)),"Ordin inexistent în registru.",TRIM(IF(OR(D551="",E551="",F551="",G551=""),"Date incomplete. ","")&amp;IF(AND(D551&lt;&gt;"",OR(D551&lt;INDEX('Registru ordine'!$J$5:$J$304,MATCH(B551,'Registru ordine'!$B$5:$B$304,0))-1,D551&gt;INDEX('Registru ordine'!$L$5:$L$304,MATCH(B551,'Registru ordine'!$B$5:$B$304,0))+1)),"Data e în afara deplasării. ",""))))</f>
        <v/>
      </c>
    </row>
    <row r="552" spans="1:8" x14ac:dyDescent="0.2">
      <c r="A552" s="1" t="str">
        <f t="shared" si="8"/>
        <v/>
      </c>
      <c r="B552" s="18"/>
      <c r="C552" s="19" t="str">
        <f>IF(B552="","",COUNTIF(INDEX($B:$B,5):B552,B552))</f>
        <v/>
      </c>
      <c r="D552" s="20"/>
      <c r="E552" s="6"/>
      <c r="F552" s="6"/>
      <c r="G552" s="7"/>
      <c r="H552" s="21" t="str">
        <f>IF(B552="","",IF(ISNA(MATCH(B552,'Registru ordine'!$B$5:$B$304,0)),"Ordin inexistent în registru.",TRIM(IF(OR(D552="",E552="",F552="",G552=""),"Date incomplete. ","")&amp;IF(AND(D552&lt;&gt;"",OR(D552&lt;INDEX('Registru ordine'!$J$5:$J$304,MATCH(B552,'Registru ordine'!$B$5:$B$304,0))-1,D552&gt;INDEX('Registru ordine'!$L$5:$L$304,MATCH(B552,'Registru ordine'!$B$5:$B$304,0))+1)),"Data e în afara deplasării. ",""))))</f>
        <v/>
      </c>
    </row>
    <row r="553" spans="1:8" x14ac:dyDescent="0.2">
      <c r="A553" s="1" t="str">
        <f t="shared" si="8"/>
        <v/>
      </c>
      <c r="B553" s="18"/>
      <c r="C553" s="19" t="str">
        <f>IF(B553="","",COUNTIF(INDEX($B:$B,5):B553,B553))</f>
        <v/>
      </c>
      <c r="D553" s="20"/>
      <c r="E553" s="6"/>
      <c r="F553" s="6"/>
      <c r="G553" s="7"/>
      <c r="H553" s="21" t="str">
        <f>IF(B553="","",IF(ISNA(MATCH(B553,'Registru ordine'!$B$5:$B$304,0)),"Ordin inexistent în registru.",TRIM(IF(OR(D553="",E553="",F553="",G553=""),"Date incomplete. ","")&amp;IF(AND(D553&lt;&gt;"",OR(D553&lt;INDEX('Registru ordine'!$J$5:$J$304,MATCH(B553,'Registru ordine'!$B$5:$B$304,0))-1,D553&gt;INDEX('Registru ordine'!$L$5:$L$304,MATCH(B553,'Registru ordine'!$B$5:$B$304,0))+1)),"Data e în afara deplasării. ",""))))</f>
        <v/>
      </c>
    </row>
    <row r="554" spans="1:8" x14ac:dyDescent="0.2">
      <c r="A554" s="1" t="str">
        <f t="shared" si="8"/>
        <v/>
      </c>
      <c r="B554" s="18"/>
      <c r="C554" s="19" t="str">
        <f>IF(B554="","",COUNTIF(INDEX($B:$B,5):B554,B554))</f>
        <v/>
      </c>
      <c r="D554" s="20"/>
      <c r="E554" s="6"/>
      <c r="F554" s="6"/>
      <c r="G554" s="7"/>
      <c r="H554" s="21" t="str">
        <f>IF(B554="","",IF(ISNA(MATCH(B554,'Registru ordine'!$B$5:$B$304,0)),"Ordin inexistent în registru.",TRIM(IF(OR(D554="",E554="",F554="",G554=""),"Date incomplete. ","")&amp;IF(AND(D554&lt;&gt;"",OR(D554&lt;INDEX('Registru ordine'!$J$5:$J$304,MATCH(B554,'Registru ordine'!$B$5:$B$304,0))-1,D554&gt;INDEX('Registru ordine'!$L$5:$L$304,MATCH(B554,'Registru ordine'!$B$5:$B$304,0))+1)),"Data e în afara deplasării. ",""))))</f>
        <v/>
      </c>
    </row>
    <row r="555" spans="1:8" x14ac:dyDescent="0.2">
      <c r="A555" s="1" t="str">
        <f t="shared" si="8"/>
        <v/>
      </c>
      <c r="B555" s="18"/>
      <c r="C555" s="19" t="str">
        <f>IF(B555="","",COUNTIF(INDEX($B:$B,5):B555,B555))</f>
        <v/>
      </c>
      <c r="D555" s="20"/>
      <c r="E555" s="6"/>
      <c r="F555" s="6"/>
      <c r="G555" s="7"/>
      <c r="H555" s="21" t="str">
        <f>IF(B555="","",IF(ISNA(MATCH(B555,'Registru ordine'!$B$5:$B$304,0)),"Ordin inexistent în registru.",TRIM(IF(OR(D555="",E555="",F555="",G555=""),"Date incomplete. ","")&amp;IF(AND(D555&lt;&gt;"",OR(D555&lt;INDEX('Registru ordine'!$J$5:$J$304,MATCH(B555,'Registru ordine'!$B$5:$B$304,0))-1,D555&gt;INDEX('Registru ordine'!$L$5:$L$304,MATCH(B555,'Registru ordine'!$B$5:$B$304,0))+1)),"Data e în afara deplasării. ",""))))</f>
        <v/>
      </c>
    </row>
    <row r="556" spans="1:8" x14ac:dyDescent="0.2">
      <c r="A556" s="1" t="str">
        <f t="shared" si="8"/>
        <v/>
      </c>
      <c r="B556" s="18"/>
      <c r="C556" s="19" t="str">
        <f>IF(B556="","",COUNTIF(INDEX($B:$B,5):B556,B556))</f>
        <v/>
      </c>
      <c r="D556" s="20"/>
      <c r="E556" s="6"/>
      <c r="F556" s="6"/>
      <c r="G556" s="7"/>
      <c r="H556" s="21" t="str">
        <f>IF(B556="","",IF(ISNA(MATCH(B556,'Registru ordine'!$B$5:$B$304,0)),"Ordin inexistent în registru.",TRIM(IF(OR(D556="",E556="",F556="",G556=""),"Date incomplete. ","")&amp;IF(AND(D556&lt;&gt;"",OR(D556&lt;INDEX('Registru ordine'!$J$5:$J$304,MATCH(B556,'Registru ordine'!$B$5:$B$304,0))-1,D556&gt;INDEX('Registru ordine'!$L$5:$L$304,MATCH(B556,'Registru ordine'!$B$5:$B$304,0))+1)),"Data e în afara deplasării. ",""))))</f>
        <v/>
      </c>
    </row>
    <row r="557" spans="1:8" x14ac:dyDescent="0.2">
      <c r="A557" s="1" t="str">
        <f t="shared" si="8"/>
        <v/>
      </c>
      <c r="B557" s="18"/>
      <c r="C557" s="19" t="str">
        <f>IF(B557="","",COUNTIF(INDEX($B:$B,5):B557,B557))</f>
        <v/>
      </c>
      <c r="D557" s="20"/>
      <c r="E557" s="6"/>
      <c r="F557" s="6"/>
      <c r="G557" s="7"/>
      <c r="H557" s="21" t="str">
        <f>IF(B557="","",IF(ISNA(MATCH(B557,'Registru ordine'!$B$5:$B$304,0)),"Ordin inexistent în registru.",TRIM(IF(OR(D557="",E557="",F557="",G557=""),"Date incomplete. ","")&amp;IF(AND(D557&lt;&gt;"",OR(D557&lt;INDEX('Registru ordine'!$J$5:$J$304,MATCH(B557,'Registru ordine'!$B$5:$B$304,0))-1,D557&gt;INDEX('Registru ordine'!$L$5:$L$304,MATCH(B557,'Registru ordine'!$B$5:$B$304,0))+1)),"Data e în afara deplasării. ",""))))</f>
        <v/>
      </c>
    </row>
    <row r="558" spans="1:8" x14ac:dyDescent="0.2">
      <c r="A558" s="1" t="str">
        <f t="shared" si="8"/>
        <v/>
      </c>
      <c r="B558" s="18"/>
      <c r="C558" s="19" t="str">
        <f>IF(B558="","",COUNTIF(INDEX($B:$B,5):B558,B558))</f>
        <v/>
      </c>
      <c r="D558" s="20"/>
      <c r="E558" s="6"/>
      <c r="F558" s="6"/>
      <c r="G558" s="7"/>
      <c r="H558" s="21" t="str">
        <f>IF(B558="","",IF(ISNA(MATCH(B558,'Registru ordine'!$B$5:$B$304,0)),"Ordin inexistent în registru.",TRIM(IF(OR(D558="",E558="",F558="",G558=""),"Date incomplete. ","")&amp;IF(AND(D558&lt;&gt;"",OR(D558&lt;INDEX('Registru ordine'!$J$5:$J$304,MATCH(B558,'Registru ordine'!$B$5:$B$304,0))-1,D558&gt;INDEX('Registru ordine'!$L$5:$L$304,MATCH(B558,'Registru ordine'!$B$5:$B$304,0))+1)),"Data e în afara deplasării. ",""))))</f>
        <v/>
      </c>
    </row>
    <row r="559" spans="1:8" x14ac:dyDescent="0.2">
      <c r="A559" s="1" t="str">
        <f t="shared" si="8"/>
        <v/>
      </c>
      <c r="B559" s="18"/>
      <c r="C559" s="19" t="str">
        <f>IF(B559="","",COUNTIF(INDEX($B:$B,5):B559,B559))</f>
        <v/>
      </c>
      <c r="D559" s="20"/>
      <c r="E559" s="6"/>
      <c r="F559" s="6"/>
      <c r="G559" s="7"/>
      <c r="H559" s="21" t="str">
        <f>IF(B559="","",IF(ISNA(MATCH(B559,'Registru ordine'!$B$5:$B$304,0)),"Ordin inexistent în registru.",TRIM(IF(OR(D559="",E559="",F559="",G559=""),"Date incomplete. ","")&amp;IF(AND(D559&lt;&gt;"",OR(D559&lt;INDEX('Registru ordine'!$J$5:$J$304,MATCH(B559,'Registru ordine'!$B$5:$B$304,0))-1,D559&gt;INDEX('Registru ordine'!$L$5:$L$304,MATCH(B559,'Registru ordine'!$B$5:$B$304,0))+1)),"Data e în afara deplasării. ",""))))</f>
        <v/>
      </c>
    </row>
    <row r="560" spans="1:8" x14ac:dyDescent="0.2">
      <c r="A560" s="1" t="str">
        <f t="shared" si="8"/>
        <v/>
      </c>
      <c r="B560" s="18"/>
      <c r="C560" s="19" t="str">
        <f>IF(B560="","",COUNTIF(INDEX($B:$B,5):B560,B560))</f>
        <v/>
      </c>
      <c r="D560" s="20"/>
      <c r="E560" s="6"/>
      <c r="F560" s="6"/>
      <c r="G560" s="7"/>
      <c r="H560" s="21" t="str">
        <f>IF(B560="","",IF(ISNA(MATCH(B560,'Registru ordine'!$B$5:$B$304,0)),"Ordin inexistent în registru.",TRIM(IF(OR(D560="",E560="",F560="",G560=""),"Date incomplete. ","")&amp;IF(AND(D560&lt;&gt;"",OR(D560&lt;INDEX('Registru ordine'!$J$5:$J$304,MATCH(B560,'Registru ordine'!$B$5:$B$304,0))-1,D560&gt;INDEX('Registru ordine'!$L$5:$L$304,MATCH(B560,'Registru ordine'!$B$5:$B$304,0))+1)),"Data e în afara deplasării. ",""))))</f>
        <v/>
      </c>
    </row>
    <row r="561" spans="1:8" x14ac:dyDescent="0.2">
      <c r="A561" s="1" t="str">
        <f t="shared" si="8"/>
        <v/>
      </c>
      <c r="B561" s="18"/>
      <c r="C561" s="19" t="str">
        <f>IF(B561="","",COUNTIF(INDEX($B:$B,5):B561,B561))</f>
        <v/>
      </c>
      <c r="D561" s="20"/>
      <c r="E561" s="6"/>
      <c r="F561" s="6"/>
      <c r="G561" s="7"/>
      <c r="H561" s="21" t="str">
        <f>IF(B561="","",IF(ISNA(MATCH(B561,'Registru ordine'!$B$5:$B$304,0)),"Ordin inexistent în registru.",TRIM(IF(OR(D561="",E561="",F561="",G561=""),"Date incomplete. ","")&amp;IF(AND(D561&lt;&gt;"",OR(D561&lt;INDEX('Registru ordine'!$J$5:$J$304,MATCH(B561,'Registru ordine'!$B$5:$B$304,0))-1,D561&gt;INDEX('Registru ordine'!$L$5:$L$304,MATCH(B561,'Registru ordine'!$B$5:$B$304,0))+1)),"Data e în afara deplasării. ",""))))</f>
        <v/>
      </c>
    </row>
    <row r="562" spans="1:8" x14ac:dyDescent="0.2">
      <c r="A562" s="1" t="str">
        <f t="shared" si="8"/>
        <v/>
      </c>
      <c r="B562" s="18"/>
      <c r="C562" s="19" t="str">
        <f>IF(B562="","",COUNTIF(INDEX($B:$B,5):B562,B562))</f>
        <v/>
      </c>
      <c r="D562" s="20"/>
      <c r="E562" s="6"/>
      <c r="F562" s="6"/>
      <c r="G562" s="7"/>
      <c r="H562" s="21" t="str">
        <f>IF(B562="","",IF(ISNA(MATCH(B562,'Registru ordine'!$B$5:$B$304,0)),"Ordin inexistent în registru.",TRIM(IF(OR(D562="",E562="",F562="",G562=""),"Date incomplete. ","")&amp;IF(AND(D562&lt;&gt;"",OR(D562&lt;INDEX('Registru ordine'!$J$5:$J$304,MATCH(B562,'Registru ordine'!$B$5:$B$304,0))-1,D562&gt;INDEX('Registru ordine'!$L$5:$L$304,MATCH(B562,'Registru ordine'!$B$5:$B$304,0))+1)),"Data e în afara deplasării. ",""))))</f>
        <v/>
      </c>
    </row>
    <row r="563" spans="1:8" x14ac:dyDescent="0.2">
      <c r="A563" s="1" t="str">
        <f t="shared" si="8"/>
        <v/>
      </c>
      <c r="B563" s="18"/>
      <c r="C563" s="19" t="str">
        <f>IF(B563="","",COUNTIF(INDEX($B:$B,5):B563,B563))</f>
        <v/>
      </c>
      <c r="D563" s="20"/>
      <c r="E563" s="6"/>
      <c r="F563" s="6"/>
      <c r="G563" s="7"/>
      <c r="H563" s="21" t="str">
        <f>IF(B563="","",IF(ISNA(MATCH(B563,'Registru ordine'!$B$5:$B$304,0)),"Ordin inexistent în registru.",TRIM(IF(OR(D563="",E563="",F563="",G563=""),"Date incomplete. ","")&amp;IF(AND(D563&lt;&gt;"",OR(D563&lt;INDEX('Registru ordine'!$J$5:$J$304,MATCH(B563,'Registru ordine'!$B$5:$B$304,0))-1,D563&gt;INDEX('Registru ordine'!$L$5:$L$304,MATCH(B563,'Registru ordine'!$B$5:$B$304,0))+1)),"Data e în afara deplasării. ",""))))</f>
        <v/>
      </c>
    </row>
    <row r="564" spans="1:8" x14ac:dyDescent="0.2">
      <c r="A564" s="1" t="str">
        <f t="shared" si="8"/>
        <v/>
      </c>
      <c r="B564" s="18"/>
      <c r="C564" s="19" t="str">
        <f>IF(B564="","",COUNTIF(INDEX($B:$B,5):B564,B564))</f>
        <v/>
      </c>
      <c r="D564" s="20"/>
      <c r="E564" s="6"/>
      <c r="F564" s="6"/>
      <c r="G564" s="7"/>
      <c r="H564" s="21" t="str">
        <f>IF(B564="","",IF(ISNA(MATCH(B564,'Registru ordine'!$B$5:$B$304,0)),"Ordin inexistent în registru.",TRIM(IF(OR(D564="",E564="",F564="",G564=""),"Date incomplete. ","")&amp;IF(AND(D564&lt;&gt;"",OR(D564&lt;INDEX('Registru ordine'!$J$5:$J$304,MATCH(B564,'Registru ordine'!$B$5:$B$304,0))-1,D564&gt;INDEX('Registru ordine'!$L$5:$L$304,MATCH(B564,'Registru ordine'!$B$5:$B$304,0))+1)),"Data e în afara deplasării. ",""))))</f>
        <v/>
      </c>
    </row>
    <row r="565" spans="1:8" x14ac:dyDescent="0.2">
      <c r="A565" s="1" t="str">
        <f t="shared" si="8"/>
        <v/>
      </c>
      <c r="B565" s="18"/>
      <c r="C565" s="19" t="str">
        <f>IF(B565="","",COUNTIF(INDEX($B:$B,5):B565,B565))</f>
        <v/>
      </c>
      <c r="D565" s="20"/>
      <c r="E565" s="6"/>
      <c r="F565" s="6"/>
      <c r="G565" s="7"/>
      <c r="H565" s="21" t="str">
        <f>IF(B565="","",IF(ISNA(MATCH(B565,'Registru ordine'!$B$5:$B$304,0)),"Ordin inexistent în registru.",TRIM(IF(OR(D565="",E565="",F565="",G565=""),"Date incomplete. ","")&amp;IF(AND(D565&lt;&gt;"",OR(D565&lt;INDEX('Registru ordine'!$J$5:$J$304,MATCH(B565,'Registru ordine'!$B$5:$B$304,0))-1,D565&gt;INDEX('Registru ordine'!$L$5:$L$304,MATCH(B565,'Registru ordine'!$B$5:$B$304,0))+1)),"Data e în afara deplasării. ",""))))</f>
        <v/>
      </c>
    </row>
    <row r="566" spans="1:8" x14ac:dyDescent="0.2">
      <c r="A566" s="1" t="str">
        <f t="shared" si="8"/>
        <v/>
      </c>
      <c r="B566" s="18"/>
      <c r="C566" s="19" t="str">
        <f>IF(B566="","",COUNTIF(INDEX($B:$B,5):B566,B566))</f>
        <v/>
      </c>
      <c r="D566" s="20"/>
      <c r="E566" s="6"/>
      <c r="F566" s="6"/>
      <c r="G566" s="7"/>
      <c r="H566" s="21" t="str">
        <f>IF(B566="","",IF(ISNA(MATCH(B566,'Registru ordine'!$B$5:$B$304,0)),"Ordin inexistent în registru.",TRIM(IF(OR(D566="",E566="",F566="",G566=""),"Date incomplete. ","")&amp;IF(AND(D566&lt;&gt;"",OR(D566&lt;INDEX('Registru ordine'!$J$5:$J$304,MATCH(B566,'Registru ordine'!$B$5:$B$304,0))-1,D566&gt;INDEX('Registru ordine'!$L$5:$L$304,MATCH(B566,'Registru ordine'!$B$5:$B$304,0))+1)),"Data e în afara deplasării. ",""))))</f>
        <v/>
      </c>
    </row>
    <row r="567" spans="1:8" x14ac:dyDescent="0.2">
      <c r="A567" s="1" t="str">
        <f t="shared" si="8"/>
        <v/>
      </c>
      <c r="B567" s="18"/>
      <c r="C567" s="19" t="str">
        <f>IF(B567="","",COUNTIF(INDEX($B:$B,5):B567,B567))</f>
        <v/>
      </c>
      <c r="D567" s="20"/>
      <c r="E567" s="6"/>
      <c r="F567" s="6"/>
      <c r="G567" s="7"/>
      <c r="H567" s="21" t="str">
        <f>IF(B567="","",IF(ISNA(MATCH(B567,'Registru ordine'!$B$5:$B$304,0)),"Ordin inexistent în registru.",TRIM(IF(OR(D567="",E567="",F567="",G567=""),"Date incomplete. ","")&amp;IF(AND(D567&lt;&gt;"",OR(D567&lt;INDEX('Registru ordine'!$J$5:$J$304,MATCH(B567,'Registru ordine'!$B$5:$B$304,0))-1,D567&gt;INDEX('Registru ordine'!$L$5:$L$304,MATCH(B567,'Registru ordine'!$B$5:$B$304,0))+1)),"Data e în afara deplasării. ",""))))</f>
        <v/>
      </c>
    </row>
    <row r="568" spans="1:8" x14ac:dyDescent="0.2">
      <c r="A568" s="1" t="str">
        <f t="shared" si="8"/>
        <v/>
      </c>
      <c r="B568" s="18"/>
      <c r="C568" s="19" t="str">
        <f>IF(B568="","",COUNTIF(INDEX($B:$B,5):B568,B568))</f>
        <v/>
      </c>
      <c r="D568" s="20"/>
      <c r="E568" s="6"/>
      <c r="F568" s="6"/>
      <c r="G568" s="7"/>
      <c r="H568" s="21" t="str">
        <f>IF(B568="","",IF(ISNA(MATCH(B568,'Registru ordine'!$B$5:$B$304,0)),"Ordin inexistent în registru.",TRIM(IF(OR(D568="",E568="",F568="",G568=""),"Date incomplete. ","")&amp;IF(AND(D568&lt;&gt;"",OR(D568&lt;INDEX('Registru ordine'!$J$5:$J$304,MATCH(B568,'Registru ordine'!$B$5:$B$304,0))-1,D568&gt;INDEX('Registru ordine'!$L$5:$L$304,MATCH(B568,'Registru ordine'!$B$5:$B$304,0))+1)),"Data e în afara deplasării. ",""))))</f>
        <v/>
      </c>
    </row>
    <row r="569" spans="1:8" x14ac:dyDescent="0.2">
      <c r="A569" s="1" t="str">
        <f t="shared" si="8"/>
        <v/>
      </c>
      <c r="B569" s="18"/>
      <c r="C569" s="19" t="str">
        <f>IF(B569="","",COUNTIF(INDEX($B:$B,5):B569,B569))</f>
        <v/>
      </c>
      <c r="D569" s="20"/>
      <c r="E569" s="6"/>
      <c r="F569" s="6"/>
      <c r="G569" s="7"/>
      <c r="H569" s="21" t="str">
        <f>IF(B569="","",IF(ISNA(MATCH(B569,'Registru ordine'!$B$5:$B$304,0)),"Ordin inexistent în registru.",TRIM(IF(OR(D569="",E569="",F569="",G569=""),"Date incomplete. ","")&amp;IF(AND(D569&lt;&gt;"",OR(D569&lt;INDEX('Registru ordine'!$J$5:$J$304,MATCH(B569,'Registru ordine'!$B$5:$B$304,0))-1,D569&gt;INDEX('Registru ordine'!$L$5:$L$304,MATCH(B569,'Registru ordine'!$B$5:$B$304,0))+1)),"Data e în afara deplasării. ",""))))</f>
        <v/>
      </c>
    </row>
    <row r="570" spans="1:8" x14ac:dyDescent="0.2">
      <c r="A570" s="1" t="str">
        <f t="shared" si="8"/>
        <v/>
      </c>
      <c r="B570" s="18"/>
      <c r="C570" s="19" t="str">
        <f>IF(B570="","",COUNTIF(INDEX($B:$B,5):B570,B570))</f>
        <v/>
      </c>
      <c r="D570" s="20"/>
      <c r="E570" s="6"/>
      <c r="F570" s="6"/>
      <c r="G570" s="7"/>
      <c r="H570" s="21" t="str">
        <f>IF(B570="","",IF(ISNA(MATCH(B570,'Registru ordine'!$B$5:$B$304,0)),"Ordin inexistent în registru.",TRIM(IF(OR(D570="",E570="",F570="",G570=""),"Date incomplete. ","")&amp;IF(AND(D570&lt;&gt;"",OR(D570&lt;INDEX('Registru ordine'!$J$5:$J$304,MATCH(B570,'Registru ordine'!$B$5:$B$304,0))-1,D570&gt;INDEX('Registru ordine'!$L$5:$L$304,MATCH(B570,'Registru ordine'!$B$5:$B$304,0))+1)),"Data e în afara deplasării. ",""))))</f>
        <v/>
      </c>
    </row>
    <row r="571" spans="1:8" x14ac:dyDescent="0.2">
      <c r="A571" s="1" t="str">
        <f t="shared" si="8"/>
        <v/>
      </c>
      <c r="B571" s="18"/>
      <c r="C571" s="19" t="str">
        <f>IF(B571="","",COUNTIF(INDEX($B:$B,5):B571,B571))</f>
        <v/>
      </c>
      <c r="D571" s="20"/>
      <c r="E571" s="6"/>
      <c r="F571" s="6"/>
      <c r="G571" s="7"/>
      <c r="H571" s="21" t="str">
        <f>IF(B571="","",IF(ISNA(MATCH(B571,'Registru ordine'!$B$5:$B$304,0)),"Ordin inexistent în registru.",TRIM(IF(OR(D571="",E571="",F571="",G571=""),"Date incomplete. ","")&amp;IF(AND(D571&lt;&gt;"",OR(D571&lt;INDEX('Registru ordine'!$J$5:$J$304,MATCH(B571,'Registru ordine'!$B$5:$B$304,0))-1,D571&gt;INDEX('Registru ordine'!$L$5:$L$304,MATCH(B571,'Registru ordine'!$B$5:$B$304,0))+1)),"Data e în afara deplasării. ",""))))</f>
        <v/>
      </c>
    </row>
    <row r="572" spans="1:8" x14ac:dyDescent="0.2">
      <c r="A572" s="1" t="str">
        <f t="shared" si="8"/>
        <v/>
      </c>
      <c r="B572" s="18"/>
      <c r="C572" s="19" t="str">
        <f>IF(B572="","",COUNTIF(INDEX($B:$B,5):B572,B572))</f>
        <v/>
      </c>
      <c r="D572" s="20"/>
      <c r="E572" s="6"/>
      <c r="F572" s="6"/>
      <c r="G572" s="7"/>
      <c r="H572" s="21" t="str">
        <f>IF(B572="","",IF(ISNA(MATCH(B572,'Registru ordine'!$B$5:$B$304,0)),"Ordin inexistent în registru.",TRIM(IF(OR(D572="",E572="",F572="",G572=""),"Date incomplete. ","")&amp;IF(AND(D572&lt;&gt;"",OR(D572&lt;INDEX('Registru ordine'!$J$5:$J$304,MATCH(B572,'Registru ordine'!$B$5:$B$304,0))-1,D572&gt;INDEX('Registru ordine'!$L$5:$L$304,MATCH(B572,'Registru ordine'!$B$5:$B$304,0))+1)),"Data e în afara deplasării. ",""))))</f>
        <v/>
      </c>
    </row>
    <row r="573" spans="1:8" x14ac:dyDescent="0.2">
      <c r="A573" s="1" t="str">
        <f t="shared" si="8"/>
        <v/>
      </c>
      <c r="B573" s="18"/>
      <c r="C573" s="19" t="str">
        <f>IF(B573="","",COUNTIF(INDEX($B:$B,5):B573,B573))</f>
        <v/>
      </c>
      <c r="D573" s="20"/>
      <c r="E573" s="6"/>
      <c r="F573" s="6"/>
      <c r="G573" s="7"/>
      <c r="H573" s="21" t="str">
        <f>IF(B573="","",IF(ISNA(MATCH(B573,'Registru ordine'!$B$5:$B$304,0)),"Ordin inexistent în registru.",TRIM(IF(OR(D573="",E573="",F573="",G573=""),"Date incomplete. ","")&amp;IF(AND(D573&lt;&gt;"",OR(D573&lt;INDEX('Registru ordine'!$J$5:$J$304,MATCH(B573,'Registru ordine'!$B$5:$B$304,0))-1,D573&gt;INDEX('Registru ordine'!$L$5:$L$304,MATCH(B573,'Registru ordine'!$B$5:$B$304,0))+1)),"Data e în afara deplasării. ",""))))</f>
        <v/>
      </c>
    </row>
    <row r="574" spans="1:8" x14ac:dyDescent="0.2">
      <c r="A574" s="1" t="str">
        <f t="shared" si="8"/>
        <v/>
      </c>
      <c r="B574" s="18"/>
      <c r="C574" s="19" t="str">
        <f>IF(B574="","",COUNTIF(INDEX($B:$B,5):B574,B574))</f>
        <v/>
      </c>
      <c r="D574" s="20"/>
      <c r="E574" s="6"/>
      <c r="F574" s="6"/>
      <c r="G574" s="7"/>
      <c r="H574" s="21" t="str">
        <f>IF(B574="","",IF(ISNA(MATCH(B574,'Registru ordine'!$B$5:$B$304,0)),"Ordin inexistent în registru.",TRIM(IF(OR(D574="",E574="",F574="",G574=""),"Date incomplete. ","")&amp;IF(AND(D574&lt;&gt;"",OR(D574&lt;INDEX('Registru ordine'!$J$5:$J$304,MATCH(B574,'Registru ordine'!$B$5:$B$304,0))-1,D574&gt;INDEX('Registru ordine'!$L$5:$L$304,MATCH(B574,'Registru ordine'!$B$5:$B$304,0))+1)),"Data e în afara deplasării. ",""))))</f>
        <v/>
      </c>
    </row>
    <row r="575" spans="1:8" x14ac:dyDescent="0.2">
      <c r="A575" s="1" t="str">
        <f t="shared" si="8"/>
        <v/>
      </c>
      <c r="B575" s="18"/>
      <c r="C575" s="19" t="str">
        <f>IF(B575="","",COUNTIF(INDEX($B:$B,5):B575,B575))</f>
        <v/>
      </c>
      <c r="D575" s="20"/>
      <c r="E575" s="6"/>
      <c r="F575" s="6"/>
      <c r="G575" s="7"/>
      <c r="H575" s="21" t="str">
        <f>IF(B575="","",IF(ISNA(MATCH(B575,'Registru ordine'!$B$5:$B$304,0)),"Ordin inexistent în registru.",TRIM(IF(OR(D575="",E575="",F575="",G575=""),"Date incomplete. ","")&amp;IF(AND(D575&lt;&gt;"",OR(D575&lt;INDEX('Registru ordine'!$J$5:$J$304,MATCH(B575,'Registru ordine'!$B$5:$B$304,0))-1,D575&gt;INDEX('Registru ordine'!$L$5:$L$304,MATCH(B575,'Registru ordine'!$B$5:$B$304,0))+1)),"Data e în afara deplasării. ",""))))</f>
        <v/>
      </c>
    </row>
    <row r="576" spans="1:8" x14ac:dyDescent="0.2">
      <c r="A576" s="1" t="str">
        <f t="shared" si="8"/>
        <v/>
      </c>
      <c r="B576" s="18"/>
      <c r="C576" s="19" t="str">
        <f>IF(B576="","",COUNTIF(INDEX($B:$B,5):B576,B576))</f>
        <v/>
      </c>
      <c r="D576" s="20"/>
      <c r="E576" s="6"/>
      <c r="F576" s="6"/>
      <c r="G576" s="7"/>
      <c r="H576" s="21" t="str">
        <f>IF(B576="","",IF(ISNA(MATCH(B576,'Registru ordine'!$B$5:$B$304,0)),"Ordin inexistent în registru.",TRIM(IF(OR(D576="",E576="",F576="",G576=""),"Date incomplete. ","")&amp;IF(AND(D576&lt;&gt;"",OR(D576&lt;INDEX('Registru ordine'!$J$5:$J$304,MATCH(B576,'Registru ordine'!$B$5:$B$304,0))-1,D576&gt;INDEX('Registru ordine'!$L$5:$L$304,MATCH(B576,'Registru ordine'!$B$5:$B$304,0))+1)),"Data e în afara deplasării. ",""))))</f>
        <v/>
      </c>
    </row>
    <row r="577" spans="1:8" x14ac:dyDescent="0.2">
      <c r="A577" s="1" t="str">
        <f t="shared" si="8"/>
        <v/>
      </c>
      <c r="B577" s="18"/>
      <c r="C577" s="19" t="str">
        <f>IF(B577="","",COUNTIF(INDEX($B:$B,5):B577,B577))</f>
        <v/>
      </c>
      <c r="D577" s="20"/>
      <c r="E577" s="6"/>
      <c r="F577" s="6"/>
      <c r="G577" s="7"/>
      <c r="H577" s="21" t="str">
        <f>IF(B577="","",IF(ISNA(MATCH(B577,'Registru ordine'!$B$5:$B$304,0)),"Ordin inexistent în registru.",TRIM(IF(OR(D577="",E577="",F577="",G577=""),"Date incomplete. ","")&amp;IF(AND(D577&lt;&gt;"",OR(D577&lt;INDEX('Registru ordine'!$J$5:$J$304,MATCH(B577,'Registru ordine'!$B$5:$B$304,0))-1,D577&gt;INDEX('Registru ordine'!$L$5:$L$304,MATCH(B577,'Registru ordine'!$B$5:$B$304,0))+1)),"Data e în afara deplasării. ",""))))</f>
        <v/>
      </c>
    </row>
    <row r="578" spans="1:8" x14ac:dyDescent="0.2">
      <c r="A578" s="1" t="str">
        <f t="shared" si="8"/>
        <v/>
      </c>
      <c r="B578" s="18"/>
      <c r="C578" s="19" t="str">
        <f>IF(B578="","",COUNTIF(INDEX($B:$B,5):B578,B578))</f>
        <v/>
      </c>
      <c r="D578" s="20"/>
      <c r="E578" s="6"/>
      <c r="F578" s="6"/>
      <c r="G578" s="7"/>
      <c r="H578" s="21" t="str">
        <f>IF(B578="","",IF(ISNA(MATCH(B578,'Registru ordine'!$B$5:$B$304,0)),"Ordin inexistent în registru.",TRIM(IF(OR(D578="",E578="",F578="",G578=""),"Date incomplete. ","")&amp;IF(AND(D578&lt;&gt;"",OR(D578&lt;INDEX('Registru ordine'!$J$5:$J$304,MATCH(B578,'Registru ordine'!$B$5:$B$304,0))-1,D578&gt;INDEX('Registru ordine'!$L$5:$L$304,MATCH(B578,'Registru ordine'!$B$5:$B$304,0))+1)),"Data e în afara deplasării. ",""))))</f>
        <v/>
      </c>
    </row>
    <row r="579" spans="1:8" x14ac:dyDescent="0.2">
      <c r="A579" s="1" t="str">
        <f t="shared" si="8"/>
        <v/>
      </c>
      <c r="B579" s="18"/>
      <c r="C579" s="19" t="str">
        <f>IF(B579="","",COUNTIF(INDEX($B:$B,5):B579,B579))</f>
        <v/>
      </c>
      <c r="D579" s="20"/>
      <c r="E579" s="6"/>
      <c r="F579" s="6"/>
      <c r="G579" s="7"/>
      <c r="H579" s="21" t="str">
        <f>IF(B579="","",IF(ISNA(MATCH(B579,'Registru ordine'!$B$5:$B$304,0)),"Ordin inexistent în registru.",TRIM(IF(OR(D579="",E579="",F579="",G579=""),"Date incomplete. ","")&amp;IF(AND(D579&lt;&gt;"",OR(D579&lt;INDEX('Registru ordine'!$J$5:$J$304,MATCH(B579,'Registru ordine'!$B$5:$B$304,0))-1,D579&gt;INDEX('Registru ordine'!$L$5:$L$304,MATCH(B579,'Registru ordine'!$B$5:$B$304,0))+1)),"Data e în afara deplasării. ",""))))</f>
        <v/>
      </c>
    </row>
    <row r="580" spans="1:8" x14ac:dyDescent="0.2">
      <c r="A580" s="1" t="str">
        <f t="shared" si="8"/>
        <v/>
      </c>
      <c r="B580" s="18"/>
      <c r="C580" s="19" t="str">
        <f>IF(B580="","",COUNTIF(INDEX($B:$B,5):B580,B580))</f>
        <v/>
      </c>
      <c r="D580" s="20"/>
      <c r="E580" s="6"/>
      <c r="F580" s="6"/>
      <c r="G580" s="7"/>
      <c r="H580" s="21" t="str">
        <f>IF(B580="","",IF(ISNA(MATCH(B580,'Registru ordine'!$B$5:$B$304,0)),"Ordin inexistent în registru.",TRIM(IF(OR(D580="",E580="",F580="",G580=""),"Date incomplete. ","")&amp;IF(AND(D580&lt;&gt;"",OR(D580&lt;INDEX('Registru ordine'!$J$5:$J$304,MATCH(B580,'Registru ordine'!$B$5:$B$304,0))-1,D580&gt;INDEX('Registru ordine'!$L$5:$L$304,MATCH(B580,'Registru ordine'!$B$5:$B$304,0))+1)),"Data e în afara deplasării. ",""))))</f>
        <v/>
      </c>
    </row>
    <row r="581" spans="1:8" x14ac:dyDescent="0.2">
      <c r="A581" s="1" t="str">
        <f t="shared" ref="A581:A644" si="9">IF(B581="","",B581&amp;"|"&amp;C581)</f>
        <v/>
      </c>
      <c r="B581" s="18"/>
      <c r="C581" s="19" t="str">
        <f>IF(B581="","",COUNTIF(INDEX($B:$B,5):B581,B581))</f>
        <v/>
      </c>
      <c r="D581" s="20"/>
      <c r="E581" s="6"/>
      <c r="F581" s="6"/>
      <c r="G581" s="7"/>
      <c r="H581" s="21" t="str">
        <f>IF(B581="","",IF(ISNA(MATCH(B581,'Registru ordine'!$B$5:$B$304,0)),"Ordin inexistent în registru.",TRIM(IF(OR(D581="",E581="",F581="",G581=""),"Date incomplete. ","")&amp;IF(AND(D581&lt;&gt;"",OR(D581&lt;INDEX('Registru ordine'!$J$5:$J$304,MATCH(B581,'Registru ordine'!$B$5:$B$304,0))-1,D581&gt;INDEX('Registru ordine'!$L$5:$L$304,MATCH(B581,'Registru ordine'!$B$5:$B$304,0))+1)),"Data e în afara deplasării. ",""))))</f>
        <v/>
      </c>
    </row>
    <row r="582" spans="1:8" x14ac:dyDescent="0.2">
      <c r="A582" s="1" t="str">
        <f t="shared" si="9"/>
        <v/>
      </c>
      <c r="B582" s="18"/>
      <c r="C582" s="19" t="str">
        <f>IF(B582="","",COUNTIF(INDEX($B:$B,5):B582,B582))</f>
        <v/>
      </c>
      <c r="D582" s="20"/>
      <c r="E582" s="6"/>
      <c r="F582" s="6"/>
      <c r="G582" s="7"/>
      <c r="H582" s="21" t="str">
        <f>IF(B582="","",IF(ISNA(MATCH(B582,'Registru ordine'!$B$5:$B$304,0)),"Ordin inexistent în registru.",TRIM(IF(OR(D582="",E582="",F582="",G582=""),"Date incomplete. ","")&amp;IF(AND(D582&lt;&gt;"",OR(D582&lt;INDEX('Registru ordine'!$J$5:$J$304,MATCH(B582,'Registru ordine'!$B$5:$B$304,0))-1,D582&gt;INDEX('Registru ordine'!$L$5:$L$304,MATCH(B582,'Registru ordine'!$B$5:$B$304,0))+1)),"Data e în afara deplasării. ",""))))</f>
        <v/>
      </c>
    </row>
    <row r="583" spans="1:8" x14ac:dyDescent="0.2">
      <c r="A583" s="1" t="str">
        <f t="shared" si="9"/>
        <v/>
      </c>
      <c r="B583" s="18"/>
      <c r="C583" s="19" t="str">
        <f>IF(B583="","",COUNTIF(INDEX($B:$B,5):B583,B583))</f>
        <v/>
      </c>
      <c r="D583" s="20"/>
      <c r="E583" s="6"/>
      <c r="F583" s="6"/>
      <c r="G583" s="7"/>
      <c r="H583" s="21" t="str">
        <f>IF(B583="","",IF(ISNA(MATCH(B583,'Registru ordine'!$B$5:$B$304,0)),"Ordin inexistent în registru.",TRIM(IF(OR(D583="",E583="",F583="",G583=""),"Date incomplete. ","")&amp;IF(AND(D583&lt;&gt;"",OR(D583&lt;INDEX('Registru ordine'!$J$5:$J$304,MATCH(B583,'Registru ordine'!$B$5:$B$304,0))-1,D583&gt;INDEX('Registru ordine'!$L$5:$L$304,MATCH(B583,'Registru ordine'!$B$5:$B$304,0))+1)),"Data e în afara deplasării. ",""))))</f>
        <v/>
      </c>
    </row>
    <row r="584" spans="1:8" x14ac:dyDescent="0.2">
      <c r="A584" s="1" t="str">
        <f t="shared" si="9"/>
        <v/>
      </c>
      <c r="B584" s="18"/>
      <c r="C584" s="19" t="str">
        <f>IF(B584="","",COUNTIF(INDEX($B:$B,5):B584,B584))</f>
        <v/>
      </c>
      <c r="D584" s="20"/>
      <c r="E584" s="6"/>
      <c r="F584" s="6"/>
      <c r="G584" s="7"/>
      <c r="H584" s="21" t="str">
        <f>IF(B584="","",IF(ISNA(MATCH(B584,'Registru ordine'!$B$5:$B$304,0)),"Ordin inexistent în registru.",TRIM(IF(OR(D584="",E584="",F584="",G584=""),"Date incomplete. ","")&amp;IF(AND(D584&lt;&gt;"",OR(D584&lt;INDEX('Registru ordine'!$J$5:$J$304,MATCH(B584,'Registru ordine'!$B$5:$B$304,0))-1,D584&gt;INDEX('Registru ordine'!$L$5:$L$304,MATCH(B584,'Registru ordine'!$B$5:$B$304,0))+1)),"Data e în afara deplasării. ",""))))</f>
        <v/>
      </c>
    </row>
    <row r="585" spans="1:8" x14ac:dyDescent="0.2">
      <c r="A585" s="1" t="str">
        <f t="shared" si="9"/>
        <v/>
      </c>
      <c r="B585" s="18"/>
      <c r="C585" s="19" t="str">
        <f>IF(B585="","",COUNTIF(INDEX($B:$B,5):B585,B585))</f>
        <v/>
      </c>
      <c r="D585" s="20"/>
      <c r="E585" s="6"/>
      <c r="F585" s="6"/>
      <c r="G585" s="7"/>
      <c r="H585" s="21" t="str">
        <f>IF(B585="","",IF(ISNA(MATCH(B585,'Registru ordine'!$B$5:$B$304,0)),"Ordin inexistent în registru.",TRIM(IF(OR(D585="",E585="",F585="",G585=""),"Date incomplete. ","")&amp;IF(AND(D585&lt;&gt;"",OR(D585&lt;INDEX('Registru ordine'!$J$5:$J$304,MATCH(B585,'Registru ordine'!$B$5:$B$304,0))-1,D585&gt;INDEX('Registru ordine'!$L$5:$L$304,MATCH(B585,'Registru ordine'!$B$5:$B$304,0))+1)),"Data e în afara deplasării. ",""))))</f>
        <v/>
      </c>
    </row>
    <row r="586" spans="1:8" x14ac:dyDescent="0.2">
      <c r="A586" s="1" t="str">
        <f t="shared" si="9"/>
        <v/>
      </c>
      <c r="B586" s="18"/>
      <c r="C586" s="19" t="str">
        <f>IF(B586="","",COUNTIF(INDEX($B:$B,5):B586,B586))</f>
        <v/>
      </c>
      <c r="D586" s="20"/>
      <c r="E586" s="6"/>
      <c r="F586" s="6"/>
      <c r="G586" s="7"/>
      <c r="H586" s="21" t="str">
        <f>IF(B586="","",IF(ISNA(MATCH(B586,'Registru ordine'!$B$5:$B$304,0)),"Ordin inexistent în registru.",TRIM(IF(OR(D586="",E586="",F586="",G586=""),"Date incomplete. ","")&amp;IF(AND(D586&lt;&gt;"",OR(D586&lt;INDEX('Registru ordine'!$J$5:$J$304,MATCH(B586,'Registru ordine'!$B$5:$B$304,0))-1,D586&gt;INDEX('Registru ordine'!$L$5:$L$304,MATCH(B586,'Registru ordine'!$B$5:$B$304,0))+1)),"Data e în afara deplasării. ",""))))</f>
        <v/>
      </c>
    </row>
    <row r="587" spans="1:8" x14ac:dyDescent="0.2">
      <c r="A587" s="1" t="str">
        <f t="shared" si="9"/>
        <v/>
      </c>
      <c r="B587" s="18"/>
      <c r="C587" s="19" t="str">
        <f>IF(B587="","",COUNTIF(INDEX($B:$B,5):B587,B587))</f>
        <v/>
      </c>
      <c r="D587" s="20"/>
      <c r="E587" s="6"/>
      <c r="F587" s="6"/>
      <c r="G587" s="7"/>
      <c r="H587" s="21" t="str">
        <f>IF(B587="","",IF(ISNA(MATCH(B587,'Registru ordine'!$B$5:$B$304,0)),"Ordin inexistent în registru.",TRIM(IF(OR(D587="",E587="",F587="",G587=""),"Date incomplete. ","")&amp;IF(AND(D587&lt;&gt;"",OR(D587&lt;INDEX('Registru ordine'!$J$5:$J$304,MATCH(B587,'Registru ordine'!$B$5:$B$304,0))-1,D587&gt;INDEX('Registru ordine'!$L$5:$L$304,MATCH(B587,'Registru ordine'!$B$5:$B$304,0))+1)),"Data e în afara deplasării. ",""))))</f>
        <v/>
      </c>
    </row>
    <row r="588" spans="1:8" x14ac:dyDescent="0.2">
      <c r="A588" s="1" t="str">
        <f t="shared" si="9"/>
        <v/>
      </c>
      <c r="B588" s="18"/>
      <c r="C588" s="19" t="str">
        <f>IF(B588="","",COUNTIF(INDEX($B:$B,5):B588,B588))</f>
        <v/>
      </c>
      <c r="D588" s="20"/>
      <c r="E588" s="6"/>
      <c r="F588" s="6"/>
      <c r="G588" s="7"/>
      <c r="H588" s="21" t="str">
        <f>IF(B588="","",IF(ISNA(MATCH(B588,'Registru ordine'!$B$5:$B$304,0)),"Ordin inexistent în registru.",TRIM(IF(OR(D588="",E588="",F588="",G588=""),"Date incomplete. ","")&amp;IF(AND(D588&lt;&gt;"",OR(D588&lt;INDEX('Registru ordine'!$J$5:$J$304,MATCH(B588,'Registru ordine'!$B$5:$B$304,0))-1,D588&gt;INDEX('Registru ordine'!$L$5:$L$304,MATCH(B588,'Registru ordine'!$B$5:$B$304,0))+1)),"Data e în afara deplasării. ",""))))</f>
        <v/>
      </c>
    </row>
    <row r="589" spans="1:8" x14ac:dyDescent="0.2">
      <c r="A589" s="1" t="str">
        <f t="shared" si="9"/>
        <v/>
      </c>
      <c r="B589" s="18"/>
      <c r="C589" s="19" t="str">
        <f>IF(B589="","",COUNTIF(INDEX($B:$B,5):B589,B589))</f>
        <v/>
      </c>
      <c r="D589" s="20"/>
      <c r="E589" s="6"/>
      <c r="F589" s="6"/>
      <c r="G589" s="7"/>
      <c r="H589" s="21" t="str">
        <f>IF(B589="","",IF(ISNA(MATCH(B589,'Registru ordine'!$B$5:$B$304,0)),"Ordin inexistent în registru.",TRIM(IF(OR(D589="",E589="",F589="",G589=""),"Date incomplete. ","")&amp;IF(AND(D589&lt;&gt;"",OR(D589&lt;INDEX('Registru ordine'!$J$5:$J$304,MATCH(B589,'Registru ordine'!$B$5:$B$304,0))-1,D589&gt;INDEX('Registru ordine'!$L$5:$L$304,MATCH(B589,'Registru ordine'!$B$5:$B$304,0))+1)),"Data e în afara deplasării. ",""))))</f>
        <v/>
      </c>
    </row>
    <row r="590" spans="1:8" x14ac:dyDescent="0.2">
      <c r="A590" s="1" t="str">
        <f t="shared" si="9"/>
        <v/>
      </c>
      <c r="B590" s="18"/>
      <c r="C590" s="19" t="str">
        <f>IF(B590="","",COUNTIF(INDEX($B:$B,5):B590,B590))</f>
        <v/>
      </c>
      <c r="D590" s="20"/>
      <c r="E590" s="6"/>
      <c r="F590" s="6"/>
      <c r="G590" s="7"/>
      <c r="H590" s="21" t="str">
        <f>IF(B590="","",IF(ISNA(MATCH(B590,'Registru ordine'!$B$5:$B$304,0)),"Ordin inexistent în registru.",TRIM(IF(OR(D590="",E590="",F590="",G590=""),"Date incomplete. ","")&amp;IF(AND(D590&lt;&gt;"",OR(D590&lt;INDEX('Registru ordine'!$J$5:$J$304,MATCH(B590,'Registru ordine'!$B$5:$B$304,0))-1,D590&gt;INDEX('Registru ordine'!$L$5:$L$304,MATCH(B590,'Registru ordine'!$B$5:$B$304,0))+1)),"Data e în afara deplasării. ",""))))</f>
        <v/>
      </c>
    </row>
    <row r="591" spans="1:8" x14ac:dyDescent="0.2">
      <c r="A591" s="1" t="str">
        <f t="shared" si="9"/>
        <v/>
      </c>
      <c r="B591" s="18"/>
      <c r="C591" s="19" t="str">
        <f>IF(B591="","",COUNTIF(INDEX($B:$B,5):B591,B591))</f>
        <v/>
      </c>
      <c r="D591" s="20"/>
      <c r="E591" s="6"/>
      <c r="F591" s="6"/>
      <c r="G591" s="7"/>
      <c r="H591" s="21" t="str">
        <f>IF(B591="","",IF(ISNA(MATCH(B591,'Registru ordine'!$B$5:$B$304,0)),"Ordin inexistent în registru.",TRIM(IF(OR(D591="",E591="",F591="",G591=""),"Date incomplete. ","")&amp;IF(AND(D591&lt;&gt;"",OR(D591&lt;INDEX('Registru ordine'!$J$5:$J$304,MATCH(B591,'Registru ordine'!$B$5:$B$304,0))-1,D591&gt;INDEX('Registru ordine'!$L$5:$L$304,MATCH(B591,'Registru ordine'!$B$5:$B$304,0))+1)),"Data e în afara deplasării. ",""))))</f>
        <v/>
      </c>
    </row>
    <row r="592" spans="1:8" x14ac:dyDescent="0.2">
      <c r="A592" s="1" t="str">
        <f t="shared" si="9"/>
        <v/>
      </c>
      <c r="B592" s="18"/>
      <c r="C592" s="19" t="str">
        <f>IF(B592="","",COUNTIF(INDEX($B:$B,5):B592,B592))</f>
        <v/>
      </c>
      <c r="D592" s="20"/>
      <c r="E592" s="6"/>
      <c r="F592" s="6"/>
      <c r="G592" s="7"/>
      <c r="H592" s="21" t="str">
        <f>IF(B592="","",IF(ISNA(MATCH(B592,'Registru ordine'!$B$5:$B$304,0)),"Ordin inexistent în registru.",TRIM(IF(OR(D592="",E592="",F592="",G592=""),"Date incomplete. ","")&amp;IF(AND(D592&lt;&gt;"",OR(D592&lt;INDEX('Registru ordine'!$J$5:$J$304,MATCH(B592,'Registru ordine'!$B$5:$B$304,0))-1,D592&gt;INDEX('Registru ordine'!$L$5:$L$304,MATCH(B592,'Registru ordine'!$B$5:$B$304,0))+1)),"Data e în afara deplasării. ",""))))</f>
        <v/>
      </c>
    </row>
    <row r="593" spans="1:8" x14ac:dyDescent="0.2">
      <c r="A593" s="1" t="str">
        <f t="shared" si="9"/>
        <v/>
      </c>
      <c r="B593" s="18"/>
      <c r="C593" s="19" t="str">
        <f>IF(B593="","",COUNTIF(INDEX($B:$B,5):B593,B593))</f>
        <v/>
      </c>
      <c r="D593" s="20"/>
      <c r="E593" s="6"/>
      <c r="F593" s="6"/>
      <c r="G593" s="7"/>
      <c r="H593" s="21" t="str">
        <f>IF(B593="","",IF(ISNA(MATCH(B593,'Registru ordine'!$B$5:$B$304,0)),"Ordin inexistent în registru.",TRIM(IF(OR(D593="",E593="",F593="",G593=""),"Date incomplete. ","")&amp;IF(AND(D593&lt;&gt;"",OR(D593&lt;INDEX('Registru ordine'!$J$5:$J$304,MATCH(B593,'Registru ordine'!$B$5:$B$304,0))-1,D593&gt;INDEX('Registru ordine'!$L$5:$L$304,MATCH(B593,'Registru ordine'!$B$5:$B$304,0))+1)),"Data e în afara deplasării. ",""))))</f>
        <v/>
      </c>
    </row>
    <row r="594" spans="1:8" x14ac:dyDescent="0.2">
      <c r="A594" s="1" t="str">
        <f t="shared" si="9"/>
        <v/>
      </c>
      <c r="B594" s="18"/>
      <c r="C594" s="19" t="str">
        <f>IF(B594="","",COUNTIF(INDEX($B:$B,5):B594,B594))</f>
        <v/>
      </c>
      <c r="D594" s="20"/>
      <c r="E594" s="6"/>
      <c r="F594" s="6"/>
      <c r="G594" s="7"/>
      <c r="H594" s="21" t="str">
        <f>IF(B594="","",IF(ISNA(MATCH(B594,'Registru ordine'!$B$5:$B$304,0)),"Ordin inexistent în registru.",TRIM(IF(OR(D594="",E594="",F594="",G594=""),"Date incomplete. ","")&amp;IF(AND(D594&lt;&gt;"",OR(D594&lt;INDEX('Registru ordine'!$J$5:$J$304,MATCH(B594,'Registru ordine'!$B$5:$B$304,0))-1,D594&gt;INDEX('Registru ordine'!$L$5:$L$304,MATCH(B594,'Registru ordine'!$B$5:$B$304,0))+1)),"Data e în afara deplasării. ",""))))</f>
        <v/>
      </c>
    </row>
    <row r="595" spans="1:8" x14ac:dyDescent="0.2">
      <c r="A595" s="1" t="str">
        <f t="shared" si="9"/>
        <v/>
      </c>
      <c r="B595" s="18"/>
      <c r="C595" s="19" t="str">
        <f>IF(B595="","",COUNTIF(INDEX($B:$B,5):B595,B595))</f>
        <v/>
      </c>
      <c r="D595" s="20"/>
      <c r="E595" s="6"/>
      <c r="F595" s="6"/>
      <c r="G595" s="7"/>
      <c r="H595" s="21" t="str">
        <f>IF(B595="","",IF(ISNA(MATCH(B595,'Registru ordine'!$B$5:$B$304,0)),"Ordin inexistent în registru.",TRIM(IF(OR(D595="",E595="",F595="",G595=""),"Date incomplete. ","")&amp;IF(AND(D595&lt;&gt;"",OR(D595&lt;INDEX('Registru ordine'!$J$5:$J$304,MATCH(B595,'Registru ordine'!$B$5:$B$304,0))-1,D595&gt;INDEX('Registru ordine'!$L$5:$L$304,MATCH(B595,'Registru ordine'!$B$5:$B$304,0))+1)),"Data e în afara deplasării. ",""))))</f>
        <v/>
      </c>
    </row>
    <row r="596" spans="1:8" x14ac:dyDescent="0.2">
      <c r="A596" s="1" t="str">
        <f t="shared" si="9"/>
        <v/>
      </c>
      <c r="B596" s="18"/>
      <c r="C596" s="19" t="str">
        <f>IF(B596="","",COUNTIF(INDEX($B:$B,5):B596,B596))</f>
        <v/>
      </c>
      <c r="D596" s="20"/>
      <c r="E596" s="6"/>
      <c r="F596" s="6"/>
      <c r="G596" s="7"/>
      <c r="H596" s="21" t="str">
        <f>IF(B596="","",IF(ISNA(MATCH(B596,'Registru ordine'!$B$5:$B$304,0)),"Ordin inexistent în registru.",TRIM(IF(OR(D596="",E596="",F596="",G596=""),"Date incomplete. ","")&amp;IF(AND(D596&lt;&gt;"",OR(D596&lt;INDEX('Registru ordine'!$J$5:$J$304,MATCH(B596,'Registru ordine'!$B$5:$B$304,0))-1,D596&gt;INDEX('Registru ordine'!$L$5:$L$304,MATCH(B596,'Registru ordine'!$B$5:$B$304,0))+1)),"Data e în afara deplasării. ",""))))</f>
        <v/>
      </c>
    </row>
    <row r="597" spans="1:8" x14ac:dyDescent="0.2">
      <c r="A597" s="1" t="str">
        <f t="shared" si="9"/>
        <v/>
      </c>
      <c r="B597" s="18"/>
      <c r="C597" s="19" t="str">
        <f>IF(B597="","",COUNTIF(INDEX($B:$B,5):B597,B597))</f>
        <v/>
      </c>
      <c r="D597" s="20"/>
      <c r="E597" s="6"/>
      <c r="F597" s="6"/>
      <c r="G597" s="7"/>
      <c r="H597" s="21" t="str">
        <f>IF(B597="","",IF(ISNA(MATCH(B597,'Registru ordine'!$B$5:$B$304,0)),"Ordin inexistent în registru.",TRIM(IF(OR(D597="",E597="",F597="",G597=""),"Date incomplete. ","")&amp;IF(AND(D597&lt;&gt;"",OR(D597&lt;INDEX('Registru ordine'!$J$5:$J$304,MATCH(B597,'Registru ordine'!$B$5:$B$304,0))-1,D597&gt;INDEX('Registru ordine'!$L$5:$L$304,MATCH(B597,'Registru ordine'!$B$5:$B$304,0))+1)),"Data e în afara deplasării. ",""))))</f>
        <v/>
      </c>
    </row>
    <row r="598" spans="1:8" x14ac:dyDescent="0.2">
      <c r="A598" s="1" t="str">
        <f t="shared" si="9"/>
        <v/>
      </c>
      <c r="B598" s="18"/>
      <c r="C598" s="19" t="str">
        <f>IF(B598="","",COUNTIF(INDEX($B:$B,5):B598,B598))</f>
        <v/>
      </c>
      <c r="D598" s="20"/>
      <c r="E598" s="6"/>
      <c r="F598" s="6"/>
      <c r="G598" s="7"/>
      <c r="H598" s="21" t="str">
        <f>IF(B598="","",IF(ISNA(MATCH(B598,'Registru ordine'!$B$5:$B$304,0)),"Ordin inexistent în registru.",TRIM(IF(OR(D598="",E598="",F598="",G598=""),"Date incomplete. ","")&amp;IF(AND(D598&lt;&gt;"",OR(D598&lt;INDEX('Registru ordine'!$J$5:$J$304,MATCH(B598,'Registru ordine'!$B$5:$B$304,0))-1,D598&gt;INDEX('Registru ordine'!$L$5:$L$304,MATCH(B598,'Registru ordine'!$B$5:$B$304,0))+1)),"Data e în afara deplasării. ",""))))</f>
        <v/>
      </c>
    </row>
    <row r="599" spans="1:8" x14ac:dyDescent="0.2">
      <c r="A599" s="1" t="str">
        <f t="shared" si="9"/>
        <v/>
      </c>
      <c r="B599" s="18"/>
      <c r="C599" s="19" t="str">
        <f>IF(B599="","",COUNTIF(INDEX($B:$B,5):B599,B599))</f>
        <v/>
      </c>
      <c r="D599" s="20"/>
      <c r="E599" s="6"/>
      <c r="F599" s="6"/>
      <c r="G599" s="7"/>
      <c r="H599" s="21" t="str">
        <f>IF(B599="","",IF(ISNA(MATCH(B599,'Registru ordine'!$B$5:$B$304,0)),"Ordin inexistent în registru.",TRIM(IF(OR(D599="",E599="",F599="",G599=""),"Date incomplete. ","")&amp;IF(AND(D599&lt;&gt;"",OR(D599&lt;INDEX('Registru ordine'!$J$5:$J$304,MATCH(B599,'Registru ordine'!$B$5:$B$304,0))-1,D599&gt;INDEX('Registru ordine'!$L$5:$L$304,MATCH(B599,'Registru ordine'!$B$5:$B$304,0))+1)),"Data e în afara deplasării. ",""))))</f>
        <v/>
      </c>
    </row>
    <row r="600" spans="1:8" x14ac:dyDescent="0.2">
      <c r="A600" s="1" t="str">
        <f t="shared" si="9"/>
        <v/>
      </c>
      <c r="B600" s="18"/>
      <c r="C600" s="19" t="str">
        <f>IF(B600="","",COUNTIF(INDEX($B:$B,5):B600,B600))</f>
        <v/>
      </c>
      <c r="D600" s="20"/>
      <c r="E600" s="6"/>
      <c r="F600" s="6"/>
      <c r="G600" s="7"/>
      <c r="H600" s="21" t="str">
        <f>IF(B600="","",IF(ISNA(MATCH(B600,'Registru ordine'!$B$5:$B$304,0)),"Ordin inexistent în registru.",TRIM(IF(OR(D600="",E600="",F600="",G600=""),"Date incomplete. ","")&amp;IF(AND(D600&lt;&gt;"",OR(D600&lt;INDEX('Registru ordine'!$J$5:$J$304,MATCH(B600,'Registru ordine'!$B$5:$B$304,0))-1,D600&gt;INDEX('Registru ordine'!$L$5:$L$304,MATCH(B600,'Registru ordine'!$B$5:$B$304,0))+1)),"Data e în afara deplasării. ",""))))</f>
        <v/>
      </c>
    </row>
    <row r="601" spans="1:8" x14ac:dyDescent="0.2">
      <c r="A601" s="1" t="str">
        <f t="shared" si="9"/>
        <v/>
      </c>
      <c r="B601" s="18"/>
      <c r="C601" s="19" t="str">
        <f>IF(B601="","",COUNTIF(INDEX($B:$B,5):B601,B601))</f>
        <v/>
      </c>
      <c r="D601" s="20"/>
      <c r="E601" s="6"/>
      <c r="F601" s="6"/>
      <c r="G601" s="7"/>
      <c r="H601" s="21" t="str">
        <f>IF(B601="","",IF(ISNA(MATCH(B601,'Registru ordine'!$B$5:$B$304,0)),"Ordin inexistent în registru.",TRIM(IF(OR(D601="",E601="",F601="",G601=""),"Date incomplete. ","")&amp;IF(AND(D601&lt;&gt;"",OR(D601&lt;INDEX('Registru ordine'!$J$5:$J$304,MATCH(B601,'Registru ordine'!$B$5:$B$304,0))-1,D601&gt;INDEX('Registru ordine'!$L$5:$L$304,MATCH(B601,'Registru ordine'!$B$5:$B$304,0))+1)),"Data e în afara deplasării. ",""))))</f>
        <v/>
      </c>
    </row>
    <row r="602" spans="1:8" x14ac:dyDescent="0.2">
      <c r="A602" s="1" t="str">
        <f t="shared" si="9"/>
        <v/>
      </c>
      <c r="B602" s="18"/>
      <c r="C602" s="19" t="str">
        <f>IF(B602="","",COUNTIF(INDEX($B:$B,5):B602,B602))</f>
        <v/>
      </c>
      <c r="D602" s="20"/>
      <c r="E602" s="6"/>
      <c r="F602" s="6"/>
      <c r="G602" s="7"/>
      <c r="H602" s="21" t="str">
        <f>IF(B602="","",IF(ISNA(MATCH(B602,'Registru ordine'!$B$5:$B$304,0)),"Ordin inexistent în registru.",TRIM(IF(OR(D602="",E602="",F602="",G602=""),"Date incomplete. ","")&amp;IF(AND(D602&lt;&gt;"",OR(D602&lt;INDEX('Registru ordine'!$J$5:$J$304,MATCH(B602,'Registru ordine'!$B$5:$B$304,0))-1,D602&gt;INDEX('Registru ordine'!$L$5:$L$304,MATCH(B602,'Registru ordine'!$B$5:$B$304,0))+1)),"Data e în afara deplasării. ",""))))</f>
        <v/>
      </c>
    </row>
    <row r="603" spans="1:8" x14ac:dyDescent="0.2">
      <c r="A603" s="1" t="str">
        <f t="shared" si="9"/>
        <v/>
      </c>
      <c r="B603" s="18"/>
      <c r="C603" s="19" t="str">
        <f>IF(B603="","",COUNTIF(INDEX($B:$B,5):B603,B603))</f>
        <v/>
      </c>
      <c r="D603" s="20"/>
      <c r="E603" s="6"/>
      <c r="F603" s="6"/>
      <c r="G603" s="7"/>
      <c r="H603" s="21" t="str">
        <f>IF(B603="","",IF(ISNA(MATCH(B603,'Registru ordine'!$B$5:$B$304,0)),"Ordin inexistent în registru.",TRIM(IF(OR(D603="",E603="",F603="",G603=""),"Date incomplete. ","")&amp;IF(AND(D603&lt;&gt;"",OR(D603&lt;INDEX('Registru ordine'!$J$5:$J$304,MATCH(B603,'Registru ordine'!$B$5:$B$304,0))-1,D603&gt;INDEX('Registru ordine'!$L$5:$L$304,MATCH(B603,'Registru ordine'!$B$5:$B$304,0))+1)),"Data e în afara deplasării. ",""))))</f>
        <v/>
      </c>
    </row>
    <row r="604" spans="1:8" x14ac:dyDescent="0.2">
      <c r="A604" s="1" t="str">
        <f t="shared" si="9"/>
        <v/>
      </c>
      <c r="B604" s="18"/>
      <c r="C604" s="19" t="str">
        <f>IF(B604="","",COUNTIF(INDEX($B:$B,5):B604,B604))</f>
        <v/>
      </c>
      <c r="D604" s="20"/>
      <c r="E604" s="6"/>
      <c r="F604" s="6"/>
      <c r="G604" s="7"/>
      <c r="H604" s="21" t="str">
        <f>IF(B604="","",IF(ISNA(MATCH(B604,'Registru ordine'!$B$5:$B$304,0)),"Ordin inexistent în registru.",TRIM(IF(OR(D604="",E604="",F604="",G604=""),"Date incomplete. ","")&amp;IF(AND(D604&lt;&gt;"",OR(D604&lt;INDEX('Registru ordine'!$J$5:$J$304,MATCH(B604,'Registru ordine'!$B$5:$B$304,0))-1,D604&gt;INDEX('Registru ordine'!$L$5:$L$304,MATCH(B604,'Registru ordine'!$B$5:$B$304,0))+1)),"Data e în afara deplasării. ",""))))</f>
        <v/>
      </c>
    </row>
    <row r="605" spans="1:8" x14ac:dyDescent="0.2">
      <c r="A605" s="1" t="str">
        <f t="shared" si="9"/>
        <v/>
      </c>
      <c r="B605" s="18"/>
      <c r="C605" s="19" t="str">
        <f>IF(B605="","",COUNTIF(INDEX($B:$B,5):B605,B605))</f>
        <v/>
      </c>
      <c r="D605" s="20"/>
      <c r="E605" s="6"/>
      <c r="F605" s="6"/>
      <c r="G605" s="7"/>
      <c r="H605" s="21" t="str">
        <f>IF(B605="","",IF(ISNA(MATCH(B605,'Registru ordine'!$B$5:$B$304,0)),"Ordin inexistent în registru.",TRIM(IF(OR(D605="",E605="",F605="",G605=""),"Date incomplete. ","")&amp;IF(AND(D605&lt;&gt;"",OR(D605&lt;INDEX('Registru ordine'!$J$5:$J$304,MATCH(B605,'Registru ordine'!$B$5:$B$304,0))-1,D605&gt;INDEX('Registru ordine'!$L$5:$L$304,MATCH(B605,'Registru ordine'!$B$5:$B$304,0))+1)),"Data e în afara deplasării. ",""))))</f>
        <v/>
      </c>
    </row>
    <row r="606" spans="1:8" x14ac:dyDescent="0.2">
      <c r="A606" s="1" t="str">
        <f t="shared" si="9"/>
        <v/>
      </c>
      <c r="B606" s="18"/>
      <c r="C606" s="19" t="str">
        <f>IF(B606="","",COUNTIF(INDEX($B:$B,5):B606,B606))</f>
        <v/>
      </c>
      <c r="D606" s="20"/>
      <c r="E606" s="6"/>
      <c r="F606" s="6"/>
      <c r="G606" s="7"/>
      <c r="H606" s="21" t="str">
        <f>IF(B606="","",IF(ISNA(MATCH(B606,'Registru ordine'!$B$5:$B$304,0)),"Ordin inexistent în registru.",TRIM(IF(OR(D606="",E606="",F606="",G606=""),"Date incomplete. ","")&amp;IF(AND(D606&lt;&gt;"",OR(D606&lt;INDEX('Registru ordine'!$J$5:$J$304,MATCH(B606,'Registru ordine'!$B$5:$B$304,0))-1,D606&gt;INDEX('Registru ordine'!$L$5:$L$304,MATCH(B606,'Registru ordine'!$B$5:$B$304,0))+1)),"Data e în afara deplasării. ",""))))</f>
        <v/>
      </c>
    </row>
    <row r="607" spans="1:8" x14ac:dyDescent="0.2">
      <c r="A607" s="1" t="str">
        <f t="shared" si="9"/>
        <v/>
      </c>
      <c r="B607" s="18"/>
      <c r="C607" s="19" t="str">
        <f>IF(B607="","",COUNTIF(INDEX($B:$B,5):B607,B607))</f>
        <v/>
      </c>
      <c r="D607" s="20"/>
      <c r="E607" s="6"/>
      <c r="F607" s="6"/>
      <c r="G607" s="7"/>
      <c r="H607" s="21" t="str">
        <f>IF(B607="","",IF(ISNA(MATCH(B607,'Registru ordine'!$B$5:$B$304,0)),"Ordin inexistent în registru.",TRIM(IF(OR(D607="",E607="",F607="",G607=""),"Date incomplete. ","")&amp;IF(AND(D607&lt;&gt;"",OR(D607&lt;INDEX('Registru ordine'!$J$5:$J$304,MATCH(B607,'Registru ordine'!$B$5:$B$304,0))-1,D607&gt;INDEX('Registru ordine'!$L$5:$L$304,MATCH(B607,'Registru ordine'!$B$5:$B$304,0))+1)),"Data e în afara deplasării. ",""))))</f>
        <v/>
      </c>
    </row>
    <row r="608" spans="1:8" x14ac:dyDescent="0.2">
      <c r="A608" s="1" t="str">
        <f t="shared" si="9"/>
        <v/>
      </c>
      <c r="B608" s="18"/>
      <c r="C608" s="19" t="str">
        <f>IF(B608="","",COUNTIF(INDEX($B:$B,5):B608,B608))</f>
        <v/>
      </c>
      <c r="D608" s="20"/>
      <c r="E608" s="6"/>
      <c r="F608" s="6"/>
      <c r="G608" s="7"/>
      <c r="H608" s="21" t="str">
        <f>IF(B608="","",IF(ISNA(MATCH(B608,'Registru ordine'!$B$5:$B$304,0)),"Ordin inexistent în registru.",TRIM(IF(OR(D608="",E608="",F608="",G608=""),"Date incomplete. ","")&amp;IF(AND(D608&lt;&gt;"",OR(D608&lt;INDEX('Registru ordine'!$J$5:$J$304,MATCH(B608,'Registru ordine'!$B$5:$B$304,0))-1,D608&gt;INDEX('Registru ordine'!$L$5:$L$304,MATCH(B608,'Registru ordine'!$B$5:$B$304,0))+1)),"Data e în afara deplasării. ",""))))</f>
        <v/>
      </c>
    </row>
    <row r="609" spans="1:8" x14ac:dyDescent="0.2">
      <c r="A609" s="1" t="str">
        <f t="shared" si="9"/>
        <v/>
      </c>
      <c r="B609" s="18"/>
      <c r="C609" s="19" t="str">
        <f>IF(B609="","",COUNTIF(INDEX($B:$B,5):B609,B609))</f>
        <v/>
      </c>
      <c r="D609" s="20"/>
      <c r="E609" s="6"/>
      <c r="F609" s="6"/>
      <c r="G609" s="7"/>
      <c r="H609" s="21" t="str">
        <f>IF(B609="","",IF(ISNA(MATCH(B609,'Registru ordine'!$B$5:$B$304,0)),"Ordin inexistent în registru.",TRIM(IF(OR(D609="",E609="",F609="",G609=""),"Date incomplete. ","")&amp;IF(AND(D609&lt;&gt;"",OR(D609&lt;INDEX('Registru ordine'!$J$5:$J$304,MATCH(B609,'Registru ordine'!$B$5:$B$304,0))-1,D609&gt;INDEX('Registru ordine'!$L$5:$L$304,MATCH(B609,'Registru ordine'!$B$5:$B$304,0))+1)),"Data e în afara deplasării. ",""))))</f>
        <v/>
      </c>
    </row>
    <row r="610" spans="1:8" x14ac:dyDescent="0.2">
      <c r="A610" s="1" t="str">
        <f t="shared" si="9"/>
        <v/>
      </c>
      <c r="B610" s="18"/>
      <c r="C610" s="19" t="str">
        <f>IF(B610="","",COUNTIF(INDEX($B:$B,5):B610,B610))</f>
        <v/>
      </c>
      <c r="D610" s="20"/>
      <c r="E610" s="6"/>
      <c r="F610" s="6"/>
      <c r="G610" s="7"/>
      <c r="H610" s="21" t="str">
        <f>IF(B610="","",IF(ISNA(MATCH(B610,'Registru ordine'!$B$5:$B$304,0)),"Ordin inexistent în registru.",TRIM(IF(OR(D610="",E610="",F610="",G610=""),"Date incomplete. ","")&amp;IF(AND(D610&lt;&gt;"",OR(D610&lt;INDEX('Registru ordine'!$J$5:$J$304,MATCH(B610,'Registru ordine'!$B$5:$B$304,0))-1,D610&gt;INDEX('Registru ordine'!$L$5:$L$304,MATCH(B610,'Registru ordine'!$B$5:$B$304,0))+1)),"Data e în afara deplasării. ",""))))</f>
        <v/>
      </c>
    </row>
    <row r="611" spans="1:8" x14ac:dyDescent="0.2">
      <c r="A611" s="1" t="str">
        <f t="shared" si="9"/>
        <v/>
      </c>
      <c r="B611" s="18"/>
      <c r="C611" s="19" t="str">
        <f>IF(B611="","",COUNTIF(INDEX($B:$B,5):B611,B611))</f>
        <v/>
      </c>
      <c r="D611" s="20"/>
      <c r="E611" s="6"/>
      <c r="F611" s="6"/>
      <c r="G611" s="7"/>
      <c r="H611" s="21" t="str">
        <f>IF(B611="","",IF(ISNA(MATCH(B611,'Registru ordine'!$B$5:$B$304,0)),"Ordin inexistent în registru.",TRIM(IF(OR(D611="",E611="",F611="",G611=""),"Date incomplete. ","")&amp;IF(AND(D611&lt;&gt;"",OR(D611&lt;INDEX('Registru ordine'!$J$5:$J$304,MATCH(B611,'Registru ordine'!$B$5:$B$304,0))-1,D611&gt;INDEX('Registru ordine'!$L$5:$L$304,MATCH(B611,'Registru ordine'!$B$5:$B$304,0))+1)),"Data e în afara deplasării. ",""))))</f>
        <v/>
      </c>
    </row>
    <row r="612" spans="1:8" x14ac:dyDescent="0.2">
      <c r="A612" s="1" t="str">
        <f t="shared" si="9"/>
        <v/>
      </c>
      <c r="B612" s="18"/>
      <c r="C612" s="19" t="str">
        <f>IF(B612="","",COUNTIF(INDEX($B:$B,5):B612,B612))</f>
        <v/>
      </c>
      <c r="D612" s="20"/>
      <c r="E612" s="6"/>
      <c r="F612" s="6"/>
      <c r="G612" s="7"/>
      <c r="H612" s="21" t="str">
        <f>IF(B612="","",IF(ISNA(MATCH(B612,'Registru ordine'!$B$5:$B$304,0)),"Ordin inexistent în registru.",TRIM(IF(OR(D612="",E612="",F612="",G612=""),"Date incomplete. ","")&amp;IF(AND(D612&lt;&gt;"",OR(D612&lt;INDEX('Registru ordine'!$J$5:$J$304,MATCH(B612,'Registru ordine'!$B$5:$B$304,0))-1,D612&gt;INDEX('Registru ordine'!$L$5:$L$304,MATCH(B612,'Registru ordine'!$B$5:$B$304,0))+1)),"Data e în afara deplasării. ",""))))</f>
        <v/>
      </c>
    </row>
    <row r="613" spans="1:8" x14ac:dyDescent="0.2">
      <c r="A613" s="1" t="str">
        <f t="shared" si="9"/>
        <v/>
      </c>
      <c r="B613" s="18"/>
      <c r="C613" s="19" t="str">
        <f>IF(B613="","",COUNTIF(INDEX($B:$B,5):B613,B613))</f>
        <v/>
      </c>
      <c r="D613" s="20"/>
      <c r="E613" s="6"/>
      <c r="F613" s="6"/>
      <c r="G613" s="7"/>
      <c r="H613" s="21" t="str">
        <f>IF(B613="","",IF(ISNA(MATCH(B613,'Registru ordine'!$B$5:$B$304,0)),"Ordin inexistent în registru.",TRIM(IF(OR(D613="",E613="",F613="",G613=""),"Date incomplete. ","")&amp;IF(AND(D613&lt;&gt;"",OR(D613&lt;INDEX('Registru ordine'!$J$5:$J$304,MATCH(B613,'Registru ordine'!$B$5:$B$304,0))-1,D613&gt;INDEX('Registru ordine'!$L$5:$L$304,MATCH(B613,'Registru ordine'!$B$5:$B$304,0))+1)),"Data e în afara deplasării. ",""))))</f>
        <v/>
      </c>
    </row>
    <row r="614" spans="1:8" x14ac:dyDescent="0.2">
      <c r="A614" s="1" t="str">
        <f t="shared" si="9"/>
        <v/>
      </c>
      <c r="B614" s="18"/>
      <c r="C614" s="19" t="str">
        <f>IF(B614="","",COUNTIF(INDEX($B:$B,5):B614,B614))</f>
        <v/>
      </c>
      <c r="D614" s="20"/>
      <c r="E614" s="6"/>
      <c r="F614" s="6"/>
      <c r="G614" s="7"/>
      <c r="H614" s="21" t="str">
        <f>IF(B614="","",IF(ISNA(MATCH(B614,'Registru ordine'!$B$5:$B$304,0)),"Ordin inexistent în registru.",TRIM(IF(OR(D614="",E614="",F614="",G614=""),"Date incomplete. ","")&amp;IF(AND(D614&lt;&gt;"",OR(D614&lt;INDEX('Registru ordine'!$J$5:$J$304,MATCH(B614,'Registru ordine'!$B$5:$B$304,0))-1,D614&gt;INDEX('Registru ordine'!$L$5:$L$304,MATCH(B614,'Registru ordine'!$B$5:$B$304,0))+1)),"Data e în afara deplasării. ",""))))</f>
        <v/>
      </c>
    </row>
    <row r="615" spans="1:8" x14ac:dyDescent="0.2">
      <c r="A615" s="1" t="str">
        <f t="shared" si="9"/>
        <v/>
      </c>
      <c r="B615" s="18"/>
      <c r="C615" s="19" t="str">
        <f>IF(B615="","",COUNTIF(INDEX($B:$B,5):B615,B615))</f>
        <v/>
      </c>
      <c r="D615" s="20"/>
      <c r="E615" s="6"/>
      <c r="F615" s="6"/>
      <c r="G615" s="7"/>
      <c r="H615" s="21" t="str">
        <f>IF(B615="","",IF(ISNA(MATCH(B615,'Registru ordine'!$B$5:$B$304,0)),"Ordin inexistent în registru.",TRIM(IF(OR(D615="",E615="",F615="",G615=""),"Date incomplete. ","")&amp;IF(AND(D615&lt;&gt;"",OR(D615&lt;INDEX('Registru ordine'!$J$5:$J$304,MATCH(B615,'Registru ordine'!$B$5:$B$304,0))-1,D615&gt;INDEX('Registru ordine'!$L$5:$L$304,MATCH(B615,'Registru ordine'!$B$5:$B$304,0))+1)),"Data e în afara deplasării. ",""))))</f>
        <v/>
      </c>
    </row>
    <row r="616" spans="1:8" x14ac:dyDescent="0.2">
      <c r="A616" s="1" t="str">
        <f t="shared" si="9"/>
        <v/>
      </c>
      <c r="B616" s="18"/>
      <c r="C616" s="19" t="str">
        <f>IF(B616="","",COUNTIF(INDEX($B:$B,5):B616,B616))</f>
        <v/>
      </c>
      <c r="D616" s="20"/>
      <c r="E616" s="6"/>
      <c r="F616" s="6"/>
      <c r="G616" s="7"/>
      <c r="H616" s="21" t="str">
        <f>IF(B616="","",IF(ISNA(MATCH(B616,'Registru ordine'!$B$5:$B$304,0)),"Ordin inexistent în registru.",TRIM(IF(OR(D616="",E616="",F616="",G616=""),"Date incomplete. ","")&amp;IF(AND(D616&lt;&gt;"",OR(D616&lt;INDEX('Registru ordine'!$J$5:$J$304,MATCH(B616,'Registru ordine'!$B$5:$B$304,0))-1,D616&gt;INDEX('Registru ordine'!$L$5:$L$304,MATCH(B616,'Registru ordine'!$B$5:$B$304,0))+1)),"Data e în afara deplasării. ",""))))</f>
        <v/>
      </c>
    </row>
    <row r="617" spans="1:8" x14ac:dyDescent="0.2">
      <c r="A617" s="1" t="str">
        <f t="shared" si="9"/>
        <v/>
      </c>
      <c r="B617" s="18"/>
      <c r="C617" s="19" t="str">
        <f>IF(B617="","",COUNTIF(INDEX($B:$B,5):B617,B617))</f>
        <v/>
      </c>
      <c r="D617" s="20"/>
      <c r="E617" s="6"/>
      <c r="F617" s="6"/>
      <c r="G617" s="7"/>
      <c r="H617" s="21" t="str">
        <f>IF(B617="","",IF(ISNA(MATCH(B617,'Registru ordine'!$B$5:$B$304,0)),"Ordin inexistent în registru.",TRIM(IF(OR(D617="",E617="",F617="",G617=""),"Date incomplete. ","")&amp;IF(AND(D617&lt;&gt;"",OR(D617&lt;INDEX('Registru ordine'!$J$5:$J$304,MATCH(B617,'Registru ordine'!$B$5:$B$304,0))-1,D617&gt;INDEX('Registru ordine'!$L$5:$L$304,MATCH(B617,'Registru ordine'!$B$5:$B$304,0))+1)),"Data e în afara deplasării. ",""))))</f>
        <v/>
      </c>
    </row>
    <row r="618" spans="1:8" x14ac:dyDescent="0.2">
      <c r="A618" s="1" t="str">
        <f t="shared" si="9"/>
        <v/>
      </c>
      <c r="B618" s="18"/>
      <c r="C618" s="19" t="str">
        <f>IF(B618="","",COUNTIF(INDEX($B:$B,5):B618,B618))</f>
        <v/>
      </c>
      <c r="D618" s="20"/>
      <c r="E618" s="6"/>
      <c r="F618" s="6"/>
      <c r="G618" s="7"/>
      <c r="H618" s="21" t="str">
        <f>IF(B618="","",IF(ISNA(MATCH(B618,'Registru ordine'!$B$5:$B$304,0)),"Ordin inexistent în registru.",TRIM(IF(OR(D618="",E618="",F618="",G618=""),"Date incomplete. ","")&amp;IF(AND(D618&lt;&gt;"",OR(D618&lt;INDEX('Registru ordine'!$J$5:$J$304,MATCH(B618,'Registru ordine'!$B$5:$B$304,0))-1,D618&gt;INDEX('Registru ordine'!$L$5:$L$304,MATCH(B618,'Registru ordine'!$B$5:$B$304,0))+1)),"Data e în afara deplasării. ",""))))</f>
        <v/>
      </c>
    </row>
    <row r="619" spans="1:8" x14ac:dyDescent="0.2">
      <c r="A619" s="1" t="str">
        <f t="shared" si="9"/>
        <v/>
      </c>
      <c r="B619" s="18"/>
      <c r="C619" s="19" t="str">
        <f>IF(B619="","",COUNTIF(INDEX($B:$B,5):B619,B619))</f>
        <v/>
      </c>
      <c r="D619" s="20"/>
      <c r="E619" s="6"/>
      <c r="F619" s="6"/>
      <c r="G619" s="7"/>
      <c r="H619" s="21" t="str">
        <f>IF(B619="","",IF(ISNA(MATCH(B619,'Registru ordine'!$B$5:$B$304,0)),"Ordin inexistent în registru.",TRIM(IF(OR(D619="",E619="",F619="",G619=""),"Date incomplete. ","")&amp;IF(AND(D619&lt;&gt;"",OR(D619&lt;INDEX('Registru ordine'!$J$5:$J$304,MATCH(B619,'Registru ordine'!$B$5:$B$304,0))-1,D619&gt;INDEX('Registru ordine'!$L$5:$L$304,MATCH(B619,'Registru ordine'!$B$5:$B$304,0))+1)),"Data e în afara deplasării. ",""))))</f>
        <v/>
      </c>
    </row>
    <row r="620" spans="1:8" x14ac:dyDescent="0.2">
      <c r="A620" s="1" t="str">
        <f t="shared" si="9"/>
        <v/>
      </c>
      <c r="B620" s="18"/>
      <c r="C620" s="19" t="str">
        <f>IF(B620="","",COUNTIF(INDEX($B:$B,5):B620,B620))</f>
        <v/>
      </c>
      <c r="D620" s="20"/>
      <c r="E620" s="6"/>
      <c r="F620" s="6"/>
      <c r="G620" s="7"/>
      <c r="H620" s="21" t="str">
        <f>IF(B620="","",IF(ISNA(MATCH(B620,'Registru ordine'!$B$5:$B$304,0)),"Ordin inexistent în registru.",TRIM(IF(OR(D620="",E620="",F620="",G620=""),"Date incomplete. ","")&amp;IF(AND(D620&lt;&gt;"",OR(D620&lt;INDEX('Registru ordine'!$J$5:$J$304,MATCH(B620,'Registru ordine'!$B$5:$B$304,0))-1,D620&gt;INDEX('Registru ordine'!$L$5:$L$304,MATCH(B620,'Registru ordine'!$B$5:$B$304,0))+1)),"Data e în afara deplasării. ",""))))</f>
        <v/>
      </c>
    </row>
    <row r="621" spans="1:8" x14ac:dyDescent="0.2">
      <c r="A621" s="1" t="str">
        <f t="shared" si="9"/>
        <v/>
      </c>
      <c r="B621" s="18"/>
      <c r="C621" s="19" t="str">
        <f>IF(B621="","",COUNTIF(INDEX($B:$B,5):B621,B621))</f>
        <v/>
      </c>
      <c r="D621" s="20"/>
      <c r="E621" s="6"/>
      <c r="F621" s="6"/>
      <c r="G621" s="7"/>
      <c r="H621" s="21" t="str">
        <f>IF(B621="","",IF(ISNA(MATCH(B621,'Registru ordine'!$B$5:$B$304,0)),"Ordin inexistent în registru.",TRIM(IF(OR(D621="",E621="",F621="",G621=""),"Date incomplete. ","")&amp;IF(AND(D621&lt;&gt;"",OR(D621&lt;INDEX('Registru ordine'!$J$5:$J$304,MATCH(B621,'Registru ordine'!$B$5:$B$304,0))-1,D621&gt;INDEX('Registru ordine'!$L$5:$L$304,MATCH(B621,'Registru ordine'!$B$5:$B$304,0))+1)),"Data e în afara deplasării. ",""))))</f>
        <v/>
      </c>
    </row>
    <row r="622" spans="1:8" x14ac:dyDescent="0.2">
      <c r="A622" s="1" t="str">
        <f t="shared" si="9"/>
        <v/>
      </c>
      <c r="B622" s="18"/>
      <c r="C622" s="19" t="str">
        <f>IF(B622="","",COUNTIF(INDEX($B:$B,5):B622,B622))</f>
        <v/>
      </c>
      <c r="D622" s="20"/>
      <c r="E622" s="6"/>
      <c r="F622" s="6"/>
      <c r="G622" s="7"/>
      <c r="H622" s="21" t="str">
        <f>IF(B622="","",IF(ISNA(MATCH(B622,'Registru ordine'!$B$5:$B$304,0)),"Ordin inexistent în registru.",TRIM(IF(OR(D622="",E622="",F622="",G622=""),"Date incomplete. ","")&amp;IF(AND(D622&lt;&gt;"",OR(D622&lt;INDEX('Registru ordine'!$J$5:$J$304,MATCH(B622,'Registru ordine'!$B$5:$B$304,0))-1,D622&gt;INDEX('Registru ordine'!$L$5:$L$304,MATCH(B622,'Registru ordine'!$B$5:$B$304,0))+1)),"Data e în afara deplasării. ",""))))</f>
        <v/>
      </c>
    </row>
    <row r="623" spans="1:8" x14ac:dyDescent="0.2">
      <c r="A623" s="1" t="str">
        <f t="shared" si="9"/>
        <v/>
      </c>
      <c r="B623" s="18"/>
      <c r="C623" s="19" t="str">
        <f>IF(B623="","",COUNTIF(INDEX($B:$B,5):B623,B623))</f>
        <v/>
      </c>
      <c r="D623" s="20"/>
      <c r="E623" s="6"/>
      <c r="F623" s="6"/>
      <c r="G623" s="7"/>
      <c r="H623" s="21" t="str">
        <f>IF(B623="","",IF(ISNA(MATCH(B623,'Registru ordine'!$B$5:$B$304,0)),"Ordin inexistent în registru.",TRIM(IF(OR(D623="",E623="",F623="",G623=""),"Date incomplete. ","")&amp;IF(AND(D623&lt;&gt;"",OR(D623&lt;INDEX('Registru ordine'!$J$5:$J$304,MATCH(B623,'Registru ordine'!$B$5:$B$304,0))-1,D623&gt;INDEX('Registru ordine'!$L$5:$L$304,MATCH(B623,'Registru ordine'!$B$5:$B$304,0))+1)),"Data e în afara deplasării. ",""))))</f>
        <v/>
      </c>
    </row>
    <row r="624" spans="1:8" x14ac:dyDescent="0.2">
      <c r="A624" s="1" t="str">
        <f t="shared" si="9"/>
        <v/>
      </c>
      <c r="B624" s="18"/>
      <c r="C624" s="19" t="str">
        <f>IF(B624="","",COUNTIF(INDEX($B:$B,5):B624,B624))</f>
        <v/>
      </c>
      <c r="D624" s="20"/>
      <c r="E624" s="6"/>
      <c r="F624" s="6"/>
      <c r="G624" s="7"/>
      <c r="H624" s="21" t="str">
        <f>IF(B624="","",IF(ISNA(MATCH(B624,'Registru ordine'!$B$5:$B$304,0)),"Ordin inexistent în registru.",TRIM(IF(OR(D624="",E624="",F624="",G624=""),"Date incomplete. ","")&amp;IF(AND(D624&lt;&gt;"",OR(D624&lt;INDEX('Registru ordine'!$J$5:$J$304,MATCH(B624,'Registru ordine'!$B$5:$B$304,0))-1,D624&gt;INDEX('Registru ordine'!$L$5:$L$304,MATCH(B624,'Registru ordine'!$B$5:$B$304,0))+1)),"Data e în afara deplasării. ",""))))</f>
        <v/>
      </c>
    </row>
    <row r="625" spans="1:8" x14ac:dyDescent="0.2">
      <c r="A625" s="1" t="str">
        <f t="shared" si="9"/>
        <v/>
      </c>
      <c r="B625" s="18"/>
      <c r="C625" s="19" t="str">
        <f>IF(B625="","",COUNTIF(INDEX($B:$B,5):B625,B625))</f>
        <v/>
      </c>
      <c r="D625" s="20"/>
      <c r="E625" s="6"/>
      <c r="F625" s="6"/>
      <c r="G625" s="7"/>
      <c r="H625" s="21" t="str">
        <f>IF(B625="","",IF(ISNA(MATCH(B625,'Registru ordine'!$B$5:$B$304,0)),"Ordin inexistent în registru.",TRIM(IF(OR(D625="",E625="",F625="",G625=""),"Date incomplete. ","")&amp;IF(AND(D625&lt;&gt;"",OR(D625&lt;INDEX('Registru ordine'!$J$5:$J$304,MATCH(B625,'Registru ordine'!$B$5:$B$304,0))-1,D625&gt;INDEX('Registru ordine'!$L$5:$L$304,MATCH(B625,'Registru ordine'!$B$5:$B$304,0))+1)),"Data e în afara deplasării. ",""))))</f>
        <v/>
      </c>
    </row>
    <row r="626" spans="1:8" x14ac:dyDescent="0.2">
      <c r="A626" s="1" t="str">
        <f t="shared" si="9"/>
        <v/>
      </c>
      <c r="B626" s="18"/>
      <c r="C626" s="19" t="str">
        <f>IF(B626="","",COUNTIF(INDEX($B:$B,5):B626,B626))</f>
        <v/>
      </c>
      <c r="D626" s="20"/>
      <c r="E626" s="6"/>
      <c r="F626" s="6"/>
      <c r="G626" s="7"/>
      <c r="H626" s="21" t="str">
        <f>IF(B626="","",IF(ISNA(MATCH(B626,'Registru ordine'!$B$5:$B$304,0)),"Ordin inexistent în registru.",TRIM(IF(OR(D626="",E626="",F626="",G626=""),"Date incomplete. ","")&amp;IF(AND(D626&lt;&gt;"",OR(D626&lt;INDEX('Registru ordine'!$J$5:$J$304,MATCH(B626,'Registru ordine'!$B$5:$B$304,0))-1,D626&gt;INDEX('Registru ordine'!$L$5:$L$304,MATCH(B626,'Registru ordine'!$B$5:$B$304,0))+1)),"Data e în afara deplasării. ",""))))</f>
        <v/>
      </c>
    </row>
    <row r="627" spans="1:8" x14ac:dyDescent="0.2">
      <c r="A627" s="1" t="str">
        <f t="shared" si="9"/>
        <v/>
      </c>
      <c r="B627" s="18"/>
      <c r="C627" s="19" t="str">
        <f>IF(B627="","",COUNTIF(INDEX($B:$B,5):B627,B627))</f>
        <v/>
      </c>
      <c r="D627" s="20"/>
      <c r="E627" s="6"/>
      <c r="F627" s="6"/>
      <c r="G627" s="7"/>
      <c r="H627" s="21" t="str">
        <f>IF(B627="","",IF(ISNA(MATCH(B627,'Registru ordine'!$B$5:$B$304,0)),"Ordin inexistent în registru.",TRIM(IF(OR(D627="",E627="",F627="",G627=""),"Date incomplete. ","")&amp;IF(AND(D627&lt;&gt;"",OR(D627&lt;INDEX('Registru ordine'!$J$5:$J$304,MATCH(B627,'Registru ordine'!$B$5:$B$304,0))-1,D627&gt;INDEX('Registru ordine'!$L$5:$L$304,MATCH(B627,'Registru ordine'!$B$5:$B$304,0))+1)),"Data e în afara deplasării. ",""))))</f>
        <v/>
      </c>
    </row>
    <row r="628" spans="1:8" x14ac:dyDescent="0.2">
      <c r="A628" s="1" t="str">
        <f t="shared" si="9"/>
        <v/>
      </c>
      <c r="B628" s="18"/>
      <c r="C628" s="19" t="str">
        <f>IF(B628="","",COUNTIF(INDEX($B:$B,5):B628,B628))</f>
        <v/>
      </c>
      <c r="D628" s="20"/>
      <c r="E628" s="6"/>
      <c r="F628" s="6"/>
      <c r="G628" s="7"/>
      <c r="H628" s="21" t="str">
        <f>IF(B628="","",IF(ISNA(MATCH(B628,'Registru ordine'!$B$5:$B$304,0)),"Ordin inexistent în registru.",TRIM(IF(OR(D628="",E628="",F628="",G628=""),"Date incomplete. ","")&amp;IF(AND(D628&lt;&gt;"",OR(D628&lt;INDEX('Registru ordine'!$J$5:$J$304,MATCH(B628,'Registru ordine'!$B$5:$B$304,0))-1,D628&gt;INDEX('Registru ordine'!$L$5:$L$304,MATCH(B628,'Registru ordine'!$B$5:$B$304,0))+1)),"Data e în afara deplasării. ",""))))</f>
        <v/>
      </c>
    </row>
    <row r="629" spans="1:8" x14ac:dyDescent="0.2">
      <c r="A629" s="1" t="str">
        <f t="shared" si="9"/>
        <v/>
      </c>
      <c r="B629" s="18"/>
      <c r="C629" s="19" t="str">
        <f>IF(B629="","",COUNTIF(INDEX($B:$B,5):B629,B629))</f>
        <v/>
      </c>
      <c r="D629" s="20"/>
      <c r="E629" s="6"/>
      <c r="F629" s="6"/>
      <c r="G629" s="7"/>
      <c r="H629" s="21" t="str">
        <f>IF(B629="","",IF(ISNA(MATCH(B629,'Registru ordine'!$B$5:$B$304,0)),"Ordin inexistent în registru.",TRIM(IF(OR(D629="",E629="",F629="",G629=""),"Date incomplete. ","")&amp;IF(AND(D629&lt;&gt;"",OR(D629&lt;INDEX('Registru ordine'!$J$5:$J$304,MATCH(B629,'Registru ordine'!$B$5:$B$304,0))-1,D629&gt;INDEX('Registru ordine'!$L$5:$L$304,MATCH(B629,'Registru ordine'!$B$5:$B$304,0))+1)),"Data e în afara deplasării. ",""))))</f>
        <v/>
      </c>
    </row>
    <row r="630" spans="1:8" x14ac:dyDescent="0.2">
      <c r="A630" s="1" t="str">
        <f t="shared" si="9"/>
        <v/>
      </c>
      <c r="B630" s="18"/>
      <c r="C630" s="19" t="str">
        <f>IF(B630="","",COUNTIF(INDEX($B:$B,5):B630,B630))</f>
        <v/>
      </c>
      <c r="D630" s="20"/>
      <c r="E630" s="6"/>
      <c r="F630" s="6"/>
      <c r="G630" s="7"/>
      <c r="H630" s="21" t="str">
        <f>IF(B630="","",IF(ISNA(MATCH(B630,'Registru ordine'!$B$5:$B$304,0)),"Ordin inexistent în registru.",TRIM(IF(OR(D630="",E630="",F630="",G630=""),"Date incomplete. ","")&amp;IF(AND(D630&lt;&gt;"",OR(D630&lt;INDEX('Registru ordine'!$J$5:$J$304,MATCH(B630,'Registru ordine'!$B$5:$B$304,0))-1,D630&gt;INDEX('Registru ordine'!$L$5:$L$304,MATCH(B630,'Registru ordine'!$B$5:$B$304,0))+1)),"Data e în afara deplasării. ",""))))</f>
        <v/>
      </c>
    </row>
    <row r="631" spans="1:8" x14ac:dyDescent="0.2">
      <c r="A631" s="1" t="str">
        <f t="shared" si="9"/>
        <v/>
      </c>
      <c r="B631" s="18"/>
      <c r="C631" s="19" t="str">
        <f>IF(B631="","",COUNTIF(INDEX($B:$B,5):B631,B631))</f>
        <v/>
      </c>
      <c r="D631" s="20"/>
      <c r="E631" s="6"/>
      <c r="F631" s="6"/>
      <c r="G631" s="7"/>
      <c r="H631" s="21" t="str">
        <f>IF(B631="","",IF(ISNA(MATCH(B631,'Registru ordine'!$B$5:$B$304,0)),"Ordin inexistent în registru.",TRIM(IF(OR(D631="",E631="",F631="",G631=""),"Date incomplete. ","")&amp;IF(AND(D631&lt;&gt;"",OR(D631&lt;INDEX('Registru ordine'!$J$5:$J$304,MATCH(B631,'Registru ordine'!$B$5:$B$304,0))-1,D631&gt;INDEX('Registru ordine'!$L$5:$L$304,MATCH(B631,'Registru ordine'!$B$5:$B$304,0))+1)),"Data e în afara deplasării. ",""))))</f>
        <v/>
      </c>
    </row>
    <row r="632" spans="1:8" x14ac:dyDescent="0.2">
      <c r="A632" s="1" t="str">
        <f t="shared" si="9"/>
        <v/>
      </c>
      <c r="B632" s="18"/>
      <c r="C632" s="19" t="str">
        <f>IF(B632="","",COUNTIF(INDEX($B:$B,5):B632,B632))</f>
        <v/>
      </c>
      <c r="D632" s="20"/>
      <c r="E632" s="6"/>
      <c r="F632" s="6"/>
      <c r="G632" s="7"/>
      <c r="H632" s="21" t="str">
        <f>IF(B632="","",IF(ISNA(MATCH(B632,'Registru ordine'!$B$5:$B$304,0)),"Ordin inexistent în registru.",TRIM(IF(OR(D632="",E632="",F632="",G632=""),"Date incomplete. ","")&amp;IF(AND(D632&lt;&gt;"",OR(D632&lt;INDEX('Registru ordine'!$J$5:$J$304,MATCH(B632,'Registru ordine'!$B$5:$B$304,0))-1,D632&gt;INDEX('Registru ordine'!$L$5:$L$304,MATCH(B632,'Registru ordine'!$B$5:$B$304,0))+1)),"Data e în afara deplasării. ",""))))</f>
        <v/>
      </c>
    </row>
    <row r="633" spans="1:8" x14ac:dyDescent="0.2">
      <c r="A633" s="1" t="str">
        <f t="shared" si="9"/>
        <v/>
      </c>
      <c r="B633" s="18"/>
      <c r="C633" s="19" t="str">
        <f>IF(B633="","",COUNTIF(INDEX($B:$B,5):B633,B633))</f>
        <v/>
      </c>
      <c r="D633" s="20"/>
      <c r="E633" s="6"/>
      <c r="F633" s="6"/>
      <c r="G633" s="7"/>
      <c r="H633" s="21" t="str">
        <f>IF(B633="","",IF(ISNA(MATCH(B633,'Registru ordine'!$B$5:$B$304,0)),"Ordin inexistent în registru.",TRIM(IF(OR(D633="",E633="",F633="",G633=""),"Date incomplete. ","")&amp;IF(AND(D633&lt;&gt;"",OR(D633&lt;INDEX('Registru ordine'!$J$5:$J$304,MATCH(B633,'Registru ordine'!$B$5:$B$304,0))-1,D633&gt;INDEX('Registru ordine'!$L$5:$L$304,MATCH(B633,'Registru ordine'!$B$5:$B$304,0))+1)),"Data e în afara deplasării. ",""))))</f>
        <v/>
      </c>
    </row>
    <row r="634" spans="1:8" x14ac:dyDescent="0.2">
      <c r="A634" s="1" t="str">
        <f t="shared" si="9"/>
        <v/>
      </c>
      <c r="B634" s="18"/>
      <c r="C634" s="19" t="str">
        <f>IF(B634="","",COUNTIF(INDEX($B:$B,5):B634,B634))</f>
        <v/>
      </c>
      <c r="D634" s="20"/>
      <c r="E634" s="6"/>
      <c r="F634" s="6"/>
      <c r="G634" s="7"/>
      <c r="H634" s="21" t="str">
        <f>IF(B634="","",IF(ISNA(MATCH(B634,'Registru ordine'!$B$5:$B$304,0)),"Ordin inexistent în registru.",TRIM(IF(OR(D634="",E634="",F634="",G634=""),"Date incomplete. ","")&amp;IF(AND(D634&lt;&gt;"",OR(D634&lt;INDEX('Registru ordine'!$J$5:$J$304,MATCH(B634,'Registru ordine'!$B$5:$B$304,0))-1,D634&gt;INDEX('Registru ordine'!$L$5:$L$304,MATCH(B634,'Registru ordine'!$B$5:$B$304,0))+1)),"Data e în afara deplasării. ",""))))</f>
        <v/>
      </c>
    </row>
    <row r="635" spans="1:8" x14ac:dyDescent="0.2">
      <c r="A635" s="1" t="str">
        <f t="shared" si="9"/>
        <v/>
      </c>
      <c r="B635" s="18"/>
      <c r="C635" s="19" t="str">
        <f>IF(B635="","",COUNTIF(INDEX($B:$B,5):B635,B635))</f>
        <v/>
      </c>
      <c r="D635" s="20"/>
      <c r="E635" s="6"/>
      <c r="F635" s="6"/>
      <c r="G635" s="7"/>
      <c r="H635" s="21" t="str">
        <f>IF(B635="","",IF(ISNA(MATCH(B635,'Registru ordine'!$B$5:$B$304,0)),"Ordin inexistent în registru.",TRIM(IF(OR(D635="",E635="",F635="",G635=""),"Date incomplete. ","")&amp;IF(AND(D635&lt;&gt;"",OR(D635&lt;INDEX('Registru ordine'!$J$5:$J$304,MATCH(B635,'Registru ordine'!$B$5:$B$304,0))-1,D635&gt;INDEX('Registru ordine'!$L$5:$L$304,MATCH(B635,'Registru ordine'!$B$5:$B$304,0))+1)),"Data e în afara deplasării. ",""))))</f>
        <v/>
      </c>
    </row>
    <row r="636" spans="1:8" x14ac:dyDescent="0.2">
      <c r="A636" s="1" t="str">
        <f t="shared" si="9"/>
        <v/>
      </c>
      <c r="B636" s="18"/>
      <c r="C636" s="19" t="str">
        <f>IF(B636="","",COUNTIF(INDEX($B:$B,5):B636,B636))</f>
        <v/>
      </c>
      <c r="D636" s="20"/>
      <c r="E636" s="6"/>
      <c r="F636" s="6"/>
      <c r="G636" s="7"/>
      <c r="H636" s="21" t="str">
        <f>IF(B636="","",IF(ISNA(MATCH(B636,'Registru ordine'!$B$5:$B$304,0)),"Ordin inexistent în registru.",TRIM(IF(OR(D636="",E636="",F636="",G636=""),"Date incomplete. ","")&amp;IF(AND(D636&lt;&gt;"",OR(D636&lt;INDEX('Registru ordine'!$J$5:$J$304,MATCH(B636,'Registru ordine'!$B$5:$B$304,0))-1,D636&gt;INDEX('Registru ordine'!$L$5:$L$304,MATCH(B636,'Registru ordine'!$B$5:$B$304,0))+1)),"Data e în afara deplasării. ",""))))</f>
        <v/>
      </c>
    </row>
    <row r="637" spans="1:8" x14ac:dyDescent="0.2">
      <c r="A637" s="1" t="str">
        <f t="shared" si="9"/>
        <v/>
      </c>
      <c r="B637" s="18"/>
      <c r="C637" s="19" t="str">
        <f>IF(B637="","",COUNTIF(INDEX($B:$B,5):B637,B637))</f>
        <v/>
      </c>
      <c r="D637" s="20"/>
      <c r="E637" s="6"/>
      <c r="F637" s="6"/>
      <c r="G637" s="7"/>
      <c r="H637" s="21" t="str">
        <f>IF(B637="","",IF(ISNA(MATCH(B637,'Registru ordine'!$B$5:$B$304,0)),"Ordin inexistent în registru.",TRIM(IF(OR(D637="",E637="",F637="",G637=""),"Date incomplete. ","")&amp;IF(AND(D637&lt;&gt;"",OR(D637&lt;INDEX('Registru ordine'!$J$5:$J$304,MATCH(B637,'Registru ordine'!$B$5:$B$304,0))-1,D637&gt;INDEX('Registru ordine'!$L$5:$L$304,MATCH(B637,'Registru ordine'!$B$5:$B$304,0))+1)),"Data e în afara deplasării. ",""))))</f>
        <v/>
      </c>
    </row>
    <row r="638" spans="1:8" x14ac:dyDescent="0.2">
      <c r="A638" s="1" t="str">
        <f t="shared" si="9"/>
        <v/>
      </c>
      <c r="B638" s="18"/>
      <c r="C638" s="19" t="str">
        <f>IF(B638="","",COUNTIF(INDEX($B:$B,5):B638,B638))</f>
        <v/>
      </c>
      <c r="D638" s="20"/>
      <c r="E638" s="6"/>
      <c r="F638" s="6"/>
      <c r="G638" s="7"/>
      <c r="H638" s="21" t="str">
        <f>IF(B638="","",IF(ISNA(MATCH(B638,'Registru ordine'!$B$5:$B$304,0)),"Ordin inexistent în registru.",TRIM(IF(OR(D638="",E638="",F638="",G638=""),"Date incomplete. ","")&amp;IF(AND(D638&lt;&gt;"",OR(D638&lt;INDEX('Registru ordine'!$J$5:$J$304,MATCH(B638,'Registru ordine'!$B$5:$B$304,0))-1,D638&gt;INDEX('Registru ordine'!$L$5:$L$304,MATCH(B638,'Registru ordine'!$B$5:$B$304,0))+1)),"Data e în afara deplasării. ",""))))</f>
        <v/>
      </c>
    </row>
    <row r="639" spans="1:8" x14ac:dyDescent="0.2">
      <c r="A639" s="1" t="str">
        <f t="shared" si="9"/>
        <v/>
      </c>
      <c r="B639" s="18"/>
      <c r="C639" s="19" t="str">
        <f>IF(B639="","",COUNTIF(INDEX($B:$B,5):B639,B639))</f>
        <v/>
      </c>
      <c r="D639" s="20"/>
      <c r="E639" s="6"/>
      <c r="F639" s="6"/>
      <c r="G639" s="7"/>
      <c r="H639" s="21" t="str">
        <f>IF(B639="","",IF(ISNA(MATCH(B639,'Registru ordine'!$B$5:$B$304,0)),"Ordin inexistent în registru.",TRIM(IF(OR(D639="",E639="",F639="",G639=""),"Date incomplete. ","")&amp;IF(AND(D639&lt;&gt;"",OR(D639&lt;INDEX('Registru ordine'!$J$5:$J$304,MATCH(B639,'Registru ordine'!$B$5:$B$304,0))-1,D639&gt;INDEX('Registru ordine'!$L$5:$L$304,MATCH(B639,'Registru ordine'!$B$5:$B$304,0))+1)),"Data e în afara deplasării. ",""))))</f>
        <v/>
      </c>
    </row>
    <row r="640" spans="1:8" x14ac:dyDescent="0.2">
      <c r="A640" s="1" t="str">
        <f t="shared" si="9"/>
        <v/>
      </c>
      <c r="B640" s="18"/>
      <c r="C640" s="19" t="str">
        <f>IF(B640="","",COUNTIF(INDEX($B:$B,5):B640,B640))</f>
        <v/>
      </c>
      <c r="D640" s="20"/>
      <c r="E640" s="6"/>
      <c r="F640" s="6"/>
      <c r="G640" s="7"/>
      <c r="H640" s="21" t="str">
        <f>IF(B640="","",IF(ISNA(MATCH(B640,'Registru ordine'!$B$5:$B$304,0)),"Ordin inexistent în registru.",TRIM(IF(OR(D640="",E640="",F640="",G640=""),"Date incomplete. ","")&amp;IF(AND(D640&lt;&gt;"",OR(D640&lt;INDEX('Registru ordine'!$J$5:$J$304,MATCH(B640,'Registru ordine'!$B$5:$B$304,0))-1,D640&gt;INDEX('Registru ordine'!$L$5:$L$304,MATCH(B640,'Registru ordine'!$B$5:$B$304,0))+1)),"Data e în afara deplasării. ",""))))</f>
        <v/>
      </c>
    </row>
    <row r="641" spans="1:8" x14ac:dyDescent="0.2">
      <c r="A641" s="1" t="str">
        <f t="shared" si="9"/>
        <v/>
      </c>
      <c r="B641" s="18"/>
      <c r="C641" s="19" t="str">
        <f>IF(B641="","",COUNTIF(INDEX($B:$B,5):B641,B641))</f>
        <v/>
      </c>
      <c r="D641" s="20"/>
      <c r="E641" s="6"/>
      <c r="F641" s="6"/>
      <c r="G641" s="7"/>
      <c r="H641" s="21" t="str">
        <f>IF(B641="","",IF(ISNA(MATCH(B641,'Registru ordine'!$B$5:$B$304,0)),"Ordin inexistent în registru.",TRIM(IF(OR(D641="",E641="",F641="",G641=""),"Date incomplete. ","")&amp;IF(AND(D641&lt;&gt;"",OR(D641&lt;INDEX('Registru ordine'!$J$5:$J$304,MATCH(B641,'Registru ordine'!$B$5:$B$304,0))-1,D641&gt;INDEX('Registru ordine'!$L$5:$L$304,MATCH(B641,'Registru ordine'!$B$5:$B$304,0))+1)),"Data e în afara deplasării. ",""))))</f>
        <v/>
      </c>
    </row>
    <row r="642" spans="1:8" x14ac:dyDescent="0.2">
      <c r="A642" s="1" t="str">
        <f t="shared" si="9"/>
        <v/>
      </c>
      <c r="B642" s="18"/>
      <c r="C642" s="19" t="str">
        <f>IF(B642="","",COUNTIF(INDEX($B:$B,5):B642,B642))</f>
        <v/>
      </c>
      <c r="D642" s="20"/>
      <c r="E642" s="6"/>
      <c r="F642" s="6"/>
      <c r="G642" s="7"/>
      <c r="H642" s="21" t="str">
        <f>IF(B642="","",IF(ISNA(MATCH(B642,'Registru ordine'!$B$5:$B$304,0)),"Ordin inexistent în registru.",TRIM(IF(OR(D642="",E642="",F642="",G642=""),"Date incomplete. ","")&amp;IF(AND(D642&lt;&gt;"",OR(D642&lt;INDEX('Registru ordine'!$J$5:$J$304,MATCH(B642,'Registru ordine'!$B$5:$B$304,0))-1,D642&gt;INDEX('Registru ordine'!$L$5:$L$304,MATCH(B642,'Registru ordine'!$B$5:$B$304,0))+1)),"Data e în afara deplasării. ",""))))</f>
        <v/>
      </c>
    </row>
    <row r="643" spans="1:8" x14ac:dyDescent="0.2">
      <c r="A643" s="1" t="str">
        <f t="shared" si="9"/>
        <v/>
      </c>
      <c r="B643" s="18"/>
      <c r="C643" s="19" t="str">
        <f>IF(B643="","",COUNTIF(INDEX($B:$B,5):B643,B643))</f>
        <v/>
      </c>
      <c r="D643" s="20"/>
      <c r="E643" s="6"/>
      <c r="F643" s="6"/>
      <c r="G643" s="7"/>
      <c r="H643" s="21" t="str">
        <f>IF(B643="","",IF(ISNA(MATCH(B643,'Registru ordine'!$B$5:$B$304,0)),"Ordin inexistent în registru.",TRIM(IF(OR(D643="",E643="",F643="",G643=""),"Date incomplete. ","")&amp;IF(AND(D643&lt;&gt;"",OR(D643&lt;INDEX('Registru ordine'!$J$5:$J$304,MATCH(B643,'Registru ordine'!$B$5:$B$304,0))-1,D643&gt;INDEX('Registru ordine'!$L$5:$L$304,MATCH(B643,'Registru ordine'!$B$5:$B$304,0))+1)),"Data e în afara deplasării. ",""))))</f>
        <v/>
      </c>
    </row>
    <row r="644" spans="1:8" x14ac:dyDescent="0.2">
      <c r="A644" s="1" t="str">
        <f t="shared" si="9"/>
        <v/>
      </c>
      <c r="B644" s="18"/>
      <c r="C644" s="19" t="str">
        <f>IF(B644="","",COUNTIF(INDEX($B:$B,5):B644,B644))</f>
        <v/>
      </c>
      <c r="D644" s="20"/>
      <c r="E644" s="6"/>
      <c r="F644" s="6"/>
      <c r="G644" s="7"/>
      <c r="H644" s="21" t="str">
        <f>IF(B644="","",IF(ISNA(MATCH(B644,'Registru ordine'!$B$5:$B$304,0)),"Ordin inexistent în registru.",TRIM(IF(OR(D644="",E644="",F644="",G644=""),"Date incomplete. ","")&amp;IF(AND(D644&lt;&gt;"",OR(D644&lt;INDEX('Registru ordine'!$J$5:$J$304,MATCH(B644,'Registru ordine'!$B$5:$B$304,0))-1,D644&gt;INDEX('Registru ordine'!$L$5:$L$304,MATCH(B644,'Registru ordine'!$B$5:$B$304,0))+1)),"Data e în afara deplasării. ",""))))</f>
        <v/>
      </c>
    </row>
    <row r="645" spans="1:8" x14ac:dyDescent="0.2">
      <c r="A645" s="1" t="str">
        <f t="shared" ref="A645:A708" si="10">IF(B645="","",B645&amp;"|"&amp;C645)</f>
        <v/>
      </c>
      <c r="B645" s="18"/>
      <c r="C645" s="19" t="str">
        <f>IF(B645="","",COUNTIF(INDEX($B:$B,5):B645,B645))</f>
        <v/>
      </c>
      <c r="D645" s="20"/>
      <c r="E645" s="6"/>
      <c r="F645" s="6"/>
      <c r="G645" s="7"/>
      <c r="H645" s="21" t="str">
        <f>IF(B645="","",IF(ISNA(MATCH(B645,'Registru ordine'!$B$5:$B$304,0)),"Ordin inexistent în registru.",TRIM(IF(OR(D645="",E645="",F645="",G645=""),"Date incomplete. ","")&amp;IF(AND(D645&lt;&gt;"",OR(D645&lt;INDEX('Registru ordine'!$J$5:$J$304,MATCH(B645,'Registru ordine'!$B$5:$B$304,0))-1,D645&gt;INDEX('Registru ordine'!$L$5:$L$304,MATCH(B645,'Registru ordine'!$B$5:$B$304,0))+1)),"Data e în afara deplasării. ",""))))</f>
        <v/>
      </c>
    </row>
    <row r="646" spans="1:8" x14ac:dyDescent="0.2">
      <c r="A646" s="1" t="str">
        <f t="shared" si="10"/>
        <v/>
      </c>
      <c r="B646" s="18"/>
      <c r="C646" s="19" t="str">
        <f>IF(B646="","",COUNTIF(INDEX($B:$B,5):B646,B646))</f>
        <v/>
      </c>
      <c r="D646" s="20"/>
      <c r="E646" s="6"/>
      <c r="F646" s="6"/>
      <c r="G646" s="7"/>
      <c r="H646" s="21" t="str">
        <f>IF(B646="","",IF(ISNA(MATCH(B646,'Registru ordine'!$B$5:$B$304,0)),"Ordin inexistent în registru.",TRIM(IF(OR(D646="",E646="",F646="",G646=""),"Date incomplete. ","")&amp;IF(AND(D646&lt;&gt;"",OR(D646&lt;INDEX('Registru ordine'!$J$5:$J$304,MATCH(B646,'Registru ordine'!$B$5:$B$304,0))-1,D646&gt;INDEX('Registru ordine'!$L$5:$L$304,MATCH(B646,'Registru ordine'!$B$5:$B$304,0))+1)),"Data e în afara deplasării. ",""))))</f>
        <v/>
      </c>
    </row>
    <row r="647" spans="1:8" x14ac:dyDescent="0.2">
      <c r="A647" s="1" t="str">
        <f t="shared" si="10"/>
        <v/>
      </c>
      <c r="B647" s="18"/>
      <c r="C647" s="19" t="str">
        <f>IF(B647="","",COUNTIF(INDEX($B:$B,5):B647,B647))</f>
        <v/>
      </c>
      <c r="D647" s="20"/>
      <c r="E647" s="6"/>
      <c r="F647" s="6"/>
      <c r="G647" s="7"/>
      <c r="H647" s="21" t="str">
        <f>IF(B647="","",IF(ISNA(MATCH(B647,'Registru ordine'!$B$5:$B$304,0)),"Ordin inexistent în registru.",TRIM(IF(OR(D647="",E647="",F647="",G647=""),"Date incomplete. ","")&amp;IF(AND(D647&lt;&gt;"",OR(D647&lt;INDEX('Registru ordine'!$J$5:$J$304,MATCH(B647,'Registru ordine'!$B$5:$B$304,0))-1,D647&gt;INDEX('Registru ordine'!$L$5:$L$304,MATCH(B647,'Registru ordine'!$B$5:$B$304,0))+1)),"Data e în afara deplasării. ",""))))</f>
        <v/>
      </c>
    </row>
    <row r="648" spans="1:8" x14ac:dyDescent="0.2">
      <c r="A648" s="1" t="str">
        <f t="shared" si="10"/>
        <v/>
      </c>
      <c r="B648" s="18"/>
      <c r="C648" s="19" t="str">
        <f>IF(B648="","",COUNTIF(INDEX($B:$B,5):B648,B648))</f>
        <v/>
      </c>
      <c r="D648" s="20"/>
      <c r="E648" s="6"/>
      <c r="F648" s="6"/>
      <c r="G648" s="7"/>
      <c r="H648" s="21" t="str">
        <f>IF(B648="","",IF(ISNA(MATCH(B648,'Registru ordine'!$B$5:$B$304,0)),"Ordin inexistent în registru.",TRIM(IF(OR(D648="",E648="",F648="",G648=""),"Date incomplete. ","")&amp;IF(AND(D648&lt;&gt;"",OR(D648&lt;INDEX('Registru ordine'!$J$5:$J$304,MATCH(B648,'Registru ordine'!$B$5:$B$304,0))-1,D648&gt;INDEX('Registru ordine'!$L$5:$L$304,MATCH(B648,'Registru ordine'!$B$5:$B$304,0))+1)),"Data e în afara deplasării. ",""))))</f>
        <v/>
      </c>
    </row>
    <row r="649" spans="1:8" x14ac:dyDescent="0.2">
      <c r="A649" s="1" t="str">
        <f t="shared" si="10"/>
        <v/>
      </c>
      <c r="B649" s="18"/>
      <c r="C649" s="19" t="str">
        <f>IF(B649="","",COUNTIF(INDEX($B:$B,5):B649,B649))</f>
        <v/>
      </c>
      <c r="D649" s="20"/>
      <c r="E649" s="6"/>
      <c r="F649" s="6"/>
      <c r="G649" s="7"/>
      <c r="H649" s="21" t="str">
        <f>IF(B649="","",IF(ISNA(MATCH(B649,'Registru ordine'!$B$5:$B$304,0)),"Ordin inexistent în registru.",TRIM(IF(OR(D649="",E649="",F649="",G649=""),"Date incomplete. ","")&amp;IF(AND(D649&lt;&gt;"",OR(D649&lt;INDEX('Registru ordine'!$J$5:$J$304,MATCH(B649,'Registru ordine'!$B$5:$B$304,0))-1,D649&gt;INDEX('Registru ordine'!$L$5:$L$304,MATCH(B649,'Registru ordine'!$B$5:$B$304,0))+1)),"Data e în afara deplasării. ",""))))</f>
        <v/>
      </c>
    </row>
    <row r="650" spans="1:8" x14ac:dyDescent="0.2">
      <c r="A650" s="1" t="str">
        <f t="shared" si="10"/>
        <v/>
      </c>
      <c r="B650" s="18"/>
      <c r="C650" s="19" t="str">
        <f>IF(B650="","",COUNTIF(INDEX($B:$B,5):B650,B650))</f>
        <v/>
      </c>
      <c r="D650" s="20"/>
      <c r="E650" s="6"/>
      <c r="F650" s="6"/>
      <c r="G650" s="7"/>
      <c r="H650" s="21" t="str">
        <f>IF(B650="","",IF(ISNA(MATCH(B650,'Registru ordine'!$B$5:$B$304,0)),"Ordin inexistent în registru.",TRIM(IF(OR(D650="",E650="",F650="",G650=""),"Date incomplete. ","")&amp;IF(AND(D650&lt;&gt;"",OR(D650&lt;INDEX('Registru ordine'!$J$5:$J$304,MATCH(B650,'Registru ordine'!$B$5:$B$304,0))-1,D650&gt;INDEX('Registru ordine'!$L$5:$L$304,MATCH(B650,'Registru ordine'!$B$5:$B$304,0))+1)),"Data e în afara deplasării. ",""))))</f>
        <v/>
      </c>
    </row>
    <row r="651" spans="1:8" x14ac:dyDescent="0.2">
      <c r="A651" s="1" t="str">
        <f t="shared" si="10"/>
        <v/>
      </c>
      <c r="B651" s="18"/>
      <c r="C651" s="19" t="str">
        <f>IF(B651="","",COUNTIF(INDEX($B:$B,5):B651,B651))</f>
        <v/>
      </c>
      <c r="D651" s="20"/>
      <c r="E651" s="6"/>
      <c r="F651" s="6"/>
      <c r="G651" s="7"/>
      <c r="H651" s="21" t="str">
        <f>IF(B651="","",IF(ISNA(MATCH(B651,'Registru ordine'!$B$5:$B$304,0)),"Ordin inexistent în registru.",TRIM(IF(OR(D651="",E651="",F651="",G651=""),"Date incomplete. ","")&amp;IF(AND(D651&lt;&gt;"",OR(D651&lt;INDEX('Registru ordine'!$J$5:$J$304,MATCH(B651,'Registru ordine'!$B$5:$B$304,0))-1,D651&gt;INDEX('Registru ordine'!$L$5:$L$304,MATCH(B651,'Registru ordine'!$B$5:$B$304,0))+1)),"Data e în afara deplasării. ",""))))</f>
        <v/>
      </c>
    </row>
    <row r="652" spans="1:8" x14ac:dyDescent="0.2">
      <c r="A652" s="1" t="str">
        <f t="shared" si="10"/>
        <v/>
      </c>
      <c r="B652" s="18"/>
      <c r="C652" s="19" t="str">
        <f>IF(B652="","",COUNTIF(INDEX($B:$B,5):B652,B652))</f>
        <v/>
      </c>
      <c r="D652" s="20"/>
      <c r="E652" s="6"/>
      <c r="F652" s="6"/>
      <c r="G652" s="7"/>
      <c r="H652" s="21" t="str">
        <f>IF(B652="","",IF(ISNA(MATCH(B652,'Registru ordine'!$B$5:$B$304,0)),"Ordin inexistent în registru.",TRIM(IF(OR(D652="",E652="",F652="",G652=""),"Date incomplete. ","")&amp;IF(AND(D652&lt;&gt;"",OR(D652&lt;INDEX('Registru ordine'!$J$5:$J$304,MATCH(B652,'Registru ordine'!$B$5:$B$304,0))-1,D652&gt;INDEX('Registru ordine'!$L$5:$L$304,MATCH(B652,'Registru ordine'!$B$5:$B$304,0))+1)),"Data e în afara deplasării. ",""))))</f>
        <v/>
      </c>
    </row>
    <row r="653" spans="1:8" x14ac:dyDescent="0.2">
      <c r="A653" s="1" t="str">
        <f t="shared" si="10"/>
        <v/>
      </c>
      <c r="B653" s="18"/>
      <c r="C653" s="19" t="str">
        <f>IF(B653="","",COUNTIF(INDEX($B:$B,5):B653,B653))</f>
        <v/>
      </c>
      <c r="D653" s="20"/>
      <c r="E653" s="6"/>
      <c r="F653" s="6"/>
      <c r="G653" s="7"/>
      <c r="H653" s="21" t="str">
        <f>IF(B653="","",IF(ISNA(MATCH(B653,'Registru ordine'!$B$5:$B$304,0)),"Ordin inexistent în registru.",TRIM(IF(OR(D653="",E653="",F653="",G653=""),"Date incomplete. ","")&amp;IF(AND(D653&lt;&gt;"",OR(D653&lt;INDEX('Registru ordine'!$J$5:$J$304,MATCH(B653,'Registru ordine'!$B$5:$B$304,0))-1,D653&gt;INDEX('Registru ordine'!$L$5:$L$304,MATCH(B653,'Registru ordine'!$B$5:$B$304,0))+1)),"Data e în afara deplasării. ",""))))</f>
        <v/>
      </c>
    </row>
    <row r="654" spans="1:8" x14ac:dyDescent="0.2">
      <c r="A654" s="1" t="str">
        <f t="shared" si="10"/>
        <v/>
      </c>
      <c r="B654" s="18"/>
      <c r="C654" s="19" t="str">
        <f>IF(B654="","",COUNTIF(INDEX($B:$B,5):B654,B654))</f>
        <v/>
      </c>
      <c r="D654" s="20"/>
      <c r="E654" s="6"/>
      <c r="F654" s="6"/>
      <c r="G654" s="7"/>
      <c r="H654" s="21" t="str">
        <f>IF(B654="","",IF(ISNA(MATCH(B654,'Registru ordine'!$B$5:$B$304,0)),"Ordin inexistent în registru.",TRIM(IF(OR(D654="",E654="",F654="",G654=""),"Date incomplete. ","")&amp;IF(AND(D654&lt;&gt;"",OR(D654&lt;INDEX('Registru ordine'!$J$5:$J$304,MATCH(B654,'Registru ordine'!$B$5:$B$304,0))-1,D654&gt;INDEX('Registru ordine'!$L$5:$L$304,MATCH(B654,'Registru ordine'!$B$5:$B$304,0))+1)),"Data e în afara deplasării. ",""))))</f>
        <v/>
      </c>
    </row>
    <row r="655" spans="1:8" x14ac:dyDescent="0.2">
      <c r="A655" s="1" t="str">
        <f t="shared" si="10"/>
        <v/>
      </c>
      <c r="B655" s="18"/>
      <c r="C655" s="19" t="str">
        <f>IF(B655="","",COUNTIF(INDEX($B:$B,5):B655,B655))</f>
        <v/>
      </c>
      <c r="D655" s="20"/>
      <c r="E655" s="6"/>
      <c r="F655" s="6"/>
      <c r="G655" s="7"/>
      <c r="H655" s="21" t="str">
        <f>IF(B655="","",IF(ISNA(MATCH(B655,'Registru ordine'!$B$5:$B$304,0)),"Ordin inexistent în registru.",TRIM(IF(OR(D655="",E655="",F655="",G655=""),"Date incomplete. ","")&amp;IF(AND(D655&lt;&gt;"",OR(D655&lt;INDEX('Registru ordine'!$J$5:$J$304,MATCH(B655,'Registru ordine'!$B$5:$B$304,0))-1,D655&gt;INDEX('Registru ordine'!$L$5:$L$304,MATCH(B655,'Registru ordine'!$B$5:$B$304,0))+1)),"Data e în afara deplasării. ",""))))</f>
        <v/>
      </c>
    </row>
    <row r="656" spans="1:8" x14ac:dyDescent="0.2">
      <c r="A656" s="1" t="str">
        <f t="shared" si="10"/>
        <v/>
      </c>
      <c r="B656" s="18"/>
      <c r="C656" s="19" t="str">
        <f>IF(B656="","",COUNTIF(INDEX($B:$B,5):B656,B656))</f>
        <v/>
      </c>
      <c r="D656" s="20"/>
      <c r="E656" s="6"/>
      <c r="F656" s="6"/>
      <c r="G656" s="7"/>
      <c r="H656" s="21" t="str">
        <f>IF(B656="","",IF(ISNA(MATCH(B656,'Registru ordine'!$B$5:$B$304,0)),"Ordin inexistent în registru.",TRIM(IF(OR(D656="",E656="",F656="",G656=""),"Date incomplete. ","")&amp;IF(AND(D656&lt;&gt;"",OR(D656&lt;INDEX('Registru ordine'!$J$5:$J$304,MATCH(B656,'Registru ordine'!$B$5:$B$304,0))-1,D656&gt;INDEX('Registru ordine'!$L$5:$L$304,MATCH(B656,'Registru ordine'!$B$5:$B$304,0))+1)),"Data e în afara deplasării. ",""))))</f>
        <v/>
      </c>
    </row>
    <row r="657" spans="1:8" x14ac:dyDescent="0.2">
      <c r="A657" s="1" t="str">
        <f t="shared" si="10"/>
        <v/>
      </c>
      <c r="B657" s="18"/>
      <c r="C657" s="19" t="str">
        <f>IF(B657="","",COUNTIF(INDEX($B:$B,5):B657,B657))</f>
        <v/>
      </c>
      <c r="D657" s="20"/>
      <c r="E657" s="6"/>
      <c r="F657" s="6"/>
      <c r="G657" s="7"/>
      <c r="H657" s="21" t="str">
        <f>IF(B657="","",IF(ISNA(MATCH(B657,'Registru ordine'!$B$5:$B$304,0)),"Ordin inexistent în registru.",TRIM(IF(OR(D657="",E657="",F657="",G657=""),"Date incomplete. ","")&amp;IF(AND(D657&lt;&gt;"",OR(D657&lt;INDEX('Registru ordine'!$J$5:$J$304,MATCH(B657,'Registru ordine'!$B$5:$B$304,0))-1,D657&gt;INDEX('Registru ordine'!$L$5:$L$304,MATCH(B657,'Registru ordine'!$B$5:$B$304,0))+1)),"Data e în afara deplasării. ",""))))</f>
        <v/>
      </c>
    </row>
    <row r="658" spans="1:8" x14ac:dyDescent="0.2">
      <c r="A658" s="1" t="str">
        <f t="shared" si="10"/>
        <v/>
      </c>
      <c r="B658" s="18"/>
      <c r="C658" s="19" t="str">
        <f>IF(B658="","",COUNTIF(INDEX($B:$B,5):B658,B658))</f>
        <v/>
      </c>
      <c r="D658" s="20"/>
      <c r="E658" s="6"/>
      <c r="F658" s="6"/>
      <c r="G658" s="7"/>
      <c r="H658" s="21" t="str">
        <f>IF(B658="","",IF(ISNA(MATCH(B658,'Registru ordine'!$B$5:$B$304,0)),"Ordin inexistent în registru.",TRIM(IF(OR(D658="",E658="",F658="",G658=""),"Date incomplete. ","")&amp;IF(AND(D658&lt;&gt;"",OR(D658&lt;INDEX('Registru ordine'!$J$5:$J$304,MATCH(B658,'Registru ordine'!$B$5:$B$304,0))-1,D658&gt;INDEX('Registru ordine'!$L$5:$L$304,MATCH(B658,'Registru ordine'!$B$5:$B$304,0))+1)),"Data e în afara deplasării. ",""))))</f>
        <v/>
      </c>
    </row>
    <row r="659" spans="1:8" x14ac:dyDescent="0.2">
      <c r="A659" s="1" t="str">
        <f t="shared" si="10"/>
        <v/>
      </c>
      <c r="B659" s="18"/>
      <c r="C659" s="19" t="str">
        <f>IF(B659="","",COUNTIF(INDEX($B:$B,5):B659,B659))</f>
        <v/>
      </c>
      <c r="D659" s="20"/>
      <c r="E659" s="6"/>
      <c r="F659" s="6"/>
      <c r="G659" s="7"/>
      <c r="H659" s="21" t="str">
        <f>IF(B659="","",IF(ISNA(MATCH(B659,'Registru ordine'!$B$5:$B$304,0)),"Ordin inexistent în registru.",TRIM(IF(OR(D659="",E659="",F659="",G659=""),"Date incomplete. ","")&amp;IF(AND(D659&lt;&gt;"",OR(D659&lt;INDEX('Registru ordine'!$J$5:$J$304,MATCH(B659,'Registru ordine'!$B$5:$B$304,0))-1,D659&gt;INDEX('Registru ordine'!$L$5:$L$304,MATCH(B659,'Registru ordine'!$B$5:$B$304,0))+1)),"Data e în afara deplasării. ",""))))</f>
        <v/>
      </c>
    </row>
    <row r="660" spans="1:8" x14ac:dyDescent="0.2">
      <c r="A660" s="1" t="str">
        <f t="shared" si="10"/>
        <v/>
      </c>
      <c r="B660" s="18"/>
      <c r="C660" s="19" t="str">
        <f>IF(B660="","",COUNTIF(INDEX($B:$B,5):B660,B660))</f>
        <v/>
      </c>
      <c r="D660" s="20"/>
      <c r="E660" s="6"/>
      <c r="F660" s="6"/>
      <c r="G660" s="7"/>
      <c r="H660" s="21" t="str">
        <f>IF(B660="","",IF(ISNA(MATCH(B660,'Registru ordine'!$B$5:$B$304,0)),"Ordin inexistent în registru.",TRIM(IF(OR(D660="",E660="",F660="",G660=""),"Date incomplete. ","")&amp;IF(AND(D660&lt;&gt;"",OR(D660&lt;INDEX('Registru ordine'!$J$5:$J$304,MATCH(B660,'Registru ordine'!$B$5:$B$304,0))-1,D660&gt;INDEX('Registru ordine'!$L$5:$L$304,MATCH(B660,'Registru ordine'!$B$5:$B$304,0))+1)),"Data e în afara deplasării. ",""))))</f>
        <v/>
      </c>
    </row>
    <row r="661" spans="1:8" x14ac:dyDescent="0.2">
      <c r="A661" s="1" t="str">
        <f t="shared" si="10"/>
        <v/>
      </c>
      <c r="B661" s="18"/>
      <c r="C661" s="19" t="str">
        <f>IF(B661="","",COUNTIF(INDEX($B:$B,5):B661,B661))</f>
        <v/>
      </c>
      <c r="D661" s="20"/>
      <c r="E661" s="6"/>
      <c r="F661" s="6"/>
      <c r="G661" s="7"/>
      <c r="H661" s="21" t="str">
        <f>IF(B661="","",IF(ISNA(MATCH(B661,'Registru ordine'!$B$5:$B$304,0)),"Ordin inexistent în registru.",TRIM(IF(OR(D661="",E661="",F661="",G661=""),"Date incomplete. ","")&amp;IF(AND(D661&lt;&gt;"",OR(D661&lt;INDEX('Registru ordine'!$J$5:$J$304,MATCH(B661,'Registru ordine'!$B$5:$B$304,0))-1,D661&gt;INDEX('Registru ordine'!$L$5:$L$304,MATCH(B661,'Registru ordine'!$B$5:$B$304,0))+1)),"Data e în afara deplasării. ",""))))</f>
        <v/>
      </c>
    </row>
    <row r="662" spans="1:8" x14ac:dyDescent="0.2">
      <c r="A662" s="1" t="str">
        <f t="shared" si="10"/>
        <v/>
      </c>
      <c r="B662" s="18"/>
      <c r="C662" s="19" t="str">
        <f>IF(B662="","",COUNTIF(INDEX($B:$B,5):B662,B662))</f>
        <v/>
      </c>
      <c r="D662" s="20"/>
      <c r="E662" s="6"/>
      <c r="F662" s="6"/>
      <c r="G662" s="7"/>
      <c r="H662" s="21" t="str">
        <f>IF(B662="","",IF(ISNA(MATCH(B662,'Registru ordine'!$B$5:$B$304,0)),"Ordin inexistent în registru.",TRIM(IF(OR(D662="",E662="",F662="",G662=""),"Date incomplete. ","")&amp;IF(AND(D662&lt;&gt;"",OR(D662&lt;INDEX('Registru ordine'!$J$5:$J$304,MATCH(B662,'Registru ordine'!$B$5:$B$304,0))-1,D662&gt;INDEX('Registru ordine'!$L$5:$L$304,MATCH(B662,'Registru ordine'!$B$5:$B$304,0))+1)),"Data e în afara deplasării. ",""))))</f>
        <v/>
      </c>
    </row>
    <row r="663" spans="1:8" x14ac:dyDescent="0.2">
      <c r="A663" s="1" t="str">
        <f t="shared" si="10"/>
        <v/>
      </c>
      <c r="B663" s="18"/>
      <c r="C663" s="19" t="str">
        <f>IF(B663="","",COUNTIF(INDEX($B:$B,5):B663,B663))</f>
        <v/>
      </c>
      <c r="D663" s="20"/>
      <c r="E663" s="6"/>
      <c r="F663" s="6"/>
      <c r="G663" s="7"/>
      <c r="H663" s="21" t="str">
        <f>IF(B663="","",IF(ISNA(MATCH(B663,'Registru ordine'!$B$5:$B$304,0)),"Ordin inexistent în registru.",TRIM(IF(OR(D663="",E663="",F663="",G663=""),"Date incomplete. ","")&amp;IF(AND(D663&lt;&gt;"",OR(D663&lt;INDEX('Registru ordine'!$J$5:$J$304,MATCH(B663,'Registru ordine'!$B$5:$B$304,0))-1,D663&gt;INDEX('Registru ordine'!$L$5:$L$304,MATCH(B663,'Registru ordine'!$B$5:$B$304,0))+1)),"Data e în afara deplasării. ",""))))</f>
        <v/>
      </c>
    </row>
    <row r="664" spans="1:8" x14ac:dyDescent="0.2">
      <c r="A664" s="1" t="str">
        <f t="shared" si="10"/>
        <v/>
      </c>
      <c r="B664" s="18"/>
      <c r="C664" s="19" t="str">
        <f>IF(B664="","",COUNTIF(INDEX($B:$B,5):B664,B664))</f>
        <v/>
      </c>
      <c r="D664" s="20"/>
      <c r="E664" s="6"/>
      <c r="F664" s="6"/>
      <c r="G664" s="7"/>
      <c r="H664" s="21" t="str">
        <f>IF(B664="","",IF(ISNA(MATCH(B664,'Registru ordine'!$B$5:$B$304,0)),"Ordin inexistent în registru.",TRIM(IF(OR(D664="",E664="",F664="",G664=""),"Date incomplete. ","")&amp;IF(AND(D664&lt;&gt;"",OR(D664&lt;INDEX('Registru ordine'!$J$5:$J$304,MATCH(B664,'Registru ordine'!$B$5:$B$304,0))-1,D664&gt;INDEX('Registru ordine'!$L$5:$L$304,MATCH(B664,'Registru ordine'!$B$5:$B$304,0))+1)),"Data e în afara deplasării. ",""))))</f>
        <v/>
      </c>
    </row>
    <row r="665" spans="1:8" x14ac:dyDescent="0.2">
      <c r="A665" s="1" t="str">
        <f t="shared" si="10"/>
        <v/>
      </c>
      <c r="B665" s="18"/>
      <c r="C665" s="19" t="str">
        <f>IF(B665="","",COUNTIF(INDEX($B:$B,5):B665,B665))</f>
        <v/>
      </c>
      <c r="D665" s="20"/>
      <c r="E665" s="6"/>
      <c r="F665" s="6"/>
      <c r="G665" s="7"/>
      <c r="H665" s="21" t="str">
        <f>IF(B665="","",IF(ISNA(MATCH(B665,'Registru ordine'!$B$5:$B$304,0)),"Ordin inexistent în registru.",TRIM(IF(OR(D665="",E665="",F665="",G665=""),"Date incomplete. ","")&amp;IF(AND(D665&lt;&gt;"",OR(D665&lt;INDEX('Registru ordine'!$J$5:$J$304,MATCH(B665,'Registru ordine'!$B$5:$B$304,0))-1,D665&gt;INDEX('Registru ordine'!$L$5:$L$304,MATCH(B665,'Registru ordine'!$B$5:$B$304,0))+1)),"Data e în afara deplasării. ",""))))</f>
        <v/>
      </c>
    </row>
    <row r="666" spans="1:8" x14ac:dyDescent="0.2">
      <c r="A666" s="1" t="str">
        <f t="shared" si="10"/>
        <v/>
      </c>
      <c r="B666" s="18"/>
      <c r="C666" s="19" t="str">
        <f>IF(B666="","",COUNTIF(INDEX($B:$B,5):B666,B666))</f>
        <v/>
      </c>
      <c r="D666" s="20"/>
      <c r="E666" s="6"/>
      <c r="F666" s="6"/>
      <c r="G666" s="7"/>
      <c r="H666" s="21" t="str">
        <f>IF(B666="","",IF(ISNA(MATCH(B666,'Registru ordine'!$B$5:$B$304,0)),"Ordin inexistent în registru.",TRIM(IF(OR(D666="",E666="",F666="",G666=""),"Date incomplete. ","")&amp;IF(AND(D666&lt;&gt;"",OR(D666&lt;INDEX('Registru ordine'!$J$5:$J$304,MATCH(B666,'Registru ordine'!$B$5:$B$304,0))-1,D666&gt;INDEX('Registru ordine'!$L$5:$L$304,MATCH(B666,'Registru ordine'!$B$5:$B$304,0))+1)),"Data e în afara deplasării. ",""))))</f>
        <v/>
      </c>
    </row>
    <row r="667" spans="1:8" x14ac:dyDescent="0.2">
      <c r="A667" s="1" t="str">
        <f t="shared" si="10"/>
        <v/>
      </c>
      <c r="B667" s="18"/>
      <c r="C667" s="19" t="str">
        <f>IF(B667="","",COUNTIF(INDEX($B:$B,5):B667,B667))</f>
        <v/>
      </c>
      <c r="D667" s="20"/>
      <c r="E667" s="6"/>
      <c r="F667" s="6"/>
      <c r="G667" s="7"/>
      <c r="H667" s="21" t="str">
        <f>IF(B667="","",IF(ISNA(MATCH(B667,'Registru ordine'!$B$5:$B$304,0)),"Ordin inexistent în registru.",TRIM(IF(OR(D667="",E667="",F667="",G667=""),"Date incomplete. ","")&amp;IF(AND(D667&lt;&gt;"",OR(D667&lt;INDEX('Registru ordine'!$J$5:$J$304,MATCH(B667,'Registru ordine'!$B$5:$B$304,0))-1,D667&gt;INDEX('Registru ordine'!$L$5:$L$304,MATCH(B667,'Registru ordine'!$B$5:$B$304,0))+1)),"Data e în afara deplasării. ",""))))</f>
        <v/>
      </c>
    </row>
    <row r="668" spans="1:8" x14ac:dyDescent="0.2">
      <c r="A668" s="1" t="str">
        <f t="shared" si="10"/>
        <v/>
      </c>
      <c r="B668" s="18"/>
      <c r="C668" s="19" t="str">
        <f>IF(B668="","",COUNTIF(INDEX($B:$B,5):B668,B668))</f>
        <v/>
      </c>
      <c r="D668" s="20"/>
      <c r="E668" s="6"/>
      <c r="F668" s="6"/>
      <c r="G668" s="7"/>
      <c r="H668" s="21" t="str">
        <f>IF(B668="","",IF(ISNA(MATCH(B668,'Registru ordine'!$B$5:$B$304,0)),"Ordin inexistent în registru.",TRIM(IF(OR(D668="",E668="",F668="",G668=""),"Date incomplete. ","")&amp;IF(AND(D668&lt;&gt;"",OR(D668&lt;INDEX('Registru ordine'!$J$5:$J$304,MATCH(B668,'Registru ordine'!$B$5:$B$304,0))-1,D668&gt;INDEX('Registru ordine'!$L$5:$L$304,MATCH(B668,'Registru ordine'!$B$5:$B$304,0))+1)),"Data e în afara deplasării. ",""))))</f>
        <v/>
      </c>
    </row>
    <row r="669" spans="1:8" x14ac:dyDescent="0.2">
      <c r="A669" s="1" t="str">
        <f t="shared" si="10"/>
        <v/>
      </c>
      <c r="B669" s="18"/>
      <c r="C669" s="19" t="str">
        <f>IF(B669="","",COUNTIF(INDEX($B:$B,5):B669,B669))</f>
        <v/>
      </c>
      <c r="D669" s="20"/>
      <c r="E669" s="6"/>
      <c r="F669" s="6"/>
      <c r="G669" s="7"/>
      <c r="H669" s="21" t="str">
        <f>IF(B669="","",IF(ISNA(MATCH(B669,'Registru ordine'!$B$5:$B$304,0)),"Ordin inexistent în registru.",TRIM(IF(OR(D669="",E669="",F669="",G669=""),"Date incomplete. ","")&amp;IF(AND(D669&lt;&gt;"",OR(D669&lt;INDEX('Registru ordine'!$J$5:$J$304,MATCH(B669,'Registru ordine'!$B$5:$B$304,0))-1,D669&gt;INDEX('Registru ordine'!$L$5:$L$304,MATCH(B669,'Registru ordine'!$B$5:$B$304,0))+1)),"Data e în afara deplasării. ",""))))</f>
        <v/>
      </c>
    </row>
    <row r="670" spans="1:8" x14ac:dyDescent="0.2">
      <c r="A670" s="1" t="str">
        <f t="shared" si="10"/>
        <v/>
      </c>
      <c r="B670" s="18"/>
      <c r="C670" s="19" t="str">
        <f>IF(B670="","",COUNTIF(INDEX($B:$B,5):B670,B670))</f>
        <v/>
      </c>
      <c r="D670" s="20"/>
      <c r="E670" s="6"/>
      <c r="F670" s="6"/>
      <c r="G670" s="7"/>
      <c r="H670" s="21" t="str">
        <f>IF(B670="","",IF(ISNA(MATCH(B670,'Registru ordine'!$B$5:$B$304,0)),"Ordin inexistent în registru.",TRIM(IF(OR(D670="",E670="",F670="",G670=""),"Date incomplete. ","")&amp;IF(AND(D670&lt;&gt;"",OR(D670&lt;INDEX('Registru ordine'!$J$5:$J$304,MATCH(B670,'Registru ordine'!$B$5:$B$304,0))-1,D670&gt;INDEX('Registru ordine'!$L$5:$L$304,MATCH(B670,'Registru ordine'!$B$5:$B$304,0))+1)),"Data e în afara deplasării. ",""))))</f>
        <v/>
      </c>
    </row>
    <row r="671" spans="1:8" x14ac:dyDescent="0.2">
      <c r="A671" s="1" t="str">
        <f t="shared" si="10"/>
        <v/>
      </c>
      <c r="B671" s="18"/>
      <c r="C671" s="19" t="str">
        <f>IF(B671="","",COUNTIF(INDEX($B:$B,5):B671,B671))</f>
        <v/>
      </c>
      <c r="D671" s="20"/>
      <c r="E671" s="6"/>
      <c r="F671" s="6"/>
      <c r="G671" s="7"/>
      <c r="H671" s="21" t="str">
        <f>IF(B671="","",IF(ISNA(MATCH(B671,'Registru ordine'!$B$5:$B$304,0)),"Ordin inexistent în registru.",TRIM(IF(OR(D671="",E671="",F671="",G671=""),"Date incomplete. ","")&amp;IF(AND(D671&lt;&gt;"",OR(D671&lt;INDEX('Registru ordine'!$J$5:$J$304,MATCH(B671,'Registru ordine'!$B$5:$B$304,0))-1,D671&gt;INDEX('Registru ordine'!$L$5:$L$304,MATCH(B671,'Registru ordine'!$B$5:$B$304,0))+1)),"Data e în afara deplasării. ",""))))</f>
        <v/>
      </c>
    </row>
    <row r="672" spans="1:8" x14ac:dyDescent="0.2">
      <c r="A672" s="1" t="str">
        <f t="shared" si="10"/>
        <v/>
      </c>
      <c r="B672" s="18"/>
      <c r="C672" s="19" t="str">
        <f>IF(B672="","",COUNTIF(INDEX($B:$B,5):B672,B672))</f>
        <v/>
      </c>
      <c r="D672" s="20"/>
      <c r="E672" s="6"/>
      <c r="F672" s="6"/>
      <c r="G672" s="7"/>
      <c r="H672" s="21" t="str">
        <f>IF(B672="","",IF(ISNA(MATCH(B672,'Registru ordine'!$B$5:$B$304,0)),"Ordin inexistent în registru.",TRIM(IF(OR(D672="",E672="",F672="",G672=""),"Date incomplete. ","")&amp;IF(AND(D672&lt;&gt;"",OR(D672&lt;INDEX('Registru ordine'!$J$5:$J$304,MATCH(B672,'Registru ordine'!$B$5:$B$304,0))-1,D672&gt;INDEX('Registru ordine'!$L$5:$L$304,MATCH(B672,'Registru ordine'!$B$5:$B$304,0))+1)),"Data e în afara deplasării. ",""))))</f>
        <v/>
      </c>
    </row>
    <row r="673" spans="1:8" x14ac:dyDescent="0.2">
      <c r="A673" s="1" t="str">
        <f t="shared" si="10"/>
        <v/>
      </c>
      <c r="B673" s="18"/>
      <c r="C673" s="19" t="str">
        <f>IF(B673="","",COUNTIF(INDEX($B:$B,5):B673,B673))</f>
        <v/>
      </c>
      <c r="D673" s="20"/>
      <c r="E673" s="6"/>
      <c r="F673" s="6"/>
      <c r="G673" s="7"/>
      <c r="H673" s="21" t="str">
        <f>IF(B673="","",IF(ISNA(MATCH(B673,'Registru ordine'!$B$5:$B$304,0)),"Ordin inexistent în registru.",TRIM(IF(OR(D673="",E673="",F673="",G673=""),"Date incomplete. ","")&amp;IF(AND(D673&lt;&gt;"",OR(D673&lt;INDEX('Registru ordine'!$J$5:$J$304,MATCH(B673,'Registru ordine'!$B$5:$B$304,0))-1,D673&gt;INDEX('Registru ordine'!$L$5:$L$304,MATCH(B673,'Registru ordine'!$B$5:$B$304,0))+1)),"Data e în afara deplasării. ",""))))</f>
        <v/>
      </c>
    </row>
    <row r="674" spans="1:8" x14ac:dyDescent="0.2">
      <c r="A674" s="1" t="str">
        <f t="shared" si="10"/>
        <v/>
      </c>
      <c r="B674" s="18"/>
      <c r="C674" s="19" t="str">
        <f>IF(B674="","",COUNTIF(INDEX($B:$B,5):B674,B674))</f>
        <v/>
      </c>
      <c r="D674" s="20"/>
      <c r="E674" s="6"/>
      <c r="F674" s="6"/>
      <c r="G674" s="7"/>
      <c r="H674" s="21" t="str">
        <f>IF(B674="","",IF(ISNA(MATCH(B674,'Registru ordine'!$B$5:$B$304,0)),"Ordin inexistent în registru.",TRIM(IF(OR(D674="",E674="",F674="",G674=""),"Date incomplete. ","")&amp;IF(AND(D674&lt;&gt;"",OR(D674&lt;INDEX('Registru ordine'!$J$5:$J$304,MATCH(B674,'Registru ordine'!$B$5:$B$304,0))-1,D674&gt;INDEX('Registru ordine'!$L$5:$L$304,MATCH(B674,'Registru ordine'!$B$5:$B$304,0))+1)),"Data e în afara deplasării. ",""))))</f>
        <v/>
      </c>
    </row>
    <row r="675" spans="1:8" x14ac:dyDescent="0.2">
      <c r="A675" s="1" t="str">
        <f t="shared" si="10"/>
        <v/>
      </c>
      <c r="B675" s="18"/>
      <c r="C675" s="19" t="str">
        <f>IF(B675="","",COUNTIF(INDEX($B:$B,5):B675,B675))</f>
        <v/>
      </c>
      <c r="D675" s="20"/>
      <c r="E675" s="6"/>
      <c r="F675" s="6"/>
      <c r="G675" s="7"/>
      <c r="H675" s="21" t="str">
        <f>IF(B675="","",IF(ISNA(MATCH(B675,'Registru ordine'!$B$5:$B$304,0)),"Ordin inexistent în registru.",TRIM(IF(OR(D675="",E675="",F675="",G675=""),"Date incomplete. ","")&amp;IF(AND(D675&lt;&gt;"",OR(D675&lt;INDEX('Registru ordine'!$J$5:$J$304,MATCH(B675,'Registru ordine'!$B$5:$B$304,0))-1,D675&gt;INDEX('Registru ordine'!$L$5:$L$304,MATCH(B675,'Registru ordine'!$B$5:$B$304,0))+1)),"Data e în afara deplasării. ",""))))</f>
        <v/>
      </c>
    </row>
    <row r="676" spans="1:8" x14ac:dyDescent="0.2">
      <c r="A676" s="1" t="str">
        <f t="shared" si="10"/>
        <v/>
      </c>
      <c r="B676" s="18"/>
      <c r="C676" s="19" t="str">
        <f>IF(B676="","",COUNTIF(INDEX($B:$B,5):B676,B676))</f>
        <v/>
      </c>
      <c r="D676" s="20"/>
      <c r="E676" s="6"/>
      <c r="F676" s="6"/>
      <c r="G676" s="7"/>
      <c r="H676" s="21" t="str">
        <f>IF(B676="","",IF(ISNA(MATCH(B676,'Registru ordine'!$B$5:$B$304,0)),"Ordin inexistent în registru.",TRIM(IF(OR(D676="",E676="",F676="",G676=""),"Date incomplete. ","")&amp;IF(AND(D676&lt;&gt;"",OR(D676&lt;INDEX('Registru ordine'!$J$5:$J$304,MATCH(B676,'Registru ordine'!$B$5:$B$304,0))-1,D676&gt;INDEX('Registru ordine'!$L$5:$L$304,MATCH(B676,'Registru ordine'!$B$5:$B$304,0))+1)),"Data e în afara deplasării. ",""))))</f>
        <v/>
      </c>
    </row>
    <row r="677" spans="1:8" x14ac:dyDescent="0.2">
      <c r="A677" s="1" t="str">
        <f t="shared" si="10"/>
        <v/>
      </c>
      <c r="B677" s="18"/>
      <c r="C677" s="19" t="str">
        <f>IF(B677="","",COUNTIF(INDEX($B:$B,5):B677,B677))</f>
        <v/>
      </c>
      <c r="D677" s="20"/>
      <c r="E677" s="6"/>
      <c r="F677" s="6"/>
      <c r="G677" s="7"/>
      <c r="H677" s="21" t="str">
        <f>IF(B677="","",IF(ISNA(MATCH(B677,'Registru ordine'!$B$5:$B$304,0)),"Ordin inexistent în registru.",TRIM(IF(OR(D677="",E677="",F677="",G677=""),"Date incomplete. ","")&amp;IF(AND(D677&lt;&gt;"",OR(D677&lt;INDEX('Registru ordine'!$J$5:$J$304,MATCH(B677,'Registru ordine'!$B$5:$B$304,0))-1,D677&gt;INDEX('Registru ordine'!$L$5:$L$304,MATCH(B677,'Registru ordine'!$B$5:$B$304,0))+1)),"Data e în afara deplasării. ",""))))</f>
        <v/>
      </c>
    </row>
    <row r="678" spans="1:8" x14ac:dyDescent="0.2">
      <c r="A678" s="1" t="str">
        <f t="shared" si="10"/>
        <v/>
      </c>
      <c r="B678" s="18"/>
      <c r="C678" s="19" t="str">
        <f>IF(B678="","",COUNTIF(INDEX($B:$B,5):B678,B678))</f>
        <v/>
      </c>
      <c r="D678" s="20"/>
      <c r="E678" s="6"/>
      <c r="F678" s="6"/>
      <c r="G678" s="7"/>
      <c r="H678" s="21" t="str">
        <f>IF(B678="","",IF(ISNA(MATCH(B678,'Registru ordine'!$B$5:$B$304,0)),"Ordin inexistent în registru.",TRIM(IF(OR(D678="",E678="",F678="",G678=""),"Date incomplete. ","")&amp;IF(AND(D678&lt;&gt;"",OR(D678&lt;INDEX('Registru ordine'!$J$5:$J$304,MATCH(B678,'Registru ordine'!$B$5:$B$304,0))-1,D678&gt;INDEX('Registru ordine'!$L$5:$L$304,MATCH(B678,'Registru ordine'!$B$5:$B$304,0))+1)),"Data e în afara deplasării. ",""))))</f>
        <v/>
      </c>
    </row>
    <row r="679" spans="1:8" x14ac:dyDescent="0.2">
      <c r="A679" s="1" t="str">
        <f t="shared" si="10"/>
        <v/>
      </c>
      <c r="B679" s="18"/>
      <c r="C679" s="19" t="str">
        <f>IF(B679="","",COUNTIF(INDEX($B:$B,5):B679,B679))</f>
        <v/>
      </c>
      <c r="D679" s="20"/>
      <c r="E679" s="6"/>
      <c r="F679" s="6"/>
      <c r="G679" s="7"/>
      <c r="H679" s="21" t="str">
        <f>IF(B679="","",IF(ISNA(MATCH(B679,'Registru ordine'!$B$5:$B$304,0)),"Ordin inexistent în registru.",TRIM(IF(OR(D679="",E679="",F679="",G679=""),"Date incomplete. ","")&amp;IF(AND(D679&lt;&gt;"",OR(D679&lt;INDEX('Registru ordine'!$J$5:$J$304,MATCH(B679,'Registru ordine'!$B$5:$B$304,0))-1,D679&gt;INDEX('Registru ordine'!$L$5:$L$304,MATCH(B679,'Registru ordine'!$B$5:$B$304,0))+1)),"Data e în afara deplasării. ",""))))</f>
        <v/>
      </c>
    </row>
    <row r="680" spans="1:8" x14ac:dyDescent="0.2">
      <c r="A680" s="1" t="str">
        <f t="shared" si="10"/>
        <v/>
      </c>
      <c r="B680" s="18"/>
      <c r="C680" s="19" t="str">
        <f>IF(B680="","",COUNTIF(INDEX($B:$B,5):B680,B680))</f>
        <v/>
      </c>
      <c r="D680" s="20"/>
      <c r="E680" s="6"/>
      <c r="F680" s="6"/>
      <c r="G680" s="7"/>
      <c r="H680" s="21" t="str">
        <f>IF(B680="","",IF(ISNA(MATCH(B680,'Registru ordine'!$B$5:$B$304,0)),"Ordin inexistent în registru.",TRIM(IF(OR(D680="",E680="",F680="",G680=""),"Date incomplete. ","")&amp;IF(AND(D680&lt;&gt;"",OR(D680&lt;INDEX('Registru ordine'!$J$5:$J$304,MATCH(B680,'Registru ordine'!$B$5:$B$304,0))-1,D680&gt;INDEX('Registru ordine'!$L$5:$L$304,MATCH(B680,'Registru ordine'!$B$5:$B$304,0))+1)),"Data e în afara deplasării. ",""))))</f>
        <v/>
      </c>
    </row>
    <row r="681" spans="1:8" x14ac:dyDescent="0.2">
      <c r="A681" s="1" t="str">
        <f t="shared" si="10"/>
        <v/>
      </c>
      <c r="B681" s="18"/>
      <c r="C681" s="19" t="str">
        <f>IF(B681="","",COUNTIF(INDEX($B:$B,5):B681,B681))</f>
        <v/>
      </c>
      <c r="D681" s="20"/>
      <c r="E681" s="6"/>
      <c r="F681" s="6"/>
      <c r="G681" s="7"/>
      <c r="H681" s="21" t="str">
        <f>IF(B681="","",IF(ISNA(MATCH(B681,'Registru ordine'!$B$5:$B$304,0)),"Ordin inexistent în registru.",TRIM(IF(OR(D681="",E681="",F681="",G681=""),"Date incomplete. ","")&amp;IF(AND(D681&lt;&gt;"",OR(D681&lt;INDEX('Registru ordine'!$J$5:$J$304,MATCH(B681,'Registru ordine'!$B$5:$B$304,0))-1,D681&gt;INDEX('Registru ordine'!$L$5:$L$304,MATCH(B681,'Registru ordine'!$B$5:$B$304,0))+1)),"Data e în afara deplasării. ",""))))</f>
        <v/>
      </c>
    </row>
    <row r="682" spans="1:8" x14ac:dyDescent="0.2">
      <c r="A682" s="1" t="str">
        <f t="shared" si="10"/>
        <v/>
      </c>
      <c r="B682" s="18"/>
      <c r="C682" s="19" t="str">
        <f>IF(B682="","",COUNTIF(INDEX($B:$B,5):B682,B682))</f>
        <v/>
      </c>
      <c r="D682" s="20"/>
      <c r="E682" s="6"/>
      <c r="F682" s="6"/>
      <c r="G682" s="7"/>
      <c r="H682" s="21" t="str">
        <f>IF(B682="","",IF(ISNA(MATCH(B682,'Registru ordine'!$B$5:$B$304,0)),"Ordin inexistent în registru.",TRIM(IF(OR(D682="",E682="",F682="",G682=""),"Date incomplete. ","")&amp;IF(AND(D682&lt;&gt;"",OR(D682&lt;INDEX('Registru ordine'!$J$5:$J$304,MATCH(B682,'Registru ordine'!$B$5:$B$304,0))-1,D682&gt;INDEX('Registru ordine'!$L$5:$L$304,MATCH(B682,'Registru ordine'!$B$5:$B$304,0))+1)),"Data e în afara deplasării. ",""))))</f>
        <v/>
      </c>
    </row>
    <row r="683" spans="1:8" x14ac:dyDescent="0.2">
      <c r="A683" s="1" t="str">
        <f t="shared" si="10"/>
        <v/>
      </c>
      <c r="B683" s="18"/>
      <c r="C683" s="19" t="str">
        <f>IF(B683="","",COUNTIF(INDEX($B:$B,5):B683,B683))</f>
        <v/>
      </c>
      <c r="D683" s="20"/>
      <c r="E683" s="6"/>
      <c r="F683" s="6"/>
      <c r="G683" s="7"/>
      <c r="H683" s="21" t="str">
        <f>IF(B683="","",IF(ISNA(MATCH(B683,'Registru ordine'!$B$5:$B$304,0)),"Ordin inexistent în registru.",TRIM(IF(OR(D683="",E683="",F683="",G683=""),"Date incomplete. ","")&amp;IF(AND(D683&lt;&gt;"",OR(D683&lt;INDEX('Registru ordine'!$J$5:$J$304,MATCH(B683,'Registru ordine'!$B$5:$B$304,0))-1,D683&gt;INDEX('Registru ordine'!$L$5:$L$304,MATCH(B683,'Registru ordine'!$B$5:$B$304,0))+1)),"Data e în afara deplasării. ",""))))</f>
        <v/>
      </c>
    </row>
    <row r="684" spans="1:8" x14ac:dyDescent="0.2">
      <c r="A684" s="1" t="str">
        <f t="shared" si="10"/>
        <v/>
      </c>
      <c r="B684" s="18"/>
      <c r="C684" s="19" t="str">
        <f>IF(B684="","",COUNTIF(INDEX($B:$B,5):B684,B684))</f>
        <v/>
      </c>
      <c r="D684" s="20"/>
      <c r="E684" s="6"/>
      <c r="F684" s="6"/>
      <c r="G684" s="7"/>
      <c r="H684" s="21" t="str">
        <f>IF(B684="","",IF(ISNA(MATCH(B684,'Registru ordine'!$B$5:$B$304,0)),"Ordin inexistent în registru.",TRIM(IF(OR(D684="",E684="",F684="",G684=""),"Date incomplete. ","")&amp;IF(AND(D684&lt;&gt;"",OR(D684&lt;INDEX('Registru ordine'!$J$5:$J$304,MATCH(B684,'Registru ordine'!$B$5:$B$304,0))-1,D684&gt;INDEX('Registru ordine'!$L$5:$L$304,MATCH(B684,'Registru ordine'!$B$5:$B$304,0))+1)),"Data e în afara deplasării. ",""))))</f>
        <v/>
      </c>
    </row>
    <row r="685" spans="1:8" x14ac:dyDescent="0.2">
      <c r="A685" s="1" t="str">
        <f t="shared" si="10"/>
        <v/>
      </c>
      <c r="B685" s="18"/>
      <c r="C685" s="19" t="str">
        <f>IF(B685="","",COUNTIF(INDEX($B:$B,5):B685,B685))</f>
        <v/>
      </c>
      <c r="D685" s="20"/>
      <c r="E685" s="6"/>
      <c r="F685" s="6"/>
      <c r="G685" s="7"/>
      <c r="H685" s="21" t="str">
        <f>IF(B685="","",IF(ISNA(MATCH(B685,'Registru ordine'!$B$5:$B$304,0)),"Ordin inexistent în registru.",TRIM(IF(OR(D685="",E685="",F685="",G685=""),"Date incomplete. ","")&amp;IF(AND(D685&lt;&gt;"",OR(D685&lt;INDEX('Registru ordine'!$J$5:$J$304,MATCH(B685,'Registru ordine'!$B$5:$B$304,0))-1,D685&gt;INDEX('Registru ordine'!$L$5:$L$304,MATCH(B685,'Registru ordine'!$B$5:$B$304,0))+1)),"Data e în afara deplasării. ",""))))</f>
        <v/>
      </c>
    </row>
    <row r="686" spans="1:8" x14ac:dyDescent="0.2">
      <c r="A686" s="1" t="str">
        <f t="shared" si="10"/>
        <v/>
      </c>
      <c r="B686" s="18"/>
      <c r="C686" s="19" t="str">
        <f>IF(B686="","",COUNTIF(INDEX($B:$B,5):B686,B686))</f>
        <v/>
      </c>
      <c r="D686" s="20"/>
      <c r="E686" s="6"/>
      <c r="F686" s="6"/>
      <c r="G686" s="7"/>
      <c r="H686" s="21" t="str">
        <f>IF(B686="","",IF(ISNA(MATCH(B686,'Registru ordine'!$B$5:$B$304,0)),"Ordin inexistent în registru.",TRIM(IF(OR(D686="",E686="",F686="",G686=""),"Date incomplete. ","")&amp;IF(AND(D686&lt;&gt;"",OR(D686&lt;INDEX('Registru ordine'!$J$5:$J$304,MATCH(B686,'Registru ordine'!$B$5:$B$304,0))-1,D686&gt;INDEX('Registru ordine'!$L$5:$L$304,MATCH(B686,'Registru ordine'!$B$5:$B$304,0))+1)),"Data e în afara deplasării. ",""))))</f>
        <v/>
      </c>
    </row>
    <row r="687" spans="1:8" x14ac:dyDescent="0.2">
      <c r="A687" s="1" t="str">
        <f t="shared" si="10"/>
        <v/>
      </c>
      <c r="B687" s="18"/>
      <c r="C687" s="19" t="str">
        <f>IF(B687="","",COUNTIF(INDEX($B:$B,5):B687,B687))</f>
        <v/>
      </c>
      <c r="D687" s="20"/>
      <c r="E687" s="6"/>
      <c r="F687" s="6"/>
      <c r="G687" s="7"/>
      <c r="H687" s="21" t="str">
        <f>IF(B687="","",IF(ISNA(MATCH(B687,'Registru ordine'!$B$5:$B$304,0)),"Ordin inexistent în registru.",TRIM(IF(OR(D687="",E687="",F687="",G687=""),"Date incomplete. ","")&amp;IF(AND(D687&lt;&gt;"",OR(D687&lt;INDEX('Registru ordine'!$J$5:$J$304,MATCH(B687,'Registru ordine'!$B$5:$B$304,0))-1,D687&gt;INDEX('Registru ordine'!$L$5:$L$304,MATCH(B687,'Registru ordine'!$B$5:$B$304,0))+1)),"Data e în afara deplasării. ",""))))</f>
        <v/>
      </c>
    </row>
    <row r="688" spans="1:8" x14ac:dyDescent="0.2">
      <c r="A688" s="1" t="str">
        <f t="shared" si="10"/>
        <v/>
      </c>
      <c r="B688" s="18"/>
      <c r="C688" s="19" t="str">
        <f>IF(B688="","",COUNTIF(INDEX($B:$B,5):B688,B688))</f>
        <v/>
      </c>
      <c r="D688" s="20"/>
      <c r="E688" s="6"/>
      <c r="F688" s="6"/>
      <c r="G688" s="7"/>
      <c r="H688" s="21" t="str">
        <f>IF(B688="","",IF(ISNA(MATCH(B688,'Registru ordine'!$B$5:$B$304,0)),"Ordin inexistent în registru.",TRIM(IF(OR(D688="",E688="",F688="",G688=""),"Date incomplete. ","")&amp;IF(AND(D688&lt;&gt;"",OR(D688&lt;INDEX('Registru ordine'!$J$5:$J$304,MATCH(B688,'Registru ordine'!$B$5:$B$304,0))-1,D688&gt;INDEX('Registru ordine'!$L$5:$L$304,MATCH(B688,'Registru ordine'!$B$5:$B$304,0))+1)),"Data e în afara deplasării. ",""))))</f>
        <v/>
      </c>
    </row>
    <row r="689" spans="1:8" x14ac:dyDescent="0.2">
      <c r="A689" s="1" t="str">
        <f t="shared" si="10"/>
        <v/>
      </c>
      <c r="B689" s="18"/>
      <c r="C689" s="19" t="str">
        <f>IF(B689="","",COUNTIF(INDEX($B:$B,5):B689,B689))</f>
        <v/>
      </c>
      <c r="D689" s="20"/>
      <c r="E689" s="6"/>
      <c r="F689" s="6"/>
      <c r="G689" s="7"/>
      <c r="H689" s="21" t="str">
        <f>IF(B689="","",IF(ISNA(MATCH(B689,'Registru ordine'!$B$5:$B$304,0)),"Ordin inexistent în registru.",TRIM(IF(OR(D689="",E689="",F689="",G689=""),"Date incomplete. ","")&amp;IF(AND(D689&lt;&gt;"",OR(D689&lt;INDEX('Registru ordine'!$J$5:$J$304,MATCH(B689,'Registru ordine'!$B$5:$B$304,0))-1,D689&gt;INDEX('Registru ordine'!$L$5:$L$304,MATCH(B689,'Registru ordine'!$B$5:$B$304,0))+1)),"Data e în afara deplasării. ",""))))</f>
        <v/>
      </c>
    </row>
    <row r="690" spans="1:8" x14ac:dyDescent="0.2">
      <c r="A690" s="1" t="str">
        <f t="shared" si="10"/>
        <v/>
      </c>
      <c r="B690" s="18"/>
      <c r="C690" s="19" t="str">
        <f>IF(B690="","",COUNTIF(INDEX($B:$B,5):B690,B690))</f>
        <v/>
      </c>
      <c r="D690" s="20"/>
      <c r="E690" s="6"/>
      <c r="F690" s="6"/>
      <c r="G690" s="7"/>
      <c r="H690" s="21" t="str">
        <f>IF(B690="","",IF(ISNA(MATCH(B690,'Registru ordine'!$B$5:$B$304,0)),"Ordin inexistent în registru.",TRIM(IF(OR(D690="",E690="",F690="",G690=""),"Date incomplete. ","")&amp;IF(AND(D690&lt;&gt;"",OR(D690&lt;INDEX('Registru ordine'!$J$5:$J$304,MATCH(B690,'Registru ordine'!$B$5:$B$304,0))-1,D690&gt;INDEX('Registru ordine'!$L$5:$L$304,MATCH(B690,'Registru ordine'!$B$5:$B$304,0))+1)),"Data e în afara deplasării. ",""))))</f>
        <v/>
      </c>
    </row>
    <row r="691" spans="1:8" x14ac:dyDescent="0.2">
      <c r="A691" s="1" t="str">
        <f t="shared" si="10"/>
        <v/>
      </c>
      <c r="B691" s="18"/>
      <c r="C691" s="19" t="str">
        <f>IF(B691="","",COUNTIF(INDEX($B:$B,5):B691,B691))</f>
        <v/>
      </c>
      <c r="D691" s="20"/>
      <c r="E691" s="6"/>
      <c r="F691" s="6"/>
      <c r="G691" s="7"/>
      <c r="H691" s="21" t="str">
        <f>IF(B691="","",IF(ISNA(MATCH(B691,'Registru ordine'!$B$5:$B$304,0)),"Ordin inexistent în registru.",TRIM(IF(OR(D691="",E691="",F691="",G691=""),"Date incomplete. ","")&amp;IF(AND(D691&lt;&gt;"",OR(D691&lt;INDEX('Registru ordine'!$J$5:$J$304,MATCH(B691,'Registru ordine'!$B$5:$B$304,0))-1,D691&gt;INDEX('Registru ordine'!$L$5:$L$304,MATCH(B691,'Registru ordine'!$B$5:$B$304,0))+1)),"Data e în afara deplasării. ",""))))</f>
        <v/>
      </c>
    </row>
    <row r="692" spans="1:8" x14ac:dyDescent="0.2">
      <c r="A692" s="1" t="str">
        <f t="shared" si="10"/>
        <v/>
      </c>
      <c r="B692" s="18"/>
      <c r="C692" s="19" t="str">
        <f>IF(B692="","",COUNTIF(INDEX($B:$B,5):B692,B692))</f>
        <v/>
      </c>
      <c r="D692" s="20"/>
      <c r="E692" s="6"/>
      <c r="F692" s="6"/>
      <c r="G692" s="7"/>
      <c r="H692" s="21" t="str">
        <f>IF(B692="","",IF(ISNA(MATCH(B692,'Registru ordine'!$B$5:$B$304,0)),"Ordin inexistent în registru.",TRIM(IF(OR(D692="",E692="",F692="",G692=""),"Date incomplete. ","")&amp;IF(AND(D692&lt;&gt;"",OR(D692&lt;INDEX('Registru ordine'!$J$5:$J$304,MATCH(B692,'Registru ordine'!$B$5:$B$304,0))-1,D692&gt;INDEX('Registru ordine'!$L$5:$L$304,MATCH(B692,'Registru ordine'!$B$5:$B$304,0))+1)),"Data e în afara deplasării. ",""))))</f>
        <v/>
      </c>
    </row>
    <row r="693" spans="1:8" x14ac:dyDescent="0.2">
      <c r="A693" s="1" t="str">
        <f t="shared" si="10"/>
        <v/>
      </c>
      <c r="B693" s="18"/>
      <c r="C693" s="19" t="str">
        <f>IF(B693="","",COUNTIF(INDEX($B:$B,5):B693,B693))</f>
        <v/>
      </c>
      <c r="D693" s="20"/>
      <c r="E693" s="6"/>
      <c r="F693" s="6"/>
      <c r="G693" s="7"/>
      <c r="H693" s="21" t="str">
        <f>IF(B693="","",IF(ISNA(MATCH(B693,'Registru ordine'!$B$5:$B$304,0)),"Ordin inexistent în registru.",TRIM(IF(OR(D693="",E693="",F693="",G693=""),"Date incomplete. ","")&amp;IF(AND(D693&lt;&gt;"",OR(D693&lt;INDEX('Registru ordine'!$J$5:$J$304,MATCH(B693,'Registru ordine'!$B$5:$B$304,0))-1,D693&gt;INDEX('Registru ordine'!$L$5:$L$304,MATCH(B693,'Registru ordine'!$B$5:$B$304,0))+1)),"Data e în afara deplasării. ",""))))</f>
        <v/>
      </c>
    </row>
    <row r="694" spans="1:8" x14ac:dyDescent="0.2">
      <c r="A694" s="1" t="str">
        <f t="shared" si="10"/>
        <v/>
      </c>
      <c r="B694" s="18"/>
      <c r="C694" s="19" t="str">
        <f>IF(B694="","",COUNTIF(INDEX($B:$B,5):B694,B694))</f>
        <v/>
      </c>
      <c r="D694" s="20"/>
      <c r="E694" s="6"/>
      <c r="F694" s="6"/>
      <c r="G694" s="7"/>
      <c r="H694" s="21" t="str">
        <f>IF(B694="","",IF(ISNA(MATCH(B694,'Registru ordine'!$B$5:$B$304,0)),"Ordin inexistent în registru.",TRIM(IF(OR(D694="",E694="",F694="",G694=""),"Date incomplete. ","")&amp;IF(AND(D694&lt;&gt;"",OR(D694&lt;INDEX('Registru ordine'!$J$5:$J$304,MATCH(B694,'Registru ordine'!$B$5:$B$304,0))-1,D694&gt;INDEX('Registru ordine'!$L$5:$L$304,MATCH(B694,'Registru ordine'!$B$5:$B$304,0))+1)),"Data e în afara deplasării. ",""))))</f>
        <v/>
      </c>
    </row>
    <row r="695" spans="1:8" x14ac:dyDescent="0.2">
      <c r="A695" s="1" t="str">
        <f t="shared" si="10"/>
        <v/>
      </c>
      <c r="B695" s="18"/>
      <c r="C695" s="19" t="str">
        <f>IF(B695="","",COUNTIF(INDEX($B:$B,5):B695,B695))</f>
        <v/>
      </c>
      <c r="D695" s="20"/>
      <c r="E695" s="6"/>
      <c r="F695" s="6"/>
      <c r="G695" s="7"/>
      <c r="H695" s="21" t="str">
        <f>IF(B695="","",IF(ISNA(MATCH(B695,'Registru ordine'!$B$5:$B$304,0)),"Ordin inexistent în registru.",TRIM(IF(OR(D695="",E695="",F695="",G695=""),"Date incomplete. ","")&amp;IF(AND(D695&lt;&gt;"",OR(D695&lt;INDEX('Registru ordine'!$J$5:$J$304,MATCH(B695,'Registru ordine'!$B$5:$B$304,0))-1,D695&gt;INDEX('Registru ordine'!$L$5:$L$304,MATCH(B695,'Registru ordine'!$B$5:$B$304,0))+1)),"Data e în afara deplasării. ",""))))</f>
        <v/>
      </c>
    </row>
    <row r="696" spans="1:8" x14ac:dyDescent="0.2">
      <c r="A696" s="1" t="str">
        <f t="shared" si="10"/>
        <v/>
      </c>
      <c r="B696" s="18"/>
      <c r="C696" s="19" t="str">
        <f>IF(B696="","",COUNTIF(INDEX($B:$B,5):B696,B696))</f>
        <v/>
      </c>
      <c r="D696" s="20"/>
      <c r="E696" s="6"/>
      <c r="F696" s="6"/>
      <c r="G696" s="7"/>
      <c r="H696" s="21" t="str">
        <f>IF(B696="","",IF(ISNA(MATCH(B696,'Registru ordine'!$B$5:$B$304,0)),"Ordin inexistent în registru.",TRIM(IF(OR(D696="",E696="",F696="",G696=""),"Date incomplete. ","")&amp;IF(AND(D696&lt;&gt;"",OR(D696&lt;INDEX('Registru ordine'!$J$5:$J$304,MATCH(B696,'Registru ordine'!$B$5:$B$304,0))-1,D696&gt;INDEX('Registru ordine'!$L$5:$L$304,MATCH(B696,'Registru ordine'!$B$5:$B$304,0))+1)),"Data e în afara deplasării. ",""))))</f>
        <v/>
      </c>
    </row>
    <row r="697" spans="1:8" x14ac:dyDescent="0.2">
      <c r="A697" s="1" t="str">
        <f t="shared" si="10"/>
        <v/>
      </c>
      <c r="B697" s="18"/>
      <c r="C697" s="19" t="str">
        <f>IF(B697="","",COUNTIF(INDEX($B:$B,5):B697,B697))</f>
        <v/>
      </c>
      <c r="D697" s="20"/>
      <c r="E697" s="6"/>
      <c r="F697" s="6"/>
      <c r="G697" s="7"/>
      <c r="H697" s="21" t="str">
        <f>IF(B697="","",IF(ISNA(MATCH(B697,'Registru ordine'!$B$5:$B$304,0)),"Ordin inexistent în registru.",TRIM(IF(OR(D697="",E697="",F697="",G697=""),"Date incomplete. ","")&amp;IF(AND(D697&lt;&gt;"",OR(D697&lt;INDEX('Registru ordine'!$J$5:$J$304,MATCH(B697,'Registru ordine'!$B$5:$B$304,0))-1,D697&gt;INDEX('Registru ordine'!$L$5:$L$304,MATCH(B697,'Registru ordine'!$B$5:$B$304,0))+1)),"Data e în afara deplasării. ",""))))</f>
        <v/>
      </c>
    </row>
    <row r="698" spans="1:8" x14ac:dyDescent="0.2">
      <c r="A698" s="1" t="str">
        <f t="shared" si="10"/>
        <v/>
      </c>
      <c r="B698" s="18"/>
      <c r="C698" s="19" t="str">
        <f>IF(B698="","",COUNTIF(INDEX($B:$B,5):B698,B698))</f>
        <v/>
      </c>
      <c r="D698" s="20"/>
      <c r="E698" s="6"/>
      <c r="F698" s="6"/>
      <c r="G698" s="7"/>
      <c r="H698" s="21" t="str">
        <f>IF(B698="","",IF(ISNA(MATCH(B698,'Registru ordine'!$B$5:$B$304,0)),"Ordin inexistent în registru.",TRIM(IF(OR(D698="",E698="",F698="",G698=""),"Date incomplete. ","")&amp;IF(AND(D698&lt;&gt;"",OR(D698&lt;INDEX('Registru ordine'!$J$5:$J$304,MATCH(B698,'Registru ordine'!$B$5:$B$304,0))-1,D698&gt;INDEX('Registru ordine'!$L$5:$L$304,MATCH(B698,'Registru ordine'!$B$5:$B$304,0))+1)),"Data e în afara deplasării. ",""))))</f>
        <v/>
      </c>
    </row>
    <row r="699" spans="1:8" x14ac:dyDescent="0.2">
      <c r="A699" s="1" t="str">
        <f t="shared" si="10"/>
        <v/>
      </c>
      <c r="B699" s="18"/>
      <c r="C699" s="19" t="str">
        <f>IF(B699="","",COUNTIF(INDEX($B:$B,5):B699,B699))</f>
        <v/>
      </c>
      <c r="D699" s="20"/>
      <c r="E699" s="6"/>
      <c r="F699" s="6"/>
      <c r="G699" s="7"/>
      <c r="H699" s="21" t="str">
        <f>IF(B699="","",IF(ISNA(MATCH(B699,'Registru ordine'!$B$5:$B$304,0)),"Ordin inexistent în registru.",TRIM(IF(OR(D699="",E699="",F699="",G699=""),"Date incomplete. ","")&amp;IF(AND(D699&lt;&gt;"",OR(D699&lt;INDEX('Registru ordine'!$J$5:$J$304,MATCH(B699,'Registru ordine'!$B$5:$B$304,0))-1,D699&gt;INDEX('Registru ordine'!$L$5:$L$304,MATCH(B699,'Registru ordine'!$B$5:$B$304,0))+1)),"Data e în afara deplasării. ",""))))</f>
        <v/>
      </c>
    </row>
    <row r="700" spans="1:8" x14ac:dyDescent="0.2">
      <c r="A700" s="1" t="str">
        <f t="shared" si="10"/>
        <v/>
      </c>
      <c r="B700" s="18"/>
      <c r="C700" s="19" t="str">
        <f>IF(B700="","",COUNTIF(INDEX($B:$B,5):B700,B700))</f>
        <v/>
      </c>
      <c r="D700" s="20"/>
      <c r="E700" s="6"/>
      <c r="F700" s="6"/>
      <c r="G700" s="7"/>
      <c r="H700" s="21" t="str">
        <f>IF(B700="","",IF(ISNA(MATCH(B700,'Registru ordine'!$B$5:$B$304,0)),"Ordin inexistent în registru.",TRIM(IF(OR(D700="",E700="",F700="",G700=""),"Date incomplete. ","")&amp;IF(AND(D700&lt;&gt;"",OR(D700&lt;INDEX('Registru ordine'!$J$5:$J$304,MATCH(B700,'Registru ordine'!$B$5:$B$304,0))-1,D700&gt;INDEX('Registru ordine'!$L$5:$L$304,MATCH(B700,'Registru ordine'!$B$5:$B$304,0))+1)),"Data e în afara deplasării. ",""))))</f>
        <v/>
      </c>
    </row>
    <row r="701" spans="1:8" x14ac:dyDescent="0.2">
      <c r="A701" s="1" t="str">
        <f t="shared" si="10"/>
        <v/>
      </c>
      <c r="B701" s="18"/>
      <c r="C701" s="19" t="str">
        <f>IF(B701="","",COUNTIF(INDEX($B:$B,5):B701,B701))</f>
        <v/>
      </c>
      <c r="D701" s="20"/>
      <c r="E701" s="6"/>
      <c r="F701" s="6"/>
      <c r="G701" s="7"/>
      <c r="H701" s="21" t="str">
        <f>IF(B701="","",IF(ISNA(MATCH(B701,'Registru ordine'!$B$5:$B$304,0)),"Ordin inexistent în registru.",TRIM(IF(OR(D701="",E701="",F701="",G701=""),"Date incomplete. ","")&amp;IF(AND(D701&lt;&gt;"",OR(D701&lt;INDEX('Registru ordine'!$J$5:$J$304,MATCH(B701,'Registru ordine'!$B$5:$B$304,0))-1,D701&gt;INDEX('Registru ordine'!$L$5:$L$304,MATCH(B701,'Registru ordine'!$B$5:$B$304,0))+1)),"Data e în afara deplasării. ",""))))</f>
        <v/>
      </c>
    </row>
    <row r="702" spans="1:8" x14ac:dyDescent="0.2">
      <c r="A702" s="1" t="str">
        <f t="shared" si="10"/>
        <v/>
      </c>
      <c r="B702" s="18"/>
      <c r="C702" s="19" t="str">
        <f>IF(B702="","",COUNTIF(INDEX($B:$B,5):B702,B702))</f>
        <v/>
      </c>
      <c r="D702" s="20"/>
      <c r="E702" s="6"/>
      <c r="F702" s="6"/>
      <c r="G702" s="7"/>
      <c r="H702" s="21" t="str">
        <f>IF(B702="","",IF(ISNA(MATCH(B702,'Registru ordine'!$B$5:$B$304,0)),"Ordin inexistent în registru.",TRIM(IF(OR(D702="",E702="",F702="",G702=""),"Date incomplete. ","")&amp;IF(AND(D702&lt;&gt;"",OR(D702&lt;INDEX('Registru ordine'!$J$5:$J$304,MATCH(B702,'Registru ordine'!$B$5:$B$304,0))-1,D702&gt;INDEX('Registru ordine'!$L$5:$L$304,MATCH(B702,'Registru ordine'!$B$5:$B$304,0))+1)),"Data e în afara deplasării. ",""))))</f>
        <v/>
      </c>
    </row>
    <row r="703" spans="1:8" x14ac:dyDescent="0.2">
      <c r="A703" s="1" t="str">
        <f t="shared" si="10"/>
        <v/>
      </c>
      <c r="B703" s="18"/>
      <c r="C703" s="19" t="str">
        <f>IF(B703="","",COUNTIF(INDEX($B:$B,5):B703,B703))</f>
        <v/>
      </c>
      <c r="D703" s="20"/>
      <c r="E703" s="6"/>
      <c r="F703" s="6"/>
      <c r="G703" s="7"/>
      <c r="H703" s="21" t="str">
        <f>IF(B703="","",IF(ISNA(MATCH(B703,'Registru ordine'!$B$5:$B$304,0)),"Ordin inexistent în registru.",TRIM(IF(OR(D703="",E703="",F703="",G703=""),"Date incomplete. ","")&amp;IF(AND(D703&lt;&gt;"",OR(D703&lt;INDEX('Registru ordine'!$J$5:$J$304,MATCH(B703,'Registru ordine'!$B$5:$B$304,0))-1,D703&gt;INDEX('Registru ordine'!$L$5:$L$304,MATCH(B703,'Registru ordine'!$B$5:$B$304,0))+1)),"Data e în afara deplasării. ",""))))</f>
        <v/>
      </c>
    </row>
    <row r="704" spans="1:8" x14ac:dyDescent="0.2">
      <c r="A704" s="1" t="str">
        <f t="shared" si="10"/>
        <v/>
      </c>
      <c r="B704" s="18"/>
      <c r="C704" s="19" t="str">
        <f>IF(B704="","",COUNTIF(INDEX($B:$B,5):B704,B704))</f>
        <v/>
      </c>
      <c r="D704" s="20"/>
      <c r="E704" s="6"/>
      <c r="F704" s="6"/>
      <c r="G704" s="7"/>
      <c r="H704" s="21" t="str">
        <f>IF(B704="","",IF(ISNA(MATCH(B704,'Registru ordine'!$B$5:$B$304,0)),"Ordin inexistent în registru.",TRIM(IF(OR(D704="",E704="",F704="",G704=""),"Date incomplete. ","")&amp;IF(AND(D704&lt;&gt;"",OR(D704&lt;INDEX('Registru ordine'!$J$5:$J$304,MATCH(B704,'Registru ordine'!$B$5:$B$304,0))-1,D704&gt;INDEX('Registru ordine'!$L$5:$L$304,MATCH(B704,'Registru ordine'!$B$5:$B$304,0))+1)),"Data e în afara deplasării. ",""))))</f>
        <v/>
      </c>
    </row>
    <row r="705" spans="1:8" x14ac:dyDescent="0.2">
      <c r="A705" s="1" t="str">
        <f t="shared" si="10"/>
        <v/>
      </c>
      <c r="B705" s="18"/>
      <c r="C705" s="19" t="str">
        <f>IF(B705="","",COUNTIF(INDEX($B:$B,5):B705,B705))</f>
        <v/>
      </c>
      <c r="D705" s="20"/>
      <c r="E705" s="6"/>
      <c r="F705" s="6"/>
      <c r="G705" s="7"/>
      <c r="H705" s="21" t="str">
        <f>IF(B705="","",IF(ISNA(MATCH(B705,'Registru ordine'!$B$5:$B$304,0)),"Ordin inexistent în registru.",TRIM(IF(OR(D705="",E705="",F705="",G705=""),"Date incomplete. ","")&amp;IF(AND(D705&lt;&gt;"",OR(D705&lt;INDEX('Registru ordine'!$J$5:$J$304,MATCH(B705,'Registru ordine'!$B$5:$B$304,0))-1,D705&gt;INDEX('Registru ordine'!$L$5:$L$304,MATCH(B705,'Registru ordine'!$B$5:$B$304,0))+1)),"Data e în afara deplasării. ",""))))</f>
        <v/>
      </c>
    </row>
    <row r="706" spans="1:8" x14ac:dyDescent="0.2">
      <c r="A706" s="1" t="str">
        <f t="shared" si="10"/>
        <v/>
      </c>
      <c r="B706" s="18"/>
      <c r="C706" s="19" t="str">
        <f>IF(B706="","",COUNTIF(INDEX($B:$B,5):B706,B706))</f>
        <v/>
      </c>
      <c r="D706" s="20"/>
      <c r="E706" s="6"/>
      <c r="F706" s="6"/>
      <c r="G706" s="7"/>
      <c r="H706" s="21" t="str">
        <f>IF(B706="","",IF(ISNA(MATCH(B706,'Registru ordine'!$B$5:$B$304,0)),"Ordin inexistent în registru.",TRIM(IF(OR(D706="",E706="",F706="",G706=""),"Date incomplete. ","")&amp;IF(AND(D706&lt;&gt;"",OR(D706&lt;INDEX('Registru ordine'!$J$5:$J$304,MATCH(B706,'Registru ordine'!$B$5:$B$304,0))-1,D706&gt;INDEX('Registru ordine'!$L$5:$L$304,MATCH(B706,'Registru ordine'!$B$5:$B$304,0))+1)),"Data e în afara deplasării. ",""))))</f>
        <v/>
      </c>
    </row>
    <row r="707" spans="1:8" x14ac:dyDescent="0.2">
      <c r="A707" s="1" t="str">
        <f t="shared" si="10"/>
        <v/>
      </c>
      <c r="B707" s="18"/>
      <c r="C707" s="19" t="str">
        <f>IF(B707="","",COUNTIF(INDEX($B:$B,5):B707,B707))</f>
        <v/>
      </c>
      <c r="D707" s="20"/>
      <c r="E707" s="6"/>
      <c r="F707" s="6"/>
      <c r="G707" s="7"/>
      <c r="H707" s="21" t="str">
        <f>IF(B707="","",IF(ISNA(MATCH(B707,'Registru ordine'!$B$5:$B$304,0)),"Ordin inexistent în registru.",TRIM(IF(OR(D707="",E707="",F707="",G707=""),"Date incomplete. ","")&amp;IF(AND(D707&lt;&gt;"",OR(D707&lt;INDEX('Registru ordine'!$J$5:$J$304,MATCH(B707,'Registru ordine'!$B$5:$B$304,0))-1,D707&gt;INDEX('Registru ordine'!$L$5:$L$304,MATCH(B707,'Registru ordine'!$B$5:$B$304,0))+1)),"Data e în afara deplasării. ",""))))</f>
        <v/>
      </c>
    </row>
    <row r="708" spans="1:8" x14ac:dyDescent="0.2">
      <c r="A708" s="1" t="str">
        <f t="shared" si="10"/>
        <v/>
      </c>
      <c r="B708" s="18"/>
      <c r="C708" s="19" t="str">
        <f>IF(B708="","",COUNTIF(INDEX($B:$B,5):B708,B708))</f>
        <v/>
      </c>
      <c r="D708" s="20"/>
      <c r="E708" s="6"/>
      <c r="F708" s="6"/>
      <c r="G708" s="7"/>
      <c r="H708" s="21" t="str">
        <f>IF(B708="","",IF(ISNA(MATCH(B708,'Registru ordine'!$B$5:$B$304,0)),"Ordin inexistent în registru.",TRIM(IF(OR(D708="",E708="",F708="",G708=""),"Date incomplete. ","")&amp;IF(AND(D708&lt;&gt;"",OR(D708&lt;INDEX('Registru ordine'!$J$5:$J$304,MATCH(B708,'Registru ordine'!$B$5:$B$304,0))-1,D708&gt;INDEX('Registru ordine'!$L$5:$L$304,MATCH(B708,'Registru ordine'!$B$5:$B$304,0))+1)),"Data e în afara deplasării. ",""))))</f>
        <v/>
      </c>
    </row>
    <row r="709" spans="1:8" x14ac:dyDescent="0.2">
      <c r="A709" s="1" t="str">
        <f t="shared" ref="A709:A772" si="11">IF(B709="","",B709&amp;"|"&amp;C709)</f>
        <v/>
      </c>
      <c r="B709" s="18"/>
      <c r="C709" s="19" t="str">
        <f>IF(B709="","",COUNTIF(INDEX($B:$B,5):B709,B709))</f>
        <v/>
      </c>
      <c r="D709" s="20"/>
      <c r="E709" s="6"/>
      <c r="F709" s="6"/>
      <c r="G709" s="7"/>
      <c r="H709" s="21" t="str">
        <f>IF(B709="","",IF(ISNA(MATCH(B709,'Registru ordine'!$B$5:$B$304,0)),"Ordin inexistent în registru.",TRIM(IF(OR(D709="",E709="",F709="",G709=""),"Date incomplete. ","")&amp;IF(AND(D709&lt;&gt;"",OR(D709&lt;INDEX('Registru ordine'!$J$5:$J$304,MATCH(B709,'Registru ordine'!$B$5:$B$304,0))-1,D709&gt;INDEX('Registru ordine'!$L$5:$L$304,MATCH(B709,'Registru ordine'!$B$5:$B$304,0))+1)),"Data e în afara deplasării. ",""))))</f>
        <v/>
      </c>
    </row>
    <row r="710" spans="1:8" x14ac:dyDescent="0.2">
      <c r="A710" s="1" t="str">
        <f t="shared" si="11"/>
        <v/>
      </c>
      <c r="B710" s="18"/>
      <c r="C710" s="19" t="str">
        <f>IF(B710="","",COUNTIF(INDEX($B:$B,5):B710,B710))</f>
        <v/>
      </c>
      <c r="D710" s="20"/>
      <c r="E710" s="6"/>
      <c r="F710" s="6"/>
      <c r="G710" s="7"/>
      <c r="H710" s="21" t="str">
        <f>IF(B710="","",IF(ISNA(MATCH(B710,'Registru ordine'!$B$5:$B$304,0)),"Ordin inexistent în registru.",TRIM(IF(OR(D710="",E710="",F710="",G710=""),"Date incomplete. ","")&amp;IF(AND(D710&lt;&gt;"",OR(D710&lt;INDEX('Registru ordine'!$J$5:$J$304,MATCH(B710,'Registru ordine'!$B$5:$B$304,0))-1,D710&gt;INDEX('Registru ordine'!$L$5:$L$304,MATCH(B710,'Registru ordine'!$B$5:$B$304,0))+1)),"Data e în afara deplasării. ",""))))</f>
        <v/>
      </c>
    </row>
    <row r="711" spans="1:8" x14ac:dyDescent="0.2">
      <c r="A711" s="1" t="str">
        <f t="shared" si="11"/>
        <v/>
      </c>
      <c r="B711" s="18"/>
      <c r="C711" s="19" t="str">
        <f>IF(B711="","",COUNTIF(INDEX($B:$B,5):B711,B711))</f>
        <v/>
      </c>
      <c r="D711" s="20"/>
      <c r="E711" s="6"/>
      <c r="F711" s="6"/>
      <c r="G711" s="7"/>
      <c r="H711" s="21" t="str">
        <f>IF(B711="","",IF(ISNA(MATCH(B711,'Registru ordine'!$B$5:$B$304,0)),"Ordin inexistent în registru.",TRIM(IF(OR(D711="",E711="",F711="",G711=""),"Date incomplete. ","")&amp;IF(AND(D711&lt;&gt;"",OR(D711&lt;INDEX('Registru ordine'!$J$5:$J$304,MATCH(B711,'Registru ordine'!$B$5:$B$304,0))-1,D711&gt;INDEX('Registru ordine'!$L$5:$L$304,MATCH(B711,'Registru ordine'!$B$5:$B$304,0))+1)),"Data e în afara deplasării. ",""))))</f>
        <v/>
      </c>
    </row>
    <row r="712" spans="1:8" x14ac:dyDescent="0.2">
      <c r="A712" s="1" t="str">
        <f t="shared" si="11"/>
        <v/>
      </c>
      <c r="B712" s="18"/>
      <c r="C712" s="19" t="str">
        <f>IF(B712="","",COUNTIF(INDEX($B:$B,5):B712,B712))</f>
        <v/>
      </c>
      <c r="D712" s="20"/>
      <c r="E712" s="6"/>
      <c r="F712" s="6"/>
      <c r="G712" s="7"/>
      <c r="H712" s="21" t="str">
        <f>IF(B712="","",IF(ISNA(MATCH(B712,'Registru ordine'!$B$5:$B$304,0)),"Ordin inexistent în registru.",TRIM(IF(OR(D712="",E712="",F712="",G712=""),"Date incomplete. ","")&amp;IF(AND(D712&lt;&gt;"",OR(D712&lt;INDEX('Registru ordine'!$J$5:$J$304,MATCH(B712,'Registru ordine'!$B$5:$B$304,0))-1,D712&gt;INDEX('Registru ordine'!$L$5:$L$304,MATCH(B712,'Registru ordine'!$B$5:$B$304,0))+1)),"Data e în afara deplasării. ",""))))</f>
        <v/>
      </c>
    </row>
    <row r="713" spans="1:8" x14ac:dyDescent="0.2">
      <c r="A713" s="1" t="str">
        <f t="shared" si="11"/>
        <v/>
      </c>
      <c r="B713" s="18"/>
      <c r="C713" s="19" t="str">
        <f>IF(B713="","",COUNTIF(INDEX($B:$B,5):B713,B713))</f>
        <v/>
      </c>
      <c r="D713" s="20"/>
      <c r="E713" s="6"/>
      <c r="F713" s="6"/>
      <c r="G713" s="7"/>
      <c r="H713" s="21" t="str">
        <f>IF(B713="","",IF(ISNA(MATCH(B713,'Registru ordine'!$B$5:$B$304,0)),"Ordin inexistent în registru.",TRIM(IF(OR(D713="",E713="",F713="",G713=""),"Date incomplete. ","")&amp;IF(AND(D713&lt;&gt;"",OR(D713&lt;INDEX('Registru ordine'!$J$5:$J$304,MATCH(B713,'Registru ordine'!$B$5:$B$304,0))-1,D713&gt;INDEX('Registru ordine'!$L$5:$L$304,MATCH(B713,'Registru ordine'!$B$5:$B$304,0))+1)),"Data e în afara deplasării. ",""))))</f>
        <v/>
      </c>
    </row>
    <row r="714" spans="1:8" x14ac:dyDescent="0.2">
      <c r="A714" s="1" t="str">
        <f t="shared" si="11"/>
        <v/>
      </c>
      <c r="B714" s="18"/>
      <c r="C714" s="19" t="str">
        <f>IF(B714="","",COUNTIF(INDEX($B:$B,5):B714,B714))</f>
        <v/>
      </c>
      <c r="D714" s="20"/>
      <c r="E714" s="6"/>
      <c r="F714" s="6"/>
      <c r="G714" s="7"/>
      <c r="H714" s="21" t="str">
        <f>IF(B714="","",IF(ISNA(MATCH(B714,'Registru ordine'!$B$5:$B$304,0)),"Ordin inexistent în registru.",TRIM(IF(OR(D714="",E714="",F714="",G714=""),"Date incomplete. ","")&amp;IF(AND(D714&lt;&gt;"",OR(D714&lt;INDEX('Registru ordine'!$J$5:$J$304,MATCH(B714,'Registru ordine'!$B$5:$B$304,0))-1,D714&gt;INDEX('Registru ordine'!$L$5:$L$304,MATCH(B714,'Registru ordine'!$B$5:$B$304,0))+1)),"Data e în afara deplasării. ",""))))</f>
        <v/>
      </c>
    </row>
    <row r="715" spans="1:8" x14ac:dyDescent="0.2">
      <c r="A715" s="1" t="str">
        <f t="shared" si="11"/>
        <v/>
      </c>
      <c r="B715" s="18"/>
      <c r="C715" s="19" t="str">
        <f>IF(B715="","",COUNTIF(INDEX($B:$B,5):B715,B715))</f>
        <v/>
      </c>
      <c r="D715" s="20"/>
      <c r="E715" s="6"/>
      <c r="F715" s="6"/>
      <c r="G715" s="7"/>
      <c r="H715" s="21" t="str">
        <f>IF(B715="","",IF(ISNA(MATCH(B715,'Registru ordine'!$B$5:$B$304,0)),"Ordin inexistent în registru.",TRIM(IF(OR(D715="",E715="",F715="",G715=""),"Date incomplete. ","")&amp;IF(AND(D715&lt;&gt;"",OR(D715&lt;INDEX('Registru ordine'!$J$5:$J$304,MATCH(B715,'Registru ordine'!$B$5:$B$304,0))-1,D715&gt;INDEX('Registru ordine'!$L$5:$L$304,MATCH(B715,'Registru ordine'!$B$5:$B$304,0))+1)),"Data e în afara deplasării. ",""))))</f>
        <v/>
      </c>
    </row>
    <row r="716" spans="1:8" x14ac:dyDescent="0.2">
      <c r="A716" s="1" t="str">
        <f t="shared" si="11"/>
        <v/>
      </c>
      <c r="B716" s="18"/>
      <c r="C716" s="19" t="str">
        <f>IF(B716="","",COUNTIF(INDEX($B:$B,5):B716,B716))</f>
        <v/>
      </c>
      <c r="D716" s="20"/>
      <c r="E716" s="6"/>
      <c r="F716" s="6"/>
      <c r="G716" s="7"/>
      <c r="H716" s="21" t="str">
        <f>IF(B716="","",IF(ISNA(MATCH(B716,'Registru ordine'!$B$5:$B$304,0)),"Ordin inexistent în registru.",TRIM(IF(OR(D716="",E716="",F716="",G716=""),"Date incomplete. ","")&amp;IF(AND(D716&lt;&gt;"",OR(D716&lt;INDEX('Registru ordine'!$J$5:$J$304,MATCH(B716,'Registru ordine'!$B$5:$B$304,0))-1,D716&gt;INDEX('Registru ordine'!$L$5:$L$304,MATCH(B716,'Registru ordine'!$B$5:$B$304,0))+1)),"Data e în afara deplasării. ",""))))</f>
        <v/>
      </c>
    </row>
    <row r="717" spans="1:8" x14ac:dyDescent="0.2">
      <c r="A717" s="1" t="str">
        <f t="shared" si="11"/>
        <v/>
      </c>
      <c r="B717" s="18"/>
      <c r="C717" s="19" t="str">
        <f>IF(B717="","",COUNTIF(INDEX($B:$B,5):B717,B717))</f>
        <v/>
      </c>
      <c r="D717" s="20"/>
      <c r="E717" s="6"/>
      <c r="F717" s="6"/>
      <c r="G717" s="7"/>
      <c r="H717" s="21" t="str">
        <f>IF(B717="","",IF(ISNA(MATCH(B717,'Registru ordine'!$B$5:$B$304,0)),"Ordin inexistent în registru.",TRIM(IF(OR(D717="",E717="",F717="",G717=""),"Date incomplete. ","")&amp;IF(AND(D717&lt;&gt;"",OR(D717&lt;INDEX('Registru ordine'!$J$5:$J$304,MATCH(B717,'Registru ordine'!$B$5:$B$304,0))-1,D717&gt;INDEX('Registru ordine'!$L$5:$L$304,MATCH(B717,'Registru ordine'!$B$5:$B$304,0))+1)),"Data e în afara deplasării. ",""))))</f>
        <v/>
      </c>
    </row>
    <row r="718" spans="1:8" x14ac:dyDescent="0.2">
      <c r="A718" s="1" t="str">
        <f t="shared" si="11"/>
        <v/>
      </c>
      <c r="B718" s="18"/>
      <c r="C718" s="19" t="str">
        <f>IF(B718="","",COUNTIF(INDEX($B:$B,5):B718,B718))</f>
        <v/>
      </c>
      <c r="D718" s="20"/>
      <c r="E718" s="6"/>
      <c r="F718" s="6"/>
      <c r="G718" s="7"/>
      <c r="H718" s="21" t="str">
        <f>IF(B718="","",IF(ISNA(MATCH(B718,'Registru ordine'!$B$5:$B$304,0)),"Ordin inexistent în registru.",TRIM(IF(OR(D718="",E718="",F718="",G718=""),"Date incomplete. ","")&amp;IF(AND(D718&lt;&gt;"",OR(D718&lt;INDEX('Registru ordine'!$J$5:$J$304,MATCH(B718,'Registru ordine'!$B$5:$B$304,0))-1,D718&gt;INDEX('Registru ordine'!$L$5:$L$304,MATCH(B718,'Registru ordine'!$B$5:$B$304,0))+1)),"Data e în afara deplasării. ",""))))</f>
        <v/>
      </c>
    </row>
    <row r="719" spans="1:8" x14ac:dyDescent="0.2">
      <c r="A719" s="1" t="str">
        <f t="shared" si="11"/>
        <v/>
      </c>
      <c r="B719" s="18"/>
      <c r="C719" s="19" t="str">
        <f>IF(B719="","",COUNTIF(INDEX($B:$B,5):B719,B719))</f>
        <v/>
      </c>
      <c r="D719" s="20"/>
      <c r="E719" s="6"/>
      <c r="F719" s="6"/>
      <c r="G719" s="7"/>
      <c r="H719" s="21" t="str">
        <f>IF(B719="","",IF(ISNA(MATCH(B719,'Registru ordine'!$B$5:$B$304,0)),"Ordin inexistent în registru.",TRIM(IF(OR(D719="",E719="",F719="",G719=""),"Date incomplete. ","")&amp;IF(AND(D719&lt;&gt;"",OR(D719&lt;INDEX('Registru ordine'!$J$5:$J$304,MATCH(B719,'Registru ordine'!$B$5:$B$304,0))-1,D719&gt;INDEX('Registru ordine'!$L$5:$L$304,MATCH(B719,'Registru ordine'!$B$5:$B$304,0))+1)),"Data e în afara deplasării. ",""))))</f>
        <v/>
      </c>
    </row>
    <row r="720" spans="1:8" x14ac:dyDescent="0.2">
      <c r="A720" s="1" t="str">
        <f t="shared" si="11"/>
        <v/>
      </c>
      <c r="B720" s="18"/>
      <c r="C720" s="19" t="str">
        <f>IF(B720="","",COUNTIF(INDEX($B:$B,5):B720,B720))</f>
        <v/>
      </c>
      <c r="D720" s="20"/>
      <c r="E720" s="6"/>
      <c r="F720" s="6"/>
      <c r="G720" s="7"/>
      <c r="H720" s="21" t="str">
        <f>IF(B720="","",IF(ISNA(MATCH(B720,'Registru ordine'!$B$5:$B$304,0)),"Ordin inexistent în registru.",TRIM(IF(OR(D720="",E720="",F720="",G720=""),"Date incomplete. ","")&amp;IF(AND(D720&lt;&gt;"",OR(D720&lt;INDEX('Registru ordine'!$J$5:$J$304,MATCH(B720,'Registru ordine'!$B$5:$B$304,0))-1,D720&gt;INDEX('Registru ordine'!$L$5:$L$304,MATCH(B720,'Registru ordine'!$B$5:$B$304,0))+1)),"Data e în afara deplasării. ",""))))</f>
        <v/>
      </c>
    </row>
    <row r="721" spans="1:8" x14ac:dyDescent="0.2">
      <c r="A721" s="1" t="str">
        <f t="shared" si="11"/>
        <v/>
      </c>
      <c r="B721" s="18"/>
      <c r="C721" s="19" t="str">
        <f>IF(B721="","",COUNTIF(INDEX($B:$B,5):B721,B721))</f>
        <v/>
      </c>
      <c r="D721" s="20"/>
      <c r="E721" s="6"/>
      <c r="F721" s="6"/>
      <c r="G721" s="7"/>
      <c r="H721" s="21" t="str">
        <f>IF(B721="","",IF(ISNA(MATCH(B721,'Registru ordine'!$B$5:$B$304,0)),"Ordin inexistent în registru.",TRIM(IF(OR(D721="",E721="",F721="",G721=""),"Date incomplete. ","")&amp;IF(AND(D721&lt;&gt;"",OR(D721&lt;INDEX('Registru ordine'!$J$5:$J$304,MATCH(B721,'Registru ordine'!$B$5:$B$304,0))-1,D721&gt;INDEX('Registru ordine'!$L$5:$L$304,MATCH(B721,'Registru ordine'!$B$5:$B$304,0))+1)),"Data e în afara deplasării. ",""))))</f>
        <v/>
      </c>
    </row>
    <row r="722" spans="1:8" x14ac:dyDescent="0.2">
      <c r="A722" s="1" t="str">
        <f t="shared" si="11"/>
        <v/>
      </c>
      <c r="B722" s="18"/>
      <c r="C722" s="19" t="str">
        <f>IF(B722="","",COUNTIF(INDEX($B:$B,5):B722,B722))</f>
        <v/>
      </c>
      <c r="D722" s="20"/>
      <c r="E722" s="6"/>
      <c r="F722" s="6"/>
      <c r="G722" s="7"/>
      <c r="H722" s="21" t="str">
        <f>IF(B722="","",IF(ISNA(MATCH(B722,'Registru ordine'!$B$5:$B$304,0)),"Ordin inexistent în registru.",TRIM(IF(OR(D722="",E722="",F722="",G722=""),"Date incomplete. ","")&amp;IF(AND(D722&lt;&gt;"",OR(D722&lt;INDEX('Registru ordine'!$J$5:$J$304,MATCH(B722,'Registru ordine'!$B$5:$B$304,0))-1,D722&gt;INDEX('Registru ordine'!$L$5:$L$304,MATCH(B722,'Registru ordine'!$B$5:$B$304,0))+1)),"Data e în afara deplasării. ",""))))</f>
        <v/>
      </c>
    </row>
    <row r="723" spans="1:8" x14ac:dyDescent="0.2">
      <c r="A723" s="1" t="str">
        <f t="shared" si="11"/>
        <v/>
      </c>
      <c r="B723" s="18"/>
      <c r="C723" s="19" t="str">
        <f>IF(B723="","",COUNTIF(INDEX($B:$B,5):B723,B723))</f>
        <v/>
      </c>
      <c r="D723" s="20"/>
      <c r="E723" s="6"/>
      <c r="F723" s="6"/>
      <c r="G723" s="7"/>
      <c r="H723" s="21" t="str">
        <f>IF(B723="","",IF(ISNA(MATCH(B723,'Registru ordine'!$B$5:$B$304,0)),"Ordin inexistent în registru.",TRIM(IF(OR(D723="",E723="",F723="",G723=""),"Date incomplete. ","")&amp;IF(AND(D723&lt;&gt;"",OR(D723&lt;INDEX('Registru ordine'!$J$5:$J$304,MATCH(B723,'Registru ordine'!$B$5:$B$304,0))-1,D723&gt;INDEX('Registru ordine'!$L$5:$L$304,MATCH(B723,'Registru ordine'!$B$5:$B$304,0))+1)),"Data e în afara deplasării. ",""))))</f>
        <v/>
      </c>
    </row>
    <row r="724" spans="1:8" x14ac:dyDescent="0.2">
      <c r="A724" s="1" t="str">
        <f t="shared" si="11"/>
        <v/>
      </c>
      <c r="B724" s="18"/>
      <c r="C724" s="19" t="str">
        <f>IF(B724="","",COUNTIF(INDEX($B:$B,5):B724,B724))</f>
        <v/>
      </c>
      <c r="D724" s="20"/>
      <c r="E724" s="6"/>
      <c r="F724" s="6"/>
      <c r="G724" s="7"/>
      <c r="H724" s="21" t="str">
        <f>IF(B724="","",IF(ISNA(MATCH(B724,'Registru ordine'!$B$5:$B$304,0)),"Ordin inexistent în registru.",TRIM(IF(OR(D724="",E724="",F724="",G724=""),"Date incomplete. ","")&amp;IF(AND(D724&lt;&gt;"",OR(D724&lt;INDEX('Registru ordine'!$J$5:$J$304,MATCH(B724,'Registru ordine'!$B$5:$B$304,0))-1,D724&gt;INDEX('Registru ordine'!$L$5:$L$304,MATCH(B724,'Registru ordine'!$B$5:$B$304,0))+1)),"Data e în afara deplasării. ",""))))</f>
        <v/>
      </c>
    </row>
    <row r="725" spans="1:8" x14ac:dyDescent="0.2">
      <c r="A725" s="1" t="str">
        <f t="shared" si="11"/>
        <v/>
      </c>
      <c r="B725" s="18"/>
      <c r="C725" s="19" t="str">
        <f>IF(B725="","",COUNTIF(INDEX($B:$B,5):B725,B725))</f>
        <v/>
      </c>
      <c r="D725" s="20"/>
      <c r="E725" s="6"/>
      <c r="F725" s="6"/>
      <c r="G725" s="7"/>
      <c r="H725" s="21" t="str">
        <f>IF(B725="","",IF(ISNA(MATCH(B725,'Registru ordine'!$B$5:$B$304,0)),"Ordin inexistent în registru.",TRIM(IF(OR(D725="",E725="",F725="",G725=""),"Date incomplete. ","")&amp;IF(AND(D725&lt;&gt;"",OR(D725&lt;INDEX('Registru ordine'!$J$5:$J$304,MATCH(B725,'Registru ordine'!$B$5:$B$304,0))-1,D725&gt;INDEX('Registru ordine'!$L$5:$L$304,MATCH(B725,'Registru ordine'!$B$5:$B$304,0))+1)),"Data e în afara deplasării. ",""))))</f>
        <v/>
      </c>
    </row>
    <row r="726" spans="1:8" x14ac:dyDescent="0.2">
      <c r="A726" s="1" t="str">
        <f t="shared" si="11"/>
        <v/>
      </c>
      <c r="B726" s="18"/>
      <c r="C726" s="19" t="str">
        <f>IF(B726="","",COUNTIF(INDEX($B:$B,5):B726,B726))</f>
        <v/>
      </c>
      <c r="D726" s="20"/>
      <c r="E726" s="6"/>
      <c r="F726" s="6"/>
      <c r="G726" s="7"/>
      <c r="H726" s="21" t="str">
        <f>IF(B726="","",IF(ISNA(MATCH(B726,'Registru ordine'!$B$5:$B$304,0)),"Ordin inexistent în registru.",TRIM(IF(OR(D726="",E726="",F726="",G726=""),"Date incomplete. ","")&amp;IF(AND(D726&lt;&gt;"",OR(D726&lt;INDEX('Registru ordine'!$J$5:$J$304,MATCH(B726,'Registru ordine'!$B$5:$B$304,0))-1,D726&gt;INDEX('Registru ordine'!$L$5:$L$304,MATCH(B726,'Registru ordine'!$B$5:$B$304,0))+1)),"Data e în afara deplasării. ",""))))</f>
        <v/>
      </c>
    </row>
    <row r="727" spans="1:8" x14ac:dyDescent="0.2">
      <c r="A727" s="1" t="str">
        <f t="shared" si="11"/>
        <v/>
      </c>
      <c r="B727" s="18"/>
      <c r="C727" s="19" t="str">
        <f>IF(B727="","",COUNTIF(INDEX($B:$B,5):B727,B727))</f>
        <v/>
      </c>
      <c r="D727" s="20"/>
      <c r="E727" s="6"/>
      <c r="F727" s="6"/>
      <c r="G727" s="7"/>
      <c r="H727" s="21" t="str">
        <f>IF(B727="","",IF(ISNA(MATCH(B727,'Registru ordine'!$B$5:$B$304,0)),"Ordin inexistent în registru.",TRIM(IF(OR(D727="",E727="",F727="",G727=""),"Date incomplete. ","")&amp;IF(AND(D727&lt;&gt;"",OR(D727&lt;INDEX('Registru ordine'!$J$5:$J$304,MATCH(B727,'Registru ordine'!$B$5:$B$304,0))-1,D727&gt;INDEX('Registru ordine'!$L$5:$L$304,MATCH(B727,'Registru ordine'!$B$5:$B$304,0))+1)),"Data e în afara deplasării. ",""))))</f>
        <v/>
      </c>
    </row>
    <row r="728" spans="1:8" x14ac:dyDescent="0.2">
      <c r="A728" s="1" t="str">
        <f t="shared" si="11"/>
        <v/>
      </c>
      <c r="B728" s="18"/>
      <c r="C728" s="19" t="str">
        <f>IF(B728="","",COUNTIF(INDEX($B:$B,5):B728,B728))</f>
        <v/>
      </c>
      <c r="D728" s="20"/>
      <c r="E728" s="6"/>
      <c r="F728" s="6"/>
      <c r="G728" s="7"/>
      <c r="H728" s="21" t="str">
        <f>IF(B728="","",IF(ISNA(MATCH(B728,'Registru ordine'!$B$5:$B$304,0)),"Ordin inexistent în registru.",TRIM(IF(OR(D728="",E728="",F728="",G728=""),"Date incomplete. ","")&amp;IF(AND(D728&lt;&gt;"",OR(D728&lt;INDEX('Registru ordine'!$J$5:$J$304,MATCH(B728,'Registru ordine'!$B$5:$B$304,0))-1,D728&gt;INDEX('Registru ordine'!$L$5:$L$304,MATCH(B728,'Registru ordine'!$B$5:$B$304,0))+1)),"Data e în afara deplasării. ",""))))</f>
        <v/>
      </c>
    </row>
    <row r="729" spans="1:8" x14ac:dyDescent="0.2">
      <c r="A729" s="1" t="str">
        <f t="shared" si="11"/>
        <v/>
      </c>
      <c r="B729" s="18"/>
      <c r="C729" s="19" t="str">
        <f>IF(B729="","",COUNTIF(INDEX($B:$B,5):B729,B729))</f>
        <v/>
      </c>
      <c r="D729" s="20"/>
      <c r="E729" s="6"/>
      <c r="F729" s="6"/>
      <c r="G729" s="7"/>
      <c r="H729" s="21" t="str">
        <f>IF(B729="","",IF(ISNA(MATCH(B729,'Registru ordine'!$B$5:$B$304,0)),"Ordin inexistent în registru.",TRIM(IF(OR(D729="",E729="",F729="",G729=""),"Date incomplete. ","")&amp;IF(AND(D729&lt;&gt;"",OR(D729&lt;INDEX('Registru ordine'!$J$5:$J$304,MATCH(B729,'Registru ordine'!$B$5:$B$304,0))-1,D729&gt;INDEX('Registru ordine'!$L$5:$L$304,MATCH(B729,'Registru ordine'!$B$5:$B$304,0))+1)),"Data e în afara deplasării. ",""))))</f>
        <v/>
      </c>
    </row>
    <row r="730" spans="1:8" x14ac:dyDescent="0.2">
      <c r="A730" s="1" t="str">
        <f t="shared" si="11"/>
        <v/>
      </c>
      <c r="B730" s="18"/>
      <c r="C730" s="19" t="str">
        <f>IF(B730="","",COUNTIF(INDEX($B:$B,5):B730,B730))</f>
        <v/>
      </c>
      <c r="D730" s="20"/>
      <c r="E730" s="6"/>
      <c r="F730" s="6"/>
      <c r="G730" s="7"/>
      <c r="H730" s="21" t="str">
        <f>IF(B730="","",IF(ISNA(MATCH(B730,'Registru ordine'!$B$5:$B$304,0)),"Ordin inexistent în registru.",TRIM(IF(OR(D730="",E730="",F730="",G730=""),"Date incomplete. ","")&amp;IF(AND(D730&lt;&gt;"",OR(D730&lt;INDEX('Registru ordine'!$J$5:$J$304,MATCH(B730,'Registru ordine'!$B$5:$B$304,0))-1,D730&gt;INDEX('Registru ordine'!$L$5:$L$304,MATCH(B730,'Registru ordine'!$B$5:$B$304,0))+1)),"Data e în afara deplasării. ",""))))</f>
        <v/>
      </c>
    </row>
    <row r="731" spans="1:8" x14ac:dyDescent="0.2">
      <c r="A731" s="1" t="str">
        <f t="shared" si="11"/>
        <v/>
      </c>
      <c r="B731" s="18"/>
      <c r="C731" s="19" t="str">
        <f>IF(B731="","",COUNTIF(INDEX($B:$B,5):B731,B731))</f>
        <v/>
      </c>
      <c r="D731" s="20"/>
      <c r="E731" s="6"/>
      <c r="F731" s="6"/>
      <c r="G731" s="7"/>
      <c r="H731" s="21" t="str">
        <f>IF(B731="","",IF(ISNA(MATCH(B731,'Registru ordine'!$B$5:$B$304,0)),"Ordin inexistent în registru.",TRIM(IF(OR(D731="",E731="",F731="",G731=""),"Date incomplete. ","")&amp;IF(AND(D731&lt;&gt;"",OR(D731&lt;INDEX('Registru ordine'!$J$5:$J$304,MATCH(B731,'Registru ordine'!$B$5:$B$304,0))-1,D731&gt;INDEX('Registru ordine'!$L$5:$L$304,MATCH(B731,'Registru ordine'!$B$5:$B$304,0))+1)),"Data e în afara deplasării. ",""))))</f>
        <v/>
      </c>
    </row>
    <row r="732" spans="1:8" x14ac:dyDescent="0.2">
      <c r="A732" s="1" t="str">
        <f t="shared" si="11"/>
        <v/>
      </c>
      <c r="B732" s="18"/>
      <c r="C732" s="19" t="str">
        <f>IF(B732="","",COUNTIF(INDEX($B:$B,5):B732,B732))</f>
        <v/>
      </c>
      <c r="D732" s="20"/>
      <c r="E732" s="6"/>
      <c r="F732" s="6"/>
      <c r="G732" s="7"/>
      <c r="H732" s="21" t="str">
        <f>IF(B732="","",IF(ISNA(MATCH(B732,'Registru ordine'!$B$5:$B$304,0)),"Ordin inexistent în registru.",TRIM(IF(OR(D732="",E732="",F732="",G732=""),"Date incomplete. ","")&amp;IF(AND(D732&lt;&gt;"",OR(D732&lt;INDEX('Registru ordine'!$J$5:$J$304,MATCH(B732,'Registru ordine'!$B$5:$B$304,0))-1,D732&gt;INDEX('Registru ordine'!$L$5:$L$304,MATCH(B732,'Registru ordine'!$B$5:$B$304,0))+1)),"Data e în afara deplasării. ",""))))</f>
        <v/>
      </c>
    </row>
    <row r="733" spans="1:8" x14ac:dyDescent="0.2">
      <c r="A733" s="1" t="str">
        <f t="shared" si="11"/>
        <v/>
      </c>
      <c r="B733" s="18"/>
      <c r="C733" s="19" t="str">
        <f>IF(B733="","",COUNTIF(INDEX($B:$B,5):B733,B733))</f>
        <v/>
      </c>
      <c r="D733" s="20"/>
      <c r="E733" s="6"/>
      <c r="F733" s="6"/>
      <c r="G733" s="7"/>
      <c r="H733" s="21" t="str">
        <f>IF(B733="","",IF(ISNA(MATCH(B733,'Registru ordine'!$B$5:$B$304,0)),"Ordin inexistent în registru.",TRIM(IF(OR(D733="",E733="",F733="",G733=""),"Date incomplete. ","")&amp;IF(AND(D733&lt;&gt;"",OR(D733&lt;INDEX('Registru ordine'!$J$5:$J$304,MATCH(B733,'Registru ordine'!$B$5:$B$304,0))-1,D733&gt;INDEX('Registru ordine'!$L$5:$L$304,MATCH(B733,'Registru ordine'!$B$5:$B$304,0))+1)),"Data e în afara deplasării. ",""))))</f>
        <v/>
      </c>
    </row>
    <row r="734" spans="1:8" x14ac:dyDescent="0.2">
      <c r="A734" s="1" t="str">
        <f t="shared" si="11"/>
        <v/>
      </c>
      <c r="B734" s="18"/>
      <c r="C734" s="19" t="str">
        <f>IF(B734="","",COUNTIF(INDEX($B:$B,5):B734,B734))</f>
        <v/>
      </c>
      <c r="D734" s="20"/>
      <c r="E734" s="6"/>
      <c r="F734" s="6"/>
      <c r="G734" s="7"/>
      <c r="H734" s="21" t="str">
        <f>IF(B734="","",IF(ISNA(MATCH(B734,'Registru ordine'!$B$5:$B$304,0)),"Ordin inexistent în registru.",TRIM(IF(OR(D734="",E734="",F734="",G734=""),"Date incomplete. ","")&amp;IF(AND(D734&lt;&gt;"",OR(D734&lt;INDEX('Registru ordine'!$J$5:$J$304,MATCH(B734,'Registru ordine'!$B$5:$B$304,0))-1,D734&gt;INDEX('Registru ordine'!$L$5:$L$304,MATCH(B734,'Registru ordine'!$B$5:$B$304,0))+1)),"Data e în afara deplasării. ",""))))</f>
        <v/>
      </c>
    </row>
    <row r="735" spans="1:8" x14ac:dyDescent="0.2">
      <c r="A735" s="1" t="str">
        <f t="shared" si="11"/>
        <v/>
      </c>
      <c r="B735" s="18"/>
      <c r="C735" s="19" t="str">
        <f>IF(B735="","",COUNTIF(INDEX($B:$B,5):B735,B735))</f>
        <v/>
      </c>
      <c r="D735" s="20"/>
      <c r="E735" s="6"/>
      <c r="F735" s="6"/>
      <c r="G735" s="7"/>
      <c r="H735" s="21" t="str">
        <f>IF(B735="","",IF(ISNA(MATCH(B735,'Registru ordine'!$B$5:$B$304,0)),"Ordin inexistent în registru.",TRIM(IF(OR(D735="",E735="",F735="",G735=""),"Date incomplete. ","")&amp;IF(AND(D735&lt;&gt;"",OR(D735&lt;INDEX('Registru ordine'!$J$5:$J$304,MATCH(B735,'Registru ordine'!$B$5:$B$304,0))-1,D735&gt;INDEX('Registru ordine'!$L$5:$L$304,MATCH(B735,'Registru ordine'!$B$5:$B$304,0))+1)),"Data e în afara deplasării. ",""))))</f>
        <v/>
      </c>
    </row>
    <row r="736" spans="1:8" x14ac:dyDescent="0.2">
      <c r="A736" s="1" t="str">
        <f t="shared" si="11"/>
        <v/>
      </c>
      <c r="B736" s="18"/>
      <c r="C736" s="19" t="str">
        <f>IF(B736="","",COUNTIF(INDEX($B:$B,5):B736,B736))</f>
        <v/>
      </c>
      <c r="D736" s="20"/>
      <c r="E736" s="6"/>
      <c r="F736" s="6"/>
      <c r="G736" s="7"/>
      <c r="H736" s="21" t="str">
        <f>IF(B736="","",IF(ISNA(MATCH(B736,'Registru ordine'!$B$5:$B$304,0)),"Ordin inexistent în registru.",TRIM(IF(OR(D736="",E736="",F736="",G736=""),"Date incomplete. ","")&amp;IF(AND(D736&lt;&gt;"",OR(D736&lt;INDEX('Registru ordine'!$J$5:$J$304,MATCH(B736,'Registru ordine'!$B$5:$B$304,0))-1,D736&gt;INDEX('Registru ordine'!$L$5:$L$304,MATCH(B736,'Registru ordine'!$B$5:$B$304,0))+1)),"Data e în afara deplasării. ",""))))</f>
        <v/>
      </c>
    </row>
    <row r="737" spans="1:8" x14ac:dyDescent="0.2">
      <c r="A737" s="1" t="str">
        <f t="shared" si="11"/>
        <v/>
      </c>
      <c r="B737" s="18"/>
      <c r="C737" s="19" t="str">
        <f>IF(B737="","",COUNTIF(INDEX($B:$B,5):B737,B737))</f>
        <v/>
      </c>
      <c r="D737" s="20"/>
      <c r="E737" s="6"/>
      <c r="F737" s="6"/>
      <c r="G737" s="7"/>
      <c r="H737" s="21" t="str">
        <f>IF(B737="","",IF(ISNA(MATCH(B737,'Registru ordine'!$B$5:$B$304,0)),"Ordin inexistent în registru.",TRIM(IF(OR(D737="",E737="",F737="",G737=""),"Date incomplete. ","")&amp;IF(AND(D737&lt;&gt;"",OR(D737&lt;INDEX('Registru ordine'!$J$5:$J$304,MATCH(B737,'Registru ordine'!$B$5:$B$304,0))-1,D737&gt;INDEX('Registru ordine'!$L$5:$L$304,MATCH(B737,'Registru ordine'!$B$5:$B$304,0))+1)),"Data e în afara deplasării. ",""))))</f>
        <v/>
      </c>
    </row>
    <row r="738" spans="1:8" x14ac:dyDescent="0.2">
      <c r="A738" s="1" t="str">
        <f t="shared" si="11"/>
        <v/>
      </c>
      <c r="B738" s="18"/>
      <c r="C738" s="19" t="str">
        <f>IF(B738="","",COUNTIF(INDEX($B:$B,5):B738,B738))</f>
        <v/>
      </c>
      <c r="D738" s="20"/>
      <c r="E738" s="6"/>
      <c r="F738" s="6"/>
      <c r="G738" s="7"/>
      <c r="H738" s="21" t="str">
        <f>IF(B738="","",IF(ISNA(MATCH(B738,'Registru ordine'!$B$5:$B$304,0)),"Ordin inexistent în registru.",TRIM(IF(OR(D738="",E738="",F738="",G738=""),"Date incomplete. ","")&amp;IF(AND(D738&lt;&gt;"",OR(D738&lt;INDEX('Registru ordine'!$J$5:$J$304,MATCH(B738,'Registru ordine'!$B$5:$B$304,0))-1,D738&gt;INDEX('Registru ordine'!$L$5:$L$304,MATCH(B738,'Registru ordine'!$B$5:$B$304,0))+1)),"Data e în afara deplasării. ",""))))</f>
        <v/>
      </c>
    </row>
    <row r="739" spans="1:8" x14ac:dyDescent="0.2">
      <c r="A739" s="1" t="str">
        <f t="shared" si="11"/>
        <v/>
      </c>
      <c r="B739" s="18"/>
      <c r="C739" s="19" t="str">
        <f>IF(B739="","",COUNTIF(INDEX($B:$B,5):B739,B739))</f>
        <v/>
      </c>
      <c r="D739" s="20"/>
      <c r="E739" s="6"/>
      <c r="F739" s="6"/>
      <c r="G739" s="7"/>
      <c r="H739" s="21" t="str">
        <f>IF(B739="","",IF(ISNA(MATCH(B739,'Registru ordine'!$B$5:$B$304,0)),"Ordin inexistent în registru.",TRIM(IF(OR(D739="",E739="",F739="",G739=""),"Date incomplete. ","")&amp;IF(AND(D739&lt;&gt;"",OR(D739&lt;INDEX('Registru ordine'!$J$5:$J$304,MATCH(B739,'Registru ordine'!$B$5:$B$304,0))-1,D739&gt;INDEX('Registru ordine'!$L$5:$L$304,MATCH(B739,'Registru ordine'!$B$5:$B$304,0))+1)),"Data e în afara deplasării. ",""))))</f>
        <v/>
      </c>
    </row>
    <row r="740" spans="1:8" x14ac:dyDescent="0.2">
      <c r="A740" s="1" t="str">
        <f t="shared" si="11"/>
        <v/>
      </c>
      <c r="B740" s="18"/>
      <c r="C740" s="19" t="str">
        <f>IF(B740="","",COUNTIF(INDEX($B:$B,5):B740,B740))</f>
        <v/>
      </c>
      <c r="D740" s="20"/>
      <c r="E740" s="6"/>
      <c r="F740" s="6"/>
      <c r="G740" s="7"/>
      <c r="H740" s="21" t="str">
        <f>IF(B740="","",IF(ISNA(MATCH(B740,'Registru ordine'!$B$5:$B$304,0)),"Ordin inexistent în registru.",TRIM(IF(OR(D740="",E740="",F740="",G740=""),"Date incomplete. ","")&amp;IF(AND(D740&lt;&gt;"",OR(D740&lt;INDEX('Registru ordine'!$J$5:$J$304,MATCH(B740,'Registru ordine'!$B$5:$B$304,0))-1,D740&gt;INDEX('Registru ordine'!$L$5:$L$304,MATCH(B740,'Registru ordine'!$B$5:$B$304,0))+1)),"Data e în afara deplasării. ",""))))</f>
        <v/>
      </c>
    </row>
    <row r="741" spans="1:8" x14ac:dyDescent="0.2">
      <c r="A741" s="1" t="str">
        <f t="shared" si="11"/>
        <v/>
      </c>
      <c r="B741" s="18"/>
      <c r="C741" s="19" t="str">
        <f>IF(B741="","",COUNTIF(INDEX($B:$B,5):B741,B741))</f>
        <v/>
      </c>
      <c r="D741" s="20"/>
      <c r="E741" s="6"/>
      <c r="F741" s="6"/>
      <c r="G741" s="7"/>
      <c r="H741" s="21" t="str">
        <f>IF(B741="","",IF(ISNA(MATCH(B741,'Registru ordine'!$B$5:$B$304,0)),"Ordin inexistent în registru.",TRIM(IF(OR(D741="",E741="",F741="",G741=""),"Date incomplete. ","")&amp;IF(AND(D741&lt;&gt;"",OR(D741&lt;INDEX('Registru ordine'!$J$5:$J$304,MATCH(B741,'Registru ordine'!$B$5:$B$304,0))-1,D741&gt;INDEX('Registru ordine'!$L$5:$L$304,MATCH(B741,'Registru ordine'!$B$5:$B$304,0))+1)),"Data e în afara deplasării. ",""))))</f>
        <v/>
      </c>
    </row>
    <row r="742" spans="1:8" x14ac:dyDescent="0.2">
      <c r="A742" s="1" t="str">
        <f t="shared" si="11"/>
        <v/>
      </c>
      <c r="B742" s="18"/>
      <c r="C742" s="19" t="str">
        <f>IF(B742="","",COUNTIF(INDEX($B:$B,5):B742,B742))</f>
        <v/>
      </c>
      <c r="D742" s="20"/>
      <c r="E742" s="6"/>
      <c r="F742" s="6"/>
      <c r="G742" s="7"/>
      <c r="H742" s="21" t="str">
        <f>IF(B742="","",IF(ISNA(MATCH(B742,'Registru ordine'!$B$5:$B$304,0)),"Ordin inexistent în registru.",TRIM(IF(OR(D742="",E742="",F742="",G742=""),"Date incomplete. ","")&amp;IF(AND(D742&lt;&gt;"",OR(D742&lt;INDEX('Registru ordine'!$J$5:$J$304,MATCH(B742,'Registru ordine'!$B$5:$B$304,0))-1,D742&gt;INDEX('Registru ordine'!$L$5:$L$304,MATCH(B742,'Registru ordine'!$B$5:$B$304,0))+1)),"Data e în afara deplasării. ",""))))</f>
        <v/>
      </c>
    </row>
    <row r="743" spans="1:8" x14ac:dyDescent="0.2">
      <c r="A743" s="1" t="str">
        <f t="shared" si="11"/>
        <v/>
      </c>
      <c r="B743" s="18"/>
      <c r="C743" s="19" t="str">
        <f>IF(B743="","",COUNTIF(INDEX($B:$B,5):B743,B743))</f>
        <v/>
      </c>
      <c r="D743" s="20"/>
      <c r="E743" s="6"/>
      <c r="F743" s="6"/>
      <c r="G743" s="7"/>
      <c r="H743" s="21" t="str">
        <f>IF(B743="","",IF(ISNA(MATCH(B743,'Registru ordine'!$B$5:$B$304,0)),"Ordin inexistent în registru.",TRIM(IF(OR(D743="",E743="",F743="",G743=""),"Date incomplete. ","")&amp;IF(AND(D743&lt;&gt;"",OR(D743&lt;INDEX('Registru ordine'!$J$5:$J$304,MATCH(B743,'Registru ordine'!$B$5:$B$304,0))-1,D743&gt;INDEX('Registru ordine'!$L$5:$L$304,MATCH(B743,'Registru ordine'!$B$5:$B$304,0))+1)),"Data e în afara deplasării. ",""))))</f>
        <v/>
      </c>
    </row>
    <row r="744" spans="1:8" x14ac:dyDescent="0.2">
      <c r="A744" s="1" t="str">
        <f t="shared" si="11"/>
        <v/>
      </c>
      <c r="B744" s="18"/>
      <c r="C744" s="19" t="str">
        <f>IF(B744="","",COUNTIF(INDEX($B:$B,5):B744,B744))</f>
        <v/>
      </c>
      <c r="D744" s="20"/>
      <c r="E744" s="6"/>
      <c r="F744" s="6"/>
      <c r="G744" s="7"/>
      <c r="H744" s="21" t="str">
        <f>IF(B744="","",IF(ISNA(MATCH(B744,'Registru ordine'!$B$5:$B$304,0)),"Ordin inexistent în registru.",TRIM(IF(OR(D744="",E744="",F744="",G744=""),"Date incomplete. ","")&amp;IF(AND(D744&lt;&gt;"",OR(D744&lt;INDEX('Registru ordine'!$J$5:$J$304,MATCH(B744,'Registru ordine'!$B$5:$B$304,0))-1,D744&gt;INDEX('Registru ordine'!$L$5:$L$304,MATCH(B744,'Registru ordine'!$B$5:$B$304,0))+1)),"Data e în afara deplasării. ",""))))</f>
        <v/>
      </c>
    </row>
    <row r="745" spans="1:8" x14ac:dyDescent="0.2">
      <c r="A745" s="1" t="str">
        <f t="shared" si="11"/>
        <v/>
      </c>
      <c r="B745" s="18"/>
      <c r="C745" s="19" t="str">
        <f>IF(B745="","",COUNTIF(INDEX($B:$B,5):B745,B745))</f>
        <v/>
      </c>
      <c r="D745" s="20"/>
      <c r="E745" s="6"/>
      <c r="F745" s="6"/>
      <c r="G745" s="7"/>
      <c r="H745" s="21" t="str">
        <f>IF(B745="","",IF(ISNA(MATCH(B745,'Registru ordine'!$B$5:$B$304,0)),"Ordin inexistent în registru.",TRIM(IF(OR(D745="",E745="",F745="",G745=""),"Date incomplete. ","")&amp;IF(AND(D745&lt;&gt;"",OR(D745&lt;INDEX('Registru ordine'!$J$5:$J$304,MATCH(B745,'Registru ordine'!$B$5:$B$304,0))-1,D745&gt;INDEX('Registru ordine'!$L$5:$L$304,MATCH(B745,'Registru ordine'!$B$5:$B$304,0))+1)),"Data e în afara deplasării. ",""))))</f>
        <v/>
      </c>
    </row>
    <row r="746" spans="1:8" x14ac:dyDescent="0.2">
      <c r="A746" s="1" t="str">
        <f t="shared" si="11"/>
        <v/>
      </c>
      <c r="B746" s="18"/>
      <c r="C746" s="19" t="str">
        <f>IF(B746="","",COUNTIF(INDEX($B:$B,5):B746,B746))</f>
        <v/>
      </c>
      <c r="D746" s="20"/>
      <c r="E746" s="6"/>
      <c r="F746" s="6"/>
      <c r="G746" s="7"/>
      <c r="H746" s="21" t="str">
        <f>IF(B746="","",IF(ISNA(MATCH(B746,'Registru ordine'!$B$5:$B$304,0)),"Ordin inexistent în registru.",TRIM(IF(OR(D746="",E746="",F746="",G746=""),"Date incomplete. ","")&amp;IF(AND(D746&lt;&gt;"",OR(D746&lt;INDEX('Registru ordine'!$J$5:$J$304,MATCH(B746,'Registru ordine'!$B$5:$B$304,0))-1,D746&gt;INDEX('Registru ordine'!$L$5:$L$304,MATCH(B746,'Registru ordine'!$B$5:$B$304,0))+1)),"Data e în afara deplasării. ",""))))</f>
        <v/>
      </c>
    </row>
    <row r="747" spans="1:8" x14ac:dyDescent="0.2">
      <c r="A747" s="1" t="str">
        <f t="shared" si="11"/>
        <v/>
      </c>
      <c r="B747" s="18"/>
      <c r="C747" s="19" t="str">
        <f>IF(B747="","",COUNTIF(INDEX($B:$B,5):B747,B747))</f>
        <v/>
      </c>
      <c r="D747" s="20"/>
      <c r="E747" s="6"/>
      <c r="F747" s="6"/>
      <c r="G747" s="7"/>
      <c r="H747" s="21" t="str">
        <f>IF(B747="","",IF(ISNA(MATCH(B747,'Registru ordine'!$B$5:$B$304,0)),"Ordin inexistent în registru.",TRIM(IF(OR(D747="",E747="",F747="",G747=""),"Date incomplete. ","")&amp;IF(AND(D747&lt;&gt;"",OR(D747&lt;INDEX('Registru ordine'!$J$5:$J$304,MATCH(B747,'Registru ordine'!$B$5:$B$304,0))-1,D747&gt;INDEX('Registru ordine'!$L$5:$L$304,MATCH(B747,'Registru ordine'!$B$5:$B$304,0))+1)),"Data e în afara deplasării. ",""))))</f>
        <v/>
      </c>
    </row>
    <row r="748" spans="1:8" x14ac:dyDescent="0.2">
      <c r="A748" s="1" t="str">
        <f t="shared" si="11"/>
        <v/>
      </c>
      <c r="B748" s="18"/>
      <c r="C748" s="19" t="str">
        <f>IF(B748="","",COUNTIF(INDEX($B:$B,5):B748,B748))</f>
        <v/>
      </c>
      <c r="D748" s="20"/>
      <c r="E748" s="6"/>
      <c r="F748" s="6"/>
      <c r="G748" s="7"/>
      <c r="H748" s="21" t="str">
        <f>IF(B748="","",IF(ISNA(MATCH(B748,'Registru ordine'!$B$5:$B$304,0)),"Ordin inexistent în registru.",TRIM(IF(OR(D748="",E748="",F748="",G748=""),"Date incomplete. ","")&amp;IF(AND(D748&lt;&gt;"",OR(D748&lt;INDEX('Registru ordine'!$J$5:$J$304,MATCH(B748,'Registru ordine'!$B$5:$B$304,0))-1,D748&gt;INDEX('Registru ordine'!$L$5:$L$304,MATCH(B748,'Registru ordine'!$B$5:$B$304,0))+1)),"Data e în afara deplasării. ",""))))</f>
        <v/>
      </c>
    </row>
    <row r="749" spans="1:8" x14ac:dyDescent="0.2">
      <c r="A749" s="1" t="str">
        <f t="shared" si="11"/>
        <v/>
      </c>
      <c r="B749" s="18"/>
      <c r="C749" s="19" t="str">
        <f>IF(B749="","",COUNTIF(INDEX($B:$B,5):B749,B749))</f>
        <v/>
      </c>
      <c r="D749" s="20"/>
      <c r="E749" s="6"/>
      <c r="F749" s="6"/>
      <c r="G749" s="7"/>
      <c r="H749" s="21" t="str">
        <f>IF(B749="","",IF(ISNA(MATCH(B749,'Registru ordine'!$B$5:$B$304,0)),"Ordin inexistent în registru.",TRIM(IF(OR(D749="",E749="",F749="",G749=""),"Date incomplete. ","")&amp;IF(AND(D749&lt;&gt;"",OR(D749&lt;INDEX('Registru ordine'!$J$5:$J$304,MATCH(B749,'Registru ordine'!$B$5:$B$304,0))-1,D749&gt;INDEX('Registru ordine'!$L$5:$L$304,MATCH(B749,'Registru ordine'!$B$5:$B$304,0))+1)),"Data e în afara deplasării. ",""))))</f>
        <v/>
      </c>
    </row>
    <row r="750" spans="1:8" x14ac:dyDescent="0.2">
      <c r="A750" s="1" t="str">
        <f t="shared" si="11"/>
        <v/>
      </c>
      <c r="B750" s="18"/>
      <c r="C750" s="19" t="str">
        <f>IF(B750="","",COUNTIF(INDEX($B:$B,5):B750,B750))</f>
        <v/>
      </c>
      <c r="D750" s="20"/>
      <c r="E750" s="6"/>
      <c r="F750" s="6"/>
      <c r="G750" s="7"/>
      <c r="H750" s="21" t="str">
        <f>IF(B750="","",IF(ISNA(MATCH(B750,'Registru ordine'!$B$5:$B$304,0)),"Ordin inexistent în registru.",TRIM(IF(OR(D750="",E750="",F750="",G750=""),"Date incomplete. ","")&amp;IF(AND(D750&lt;&gt;"",OR(D750&lt;INDEX('Registru ordine'!$J$5:$J$304,MATCH(B750,'Registru ordine'!$B$5:$B$304,0))-1,D750&gt;INDEX('Registru ordine'!$L$5:$L$304,MATCH(B750,'Registru ordine'!$B$5:$B$304,0))+1)),"Data e în afara deplasării. ",""))))</f>
        <v/>
      </c>
    </row>
    <row r="751" spans="1:8" x14ac:dyDescent="0.2">
      <c r="A751" s="1" t="str">
        <f t="shared" si="11"/>
        <v/>
      </c>
      <c r="B751" s="18"/>
      <c r="C751" s="19" t="str">
        <f>IF(B751="","",COUNTIF(INDEX($B:$B,5):B751,B751))</f>
        <v/>
      </c>
      <c r="D751" s="20"/>
      <c r="E751" s="6"/>
      <c r="F751" s="6"/>
      <c r="G751" s="7"/>
      <c r="H751" s="21" t="str">
        <f>IF(B751="","",IF(ISNA(MATCH(B751,'Registru ordine'!$B$5:$B$304,0)),"Ordin inexistent în registru.",TRIM(IF(OR(D751="",E751="",F751="",G751=""),"Date incomplete. ","")&amp;IF(AND(D751&lt;&gt;"",OR(D751&lt;INDEX('Registru ordine'!$J$5:$J$304,MATCH(B751,'Registru ordine'!$B$5:$B$304,0))-1,D751&gt;INDEX('Registru ordine'!$L$5:$L$304,MATCH(B751,'Registru ordine'!$B$5:$B$304,0))+1)),"Data e în afara deplasării. ",""))))</f>
        <v/>
      </c>
    </row>
    <row r="752" spans="1:8" x14ac:dyDescent="0.2">
      <c r="A752" s="1" t="str">
        <f t="shared" si="11"/>
        <v/>
      </c>
      <c r="B752" s="18"/>
      <c r="C752" s="19" t="str">
        <f>IF(B752="","",COUNTIF(INDEX($B:$B,5):B752,B752))</f>
        <v/>
      </c>
      <c r="D752" s="20"/>
      <c r="E752" s="6"/>
      <c r="F752" s="6"/>
      <c r="G752" s="7"/>
      <c r="H752" s="21" t="str">
        <f>IF(B752="","",IF(ISNA(MATCH(B752,'Registru ordine'!$B$5:$B$304,0)),"Ordin inexistent în registru.",TRIM(IF(OR(D752="",E752="",F752="",G752=""),"Date incomplete. ","")&amp;IF(AND(D752&lt;&gt;"",OR(D752&lt;INDEX('Registru ordine'!$J$5:$J$304,MATCH(B752,'Registru ordine'!$B$5:$B$304,0))-1,D752&gt;INDEX('Registru ordine'!$L$5:$L$304,MATCH(B752,'Registru ordine'!$B$5:$B$304,0))+1)),"Data e în afara deplasării. ",""))))</f>
        <v/>
      </c>
    </row>
    <row r="753" spans="1:8" x14ac:dyDescent="0.2">
      <c r="A753" s="1" t="str">
        <f t="shared" si="11"/>
        <v/>
      </c>
      <c r="B753" s="18"/>
      <c r="C753" s="19" t="str">
        <f>IF(B753="","",COUNTIF(INDEX($B:$B,5):B753,B753))</f>
        <v/>
      </c>
      <c r="D753" s="20"/>
      <c r="E753" s="6"/>
      <c r="F753" s="6"/>
      <c r="G753" s="7"/>
      <c r="H753" s="21" t="str">
        <f>IF(B753="","",IF(ISNA(MATCH(B753,'Registru ordine'!$B$5:$B$304,0)),"Ordin inexistent în registru.",TRIM(IF(OR(D753="",E753="",F753="",G753=""),"Date incomplete. ","")&amp;IF(AND(D753&lt;&gt;"",OR(D753&lt;INDEX('Registru ordine'!$J$5:$J$304,MATCH(B753,'Registru ordine'!$B$5:$B$304,0))-1,D753&gt;INDEX('Registru ordine'!$L$5:$L$304,MATCH(B753,'Registru ordine'!$B$5:$B$304,0))+1)),"Data e în afara deplasării. ",""))))</f>
        <v/>
      </c>
    </row>
    <row r="754" spans="1:8" x14ac:dyDescent="0.2">
      <c r="A754" s="1" t="str">
        <f t="shared" si="11"/>
        <v/>
      </c>
      <c r="B754" s="18"/>
      <c r="C754" s="19" t="str">
        <f>IF(B754="","",COUNTIF(INDEX($B:$B,5):B754,B754))</f>
        <v/>
      </c>
      <c r="D754" s="20"/>
      <c r="E754" s="6"/>
      <c r="F754" s="6"/>
      <c r="G754" s="7"/>
      <c r="H754" s="21" t="str">
        <f>IF(B754="","",IF(ISNA(MATCH(B754,'Registru ordine'!$B$5:$B$304,0)),"Ordin inexistent în registru.",TRIM(IF(OR(D754="",E754="",F754="",G754=""),"Date incomplete. ","")&amp;IF(AND(D754&lt;&gt;"",OR(D754&lt;INDEX('Registru ordine'!$J$5:$J$304,MATCH(B754,'Registru ordine'!$B$5:$B$304,0))-1,D754&gt;INDEX('Registru ordine'!$L$5:$L$304,MATCH(B754,'Registru ordine'!$B$5:$B$304,0))+1)),"Data e în afara deplasării. ",""))))</f>
        <v/>
      </c>
    </row>
    <row r="755" spans="1:8" x14ac:dyDescent="0.2">
      <c r="A755" s="1" t="str">
        <f t="shared" si="11"/>
        <v/>
      </c>
      <c r="B755" s="18"/>
      <c r="C755" s="19" t="str">
        <f>IF(B755="","",COUNTIF(INDEX($B:$B,5):B755,B755))</f>
        <v/>
      </c>
      <c r="D755" s="20"/>
      <c r="E755" s="6"/>
      <c r="F755" s="6"/>
      <c r="G755" s="7"/>
      <c r="H755" s="21" t="str">
        <f>IF(B755="","",IF(ISNA(MATCH(B755,'Registru ordine'!$B$5:$B$304,0)),"Ordin inexistent în registru.",TRIM(IF(OR(D755="",E755="",F755="",G755=""),"Date incomplete. ","")&amp;IF(AND(D755&lt;&gt;"",OR(D755&lt;INDEX('Registru ordine'!$J$5:$J$304,MATCH(B755,'Registru ordine'!$B$5:$B$304,0))-1,D755&gt;INDEX('Registru ordine'!$L$5:$L$304,MATCH(B755,'Registru ordine'!$B$5:$B$304,0))+1)),"Data e în afara deplasării. ",""))))</f>
        <v/>
      </c>
    </row>
    <row r="756" spans="1:8" x14ac:dyDescent="0.2">
      <c r="A756" s="1" t="str">
        <f t="shared" si="11"/>
        <v/>
      </c>
      <c r="B756" s="18"/>
      <c r="C756" s="19" t="str">
        <f>IF(B756="","",COUNTIF(INDEX($B:$B,5):B756,B756))</f>
        <v/>
      </c>
      <c r="D756" s="20"/>
      <c r="E756" s="6"/>
      <c r="F756" s="6"/>
      <c r="G756" s="7"/>
      <c r="H756" s="21" t="str">
        <f>IF(B756="","",IF(ISNA(MATCH(B756,'Registru ordine'!$B$5:$B$304,0)),"Ordin inexistent în registru.",TRIM(IF(OR(D756="",E756="",F756="",G756=""),"Date incomplete. ","")&amp;IF(AND(D756&lt;&gt;"",OR(D756&lt;INDEX('Registru ordine'!$J$5:$J$304,MATCH(B756,'Registru ordine'!$B$5:$B$304,0))-1,D756&gt;INDEX('Registru ordine'!$L$5:$L$304,MATCH(B756,'Registru ordine'!$B$5:$B$304,0))+1)),"Data e în afara deplasării. ",""))))</f>
        <v/>
      </c>
    </row>
    <row r="757" spans="1:8" x14ac:dyDescent="0.2">
      <c r="A757" s="1" t="str">
        <f t="shared" si="11"/>
        <v/>
      </c>
      <c r="B757" s="18"/>
      <c r="C757" s="19" t="str">
        <f>IF(B757="","",COUNTIF(INDEX($B:$B,5):B757,B757))</f>
        <v/>
      </c>
      <c r="D757" s="20"/>
      <c r="E757" s="6"/>
      <c r="F757" s="6"/>
      <c r="G757" s="7"/>
      <c r="H757" s="21" t="str">
        <f>IF(B757="","",IF(ISNA(MATCH(B757,'Registru ordine'!$B$5:$B$304,0)),"Ordin inexistent în registru.",TRIM(IF(OR(D757="",E757="",F757="",G757=""),"Date incomplete. ","")&amp;IF(AND(D757&lt;&gt;"",OR(D757&lt;INDEX('Registru ordine'!$J$5:$J$304,MATCH(B757,'Registru ordine'!$B$5:$B$304,0))-1,D757&gt;INDEX('Registru ordine'!$L$5:$L$304,MATCH(B757,'Registru ordine'!$B$5:$B$304,0))+1)),"Data e în afara deplasării. ",""))))</f>
        <v/>
      </c>
    </row>
    <row r="758" spans="1:8" x14ac:dyDescent="0.2">
      <c r="A758" s="1" t="str">
        <f t="shared" si="11"/>
        <v/>
      </c>
      <c r="B758" s="18"/>
      <c r="C758" s="19" t="str">
        <f>IF(B758="","",COUNTIF(INDEX($B:$B,5):B758,B758))</f>
        <v/>
      </c>
      <c r="D758" s="20"/>
      <c r="E758" s="6"/>
      <c r="F758" s="6"/>
      <c r="G758" s="7"/>
      <c r="H758" s="21" t="str">
        <f>IF(B758="","",IF(ISNA(MATCH(B758,'Registru ordine'!$B$5:$B$304,0)),"Ordin inexistent în registru.",TRIM(IF(OR(D758="",E758="",F758="",G758=""),"Date incomplete. ","")&amp;IF(AND(D758&lt;&gt;"",OR(D758&lt;INDEX('Registru ordine'!$J$5:$J$304,MATCH(B758,'Registru ordine'!$B$5:$B$304,0))-1,D758&gt;INDEX('Registru ordine'!$L$5:$L$304,MATCH(B758,'Registru ordine'!$B$5:$B$304,0))+1)),"Data e în afara deplasării. ",""))))</f>
        <v/>
      </c>
    </row>
    <row r="759" spans="1:8" x14ac:dyDescent="0.2">
      <c r="A759" s="1" t="str">
        <f t="shared" si="11"/>
        <v/>
      </c>
      <c r="B759" s="18"/>
      <c r="C759" s="19" t="str">
        <f>IF(B759="","",COUNTIF(INDEX($B:$B,5):B759,B759))</f>
        <v/>
      </c>
      <c r="D759" s="20"/>
      <c r="E759" s="6"/>
      <c r="F759" s="6"/>
      <c r="G759" s="7"/>
      <c r="H759" s="21" t="str">
        <f>IF(B759="","",IF(ISNA(MATCH(B759,'Registru ordine'!$B$5:$B$304,0)),"Ordin inexistent în registru.",TRIM(IF(OR(D759="",E759="",F759="",G759=""),"Date incomplete. ","")&amp;IF(AND(D759&lt;&gt;"",OR(D759&lt;INDEX('Registru ordine'!$J$5:$J$304,MATCH(B759,'Registru ordine'!$B$5:$B$304,0))-1,D759&gt;INDEX('Registru ordine'!$L$5:$L$304,MATCH(B759,'Registru ordine'!$B$5:$B$304,0))+1)),"Data e în afara deplasării. ",""))))</f>
        <v/>
      </c>
    </row>
    <row r="760" spans="1:8" x14ac:dyDescent="0.2">
      <c r="A760" s="1" t="str">
        <f t="shared" si="11"/>
        <v/>
      </c>
      <c r="B760" s="18"/>
      <c r="C760" s="19" t="str">
        <f>IF(B760="","",COUNTIF(INDEX($B:$B,5):B760,B760))</f>
        <v/>
      </c>
      <c r="D760" s="20"/>
      <c r="E760" s="6"/>
      <c r="F760" s="6"/>
      <c r="G760" s="7"/>
      <c r="H760" s="21" t="str">
        <f>IF(B760="","",IF(ISNA(MATCH(B760,'Registru ordine'!$B$5:$B$304,0)),"Ordin inexistent în registru.",TRIM(IF(OR(D760="",E760="",F760="",G760=""),"Date incomplete. ","")&amp;IF(AND(D760&lt;&gt;"",OR(D760&lt;INDEX('Registru ordine'!$J$5:$J$304,MATCH(B760,'Registru ordine'!$B$5:$B$304,0))-1,D760&gt;INDEX('Registru ordine'!$L$5:$L$304,MATCH(B760,'Registru ordine'!$B$5:$B$304,0))+1)),"Data e în afara deplasării. ",""))))</f>
        <v/>
      </c>
    </row>
    <row r="761" spans="1:8" x14ac:dyDescent="0.2">
      <c r="A761" s="1" t="str">
        <f t="shared" si="11"/>
        <v/>
      </c>
      <c r="B761" s="18"/>
      <c r="C761" s="19" t="str">
        <f>IF(B761="","",COUNTIF(INDEX($B:$B,5):B761,B761))</f>
        <v/>
      </c>
      <c r="D761" s="20"/>
      <c r="E761" s="6"/>
      <c r="F761" s="6"/>
      <c r="G761" s="7"/>
      <c r="H761" s="21" t="str">
        <f>IF(B761="","",IF(ISNA(MATCH(B761,'Registru ordine'!$B$5:$B$304,0)),"Ordin inexistent în registru.",TRIM(IF(OR(D761="",E761="",F761="",G761=""),"Date incomplete. ","")&amp;IF(AND(D761&lt;&gt;"",OR(D761&lt;INDEX('Registru ordine'!$J$5:$J$304,MATCH(B761,'Registru ordine'!$B$5:$B$304,0))-1,D761&gt;INDEX('Registru ordine'!$L$5:$L$304,MATCH(B761,'Registru ordine'!$B$5:$B$304,0))+1)),"Data e în afara deplasării. ",""))))</f>
        <v/>
      </c>
    </row>
    <row r="762" spans="1:8" x14ac:dyDescent="0.2">
      <c r="A762" s="1" t="str">
        <f t="shared" si="11"/>
        <v/>
      </c>
      <c r="B762" s="18"/>
      <c r="C762" s="19" t="str">
        <f>IF(B762="","",COUNTIF(INDEX($B:$B,5):B762,B762))</f>
        <v/>
      </c>
      <c r="D762" s="20"/>
      <c r="E762" s="6"/>
      <c r="F762" s="6"/>
      <c r="G762" s="7"/>
      <c r="H762" s="21" t="str">
        <f>IF(B762="","",IF(ISNA(MATCH(B762,'Registru ordine'!$B$5:$B$304,0)),"Ordin inexistent în registru.",TRIM(IF(OR(D762="",E762="",F762="",G762=""),"Date incomplete. ","")&amp;IF(AND(D762&lt;&gt;"",OR(D762&lt;INDEX('Registru ordine'!$J$5:$J$304,MATCH(B762,'Registru ordine'!$B$5:$B$304,0))-1,D762&gt;INDEX('Registru ordine'!$L$5:$L$304,MATCH(B762,'Registru ordine'!$B$5:$B$304,0))+1)),"Data e în afara deplasării. ",""))))</f>
        <v/>
      </c>
    </row>
    <row r="763" spans="1:8" x14ac:dyDescent="0.2">
      <c r="A763" s="1" t="str">
        <f t="shared" si="11"/>
        <v/>
      </c>
      <c r="B763" s="18"/>
      <c r="C763" s="19" t="str">
        <f>IF(B763="","",COUNTIF(INDEX($B:$B,5):B763,B763))</f>
        <v/>
      </c>
      <c r="D763" s="20"/>
      <c r="E763" s="6"/>
      <c r="F763" s="6"/>
      <c r="G763" s="7"/>
      <c r="H763" s="21" t="str">
        <f>IF(B763="","",IF(ISNA(MATCH(B763,'Registru ordine'!$B$5:$B$304,0)),"Ordin inexistent în registru.",TRIM(IF(OR(D763="",E763="",F763="",G763=""),"Date incomplete. ","")&amp;IF(AND(D763&lt;&gt;"",OR(D763&lt;INDEX('Registru ordine'!$J$5:$J$304,MATCH(B763,'Registru ordine'!$B$5:$B$304,0))-1,D763&gt;INDEX('Registru ordine'!$L$5:$L$304,MATCH(B763,'Registru ordine'!$B$5:$B$304,0))+1)),"Data e în afara deplasării. ",""))))</f>
        <v/>
      </c>
    </row>
    <row r="764" spans="1:8" x14ac:dyDescent="0.2">
      <c r="A764" s="1" t="str">
        <f t="shared" si="11"/>
        <v/>
      </c>
      <c r="B764" s="18"/>
      <c r="C764" s="19" t="str">
        <f>IF(B764="","",COUNTIF(INDEX($B:$B,5):B764,B764))</f>
        <v/>
      </c>
      <c r="D764" s="20"/>
      <c r="E764" s="6"/>
      <c r="F764" s="6"/>
      <c r="G764" s="7"/>
      <c r="H764" s="21" t="str">
        <f>IF(B764="","",IF(ISNA(MATCH(B764,'Registru ordine'!$B$5:$B$304,0)),"Ordin inexistent în registru.",TRIM(IF(OR(D764="",E764="",F764="",G764=""),"Date incomplete. ","")&amp;IF(AND(D764&lt;&gt;"",OR(D764&lt;INDEX('Registru ordine'!$J$5:$J$304,MATCH(B764,'Registru ordine'!$B$5:$B$304,0))-1,D764&gt;INDEX('Registru ordine'!$L$5:$L$304,MATCH(B764,'Registru ordine'!$B$5:$B$304,0))+1)),"Data e în afara deplasării. ",""))))</f>
        <v/>
      </c>
    </row>
    <row r="765" spans="1:8" x14ac:dyDescent="0.2">
      <c r="A765" s="1" t="str">
        <f t="shared" si="11"/>
        <v/>
      </c>
      <c r="B765" s="18"/>
      <c r="C765" s="19" t="str">
        <f>IF(B765="","",COUNTIF(INDEX($B:$B,5):B765,B765))</f>
        <v/>
      </c>
      <c r="D765" s="20"/>
      <c r="E765" s="6"/>
      <c r="F765" s="6"/>
      <c r="G765" s="7"/>
      <c r="H765" s="21" t="str">
        <f>IF(B765="","",IF(ISNA(MATCH(B765,'Registru ordine'!$B$5:$B$304,0)),"Ordin inexistent în registru.",TRIM(IF(OR(D765="",E765="",F765="",G765=""),"Date incomplete. ","")&amp;IF(AND(D765&lt;&gt;"",OR(D765&lt;INDEX('Registru ordine'!$J$5:$J$304,MATCH(B765,'Registru ordine'!$B$5:$B$304,0))-1,D765&gt;INDEX('Registru ordine'!$L$5:$L$304,MATCH(B765,'Registru ordine'!$B$5:$B$304,0))+1)),"Data e în afara deplasării. ",""))))</f>
        <v/>
      </c>
    </row>
    <row r="766" spans="1:8" x14ac:dyDescent="0.2">
      <c r="A766" s="1" t="str">
        <f t="shared" si="11"/>
        <v/>
      </c>
      <c r="B766" s="18"/>
      <c r="C766" s="19" t="str">
        <f>IF(B766="","",COUNTIF(INDEX($B:$B,5):B766,B766))</f>
        <v/>
      </c>
      <c r="D766" s="20"/>
      <c r="E766" s="6"/>
      <c r="F766" s="6"/>
      <c r="G766" s="7"/>
      <c r="H766" s="21" t="str">
        <f>IF(B766="","",IF(ISNA(MATCH(B766,'Registru ordine'!$B$5:$B$304,0)),"Ordin inexistent în registru.",TRIM(IF(OR(D766="",E766="",F766="",G766=""),"Date incomplete. ","")&amp;IF(AND(D766&lt;&gt;"",OR(D766&lt;INDEX('Registru ordine'!$J$5:$J$304,MATCH(B766,'Registru ordine'!$B$5:$B$304,0))-1,D766&gt;INDEX('Registru ordine'!$L$5:$L$304,MATCH(B766,'Registru ordine'!$B$5:$B$304,0))+1)),"Data e în afara deplasării. ",""))))</f>
        <v/>
      </c>
    </row>
    <row r="767" spans="1:8" x14ac:dyDescent="0.2">
      <c r="A767" s="1" t="str">
        <f t="shared" si="11"/>
        <v/>
      </c>
      <c r="B767" s="18"/>
      <c r="C767" s="19" t="str">
        <f>IF(B767="","",COUNTIF(INDEX($B:$B,5):B767,B767))</f>
        <v/>
      </c>
      <c r="D767" s="20"/>
      <c r="E767" s="6"/>
      <c r="F767" s="6"/>
      <c r="G767" s="7"/>
      <c r="H767" s="21" t="str">
        <f>IF(B767="","",IF(ISNA(MATCH(B767,'Registru ordine'!$B$5:$B$304,0)),"Ordin inexistent în registru.",TRIM(IF(OR(D767="",E767="",F767="",G767=""),"Date incomplete. ","")&amp;IF(AND(D767&lt;&gt;"",OR(D767&lt;INDEX('Registru ordine'!$J$5:$J$304,MATCH(B767,'Registru ordine'!$B$5:$B$304,0))-1,D767&gt;INDEX('Registru ordine'!$L$5:$L$304,MATCH(B767,'Registru ordine'!$B$5:$B$304,0))+1)),"Data e în afara deplasării. ",""))))</f>
        <v/>
      </c>
    </row>
    <row r="768" spans="1:8" x14ac:dyDescent="0.2">
      <c r="A768" s="1" t="str">
        <f t="shared" si="11"/>
        <v/>
      </c>
      <c r="B768" s="18"/>
      <c r="C768" s="19" t="str">
        <f>IF(B768="","",COUNTIF(INDEX($B:$B,5):B768,B768))</f>
        <v/>
      </c>
      <c r="D768" s="20"/>
      <c r="E768" s="6"/>
      <c r="F768" s="6"/>
      <c r="G768" s="7"/>
      <c r="H768" s="21" t="str">
        <f>IF(B768="","",IF(ISNA(MATCH(B768,'Registru ordine'!$B$5:$B$304,0)),"Ordin inexistent în registru.",TRIM(IF(OR(D768="",E768="",F768="",G768=""),"Date incomplete. ","")&amp;IF(AND(D768&lt;&gt;"",OR(D768&lt;INDEX('Registru ordine'!$J$5:$J$304,MATCH(B768,'Registru ordine'!$B$5:$B$304,0))-1,D768&gt;INDEX('Registru ordine'!$L$5:$L$304,MATCH(B768,'Registru ordine'!$B$5:$B$304,0))+1)),"Data e în afara deplasării. ",""))))</f>
        <v/>
      </c>
    </row>
    <row r="769" spans="1:8" x14ac:dyDescent="0.2">
      <c r="A769" s="1" t="str">
        <f t="shared" si="11"/>
        <v/>
      </c>
      <c r="B769" s="18"/>
      <c r="C769" s="19" t="str">
        <f>IF(B769="","",COUNTIF(INDEX($B:$B,5):B769,B769))</f>
        <v/>
      </c>
      <c r="D769" s="20"/>
      <c r="E769" s="6"/>
      <c r="F769" s="6"/>
      <c r="G769" s="7"/>
      <c r="H769" s="21" t="str">
        <f>IF(B769="","",IF(ISNA(MATCH(B769,'Registru ordine'!$B$5:$B$304,0)),"Ordin inexistent în registru.",TRIM(IF(OR(D769="",E769="",F769="",G769=""),"Date incomplete. ","")&amp;IF(AND(D769&lt;&gt;"",OR(D769&lt;INDEX('Registru ordine'!$J$5:$J$304,MATCH(B769,'Registru ordine'!$B$5:$B$304,0))-1,D769&gt;INDEX('Registru ordine'!$L$5:$L$304,MATCH(B769,'Registru ordine'!$B$5:$B$304,0))+1)),"Data e în afara deplasării. ",""))))</f>
        <v/>
      </c>
    </row>
    <row r="770" spans="1:8" x14ac:dyDescent="0.2">
      <c r="A770" s="1" t="str">
        <f t="shared" si="11"/>
        <v/>
      </c>
      <c r="B770" s="18"/>
      <c r="C770" s="19" t="str">
        <f>IF(B770="","",COUNTIF(INDEX($B:$B,5):B770,B770))</f>
        <v/>
      </c>
      <c r="D770" s="20"/>
      <c r="E770" s="6"/>
      <c r="F770" s="6"/>
      <c r="G770" s="7"/>
      <c r="H770" s="21" t="str">
        <f>IF(B770="","",IF(ISNA(MATCH(B770,'Registru ordine'!$B$5:$B$304,0)),"Ordin inexistent în registru.",TRIM(IF(OR(D770="",E770="",F770="",G770=""),"Date incomplete. ","")&amp;IF(AND(D770&lt;&gt;"",OR(D770&lt;INDEX('Registru ordine'!$J$5:$J$304,MATCH(B770,'Registru ordine'!$B$5:$B$304,0))-1,D770&gt;INDEX('Registru ordine'!$L$5:$L$304,MATCH(B770,'Registru ordine'!$B$5:$B$304,0))+1)),"Data e în afara deplasării. ",""))))</f>
        <v/>
      </c>
    </row>
    <row r="771" spans="1:8" x14ac:dyDescent="0.2">
      <c r="A771" s="1" t="str">
        <f t="shared" si="11"/>
        <v/>
      </c>
      <c r="B771" s="18"/>
      <c r="C771" s="19" t="str">
        <f>IF(B771="","",COUNTIF(INDEX($B:$B,5):B771,B771))</f>
        <v/>
      </c>
      <c r="D771" s="20"/>
      <c r="E771" s="6"/>
      <c r="F771" s="6"/>
      <c r="G771" s="7"/>
      <c r="H771" s="21" t="str">
        <f>IF(B771="","",IF(ISNA(MATCH(B771,'Registru ordine'!$B$5:$B$304,0)),"Ordin inexistent în registru.",TRIM(IF(OR(D771="",E771="",F771="",G771=""),"Date incomplete. ","")&amp;IF(AND(D771&lt;&gt;"",OR(D771&lt;INDEX('Registru ordine'!$J$5:$J$304,MATCH(B771,'Registru ordine'!$B$5:$B$304,0))-1,D771&gt;INDEX('Registru ordine'!$L$5:$L$304,MATCH(B771,'Registru ordine'!$B$5:$B$304,0))+1)),"Data e în afara deplasării. ",""))))</f>
        <v/>
      </c>
    </row>
    <row r="772" spans="1:8" x14ac:dyDescent="0.2">
      <c r="A772" s="1" t="str">
        <f t="shared" si="11"/>
        <v/>
      </c>
      <c r="B772" s="18"/>
      <c r="C772" s="19" t="str">
        <f>IF(B772="","",COUNTIF(INDEX($B:$B,5):B772,B772))</f>
        <v/>
      </c>
      <c r="D772" s="20"/>
      <c r="E772" s="6"/>
      <c r="F772" s="6"/>
      <c r="G772" s="7"/>
      <c r="H772" s="21" t="str">
        <f>IF(B772="","",IF(ISNA(MATCH(B772,'Registru ordine'!$B$5:$B$304,0)),"Ordin inexistent în registru.",TRIM(IF(OR(D772="",E772="",F772="",G772=""),"Date incomplete. ","")&amp;IF(AND(D772&lt;&gt;"",OR(D772&lt;INDEX('Registru ordine'!$J$5:$J$304,MATCH(B772,'Registru ordine'!$B$5:$B$304,0))-1,D772&gt;INDEX('Registru ordine'!$L$5:$L$304,MATCH(B772,'Registru ordine'!$B$5:$B$304,0))+1)),"Data e în afara deplasării. ",""))))</f>
        <v/>
      </c>
    </row>
    <row r="773" spans="1:8" x14ac:dyDescent="0.2">
      <c r="A773" s="1" t="str">
        <f t="shared" ref="A773:A836" si="12">IF(B773="","",B773&amp;"|"&amp;C773)</f>
        <v/>
      </c>
      <c r="B773" s="18"/>
      <c r="C773" s="19" t="str">
        <f>IF(B773="","",COUNTIF(INDEX($B:$B,5):B773,B773))</f>
        <v/>
      </c>
      <c r="D773" s="20"/>
      <c r="E773" s="6"/>
      <c r="F773" s="6"/>
      <c r="G773" s="7"/>
      <c r="H773" s="21" t="str">
        <f>IF(B773="","",IF(ISNA(MATCH(B773,'Registru ordine'!$B$5:$B$304,0)),"Ordin inexistent în registru.",TRIM(IF(OR(D773="",E773="",F773="",G773=""),"Date incomplete. ","")&amp;IF(AND(D773&lt;&gt;"",OR(D773&lt;INDEX('Registru ordine'!$J$5:$J$304,MATCH(B773,'Registru ordine'!$B$5:$B$304,0))-1,D773&gt;INDEX('Registru ordine'!$L$5:$L$304,MATCH(B773,'Registru ordine'!$B$5:$B$304,0))+1)),"Data e în afara deplasării. ",""))))</f>
        <v/>
      </c>
    </row>
    <row r="774" spans="1:8" x14ac:dyDescent="0.2">
      <c r="A774" s="1" t="str">
        <f t="shared" si="12"/>
        <v/>
      </c>
      <c r="B774" s="18"/>
      <c r="C774" s="19" t="str">
        <f>IF(B774="","",COUNTIF(INDEX($B:$B,5):B774,B774))</f>
        <v/>
      </c>
      <c r="D774" s="20"/>
      <c r="E774" s="6"/>
      <c r="F774" s="6"/>
      <c r="G774" s="7"/>
      <c r="H774" s="21" t="str">
        <f>IF(B774="","",IF(ISNA(MATCH(B774,'Registru ordine'!$B$5:$B$304,0)),"Ordin inexistent în registru.",TRIM(IF(OR(D774="",E774="",F774="",G774=""),"Date incomplete. ","")&amp;IF(AND(D774&lt;&gt;"",OR(D774&lt;INDEX('Registru ordine'!$J$5:$J$304,MATCH(B774,'Registru ordine'!$B$5:$B$304,0))-1,D774&gt;INDEX('Registru ordine'!$L$5:$L$304,MATCH(B774,'Registru ordine'!$B$5:$B$304,0))+1)),"Data e în afara deplasării. ",""))))</f>
        <v/>
      </c>
    </row>
    <row r="775" spans="1:8" x14ac:dyDescent="0.2">
      <c r="A775" s="1" t="str">
        <f t="shared" si="12"/>
        <v/>
      </c>
      <c r="B775" s="18"/>
      <c r="C775" s="19" t="str">
        <f>IF(B775="","",COUNTIF(INDEX($B:$B,5):B775,B775))</f>
        <v/>
      </c>
      <c r="D775" s="20"/>
      <c r="E775" s="6"/>
      <c r="F775" s="6"/>
      <c r="G775" s="7"/>
      <c r="H775" s="21" t="str">
        <f>IF(B775="","",IF(ISNA(MATCH(B775,'Registru ordine'!$B$5:$B$304,0)),"Ordin inexistent în registru.",TRIM(IF(OR(D775="",E775="",F775="",G775=""),"Date incomplete. ","")&amp;IF(AND(D775&lt;&gt;"",OR(D775&lt;INDEX('Registru ordine'!$J$5:$J$304,MATCH(B775,'Registru ordine'!$B$5:$B$304,0))-1,D775&gt;INDEX('Registru ordine'!$L$5:$L$304,MATCH(B775,'Registru ordine'!$B$5:$B$304,0))+1)),"Data e în afara deplasării. ",""))))</f>
        <v/>
      </c>
    </row>
    <row r="776" spans="1:8" x14ac:dyDescent="0.2">
      <c r="A776" s="1" t="str">
        <f t="shared" si="12"/>
        <v/>
      </c>
      <c r="B776" s="18"/>
      <c r="C776" s="19" t="str">
        <f>IF(B776="","",COUNTIF(INDEX($B:$B,5):B776,B776))</f>
        <v/>
      </c>
      <c r="D776" s="20"/>
      <c r="E776" s="6"/>
      <c r="F776" s="6"/>
      <c r="G776" s="7"/>
      <c r="H776" s="21" t="str">
        <f>IF(B776="","",IF(ISNA(MATCH(B776,'Registru ordine'!$B$5:$B$304,0)),"Ordin inexistent în registru.",TRIM(IF(OR(D776="",E776="",F776="",G776=""),"Date incomplete. ","")&amp;IF(AND(D776&lt;&gt;"",OR(D776&lt;INDEX('Registru ordine'!$J$5:$J$304,MATCH(B776,'Registru ordine'!$B$5:$B$304,0))-1,D776&gt;INDEX('Registru ordine'!$L$5:$L$304,MATCH(B776,'Registru ordine'!$B$5:$B$304,0))+1)),"Data e în afara deplasării. ",""))))</f>
        <v/>
      </c>
    </row>
    <row r="777" spans="1:8" x14ac:dyDescent="0.2">
      <c r="A777" s="1" t="str">
        <f t="shared" si="12"/>
        <v/>
      </c>
      <c r="B777" s="18"/>
      <c r="C777" s="19" t="str">
        <f>IF(B777="","",COUNTIF(INDEX($B:$B,5):B777,B777))</f>
        <v/>
      </c>
      <c r="D777" s="20"/>
      <c r="E777" s="6"/>
      <c r="F777" s="6"/>
      <c r="G777" s="7"/>
      <c r="H777" s="21" t="str">
        <f>IF(B777="","",IF(ISNA(MATCH(B777,'Registru ordine'!$B$5:$B$304,0)),"Ordin inexistent în registru.",TRIM(IF(OR(D777="",E777="",F777="",G777=""),"Date incomplete. ","")&amp;IF(AND(D777&lt;&gt;"",OR(D777&lt;INDEX('Registru ordine'!$J$5:$J$304,MATCH(B777,'Registru ordine'!$B$5:$B$304,0))-1,D777&gt;INDEX('Registru ordine'!$L$5:$L$304,MATCH(B777,'Registru ordine'!$B$5:$B$304,0))+1)),"Data e în afara deplasării. ",""))))</f>
        <v/>
      </c>
    </row>
    <row r="778" spans="1:8" x14ac:dyDescent="0.2">
      <c r="A778" s="1" t="str">
        <f t="shared" si="12"/>
        <v/>
      </c>
      <c r="B778" s="18"/>
      <c r="C778" s="19" t="str">
        <f>IF(B778="","",COUNTIF(INDEX($B:$B,5):B778,B778))</f>
        <v/>
      </c>
      <c r="D778" s="20"/>
      <c r="E778" s="6"/>
      <c r="F778" s="6"/>
      <c r="G778" s="7"/>
      <c r="H778" s="21" t="str">
        <f>IF(B778="","",IF(ISNA(MATCH(B778,'Registru ordine'!$B$5:$B$304,0)),"Ordin inexistent în registru.",TRIM(IF(OR(D778="",E778="",F778="",G778=""),"Date incomplete. ","")&amp;IF(AND(D778&lt;&gt;"",OR(D778&lt;INDEX('Registru ordine'!$J$5:$J$304,MATCH(B778,'Registru ordine'!$B$5:$B$304,0))-1,D778&gt;INDEX('Registru ordine'!$L$5:$L$304,MATCH(B778,'Registru ordine'!$B$5:$B$304,0))+1)),"Data e în afara deplasării. ",""))))</f>
        <v/>
      </c>
    </row>
    <row r="779" spans="1:8" x14ac:dyDescent="0.2">
      <c r="A779" s="1" t="str">
        <f t="shared" si="12"/>
        <v/>
      </c>
      <c r="B779" s="18"/>
      <c r="C779" s="19" t="str">
        <f>IF(B779="","",COUNTIF(INDEX($B:$B,5):B779,B779))</f>
        <v/>
      </c>
      <c r="D779" s="20"/>
      <c r="E779" s="6"/>
      <c r="F779" s="6"/>
      <c r="G779" s="7"/>
      <c r="H779" s="21" t="str">
        <f>IF(B779="","",IF(ISNA(MATCH(B779,'Registru ordine'!$B$5:$B$304,0)),"Ordin inexistent în registru.",TRIM(IF(OR(D779="",E779="",F779="",G779=""),"Date incomplete. ","")&amp;IF(AND(D779&lt;&gt;"",OR(D779&lt;INDEX('Registru ordine'!$J$5:$J$304,MATCH(B779,'Registru ordine'!$B$5:$B$304,0))-1,D779&gt;INDEX('Registru ordine'!$L$5:$L$304,MATCH(B779,'Registru ordine'!$B$5:$B$304,0))+1)),"Data e în afara deplasării. ",""))))</f>
        <v/>
      </c>
    </row>
    <row r="780" spans="1:8" x14ac:dyDescent="0.2">
      <c r="A780" s="1" t="str">
        <f t="shared" si="12"/>
        <v/>
      </c>
      <c r="B780" s="18"/>
      <c r="C780" s="19" t="str">
        <f>IF(B780="","",COUNTIF(INDEX($B:$B,5):B780,B780))</f>
        <v/>
      </c>
      <c r="D780" s="20"/>
      <c r="E780" s="6"/>
      <c r="F780" s="6"/>
      <c r="G780" s="7"/>
      <c r="H780" s="21" t="str">
        <f>IF(B780="","",IF(ISNA(MATCH(B780,'Registru ordine'!$B$5:$B$304,0)),"Ordin inexistent în registru.",TRIM(IF(OR(D780="",E780="",F780="",G780=""),"Date incomplete. ","")&amp;IF(AND(D780&lt;&gt;"",OR(D780&lt;INDEX('Registru ordine'!$J$5:$J$304,MATCH(B780,'Registru ordine'!$B$5:$B$304,0))-1,D780&gt;INDEX('Registru ordine'!$L$5:$L$304,MATCH(B780,'Registru ordine'!$B$5:$B$304,0))+1)),"Data e în afara deplasării. ",""))))</f>
        <v/>
      </c>
    </row>
    <row r="781" spans="1:8" x14ac:dyDescent="0.2">
      <c r="A781" s="1" t="str">
        <f t="shared" si="12"/>
        <v/>
      </c>
      <c r="B781" s="18"/>
      <c r="C781" s="19" t="str">
        <f>IF(B781="","",COUNTIF(INDEX($B:$B,5):B781,B781))</f>
        <v/>
      </c>
      <c r="D781" s="20"/>
      <c r="E781" s="6"/>
      <c r="F781" s="6"/>
      <c r="G781" s="7"/>
      <c r="H781" s="21" t="str">
        <f>IF(B781="","",IF(ISNA(MATCH(B781,'Registru ordine'!$B$5:$B$304,0)),"Ordin inexistent în registru.",TRIM(IF(OR(D781="",E781="",F781="",G781=""),"Date incomplete. ","")&amp;IF(AND(D781&lt;&gt;"",OR(D781&lt;INDEX('Registru ordine'!$J$5:$J$304,MATCH(B781,'Registru ordine'!$B$5:$B$304,0))-1,D781&gt;INDEX('Registru ordine'!$L$5:$L$304,MATCH(B781,'Registru ordine'!$B$5:$B$304,0))+1)),"Data e în afara deplasării. ",""))))</f>
        <v/>
      </c>
    </row>
    <row r="782" spans="1:8" x14ac:dyDescent="0.2">
      <c r="A782" s="1" t="str">
        <f t="shared" si="12"/>
        <v/>
      </c>
      <c r="B782" s="18"/>
      <c r="C782" s="19" t="str">
        <f>IF(B782="","",COUNTIF(INDEX($B:$B,5):B782,B782))</f>
        <v/>
      </c>
      <c r="D782" s="20"/>
      <c r="E782" s="6"/>
      <c r="F782" s="6"/>
      <c r="G782" s="7"/>
      <c r="H782" s="21" t="str">
        <f>IF(B782="","",IF(ISNA(MATCH(B782,'Registru ordine'!$B$5:$B$304,0)),"Ordin inexistent în registru.",TRIM(IF(OR(D782="",E782="",F782="",G782=""),"Date incomplete. ","")&amp;IF(AND(D782&lt;&gt;"",OR(D782&lt;INDEX('Registru ordine'!$J$5:$J$304,MATCH(B782,'Registru ordine'!$B$5:$B$304,0))-1,D782&gt;INDEX('Registru ordine'!$L$5:$L$304,MATCH(B782,'Registru ordine'!$B$5:$B$304,0))+1)),"Data e în afara deplasării. ",""))))</f>
        <v/>
      </c>
    </row>
    <row r="783" spans="1:8" x14ac:dyDescent="0.2">
      <c r="A783" s="1" t="str">
        <f t="shared" si="12"/>
        <v/>
      </c>
      <c r="B783" s="18"/>
      <c r="C783" s="19" t="str">
        <f>IF(B783="","",COUNTIF(INDEX($B:$B,5):B783,B783))</f>
        <v/>
      </c>
      <c r="D783" s="20"/>
      <c r="E783" s="6"/>
      <c r="F783" s="6"/>
      <c r="G783" s="7"/>
      <c r="H783" s="21" t="str">
        <f>IF(B783="","",IF(ISNA(MATCH(B783,'Registru ordine'!$B$5:$B$304,0)),"Ordin inexistent în registru.",TRIM(IF(OR(D783="",E783="",F783="",G783=""),"Date incomplete. ","")&amp;IF(AND(D783&lt;&gt;"",OR(D783&lt;INDEX('Registru ordine'!$J$5:$J$304,MATCH(B783,'Registru ordine'!$B$5:$B$304,0))-1,D783&gt;INDEX('Registru ordine'!$L$5:$L$304,MATCH(B783,'Registru ordine'!$B$5:$B$304,0))+1)),"Data e în afara deplasării. ",""))))</f>
        <v/>
      </c>
    </row>
    <row r="784" spans="1:8" x14ac:dyDescent="0.2">
      <c r="A784" s="1" t="str">
        <f t="shared" si="12"/>
        <v/>
      </c>
      <c r="B784" s="18"/>
      <c r="C784" s="19" t="str">
        <f>IF(B784="","",COUNTIF(INDEX($B:$B,5):B784,B784))</f>
        <v/>
      </c>
      <c r="D784" s="20"/>
      <c r="E784" s="6"/>
      <c r="F784" s="6"/>
      <c r="G784" s="7"/>
      <c r="H784" s="21" t="str">
        <f>IF(B784="","",IF(ISNA(MATCH(B784,'Registru ordine'!$B$5:$B$304,0)),"Ordin inexistent în registru.",TRIM(IF(OR(D784="",E784="",F784="",G784=""),"Date incomplete. ","")&amp;IF(AND(D784&lt;&gt;"",OR(D784&lt;INDEX('Registru ordine'!$J$5:$J$304,MATCH(B784,'Registru ordine'!$B$5:$B$304,0))-1,D784&gt;INDEX('Registru ordine'!$L$5:$L$304,MATCH(B784,'Registru ordine'!$B$5:$B$304,0))+1)),"Data e în afara deplasării. ",""))))</f>
        <v/>
      </c>
    </row>
    <row r="785" spans="1:8" x14ac:dyDescent="0.2">
      <c r="A785" s="1" t="str">
        <f t="shared" si="12"/>
        <v/>
      </c>
      <c r="B785" s="18"/>
      <c r="C785" s="19" t="str">
        <f>IF(B785="","",COUNTIF(INDEX($B:$B,5):B785,B785))</f>
        <v/>
      </c>
      <c r="D785" s="20"/>
      <c r="E785" s="6"/>
      <c r="F785" s="6"/>
      <c r="G785" s="7"/>
      <c r="H785" s="21" t="str">
        <f>IF(B785="","",IF(ISNA(MATCH(B785,'Registru ordine'!$B$5:$B$304,0)),"Ordin inexistent în registru.",TRIM(IF(OR(D785="",E785="",F785="",G785=""),"Date incomplete. ","")&amp;IF(AND(D785&lt;&gt;"",OR(D785&lt;INDEX('Registru ordine'!$J$5:$J$304,MATCH(B785,'Registru ordine'!$B$5:$B$304,0))-1,D785&gt;INDEX('Registru ordine'!$L$5:$L$304,MATCH(B785,'Registru ordine'!$B$5:$B$304,0))+1)),"Data e în afara deplasării. ",""))))</f>
        <v/>
      </c>
    </row>
    <row r="786" spans="1:8" x14ac:dyDescent="0.2">
      <c r="A786" s="1" t="str">
        <f t="shared" si="12"/>
        <v/>
      </c>
      <c r="B786" s="18"/>
      <c r="C786" s="19" t="str">
        <f>IF(B786="","",COUNTIF(INDEX($B:$B,5):B786,B786))</f>
        <v/>
      </c>
      <c r="D786" s="20"/>
      <c r="E786" s="6"/>
      <c r="F786" s="6"/>
      <c r="G786" s="7"/>
      <c r="H786" s="21" t="str">
        <f>IF(B786="","",IF(ISNA(MATCH(B786,'Registru ordine'!$B$5:$B$304,0)),"Ordin inexistent în registru.",TRIM(IF(OR(D786="",E786="",F786="",G786=""),"Date incomplete. ","")&amp;IF(AND(D786&lt;&gt;"",OR(D786&lt;INDEX('Registru ordine'!$J$5:$J$304,MATCH(B786,'Registru ordine'!$B$5:$B$304,0))-1,D786&gt;INDEX('Registru ordine'!$L$5:$L$304,MATCH(B786,'Registru ordine'!$B$5:$B$304,0))+1)),"Data e în afara deplasării. ",""))))</f>
        <v/>
      </c>
    </row>
    <row r="787" spans="1:8" x14ac:dyDescent="0.2">
      <c r="A787" s="1" t="str">
        <f t="shared" si="12"/>
        <v/>
      </c>
      <c r="B787" s="18"/>
      <c r="C787" s="19" t="str">
        <f>IF(B787="","",COUNTIF(INDEX($B:$B,5):B787,B787))</f>
        <v/>
      </c>
      <c r="D787" s="20"/>
      <c r="E787" s="6"/>
      <c r="F787" s="6"/>
      <c r="G787" s="7"/>
      <c r="H787" s="21" t="str">
        <f>IF(B787="","",IF(ISNA(MATCH(B787,'Registru ordine'!$B$5:$B$304,0)),"Ordin inexistent în registru.",TRIM(IF(OR(D787="",E787="",F787="",G787=""),"Date incomplete. ","")&amp;IF(AND(D787&lt;&gt;"",OR(D787&lt;INDEX('Registru ordine'!$J$5:$J$304,MATCH(B787,'Registru ordine'!$B$5:$B$304,0))-1,D787&gt;INDEX('Registru ordine'!$L$5:$L$304,MATCH(B787,'Registru ordine'!$B$5:$B$304,0))+1)),"Data e în afara deplasării. ",""))))</f>
        <v/>
      </c>
    </row>
    <row r="788" spans="1:8" x14ac:dyDescent="0.2">
      <c r="A788" s="1" t="str">
        <f t="shared" si="12"/>
        <v/>
      </c>
      <c r="B788" s="18"/>
      <c r="C788" s="19" t="str">
        <f>IF(B788="","",COUNTIF(INDEX($B:$B,5):B788,B788))</f>
        <v/>
      </c>
      <c r="D788" s="20"/>
      <c r="E788" s="6"/>
      <c r="F788" s="6"/>
      <c r="G788" s="7"/>
      <c r="H788" s="21" t="str">
        <f>IF(B788="","",IF(ISNA(MATCH(B788,'Registru ordine'!$B$5:$B$304,0)),"Ordin inexistent în registru.",TRIM(IF(OR(D788="",E788="",F788="",G788=""),"Date incomplete. ","")&amp;IF(AND(D788&lt;&gt;"",OR(D788&lt;INDEX('Registru ordine'!$J$5:$J$304,MATCH(B788,'Registru ordine'!$B$5:$B$304,0))-1,D788&gt;INDEX('Registru ordine'!$L$5:$L$304,MATCH(B788,'Registru ordine'!$B$5:$B$304,0))+1)),"Data e în afara deplasării. ",""))))</f>
        <v/>
      </c>
    </row>
    <row r="789" spans="1:8" x14ac:dyDescent="0.2">
      <c r="A789" s="1" t="str">
        <f t="shared" si="12"/>
        <v/>
      </c>
      <c r="B789" s="18"/>
      <c r="C789" s="19" t="str">
        <f>IF(B789="","",COUNTIF(INDEX($B:$B,5):B789,B789))</f>
        <v/>
      </c>
      <c r="D789" s="20"/>
      <c r="E789" s="6"/>
      <c r="F789" s="6"/>
      <c r="G789" s="7"/>
      <c r="H789" s="21" t="str">
        <f>IF(B789="","",IF(ISNA(MATCH(B789,'Registru ordine'!$B$5:$B$304,0)),"Ordin inexistent în registru.",TRIM(IF(OR(D789="",E789="",F789="",G789=""),"Date incomplete. ","")&amp;IF(AND(D789&lt;&gt;"",OR(D789&lt;INDEX('Registru ordine'!$J$5:$J$304,MATCH(B789,'Registru ordine'!$B$5:$B$304,0))-1,D789&gt;INDEX('Registru ordine'!$L$5:$L$304,MATCH(B789,'Registru ordine'!$B$5:$B$304,0))+1)),"Data e în afara deplasării. ",""))))</f>
        <v/>
      </c>
    </row>
    <row r="790" spans="1:8" x14ac:dyDescent="0.2">
      <c r="A790" s="1" t="str">
        <f t="shared" si="12"/>
        <v/>
      </c>
      <c r="B790" s="18"/>
      <c r="C790" s="19" t="str">
        <f>IF(B790="","",COUNTIF(INDEX($B:$B,5):B790,B790))</f>
        <v/>
      </c>
      <c r="D790" s="20"/>
      <c r="E790" s="6"/>
      <c r="F790" s="6"/>
      <c r="G790" s="7"/>
      <c r="H790" s="21" t="str">
        <f>IF(B790="","",IF(ISNA(MATCH(B790,'Registru ordine'!$B$5:$B$304,0)),"Ordin inexistent în registru.",TRIM(IF(OR(D790="",E790="",F790="",G790=""),"Date incomplete. ","")&amp;IF(AND(D790&lt;&gt;"",OR(D790&lt;INDEX('Registru ordine'!$J$5:$J$304,MATCH(B790,'Registru ordine'!$B$5:$B$304,0))-1,D790&gt;INDEX('Registru ordine'!$L$5:$L$304,MATCH(B790,'Registru ordine'!$B$5:$B$304,0))+1)),"Data e în afara deplasării. ",""))))</f>
        <v/>
      </c>
    </row>
    <row r="791" spans="1:8" x14ac:dyDescent="0.2">
      <c r="A791" s="1" t="str">
        <f t="shared" si="12"/>
        <v/>
      </c>
      <c r="B791" s="18"/>
      <c r="C791" s="19" t="str">
        <f>IF(B791="","",COUNTIF(INDEX($B:$B,5):B791,B791))</f>
        <v/>
      </c>
      <c r="D791" s="20"/>
      <c r="E791" s="6"/>
      <c r="F791" s="6"/>
      <c r="G791" s="7"/>
      <c r="H791" s="21" t="str">
        <f>IF(B791="","",IF(ISNA(MATCH(B791,'Registru ordine'!$B$5:$B$304,0)),"Ordin inexistent în registru.",TRIM(IF(OR(D791="",E791="",F791="",G791=""),"Date incomplete. ","")&amp;IF(AND(D791&lt;&gt;"",OR(D791&lt;INDEX('Registru ordine'!$J$5:$J$304,MATCH(B791,'Registru ordine'!$B$5:$B$304,0))-1,D791&gt;INDEX('Registru ordine'!$L$5:$L$304,MATCH(B791,'Registru ordine'!$B$5:$B$304,0))+1)),"Data e în afara deplasării. ",""))))</f>
        <v/>
      </c>
    </row>
    <row r="792" spans="1:8" x14ac:dyDescent="0.2">
      <c r="A792" s="1" t="str">
        <f t="shared" si="12"/>
        <v/>
      </c>
      <c r="B792" s="18"/>
      <c r="C792" s="19" t="str">
        <f>IF(B792="","",COUNTIF(INDEX($B:$B,5):B792,B792))</f>
        <v/>
      </c>
      <c r="D792" s="20"/>
      <c r="E792" s="6"/>
      <c r="F792" s="6"/>
      <c r="G792" s="7"/>
      <c r="H792" s="21" t="str">
        <f>IF(B792="","",IF(ISNA(MATCH(B792,'Registru ordine'!$B$5:$B$304,0)),"Ordin inexistent în registru.",TRIM(IF(OR(D792="",E792="",F792="",G792=""),"Date incomplete. ","")&amp;IF(AND(D792&lt;&gt;"",OR(D792&lt;INDEX('Registru ordine'!$J$5:$J$304,MATCH(B792,'Registru ordine'!$B$5:$B$304,0))-1,D792&gt;INDEX('Registru ordine'!$L$5:$L$304,MATCH(B792,'Registru ordine'!$B$5:$B$304,0))+1)),"Data e în afara deplasării. ",""))))</f>
        <v/>
      </c>
    </row>
    <row r="793" spans="1:8" x14ac:dyDescent="0.2">
      <c r="A793" s="1" t="str">
        <f t="shared" si="12"/>
        <v/>
      </c>
      <c r="B793" s="18"/>
      <c r="C793" s="19" t="str">
        <f>IF(B793="","",COUNTIF(INDEX($B:$B,5):B793,B793))</f>
        <v/>
      </c>
      <c r="D793" s="20"/>
      <c r="E793" s="6"/>
      <c r="F793" s="6"/>
      <c r="G793" s="7"/>
      <c r="H793" s="21" t="str">
        <f>IF(B793="","",IF(ISNA(MATCH(B793,'Registru ordine'!$B$5:$B$304,0)),"Ordin inexistent în registru.",TRIM(IF(OR(D793="",E793="",F793="",G793=""),"Date incomplete. ","")&amp;IF(AND(D793&lt;&gt;"",OR(D793&lt;INDEX('Registru ordine'!$J$5:$J$304,MATCH(B793,'Registru ordine'!$B$5:$B$304,0))-1,D793&gt;INDEX('Registru ordine'!$L$5:$L$304,MATCH(B793,'Registru ordine'!$B$5:$B$304,0))+1)),"Data e în afara deplasării. ",""))))</f>
        <v/>
      </c>
    </row>
    <row r="794" spans="1:8" x14ac:dyDescent="0.2">
      <c r="A794" s="1" t="str">
        <f t="shared" si="12"/>
        <v/>
      </c>
      <c r="B794" s="18"/>
      <c r="C794" s="19" t="str">
        <f>IF(B794="","",COUNTIF(INDEX($B:$B,5):B794,B794))</f>
        <v/>
      </c>
      <c r="D794" s="20"/>
      <c r="E794" s="6"/>
      <c r="F794" s="6"/>
      <c r="G794" s="7"/>
      <c r="H794" s="21" t="str">
        <f>IF(B794="","",IF(ISNA(MATCH(B794,'Registru ordine'!$B$5:$B$304,0)),"Ordin inexistent în registru.",TRIM(IF(OR(D794="",E794="",F794="",G794=""),"Date incomplete. ","")&amp;IF(AND(D794&lt;&gt;"",OR(D794&lt;INDEX('Registru ordine'!$J$5:$J$304,MATCH(B794,'Registru ordine'!$B$5:$B$304,0))-1,D794&gt;INDEX('Registru ordine'!$L$5:$L$304,MATCH(B794,'Registru ordine'!$B$5:$B$304,0))+1)),"Data e în afara deplasării. ",""))))</f>
        <v/>
      </c>
    </row>
    <row r="795" spans="1:8" x14ac:dyDescent="0.2">
      <c r="A795" s="1" t="str">
        <f t="shared" si="12"/>
        <v/>
      </c>
      <c r="B795" s="18"/>
      <c r="C795" s="19" t="str">
        <f>IF(B795="","",COUNTIF(INDEX($B:$B,5):B795,B795))</f>
        <v/>
      </c>
      <c r="D795" s="20"/>
      <c r="E795" s="6"/>
      <c r="F795" s="6"/>
      <c r="G795" s="7"/>
      <c r="H795" s="21" t="str">
        <f>IF(B795="","",IF(ISNA(MATCH(B795,'Registru ordine'!$B$5:$B$304,0)),"Ordin inexistent în registru.",TRIM(IF(OR(D795="",E795="",F795="",G795=""),"Date incomplete. ","")&amp;IF(AND(D795&lt;&gt;"",OR(D795&lt;INDEX('Registru ordine'!$J$5:$J$304,MATCH(B795,'Registru ordine'!$B$5:$B$304,0))-1,D795&gt;INDEX('Registru ordine'!$L$5:$L$304,MATCH(B795,'Registru ordine'!$B$5:$B$304,0))+1)),"Data e în afara deplasării. ",""))))</f>
        <v/>
      </c>
    </row>
    <row r="796" spans="1:8" x14ac:dyDescent="0.2">
      <c r="A796" s="1" t="str">
        <f t="shared" si="12"/>
        <v/>
      </c>
      <c r="B796" s="18"/>
      <c r="C796" s="19" t="str">
        <f>IF(B796="","",COUNTIF(INDEX($B:$B,5):B796,B796))</f>
        <v/>
      </c>
      <c r="D796" s="20"/>
      <c r="E796" s="6"/>
      <c r="F796" s="6"/>
      <c r="G796" s="7"/>
      <c r="H796" s="21" t="str">
        <f>IF(B796="","",IF(ISNA(MATCH(B796,'Registru ordine'!$B$5:$B$304,0)),"Ordin inexistent în registru.",TRIM(IF(OR(D796="",E796="",F796="",G796=""),"Date incomplete. ","")&amp;IF(AND(D796&lt;&gt;"",OR(D796&lt;INDEX('Registru ordine'!$J$5:$J$304,MATCH(B796,'Registru ordine'!$B$5:$B$304,0))-1,D796&gt;INDEX('Registru ordine'!$L$5:$L$304,MATCH(B796,'Registru ordine'!$B$5:$B$304,0))+1)),"Data e în afara deplasării. ",""))))</f>
        <v/>
      </c>
    </row>
    <row r="797" spans="1:8" x14ac:dyDescent="0.2">
      <c r="A797" s="1" t="str">
        <f t="shared" si="12"/>
        <v/>
      </c>
      <c r="B797" s="18"/>
      <c r="C797" s="19" t="str">
        <f>IF(B797="","",COUNTIF(INDEX($B:$B,5):B797,B797))</f>
        <v/>
      </c>
      <c r="D797" s="20"/>
      <c r="E797" s="6"/>
      <c r="F797" s="6"/>
      <c r="G797" s="7"/>
      <c r="H797" s="21" t="str">
        <f>IF(B797="","",IF(ISNA(MATCH(B797,'Registru ordine'!$B$5:$B$304,0)),"Ordin inexistent în registru.",TRIM(IF(OR(D797="",E797="",F797="",G797=""),"Date incomplete. ","")&amp;IF(AND(D797&lt;&gt;"",OR(D797&lt;INDEX('Registru ordine'!$J$5:$J$304,MATCH(B797,'Registru ordine'!$B$5:$B$304,0))-1,D797&gt;INDEX('Registru ordine'!$L$5:$L$304,MATCH(B797,'Registru ordine'!$B$5:$B$304,0))+1)),"Data e în afara deplasării. ",""))))</f>
        <v/>
      </c>
    </row>
    <row r="798" spans="1:8" x14ac:dyDescent="0.2">
      <c r="A798" s="1" t="str">
        <f t="shared" si="12"/>
        <v/>
      </c>
      <c r="B798" s="18"/>
      <c r="C798" s="19" t="str">
        <f>IF(B798="","",COUNTIF(INDEX($B:$B,5):B798,B798))</f>
        <v/>
      </c>
      <c r="D798" s="20"/>
      <c r="E798" s="6"/>
      <c r="F798" s="6"/>
      <c r="G798" s="7"/>
      <c r="H798" s="21" t="str">
        <f>IF(B798="","",IF(ISNA(MATCH(B798,'Registru ordine'!$B$5:$B$304,0)),"Ordin inexistent în registru.",TRIM(IF(OR(D798="",E798="",F798="",G798=""),"Date incomplete. ","")&amp;IF(AND(D798&lt;&gt;"",OR(D798&lt;INDEX('Registru ordine'!$J$5:$J$304,MATCH(B798,'Registru ordine'!$B$5:$B$304,0))-1,D798&gt;INDEX('Registru ordine'!$L$5:$L$304,MATCH(B798,'Registru ordine'!$B$5:$B$304,0))+1)),"Data e în afara deplasării. ",""))))</f>
        <v/>
      </c>
    </row>
    <row r="799" spans="1:8" x14ac:dyDescent="0.2">
      <c r="A799" s="1" t="str">
        <f t="shared" si="12"/>
        <v/>
      </c>
      <c r="B799" s="18"/>
      <c r="C799" s="19" t="str">
        <f>IF(B799="","",COUNTIF(INDEX($B:$B,5):B799,B799))</f>
        <v/>
      </c>
      <c r="D799" s="20"/>
      <c r="E799" s="6"/>
      <c r="F799" s="6"/>
      <c r="G799" s="7"/>
      <c r="H799" s="21" t="str">
        <f>IF(B799="","",IF(ISNA(MATCH(B799,'Registru ordine'!$B$5:$B$304,0)),"Ordin inexistent în registru.",TRIM(IF(OR(D799="",E799="",F799="",G799=""),"Date incomplete. ","")&amp;IF(AND(D799&lt;&gt;"",OR(D799&lt;INDEX('Registru ordine'!$J$5:$J$304,MATCH(B799,'Registru ordine'!$B$5:$B$304,0))-1,D799&gt;INDEX('Registru ordine'!$L$5:$L$304,MATCH(B799,'Registru ordine'!$B$5:$B$304,0))+1)),"Data e în afara deplasării. ",""))))</f>
        <v/>
      </c>
    </row>
    <row r="800" spans="1:8" x14ac:dyDescent="0.2">
      <c r="A800" s="1" t="str">
        <f t="shared" si="12"/>
        <v/>
      </c>
      <c r="B800" s="18"/>
      <c r="C800" s="19" t="str">
        <f>IF(B800="","",COUNTIF(INDEX($B:$B,5):B800,B800))</f>
        <v/>
      </c>
      <c r="D800" s="20"/>
      <c r="E800" s="6"/>
      <c r="F800" s="6"/>
      <c r="G800" s="7"/>
      <c r="H800" s="21" t="str">
        <f>IF(B800="","",IF(ISNA(MATCH(B800,'Registru ordine'!$B$5:$B$304,0)),"Ordin inexistent în registru.",TRIM(IF(OR(D800="",E800="",F800="",G800=""),"Date incomplete. ","")&amp;IF(AND(D800&lt;&gt;"",OR(D800&lt;INDEX('Registru ordine'!$J$5:$J$304,MATCH(B800,'Registru ordine'!$B$5:$B$304,0))-1,D800&gt;INDEX('Registru ordine'!$L$5:$L$304,MATCH(B800,'Registru ordine'!$B$5:$B$304,0))+1)),"Data e în afara deplasării. ",""))))</f>
        <v/>
      </c>
    </row>
    <row r="801" spans="1:8" x14ac:dyDescent="0.2">
      <c r="A801" s="1" t="str">
        <f t="shared" si="12"/>
        <v/>
      </c>
      <c r="B801" s="18"/>
      <c r="C801" s="19" t="str">
        <f>IF(B801="","",COUNTIF(INDEX($B:$B,5):B801,B801))</f>
        <v/>
      </c>
      <c r="D801" s="20"/>
      <c r="E801" s="6"/>
      <c r="F801" s="6"/>
      <c r="G801" s="7"/>
      <c r="H801" s="21" t="str">
        <f>IF(B801="","",IF(ISNA(MATCH(B801,'Registru ordine'!$B$5:$B$304,0)),"Ordin inexistent în registru.",TRIM(IF(OR(D801="",E801="",F801="",G801=""),"Date incomplete. ","")&amp;IF(AND(D801&lt;&gt;"",OR(D801&lt;INDEX('Registru ordine'!$J$5:$J$304,MATCH(B801,'Registru ordine'!$B$5:$B$304,0))-1,D801&gt;INDEX('Registru ordine'!$L$5:$L$304,MATCH(B801,'Registru ordine'!$B$5:$B$304,0))+1)),"Data e în afara deplasării. ",""))))</f>
        <v/>
      </c>
    </row>
    <row r="802" spans="1:8" x14ac:dyDescent="0.2">
      <c r="A802" s="1" t="str">
        <f t="shared" si="12"/>
        <v/>
      </c>
      <c r="B802" s="18"/>
      <c r="C802" s="19" t="str">
        <f>IF(B802="","",COUNTIF(INDEX($B:$B,5):B802,B802))</f>
        <v/>
      </c>
      <c r="D802" s="20"/>
      <c r="E802" s="6"/>
      <c r="F802" s="6"/>
      <c r="G802" s="7"/>
      <c r="H802" s="21" t="str">
        <f>IF(B802="","",IF(ISNA(MATCH(B802,'Registru ordine'!$B$5:$B$304,0)),"Ordin inexistent în registru.",TRIM(IF(OR(D802="",E802="",F802="",G802=""),"Date incomplete. ","")&amp;IF(AND(D802&lt;&gt;"",OR(D802&lt;INDEX('Registru ordine'!$J$5:$J$304,MATCH(B802,'Registru ordine'!$B$5:$B$304,0))-1,D802&gt;INDEX('Registru ordine'!$L$5:$L$304,MATCH(B802,'Registru ordine'!$B$5:$B$304,0))+1)),"Data e în afara deplasării. ",""))))</f>
        <v/>
      </c>
    </row>
    <row r="803" spans="1:8" x14ac:dyDescent="0.2">
      <c r="A803" s="1" t="str">
        <f t="shared" si="12"/>
        <v/>
      </c>
      <c r="B803" s="18"/>
      <c r="C803" s="19" t="str">
        <f>IF(B803="","",COUNTIF(INDEX($B:$B,5):B803,B803))</f>
        <v/>
      </c>
      <c r="D803" s="20"/>
      <c r="E803" s="6"/>
      <c r="F803" s="6"/>
      <c r="G803" s="7"/>
      <c r="H803" s="21" t="str">
        <f>IF(B803="","",IF(ISNA(MATCH(B803,'Registru ordine'!$B$5:$B$304,0)),"Ordin inexistent în registru.",TRIM(IF(OR(D803="",E803="",F803="",G803=""),"Date incomplete. ","")&amp;IF(AND(D803&lt;&gt;"",OR(D803&lt;INDEX('Registru ordine'!$J$5:$J$304,MATCH(B803,'Registru ordine'!$B$5:$B$304,0))-1,D803&gt;INDEX('Registru ordine'!$L$5:$L$304,MATCH(B803,'Registru ordine'!$B$5:$B$304,0))+1)),"Data e în afara deplasării. ",""))))</f>
        <v/>
      </c>
    </row>
    <row r="804" spans="1:8" x14ac:dyDescent="0.2">
      <c r="A804" s="1" t="str">
        <f t="shared" si="12"/>
        <v/>
      </c>
      <c r="B804" s="18"/>
      <c r="C804" s="19" t="str">
        <f>IF(B804="","",COUNTIF(INDEX($B:$B,5):B804,B804))</f>
        <v/>
      </c>
      <c r="D804" s="20"/>
      <c r="E804" s="6"/>
      <c r="F804" s="6"/>
      <c r="G804" s="7"/>
      <c r="H804" s="21" t="str">
        <f>IF(B804="","",IF(ISNA(MATCH(B804,'Registru ordine'!$B$5:$B$304,0)),"Ordin inexistent în registru.",TRIM(IF(OR(D804="",E804="",F804="",G804=""),"Date incomplete. ","")&amp;IF(AND(D804&lt;&gt;"",OR(D804&lt;INDEX('Registru ordine'!$J$5:$J$304,MATCH(B804,'Registru ordine'!$B$5:$B$304,0))-1,D804&gt;INDEX('Registru ordine'!$L$5:$L$304,MATCH(B804,'Registru ordine'!$B$5:$B$304,0))+1)),"Data e în afara deplasării. ",""))))</f>
        <v/>
      </c>
    </row>
    <row r="805" spans="1:8" x14ac:dyDescent="0.2">
      <c r="A805" s="1" t="str">
        <f t="shared" si="12"/>
        <v/>
      </c>
      <c r="B805" s="18"/>
      <c r="C805" s="19" t="str">
        <f>IF(B805="","",COUNTIF(INDEX($B:$B,5):B805,B805))</f>
        <v/>
      </c>
      <c r="D805" s="20"/>
      <c r="E805" s="6"/>
      <c r="F805" s="6"/>
      <c r="G805" s="7"/>
      <c r="H805" s="21" t="str">
        <f>IF(B805="","",IF(ISNA(MATCH(B805,'Registru ordine'!$B$5:$B$304,0)),"Ordin inexistent în registru.",TRIM(IF(OR(D805="",E805="",F805="",G805=""),"Date incomplete. ","")&amp;IF(AND(D805&lt;&gt;"",OR(D805&lt;INDEX('Registru ordine'!$J$5:$J$304,MATCH(B805,'Registru ordine'!$B$5:$B$304,0))-1,D805&gt;INDEX('Registru ordine'!$L$5:$L$304,MATCH(B805,'Registru ordine'!$B$5:$B$304,0))+1)),"Data e în afara deplasării. ",""))))</f>
        <v/>
      </c>
    </row>
    <row r="806" spans="1:8" x14ac:dyDescent="0.2">
      <c r="A806" s="1" t="str">
        <f t="shared" si="12"/>
        <v/>
      </c>
      <c r="B806" s="18"/>
      <c r="C806" s="19" t="str">
        <f>IF(B806="","",COUNTIF(INDEX($B:$B,5):B806,B806))</f>
        <v/>
      </c>
      <c r="D806" s="20"/>
      <c r="E806" s="6"/>
      <c r="F806" s="6"/>
      <c r="G806" s="7"/>
      <c r="H806" s="21" t="str">
        <f>IF(B806="","",IF(ISNA(MATCH(B806,'Registru ordine'!$B$5:$B$304,0)),"Ordin inexistent în registru.",TRIM(IF(OR(D806="",E806="",F806="",G806=""),"Date incomplete. ","")&amp;IF(AND(D806&lt;&gt;"",OR(D806&lt;INDEX('Registru ordine'!$J$5:$J$304,MATCH(B806,'Registru ordine'!$B$5:$B$304,0))-1,D806&gt;INDEX('Registru ordine'!$L$5:$L$304,MATCH(B806,'Registru ordine'!$B$5:$B$304,0))+1)),"Data e în afara deplasării. ",""))))</f>
        <v/>
      </c>
    </row>
    <row r="807" spans="1:8" x14ac:dyDescent="0.2">
      <c r="A807" s="1" t="str">
        <f t="shared" si="12"/>
        <v/>
      </c>
      <c r="B807" s="18"/>
      <c r="C807" s="19" t="str">
        <f>IF(B807="","",COUNTIF(INDEX($B:$B,5):B807,B807))</f>
        <v/>
      </c>
      <c r="D807" s="20"/>
      <c r="E807" s="6"/>
      <c r="F807" s="6"/>
      <c r="G807" s="7"/>
      <c r="H807" s="21" t="str">
        <f>IF(B807="","",IF(ISNA(MATCH(B807,'Registru ordine'!$B$5:$B$304,0)),"Ordin inexistent în registru.",TRIM(IF(OR(D807="",E807="",F807="",G807=""),"Date incomplete. ","")&amp;IF(AND(D807&lt;&gt;"",OR(D807&lt;INDEX('Registru ordine'!$J$5:$J$304,MATCH(B807,'Registru ordine'!$B$5:$B$304,0))-1,D807&gt;INDEX('Registru ordine'!$L$5:$L$304,MATCH(B807,'Registru ordine'!$B$5:$B$304,0))+1)),"Data e în afara deplasării. ",""))))</f>
        <v/>
      </c>
    </row>
    <row r="808" spans="1:8" x14ac:dyDescent="0.2">
      <c r="A808" s="1" t="str">
        <f t="shared" si="12"/>
        <v/>
      </c>
      <c r="B808" s="18"/>
      <c r="C808" s="19" t="str">
        <f>IF(B808="","",COUNTIF(INDEX($B:$B,5):B808,B808))</f>
        <v/>
      </c>
      <c r="D808" s="20"/>
      <c r="E808" s="6"/>
      <c r="F808" s="6"/>
      <c r="G808" s="7"/>
      <c r="H808" s="21" t="str">
        <f>IF(B808="","",IF(ISNA(MATCH(B808,'Registru ordine'!$B$5:$B$304,0)),"Ordin inexistent în registru.",TRIM(IF(OR(D808="",E808="",F808="",G808=""),"Date incomplete. ","")&amp;IF(AND(D808&lt;&gt;"",OR(D808&lt;INDEX('Registru ordine'!$J$5:$J$304,MATCH(B808,'Registru ordine'!$B$5:$B$304,0))-1,D808&gt;INDEX('Registru ordine'!$L$5:$L$304,MATCH(B808,'Registru ordine'!$B$5:$B$304,0))+1)),"Data e în afara deplasării. ",""))))</f>
        <v/>
      </c>
    </row>
    <row r="809" spans="1:8" x14ac:dyDescent="0.2">
      <c r="A809" s="1" t="str">
        <f t="shared" si="12"/>
        <v/>
      </c>
      <c r="B809" s="18"/>
      <c r="C809" s="19" t="str">
        <f>IF(B809="","",COUNTIF(INDEX($B:$B,5):B809,B809))</f>
        <v/>
      </c>
      <c r="D809" s="20"/>
      <c r="E809" s="6"/>
      <c r="F809" s="6"/>
      <c r="G809" s="7"/>
      <c r="H809" s="21" t="str">
        <f>IF(B809="","",IF(ISNA(MATCH(B809,'Registru ordine'!$B$5:$B$304,0)),"Ordin inexistent în registru.",TRIM(IF(OR(D809="",E809="",F809="",G809=""),"Date incomplete. ","")&amp;IF(AND(D809&lt;&gt;"",OR(D809&lt;INDEX('Registru ordine'!$J$5:$J$304,MATCH(B809,'Registru ordine'!$B$5:$B$304,0))-1,D809&gt;INDEX('Registru ordine'!$L$5:$L$304,MATCH(B809,'Registru ordine'!$B$5:$B$304,0))+1)),"Data e în afara deplasării. ",""))))</f>
        <v/>
      </c>
    </row>
    <row r="810" spans="1:8" x14ac:dyDescent="0.2">
      <c r="A810" s="1" t="str">
        <f t="shared" si="12"/>
        <v/>
      </c>
      <c r="B810" s="18"/>
      <c r="C810" s="19" t="str">
        <f>IF(B810="","",COUNTIF(INDEX($B:$B,5):B810,B810))</f>
        <v/>
      </c>
      <c r="D810" s="20"/>
      <c r="E810" s="6"/>
      <c r="F810" s="6"/>
      <c r="G810" s="7"/>
      <c r="H810" s="21" t="str">
        <f>IF(B810="","",IF(ISNA(MATCH(B810,'Registru ordine'!$B$5:$B$304,0)),"Ordin inexistent în registru.",TRIM(IF(OR(D810="",E810="",F810="",G810=""),"Date incomplete. ","")&amp;IF(AND(D810&lt;&gt;"",OR(D810&lt;INDEX('Registru ordine'!$J$5:$J$304,MATCH(B810,'Registru ordine'!$B$5:$B$304,0))-1,D810&gt;INDEX('Registru ordine'!$L$5:$L$304,MATCH(B810,'Registru ordine'!$B$5:$B$304,0))+1)),"Data e în afara deplasării. ",""))))</f>
        <v/>
      </c>
    </row>
    <row r="811" spans="1:8" x14ac:dyDescent="0.2">
      <c r="A811" s="1" t="str">
        <f t="shared" si="12"/>
        <v/>
      </c>
      <c r="B811" s="18"/>
      <c r="C811" s="19" t="str">
        <f>IF(B811="","",COUNTIF(INDEX($B:$B,5):B811,B811))</f>
        <v/>
      </c>
      <c r="D811" s="20"/>
      <c r="E811" s="6"/>
      <c r="F811" s="6"/>
      <c r="G811" s="7"/>
      <c r="H811" s="21" t="str">
        <f>IF(B811="","",IF(ISNA(MATCH(B811,'Registru ordine'!$B$5:$B$304,0)),"Ordin inexistent în registru.",TRIM(IF(OR(D811="",E811="",F811="",G811=""),"Date incomplete. ","")&amp;IF(AND(D811&lt;&gt;"",OR(D811&lt;INDEX('Registru ordine'!$J$5:$J$304,MATCH(B811,'Registru ordine'!$B$5:$B$304,0))-1,D811&gt;INDEX('Registru ordine'!$L$5:$L$304,MATCH(B811,'Registru ordine'!$B$5:$B$304,0))+1)),"Data e în afara deplasării. ",""))))</f>
        <v/>
      </c>
    </row>
    <row r="812" spans="1:8" x14ac:dyDescent="0.2">
      <c r="A812" s="1" t="str">
        <f t="shared" si="12"/>
        <v/>
      </c>
      <c r="B812" s="18"/>
      <c r="C812" s="19" t="str">
        <f>IF(B812="","",COUNTIF(INDEX($B:$B,5):B812,B812))</f>
        <v/>
      </c>
      <c r="D812" s="20"/>
      <c r="E812" s="6"/>
      <c r="F812" s="6"/>
      <c r="G812" s="7"/>
      <c r="H812" s="21" t="str">
        <f>IF(B812="","",IF(ISNA(MATCH(B812,'Registru ordine'!$B$5:$B$304,0)),"Ordin inexistent în registru.",TRIM(IF(OR(D812="",E812="",F812="",G812=""),"Date incomplete. ","")&amp;IF(AND(D812&lt;&gt;"",OR(D812&lt;INDEX('Registru ordine'!$J$5:$J$304,MATCH(B812,'Registru ordine'!$B$5:$B$304,0))-1,D812&gt;INDEX('Registru ordine'!$L$5:$L$304,MATCH(B812,'Registru ordine'!$B$5:$B$304,0))+1)),"Data e în afara deplasării. ",""))))</f>
        <v/>
      </c>
    </row>
    <row r="813" spans="1:8" x14ac:dyDescent="0.2">
      <c r="A813" s="1" t="str">
        <f t="shared" si="12"/>
        <v/>
      </c>
      <c r="B813" s="18"/>
      <c r="C813" s="19" t="str">
        <f>IF(B813="","",COUNTIF(INDEX($B:$B,5):B813,B813))</f>
        <v/>
      </c>
      <c r="D813" s="20"/>
      <c r="E813" s="6"/>
      <c r="F813" s="6"/>
      <c r="G813" s="7"/>
      <c r="H813" s="21" t="str">
        <f>IF(B813="","",IF(ISNA(MATCH(B813,'Registru ordine'!$B$5:$B$304,0)),"Ordin inexistent în registru.",TRIM(IF(OR(D813="",E813="",F813="",G813=""),"Date incomplete. ","")&amp;IF(AND(D813&lt;&gt;"",OR(D813&lt;INDEX('Registru ordine'!$J$5:$J$304,MATCH(B813,'Registru ordine'!$B$5:$B$304,0))-1,D813&gt;INDEX('Registru ordine'!$L$5:$L$304,MATCH(B813,'Registru ordine'!$B$5:$B$304,0))+1)),"Data e în afara deplasării. ",""))))</f>
        <v/>
      </c>
    </row>
    <row r="814" spans="1:8" x14ac:dyDescent="0.2">
      <c r="A814" s="1" t="str">
        <f t="shared" si="12"/>
        <v/>
      </c>
      <c r="B814" s="18"/>
      <c r="C814" s="19" t="str">
        <f>IF(B814="","",COUNTIF(INDEX($B:$B,5):B814,B814))</f>
        <v/>
      </c>
      <c r="D814" s="20"/>
      <c r="E814" s="6"/>
      <c r="F814" s="6"/>
      <c r="G814" s="7"/>
      <c r="H814" s="21" t="str">
        <f>IF(B814="","",IF(ISNA(MATCH(B814,'Registru ordine'!$B$5:$B$304,0)),"Ordin inexistent în registru.",TRIM(IF(OR(D814="",E814="",F814="",G814=""),"Date incomplete. ","")&amp;IF(AND(D814&lt;&gt;"",OR(D814&lt;INDEX('Registru ordine'!$J$5:$J$304,MATCH(B814,'Registru ordine'!$B$5:$B$304,0))-1,D814&gt;INDEX('Registru ordine'!$L$5:$L$304,MATCH(B814,'Registru ordine'!$B$5:$B$304,0))+1)),"Data e în afara deplasării. ",""))))</f>
        <v/>
      </c>
    </row>
    <row r="815" spans="1:8" x14ac:dyDescent="0.2">
      <c r="A815" s="1" t="str">
        <f t="shared" si="12"/>
        <v/>
      </c>
      <c r="B815" s="18"/>
      <c r="C815" s="19" t="str">
        <f>IF(B815="","",COUNTIF(INDEX($B:$B,5):B815,B815))</f>
        <v/>
      </c>
      <c r="D815" s="20"/>
      <c r="E815" s="6"/>
      <c r="F815" s="6"/>
      <c r="G815" s="7"/>
      <c r="H815" s="21" t="str">
        <f>IF(B815="","",IF(ISNA(MATCH(B815,'Registru ordine'!$B$5:$B$304,0)),"Ordin inexistent în registru.",TRIM(IF(OR(D815="",E815="",F815="",G815=""),"Date incomplete. ","")&amp;IF(AND(D815&lt;&gt;"",OR(D815&lt;INDEX('Registru ordine'!$J$5:$J$304,MATCH(B815,'Registru ordine'!$B$5:$B$304,0))-1,D815&gt;INDEX('Registru ordine'!$L$5:$L$304,MATCH(B815,'Registru ordine'!$B$5:$B$304,0))+1)),"Data e în afara deplasării. ",""))))</f>
        <v/>
      </c>
    </row>
    <row r="816" spans="1:8" x14ac:dyDescent="0.2">
      <c r="A816" s="1" t="str">
        <f t="shared" si="12"/>
        <v/>
      </c>
      <c r="B816" s="18"/>
      <c r="C816" s="19" t="str">
        <f>IF(B816="","",COUNTIF(INDEX($B:$B,5):B816,B816))</f>
        <v/>
      </c>
      <c r="D816" s="20"/>
      <c r="E816" s="6"/>
      <c r="F816" s="6"/>
      <c r="G816" s="7"/>
      <c r="H816" s="21" t="str">
        <f>IF(B816="","",IF(ISNA(MATCH(B816,'Registru ordine'!$B$5:$B$304,0)),"Ordin inexistent în registru.",TRIM(IF(OR(D816="",E816="",F816="",G816=""),"Date incomplete. ","")&amp;IF(AND(D816&lt;&gt;"",OR(D816&lt;INDEX('Registru ordine'!$J$5:$J$304,MATCH(B816,'Registru ordine'!$B$5:$B$304,0))-1,D816&gt;INDEX('Registru ordine'!$L$5:$L$304,MATCH(B816,'Registru ordine'!$B$5:$B$304,0))+1)),"Data e în afara deplasării. ",""))))</f>
        <v/>
      </c>
    </row>
    <row r="817" spans="1:8" x14ac:dyDescent="0.2">
      <c r="A817" s="1" t="str">
        <f t="shared" si="12"/>
        <v/>
      </c>
      <c r="B817" s="18"/>
      <c r="C817" s="19" t="str">
        <f>IF(B817="","",COUNTIF(INDEX($B:$B,5):B817,B817))</f>
        <v/>
      </c>
      <c r="D817" s="20"/>
      <c r="E817" s="6"/>
      <c r="F817" s="6"/>
      <c r="G817" s="7"/>
      <c r="H817" s="21" t="str">
        <f>IF(B817="","",IF(ISNA(MATCH(B817,'Registru ordine'!$B$5:$B$304,0)),"Ordin inexistent în registru.",TRIM(IF(OR(D817="",E817="",F817="",G817=""),"Date incomplete. ","")&amp;IF(AND(D817&lt;&gt;"",OR(D817&lt;INDEX('Registru ordine'!$J$5:$J$304,MATCH(B817,'Registru ordine'!$B$5:$B$304,0))-1,D817&gt;INDEX('Registru ordine'!$L$5:$L$304,MATCH(B817,'Registru ordine'!$B$5:$B$304,0))+1)),"Data e în afara deplasării. ",""))))</f>
        <v/>
      </c>
    </row>
    <row r="818" spans="1:8" x14ac:dyDescent="0.2">
      <c r="A818" s="1" t="str">
        <f t="shared" si="12"/>
        <v/>
      </c>
      <c r="B818" s="18"/>
      <c r="C818" s="19" t="str">
        <f>IF(B818="","",COUNTIF(INDEX($B:$B,5):B818,B818))</f>
        <v/>
      </c>
      <c r="D818" s="20"/>
      <c r="E818" s="6"/>
      <c r="F818" s="6"/>
      <c r="G818" s="7"/>
      <c r="H818" s="21" t="str">
        <f>IF(B818="","",IF(ISNA(MATCH(B818,'Registru ordine'!$B$5:$B$304,0)),"Ordin inexistent în registru.",TRIM(IF(OR(D818="",E818="",F818="",G818=""),"Date incomplete. ","")&amp;IF(AND(D818&lt;&gt;"",OR(D818&lt;INDEX('Registru ordine'!$J$5:$J$304,MATCH(B818,'Registru ordine'!$B$5:$B$304,0))-1,D818&gt;INDEX('Registru ordine'!$L$5:$L$304,MATCH(B818,'Registru ordine'!$B$5:$B$304,0))+1)),"Data e în afara deplasării. ",""))))</f>
        <v/>
      </c>
    </row>
    <row r="819" spans="1:8" x14ac:dyDescent="0.2">
      <c r="A819" s="1" t="str">
        <f t="shared" si="12"/>
        <v/>
      </c>
      <c r="B819" s="18"/>
      <c r="C819" s="19" t="str">
        <f>IF(B819="","",COUNTIF(INDEX($B:$B,5):B819,B819))</f>
        <v/>
      </c>
      <c r="D819" s="20"/>
      <c r="E819" s="6"/>
      <c r="F819" s="6"/>
      <c r="G819" s="7"/>
      <c r="H819" s="21" t="str">
        <f>IF(B819="","",IF(ISNA(MATCH(B819,'Registru ordine'!$B$5:$B$304,0)),"Ordin inexistent în registru.",TRIM(IF(OR(D819="",E819="",F819="",G819=""),"Date incomplete. ","")&amp;IF(AND(D819&lt;&gt;"",OR(D819&lt;INDEX('Registru ordine'!$J$5:$J$304,MATCH(B819,'Registru ordine'!$B$5:$B$304,0))-1,D819&gt;INDEX('Registru ordine'!$L$5:$L$304,MATCH(B819,'Registru ordine'!$B$5:$B$304,0))+1)),"Data e în afara deplasării. ",""))))</f>
        <v/>
      </c>
    </row>
    <row r="820" spans="1:8" x14ac:dyDescent="0.2">
      <c r="A820" s="1" t="str">
        <f t="shared" si="12"/>
        <v/>
      </c>
      <c r="B820" s="18"/>
      <c r="C820" s="19" t="str">
        <f>IF(B820="","",COUNTIF(INDEX($B:$B,5):B820,B820))</f>
        <v/>
      </c>
      <c r="D820" s="20"/>
      <c r="E820" s="6"/>
      <c r="F820" s="6"/>
      <c r="G820" s="7"/>
      <c r="H820" s="21" t="str">
        <f>IF(B820="","",IF(ISNA(MATCH(B820,'Registru ordine'!$B$5:$B$304,0)),"Ordin inexistent în registru.",TRIM(IF(OR(D820="",E820="",F820="",G820=""),"Date incomplete. ","")&amp;IF(AND(D820&lt;&gt;"",OR(D820&lt;INDEX('Registru ordine'!$J$5:$J$304,MATCH(B820,'Registru ordine'!$B$5:$B$304,0))-1,D820&gt;INDEX('Registru ordine'!$L$5:$L$304,MATCH(B820,'Registru ordine'!$B$5:$B$304,0))+1)),"Data e în afara deplasării. ",""))))</f>
        <v/>
      </c>
    </row>
    <row r="821" spans="1:8" x14ac:dyDescent="0.2">
      <c r="A821" s="1" t="str">
        <f t="shared" si="12"/>
        <v/>
      </c>
      <c r="B821" s="18"/>
      <c r="C821" s="19" t="str">
        <f>IF(B821="","",COUNTIF(INDEX($B:$B,5):B821,B821))</f>
        <v/>
      </c>
      <c r="D821" s="20"/>
      <c r="E821" s="6"/>
      <c r="F821" s="6"/>
      <c r="G821" s="7"/>
      <c r="H821" s="21" t="str">
        <f>IF(B821="","",IF(ISNA(MATCH(B821,'Registru ordine'!$B$5:$B$304,0)),"Ordin inexistent în registru.",TRIM(IF(OR(D821="",E821="",F821="",G821=""),"Date incomplete. ","")&amp;IF(AND(D821&lt;&gt;"",OR(D821&lt;INDEX('Registru ordine'!$J$5:$J$304,MATCH(B821,'Registru ordine'!$B$5:$B$304,0))-1,D821&gt;INDEX('Registru ordine'!$L$5:$L$304,MATCH(B821,'Registru ordine'!$B$5:$B$304,0))+1)),"Data e în afara deplasării. ",""))))</f>
        <v/>
      </c>
    </row>
    <row r="822" spans="1:8" x14ac:dyDescent="0.2">
      <c r="A822" s="1" t="str">
        <f t="shared" si="12"/>
        <v/>
      </c>
      <c r="B822" s="18"/>
      <c r="C822" s="19" t="str">
        <f>IF(B822="","",COUNTIF(INDEX($B:$B,5):B822,B822))</f>
        <v/>
      </c>
      <c r="D822" s="20"/>
      <c r="E822" s="6"/>
      <c r="F822" s="6"/>
      <c r="G822" s="7"/>
      <c r="H822" s="21" t="str">
        <f>IF(B822="","",IF(ISNA(MATCH(B822,'Registru ordine'!$B$5:$B$304,0)),"Ordin inexistent în registru.",TRIM(IF(OR(D822="",E822="",F822="",G822=""),"Date incomplete. ","")&amp;IF(AND(D822&lt;&gt;"",OR(D822&lt;INDEX('Registru ordine'!$J$5:$J$304,MATCH(B822,'Registru ordine'!$B$5:$B$304,0))-1,D822&gt;INDEX('Registru ordine'!$L$5:$L$304,MATCH(B822,'Registru ordine'!$B$5:$B$304,0))+1)),"Data e în afara deplasării. ",""))))</f>
        <v/>
      </c>
    </row>
    <row r="823" spans="1:8" x14ac:dyDescent="0.2">
      <c r="A823" s="1" t="str">
        <f t="shared" si="12"/>
        <v/>
      </c>
      <c r="B823" s="18"/>
      <c r="C823" s="19" t="str">
        <f>IF(B823="","",COUNTIF(INDEX($B:$B,5):B823,B823))</f>
        <v/>
      </c>
      <c r="D823" s="20"/>
      <c r="E823" s="6"/>
      <c r="F823" s="6"/>
      <c r="G823" s="7"/>
      <c r="H823" s="21" t="str">
        <f>IF(B823="","",IF(ISNA(MATCH(B823,'Registru ordine'!$B$5:$B$304,0)),"Ordin inexistent în registru.",TRIM(IF(OR(D823="",E823="",F823="",G823=""),"Date incomplete. ","")&amp;IF(AND(D823&lt;&gt;"",OR(D823&lt;INDEX('Registru ordine'!$J$5:$J$304,MATCH(B823,'Registru ordine'!$B$5:$B$304,0))-1,D823&gt;INDEX('Registru ordine'!$L$5:$L$304,MATCH(B823,'Registru ordine'!$B$5:$B$304,0))+1)),"Data e în afara deplasării. ",""))))</f>
        <v/>
      </c>
    </row>
    <row r="824" spans="1:8" x14ac:dyDescent="0.2">
      <c r="A824" s="1" t="str">
        <f t="shared" si="12"/>
        <v/>
      </c>
      <c r="B824" s="18"/>
      <c r="C824" s="19" t="str">
        <f>IF(B824="","",COUNTIF(INDEX($B:$B,5):B824,B824))</f>
        <v/>
      </c>
      <c r="D824" s="20"/>
      <c r="E824" s="6"/>
      <c r="F824" s="6"/>
      <c r="G824" s="7"/>
      <c r="H824" s="21" t="str">
        <f>IF(B824="","",IF(ISNA(MATCH(B824,'Registru ordine'!$B$5:$B$304,0)),"Ordin inexistent în registru.",TRIM(IF(OR(D824="",E824="",F824="",G824=""),"Date incomplete. ","")&amp;IF(AND(D824&lt;&gt;"",OR(D824&lt;INDEX('Registru ordine'!$J$5:$J$304,MATCH(B824,'Registru ordine'!$B$5:$B$304,0))-1,D824&gt;INDEX('Registru ordine'!$L$5:$L$304,MATCH(B824,'Registru ordine'!$B$5:$B$304,0))+1)),"Data e în afara deplasării. ",""))))</f>
        <v/>
      </c>
    </row>
    <row r="825" spans="1:8" x14ac:dyDescent="0.2">
      <c r="A825" s="1" t="str">
        <f t="shared" si="12"/>
        <v/>
      </c>
      <c r="B825" s="18"/>
      <c r="C825" s="19" t="str">
        <f>IF(B825="","",COUNTIF(INDEX($B:$B,5):B825,B825))</f>
        <v/>
      </c>
      <c r="D825" s="20"/>
      <c r="E825" s="6"/>
      <c r="F825" s="6"/>
      <c r="G825" s="7"/>
      <c r="H825" s="21" t="str">
        <f>IF(B825="","",IF(ISNA(MATCH(B825,'Registru ordine'!$B$5:$B$304,0)),"Ordin inexistent în registru.",TRIM(IF(OR(D825="",E825="",F825="",G825=""),"Date incomplete. ","")&amp;IF(AND(D825&lt;&gt;"",OR(D825&lt;INDEX('Registru ordine'!$J$5:$J$304,MATCH(B825,'Registru ordine'!$B$5:$B$304,0))-1,D825&gt;INDEX('Registru ordine'!$L$5:$L$304,MATCH(B825,'Registru ordine'!$B$5:$B$304,0))+1)),"Data e în afara deplasării. ",""))))</f>
        <v/>
      </c>
    </row>
    <row r="826" spans="1:8" x14ac:dyDescent="0.2">
      <c r="A826" s="1" t="str">
        <f t="shared" si="12"/>
        <v/>
      </c>
      <c r="B826" s="18"/>
      <c r="C826" s="19" t="str">
        <f>IF(B826="","",COUNTIF(INDEX($B:$B,5):B826,B826))</f>
        <v/>
      </c>
      <c r="D826" s="20"/>
      <c r="E826" s="6"/>
      <c r="F826" s="6"/>
      <c r="G826" s="7"/>
      <c r="H826" s="21" t="str">
        <f>IF(B826="","",IF(ISNA(MATCH(B826,'Registru ordine'!$B$5:$B$304,0)),"Ordin inexistent în registru.",TRIM(IF(OR(D826="",E826="",F826="",G826=""),"Date incomplete. ","")&amp;IF(AND(D826&lt;&gt;"",OR(D826&lt;INDEX('Registru ordine'!$J$5:$J$304,MATCH(B826,'Registru ordine'!$B$5:$B$304,0))-1,D826&gt;INDEX('Registru ordine'!$L$5:$L$304,MATCH(B826,'Registru ordine'!$B$5:$B$304,0))+1)),"Data e în afara deplasării. ",""))))</f>
        <v/>
      </c>
    </row>
    <row r="827" spans="1:8" x14ac:dyDescent="0.2">
      <c r="A827" s="1" t="str">
        <f t="shared" si="12"/>
        <v/>
      </c>
      <c r="B827" s="18"/>
      <c r="C827" s="19" t="str">
        <f>IF(B827="","",COUNTIF(INDEX($B:$B,5):B827,B827))</f>
        <v/>
      </c>
      <c r="D827" s="20"/>
      <c r="E827" s="6"/>
      <c r="F827" s="6"/>
      <c r="G827" s="7"/>
      <c r="H827" s="21" t="str">
        <f>IF(B827="","",IF(ISNA(MATCH(B827,'Registru ordine'!$B$5:$B$304,0)),"Ordin inexistent în registru.",TRIM(IF(OR(D827="",E827="",F827="",G827=""),"Date incomplete. ","")&amp;IF(AND(D827&lt;&gt;"",OR(D827&lt;INDEX('Registru ordine'!$J$5:$J$304,MATCH(B827,'Registru ordine'!$B$5:$B$304,0))-1,D827&gt;INDEX('Registru ordine'!$L$5:$L$304,MATCH(B827,'Registru ordine'!$B$5:$B$304,0))+1)),"Data e în afara deplasării. ",""))))</f>
        <v/>
      </c>
    </row>
    <row r="828" spans="1:8" x14ac:dyDescent="0.2">
      <c r="A828" s="1" t="str">
        <f t="shared" si="12"/>
        <v/>
      </c>
      <c r="B828" s="18"/>
      <c r="C828" s="19" t="str">
        <f>IF(B828="","",COUNTIF(INDEX($B:$B,5):B828,B828))</f>
        <v/>
      </c>
      <c r="D828" s="20"/>
      <c r="E828" s="6"/>
      <c r="F828" s="6"/>
      <c r="G828" s="7"/>
      <c r="H828" s="21" t="str">
        <f>IF(B828="","",IF(ISNA(MATCH(B828,'Registru ordine'!$B$5:$B$304,0)),"Ordin inexistent în registru.",TRIM(IF(OR(D828="",E828="",F828="",G828=""),"Date incomplete. ","")&amp;IF(AND(D828&lt;&gt;"",OR(D828&lt;INDEX('Registru ordine'!$J$5:$J$304,MATCH(B828,'Registru ordine'!$B$5:$B$304,0))-1,D828&gt;INDEX('Registru ordine'!$L$5:$L$304,MATCH(B828,'Registru ordine'!$B$5:$B$304,0))+1)),"Data e în afara deplasării. ",""))))</f>
        <v/>
      </c>
    </row>
    <row r="829" spans="1:8" x14ac:dyDescent="0.2">
      <c r="A829" s="1" t="str">
        <f t="shared" si="12"/>
        <v/>
      </c>
      <c r="B829" s="18"/>
      <c r="C829" s="19" t="str">
        <f>IF(B829="","",COUNTIF(INDEX($B:$B,5):B829,B829))</f>
        <v/>
      </c>
      <c r="D829" s="20"/>
      <c r="E829" s="6"/>
      <c r="F829" s="6"/>
      <c r="G829" s="7"/>
      <c r="H829" s="21" t="str">
        <f>IF(B829="","",IF(ISNA(MATCH(B829,'Registru ordine'!$B$5:$B$304,0)),"Ordin inexistent în registru.",TRIM(IF(OR(D829="",E829="",F829="",G829=""),"Date incomplete. ","")&amp;IF(AND(D829&lt;&gt;"",OR(D829&lt;INDEX('Registru ordine'!$J$5:$J$304,MATCH(B829,'Registru ordine'!$B$5:$B$304,0))-1,D829&gt;INDEX('Registru ordine'!$L$5:$L$304,MATCH(B829,'Registru ordine'!$B$5:$B$304,0))+1)),"Data e în afara deplasării. ",""))))</f>
        <v/>
      </c>
    </row>
    <row r="830" spans="1:8" x14ac:dyDescent="0.2">
      <c r="A830" s="1" t="str">
        <f t="shared" si="12"/>
        <v/>
      </c>
      <c r="B830" s="18"/>
      <c r="C830" s="19" t="str">
        <f>IF(B830="","",COUNTIF(INDEX($B:$B,5):B830,B830))</f>
        <v/>
      </c>
      <c r="D830" s="20"/>
      <c r="E830" s="6"/>
      <c r="F830" s="6"/>
      <c r="G830" s="7"/>
      <c r="H830" s="21" t="str">
        <f>IF(B830="","",IF(ISNA(MATCH(B830,'Registru ordine'!$B$5:$B$304,0)),"Ordin inexistent în registru.",TRIM(IF(OR(D830="",E830="",F830="",G830=""),"Date incomplete. ","")&amp;IF(AND(D830&lt;&gt;"",OR(D830&lt;INDEX('Registru ordine'!$J$5:$J$304,MATCH(B830,'Registru ordine'!$B$5:$B$304,0))-1,D830&gt;INDEX('Registru ordine'!$L$5:$L$304,MATCH(B830,'Registru ordine'!$B$5:$B$304,0))+1)),"Data e în afara deplasării. ",""))))</f>
        <v/>
      </c>
    </row>
    <row r="831" spans="1:8" x14ac:dyDescent="0.2">
      <c r="A831" s="1" t="str">
        <f t="shared" si="12"/>
        <v/>
      </c>
      <c r="B831" s="18"/>
      <c r="C831" s="19" t="str">
        <f>IF(B831="","",COUNTIF(INDEX($B:$B,5):B831,B831))</f>
        <v/>
      </c>
      <c r="D831" s="20"/>
      <c r="E831" s="6"/>
      <c r="F831" s="6"/>
      <c r="G831" s="7"/>
      <c r="H831" s="21" t="str">
        <f>IF(B831="","",IF(ISNA(MATCH(B831,'Registru ordine'!$B$5:$B$304,0)),"Ordin inexistent în registru.",TRIM(IF(OR(D831="",E831="",F831="",G831=""),"Date incomplete. ","")&amp;IF(AND(D831&lt;&gt;"",OR(D831&lt;INDEX('Registru ordine'!$J$5:$J$304,MATCH(B831,'Registru ordine'!$B$5:$B$304,0))-1,D831&gt;INDEX('Registru ordine'!$L$5:$L$304,MATCH(B831,'Registru ordine'!$B$5:$B$304,0))+1)),"Data e în afara deplasării. ",""))))</f>
        <v/>
      </c>
    </row>
    <row r="832" spans="1:8" x14ac:dyDescent="0.2">
      <c r="A832" s="1" t="str">
        <f t="shared" si="12"/>
        <v/>
      </c>
      <c r="B832" s="18"/>
      <c r="C832" s="19" t="str">
        <f>IF(B832="","",COUNTIF(INDEX($B:$B,5):B832,B832))</f>
        <v/>
      </c>
      <c r="D832" s="20"/>
      <c r="E832" s="6"/>
      <c r="F832" s="6"/>
      <c r="G832" s="7"/>
      <c r="H832" s="21" t="str">
        <f>IF(B832="","",IF(ISNA(MATCH(B832,'Registru ordine'!$B$5:$B$304,0)),"Ordin inexistent în registru.",TRIM(IF(OR(D832="",E832="",F832="",G832=""),"Date incomplete. ","")&amp;IF(AND(D832&lt;&gt;"",OR(D832&lt;INDEX('Registru ordine'!$J$5:$J$304,MATCH(B832,'Registru ordine'!$B$5:$B$304,0))-1,D832&gt;INDEX('Registru ordine'!$L$5:$L$304,MATCH(B832,'Registru ordine'!$B$5:$B$304,0))+1)),"Data e în afara deplasării. ",""))))</f>
        <v/>
      </c>
    </row>
    <row r="833" spans="1:8" x14ac:dyDescent="0.2">
      <c r="A833" s="1" t="str">
        <f t="shared" si="12"/>
        <v/>
      </c>
      <c r="B833" s="18"/>
      <c r="C833" s="19" t="str">
        <f>IF(B833="","",COUNTIF(INDEX($B:$B,5):B833,B833))</f>
        <v/>
      </c>
      <c r="D833" s="20"/>
      <c r="E833" s="6"/>
      <c r="F833" s="6"/>
      <c r="G833" s="7"/>
      <c r="H833" s="21" t="str">
        <f>IF(B833="","",IF(ISNA(MATCH(B833,'Registru ordine'!$B$5:$B$304,0)),"Ordin inexistent în registru.",TRIM(IF(OR(D833="",E833="",F833="",G833=""),"Date incomplete. ","")&amp;IF(AND(D833&lt;&gt;"",OR(D833&lt;INDEX('Registru ordine'!$J$5:$J$304,MATCH(B833,'Registru ordine'!$B$5:$B$304,0))-1,D833&gt;INDEX('Registru ordine'!$L$5:$L$304,MATCH(B833,'Registru ordine'!$B$5:$B$304,0))+1)),"Data e în afara deplasării. ",""))))</f>
        <v/>
      </c>
    </row>
    <row r="834" spans="1:8" x14ac:dyDescent="0.2">
      <c r="A834" s="1" t="str">
        <f t="shared" si="12"/>
        <v/>
      </c>
      <c r="B834" s="18"/>
      <c r="C834" s="19" t="str">
        <f>IF(B834="","",COUNTIF(INDEX($B:$B,5):B834,B834))</f>
        <v/>
      </c>
      <c r="D834" s="20"/>
      <c r="E834" s="6"/>
      <c r="F834" s="6"/>
      <c r="G834" s="7"/>
      <c r="H834" s="21" t="str">
        <f>IF(B834="","",IF(ISNA(MATCH(B834,'Registru ordine'!$B$5:$B$304,0)),"Ordin inexistent în registru.",TRIM(IF(OR(D834="",E834="",F834="",G834=""),"Date incomplete. ","")&amp;IF(AND(D834&lt;&gt;"",OR(D834&lt;INDEX('Registru ordine'!$J$5:$J$304,MATCH(B834,'Registru ordine'!$B$5:$B$304,0))-1,D834&gt;INDEX('Registru ordine'!$L$5:$L$304,MATCH(B834,'Registru ordine'!$B$5:$B$304,0))+1)),"Data e în afara deplasării. ",""))))</f>
        <v/>
      </c>
    </row>
    <row r="835" spans="1:8" x14ac:dyDescent="0.2">
      <c r="A835" s="1" t="str">
        <f t="shared" si="12"/>
        <v/>
      </c>
      <c r="B835" s="18"/>
      <c r="C835" s="19" t="str">
        <f>IF(B835="","",COUNTIF(INDEX($B:$B,5):B835,B835))</f>
        <v/>
      </c>
      <c r="D835" s="20"/>
      <c r="E835" s="6"/>
      <c r="F835" s="6"/>
      <c r="G835" s="7"/>
      <c r="H835" s="21" t="str">
        <f>IF(B835="","",IF(ISNA(MATCH(B835,'Registru ordine'!$B$5:$B$304,0)),"Ordin inexistent în registru.",TRIM(IF(OR(D835="",E835="",F835="",G835=""),"Date incomplete. ","")&amp;IF(AND(D835&lt;&gt;"",OR(D835&lt;INDEX('Registru ordine'!$J$5:$J$304,MATCH(B835,'Registru ordine'!$B$5:$B$304,0))-1,D835&gt;INDEX('Registru ordine'!$L$5:$L$304,MATCH(B835,'Registru ordine'!$B$5:$B$304,0))+1)),"Data e în afara deplasării. ",""))))</f>
        <v/>
      </c>
    </row>
    <row r="836" spans="1:8" x14ac:dyDescent="0.2">
      <c r="A836" s="1" t="str">
        <f t="shared" si="12"/>
        <v/>
      </c>
      <c r="B836" s="18"/>
      <c r="C836" s="19" t="str">
        <f>IF(B836="","",COUNTIF(INDEX($B:$B,5):B836,B836))</f>
        <v/>
      </c>
      <c r="D836" s="20"/>
      <c r="E836" s="6"/>
      <c r="F836" s="6"/>
      <c r="G836" s="7"/>
      <c r="H836" s="21" t="str">
        <f>IF(B836="","",IF(ISNA(MATCH(B836,'Registru ordine'!$B$5:$B$304,0)),"Ordin inexistent în registru.",TRIM(IF(OR(D836="",E836="",F836="",G836=""),"Date incomplete. ","")&amp;IF(AND(D836&lt;&gt;"",OR(D836&lt;INDEX('Registru ordine'!$J$5:$J$304,MATCH(B836,'Registru ordine'!$B$5:$B$304,0))-1,D836&gt;INDEX('Registru ordine'!$L$5:$L$304,MATCH(B836,'Registru ordine'!$B$5:$B$304,0))+1)),"Data e în afara deplasării. ",""))))</f>
        <v/>
      </c>
    </row>
    <row r="837" spans="1:8" x14ac:dyDescent="0.2">
      <c r="A837" s="1" t="str">
        <f t="shared" ref="A837:A900" si="13">IF(B837="","",B837&amp;"|"&amp;C837)</f>
        <v/>
      </c>
      <c r="B837" s="18"/>
      <c r="C837" s="19" t="str">
        <f>IF(B837="","",COUNTIF(INDEX($B:$B,5):B837,B837))</f>
        <v/>
      </c>
      <c r="D837" s="20"/>
      <c r="E837" s="6"/>
      <c r="F837" s="6"/>
      <c r="G837" s="7"/>
      <c r="H837" s="21" t="str">
        <f>IF(B837="","",IF(ISNA(MATCH(B837,'Registru ordine'!$B$5:$B$304,0)),"Ordin inexistent în registru.",TRIM(IF(OR(D837="",E837="",F837="",G837=""),"Date incomplete. ","")&amp;IF(AND(D837&lt;&gt;"",OR(D837&lt;INDEX('Registru ordine'!$J$5:$J$304,MATCH(B837,'Registru ordine'!$B$5:$B$304,0))-1,D837&gt;INDEX('Registru ordine'!$L$5:$L$304,MATCH(B837,'Registru ordine'!$B$5:$B$304,0))+1)),"Data e în afara deplasării. ",""))))</f>
        <v/>
      </c>
    </row>
    <row r="838" spans="1:8" x14ac:dyDescent="0.2">
      <c r="A838" s="1" t="str">
        <f t="shared" si="13"/>
        <v/>
      </c>
      <c r="B838" s="18"/>
      <c r="C838" s="19" t="str">
        <f>IF(B838="","",COUNTIF(INDEX($B:$B,5):B838,B838))</f>
        <v/>
      </c>
      <c r="D838" s="20"/>
      <c r="E838" s="6"/>
      <c r="F838" s="6"/>
      <c r="G838" s="7"/>
      <c r="H838" s="21" t="str">
        <f>IF(B838="","",IF(ISNA(MATCH(B838,'Registru ordine'!$B$5:$B$304,0)),"Ordin inexistent în registru.",TRIM(IF(OR(D838="",E838="",F838="",G838=""),"Date incomplete. ","")&amp;IF(AND(D838&lt;&gt;"",OR(D838&lt;INDEX('Registru ordine'!$J$5:$J$304,MATCH(B838,'Registru ordine'!$B$5:$B$304,0))-1,D838&gt;INDEX('Registru ordine'!$L$5:$L$304,MATCH(B838,'Registru ordine'!$B$5:$B$304,0))+1)),"Data e în afara deplasării. ",""))))</f>
        <v/>
      </c>
    </row>
    <row r="839" spans="1:8" x14ac:dyDescent="0.2">
      <c r="A839" s="1" t="str">
        <f t="shared" si="13"/>
        <v/>
      </c>
      <c r="B839" s="18"/>
      <c r="C839" s="19" t="str">
        <f>IF(B839="","",COUNTIF(INDEX($B:$B,5):B839,B839))</f>
        <v/>
      </c>
      <c r="D839" s="20"/>
      <c r="E839" s="6"/>
      <c r="F839" s="6"/>
      <c r="G839" s="7"/>
      <c r="H839" s="21" t="str">
        <f>IF(B839="","",IF(ISNA(MATCH(B839,'Registru ordine'!$B$5:$B$304,0)),"Ordin inexistent în registru.",TRIM(IF(OR(D839="",E839="",F839="",G839=""),"Date incomplete. ","")&amp;IF(AND(D839&lt;&gt;"",OR(D839&lt;INDEX('Registru ordine'!$J$5:$J$304,MATCH(B839,'Registru ordine'!$B$5:$B$304,0))-1,D839&gt;INDEX('Registru ordine'!$L$5:$L$304,MATCH(B839,'Registru ordine'!$B$5:$B$304,0))+1)),"Data e în afara deplasării. ",""))))</f>
        <v/>
      </c>
    </row>
    <row r="840" spans="1:8" x14ac:dyDescent="0.2">
      <c r="A840" s="1" t="str">
        <f t="shared" si="13"/>
        <v/>
      </c>
      <c r="B840" s="18"/>
      <c r="C840" s="19" t="str">
        <f>IF(B840="","",COUNTIF(INDEX($B:$B,5):B840,B840))</f>
        <v/>
      </c>
      <c r="D840" s="20"/>
      <c r="E840" s="6"/>
      <c r="F840" s="6"/>
      <c r="G840" s="7"/>
      <c r="H840" s="21" t="str">
        <f>IF(B840="","",IF(ISNA(MATCH(B840,'Registru ordine'!$B$5:$B$304,0)),"Ordin inexistent în registru.",TRIM(IF(OR(D840="",E840="",F840="",G840=""),"Date incomplete. ","")&amp;IF(AND(D840&lt;&gt;"",OR(D840&lt;INDEX('Registru ordine'!$J$5:$J$304,MATCH(B840,'Registru ordine'!$B$5:$B$304,0))-1,D840&gt;INDEX('Registru ordine'!$L$5:$L$304,MATCH(B840,'Registru ordine'!$B$5:$B$304,0))+1)),"Data e în afara deplasării. ",""))))</f>
        <v/>
      </c>
    </row>
    <row r="841" spans="1:8" x14ac:dyDescent="0.2">
      <c r="A841" s="1" t="str">
        <f t="shared" si="13"/>
        <v/>
      </c>
      <c r="B841" s="18"/>
      <c r="C841" s="19" t="str">
        <f>IF(B841="","",COUNTIF(INDEX($B:$B,5):B841,B841))</f>
        <v/>
      </c>
      <c r="D841" s="20"/>
      <c r="E841" s="6"/>
      <c r="F841" s="6"/>
      <c r="G841" s="7"/>
      <c r="H841" s="21" t="str">
        <f>IF(B841="","",IF(ISNA(MATCH(B841,'Registru ordine'!$B$5:$B$304,0)),"Ordin inexistent în registru.",TRIM(IF(OR(D841="",E841="",F841="",G841=""),"Date incomplete. ","")&amp;IF(AND(D841&lt;&gt;"",OR(D841&lt;INDEX('Registru ordine'!$J$5:$J$304,MATCH(B841,'Registru ordine'!$B$5:$B$304,0))-1,D841&gt;INDEX('Registru ordine'!$L$5:$L$304,MATCH(B841,'Registru ordine'!$B$5:$B$304,0))+1)),"Data e în afara deplasării. ",""))))</f>
        <v/>
      </c>
    </row>
    <row r="842" spans="1:8" x14ac:dyDescent="0.2">
      <c r="A842" s="1" t="str">
        <f t="shared" si="13"/>
        <v/>
      </c>
      <c r="B842" s="18"/>
      <c r="C842" s="19" t="str">
        <f>IF(B842="","",COUNTIF(INDEX($B:$B,5):B842,B842))</f>
        <v/>
      </c>
      <c r="D842" s="20"/>
      <c r="E842" s="6"/>
      <c r="F842" s="6"/>
      <c r="G842" s="7"/>
      <c r="H842" s="21" t="str">
        <f>IF(B842="","",IF(ISNA(MATCH(B842,'Registru ordine'!$B$5:$B$304,0)),"Ordin inexistent în registru.",TRIM(IF(OR(D842="",E842="",F842="",G842=""),"Date incomplete. ","")&amp;IF(AND(D842&lt;&gt;"",OR(D842&lt;INDEX('Registru ordine'!$J$5:$J$304,MATCH(B842,'Registru ordine'!$B$5:$B$304,0))-1,D842&gt;INDEX('Registru ordine'!$L$5:$L$304,MATCH(B842,'Registru ordine'!$B$5:$B$304,0))+1)),"Data e în afara deplasării. ",""))))</f>
        <v/>
      </c>
    </row>
    <row r="843" spans="1:8" x14ac:dyDescent="0.2">
      <c r="A843" s="1" t="str">
        <f t="shared" si="13"/>
        <v/>
      </c>
      <c r="B843" s="18"/>
      <c r="C843" s="19" t="str">
        <f>IF(B843="","",COUNTIF(INDEX($B:$B,5):B843,B843))</f>
        <v/>
      </c>
      <c r="D843" s="20"/>
      <c r="E843" s="6"/>
      <c r="F843" s="6"/>
      <c r="G843" s="7"/>
      <c r="H843" s="21" t="str">
        <f>IF(B843="","",IF(ISNA(MATCH(B843,'Registru ordine'!$B$5:$B$304,0)),"Ordin inexistent în registru.",TRIM(IF(OR(D843="",E843="",F843="",G843=""),"Date incomplete. ","")&amp;IF(AND(D843&lt;&gt;"",OR(D843&lt;INDEX('Registru ordine'!$J$5:$J$304,MATCH(B843,'Registru ordine'!$B$5:$B$304,0))-1,D843&gt;INDEX('Registru ordine'!$L$5:$L$304,MATCH(B843,'Registru ordine'!$B$5:$B$304,0))+1)),"Data e în afara deplasării. ",""))))</f>
        <v/>
      </c>
    </row>
    <row r="844" spans="1:8" x14ac:dyDescent="0.2">
      <c r="A844" s="1" t="str">
        <f t="shared" si="13"/>
        <v/>
      </c>
      <c r="B844" s="18"/>
      <c r="C844" s="19" t="str">
        <f>IF(B844="","",COUNTIF(INDEX($B:$B,5):B844,B844))</f>
        <v/>
      </c>
      <c r="D844" s="20"/>
      <c r="E844" s="6"/>
      <c r="F844" s="6"/>
      <c r="G844" s="7"/>
      <c r="H844" s="21" t="str">
        <f>IF(B844="","",IF(ISNA(MATCH(B844,'Registru ordine'!$B$5:$B$304,0)),"Ordin inexistent în registru.",TRIM(IF(OR(D844="",E844="",F844="",G844=""),"Date incomplete. ","")&amp;IF(AND(D844&lt;&gt;"",OR(D844&lt;INDEX('Registru ordine'!$J$5:$J$304,MATCH(B844,'Registru ordine'!$B$5:$B$304,0))-1,D844&gt;INDEX('Registru ordine'!$L$5:$L$304,MATCH(B844,'Registru ordine'!$B$5:$B$304,0))+1)),"Data e în afara deplasării. ",""))))</f>
        <v/>
      </c>
    </row>
    <row r="845" spans="1:8" x14ac:dyDescent="0.2">
      <c r="A845" s="1" t="str">
        <f t="shared" si="13"/>
        <v/>
      </c>
      <c r="B845" s="18"/>
      <c r="C845" s="19" t="str">
        <f>IF(B845="","",COUNTIF(INDEX($B:$B,5):B845,B845))</f>
        <v/>
      </c>
      <c r="D845" s="20"/>
      <c r="E845" s="6"/>
      <c r="F845" s="6"/>
      <c r="G845" s="7"/>
      <c r="H845" s="21" t="str">
        <f>IF(B845="","",IF(ISNA(MATCH(B845,'Registru ordine'!$B$5:$B$304,0)),"Ordin inexistent în registru.",TRIM(IF(OR(D845="",E845="",F845="",G845=""),"Date incomplete. ","")&amp;IF(AND(D845&lt;&gt;"",OR(D845&lt;INDEX('Registru ordine'!$J$5:$J$304,MATCH(B845,'Registru ordine'!$B$5:$B$304,0))-1,D845&gt;INDEX('Registru ordine'!$L$5:$L$304,MATCH(B845,'Registru ordine'!$B$5:$B$304,0))+1)),"Data e în afara deplasării. ",""))))</f>
        <v/>
      </c>
    </row>
    <row r="846" spans="1:8" x14ac:dyDescent="0.2">
      <c r="A846" s="1" t="str">
        <f t="shared" si="13"/>
        <v/>
      </c>
      <c r="B846" s="18"/>
      <c r="C846" s="19" t="str">
        <f>IF(B846="","",COUNTIF(INDEX($B:$B,5):B846,B846))</f>
        <v/>
      </c>
      <c r="D846" s="20"/>
      <c r="E846" s="6"/>
      <c r="F846" s="6"/>
      <c r="G846" s="7"/>
      <c r="H846" s="21" t="str">
        <f>IF(B846="","",IF(ISNA(MATCH(B846,'Registru ordine'!$B$5:$B$304,0)),"Ordin inexistent în registru.",TRIM(IF(OR(D846="",E846="",F846="",G846=""),"Date incomplete. ","")&amp;IF(AND(D846&lt;&gt;"",OR(D846&lt;INDEX('Registru ordine'!$J$5:$J$304,MATCH(B846,'Registru ordine'!$B$5:$B$304,0))-1,D846&gt;INDEX('Registru ordine'!$L$5:$L$304,MATCH(B846,'Registru ordine'!$B$5:$B$304,0))+1)),"Data e în afara deplasării. ",""))))</f>
        <v/>
      </c>
    </row>
    <row r="847" spans="1:8" x14ac:dyDescent="0.2">
      <c r="A847" s="1" t="str">
        <f t="shared" si="13"/>
        <v/>
      </c>
      <c r="B847" s="18"/>
      <c r="C847" s="19" t="str">
        <f>IF(B847="","",COUNTIF(INDEX($B:$B,5):B847,B847))</f>
        <v/>
      </c>
      <c r="D847" s="20"/>
      <c r="E847" s="6"/>
      <c r="F847" s="6"/>
      <c r="G847" s="7"/>
      <c r="H847" s="21" t="str">
        <f>IF(B847="","",IF(ISNA(MATCH(B847,'Registru ordine'!$B$5:$B$304,0)),"Ordin inexistent în registru.",TRIM(IF(OR(D847="",E847="",F847="",G847=""),"Date incomplete. ","")&amp;IF(AND(D847&lt;&gt;"",OR(D847&lt;INDEX('Registru ordine'!$J$5:$J$304,MATCH(B847,'Registru ordine'!$B$5:$B$304,0))-1,D847&gt;INDEX('Registru ordine'!$L$5:$L$304,MATCH(B847,'Registru ordine'!$B$5:$B$304,0))+1)),"Data e în afara deplasării. ",""))))</f>
        <v/>
      </c>
    </row>
    <row r="848" spans="1:8" x14ac:dyDescent="0.2">
      <c r="A848" s="1" t="str">
        <f t="shared" si="13"/>
        <v/>
      </c>
      <c r="B848" s="18"/>
      <c r="C848" s="19" t="str">
        <f>IF(B848="","",COUNTIF(INDEX($B:$B,5):B848,B848))</f>
        <v/>
      </c>
      <c r="D848" s="20"/>
      <c r="E848" s="6"/>
      <c r="F848" s="6"/>
      <c r="G848" s="7"/>
      <c r="H848" s="21" t="str">
        <f>IF(B848="","",IF(ISNA(MATCH(B848,'Registru ordine'!$B$5:$B$304,0)),"Ordin inexistent în registru.",TRIM(IF(OR(D848="",E848="",F848="",G848=""),"Date incomplete. ","")&amp;IF(AND(D848&lt;&gt;"",OR(D848&lt;INDEX('Registru ordine'!$J$5:$J$304,MATCH(B848,'Registru ordine'!$B$5:$B$304,0))-1,D848&gt;INDEX('Registru ordine'!$L$5:$L$304,MATCH(B848,'Registru ordine'!$B$5:$B$304,0))+1)),"Data e în afara deplasării. ",""))))</f>
        <v/>
      </c>
    </row>
    <row r="849" spans="1:8" x14ac:dyDescent="0.2">
      <c r="A849" s="1" t="str">
        <f t="shared" si="13"/>
        <v/>
      </c>
      <c r="B849" s="18"/>
      <c r="C849" s="19" t="str">
        <f>IF(B849="","",COUNTIF(INDEX($B:$B,5):B849,B849))</f>
        <v/>
      </c>
      <c r="D849" s="20"/>
      <c r="E849" s="6"/>
      <c r="F849" s="6"/>
      <c r="G849" s="7"/>
      <c r="H849" s="21" t="str">
        <f>IF(B849="","",IF(ISNA(MATCH(B849,'Registru ordine'!$B$5:$B$304,0)),"Ordin inexistent în registru.",TRIM(IF(OR(D849="",E849="",F849="",G849=""),"Date incomplete. ","")&amp;IF(AND(D849&lt;&gt;"",OR(D849&lt;INDEX('Registru ordine'!$J$5:$J$304,MATCH(B849,'Registru ordine'!$B$5:$B$304,0))-1,D849&gt;INDEX('Registru ordine'!$L$5:$L$304,MATCH(B849,'Registru ordine'!$B$5:$B$304,0))+1)),"Data e în afara deplasării. ",""))))</f>
        <v/>
      </c>
    </row>
    <row r="850" spans="1:8" x14ac:dyDescent="0.2">
      <c r="A850" s="1" t="str">
        <f t="shared" si="13"/>
        <v/>
      </c>
      <c r="B850" s="18"/>
      <c r="C850" s="19" t="str">
        <f>IF(B850="","",COUNTIF(INDEX($B:$B,5):B850,B850))</f>
        <v/>
      </c>
      <c r="D850" s="20"/>
      <c r="E850" s="6"/>
      <c r="F850" s="6"/>
      <c r="G850" s="7"/>
      <c r="H850" s="21" t="str">
        <f>IF(B850="","",IF(ISNA(MATCH(B850,'Registru ordine'!$B$5:$B$304,0)),"Ordin inexistent în registru.",TRIM(IF(OR(D850="",E850="",F850="",G850=""),"Date incomplete. ","")&amp;IF(AND(D850&lt;&gt;"",OR(D850&lt;INDEX('Registru ordine'!$J$5:$J$304,MATCH(B850,'Registru ordine'!$B$5:$B$304,0))-1,D850&gt;INDEX('Registru ordine'!$L$5:$L$304,MATCH(B850,'Registru ordine'!$B$5:$B$304,0))+1)),"Data e în afara deplasării. ",""))))</f>
        <v/>
      </c>
    </row>
    <row r="851" spans="1:8" x14ac:dyDescent="0.2">
      <c r="A851" s="1" t="str">
        <f t="shared" si="13"/>
        <v/>
      </c>
      <c r="B851" s="18"/>
      <c r="C851" s="19" t="str">
        <f>IF(B851="","",COUNTIF(INDEX($B:$B,5):B851,B851))</f>
        <v/>
      </c>
      <c r="D851" s="20"/>
      <c r="E851" s="6"/>
      <c r="F851" s="6"/>
      <c r="G851" s="7"/>
      <c r="H851" s="21" t="str">
        <f>IF(B851="","",IF(ISNA(MATCH(B851,'Registru ordine'!$B$5:$B$304,0)),"Ordin inexistent în registru.",TRIM(IF(OR(D851="",E851="",F851="",G851=""),"Date incomplete. ","")&amp;IF(AND(D851&lt;&gt;"",OR(D851&lt;INDEX('Registru ordine'!$J$5:$J$304,MATCH(B851,'Registru ordine'!$B$5:$B$304,0))-1,D851&gt;INDEX('Registru ordine'!$L$5:$L$304,MATCH(B851,'Registru ordine'!$B$5:$B$304,0))+1)),"Data e în afara deplasării. ",""))))</f>
        <v/>
      </c>
    </row>
    <row r="852" spans="1:8" x14ac:dyDescent="0.2">
      <c r="A852" s="1" t="str">
        <f t="shared" si="13"/>
        <v/>
      </c>
      <c r="B852" s="18"/>
      <c r="C852" s="19" t="str">
        <f>IF(B852="","",COUNTIF(INDEX($B:$B,5):B852,B852))</f>
        <v/>
      </c>
      <c r="D852" s="20"/>
      <c r="E852" s="6"/>
      <c r="F852" s="6"/>
      <c r="G852" s="7"/>
      <c r="H852" s="21" t="str">
        <f>IF(B852="","",IF(ISNA(MATCH(B852,'Registru ordine'!$B$5:$B$304,0)),"Ordin inexistent în registru.",TRIM(IF(OR(D852="",E852="",F852="",G852=""),"Date incomplete. ","")&amp;IF(AND(D852&lt;&gt;"",OR(D852&lt;INDEX('Registru ordine'!$J$5:$J$304,MATCH(B852,'Registru ordine'!$B$5:$B$304,0))-1,D852&gt;INDEX('Registru ordine'!$L$5:$L$304,MATCH(B852,'Registru ordine'!$B$5:$B$304,0))+1)),"Data e în afara deplasării. ",""))))</f>
        <v/>
      </c>
    </row>
    <row r="853" spans="1:8" x14ac:dyDescent="0.2">
      <c r="A853" s="1" t="str">
        <f t="shared" si="13"/>
        <v/>
      </c>
      <c r="B853" s="18"/>
      <c r="C853" s="19" t="str">
        <f>IF(B853="","",COUNTIF(INDEX($B:$B,5):B853,B853))</f>
        <v/>
      </c>
      <c r="D853" s="20"/>
      <c r="E853" s="6"/>
      <c r="F853" s="6"/>
      <c r="G853" s="7"/>
      <c r="H853" s="21" t="str">
        <f>IF(B853="","",IF(ISNA(MATCH(B853,'Registru ordine'!$B$5:$B$304,0)),"Ordin inexistent în registru.",TRIM(IF(OR(D853="",E853="",F853="",G853=""),"Date incomplete. ","")&amp;IF(AND(D853&lt;&gt;"",OR(D853&lt;INDEX('Registru ordine'!$J$5:$J$304,MATCH(B853,'Registru ordine'!$B$5:$B$304,0))-1,D853&gt;INDEX('Registru ordine'!$L$5:$L$304,MATCH(B853,'Registru ordine'!$B$5:$B$304,0))+1)),"Data e în afara deplasării. ",""))))</f>
        <v/>
      </c>
    </row>
    <row r="854" spans="1:8" x14ac:dyDescent="0.2">
      <c r="A854" s="1" t="str">
        <f t="shared" si="13"/>
        <v/>
      </c>
      <c r="B854" s="18"/>
      <c r="C854" s="19" t="str">
        <f>IF(B854="","",COUNTIF(INDEX($B:$B,5):B854,B854))</f>
        <v/>
      </c>
      <c r="D854" s="20"/>
      <c r="E854" s="6"/>
      <c r="F854" s="6"/>
      <c r="G854" s="7"/>
      <c r="H854" s="21" t="str">
        <f>IF(B854="","",IF(ISNA(MATCH(B854,'Registru ordine'!$B$5:$B$304,0)),"Ordin inexistent în registru.",TRIM(IF(OR(D854="",E854="",F854="",G854=""),"Date incomplete. ","")&amp;IF(AND(D854&lt;&gt;"",OR(D854&lt;INDEX('Registru ordine'!$J$5:$J$304,MATCH(B854,'Registru ordine'!$B$5:$B$304,0))-1,D854&gt;INDEX('Registru ordine'!$L$5:$L$304,MATCH(B854,'Registru ordine'!$B$5:$B$304,0))+1)),"Data e în afara deplasării. ",""))))</f>
        <v/>
      </c>
    </row>
    <row r="855" spans="1:8" x14ac:dyDescent="0.2">
      <c r="A855" s="1" t="str">
        <f t="shared" si="13"/>
        <v/>
      </c>
      <c r="B855" s="18"/>
      <c r="C855" s="19" t="str">
        <f>IF(B855="","",COUNTIF(INDEX($B:$B,5):B855,B855))</f>
        <v/>
      </c>
      <c r="D855" s="20"/>
      <c r="E855" s="6"/>
      <c r="F855" s="6"/>
      <c r="G855" s="7"/>
      <c r="H855" s="21" t="str">
        <f>IF(B855="","",IF(ISNA(MATCH(B855,'Registru ordine'!$B$5:$B$304,0)),"Ordin inexistent în registru.",TRIM(IF(OR(D855="",E855="",F855="",G855=""),"Date incomplete. ","")&amp;IF(AND(D855&lt;&gt;"",OR(D855&lt;INDEX('Registru ordine'!$J$5:$J$304,MATCH(B855,'Registru ordine'!$B$5:$B$304,0))-1,D855&gt;INDEX('Registru ordine'!$L$5:$L$304,MATCH(B855,'Registru ordine'!$B$5:$B$304,0))+1)),"Data e în afara deplasării. ",""))))</f>
        <v/>
      </c>
    </row>
    <row r="856" spans="1:8" x14ac:dyDescent="0.2">
      <c r="A856" s="1" t="str">
        <f t="shared" si="13"/>
        <v/>
      </c>
      <c r="B856" s="18"/>
      <c r="C856" s="19" t="str">
        <f>IF(B856="","",COUNTIF(INDEX($B:$B,5):B856,B856))</f>
        <v/>
      </c>
      <c r="D856" s="20"/>
      <c r="E856" s="6"/>
      <c r="F856" s="6"/>
      <c r="G856" s="7"/>
      <c r="H856" s="21" t="str">
        <f>IF(B856="","",IF(ISNA(MATCH(B856,'Registru ordine'!$B$5:$B$304,0)),"Ordin inexistent în registru.",TRIM(IF(OR(D856="",E856="",F856="",G856=""),"Date incomplete. ","")&amp;IF(AND(D856&lt;&gt;"",OR(D856&lt;INDEX('Registru ordine'!$J$5:$J$304,MATCH(B856,'Registru ordine'!$B$5:$B$304,0))-1,D856&gt;INDEX('Registru ordine'!$L$5:$L$304,MATCH(B856,'Registru ordine'!$B$5:$B$304,0))+1)),"Data e în afara deplasării. ",""))))</f>
        <v/>
      </c>
    </row>
    <row r="857" spans="1:8" x14ac:dyDescent="0.2">
      <c r="A857" s="1" t="str">
        <f t="shared" si="13"/>
        <v/>
      </c>
      <c r="B857" s="18"/>
      <c r="C857" s="19" t="str">
        <f>IF(B857="","",COUNTIF(INDEX($B:$B,5):B857,B857))</f>
        <v/>
      </c>
      <c r="D857" s="20"/>
      <c r="E857" s="6"/>
      <c r="F857" s="6"/>
      <c r="G857" s="7"/>
      <c r="H857" s="21" t="str">
        <f>IF(B857="","",IF(ISNA(MATCH(B857,'Registru ordine'!$B$5:$B$304,0)),"Ordin inexistent în registru.",TRIM(IF(OR(D857="",E857="",F857="",G857=""),"Date incomplete. ","")&amp;IF(AND(D857&lt;&gt;"",OR(D857&lt;INDEX('Registru ordine'!$J$5:$J$304,MATCH(B857,'Registru ordine'!$B$5:$B$304,0))-1,D857&gt;INDEX('Registru ordine'!$L$5:$L$304,MATCH(B857,'Registru ordine'!$B$5:$B$304,0))+1)),"Data e în afara deplasării. ",""))))</f>
        <v/>
      </c>
    </row>
    <row r="858" spans="1:8" x14ac:dyDescent="0.2">
      <c r="A858" s="1" t="str">
        <f t="shared" si="13"/>
        <v/>
      </c>
      <c r="B858" s="18"/>
      <c r="C858" s="19" t="str">
        <f>IF(B858="","",COUNTIF(INDEX($B:$B,5):B858,B858))</f>
        <v/>
      </c>
      <c r="D858" s="20"/>
      <c r="E858" s="6"/>
      <c r="F858" s="6"/>
      <c r="G858" s="7"/>
      <c r="H858" s="21" t="str">
        <f>IF(B858="","",IF(ISNA(MATCH(B858,'Registru ordine'!$B$5:$B$304,0)),"Ordin inexistent în registru.",TRIM(IF(OR(D858="",E858="",F858="",G858=""),"Date incomplete. ","")&amp;IF(AND(D858&lt;&gt;"",OR(D858&lt;INDEX('Registru ordine'!$J$5:$J$304,MATCH(B858,'Registru ordine'!$B$5:$B$304,0))-1,D858&gt;INDEX('Registru ordine'!$L$5:$L$304,MATCH(B858,'Registru ordine'!$B$5:$B$304,0))+1)),"Data e în afara deplasării. ",""))))</f>
        <v/>
      </c>
    </row>
    <row r="859" spans="1:8" x14ac:dyDescent="0.2">
      <c r="A859" s="1" t="str">
        <f t="shared" si="13"/>
        <v/>
      </c>
      <c r="B859" s="18"/>
      <c r="C859" s="19" t="str">
        <f>IF(B859="","",COUNTIF(INDEX($B:$B,5):B859,B859))</f>
        <v/>
      </c>
      <c r="D859" s="20"/>
      <c r="E859" s="6"/>
      <c r="F859" s="6"/>
      <c r="G859" s="7"/>
      <c r="H859" s="21" t="str">
        <f>IF(B859="","",IF(ISNA(MATCH(B859,'Registru ordine'!$B$5:$B$304,0)),"Ordin inexistent în registru.",TRIM(IF(OR(D859="",E859="",F859="",G859=""),"Date incomplete. ","")&amp;IF(AND(D859&lt;&gt;"",OR(D859&lt;INDEX('Registru ordine'!$J$5:$J$304,MATCH(B859,'Registru ordine'!$B$5:$B$304,0))-1,D859&gt;INDEX('Registru ordine'!$L$5:$L$304,MATCH(B859,'Registru ordine'!$B$5:$B$304,0))+1)),"Data e în afara deplasării. ",""))))</f>
        <v/>
      </c>
    </row>
    <row r="860" spans="1:8" x14ac:dyDescent="0.2">
      <c r="A860" s="1" t="str">
        <f t="shared" si="13"/>
        <v/>
      </c>
      <c r="B860" s="18"/>
      <c r="C860" s="19" t="str">
        <f>IF(B860="","",COUNTIF(INDEX($B:$B,5):B860,B860))</f>
        <v/>
      </c>
      <c r="D860" s="20"/>
      <c r="E860" s="6"/>
      <c r="F860" s="6"/>
      <c r="G860" s="7"/>
      <c r="H860" s="21" t="str">
        <f>IF(B860="","",IF(ISNA(MATCH(B860,'Registru ordine'!$B$5:$B$304,0)),"Ordin inexistent în registru.",TRIM(IF(OR(D860="",E860="",F860="",G860=""),"Date incomplete. ","")&amp;IF(AND(D860&lt;&gt;"",OR(D860&lt;INDEX('Registru ordine'!$J$5:$J$304,MATCH(B860,'Registru ordine'!$B$5:$B$304,0))-1,D860&gt;INDEX('Registru ordine'!$L$5:$L$304,MATCH(B860,'Registru ordine'!$B$5:$B$304,0))+1)),"Data e în afara deplasării. ",""))))</f>
        <v/>
      </c>
    </row>
    <row r="861" spans="1:8" x14ac:dyDescent="0.2">
      <c r="A861" s="1" t="str">
        <f t="shared" si="13"/>
        <v/>
      </c>
      <c r="B861" s="18"/>
      <c r="C861" s="19" t="str">
        <f>IF(B861="","",COUNTIF(INDEX($B:$B,5):B861,B861))</f>
        <v/>
      </c>
      <c r="D861" s="20"/>
      <c r="E861" s="6"/>
      <c r="F861" s="6"/>
      <c r="G861" s="7"/>
      <c r="H861" s="21" t="str">
        <f>IF(B861="","",IF(ISNA(MATCH(B861,'Registru ordine'!$B$5:$B$304,0)),"Ordin inexistent în registru.",TRIM(IF(OR(D861="",E861="",F861="",G861=""),"Date incomplete. ","")&amp;IF(AND(D861&lt;&gt;"",OR(D861&lt;INDEX('Registru ordine'!$J$5:$J$304,MATCH(B861,'Registru ordine'!$B$5:$B$304,0))-1,D861&gt;INDEX('Registru ordine'!$L$5:$L$304,MATCH(B861,'Registru ordine'!$B$5:$B$304,0))+1)),"Data e în afara deplasării. ",""))))</f>
        <v/>
      </c>
    </row>
    <row r="862" spans="1:8" x14ac:dyDescent="0.2">
      <c r="A862" s="1" t="str">
        <f t="shared" si="13"/>
        <v/>
      </c>
      <c r="B862" s="18"/>
      <c r="C862" s="19" t="str">
        <f>IF(B862="","",COUNTIF(INDEX($B:$B,5):B862,B862))</f>
        <v/>
      </c>
      <c r="D862" s="20"/>
      <c r="E862" s="6"/>
      <c r="F862" s="6"/>
      <c r="G862" s="7"/>
      <c r="H862" s="21" t="str">
        <f>IF(B862="","",IF(ISNA(MATCH(B862,'Registru ordine'!$B$5:$B$304,0)),"Ordin inexistent în registru.",TRIM(IF(OR(D862="",E862="",F862="",G862=""),"Date incomplete. ","")&amp;IF(AND(D862&lt;&gt;"",OR(D862&lt;INDEX('Registru ordine'!$J$5:$J$304,MATCH(B862,'Registru ordine'!$B$5:$B$304,0))-1,D862&gt;INDEX('Registru ordine'!$L$5:$L$304,MATCH(B862,'Registru ordine'!$B$5:$B$304,0))+1)),"Data e în afara deplasării. ",""))))</f>
        <v/>
      </c>
    </row>
    <row r="863" spans="1:8" x14ac:dyDescent="0.2">
      <c r="A863" s="1" t="str">
        <f t="shared" si="13"/>
        <v/>
      </c>
      <c r="B863" s="18"/>
      <c r="C863" s="19" t="str">
        <f>IF(B863="","",COUNTIF(INDEX($B:$B,5):B863,B863))</f>
        <v/>
      </c>
      <c r="D863" s="20"/>
      <c r="E863" s="6"/>
      <c r="F863" s="6"/>
      <c r="G863" s="7"/>
      <c r="H863" s="21" t="str">
        <f>IF(B863="","",IF(ISNA(MATCH(B863,'Registru ordine'!$B$5:$B$304,0)),"Ordin inexistent în registru.",TRIM(IF(OR(D863="",E863="",F863="",G863=""),"Date incomplete. ","")&amp;IF(AND(D863&lt;&gt;"",OR(D863&lt;INDEX('Registru ordine'!$J$5:$J$304,MATCH(B863,'Registru ordine'!$B$5:$B$304,0))-1,D863&gt;INDEX('Registru ordine'!$L$5:$L$304,MATCH(B863,'Registru ordine'!$B$5:$B$304,0))+1)),"Data e în afara deplasării. ",""))))</f>
        <v/>
      </c>
    </row>
    <row r="864" spans="1:8" x14ac:dyDescent="0.2">
      <c r="A864" s="1" t="str">
        <f t="shared" si="13"/>
        <v/>
      </c>
      <c r="B864" s="18"/>
      <c r="C864" s="19" t="str">
        <f>IF(B864="","",COUNTIF(INDEX($B:$B,5):B864,B864))</f>
        <v/>
      </c>
      <c r="D864" s="20"/>
      <c r="E864" s="6"/>
      <c r="F864" s="6"/>
      <c r="G864" s="7"/>
      <c r="H864" s="21" t="str">
        <f>IF(B864="","",IF(ISNA(MATCH(B864,'Registru ordine'!$B$5:$B$304,0)),"Ordin inexistent în registru.",TRIM(IF(OR(D864="",E864="",F864="",G864=""),"Date incomplete. ","")&amp;IF(AND(D864&lt;&gt;"",OR(D864&lt;INDEX('Registru ordine'!$J$5:$J$304,MATCH(B864,'Registru ordine'!$B$5:$B$304,0))-1,D864&gt;INDEX('Registru ordine'!$L$5:$L$304,MATCH(B864,'Registru ordine'!$B$5:$B$304,0))+1)),"Data e în afara deplasării. ",""))))</f>
        <v/>
      </c>
    </row>
    <row r="865" spans="1:8" x14ac:dyDescent="0.2">
      <c r="A865" s="1" t="str">
        <f t="shared" si="13"/>
        <v/>
      </c>
      <c r="B865" s="18"/>
      <c r="C865" s="19" t="str">
        <f>IF(B865="","",COUNTIF(INDEX($B:$B,5):B865,B865))</f>
        <v/>
      </c>
      <c r="D865" s="20"/>
      <c r="E865" s="6"/>
      <c r="F865" s="6"/>
      <c r="G865" s="7"/>
      <c r="H865" s="21" t="str">
        <f>IF(B865="","",IF(ISNA(MATCH(B865,'Registru ordine'!$B$5:$B$304,0)),"Ordin inexistent în registru.",TRIM(IF(OR(D865="",E865="",F865="",G865=""),"Date incomplete. ","")&amp;IF(AND(D865&lt;&gt;"",OR(D865&lt;INDEX('Registru ordine'!$J$5:$J$304,MATCH(B865,'Registru ordine'!$B$5:$B$304,0))-1,D865&gt;INDEX('Registru ordine'!$L$5:$L$304,MATCH(B865,'Registru ordine'!$B$5:$B$304,0))+1)),"Data e în afara deplasării. ",""))))</f>
        <v/>
      </c>
    </row>
    <row r="866" spans="1:8" x14ac:dyDescent="0.2">
      <c r="A866" s="1" t="str">
        <f t="shared" si="13"/>
        <v/>
      </c>
      <c r="B866" s="18"/>
      <c r="C866" s="19" t="str">
        <f>IF(B866="","",COUNTIF(INDEX($B:$B,5):B866,B866))</f>
        <v/>
      </c>
      <c r="D866" s="20"/>
      <c r="E866" s="6"/>
      <c r="F866" s="6"/>
      <c r="G866" s="7"/>
      <c r="H866" s="21" t="str">
        <f>IF(B866="","",IF(ISNA(MATCH(B866,'Registru ordine'!$B$5:$B$304,0)),"Ordin inexistent în registru.",TRIM(IF(OR(D866="",E866="",F866="",G866=""),"Date incomplete. ","")&amp;IF(AND(D866&lt;&gt;"",OR(D866&lt;INDEX('Registru ordine'!$J$5:$J$304,MATCH(B866,'Registru ordine'!$B$5:$B$304,0))-1,D866&gt;INDEX('Registru ordine'!$L$5:$L$304,MATCH(B866,'Registru ordine'!$B$5:$B$304,0))+1)),"Data e în afara deplasării. ",""))))</f>
        <v/>
      </c>
    </row>
    <row r="867" spans="1:8" x14ac:dyDescent="0.2">
      <c r="A867" s="1" t="str">
        <f t="shared" si="13"/>
        <v/>
      </c>
      <c r="B867" s="18"/>
      <c r="C867" s="19" t="str">
        <f>IF(B867="","",COUNTIF(INDEX($B:$B,5):B867,B867))</f>
        <v/>
      </c>
      <c r="D867" s="20"/>
      <c r="E867" s="6"/>
      <c r="F867" s="6"/>
      <c r="G867" s="7"/>
      <c r="H867" s="21" t="str">
        <f>IF(B867="","",IF(ISNA(MATCH(B867,'Registru ordine'!$B$5:$B$304,0)),"Ordin inexistent în registru.",TRIM(IF(OR(D867="",E867="",F867="",G867=""),"Date incomplete. ","")&amp;IF(AND(D867&lt;&gt;"",OR(D867&lt;INDEX('Registru ordine'!$J$5:$J$304,MATCH(B867,'Registru ordine'!$B$5:$B$304,0))-1,D867&gt;INDEX('Registru ordine'!$L$5:$L$304,MATCH(B867,'Registru ordine'!$B$5:$B$304,0))+1)),"Data e în afara deplasării. ",""))))</f>
        <v/>
      </c>
    </row>
    <row r="868" spans="1:8" x14ac:dyDescent="0.2">
      <c r="A868" s="1" t="str">
        <f t="shared" si="13"/>
        <v/>
      </c>
      <c r="B868" s="18"/>
      <c r="C868" s="19" t="str">
        <f>IF(B868="","",COUNTIF(INDEX($B:$B,5):B868,B868))</f>
        <v/>
      </c>
      <c r="D868" s="20"/>
      <c r="E868" s="6"/>
      <c r="F868" s="6"/>
      <c r="G868" s="7"/>
      <c r="H868" s="21" t="str">
        <f>IF(B868="","",IF(ISNA(MATCH(B868,'Registru ordine'!$B$5:$B$304,0)),"Ordin inexistent în registru.",TRIM(IF(OR(D868="",E868="",F868="",G868=""),"Date incomplete. ","")&amp;IF(AND(D868&lt;&gt;"",OR(D868&lt;INDEX('Registru ordine'!$J$5:$J$304,MATCH(B868,'Registru ordine'!$B$5:$B$304,0))-1,D868&gt;INDEX('Registru ordine'!$L$5:$L$304,MATCH(B868,'Registru ordine'!$B$5:$B$304,0))+1)),"Data e în afara deplasării. ",""))))</f>
        <v/>
      </c>
    </row>
    <row r="869" spans="1:8" x14ac:dyDescent="0.2">
      <c r="A869" s="1" t="str">
        <f t="shared" si="13"/>
        <v/>
      </c>
      <c r="B869" s="18"/>
      <c r="C869" s="19" t="str">
        <f>IF(B869="","",COUNTIF(INDEX($B:$B,5):B869,B869))</f>
        <v/>
      </c>
      <c r="D869" s="20"/>
      <c r="E869" s="6"/>
      <c r="F869" s="6"/>
      <c r="G869" s="7"/>
      <c r="H869" s="21" t="str">
        <f>IF(B869="","",IF(ISNA(MATCH(B869,'Registru ordine'!$B$5:$B$304,0)),"Ordin inexistent în registru.",TRIM(IF(OR(D869="",E869="",F869="",G869=""),"Date incomplete. ","")&amp;IF(AND(D869&lt;&gt;"",OR(D869&lt;INDEX('Registru ordine'!$J$5:$J$304,MATCH(B869,'Registru ordine'!$B$5:$B$304,0))-1,D869&gt;INDEX('Registru ordine'!$L$5:$L$304,MATCH(B869,'Registru ordine'!$B$5:$B$304,0))+1)),"Data e în afara deplasării. ",""))))</f>
        <v/>
      </c>
    </row>
    <row r="870" spans="1:8" x14ac:dyDescent="0.2">
      <c r="A870" s="1" t="str">
        <f t="shared" si="13"/>
        <v/>
      </c>
      <c r="B870" s="18"/>
      <c r="C870" s="19" t="str">
        <f>IF(B870="","",COUNTIF(INDEX($B:$B,5):B870,B870))</f>
        <v/>
      </c>
      <c r="D870" s="20"/>
      <c r="E870" s="6"/>
      <c r="F870" s="6"/>
      <c r="G870" s="7"/>
      <c r="H870" s="21" t="str">
        <f>IF(B870="","",IF(ISNA(MATCH(B870,'Registru ordine'!$B$5:$B$304,0)),"Ordin inexistent în registru.",TRIM(IF(OR(D870="",E870="",F870="",G870=""),"Date incomplete. ","")&amp;IF(AND(D870&lt;&gt;"",OR(D870&lt;INDEX('Registru ordine'!$J$5:$J$304,MATCH(B870,'Registru ordine'!$B$5:$B$304,0))-1,D870&gt;INDEX('Registru ordine'!$L$5:$L$304,MATCH(B870,'Registru ordine'!$B$5:$B$304,0))+1)),"Data e în afara deplasării. ",""))))</f>
        <v/>
      </c>
    </row>
    <row r="871" spans="1:8" x14ac:dyDescent="0.2">
      <c r="A871" s="1" t="str">
        <f t="shared" si="13"/>
        <v/>
      </c>
      <c r="B871" s="18"/>
      <c r="C871" s="19" t="str">
        <f>IF(B871="","",COUNTIF(INDEX($B:$B,5):B871,B871))</f>
        <v/>
      </c>
      <c r="D871" s="20"/>
      <c r="E871" s="6"/>
      <c r="F871" s="6"/>
      <c r="G871" s="7"/>
      <c r="H871" s="21" t="str">
        <f>IF(B871="","",IF(ISNA(MATCH(B871,'Registru ordine'!$B$5:$B$304,0)),"Ordin inexistent în registru.",TRIM(IF(OR(D871="",E871="",F871="",G871=""),"Date incomplete. ","")&amp;IF(AND(D871&lt;&gt;"",OR(D871&lt;INDEX('Registru ordine'!$J$5:$J$304,MATCH(B871,'Registru ordine'!$B$5:$B$304,0))-1,D871&gt;INDEX('Registru ordine'!$L$5:$L$304,MATCH(B871,'Registru ordine'!$B$5:$B$304,0))+1)),"Data e în afara deplasării. ",""))))</f>
        <v/>
      </c>
    </row>
    <row r="872" spans="1:8" x14ac:dyDescent="0.2">
      <c r="A872" s="1" t="str">
        <f t="shared" si="13"/>
        <v/>
      </c>
      <c r="B872" s="18"/>
      <c r="C872" s="19" t="str">
        <f>IF(B872="","",COUNTIF(INDEX($B:$B,5):B872,B872))</f>
        <v/>
      </c>
      <c r="D872" s="20"/>
      <c r="E872" s="6"/>
      <c r="F872" s="6"/>
      <c r="G872" s="7"/>
      <c r="H872" s="21" t="str">
        <f>IF(B872="","",IF(ISNA(MATCH(B872,'Registru ordine'!$B$5:$B$304,0)),"Ordin inexistent în registru.",TRIM(IF(OR(D872="",E872="",F872="",G872=""),"Date incomplete. ","")&amp;IF(AND(D872&lt;&gt;"",OR(D872&lt;INDEX('Registru ordine'!$J$5:$J$304,MATCH(B872,'Registru ordine'!$B$5:$B$304,0))-1,D872&gt;INDEX('Registru ordine'!$L$5:$L$304,MATCH(B872,'Registru ordine'!$B$5:$B$304,0))+1)),"Data e în afara deplasării. ",""))))</f>
        <v/>
      </c>
    </row>
    <row r="873" spans="1:8" x14ac:dyDescent="0.2">
      <c r="A873" s="1" t="str">
        <f t="shared" si="13"/>
        <v/>
      </c>
      <c r="B873" s="18"/>
      <c r="C873" s="19" t="str">
        <f>IF(B873="","",COUNTIF(INDEX($B:$B,5):B873,B873))</f>
        <v/>
      </c>
      <c r="D873" s="20"/>
      <c r="E873" s="6"/>
      <c r="F873" s="6"/>
      <c r="G873" s="7"/>
      <c r="H873" s="21" t="str">
        <f>IF(B873="","",IF(ISNA(MATCH(B873,'Registru ordine'!$B$5:$B$304,0)),"Ordin inexistent în registru.",TRIM(IF(OR(D873="",E873="",F873="",G873=""),"Date incomplete. ","")&amp;IF(AND(D873&lt;&gt;"",OR(D873&lt;INDEX('Registru ordine'!$J$5:$J$304,MATCH(B873,'Registru ordine'!$B$5:$B$304,0))-1,D873&gt;INDEX('Registru ordine'!$L$5:$L$304,MATCH(B873,'Registru ordine'!$B$5:$B$304,0))+1)),"Data e în afara deplasării. ",""))))</f>
        <v/>
      </c>
    </row>
    <row r="874" spans="1:8" x14ac:dyDescent="0.2">
      <c r="A874" s="1" t="str">
        <f t="shared" si="13"/>
        <v/>
      </c>
      <c r="B874" s="18"/>
      <c r="C874" s="19" t="str">
        <f>IF(B874="","",COUNTIF(INDEX($B:$B,5):B874,B874))</f>
        <v/>
      </c>
      <c r="D874" s="20"/>
      <c r="E874" s="6"/>
      <c r="F874" s="6"/>
      <c r="G874" s="7"/>
      <c r="H874" s="21" t="str">
        <f>IF(B874="","",IF(ISNA(MATCH(B874,'Registru ordine'!$B$5:$B$304,0)),"Ordin inexistent în registru.",TRIM(IF(OR(D874="",E874="",F874="",G874=""),"Date incomplete. ","")&amp;IF(AND(D874&lt;&gt;"",OR(D874&lt;INDEX('Registru ordine'!$J$5:$J$304,MATCH(B874,'Registru ordine'!$B$5:$B$304,0))-1,D874&gt;INDEX('Registru ordine'!$L$5:$L$304,MATCH(B874,'Registru ordine'!$B$5:$B$304,0))+1)),"Data e în afara deplasării. ",""))))</f>
        <v/>
      </c>
    </row>
    <row r="875" spans="1:8" x14ac:dyDescent="0.2">
      <c r="A875" s="1" t="str">
        <f t="shared" si="13"/>
        <v/>
      </c>
      <c r="B875" s="18"/>
      <c r="C875" s="19" t="str">
        <f>IF(B875="","",COUNTIF(INDEX($B:$B,5):B875,B875))</f>
        <v/>
      </c>
      <c r="D875" s="20"/>
      <c r="E875" s="6"/>
      <c r="F875" s="6"/>
      <c r="G875" s="7"/>
      <c r="H875" s="21" t="str">
        <f>IF(B875="","",IF(ISNA(MATCH(B875,'Registru ordine'!$B$5:$B$304,0)),"Ordin inexistent în registru.",TRIM(IF(OR(D875="",E875="",F875="",G875=""),"Date incomplete. ","")&amp;IF(AND(D875&lt;&gt;"",OR(D875&lt;INDEX('Registru ordine'!$J$5:$J$304,MATCH(B875,'Registru ordine'!$B$5:$B$304,0))-1,D875&gt;INDEX('Registru ordine'!$L$5:$L$304,MATCH(B875,'Registru ordine'!$B$5:$B$304,0))+1)),"Data e în afara deplasării. ",""))))</f>
        <v/>
      </c>
    </row>
    <row r="876" spans="1:8" x14ac:dyDescent="0.2">
      <c r="A876" s="1" t="str">
        <f t="shared" si="13"/>
        <v/>
      </c>
      <c r="B876" s="18"/>
      <c r="C876" s="19" t="str">
        <f>IF(B876="","",COUNTIF(INDEX($B:$B,5):B876,B876))</f>
        <v/>
      </c>
      <c r="D876" s="20"/>
      <c r="E876" s="6"/>
      <c r="F876" s="6"/>
      <c r="G876" s="7"/>
      <c r="H876" s="21" t="str">
        <f>IF(B876="","",IF(ISNA(MATCH(B876,'Registru ordine'!$B$5:$B$304,0)),"Ordin inexistent în registru.",TRIM(IF(OR(D876="",E876="",F876="",G876=""),"Date incomplete. ","")&amp;IF(AND(D876&lt;&gt;"",OR(D876&lt;INDEX('Registru ordine'!$J$5:$J$304,MATCH(B876,'Registru ordine'!$B$5:$B$304,0))-1,D876&gt;INDEX('Registru ordine'!$L$5:$L$304,MATCH(B876,'Registru ordine'!$B$5:$B$304,0))+1)),"Data e în afara deplasării. ",""))))</f>
        <v/>
      </c>
    </row>
    <row r="877" spans="1:8" x14ac:dyDescent="0.2">
      <c r="A877" s="1" t="str">
        <f t="shared" si="13"/>
        <v/>
      </c>
      <c r="B877" s="18"/>
      <c r="C877" s="19" t="str">
        <f>IF(B877="","",COUNTIF(INDEX($B:$B,5):B877,B877))</f>
        <v/>
      </c>
      <c r="D877" s="20"/>
      <c r="E877" s="6"/>
      <c r="F877" s="6"/>
      <c r="G877" s="7"/>
      <c r="H877" s="21" t="str">
        <f>IF(B877="","",IF(ISNA(MATCH(B877,'Registru ordine'!$B$5:$B$304,0)),"Ordin inexistent în registru.",TRIM(IF(OR(D877="",E877="",F877="",G877=""),"Date incomplete. ","")&amp;IF(AND(D877&lt;&gt;"",OR(D877&lt;INDEX('Registru ordine'!$J$5:$J$304,MATCH(B877,'Registru ordine'!$B$5:$B$304,0))-1,D877&gt;INDEX('Registru ordine'!$L$5:$L$304,MATCH(B877,'Registru ordine'!$B$5:$B$304,0))+1)),"Data e în afara deplasării. ",""))))</f>
        <v/>
      </c>
    </row>
    <row r="878" spans="1:8" x14ac:dyDescent="0.2">
      <c r="A878" s="1" t="str">
        <f t="shared" si="13"/>
        <v/>
      </c>
      <c r="B878" s="18"/>
      <c r="C878" s="19" t="str">
        <f>IF(B878="","",COUNTIF(INDEX($B:$B,5):B878,B878))</f>
        <v/>
      </c>
      <c r="D878" s="20"/>
      <c r="E878" s="6"/>
      <c r="F878" s="6"/>
      <c r="G878" s="7"/>
      <c r="H878" s="21" t="str">
        <f>IF(B878="","",IF(ISNA(MATCH(B878,'Registru ordine'!$B$5:$B$304,0)),"Ordin inexistent în registru.",TRIM(IF(OR(D878="",E878="",F878="",G878=""),"Date incomplete. ","")&amp;IF(AND(D878&lt;&gt;"",OR(D878&lt;INDEX('Registru ordine'!$J$5:$J$304,MATCH(B878,'Registru ordine'!$B$5:$B$304,0))-1,D878&gt;INDEX('Registru ordine'!$L$5:$L$304,MATCH(B878,'Registru ordine'!$B$5:$B$304,0))+1)),"Data e în afara deplasării. ",""))))</f>
        <v/>
      </c>
    </row>
    <row r="879" spans="1:8" x14ac:dyDescent="0.2">
      <c r="A879" s="1" t="str">
        <f t="shared" si="13"/>
        <v/>
      </c>
      <c r="B879" s="18"/>
      <c r="C879" s="19" t="str">
        <f>IF(B879="","",COUNTIF(INDEX($B:$B,5):B879,B879))</f>
        <v/>
      </c>
      <c r="D879" s="20"/>
      <c r="E879" s="6"/>
      <c r="F879" s="6"/>
      <c r="G879" s="7"/>
      <c r="H879" s="21" t="str">
        <f>IF(B879="","",IF(ISNA(MATCH(B879,'Registru ordine'!$B$5:$B$304,0)),"Ordin inexistent în registru.",TRIM(IF(OR(D879="",E879="",F879="",G879=""),"Date incomplete. ","")&amp;IF(AND(D879&lt;&gt;"",OR(D879&lt;INDEX('Registru ordine'!$J$5:$J$304,MATCH(B879,'Registru ordine'!$B$5:$B$304,0))-1,D879&gt;INDEX('Registru ordine'!$L$5:$L$304,MATCH(B879,'Registru ordine'!$B$5:$B$304,0))+1)),"Data e în afara deplasării. ",""))))</f>
        <v/>
      </c>
    </row>
    <row r="880" spans="1:8" x14ac:dyDescent="0.2">
      <c r="A880" s="1" t="str">
        <f t="shared" si="13"/>
        <v/>
      </c>
      <c r="B880" s="18"/>
      <c r="C880" s="19" t="str">
        <f>IF(B880="","",COUNTIF(INDEX($B:$B,5):B880,B880))</f>
        <v/>
      </c>
      <c r="D880" s="20"/>
      <c r="E880" s="6"/>
      <c r="F880" s="6"/>
      <c r="G880" s="7"/>
      <c r="H880" s="21" t="str">
        <f>IF(B880="","",IF(ISNA(MATCH(B880,'Registru ordine'!$B$5:$B$304,0)),"Ordin inexistent în registru.",TRIM(IF(OR(D880="",E880="",F880="",G880=""),"Date incomplete. ","")&amp;IF(AND(D880&lt;&gt;"",OR(D880&lt;INDEX('Registru ordine'!$J$5:$J$304,MATCH(B880,'Registru ordine'!$B$5:$B$304,0))-1,D880&gt;INDEX('Registru ordine'!$L$5:$L$304,MATCH(B880,'Registru ordine'!$B$5:$B$304,0))+1)),"Data e în afara deplasării. ",""))))</f>
        <v/>
      </c>
    </row>
    <row r="881" spans="1:8" x14ac:dyDescent="0.2">
      <c r="A881" s="1" t="str">
        <f t="shared" si="13"/>
        <v/>
      </c>
      <c r="B881" s="18"/>
      <c r="C881" s="19" t="str">
        <f>IF(B881="","",COUNTIF(INDEX($B:$B,5):B881,B881))</f>
        <v/>
      </c>
      <c r="D881" s="20"/>
      <c r="E881" s="6"/>
      <c r="F881" s="6"/>
      <c r="G881" s="7"/>
      <c r="H881" s="21" t="str">
        <f>IF(B881="","",IF(ISNA(MATCH(B881,'Registru ordine'!$B$5:$B$304,0)),"Ordin inexistent în registru.",TRIM(IF(OR(D881="",E881="",F881="",G881=""),"Date incomplete. ","")&amp;IF(AND(D881&lt;&gt;"",OR(D881&lt;INDEX('Registru ordine'!$J$5:$J$304,MATCH(B881,'Registru ordine'!$B$5:$B$304,0))-1,D881&gt;INDEX('Registru ordine'!$L$5:$L$304,MATCH(B881,'Registru ordine'!$B$5:$B$304,0))+1)),"Data e în afara deplasării. ",""))))</f>
        <v/>
      </c>
    </row>
    <row r="882" spans="1:8" x14ac:dyDescent="0.2">
      <c r="A882" s="1" t="str">
        <f t="shared" si="13"/>
        <v/>
      </c>
      <c r="B882" s="18"/>
      <c r="C882" s="19" t="str">
        <f>IF(B882="","",COUNTIF(INDEX($B:$B,5):B882,B882))</f>
        <v/>
      </c>
      <c r="D882" s="20"/>
      <c r="E882" s="6"/>
      <c r="F882" s="6"/>
      <c r="G882" s="7"/>
      <c r="H882" s="21" t="str">
        <f>IF(B882="","",IF(ISNA(MATCH(B882,'Registru ordine'!$B$5:$B$304,0)),"Ordin inexistent în registru.",TRIM(IF(OR(D882="",E882="",F882="",G882=""),"Date incomplete. ","")&amp;IF(AND(D882&lt;&gt;"",OR(D882&lt;INDEX('Registru ordine'!$J$5:$J$304,MATCH(B882,'Registru ordine'!$B$5:$B$304,0))-1,D882&gt;INDEX('Registru ordine'!$L$5:$L$304,MATCH(B882,'Registru ordine'!$B$5:$B$304,0))+1)),"Data e în afara deplasării. ",""))))</f>
        <v/>
      </c>
    </row>
    <row r="883" spans="1:8" x14ac:dyDescent="0.2">
      <c r="A883" s="1" t="str">
        <f t="shared" si="13"/>
        <v/>
      </c>
      <c r="B883" s="18"/>
      <c r="C883" s="19" t="str">
        <f>IF(B883="","",COUNTIF(INDEX($B:$B,5):B883,B883))</f>
        <v/>
      </c>
      <c r="D883" s="20"/>
      <c r="E883" s="6"/>
      <c r="F883" s="6"/>
      <c r="G883" s="7"/>
      <c r="H883" s="21" t="str">
        <f>IF(B883="","",IF(ISNA(MATCH(B883,'Registru ordine'!$B$5:$B$304,0)),"Ordin inexistent în registru.",TRIM(IF(OR(D883="",E883="",F883="",G883=""),"Date incomplete. ","")&amp;IF(AND(D883&lt;&gt;"",OR(D883&lt;INDEX('Registru ordine'!$J$5:$J$304,MATCH(B883,'Registru ordine'!$B$5:$B$304,0))-1,D883&gt;INDEX('Registru ordine'!$L$5:$L$304,MATCH(B883,'Registru ordine'!$B$5:$B$304,0))+1)),"Data e în afara deplasării. ",""))))</f>
        <v/>
      </c>
    </row>
    <row r="884" spans="1:8" x14ac:dyDescent="0.2">
      <c r="A884" s="1" t="str">
        <f t="shared" si="13"/>
        <v/>
      </c>
      <c r="B884" s="18"/>
      <c r="C884" s="19" t="str">
        <f>IF(B884="","",COUNTIF(INDEX($B:$B,5):B884,B884))</f>
        <v/>
      </c>
      <c r="D884" s="20"/>
      <c r="E884" s="6"/>
      <c r="F884" s="6"/>
      <c r="G884" s="7"/>
      <c r="H884" s="21" t="str">
        <f>IF(B884="","",IF(ISNA(MATCH(B884,'Registru ordine'!$B$5:$B$304,0)),"Ordin inexistent în registru.",TRIM(IF(OR(D884="",E884="",F884="",G884=""),"Date incomplete. ","")&amp;IF(AND(D884&lt;&gt;"",OR(D884&lt;INDEX('Registru ordine'!$J$5:$J$304,MATCH(B884,'Registru ordine'!$B$5:$B$304,0))-1,D884&gt;INDEX('Registru ordine'!$L$5:$L$304,MATCH(B884,'Registru ordine'!$B$5:$B$304,0))+1)),"Data e în afara deplasării. ",""))))</f>
        <v/>
      </c>
    </row>
    <row r="885" spans="1:8" x14ac:dyDescent="0.2">
      <c r="A885" s="1" t="str">
        <f t="shared" si="13"/>
        <v/>
      </c>
      <c r="B885" s="18"/>
      <c r="C885" s="19" t="str">
        <f>IF(B885="","",COUNTIF(INDEX($B:$B,5):B885,B885))</f>
        <v/>
      </c>
      <c r="D885" s="20"/>
      <c r="E885" s="6"/>
      <c r="F885" s="6"/>
      <c r="G885" s="7"/>
      <c r="H885" s="21" t="str">
        <f>IF(B885="","",IF(ISNA(MATCH(B885,'Registru ordine'!$B$5:$B$304,0)),"Ordin inexistent în registru.",TRIM(IF(OR(D885="",E885="",F885="",G885=""),"Date incomplete. ","")&amp;IF(AND(D885&lt;&gt;"",OR(D885&lt;INDEX('Registru ordine'!$J$5:$J$304,MATCH(B885,'Registru ordine'!$B$5:$B$304,0))-1,D885&gt;INDEX('Registru ordine'!$L$5:$L$304,MATCH(B885,'Registru ordine'!$B$5:$B$304,0))+1)),"Data e în afara deplasării. ",""))))</f>
        <v/>
      </c>
    </row>
    <row r="886" spans="1:8" x14ac:dyDescent="0.2">
      <c r="A886" s="1" t="str">
        <f t="shared" si="13"/>
        <v/>
      </c>
      <c r="B886" s="18"/>
      <c r="C886" s="19" t="str">
        <f>IF(B886="","",COUNTIF(INDEX($B:$B,5):B886,B886))</f>
        <v/>
      </c>
      <c r="D886" s="20"/>
      <c r="E886" s="6"/>
      <c r="F886" s="6"/>
      <c r="G886" s="7"/>
      <c r="H886" s="21" t="str">
        <f>IF(B886="","",IF(ISNA(MATCH(B886,'Registru ordine'!$B$5:$B$304,0)),"Ordin inexistent în registru.",TRIM(IF(OR(D886="",E886="",F886="",G886=""),"Date incomplete. ","")&amp;IF(AND(D886&lt;&gt;"",OR(D886&lt;INDEX('Registru ordine'!$J$5:$J$304,MATCH(B886,'Registru ordine'!$B$5:$B$304,0))-1,D886&gt;INDEX('Registru ordine'!$L$5:$L$304,MATCH(B886,'Registru ordine'!$B$5:$B$304,0))+1)),"Data e în afara deplasării. ",""))))</f>
        <v/>
      </c>
    </row>
    <row r="887" spans="1:8" x14ac:dyDescent="0.2">
      <c r="A887" s="1" t="str">
        <f t="shared" si="13"/>
        <v/>
      </c>
      <c r="B887" s="18"/>
      <c r="C887" s="19" t="str">
        <f>IF(B887="","",COUNTIF(INDEX($B:$B,5):B887,B887))</f>
        <v/>
      </c>
      <c r="D887" s="20"/>
      <c r="E887" s="6"/>
      <c r="F887" s="6"/>
      <c r="G887" s="7"/>
      <c r="H887" s="21" t="str">
        <f>IF(B887="","",IF(ISNA(MATCH(B887,'Registru ordine'!$B$5:$B$304,0)),"Ordin inexistent în registru.",TRIM(IF(OR(D887="",E887="",F887="",G887=""),"Date incomplete. ","")&amp;IF(AND(D887&lt;&gt;"",OR(D887&lt;INDEX('Registru ordine'!$J$5:$J$304,MATCH(B887,'Registru ordine'!$B$5:$B$304,0))-1,D887&gt;INDEX('Registru ordine'!$L$5:$L$304,MATCH(B887,'Registru ordine'!$B$5:$B$304,0))+1)),"Data e în afara deplasării. ",""))))</f>
        <v/>
      </c>
    </row>
    <row r="888" spans="1:8" x14ac:dyDescent="0.2">
      <c r="A888" s="1" t="str">
        <f t="shared" si="13"/>
        <v/>
      </c>
      <c r="B888" s="18"/>
      <c r="C888" s="19" t="str">
        <f>IF(B888="","",COUNTIF(INDEX($B:$B,5):B888,B888))</f>
        <v/>
      </c>
      <c r="D888" s="20"/>
      <c r="E888" s="6"/>
      <c r="F888" s="6"/>
      <c r="G888" s="7"/>
      <c r="H888" s="21" t="str">
        <f>IF(B888="","",IF(ISNA(MATCH(B888,'Registru ordine'!$B$5:$B$304,0)),"Ordin inexistent în registru.",TRIM(IF(OR(D888="",E888="",F888="",G888=""),"Date incomplete. ","")&amp;IF(AND(D888&lt;&gt;"",OR(D888&lt;INDEX('Registru ordine'!$J$5:$J$304,MATCH(B888,'Registru ordine'!$B$5:$B$304,0))-1,D888&gt;INDEX('Registru ordine'!$L$5:$L$304,MATCH(B888,'Registru ordine'!$B$5:$B$304,0))+1)),"Data e în afara deplasării. ",""))))</f>
        <v/>
      </c>
    </row>
    <row r="889" spans="1:8" x14ac:dyDescent="0.2">
      <c r="A889" s="1" t="str">
        <f t="shared" si="13"/>
        <v/>
      </c>
      <c r="B889" s="18"/>
      <c r="C889" s="19" t="str">
        <f>IF(B889="","",COUNTIF(INDEX($B:$B,5):B889,B889))</f>
        <v/>
      </c>
      <c r="D889" s="20"/>
      <c r="E889" s="6"/>
      <c r="F889" s="6"/>
      <c r="G889" s="7"/>
      <c r="H889" s="21" t="str">
        <f>IF(B889="","",IF(ISNA(MATCH(B889,'Registru ordine'!$B$5:$B$304,0)),"Ordin inexistent în registru.",TRIM(IF(OR(D889="",E889="",F889="",G889=""),"Date incomplete. ","")&amp;IF(AND(D889&lt;&gt;"",OR(D889&lt;INDEX('Registru ordine'!$J$5:$J$304,MATCH(B889,'Registru ordine'!$B$5:$B$304,0))-1,D889&gt;INDEX('Registru ordine'!$L$5:$L$304,MATCH(B889,'Registru ordine'!$B$5:$B$304,0))+1)),"Data e în afara deplasării. ",""))))</f>
        <v/>
      </c>
    </row>
    <row r="890" spans="1:8" x14ac:dyDescent="0.2">
      <c r="A890" s="1" t="str">
        <f t="shared" si="13"/>
        <v/>
      </c>
      <c r="B890" s="18"/>
      <c r="C890" s="19" t="str">
        <f>IF(B890="","",COUNTIF(INDEX($B:$B,5):B890,B890))</f>
        <v/>
      </c>
      <c r="D890" s="20"/>
      <c r="E890" s="6"/>
      <c r="F890" s="6"/>
      <c r="G890" s="7"/>
      <c r="H890" s="21" t="str">
        <f>IF(B890="","",IF(ISNA(MATCH(B890,'Registru ordine'!$B$5:$B$304,0)),"Ordin inexistent în registru.",TRIM(IF(OR(D890="",E890="",F890="",G890=""),"Date incomplete. ","")&amp;IF(AND(D890&lt;&gt;"",OR(D890&lt;INDEX('Registru ordine'!$J$5:$J$304,MATCH(B890,'Registru ordine'!$B$5:$B$304,0))-1,D890&gt;INDEX('Registru ordine'!$L$5:$L$304,MATCH(B890,'Registru ordine'!$B$5:$B$304,0))+1)),"Data e în afara deplasării. ",""))))</f>
        <v/>
      </c>
    </row>
    <row r="891" spans="1:8" x14ac:dyDescent="0.2">
      <c r="A891" s="1" t="str">
        <f t="shared" si="13"/>
        <v/>
      </c>
      <c r="B891" s="18"/>
      <c r="C891" s="19" t="str">
        <f>IF(B891="","",COUNTIF(INDEX($B:$B,5):B891,B891))</f>
        <v/>
      </c>
      <c r="D891" s="20"/>
      <c r="E891" s="6"/>
      <c r="F891" s="6"/>
      <c r="G891" s="7"/>
      <c r="H891" s="21" t="str">
        <f>IF(B891="","",IF(ISNA(MATCH(B891,'Registru ordine'!$B$5:$B$304,0)),"Ordin inexistent în registru.",TRIM(IF(OR(D891="",E891="",F891="",G891=""),"Date incomplete. ","")&amp;IF(AND(D891&lt;&gt;"",OR(D891&lt;INDEX('Registru ordine'!$J$5:$J$304,MATCH(B891,'Registru ordine'!$B$5:$B$304,0))-1,D891&gt;INDEX('Registru ordine'!$L$5:$L$304,MATCH(B891,'Registru ordine'!$B$5:$B$304,0))+1)),"Data e în afara deplasării. ",""))))</f>
        <v/>
      </c>
    </row>
    <row r="892" spans="1:8" x14ac:dyDescent="0.2">
      <c r="A892" s="1" t="str">
        <f t="shared" si="13"/>
        <v/>
      </c>
      <c r="B892" s="18"/>
      <c r="C892" s="19" t="str">
        <f>IF(B892="","",COUNTIF(INDEX($B:$B,5):B892,B892))</f>
        <v/>
      </c>
      <c r="D892" s="20"/>
      <c r="E892" s="6"/>
      <c r="F892" s="6"/>
      <c r="G892" s="7"/>
      <c r="H892" s="21" t="str">
        <f>IF(B892="","",IF(ISNA(MATCH(B892,'Registru ordine'!$B$5:$B$304,0)),"Ordin inexistent în registru.",TRIM(IF(OR(D892="",E892="",F892="",G892=""),"Date incomplete. ","")&amp;IF(AND(D892&lt;&gt;"",OR(D892&lt;INDEX('Registru ordine'!$J$5:$J$304,MATCH(B892,'Registru ordine'!$B$5:$B$304,0))-1,D892&gt;INDEX('Registru ordine'!$L$5:$L$304,MATCH(B892,'Registru ordine'!$B$5:$B$304,0))+1)),"Data e în afara deplasării. ",""))))</f>
        <v/>
      </c>
    </row>
    <row r="893" spans="1:8" x14ac:dyDescent="0.2">
      <c r="A893" s="1" t="str">
        <f t="shared" si="13"/>
        <v/>
      </c>
      <c r="B893" s="18"/>
      <c r="C893" s="19" t="str">
        <f>IF(B893="","",COUNTIF(INDEX($B:$B,5):B893,B893))</f>
        <v/>
      </c>
      <c r="D893" s="20"/>
      <c r="E893" s="6"/>
      <c r="F893" s="6"/>
      <c r="G893" s="7"/>
      <c r="H893" s="21" t="str">
        <f>IF(B893="","",IF(ISNA(MATCH(B893,'Registru ordine'!$B$5:$B$304,0)),"Ordin inexistent în registru.",TRIM(IF(OR(D893="",E893="",F893="",G893=""),"Date incomplete. ","")&amp;IF(AND(D893&lt;&gt;"",OR(D893&lt;INDEX('Registru ordine'!$J$5:$J$304,MATCH(B893,'Registru ordine'!$B$5:$B$304,0))-1,D893&gt;INDEX('Registru ordine'!$L$5:$L$304,MATCH(B893,'Registru ordine'!$B$5:$B$304,0))+1)),"Data e în afara deplasării. ",""))))</f>
        <v/>
      </c>
    </row>
    <row r="894" spans="1:8" x14ac:dyDescent="0.2">
      <c r="A894" s="1" t="str">
        <f t="shared" si="13"/>
        <v/>
      </c>
      <c r="B894" s="18"/>
      <c r="C894" s="19" t="str">
        <f>IF(B894="","",COUNTIF(INDEX($B:$B,5):B894,B894))</f>
        <v/>
      </c>
      <c r="D894" s="20"/>
      <c r="E894" s="6"/>
      <c r="F894" s="6"/>
      <c r="G894" s="7"/>
      <c r="H894" s="21" t="str">
        <f>IF(B894="","",IF(ISNA(MATCH(B894,'Registru ordine'!$B$5:$B$304,0)),"Ordin inexistent în registru.",TRIM(IF(OR(D894="",E894="",F894="",G894=""),"Date incomplete. ","")&amp;IF(AND(D894&lt;&gt;"",OR(D894&lt;INDEX('Registru ordine'!$J$5:$J$304,MATCH(B894,'Registru ordine'!$B$5:$B$304,0))-1,D894&gt;INDEX('Registru ordine'!$L$5:$L$304,MATCH(B894,'Registru ordine'!$B$5:$B$304,0))+1)),"Data e în afara deplasării. ",""))))</f>
        <v/>
      </c>
    </row>
    <row r="895" spans="1:8" x14ac:dyDescent="0.2">
      <c r="A895" s="1" t="str">
        <f t="shared" si="13"/>
        <v/>
      </c>
      <c r="B895" s="18"/>
      <c r="C895" s="19" t="str">
        <f>IF(B895="","",COUNTIF(INDEX($B:$B,5):B895,B895))</f>
        <v/>
      </c>
      <c r="D895" s="20"/>
      <c r="E895" s="6"/>
      <c r="F895" s="6"/>
      <c r="G895" s="7"/>
      <c r="H895" s="21" t="str">
        <f>IF(B895="","",IF(ISNA(MATCH(B895,'Registru ordine'!$B$5:$B$304,0)),"Ordin inexistent în registru.",TRIM(IF(OR(D895="",E895="",F895="",G895=""),"Date incomplete. ","")&amp;IF(AND(D895&lt;&gt;"",OR(D895&lt;INDEX('Registru ordine'!$J$5:$J$304,MATCH(B895,'Registru ordine'!$B$5:$B$304,0))-1,D895&gt;INDEX('Registru ordine'!$L$5:$L$304,MATCH(B895,'Registru ordine'!$B$5:$B$304,0))+1)),"Data e în afara deplasării. ",""))))</f>
        <v/>
      </c>
    </row>
    <row r="896" spans="1:8" x14ac:dyDescent="0.2">
      <c r="A896" s="1" t="str">
        <f t="shared" si="13"/>
        <v/>
      </c>
      <c r="B896" s="18"/>
      <c r="C896" s="19" t="str">
        <f>IF(B896="","",COUNTIF(INDEX($B:$B,5):B896,B896))</f>
        <v/>
      </c>
      <c r="D896" s="20"/>
      <c r="E896" s="6"/>
      <c r="F896" s="6"/>
      <c r="G896" s="7"/>
      <c r="H896" s="21" t="str">
        <f>IF(B896="","",IF(ISNA(MATCH(B896,'Registru ordine'!$B$5:$B$304,0)),"Ordin inexistent în registru.",TRIM(IF(OR(D896="",E896="",F896="",G896=""),"Date incomplete. ","")&amp;IF(AND(D896&lt;&gt;"",OR(D896&lt;INDEX('Registru ordine'!$J$5:$J$304,MATCH(B896,'Registru ordine'!$B$5:$B$304,0))-1,D896&gt;INDEX('Registru ordine'!$L$5:$L$304,MATCH(B896,'Registru ordine'!$B$5:$B$304,0))+1)),"Data e în afara deplasării. ",""))))</f>
        <v/>
      </c>
    </row>
    <row r="897" spans="1:8" x14ac:dyDescent="0.2">
      <c r="A897" s="1" t="str">
        <f t="shared" si="13"/>
        <v/>
      </c>
      <c r="B897" s="18"/>
      <c r="C897" s="19" t="str">
        <f>IF(B897="","",COUNTIF(INDEX($B:$B,5):B897,B897))</f>
        <v/>
      </c>
      <c r="D897" s="20"/>
      <c r="E897" s="6"/>
      <c r="F897" s="6"/>
      <c r="G897" s="7"/>
      <c r="H897" s="21" t="str">
        <f>IF(B897="","",IF(ISNA(MATCH(B897,'Registru ordine'!$B$5:$B$304,0)),"Ordin inexistent în registru.",TRIM(IF(OR(D897="",E897="",F897="",G897=""),"Date incomplete. ","")&amp;IF(AND(D897&lt;&gt;"",OR(D897&lt;INDEX('Registru ordine'!$J$5:$J$304,MATCH(B897,'Registru ordine'!$B$5:$B$304,0))-1,D897&gt;INDEX('Registru ordine'!$L$5:$L$304,MATCH(B897,'Registru ordine'!$B$5:$B$304,0))+1)),"Data e în afara deplasării. ",""))))</f>
        <v/>
      </c>
    </row>
    <row r="898" spans="1:8" x14ac:dyDescent="0.2">
      <c r="A898" s="1" t="str">
        <f t="shared" si="13"/>
        <v/>
      </c>
      <c r="B898" s="18"/>
      <c r="C898" s="19" t="str">
        <f>IF(B898="","",COUNTIF(INDEX($B:$B,5):B898,B898))</f>
        <v/>
      </c>
      <c r="D898" s="20"/>
      <c r="E898" s="6"/>
      <c r="F898" s="6"/>
      <c r="G898" s="7"/>
      <c r="H898" s="21" t="str">
        <f>IF(B898="","",IF(ISNA(MATCH(B898,'Registru ordine'!$B$5:$B$304,0)),"Ordin inexistent în registru.",TRIM(IF(OR(D898="",E898="",F898="",G898=""),"Date incomplete. ","")&amp;IF(AND(D898&lt;&gt;"",OR(D898&lt;INDEX('Registru ordine'!$J$5:$J$304,MATCH(B898,'Registru ordine'!$B$5:$B$304,0))-1,D898&gt;INDEX('Registru ordine'!$L$5:$L$304,MATCH(B898,'Registru ordine'!$B$5:$B$304,0))+1)),"Data e în afara deplasării. ",""))))</f>
        <v/>
      </c>
    </row>
    <row r="899" spans="1:8" x14ac:dyDescent="0.2">
      <c r="A899" s="1" t="str">
        <f t="shared" si="13"/>
        <v/>
      </c>
      <c r="B899" s="18"/>
      <c r="C899" s="19" t="str">
        <f>IF(B899="","",COUNTIF(INDEX($B:$B,5):B899,B899))</f>
        <v/>
      </c>
      <c r="D899" s="20"/>
      <c r="E899" s="6"/>
      <c r="F899" s="6"/>
      <c r="G899" s="7"/>
      <c r="H899" s="21" t="str">
        <f>IF(B899="","",IF(ISNA(MATCH(B899,'Registru ordine'!$B$5:$B$304,0)),"Ordin inexistent în registru.",TRIM(IF(OR(D899="",E899="",F899="",G899=""),"Date incomplete. ","")&amp;IF(AND(D899&lt;&gt;"",OR(D899&lt;INDEX('Registru ordine'!$J$5:$J$304,MATCH(B899,'Registru ordine'!$B$5:$B$304,0))-1,D899&gt;INDEX('Registru ordine'!$L$5:$L$304,MATCH(B899,'Registru ordine'!$B$5:$B$304,0))+1)),"Data e în afara deplasării. ",""))))</f>
        <v/>
      </c>
    </row>
    <row r="900" spans="1:8" x14ac:dyDescent="0.2">
      <c r="A900" s="1" t="str">
        <f t="shared" si="13"/>
        <v/>
      </c>
      <c r="B900" s="18"/>
      <c r="C900" s="19" t="str">
        <f>IF(B900="","",COUNTIF(INDEX($B:$B,5):B900,B900))</f>
        <v/>
      </c>
      <c r="D900" s="20"/>
      <c r="E900" s="6"/>
      <c r="F900" s="6"/>
      <c r="G900" s="7"/>
      <c r="H900" s="21" t="str">
        <f>IF(B900="","",IF(ISNA(MATCH(B900,'Registru ordine'!$B$5:$B$304,0)),"Ordin inexistent în registru.",TRIM(IF(OR(D900="",E900="",F900="",G900=""),"Date incomplete. ","")&amp;IF(AND(D900&lt;&gt;"",OR(D900&lt;INDEX('Registru ordine'!$J$5:$J$304,MATCH(B900,'Registru ordine'!$B$5:$B$304,0))-1,D900&gt;INDEX('Registru ordine'!$L$5:$L$304,MATCH(B900,'Registru ordine'!$B$5:$B$304,0))+1)),"Data e în afara deplasării. ",""))))</f>
        <v/>
      </c>
    </row>
    <row r="901" spans="1:8" x14ac:dyDescent="0.2">
      <c r="A901" s="1" t="str">
        <f t="shared" ref="A901:A964" si="14">IF(B901="","",B901&amp;"|"&amp;C901)</f>
        <v/>
      </c>
      <c r="B901" s="18"/>
      <c r="C901" s="19" t="str">
        <f>IF(B901="","",COUNTIF(INDEX($B:$B,5):B901,B901))</f>
        <v/>
      </c>
      <c r="D901" s="20"/>
      <c r="E901" s="6"/>
      <c r="F901" s="6"/>
      <c r="G901" s="7"/>
      <c r="H901" s="21" t="str">
        <f>IF(B901="","",IF(ISNA(MATCH(B901,'Registru ordine'!$B$5:$B$304,0)),"Ordin inexistent în registru.",TRIM(IF(OR(D901="",E901="",F901="",G901=""),"Date incomplete. ","")&amp;IF(AND(D901&lt;&gt;"",OR(D901&lt;INDEX('Registru ordine'!$J$5:$J$304,MATCH(B901,'Registru ordine'!$B$5:$B$304,0))-1,D901&gt;INDEX('Registru ordine'!$L$5:$L$304,MATCH(B901,'Registru ordine'!$B$5:$B$304,0))+1)),"Data e în afara deplasării. ",""))))</f>
        <v/>
      </c>
    </row>
    <row r="902" spans="1:8" x14ac:dyDescent="0.2">
      <c r="A902" s="1" t="str">
        <f t="shared" si="14"/>
        <v/>
      </c>
      <c r="B902" s="18"/>
      <c r="C902" s="19" t="str">
        <f>IF(B902="","",COUNTIF(INDEX($B:$B,5):B902,B902))</f>
        <v/>
      </c>
      <c r="D902" s="20"/>
      <c r="E902" s="6"/>
      <c r="F902" s="6"/>
      <c r="G902" s="7"/>
      <c r="H902" s="21" t="str">
        <f>IF(B902="","",IF(ISNA(MATCH(B902,'Registru ordine'!$B$5:$B$304,0)),"Ordin inexistent în registru.",TRIM(IF(OR(D902="",E902="",F902="",G902=""),"Date incomplete. ","")&amp;IF(AND(D902&lt;&gt;"",OR(D902&lt;INDEX('Registru ordine'!$J$5:$J$304,MATCH(B902,'Registru ordine'!$B$5:$B$304,0))-1,D902&gt;INDEX('Registru ordine'!$L$5:$L$304,MATCH(B902,'Registru ordine'!$B$5:$B$304,0))+1)),"Data e în afara deplasării. ",""))))</f>
        <v/>
      </c>
    </row>
    <row r="903" spans="1:8" x14ac:dyDescent="0.2">
      <c r="A903" s="1" t="str">
        <f t="shared" si="14"/>
        <v/>
      </c>
      <c r="B903" s="18"/>
      <c r="C903" s="19" t="str">
        <f>IF(B903="","",COUNTIF(INDEX($B:$B,5):B903,B903))</f>
        <v/>
      </c>
      <c r="D903" s="20"/>
      <c r="E903" s="6"/>
      <c r="F903" s="6"/>
      <c r="G903" s="7"/>
      <c r="H903" s="21" t="str">
        <f>IF(B903="","",IF(ISNA(MATCH(B903,'Registru ordine'!$B$5:$B$304,0)),"Ordin inexistent în registru.",TRIM(IF(OR(D903="",E903="",F903="",G903=""),"Date incomplete. ","")&amp;IF(AND(D903&lt;&gt;"",OR(D903&lt;INDEX('Registru ordine'!$J$5:$J$304,MATCH(B903,'Registru ordine'!$B$5:$B$304,0))-1,D903&gt;INDEX('Registru ordine'!$L$5:$L$304,MATCH(B903,'Registru ordine'!$B$5:$B$304,0))+1)),"Data e în afara deplasării. ",""))))</f>
        <v/>
      </c>
    </row>
    <row r="904" spans="1:8" x14ac:dyDescent="0.2">
      <c r="A904" s="1" t="str">
        <f t="shared" si="14"/>
        <v/>
      </c>
      <c r="B904" s="18"/>
      <c r="C904" s="19" t="str">
        <f>IF(B904="","",COUNTIF(INDEX($B:$B,5):B904,B904))</f>
        <v/>
      </c>
      <c r="D904" s="20"/>
      <c r="E904" s="6"/>
      <c r="F904" s="6"/>
      <c r="G904" s="7"/>
      <c r="H904" s="21" t="str">
        <f>IF(B904="","",IF(ISNA(MATCH(B904,'Registru ordine'!$B$5:$B$304,0)),"Ordin inexistent în registru.",TRIM(IF(OR(D904="",E904="",F904="",G904=""),"Date incomplete. ","")&amp;IF(AND(D904&lt;&gt;"",OR(D904&lt;INDEX('Registru ordine'!$J$5:$J$304,MATCH(B904,'Registru ordine'!$B$5:$B$304,0))-1,D904&gt;INDEX('Registru ordine'!$L$5:$L$304,MATCH(B904,'Registru ordine'!$B$5:$B$304,0))+1)),"Data e în afara deplasării. ",""))))</f>
        <v/>
      </c>
    </row>
    <row r="905" spans="1:8" x14ac:dyDescent="0.2">
      <c r="A905" s="1" t="str">
        <f t="shared" si="14"/>
        <v/>
      </c>
      <c r="B905" s="18"/>
      <c r="C905" s="19" t="str">
        <f>IF(B905="","",COUNTIF(INDEX($B:$B,5):B905,B905))</f>
        <v/>
      </c>
      <c r="D905" s="20"/>
      <c r="E905" s="6"/>
      <c r="F905" s="6"/>
      <c r="G905" s="7"/>
      <c r="H905" s="21" t="str">
        <f>IF(B905="","",IF(ISNA(MATCH(B905,'Registru ordine'!$B$5:$B$304,0)),"Ordin inexistent în registru.",TRIM(IF(OR(D905="",E905="",F905="",G905=""),"Date incomplete. ","")&amp;IF(AND(D905&lt;&gt;"",OR(D905&lt;INDEX('Registru ordine'!$J$5:$J$304,MATCH(B905,'Registru ordine'!$B$5:$B$304,0))-1,D905&gt;INDEX('Registru ordine'!$L$5:$L$304,MATCH(B905,'Registru ordine'!$B$5:$B$304,0))+1)),"Data e în afara deplasării. ",""))))</f>
        <v/>
      </c>
    </row>
    <row r="906" spans="1:8" x14ac:dyDescent="0.2">
      <c r="A906" s="1" t="str">
        <f t="shared" si="14"/>
        <v/>
      </c>
      <c r="B906" s="18"/>
      <c r="C906" s="19" t="str">
        <f>IF(B906="","",COUNTIF(INDEX($B:$B,5):B906,B906))</f>
        <v/>
      </c>
      <c r="D906" s="20"/>
      <c r="E906" s="6"/>
      <c r="F906" s="6"/>
      <c r="G906" s="7"/>
      <c r="H906" s="21" t="str">
        <f>IF(B906="","",IF(ISNA(MATCH(B906,'Registru ordine'!$B$5:$B$304,0)),"Ordin inexistent în registru.",TRIM(IF(OR(D906="",E906="",F906="",G906=""),"Date incomplete. ","")&amp;IF(AND(D906&lt;&gt;"",OR(D906&lt;INDEX('Registru ordine'!$J$5:$J$304,MATCH(B906,'Registru ordine'!$B$5:$B$304,0))-1,D906&gt;INDEX('Registru ordine'!$L$5:$L$304,MATCH(B906,'Registru ordine'!$B$5:$B$304,0))+1)),"Data e în afara deplasării. ",""))))</f>
        <v/>
      </c>
    </row>
    <row r="907" spans="1:8" x14ac:dyDescent="0.2">
      <c r="A907" s="1" t="str">
        <f t="shared" si="14"/>
        <v/>
      </c>
      <c r="B907" s="18"/>
      <c r="C907" s="19" t="str">
        <f>IF(B907="","",COUNTIF(INDEX($B:$B,5):B907,B907))</f>
        <v/>
      </c>
      <c r="D907" s="20"/>
      <c r="E907" s="6"/>
      <c r="F907" s="6"/>
      <c r="G907" s="7"/>
      <c r="H907" s="21" t="str">
        <f>IF(B907="","",IF(ISNA(MATCH(B907,'Registru ordine'!$B$5:$B$304,0)),"Ordin inexistent în registru.",TRIM(IF(OR(D907="",E907="",F907="",G907=""),"Date incomplete. ","")&amp;IF(AND(D907&lt;&gt;"",OR(D907&lt;INDEX('Registru ordine'!$J$5:$J$304,MATCH(B907,'Registru ordine'!$B$5:$B$304,0))-1,D907&gt;INDEX('Registru ordine'!$L$5:$L$304,MATCH(B907,'Registru ordine'!$B$5:$B$304,0))+1)),"Data e în afara deplasării. ",""))))</f>
        <v/>
      </c>
    </row>
    <row r="908" spans="1:8" x14ac:dyDescent="0.2">
      <c r="A908" s="1" t="str">
        <f t="shared" si="14"/>
        <v/>
      </c>
      <c r="B908" s="18"/>
      <c r="C908" s="19" t="str">
        <f>IF(B908="","",COUNTIF(INDEX($B:$B,5):B908,B908))</f>
        <v/>
      </c>
      <c r="D908" s="20"/>
      <c r="E908" s="6"/>
      <c r="F908" s="6"/>
      <c r="G908" s="7"/>
      <c r="H908" s="21" t="str">
        <f>IF(B908="","",IF(ISNA(MATCH(B908,'Registru ordine'!$B$5:$B$304,0)),"Ordin inexistent în registru.",TRIM(IF(OR(D908="",E908="",F908="",G908=""),"Date incomplete. ","")&amp;IF(AND(D908&lt;&gt;"",OR(D908&lt;INDEX('Registru ordine'!$J$5:$J$304,MATCH(B908,'Registru ordine'!$B$5:$B$304,0))-1,D908&gt;INDEX('Registru ordine'!$L$5:$L$304,MATCH(B908,'Registru ordine'!$B$5:$B$304,0))+1)),"Data e în afara deplasării. ",""))))</f>
        <v/>
      </c>
    </row>
    <row r="909" spans="1:8" x14ac:dyDescent="0.2">
      <c r="A909" s="1" t="str">
        <f t="shared" si="14"/>
        <v/>
      </c>
      <c r="B909" s="18"/>
      <c r="C909" s="19" t="str">
        <f>IF(B909="","",COUNTIF(INDEX($B:$B,5):B909,B909))</f>
        <v/>
      </c>
      <c r="D909" s="20"/>
      <c r="E909" s="6"/>
      <c r="F909" s="6"/>
      <c r="G909" s="7"/>
      <c r="H909" s="21" t="str">
        <f>IF(B909="","",IF(ISNA(MATCH(B909,'Registru ordine'!$B$5:$B$304,0)),"Ordin inexistent în registru.",TRIM(IF(OR(D909="",E909="",F909="",G909=""),"Date incomplete. ","")&amp;IF(AND(D909&lt;&gt;"",OR(D909&lt;INDEX('Registru ordine'!$J$5:$J$304,MATCH(B909,'Registru ordine'!$B$5:$B$304,0))-1,D909&gt;INDEX('Registru ordine'!$L$5:$L$304,MATCH(B909,'Registru ordine'!$B$5:$B$304,0))+1)),"Data e în afara deplasării. ",""))))</f>
        <v/>
      </c>
    </row>
    <row r="910" spans="1:8" x14ac:dyDescent="0.2">
      <c r="A910" s="1" t="str">
        <f t="shared" si="14"/>
        <v/>
      </c>
      <c r="B910" s="18"/>
      <c r="C910" s="19" t="str">
        <f>IF(B910="","",COUNTIF(INDEX($B:$B,5):B910,B910))</f>
        <v/>
      </c>
      <c r="D910" s="20"/>
      <c r="E910" s="6"/>
      <c r="F910" s="6"/>
      <c r="G910" s="7"/>
      <c r="H910" s="21" t="str">
        <f>IF(B910="","",IF(ISNA(MATCH(B910,'Registru ordine'!$B$5:$B$304,0)),"Ordin inexistent în registru.",TRIM(IF(OR(D910="",E910="",F910="",G910=""),"Date incomplete. ","")&amp;IF(AND(D910&lt;&gt;"",OR(D910&lt;INDEX('Registru ordine'!$J$5:$J$304,MATCH(B910,'Registru ordine'!$B$5:$B$304,0))-1,D910&gt;INDEX('Registru ordine'!$L$5:$L$304,MATCH(B910,'Registru ordine'!$B$5:$B$304,0))+1)),"Data e în afara deplasării. ",""))))</f>
        <v/>
      </c>
    </row>
    <row r="911" spans="1:8" x14ac:dyDescent="0.2">
      <c r="A911" s="1" t="str">
        <f t="shared" si="14"/>
        <v/>
      </c>
      <c r="B911" s="18"/>
      <c r="C911" s="19" t="str">
        <f>IF(B911="","",COUNTIF(INDEX($B:$B,5):B911,B911))</f>
        <v/>
      </c>
      <c r="D911" s="20"/>
      <c r="E911" s="6"/>
      <c r="F911" s="6"/>
      <c r="G911" s="7"/>
      <c r="H911" s="21" t="str">
        <f>IF(B911="","",IF(ISNA(MATCH(B911,'Registru ordine'!$B$5:$B$304,0)),"Ordin inexistent în registru.",TRIM(IF(OR(D911="",E911="",F911="",G911=""),"Date incomplete. ","")&amp;IF(AND(D911&lt;&gt;"",OR(D911&lt;INDEX('Registru ordine'!$J$5:$J$304,MATCH(B911,'Registru ordine'!$B$5:$B$304,0))-1,D911&gt;INDEX('Registru ordine'!$L$5:$L$304,MATCH(B911,'Registru ordine'!$B$5:$B$304,0))+1)),"Data e în afara deplasării. ",""))))</f>
        <v/>
      </c>
    </row>
    <row r="912" spans="1:8" x14ac:dyDescent="0.2">
      <c r="A912" s="1" t="str">
        <f t="shared" si="14"/>
        <v/>
      </c>
      <c r="B912" s="18"/>
      <c r="C912" s="19" t="str">
        <f>IF(B912="","",COUNTIF(INDEX($B:$B,5):B912,B912))</f>
        <v/>
      </c>
      <c r="D912" s="20"/>
      <c r="E912" s="6"/>
      <c r="F912" s="6"/>
      <c r="G912" s="7"/>
      <c r="H912" s="21" t="str">
        <f>IF(B912="","",IF(ISNA(MATCH(B912,'Registru ordine'!$B$5:$B$304,0)),"Ordin inexistent în registru.",TRIM(IF(OR(D912="",E912="",F912="",G912=""),"Date incomplete. ","")&amp;IF(AND(D912&lt;&gt;"",OR(D912&lt;INDEX('Registru ordine'!$J$5:$J$304,MATCH(B912,'Registru ordine'!$B$5:$B$304,0))-1,D912&gt;INDEX('Registru ordine'!$L$5:$L$304,MATCH(B912,'Registru ordine'!$B$5:$B$304,0))+1)),"Data e în afara deplasării. ",""))))</f>
        <v/>
      </c>
    </row>
    <row r="913" spans="1:8" x14ac:dyDescent="0.2">
      <c r="A913" s="1" t="str">
        <f t="shared" si="14"/>
        <v/>
      </c>
      <c r="B913" s="18"/>
      <c r="C913" s="19" t="str">
        <f>IF(B913="","",COUNTIF(INDEX($B:$B,5):B913,B913))</f>
        <v/>
      </c>
      <c r="D913" s="20"/>
      <c r="E913" s="6"/>
      <c r="F913" s="6"/>
      <c r="G913" s="7"/>
      <c r="H913" s="21" t="str">
        <f>IF(B913="","",IF(ISNA(MATCH(B913,'Registru ordine'!$B$5:$B$304,0)),"Ordin inexistent în registru.",TRIM(IF(OR(D913="",E913="",F913="",G913=""),"Date incomplete. ","")&amp;IF(AND(D913&lt;&gt;"",OR(D913&lt;INDEX('Registru ordine'!$J$5:$J$304,MATCH(B913,'Registru ordine'!$B$5:$B$304,0))-1,D913&gt;INDEX('Registru ordine'!$L$5:$L$304,MATCH(B913,'Registru ordine'!$B$5:$B$304,0))+1)),"Data e în afara deplasării. ",""))))</f>
        <v/>
      </c>
    </row>
    <row r="914" spans="1:8" x14ac:dyDescent="0.2">
      <c r="A914" s="1" t="str">
        <f t="shared" si="14"/>
        <v/>
      </c>
      <c r="B914" s="18"/>
      <c r="C914" s="19" t="str">
        <f>IF(B914="","",COUNTIF(INDEX($B:$B,5):B914,B914))</f>
        <v/>
      </c>
      <c r="D914" s="20"/>
      <c r="E914" s="6"/>
      <c r="F914" s="6"/>
      <c r="G914" s="7"/>
      <c r="H914" s="21" t="str">
        <f>IF(B914="","",IF(ISNA(MATCH(B914,'Registru ordine'!$B$5:$B$304,0)),"Ordin inexistent în registru.",TRIM(IF(OR(D914="",E914="",F914="",G914=""),"Date incomplete. ","")&amp;IF(AND(D914&lt;&gt;"",OR(D914&lt;INDEX('Registru ordine'!$J$5:$J$304,MATCH(B914,'Registru ordine'!$B$5:$B$304,0))-1,D914&gt;INDEX('Registru ordine'!$L$5:$L$304,MATCH(B914,'Registru ordine'!$B$5:$B$304,0))+1)),"Data e în afara deplasării. ",""))))</f>
        <v/>
      </c>
    </row>
    <row r="915" spans="1:8" x14ac:dyDescent="0.2">
      <c r="A915" s="1" t="str">
        <f t="shared" si="14"/>
        <v/>
      </c>
      <c r="B915" s="18"/>
      <c r="C915" s="19" t="str">
        <f>IF(B915="","",COUNTIF(INDEX($B:$B,5):B915,B915))</f>
        <v/>
      </c>
      <c r="D915" s="20"/>
      <c r="E915" s="6"/>
      <c r="F915" s="6"/>
      <c r="G915" s="7"/>
      <c r="H915" s="21" t="str">
        <f>IF(B915="","",IF(ISNA(MATCH(B915,'Registru ordine'!$B$5:$B$304,0)),"Ordin inexistent în registru.",TRIM(IF(OR(D915="",E915="",F915="",G915=""),"Date incomplete. ","")&amp;IF(AND(D915&lt;&gt;"",OR(D915&lt;INDEX('Registru ordine'!$J$5:$J$304,MATCH(B915,'Registru ordine'!$B$5:$B$304,0))-1,D915&gt;INDEX('Registru ordine'!$L$5:$L$304,MATCH(B915,'Registru ordine'!$B$5:$B$304,0))+1)),"Data e în afara deplasării. ",""))))</f>
        <v/>
      </c>
    </row>
    <row r="916" spans="1:8" x14ac:dyDescent="0.2">
      <c r="A916" s="1" t="str">
        <f t="shared" si="14"/>
        <v/>
      </c>
      <c r="B916" s="18"/>
      <c r="C916" s="19" t="str">
        <f>IF(B916="","",COUNTIF(INDEX($B:$B,5):B916,B916))</f>
        <v/>
      </c>
      <c r="D916" s="20"/>
      <c r="E916" s="6"/>
      <c r="F916" s="6"/>
      <c r="G916" s="7"/>
      <c r="H916" s="21" t="str">
        <f>IF(B916="","",IF(ISNA(MATCH(B916,'Registru ordine'!$B$5:$B$304,0)),"Ordin inexistent în registru.",TRIM(IF(OR(D916="",E916="",F916="",G916=""),"Date incomplete. ","")&amp;IF(AND(D916&lt;&gt;"",OR(D916&lt;INDEX('Registru ordine'!$J$5:$J$304,MATCH(B916,'Registru ordine'!$B$5:$B$304,0))-1,D916&gt;INDEX('Registru ordine'!$L$5:$L$304,MATCH(B916,'Registru ordine'!$B$5:$B$304,0))+1)),"Data e în afara deplasării. ",""))))</f>
        <v/>
      </c>
    </row>
    <row r="917" spans="1:8" x14ac:dyDescent="0.2">
      <c r="A917" s="1" t="str">
        <f t="shared" si="14"/>
        <v/>
      </c>
      <c r="B917" s="18"/>
      <c r="C917" s="19" t="str">
        <f>IF(B917="","",COUNTIF(INDEX($B:$B,5):B917,B917))</f>
        <v/>
      </c>
      <c r="D917" s="20"/>
      <c r="E917" s="6"/>
      <c r="F917" s="6"/>
      <c r="G917" s="7"/>
      <c r="H917" s="21" t="str">
        <f>IF(B917="","",IF(ISNA(MATCH(B917,'Registru ordine'!$B$5:$B$304,0)),"Ordin inexistent în registru.",TRIM(IF(OR(D917="",E917="",F917="",G917=""),"Date incomplete. ","")&amp;IF(AND(D917&lt;&gt;"",OR(D917&lt;INDEX('Registru ordine'!$J$5:$J$304,MATCH(B917,'Registru ordine'!$B$5:$B$304,0))-1,D917&gt;INDEX('Registru ordine'!$L$5:$L$304,MATCH(B917,'Registru ordine'!$B$5:$B$304,0))+1)),"Data e în afara deplasării. ",""))))</f>
        <v/>
      </c>
    </row>
    <row r="918" spans="1:8" x14ac:dyDescent="0.2">
      <c r="A918" s="1" t="str">
        <f t="shared" si="14"/>
        <v/>
      </c>
      <c r="B918" s="18"/>
      <c r="C918" s="19" t="str">
        <f>IF(B918="","",COUNTIF(INDEX($B:$B,5):B918,B918))</f>
        <v/>
      </c>
      <c r="D918" s="20"/>
      <c r="E918" s="6"/>
      <c r="F918" s="6"/>
      <c r="G918" s="7"/>
      <c r="H918" s="21" t="str">
        <f>IF(B918="","",IF(ISNA(MATCH(B918,'Registru ordine'!$B$5:$B$304,0)),"Ordin inexistent în registru.",TRIM(IF(OR(D918="",E918="",F918="",G918=""),"Date incomplete. ","")&amp;IF(AND(D918&lt;&gt;"",OR(D918&lt;INDEX('Registru ordine'!$J$5:$J$304,MATCH(B918,'Registru ordine'!$B$5:$B$304,0))-1,D918&gt;INDEX('Registru ordine'!$L$5:$L$304,MATCH(B918,'Registru ordine'!$B$5:$B$304,0))+1)),"Data e în afara deplasării. ",""))))</f>
        <v/>
      </c>
    </row>
    <row r="919" spans="1:8" x14ac:dyDescent="0.2">
      <c r="A919" s="1" t="str">
        <f t="shared" si="14"/>
        <v/>
      </c>
      <c r="B919" s="18"/>
      <c r="C919" s="19" t="str">
        <f>IF(B919="","",COUNTIF(INDEX($B:$B,5):B919,B919))</f>
        <v/>
      </c>
      <c r="D919" s="20"/>
      <c r="E919" s="6"/>
      <c r="F919" s="6"/>
      <c r="G919" s="7"/>
      <c r="H919" s="21" t="str">
        <f>IF(B919="","",IF(ISNA(MATCH(B919,'Registru ordine'!$B$5:$B$304,0)),"Ordin inexistent în registru.",TRIM(IF(OR(D919="",E919="",F919="",G919=""),"Date incomplete. ","")&amp;IF(AND(D919&lt;&gt;"",OR(D919&lt;INDEX('Registru ordine'!$J$5:$J$304,MATCH(B919,'Registru ordine'!$B$5:$B$304,0))-1,D919&gt;INDEX('Registru ordine'!$L$5:$L$304,MATCH(B919,'Registru ordine'!$B$5:$B$304,0))+1)),"Data e în afara deplasării. ",""))))</f>
        <v/>
      </c>
    </row>
    <row r="920" spans="1:8" x14ac:dyDescent="0.2">
      <c r="A920" s="1" t="str">
        <f t="shared" si="14"/>
        <v/>
      </c>
      <c r="B920" s="18"/>
      <c r="C920" s="19" t="str">
        <f>IF(B920="","",COUNTIF(INDEX($B:$B,5):B920,B920))</f>
        <v/>
      </c>
      <c r="D920" s="20"/>
      <c r="E920" s="6"/>
      <c r="F920" s="6"/>
      <c r="G920" s="7"/>
      <c r="H920" s="21" t="str">
        <f>IF(B920="","",IF(ISNA(MATCH(B920,'Registru ordine'!$B$5:$B$304,0)),"Ordin inexistent în registru.",TRIM(IF(OR(D920="",E920="",F920="",G920=""),"Date incomplete. ","")&amp;IF(AND(D920&lt;&gt;"",OR(D920&lt;INDEX('Registru ordine'!$J$5:$J$304,MATCH(B920,'Registru ordine'!$B$5:$B$304,0))-1,D920&gt;INDEX('Registru ordine'!$L$5:$L$304,MATCH(B920,'Registru ordine'!$B$5:$B$304,0))+1)),"Data e în afara deplasării. ",""))))</f>
        <v/>
      </c>
    </row>
    <row r="921" spans="1:8" x14ac:dyDescent="0.2">
      <c r="A921" s="1" t="str">
        <f t="shared" si="14"/>
        <v/>
      </c>
      <c r="B921" s="18"/>
      <c r="C921" s="19" t="str">
        <f>IF(B921="","",COUNTIF(INDEX($B:$B,5):B921,B921))</f>
        <v/>
      </c>
      <c r="D921" s="20"/>
      <c r="E921" s="6"/>
      <c r="F921" s="6"/>
      <c r="G921" s="7"/>
      <c r="H921" s="21" t="str">
        <f>IF(B921="","",IF(ISNA(MATCH(B921,'Registru ordine'!$B$5:$B$304,0)),"Ordin inexistent în registru.",TRIM(IF(OR(D921="",E921="",F921="",G921=""),"Date incomplete. ","")&amp;IF(AND(D921&lt;&gt;"",OR(D921&lt;INDEX('Registru ordine'!$J$5:$J$304,MATCH(B921,'Registru ordine'!$B$5:$B$304,0))-1,D921&gt;INDEX('Registru ordine'!$L$5:$L$304,MATCH(B921,'Registru ordine'!$B$5:$B$304,0))+1)),"Data e în afara deplasării. ",""))))</f>
        <v/>
      </c>
    </row>
    <row r="922" spans="1:8" x14ac:dyDescent="0.2">
      <c r="A922" s="1" t="str">
        <f t="shared" si="14"/>
        <v/>
      </c>
      <c r="B922" s="18"/>
      <c r="C922" s="19" t="str">
        <f>IF(B922="","",COUNTIF(INDEX($B:$B,5):B922,B922))</f>
        <v/>
      </c>
      <c r="D922" s="20"/>
      <c r="E922" s="6"/>
      <c r="F922" s="6"/>
      <c r="G922" s="7"/>
      <c r="H922" s="21" t="str">
        <f>IF(B922="","",IF(ISNA(MATCH(B922,'Registru ordine'!$B$5:$B$304,0)),"Ordin inexistent în registru.",TRIM(IF(OR(D922="",E922="",F922="",G922=""),"Date incomplete. ","")&amp;IF(AND(D922&lt;&gt;"",OR(D922&lt;INDEX('Registru ordine'!$J$5:$J$304,MATCH(B922,'Registru ordine'!$B$5:$B$304,0))-1,D922&gt;INDEX('Registru ordine'!$L$5:$L$304,MATCH(B922,'Registru ordine'!$B$5:$B$304,0))+1)),"Data e în afara deplasării. ",""))))</f>
        <v/>
      </c>
    </row>
    <row r="923" spans="1:8" x14ac:dyDescent="0.2">
      <c r="A923" s="1" t="str">
        <f t="shared" si="14"/>
        <v/>
      </c>
      <c r="B923" s="18"/>
      <c r="C923" s="19" t="str">
        <f>IF(B923="","",COUNTIF(INDEX($B:$B,5):B923,B923))</f>
        <v/>
      </c>
      <c r="D923" s="20"/>
      <c r="E923" s="6"/>
      <c r="F923" s="6"/>
      <c r="G923" s="7"/>
      <c r="H923" s="21" t="str">
        <f>IF(B923="","",IF(ISNA(MATCH(B923,'Registru ordine'!$B$5:$B$304,0)),"Ordin inexistent în registru.",TRIM(IF(OR(D923="",E923="",F923="",G923=""),"Date incomplete. ","")&amp;IF(AND(D923&lt;&gt;"",OR(D923&lt;INDEX('Registru ordine'!$J$5:$J$304,MATCH(B923,'Registru ordine'!$B$5:$B$304,0))-1,D923&gt;INDEX('Registru ordine'!$L$5:$L$304,MATCH(B923,'Registru ordine'!$B$5:$B$304,0))+1)),"Data e în afara deplasării. ",""))))</f>
        <v/>
      </c>
    </row>
    <row r="924" spans="1:8" x14ac:dyDescent="0.2">
      <c r="A924" s="1" t="str">
        <f t="shared" si="14"/>
        <v/>
      </c>
      <c r="B924" s="18"/>
      <c r="C924" s="19" t="str">
        <f>IF(B924="","",COUNTIF(INDEX($B:$B,5):B924,B924))</f>
        <v/>
      </c>
      <c r="D924" s="20"/>
      <c r="E924" s="6"/>
      <c r="F924" s="6"/>
      <c r="G924" s="7"/>
      <c r="H924" s="21" t="str">
        <f>IF(B924="","",IF(ISNA(MATCH(B924,'Registru ordine'!$B$5:$B$304,0)),"Ordin inexistent în registru.",TRIM(IF(OR(D924="",E924="",F924="",G924=""),"Date incomplete. ","")&amp;IF(AND(D924&lt;&gt;"",OR(D924&lt;INDEX('Registru ordine'!$J$5:$J$304,MATCH(B924,'Registru ordine'!$B$5:$B$304,0))-1,D924&gt;INDEX('Registru ordine'!$L$5:$L$304,MATCH(B924,'Registru ordine'!$B$5:$B$304,0))+1)),"Data e în afara deplasării. ",""))))</f>
        <v/>
      </c>
    </row>
    <row r="925" spans="1:8" x14ac:dyDescent="0.2">
      <c r="A925" s="1" t="str">
        <f t="shared" si="14"/>
        <v/>
      </c>
      <c r="B925" s="18"/>
      <c r="C925" s="19" t="str">
        <f>IF(B925="","",COUNTIF(INDEX($B:$B,5):B925,B925))</f>
        <v/>
      </c>
      <c r="D925" s="20"/>
      <c r="E925" s="6"/>
      <c r="F925" s="6"/>
      <c r="G925" s="7"/>
      <c r="H925" s="21" t="str">
        <f>IF(B925="","",IF(ISNA(MATCH(B925,'Registru ordine'!$B$5:$B$304,0)),"Ordin inexistent în registru.",TRIM(IF(OR(D925="",E925="",F925="",G925=""),"Date incomplete. ","")&amp;IF(AND(D925&lt;&gt;"",OR(D925&lt;INDEX('Registru ordine'!$J$5:$J$304,MATCH(B925,'Registru ordine'!$B$5:$B$304,0))-1,D925&gt;INDEX('Registru ordine'!$L$5:$L$304,MATCH(B925,'Registru ordine'!$B$5:$B$304,0))+1)),"Data e în afara deplasării. ",""))))</f>
        <v/>
      </c>
    </row>
    <row r="926" spans="1:8" x14ac:dyDescent="0.2">
      <c r="A926" s="1" t="str">
        <f t="shared" si="14"/>
        <v/>
      </c>
      <c r="B926" s="18"/>
      <c r="C926" s="19" t="str">
        <f>IF(B926="","",COUNTIF(INDEX($B:$B,5):B926,B926))</f>
        <v/>
      </c>
      <c r="D926" s="20"/>
      <c r="E926" s="6"/>
      <c r="F926" s="6"/>
      <c r="G926" s="7"/>
      <c r="H926" s="21" t="str">
        <f>IF(B926="","",IF(ISNA(MATCH(B926,'Registru ordine'!$B$5:$B$304,0)),"Ordin inexistent în registru.",TRIM(IF(OR(D926="",E926="",F926="",G926=""),"Date incomplete. ","")&amp;IF(AND(D926&lt;&gt;"",OR(D926&lt;INDEX('Registru ordine'!$J$5:$J$304,MATCH(B926,'Registru ordine'!$B$5:$B$304,0))-1,D926&gt;INDEX('Registru ordine'!$L$5:$L$304,MATCH(B926,'Registru ordine'!$B$5:$B$304,0))+1)),"Data e în afara deplasării. ",""))))</f>
        <v/>
      </c>
    </row>
    <row r="927" spans="1:8" x14ac:dyDescent="0.2">
      <c r="A927" s="1" t="str">
        <f t="shared" si="14"/>
        <v/>
      </c>
      <c r="B927" s="18"/>
      <c r="C927" s="19" t="str">
        <f>IF(B927="","",COUNTIF(INDEX($B:$B,5):B927,B927))</f>
        <v/>
      </c>
      <c r="D927" s="20"/>
      <c r="E927" s="6"/>
      <c r="F927" s="6"/>
      <c r="G927" s="7"/>
      <c r="H927" s="21" t="str">
        <f>IF(B927="","",IF(ISNA(MATCH(B927,'Registru ordine'!$B$5:$B$304,0)),"Ordin inexistent în registru.",TRIM(IF(OR(D927="",E927="",F927="",G927=""),"Date incomplete. ","")&amp;IF(AND(D927&lt;&gt;"",OR(D927&lt;INDEX('Registru ordine'!$J$5:$J$304,MATCH(B927,'Registru ordine'!$B$5:$B$304,0))-1,D927&gt;INDEX('Registru ordine'!$L$5:$L$304,MATCH(B927,'Registru ordine'!$B$5:$B$304,0))+1)),"Data e în afara deplasării. ",""))))</f>
        <v/>
      </c>
    </row>
    <row r="928" spans="1:8" x14ac:dyDescent="0.2">
      <c r="A928" s="1" t="str">
        <f t="shared" si="14"/>
        <v/>
      </c>
      <c r="B928" s="18"/>
      <c r="C928" s="19" t="str">
        <f>IF(B928="","",COUNTIF(INDEX($B:$B,5):B928,B928))</f>
        <v/>
      </c>
      <c r="D928" s="20"/>
      <c r="E928" s="6"/>
      <c r="F928" s="6"/>
      <c r="G928" s="7"/>
      <c r="H928" s="21" t="str">
        <f>IF(B928="","",IF(ISNA(MATCH(B928,'Registru ordine'!$B$5:$B$304,0)),"Ordin inexistent în registru.",TRIM(IF(OR(D928="",E928="",F928="",G928=""),"Date incomplete. ","")&amp;IF(AND(D928&lt;&gt;"",OR(D928&lt;INDEX('Registru ordine'!$J$5:$J$304,MATCH(B928,'Registru ordine'!$B$5:$B$304,0))-1,D928&gt;INDEX('Registru ordine'!$L$5:$L$304,MATCH(B928,'Registru ordine'!$B$5:$B$304,0))+1)),"Data e în afara deplasării. ",""))))</f>
        <v/>
      </c>
    </row>
    <row r="929" spans="1:8" x14ac:dyDescent="0.2">
      <c r="A929" s="1" t="str">
        <f t="shared" si="14"/>
        <v/>
      </c>
      <c r="B929" s="18"/>
      <c r="C929" s="19" t="str">
        <f>IF(B929="","",COUNTIF(INDEX($B:$B,5):B929,B929))</f>
        <v/>
      </c>
      <c r="D929" s="20"/>
      <c r="E929" s="6"/>
      <c r="F929" s="6"/>
      <c r="G929" s="7"/>
      <c r="H929" s="21" t="str">
        <f>IF(B929="","",IF(ISNA(MATCH(B929,'Registru ordine'!$B$5:$B$304,0)),"Ordin inexistent în registru.",TRIM(IF(OR(D929="",E929="",F929="",G929=""),"Date incomplete. ","")&amp;IF(AND(D929&lt;&gt;"",OR(D929&lt;INDEX('Registru ordine'!$J$5:$J$304,MATCH(B929,'Registru ordine'!$B$5:$B$304,0))-1,D929&gt;INDEX('Registru ordine'!$L$5:$L$304,MATCH(B929,'Registru ordine'!$B$5:$B$304,0))+1)),"Data e în afara deplasării. ",""))))</f>
        <v/>
      </c>
    </row>
    <row r="930" spans="1:8" x14ac:dyDescent="0.2">
      <c r="A930" s="1" t="str">
        <f t="shared" si="14"/>
        <v/>
      </c>
      <c r="B930" s="18"/>
      <c r="C930" s="19" t="str">
        <f>IF(B930="","",COUNTIF(INDEX($B:$B,5):B930,B930))</f>
        <v/>
      </c>
      <c r="D930" s="20"/>
      <c r="E930" s="6"/>
      <c r="F930" s="6"/>
      <c r="G930" s="7"/>
      <c r="H930" s="21" t="str">
        <f>IF(B930="","",IF(ISNA(MATCH(B930,'Registru ordine'!$B$5:$B$304,0)),"Ordin inexistent în registru.",TRIM(IF(OR(D930="",E930="",F930="",G930=""),"Date incomplete. ","")&amp;IF(AND(D930&lt;&gt;"",OR(D930&lt;INDEX('Registru ordine'!$J$5:$J$304,MATCH(B930,'Registru ordine'!$B$5:$B$304,0))-1,D930&gt;INDEX('Registru ordine'!$L$5:$L$304,MATCH(B930,'Registru ordine'!$B$5:$B$304,0))+1)),"Data e în afara deplasării. ",""))))</f>
        <v/>
      </c>
    </row>
    <row r="931" spans="1:8" x14ac:dyDescent="0.2">
      <c r="A931" s="1" t="str">
        <f t="shared" si="14"/>
        <v/>
      </c>
      <c r="B931" s="18"/>
      <c r="C931" s="19" t="str">
        <f>IF(B931="","",COUNTIF(INDEX($B:$B,5):B931,B931))</f>
        <v/>
      </c>
      <c r="D931" s="20"/>
      <c r="E931" s="6"/>
      <c r="F931" s="6"/>
      <c r="G931" s="7"/>
      <c r="H931" s="21" t="str">
        <f>IF(B931="","",IF(ISNA(MATCH(B931,'Registru ordine'!$B$5:$B$304,0)),"Ordin inexistent în registru.",TRIM(IF(OR(D931="",E931="",F931="",G931=""),"Date incomplete. ","")&amp;IF(AND(D931&lt;&gt;"",OR(D931&lt;INDEX('Registru ordine'!$J$5:$J$304,MATCH(B931,'Registru ordine'!$B$5:$B$304,0))-1,D931&gt;INDEX('Registru ordine'!$L$5:$L$304,MATCH(B931,'Registru ordine'!$B$5:$B$304,0))+1)),"Data e în afara deplasării. ",""))))</f>
        <v/>
      </c>
    </row>
    <row r="932" spans="1:8" x14ac:dyDescent="0.2">
      <c r="A932" s="1" t="str">
        <f t="shared" si="14"/>
        <v/>
      </c>
      <c r="B932" s="18"/>
      <c r="C932" s="19" t="str">
        <f>IF(B932="","",COUNTIF(INDEX($B:$B,5):B932,B932))</f>
        <v/>
      </c>
      <c r="D932" s="20"/>
      <c r="E932" s="6"/>
      <c r="F932" s="6"/>
      <c r="G932" s="7"/>
      <c r="H932" s="21" t="str">
        <f>IF(B932="","",IF(ISNA(MATCH(B932,'Registru ordine'!$B$5:$B$304,0)),"Ordin inexistent în registru.",TRIM(IF(OR(D932="",E932="",F932="",G932=""),"Date incomplete. ","")&amp;IF(AND(D932&lt;&gt;"",OR(D932&lt;INDEX('Registru ordine'!$J$5:$J$304,MATCH(B932,'Registru ordine'!$B$5:$B$304,0))-1,D932&gt;INDEX('Registru ordine'!$L$5:$L$304,MATCH(B932,'Registru ordine'!$B$5:$B$304,0))+1)),"Data e în afara deplasării. ",""))))</f>
        <v/>
      </c>
    </row>
    <row r="933" spans="1:8" x14ac:dyDescent="0.2">
      <c r="A933" s="1" t="str">
        <f t="shared" si="14"/>
        <v/>
      </c>
      <c r="B933" s="18"/>
      <c r="C933" s="19" t="str">
        <f>IF(B933="","",COUNTIF(INDEX($B:$B,5):B933,B933))</f>
        <v/>
      </c>
      <c r="D933" s="20"/>
      <c r="E933" s="6"/>
      <c r="F933" s="6"/>
      <c r="G933" s="7"/>
      <c r="H933" s="21" t="str">
        <f>IF(B933="","",IF(ISNA(MATCH(B933,'Registru ordine'!$B$5:$B$304,0)),"Ordin inexistent în registru.",TRIM(IF(OR(D933="",E933="",F933="",G933=""),"Date incomplete. ","")&amp;IF(AND(D933&lt;&gt;"",OR(D933&lt;INDEX('Registru ordine'!$J$5:$J$304,MATCH(B933,'Registru ordine'!$B$5:$B$304,0))-1,D933&gt;INDEX('Registru ordine'!$L$5:$L$304,MATCH(B933,'Registru ordine'!$B$5:$B$304,0))+1)),"Data e în afara deplasării. ",""))))</f>
        <v/>
      </c>
    </row>
    <row r="934" spans="1:8" x14ac:dyDescent="0.2">
      <c r="A934" s="1" t="str">
        <f t="shared" si="14"/>
        <v/>
      </c>
      <c r="B934" s="18"/>
      <c r="C934" s="19" t="str">
        <f>IF(B934="","",COUNTIF(INDEX($B:$B,5):B934,B934))</f>
        <v/>
      </c>
      <c r="D934" s="20"/>
      <c r="E934" s="6"/>
      <c r="F934" s="6"/>
      <c r="G934" s="7"/>
      <c r="H934" s="21" t="str">
        <f>IF(B934="","",IF(ISNA(MATCH(B934,'Registru ordine'!$B$5:$B$304,0)),"Ordin inexistent în registru.",TRIM(IF(OR(D934="",E934="",F934="",G934=""),"Date incomplete. ","")&amp;IF(AND(D934&lt;&gt;"",OR(D934&lt;INDEX('Registru ordine'!$J$5:$J$304,MATCH(B934,'Registru ordine'!$B$5:$B$304,0))-1,D934&gt;INDEX('Registru ordine'!$L$5:$L$304,MATCH(B934,'Registru ordine'!$B$5:$B$304,0))+1)),"Data e în afara deplasării. ",""))))</f>
        <v/>
      </c>
    </row>
    <row r="935" spans="1:8" x14ac:dyDescent="0.2">
      <c r="A935" s="1" t="str">
        <f t="shared" si="14"/>
        <v/>
      </c>
      <c r="B935" s="18"/>
      <c r="C935" s="19" t="str">
        <f>IF(B935="","",COUNTIF(INDEX($B:$B,5):B935,B935))</f>
        <v/>
      </c>
      <c r="D935" s="20"/>
      <c r="E935" s="6"/>
      <c r="F935" s="6"/>
      <c r="G935" s="7"/>
      <c r="H935" s="21" t="str">
        <f>IF(B935="","",IF(ISNA(MATCH(B935,'Registru ordine'!$B$5:$B$304,0)),"Ordin inexistent în registru.",TRIM(IF(OR(D935="",E935="",F935="",G935=""),"Date incomplete. ","")&amp;IF(AND(D935&lt;&gt;"",OR(D935&lt;INDEX('Registru ordine'!$J$5:$J$304,MATCH(B935,'Registru ordine'!$B$5:$B$304,0))-1,D935&gt;INDEX('Registru ordine'!$L$5:$L$304,MATCH(B935,'Registru ordine'!$B$5:$B$304,0))+1)),"Data e în afara deplasării. ",""))))</f>
        <v/>
      </c>
    </row>
    <row r="936" spans="1:8" x14ac:dyDescent="0.2">
      <c r="A936" s="1" t="str">
        <f t="shared" si="14"/>
        <v/>
      </c>
      <c r="B936" s="18"/>
      <c r="C936" s="19" t="str">
        <f>IF(B936="","",COUNTIF(INDEX($B:$B,5):B936,B936))</f>
        <v/>
      </c>
      <c r="D936" s="20"/>
      <c r="E936" s="6"/>
      <c r="F936" s="6"/>
      <c r="G936" s="7"/>
      <c r="H936" s="21" t="str">
        <f>IF(B936="","",IF(ISNA(MATCH(B936,'Registru ordine'!$B$5:$B$304,0)),"Ordin inexistent în registru.",TRIM(IF(OR(D936="",E936="",F936="",G936=""),"Date incomplete. ","")&amp;IF(AND(D936&lt;&gt;"",OR(D936&lt;INDEX('Registru ordine'!$J$5:$J$304,MATCH(B936,'Registru ordine'!$B$5:$B$304,0))-1,D936&gt;INDEX('Registru ordine'!$L$5:$L$304,MATCH(B936,'Registru ordine'!$B$5:$B$304,0))+1)),"Data e în afara deplasării. ",""))))</f>
        <v/>
      </c>
    </row>
    <row r="937" spans="1:8" x14ac:dyDescent="0.2">
      <c r="A937" s="1" t="str">
        <f t="shared" si="14"/>
        <v/>
      </c>
      <c r="B937" s="18"/>
      <c r="C937" s="19" t="str">
        <f>IF(B937="","",COUNTIF(INDEX($B:$B,5):B937,B937))</f>
        <v/>
      </c>
      <c r="D937" s="20"/>
      <c r="E937" s="6"/>
      <c r="F937" s="6"/>
      <c r="G937" s="7"/>
      <c r="H937" s="21" t="str">
        <f>IF(B937="","",IF(ISNA(MATCH(B937,'Registru ordine'!$B$5:$B$304,0)),"Ordin inexistent în registru.",TRIM(IF(OR(D937="",E937="",F937="",G937=""),"Date incomplete. ","")&amp;IF(AND(D937&lt;&gt;"",OR(D937&lt;INDEX('Registru ordine'!$J$5:$J$304,MATCH(B937,'Registru ordine'!$B$5:$B$304,0))-1,D937&gt;INDEX('Registru ordine'!$L$5:$L$304,MATCH(B937,'Registru ordine'!$B$5:$B$304,0))+1)),"Data e în afara deplasării. ",""))))</f>
        <v/>
      </c>
    </row>
    <row r="938" spans="1:8" x14ac:dyDescent="0.2">
      <c r="A938" s="1" t="str">
        <f t="shared" si="14"/>
        <v/>
      </c>
      <c r="B938" s="18"/>
      <c r="C938" s="19" t="str">
        <f>IF(B938="","",COUNTIF(INDEX($B:$B,5):B938,B938))</f>
        <v/>
      </c>
      <c r="D938" s="20"/>
      <c r="E938" s="6"/>
      <c r="F938" s="6"/>
      <c r="G938" s="7"/>
      <c r="H938" s="21" t="str">
        <f>IF(B938="","",IF(ISNA(MATCH(B938,'Registru ordine'!$B$5:$B$304,0)),"Ordin inexistent în registru.",TRIM(IF(OR(D938="",E938="",F938="",G938=""),"Date incomplete. ","")&amp;IF(AND(D938&lt;&gt;"",OR(D938&lt;INDEX('Registru ordine'!$J$5:$J$304,MATCH(B938,'Registru ordine'!$B$5:$B$304,0))-1,D938&gt;INDEX('Registru ordine'!$L$5:$L$304,MATCH(B938,'Registru ordine'!$B$5:$B$304,0))+1)),"Data e în afara deplasării. ",""))))</f>
        <v/>
      </c>
    </row>
    <row r="939" spans="1:8" x14ac:dyDescent="0.2">
      <c r="A939" s="1" t="str">
        <f t="shared" si="14"/>
        <v/>
      </c>
      <c r="B939" s="18"/>
      <c r="C939" s="19" t="str">
        <f>IF(B939="","",COUNTIF(INDEX($B:$B,5):B939,B939))</f>
        <v/>
      </c>
      <c r="D939" s="20"/>
      <c r="E939" s="6"/>
      <c r="F939" s="6"/>
      <c r="G939" s="7"/>
      <c r="H939" s="21" t="str">
        <f>IF(B939="","",IF(ISNA(MATCH(B939,'Registru ordine'!$B$5:$B$304,0)),"Ordin inexistent în registru.",TRIM(IF(OR(D939="",E939="",F939="",G939=""),"Date incomplete. ","")&amp;IF(AND(D939&lt;&gt;"",OR(D939&lt;INDEX('Registru ordine'!$J$5:$J$304,MATCH(B939,'Registru ordine'!$B$5:$B$304,0))-1,D939&gt;INDEX('Registru ordine'!$L$5:$L$304,MATCH(B939,'Registru ordine'!$B$5:$B$304,0))+1)),"Data e în afara deplasării. ",""))))</f>
        <v/>
      </c>
    </row>
    <row r="940" spans="1:8" x14ac:dyDescent="0.2">
      <c r="A940" s="1" t="str">
        <f t="shared" si="14"/>
        <v/>
      </c>
      <c r="B940" s="18"/>
      <c r="C940" s="19" t="str">
        <f>IF(B940="","",COUNTIF(INDEX($B:$B,5):B940,B940))</f>
        <v/>
      </c>
      <c r="D940" s="20"/>
      <c r="E940" s="6"/>
      <c r="F940" s="6"/>
      <c r="G940" s="7"/>
      <c r="H940" s="21" t="str">
        <f>IF(B940="","",IF(ISNA(MATCH(B940,'Registru ordine'!$B$5:$B$304,0)),"Ordin inexistent în registru.",TRIM(IF(OR(D940="",E940="",F940="",G940=""),"Date incomplete. ","")&amp;IF(AND(D940&lt;&gt;"",OR(D940&lt;INDEX('Registru ordine'!$J$5:$J$304,MATCH(B940,'Registru ordine'!$B$5:$B$304,0))-1,D940&gt;INDEX('Registru ordine'!$L$5:$L$304,MATCH(B940,'Registru ordine'!$B$5:$B$304,0))+1)),"Data e în afara deplasării. ",""))))</f>
        <v/>
      </c>
    </row>
    <row r="941" spans="1:8" x14ac:dyDescent="0.2">
      <c r="A941" s="1" t="str">
        <f t="shared" si="14"/>
        <v/>
      </c>
      <c r="B941" s="18"/>
      <c r="C941" s="19" t="str">
        <f>IF(B941="","",COUNTIF(INDEX($B:$B,5):B941,B941))</f>
        <v/>
      </c>
      <c r="D941" s="20"/>
      <c r="E941" s="6"/>
      <c r="F941" s="6"/>
      <c r="G941" s="7"/>
      <c r="H941" s="21" t="str">
        <f>IF(B941="","",IF(ISNA(MATCH(B941,'Registru ordine'!$B$5:$B$304,0)),"Ordin inexistent în registru.",TRIM(IF(OR(D941="",E941="",F941="",G941=""),"Date incomplete. ","")&amp;IF(AND(D941&lt;&gt;"",OR(D941&lt;INDEX('Registru ordine'!$J$5:$J$304,MATCH(B941,'Registru ordine'!$B$5:$B$304,0))-1,D941&gt;INDEX('Registru ordine'!$L$5:$L$304,MATCH(B941,'Registru ordine'!$B$5:$B$304,0))+1)),"Data e în afara deplasării. ",""))))</f>
        <v/>
      </c>
    </row>
    <row r="942" spans="1:8" x14ac:dyDescent="0.2">
      <c r="A942" s="1" t="str">
        <f t="shared" si="14"/>
        <v/>
      </c>
      <c r="B942" s="18"/>
      <c r="C942" s="19" t="str">
        <f>IF(B942="","",COUNTIF(INDEX($B:$B,5):B942,B942))</f>
        <v/>
      </c>
      <c r="D942" s="20"/>
      <c r="E942" s="6"/>
      <c r="F942" s="6"/>
      <c r="G942" s="7"/>
      <c r="H942" s="21" t="str">
        <f>IF(B942="","",IF(ISNA(MATCH(B942,'Registru ordine'!$B$5:$B$304,0)),"Ordin inexistent în registru.",TRIM(IF(OR(D942="",E942="",F942="",G942=""),"Date incomplete. ","")&amp;IF(AND(D942&lt;&gt;"",OR(D942&lt;INDEX('Registru ordine'!$J$5:$J$304,MATCH(B942,'Registru ordine'!$B$5:$B$304,0))-1,D942&gt;INDEX('Registru ordine'!$L$5:$L$304,MATCH(B942,'Registru ordine'!$B$5:$B$304,0))+1)),"Data e în afara deplasării. ",""))))</f>
        <v/>
      </c>
    </row>
    <row r="943" spans="1:8" x14ac:dyDescent="0.2">
      <c r="A943" s="1" t="str">
        <f t="shared" si="14"/>
        <v/>
      </c>
      <c r="B943" s="18"/>
      <c r="C943" s="19" t="str">
        <f>IF(B943="","",COUNTIF(INDEX($B:$B,5):B943,B943))</f>
        <v/>
      </c>
      <c r="D943" s="20"/>
      <c r="E943" s="6"/>
      <c r="F943" s="6"/>
      <c r="G943" s="7"/>
      <c r="H943" s="21" t="str">
        <f>IF(B943="","",IF(ISNA(MATCH(B943,'Registru ordine'!$B$5:$B$304,0)),"Ordin inexistent în registru.",TRIM(IF(OR(D943="",E943="",F943="",G943=""),"Date incomplete. ","")&amp;IF(AND(D943&lt;&gt;"",OR(D943&lt;INDEX('Registru ordine'!$J$5:$J$304,MATCH(B943,'Registru ordine'!$B$5:$B$304,0))-1,D943&gt;INDEX('Registru ordine'!$L$5:$L$304,MATCH(B943,'Registru ordine'!$B$5:$B$304,0))+1)),"Data e în afara deplasării. ",""))))</f>
        <v/>
      </c>
    </row>
    <row r="944" spans="1:8" x14ac:dyDescent="0.2">
      <c r="A944" s="1" t="str">
        <f t="shared" si="14"/>
        <v/>
      </c>
      <c r="B944" s="18"/>
      <c r="C944" s="19" t="str">
        <f>IF(B944="","",COUNTIF(INDEX($B:$B,5):B944,B944))</f>
        <v/>
      </c>
      <c r="D944" s="20"/>
      <c r="E944" s="6"/>
      <c r="F944" s="6"/>
      <c r="G944" s="7"/>
      <c r="H944" s="21" t="str">
        <f>IF(B944="","",IF(ISNA(MATCH(B944,'Registru ordine'!$B$5:$B$304,0)),"Ordin inexistent în registru.",TRIM(IF(OR(D944="",E944="",F944="",G944=""),"Date incomplete. ","")&amp;IF(AND(D944&lt;&gt;"",OR(D944&lt;INDEX('Registru ordine'!$J$5:$J$304,MATCH(B944,'Registru ordine'!$B$5:$B$304,0))-1,D944&gt;INDEX('Registru ordine'!$L$5:$L$304,MATCH(B944,'Registru ordine'!$B$5:$B$304,0))+1)),"Data e în afara deplasării. ",""))))</f>
        <v/>
      </c>
    </row>
    <row r="945" spans="1:8" x14ac:dyDescent="0.2">
      <c r="A945" s="1" t="str">
        <f t="shared" si="14"/>
        <v/>
      </c>
      <c r="B945" s="18"/>
      <c r="C945" s="19" t="str">
        <f>IF(B945="","",COUNTIF(INDEX($B:$B,5):B945,B945))</f>
        <v/>
      </c>
      <c r="D945" s="20"/>
      <c r="E945" s="6"/>
      <c r="F945" s="6"/>
      <c r="G945" s="7"/>
      <c r="H945" s="21" t="str">
        <f>IF(B945="","",IF(ISNA(MATCH(B945,'Registru ordine'!$B$5:$B$304,0)),"Ordin inexistent în registru.",TRIM(IF(OR(D945="",E945="",F945="",G945=""),"Date incomplete. ","")&amp;IF(AND(D945&lt;&gt;"",OR(D945&lt;INDEX('Registru ordine'!$J$5:$J$304,MATCH(B945,'Registru ordine'!$B$5:$B$304,0))-1,D945&gt;INDEX('Registru ordine'!$L$5:$L$304,MATCH(B945,'Registru ordine'!$B$5:$B$304,0))+1)),"Data e în afara deplasării. ",""))))</f>
        <v/>
      </c>
    </row>
    <row r="946" spans="1:8" x14ac:dyDescent="0.2">
      <c r="A946" s="1" t="str">
        <f t="shared" si="14"/>
        <v/>
      </c>
      <c r="B946" s="18"/>
      <c r="C946" s="19" t="str">
        <f>IF(B946="","",COUNTIF(INDEX($B:$B,5):B946,B946))</f>
        <v/>
      </c>
      <c r="D946" s="20"/>
      <c r="E946" s="6"/>
      <c r="F946" s="6"/>
      <c r="G946" s="7"/>
      <c r="H946" s="21" t="str">
        <f>IF(B946="","",IF(ISNA(MATCH(B946,'Registru ordine'!$B$5:$B$304,0)),"Ordin inexistent în registru.",TRIM(IF(OR(D946="",E946="",F946="",G946=""),"Date incomplete. ","")&amp;IF(AND(D946&lt;&gt;"",OR(D946&lt;INDEX('Registru ordine'!$J$5:$J$304,MATCH(B946,'Registru ordine'!$B$5:$B$304,0))-1,D946&gt;INDEX('Registru ordine'!$L$5:$L$304,MATCH(B946,'Registru ordine'!$B$5:$B$304,0))+1)),"Data e în afara deplasării. ",""))))</f>
        <v/>
      </c>
    </row>
    <row r="947" spans="1:8" x14ac:dyDescent="0.2">
      <c r="A947" s="1" t="str">
        <f t="shared" si="14"/>
        <v/>
      </c>
      <c r="B947" s="18"/>
      <c r="C947" s="19" t="str">
        <f>IF(B947="","",COUNTIF(INDEX($B:$B,5):B947,B947))</f>
        <v/>
      </c>
      <c r="D947" s="20"/>
      <c r="E947" s="6"/>
      <c r="F947" s="6"/>
      <c r="G947" s="7"/>
      <c r="H947" s="21" t="str">
        <f>IF(B947="","",IF(ISNA(MATCH(B947,'Registru ordine'!$B$5:$B$304,0)),"Ordin inexistent în registru.",TRIM(IF(OR(D947="",E947="",F947="",G947=""),"Date incomplete. ","")&amp;IF(AND(D947&lt;&gt;"",OR(D947&lt;INDEX('Registru ordine'!$J$5:$J$304,MATCH(B947,'Registru ordine'!$B$5:$B$304,0))-1,D947&gt;INDEX('Registru ordine'!$L$5:$L$304,MATCH(B947,'Registru ordine'!$B$5:$B$304,0))+1)),"Data e în afara deplasării. ",""))))</f>
        <v/>
      </c>
    </row>
    <row r="948" spans="1:8" x14ac:dyDescent="0.2">
      <c r="A948" s="1" t="str">
        <f t="shared" si="14"/>
        <v/>
      </c>
      <c r="B948" s="18"/>
      <c r="C948" s="19" t="str">
        <f>IF(B948="","",COUNTIF(INDEX($B:$B,5):B948,B948))</f>
        <v/>
      </c>
      <c r="D948" s="20"/>
      <c r="E948" s="6"/>
      <c r="F948" s="6"/>
      <c r="G948" s="7"/>
      <c r="H948" s="21" t="str">
        <f>IF(B948="","",IF(ISNA(MATCH(B948,'Registru ordine'!$B$5:$B$304,0)),"Ordin inexistent în registru.",TRIM(IF(OR(D948="",E948="",F948="",G948=""),"Date incomplete. ","")&amp;IF(AND(D948&lt;&gt;"",OR(D948&lt;INDEX('Registru ordine'!$J$5:$J$304,MATCH(B948,'Registru ordine'!$B$5:$B$304,0))-1,D948&gt;INDEX('Registru ordine'!$L$5:$L$304,MATCH(B948,'Registru ordine'!$B$5:$B$304,0))+1)),"Data e în afara deplasării. ",""))))</f>
        <v/>
      </c>
    </row>
    <row r="949" spans="1:8" x14ac:dyDescent="0.2">
      <c r="A949" s="1" t="str">
        <f t="shared" si="14"/>
        <v/>
      </c>
      <c r="B949" s="18"/>
      <c r="C949" s="19" t="str">
        <f>IF(B949="","",COUNTIF(INDEX($B:$B,5):B949,B949))</f>
        <v/>
      </c>
      <c r="D949" s="20"/>
      <c r="E949" s="6"/>
      <c r="F949" s="6"/>
      <c r="G949" s="7"/>
      <c r="H949" s="21" t="str">
        <f>IF(B949="","",IF(ISNA(MATCH(B949,'Registru ordine'!$B$5:$B$304,0)),"Ordin inexistent în registru.",TRIM(IF(OR(D949="",E949="",F949="",G949=""),"Date incomplete. ","")&amp;IF(AND(D949&lt;&gt;"",OR(D949&lt;INDEX('Registru ordine'!$J$5:$J$304,MATCH(B949,'Registru ordine'!$B$5:$B$304,0))-1,D949&gt;INDEX('Registru ordine'!$L$5:$L$304,MATCH(B949,'Registru ordine'!$B$5:$B$304,0))+1)),"Data e în afara deplasării. ",""))))</f>
        <v/>
      </c>
    </row>
    <row r="950" spans="1:8" x14ac:dyDescent="0.2">
      <c r="A950" s="1" t="str">
        <f t="shared" si="14"/>
        <v/>
      </c>
      <c r="B950" s="18"/>
      <c r="C950" s="19" t="str">
        <f>IF(B950="","",COUNTIF(INDEX($B:$B,5):B950,B950))</f>
        <v/>
      </c>
      <c r="D950" s="20"/>
      <c r="E950" s="6"/>
      <c r="F950" s="6"/>
      <c r="G950" s="7"/>
      <c r="H950" s="21" t="str">
        <f>IF(B950="","",IF(ISNA(MATCH(B950,'Registru ordine'!$B$5:$B$304,0)),"Ordin inexistent în registru.",TRIM(IF(OR(D950="",E950="",F950="",G950=""),"Date incomplete. ","")&amp;IF(AND(D950&lt;&gt;"",OR(D950&lt;INDEX('Registru ordine'!$J$5:$J$304,MATCH(B950,'Registru ordine'!$B$5:$B$304,0))-1,D950&gt;INDEX('Registru ordine'!$L$5:$L$304,MATCH(B950,'Registru ordine'!$B$5:$B$304,0))+1)),"Data e în afara deplasării. ",""))))</f>
        <v/>
      </c>
    </row>
    <row r="951" spans="1:8" x14ac:dyDescent="0.2">
      <c r="A951" s="1" t="str">
        <f t="shared" si="14"/>
        <v/>
      </c>
      <c r="B951" s="18"/>
      <c r="C951" s="19" t="str">
        <f>IF(B951="","",COUNTIF(INDEX($B:$B,5):B951,B951))</f>
        <v/>
      </c>
      <c r="D951" s="20"/>
      <c r="E951" s="6"/>
      <c r="F951" s="6"/>
      <c r="G951" s="7"/>
      <c r="H951" s="21" t="str">
        <f>IF(B951="","",IF(ISNA(MATCH(B951,'Registru ordine'!$B$5:$B$304,0)),"Ordin inexistent în registru.",TRIM(IF(OR(D951="",E951="",F951="",G951=""),"Date incomplete. ","")&amp;IF(AND(D951&lt;&gt;"",OR(D951&lt;INDEX('Registru ordine'!$J$5:$J$304,MATCH(B951,'Registru ordine'!$B$5:$B$304,0))-1,D951&gt;INDEX('Registru ordine'!$L$5:$L$304,MATCH(B951,'Registru ordine'!$B$5:$B$304,0))+1)),"Data e în afara deplasării. ",""))))</f>
        <v/>
      </c>
    </row>
    <row r="952" spans="1:8" x14ac:dyDescent="0.2">
      <c r="A952" s="1" t="str">
        <f t="shared" si="14"/>
        <v/>
      </c>
      <c r="B952" s="18"/>
      <c r="C952" s="19" t="str">
        <f>IF(B952="","",COUNTIF(INDEX($B:$B,5):B952,B952))</f>
        <v/>
      </c>
      <c r="D952" s="20"/>
      <c r="E952" s="6"/>
      <c r="F952" s="6"/>
      <c r="G952" s="7"/>
      <c r="H952" s="21" t="str">
        <f>IF(B952="","",IF(ISNA(MATCH(B952,'Registru ordine'!$B$5:$B$304,0)),"Ordin inexistent în registru.",TRIM(IF(OR(D952="",E952="",F952="",G952=""),"Date incomplete. ","")&amp;IF(AND(D952&lt;&gt;"",OR(D952&lt;INDEX('Registru ordine'!$J$5:$J$304,MATCH(B952,'Registru ordine'!$B$5:$B$304,0))-1,D952&gt;INDEX('Registru ordine'!$L$5:$L$304,MATCH(B952,'Registru ordine'!$B$5:$B$304,0))+1)),"Data e în afara deplasării. ",""))))</f>
        <v/>
      </c>
    </row>
    <row r="953" spans="1:8" x14ac:dyDescent="0.2">
      <c r="A953" s="1" t="str">
        <f t="shared" si="14"/>
        <v/>
      </c>
      <c r="B953" s="18"/>
      <c r="C953" s="19" t="str">
        <f>IF(B953="","",COUNTIF(INDEX($B:$B,5):B953,B953))</f>
        <v/>
      </c>
      <c r="D953" s="20"/>
      <c r="E953" s="6"/>
      <c r="F953" s="6"/>
      <c r="G953" s="7"/>
      <c r="H953" s="21" t="str">
        <f>IF(B953="","",IF(ISNA(MATCH(B953,'Registru ordine'!$B$5:$B$304,0)),"Ordin inexistent în registru.",TRIM(IF(OR(D953="",E953="",F953="",G953=""),"Date incomplete. ","")&amp;IF(AND(D953&lt;&gt;"",OR(D953&lt;INDEX('Registru ordine'!$J$5:$J$304,MATCH(B953,'Registru ordine'!$B$5:$B$304,0))-1,D953&gt;INDEX('Registru ordine'!$L$5:$L$304,MATCH(B953,'Registru ordine'!$B$5:$B$304,0))+1)),"Data e în afara deplasării. ",""))))</f>
        <v/>
      </c>
    </row>
    <row r="954" spans="1:8" x14ac:dyDescent="0.2">
      <c r="A954" s="1" t="str">
        <f t="shared" si="14"/>
        <v/>
      </c>
      <c r="B954" s="18"/>
      <c r="C954" s="19" t="str">
        <f>IF(B954="","",COUNTIF(INDEX($B:$B,5):B954,B954))</f>
        <v/>
      </c>
      <c r="D954" s="20"/>
      <c r="E954" s="6"/>
      <c r="F954" s="6"/>
      <c r="G954" s="7"/>
      <c r="H954" s="21" t="str">
        <f>IF(B954="","",IF(ISNA(MATCH(B954,'Registru ordine'!$B$5:$B$304,0)),"Ordin inexistent în registru.",TRIM(IF(OR(D954="",E954="",F954="",G954=""),"Date incomplete. ","")&amp;IF(AND(D954&lt;&gt;"",OR(D954&lt;INDEX('Registru ordine'!$J$5:$J$304,MATCH(B954,'Registru ordine'!$B$5:$B$304,0))-1,D954&gt;INDEX('Registru ordine'!$L$5:$L$304,MATCH(B954,'Registru ordine'!$B$5:$B$304,0))+1)),"Data e în afara deplasării. ",""))))</f>
        <v/>
      </c>
    </row>
    <row r="955" spans="1:8" x14ac:dyDescent="0.2">
      <c r="A955" s="1" t="str">
        <f t="shared" si="14"/>
        <v/>
      </c>
      <c r="B955" s="18"/>
      <c r="C955" s="19" t="str">
        <f>IF(B955="","",COUNTIF(INDEX($B:$B,5):B955,B955))</f>
        <v/>
      </c>
      <c r="D955" s="20"/>
      <c r="E955" s="6"/>
      <c r="F955" s="6"/>
      <c r="G955" s="7"/>
      <c r="H955" s="21" t="str">
        <f>IF(B955="","",IF(ISNA(MATCH(B955,'Registru ordine'!$B$5:$B$304,0)),"Ordin inexistent în registru.",TRIM(IF(OR(D955="",E955="",F955="",G955=""),"Date incomplete. ","")&amp;IF(AND(D955&lt;&gt;"",OR(D955&lt;INDEX('Registru ordine'!$J$5:$J$304,MATCH(B955,'Registru ordine'!$B$5:$B$304,0))-1,D955&gt;INDEX('Registru ordine'!$L$5:$L$304,MATCH(B955,'Registru ordine'!$B$5:$B$304,0))+1)),"Data e în afara deplasării. ",""))))</f>
        <v/>
      </c>
    </row>
    <row r="956" spans="1:8" x14ac:dyDescent="0.2">
      <c r="A956" s="1" t="str">
        <f t="shared" si="14"/>
        <v/>
      </c>
      <c r="B956" s="18"/>
      <c r="C956" s="19" t="str">
        <f>IF(B956="","",COUNTIF(INDEX($B:$B,5):B956,B956))</f>
        <v/>
      </c>
      <c r="D956" s="20"/>
      <c r="E956" s="6"/>
      <c r="F956" s="6"/>
      <c r="G956" s="7"/>
      <c r="H956" s="21" t="str">
        <f>IF(B956="","",IF(ISNA(MATCH(B956,'Registru ordine'!$B$5:$B$304,0)),"Ordin inexistent în registru.",TRIM(IF(OR(D956="",E956="",F956="",G956=""),"Date incomplete. ","")&amp;IF(AND(D956&lt;&gt;"",OR(D956&lt;INDEX('Registru ordine'!$J$5:$J$304,MATCH(B956,'Registru ordine'!$B$5:$B$304,0))-1,D956&gt;INDEX('Registru ordine'!$L$5:$L$304,MATCH(B956,'Registru ordine'!$B$5:$B$304,0))+1)),"Data e în afara deplasării. ",""))))</f>
        <v/>
      </c>
    </row>
    <row r="957" spans="1:8" x14ac:dyDescent="0.2">
      <c r="A957" s="1" t="str">
        <f t="shared" si="14"/>
        <v/>
      </c>
      <c r="B957" s="18"/>
      <c r="C957" s="19" t="str">
        <f>IF(B957="","",COUNTIF(INDEX($B:$B,5):B957,B957))</f>
        <v/>
      </c>
      <c r="D957" s="20"/>
      <c r="E957" s="6"/>
      <c r="F957" s="6"/>
      <c r="G957" s="7"/>
      <c r="H957" s="21" t="str">
        <f>IF(B957="","",IF(ISNA(MATCH(B957,'Registru ordine'!$B$5:$B$304,0)),"Ordin inexistent în registru.",TRIM(IF(OR(D957="",E957="",F957="",G957=""),"Date incomplete. ","")&amp;IF(AND(D957&lt;&gt;"",OR(D957&lt;INDEX('Registru ordine'!$J$5:$J$304,MATCH(B957,'Registru ordine'!$B$5:$B$304,0))-1,D957&gt;INDEX('Registru ordine'!$L$5:$L$304,MATCH(B957,'Registru ordine'!$B$5:$B$304,0))+1)),"Data e în afara deplasării. ",""))))</f>
        <v/>
      </c>
    </row>
    <row r="958" spans="1:8" x14ac:dyDescent="0.2">
      <c r="A958" s="1" t="str">
        <f t="shared" si="14"/>
        <v/>
      </c>
      <c r="B958" s="18"/>
      <c r="C958" s="19" t="str">
        <f>IF(B958="","",COUNTIF(INDEX($B:$B,5):B958,B958))</f>
        <v/>
      </c>
      <c r="D958" s="20"/>
      <c r="E958" s="6"/>
      <c r="F958" s="6"/>
      <c r="G958" s="7"/>
      <c r="H958" s="21" t="str">
        <f>IF(B958="","",IF(ISNA(MATCH(B958,'Registru ordine'!$B$5:$B$304,0)),"Ordin inexistent în registru.",TRIM(IF(OR(D958="",E958="",F958="",G958=""),"Date incomplete. ","")&amp;IF(AND(D958&lt;&gt;"",OR(D958&lt;INDEX('Registru ordine'!$J$5:$J$304,MATCH(B958,'Registru ordine'!$B$5:$B$304,0))-1,D958&gt;INDEX('Registru ordine'!$L$5:$L$304,MATCH(B958,'Registru ordine'!$B$5:$B$304,0))+1)),"Data e în afara deplasării. ",""))))</f>
        <v/>
      </c>
    </row>
    <row r="959" spans="1:8" x14ac:dyDescent="0.2">
      <c r="A959" s="1" t="str">
        <f t="shared" si="14"/>
        <v/>
      </c>
      <c r="B959" s="18"/>
      <c r="C959" s="19" t="str">
        <f>IF(B959="","",COUNTIF(INDEX($B:$B,5):B959,B959))</f>
        <v/>
      </c>
      <c r="D959" s="20"/>
      <c r="E959" s="6"/>
      <c r="F959" s="6"/>
      <c r="G959" s="7"/>
      <c r="H959" s="21" t="str">
        <f>IF(B959="","",IF(ISNA(MATCH(B959,'Registru ordine'!$B$5:$B$304,0)),"Ordin inexistent în registru.",TRIM(IF(OR(D959="",E959="",F959="",G959=""),"Date incomplete. ","")&amp;IF(AND(D959&lt;&gt;"",OR(D959&lt;INDEX('Registru ordine'!$J$5:$J$304,MATCH(B959,'Registru ordine'!$B$5:$B$304,0))-1,D959&gt;INDEX('Registru ordine'!$L$5:$L$304,MATCH(B959,'Registru ordine'!$B$5:$B$304,0))+1)),"Data e în afara deplasării. ",""))))</f>
        <v/>
      </c>
    </row>
    <row r="960" spans="1:8" x14ac:dyDescent="0.2">
      <c r="A960" s="1" t="str">
        <f t="shared" si="14"/>
        <v/>
      </c>
      <c r="B960" s="18"/>
      <c r="C960" s="19" t="str">
        <f>IF(B960="","",COUNTIF(INDEX($B:$B,5):B960,B960))</f>
        <v/>
      </c>
      <c r="D960" s="20"/>
      <c r="E960" s="6"/>
      <c r="F960" s="6"/>
      <c r="G960" s="7"/>
      <c r="H960" s="21" t="str">
        <f>IF(B960="","",IF(ISNA(MATCH(B960,'Registru ordine'!$B$5:$B$304,0)),"Ordin inexistent în registru.",TRIM(IF(OR(D960="",E960="",F960="",G960=""),"Date incomplete. ","")&amp;IF(AND(D960&lt;&gt;"",OR(D960&lt;INDEX('Registru ordine'!$J$5:$J$304,MATCH(B960,'Registru ordine'!$B$5:$B$304,0))-1,D960&gt;INDEX('Registru ordine'!$L$5:$L$304,MATCH(B960,'Registru ordine'!$B$5:$B$304,0))+1)),"Data e în afara deplasării. ",""))))</f>
        <v/>
      </c>
    </row>
    <row r="961" spans="1:8" x14ac:dyDescent="0.2">
      <c r="A961" s="1" t="str">
        <f t="shared" si="14"/>
        <v/>
      </c>
      <c r="B961" s="18"/>
      <c r="C961" s="19" t="str">
        <f>IF(B961="","",COUNTIF(INDEX($B:$B,5):B961,B961))</f>
        <v/>
      </c>
      <c r="D961" s="20"/>
      <c r="E961" s="6"/>
      <c r="F961" s="6"/>
      <c r="G961" s="7"/>
      <c r="H961" s="21" t="str">
        <f>IF(B961="","",IF(ISNA(MATCH(B961,'Registru ordine'!$B$5:$B$304,0)),"Ordin inexistent în registru.",TRIM(IF(OR(D961="",E961="",F961="",G961=""),"Date incomplete. ","")&amp;IF(AND(D961&lt;&gt;"",OR(D961&lt;INDEX('Registru ordine'!$J$5:$J$304,MATCH(B961,'Registru ordine'!$B$5:$B$304,0))-1,D961&gt;INDEX('Registru ordine'!$L$5:$L$304,MATCH(B961,'Registru ordine'!$B$5:$B$304,0))+1)),"Data e în afara deplasării. ",""))))</f>
        <v/>
      </c>
    </row>
    <row r="962" spans="1:8" x14ac:dyDescent="0.2">
      <c r="A962" s="1" t="str">
        <f t="shared" si="14"/>
        <v/>
      </c>
      <c r="B962" s="18"/>
      <c r="C962" s="19" t="str">
        <f>IF(B962="","",COUNTIF(INDEX($B:$B,5):B962,B962))</f>
        <v/>
      </c>
      <c r="D962" s="20"/>
      <c r="E962" s="6"/>
      <c r="F962" s="6"/>
      <c r="G962" s="7"/>
      <c r="H962" s="21" t="str">
        <f>IF(B962="","",IF(ISNA(MATCH(B962,'Registru ordine'!$B$5:$B$304,0)),"Ordin inexistent în registru.",TRIM(IF(OR(D962="",E962="",F962="",G962=""),"Date incomplete. ","")&amp;IF(AND(D962&lt;&gt;"",OR(D962&lt;INDEX('Registru ordine'!$J$5:$J$304,MATCH(B962,'Registru ordine'!$B$5:$B$304,0))-1,D962&gt;INDEX('Registru ordine'!$L$5:$L$304,MATCH(B962,'Registru ordine'!$B$5:$B$304,0))+1)),"Data e în afara deplasării. ",""))))</f>
        <v/>
      </c>
    </row>
    <row r="963" spans="1:8" x14ac:dyDescent="0.2">
      <c r="A963" s="1" t="str">
        <f t="shared" si="14"/>
        <v/>
      </c>
      <c r="B963" s="18"/>
      <c r="C963" s="19" t="str">
        <f>IF(B963="","",COUNTIF(INDEX($B:$B,5):B963,B963))</f>
        <v/>
      </c>
      <c r="D963" s="20"/>
      <c r="E963" s="6"/>
      <c r="F963" s="6"/>
      <c r="G963" s="7"/>
      <c r="H963" s="21" t="str">
        <f>IF(B963="","",IF(ISNA(MATCH(B963,'Registru ordine'!$B$5:$B$304,0)),"Ordin inexistent în registru.",TRIM(IF(OR(D963="",E963="",F963="",G963=""),"Date incomplete. ","")&amp;IF(AND(D963&lt;&gt;"",OR(D963&lt;INDEX('Registru ordine'!$J$5:$J$304,MATCH(B963,'Registru ordine'!$B$5:$B$304,0))-1,D963&gt;INDEX('Registru ordine'!$L$5:$L$304,MATCH(B963,'Registru ordine'!$B$5:$B$304,0))+1)),"Data e în afara deplasării. ",""))))</f>
        <v/>
      </c>
    </row>
    <row r="964" spans="1:8" x14ac:dyDescent="0.2">
      <c r="A964" s="1" t="str">
        <f t="shared" si="14"/>
        <v/>
      </c>
      <c r="B964" s="18"/>
      <c r="C964" s="19" t="str">
        <f>IF(B964="","",COUNTIF(INDEX($B:$B,5):B964,B964))</f>
        <v/>
      </c>
      <c r="D964" s="20"/>
      <c r="E964" s="6"/>
      <c r="F964" s="6"/>
      <c r="G964" s="7"/>
      <c r="H964" s="21" t="str">
        <f>IF(B964="","",IF(ISNA(MATCH(B964,'Registru ordine'!$B$5:$B$304,0)),"Ordin inexistent în registru.",TRIM(IF(OR(D964="",E964="",F964="",G964=""),"Date incomplete. ","")&amp;IF(AND(D964&lt;&gt;"",OR(D964&lt;INDEX('Registru ordine'!$J$5:$J$304,MATCH(B964,'Registru ordine'!$B$5:$B$304,0))-1,D964&gt;INDEX('Registru ordine'!$L$5:$L$304,MATCH(B964,'Registru ordine'!$B$5:$B$304,0))+1)),"Data e în afara deplasării. ",""))))</f>
        <v/>
      </c>
    </row>
    <row r="965" spans="1:8" x14ac:dyDescent="0.2">
      <c r="A965" s="1" t="str">
        <f t="shared" ref="A965:A1004" si="15">IF(B965="","",B965&amp;"|"&amp;C965)</f>
        <v/>
      </c>
      <c r="B965" s="18"/>
      <c r="C965" s="19" t="str">
        <f>IF(B965="","",COUNTIF(INDEX($B:$B,5):B965,B965))</f>
        <v/>
      </c>
      <c r="D965" s="20"/>
      <c r="E965" s="6"/>
      <c r="F965" s="6"/>
      <c r="G965" s="7"/>
      <c r="H965" s="21" t="str">
        <f>IF(B965="","",IF(ISNA(MATCH(B965,'Registru ordine'!$B$5:$B$304,0)),"Ordin inexistent în registru.",TRIM(IF(OR(D965="",E965="",F965="",G965=""),"Date incomplete. ","")&amp;IF(AND(D965&lt;&gt;"",OR(D965&lt;INDEX('Registru ordine'!$J$5:$J$304,MATCH(B965,'Registru ordine'!$B$5:$B$304,0))-1,D965&gt;INDEX('Registru ordine'!$L$5:$L$304,MATCH(B965,'Registru ordine'!$B$5:$B$304,0))+1)),"Data e în afara deplasării. ",""))))</f>
        <v/>
      </c>
    </row>
    <row r="966" spans="1:8" x14ac:dyDescent="0.2">
      <c r="A966" s="1" t="str">
        <f t="shared" si="15"/>
        <v/>
      </c>
      <c r="B966" s="18"/>
      <c r="C966" s="19" t="str">
        <f>IF(B966="","",COUNTIF(INDEX($B:$B,5):B966,B966))</f>
        <v/>
      </c>
      <c r="D966" s="20"/>
      <c r="E966" s="6"/>
      <c r="F966" s="6"/>
      <c r="G966" s="7"/>
      <c r="H966" s="21" t="str">
        <f>IF(B966="","",IF(ISNA(MATCH(B966,'Registru ordine'!$B$5:$B$304,0)),"Ordin inexistent în registru.",TRIM(IF(OR(D966="",E966="",F966="",G966=""),"Date incomplete. ","")&amp;IF(AND(D966&lt;&gt;"",OR(D966&lt;INDEX('Registru ordine'!$J$5:$J$304,MATCH(B966,'Registru ordine'!$B$5:$B$304,0))-1,D966&gt;INDEX('Registru ordine'!$L$5:$L$304,MATCH(B966,'Registru ordine'!$B$5:$B$304,0))+1)),"Data e în afara deplasării. ",""))))</f>
        <v/>
      </c>
    </row>
    <row r="967" spans="1:8" x14ac:dyDescent="0.2">
      <c r="A967" s="1" t="str">
        <f t="shared" si="15"/>
        <v/>
      </c>
      <c r="B967" s="18"/>
      <c r="C967" s="19" t="str">
        <f>IF(B967="","",COUNTIF(INDEX($B:$B,5):B967,B967))</f>
        <v/>
      </c>
      <c r="D967" s="20"/>
      <c r="E967" s="6"/>
      <c r="F967" s="6"/>
      <c r="G967" s="7"/>
      <c r="H967" s="21" t="str">
        <f>IF(B967="","",IF(ISNA(MATCH(B967,'Registru ordine'!$B$5:$B$304,0)),"Ordin inexistent în registru.",TRIM(IF(OR(D967="",E967="",F967="",G967=""),"Date incomplete. ","")&amp;IF(AND(D967&lt;&gt;"",OR(D967&lt;INDEX('Registru ordine'!$J$5:$J$304,MATCH(B967,'Registru ordine'!$B$5:$B$304,0))-1,D967&gt;INDEX('Registru ordine'!$L$5:$L$304,MATCH(B967,'Registru ordine'!$B$5:$B$304,0))+1)),"Data e în afara deplasării. ",""))))</f>
        <v/>
      </c>
    </row>
    <row r="968" spans="1:8" x14ac:dyDescent="0.2">
      <c r="A968" s="1" t="str">
        <f t="shared" si="15"/>
        <v/>
      </c>
      <c r="B968" s="18"/>
      <c r="C968" s="19" t="str">
        <f>IF(B968="","",COUNTIF(INDEX($B:$B,5):B968,B968))</f>
        <v/>
      </c>
      <c r="D968" s="20"/>
      <c r="E968" s="6"/>
      <c r="F968" s="6"/>
      <c r="G968" s="7"/>
      <c r="H968" s="21" t="str">
        <f>IF(B968="","",IF(ISNA(MATCH(B968,'Registru ordine'!$B$5:$B$304,0)),"Ordin inexistent în registru.",TRIM(IF(OR(D968="",E968="",F968="",G968=""),"Date incomplete. ","")&amp;IF(AND(D968&lt;&gt;"",OR(D968&lt;INDEX('Registru ordine'!$J$5:$J$304,MATCH(B968,'Registru ordine'!$B$5:$B$304,0))-1,D968&gt;INDEX('Registru ordine'!$L$5:$L$304,MATCH(B968,'Registru ordine'!$B$5:$B$304,0))+1)),"Data e în afara deplasării. ",""))))</f>
        <v/>
      </c>
    </row>
    <row r="969" spans="1:8" x14ac:dyDescent="0.2">
      <c r="A969" s="1" t="str">
        <f t="shared" si="15"/>
        <v/>
      </c>
      <c r="B969" s="18"/>
      <c r="C969" s="19" t="str">
        <f>IF(B969="","",COUNTIF(INDEX($B:$B,5):B969,B969))</f>
        <v/>
      </c>
      <c r="D969" s="20"/>
      <c r="E969" s="6"/>
      <c r="F969" s="6"/>
      <c r="G969" s="7"/>
      <c r="H969" s="21" t="str">
        <f>IF(B969="","",IF(ISNA(MATCH(B969,'Registru ordine'!$B$5:$B$304,0)),"Ordin inexistent în registru.",TRIM(IF(OR(D969="",E969="",F969="",G969=""),"Date incomplete. ","")&amp;IF(AND(D969&lt;&gt;"",OR(D969&lt;INDEX('Registru ordine'!$J$5:$J$304,MATCH(B969,'Registru ordine'!$B$5:$B$304,0))-1,D969&gt;INDEX('Registru ordine'!$L$5:$L$304,MATCH(B969,'Registru ordine'!$B$5:$B$304,0))+1)),"Data e în afara deplasării. ",""))))</f>
        <v/>
      </c>
    </row>
    <row r="970" spans="1:8" x14ac:dyDescent="0.2">
      <c r="A970" s="1" t="str">
        <f t="shared" si="15"/>
        <v/>
      </c>
      <c r="B970" s="18"/>
      <c r="C970" s="19" t="str">
        <f>IF(B970="","",COUNTIF(INDEX($B:$B,5):B970,B970))</f>
        <v/>
      </c>
      <c r="D970" s="20"/>
      <c r="E970" s="6"/>
      <c r="F970" s="6"/>
      <c r="G970" s="7"/>
      <c r="H970" s="21" t="str">
        <f>IF(B970="","",IF(ISNA(MATCH(B970,'Registru ordine'!$B$5:$B$304,0)),"Ordin inexistent în registru.",TRIM(IF(OR(D970="",E970="",F970="",G970=""),"Date incomplete. ","")&amp;IF(AND(D970&lt;&gt;"",OR(D970&lt;INDEX('Registru ordine'!$J$5:$J$304,MATCH(B970,'Registru ordine'!$B$5:$B$304,0))-1,D970&gt;INDEX('Registru ordine'!$L$5:$L$304,MATCH(B970,'Registru ordine'!$B$5:$B$304,0))+1)),"Data e în afara deplasării. ",""))))</f>
        <v/>
      </c>
    </row>
    <row r="971" spans="1:8" x14ac:dyDescent="0.2">
      <c r="A971" s="1" t="str">
        <f t="shared" si="15"/>
        <v/>
      </c>
      <c r="B971" s="18"/>
      <c r="C971" s="19" t="str">
        <f>IF(B971="","",COUNTIF(INDEX($B:$B,5):B971,B971))</f>
        <v/>
      </c>
      <c r="D971" s="20"/>
      <c r="E971" s="6"/>
      <c r="F971" s="6"/>
      <c r="G971" s="7"/>
      <c r="H971" s="21" t="str">
        <f>IF(B971="","",IF(ISNA(MATCH(B971,'Registru ordine'!$B$5:$B$304,0)),"Ordin inexistent în registru.",TRIM(IF(OR(D971="",E971="",F971="",G971=""),"Date incomplete. ","")&amp;IF(AND(D971&lt;&gt;"",OR(D971&lt;INDEX('Registru ordine'!$J$5:$J$304,MATCH(B971,'Registru ordine'!$B$5:$B$304,0))-1,D971&gt;INDEX('Registru ordine'!$L$5:$L$304,MATCH(B971,'Registru ordine'!$B$5:$B$304,0))+1)),"Data e în afara deplasării. ",""))))</f>
        <v/>
      </c>
    </row>
    <row r="972" spans="1:8" x14ac:dyDescent="0.2">
      <c r="A972" s="1" t="str">
        <f t="shared" si="15"/>
        <v/>
      </c>
      <c r="B972" s="18"/>
      <c r="C972" s="19" t="str">
        <f>IF(B972="","",COUNTIF(INDEX($B:$B,5):B972,B972))</f>
        <v/>
      </c>
      <c r="D972" s="20"/>
      <c r="E972" s="6"/>
      <c r="F972" s="6"/>
      <c r="G972" s="7"/>
      <c r="H972" s="21" t="str">
        <f>IF(B972="","",IF(ISNA(MATCH(B972,'Registru ordine'!$B$5:$B$304,0)),"Ordin inexistent în registru.",TRIM(IF(OR(D972="",E972="",F972="",G972=""),"Date incomplete. ","")&amp;IF(AND(D972&lt;&gt;"",OR(D972&lt;INDEX('Registru ordine'!$J$5:$J$304,MATCH(B972,'Registru ordine'!$B$5:$B$304,0))-1,D972&gt;INDEX('Registru ordine'!$L$5:$L$304,MATCH(B972,'Registru ordine'!$B$5:$B$304,0))+1)),"Data e în afara deplasării. ",""))))</f>
        <v/>
      </c>
    </row>
    <row r="973" spans="1:8" x14ac:dyDescent="0.2">
      <c r="A973" s="1" t="str">
        <f t="shared" si="15"/>
        <v/>
      </c>
      <c r="B973" s="18"/>
      <c r="C973" s="19" t="str">
        <f>IF(B973="","",COUNTIF(INDEX($B:$B,5):B973,B973))</f>
        <v/>
      </c>
      <c r="D973" s="20"/>
      <c r="E973" s="6"/>
      <c r="F973" s="6"/>
      <c r="G973" s="7"/>
      <c r="H973" s="21" t="str">
        <f>IF(B973="","",IF(ISNA(MATCH(B973,'Registru ordine'!$B$5:$B$304,0)),"Ordin inexistent în registru.",TRIM(IF(OR(D973="",E973="",F973="",G973=""),"Date incomplete. ","")&amp;IF(AND(D973&lt;&gt;"",OR(D973&lt;INDEX('Registru ordine'!$J$5:$J$304,MATCH(B973,'Registru ordine'!$B$5:$B$304,0))-1,D973&gt;INDEX('Registru ordine'!$L$5:$L$304,MATCH(B973,'Registru ordine'!$B$5:$B$304,0))+1)),"Data e în afara deplasării. ",""))))</f>
        <v/>
      </c>
    </row>
    <row r="974" spans="1:8" x14ac:dyDescent="0.2">
      <c r="A974" s="1" t="str">
        <f t="shared" si="15"/>
        <v/>
      </c>
      <c r="B974" s="18"/>
      <c r="C974" s="19" t="str">
        <f>IF(B974="","",COUNTIF(INDEX($B:$B,5):B974,B974))</f>
        <v/>
      </c>
      <c r="D974" s="20"/>
      <c r="E974" s="6"/>
      <c r="F974" s="6"/>
      <c r="G974" s="7"/>
      <c r="H974" s="21" t="str">
        <f>IF(B974="","",IF(ISNA(MATCH(B974,'Registru ordine'!$B$5:$B$304,0)),"Ordin inexistent în registru.",TRIM(IF(OR(D974="",E974="",F974="",G974=""),"Date incomplete. ","")&amp;IF(AND(D974&lt;&gt;"",OR(D974&lt;INDEX('Registru ordine'!$J$5:$J$304,MATCH(B974,'Registru ordine'!$B$5:$B$304,0))-1,D974&gt;INDEX('Registru ordine'!$L$5:$L$304,MATCH(B974,'Registru ordine'!$B$5:$B$304,0))+1)),"Data e în afara deplasării. ",""))))</f>
        <v/>
      </c>
    </row>
    <row r="975" spans="1:8" x14ac:dyDescent="0.2">
      <c r="A975" s="1" t="str">
        <f t="shared" si="15"/>
        <v/>
      </c>
      <c r="B975" s="18"/>
      <c r="C975" s="19" t="str">
        <f>IF(B975="","",COUNTIF(INDEX($B:$B,5):B975,B975))</f>
        <v/>
      </c>
      <c r="D975" s="20"/>
      <c r="E975" s="6"/>
      <c r="F975" s="6"/>
      <c r="G975" s="7"/>
      <c r="H975" s="21" t="str">
        <f>IF(B975="","",IF(ISNA(MATCH(B975,'Registru ordine'!$B$5:$B$304,0)),"Ordin inexistent în registru.",TRIM(IF(OR(D975="",E975="",F975="",G975=""),"Date incomplete. ","")&amp;IF(AND(D975&lt;&gt;"",OR(D975&lt;INDEX('Registru ordine'!$J$5:$J$304,MATCH(B975,'Registru ordine'!$B$5:$B$304,0))-1,D975&gt;INDEX('Registru ordine'!$L$5:$L$304,MATCH(B975,'Registru ordine'!$B$5:$B$304,0))+1)),"Data e în afara deplasării. ",""))))</f>
        <v/>
      </c>
    </row>
    <row r="976" spans="1:8" x14ac:dyDescent="0.2">
      <c r="A976" s="1" t="str">
        <f t="shared" si="15"/>
        <v/>
      </c>
      <c r="B976" s="18"/>
      <c r="C976" s="19" t="str">
        <f>IF(B976="","",COUNTIF(INDEX($B:$B,5):B976,B976))</f>
        <v/>
      </c>
      <c r="D976" s="20"/>
      <c r="E976" s="6"/>
      <c r="F976" s="6"/>
      <c r="G976" s="7"/>
      <c r="H976" s="21" t="str">
        <f>IF(B976="","",IF(ISNA(MATCH(B976,'Registru ordine'!$B$5:$B$304,0)),"Ordin inexistent în registru.",TRIM(IF(OR(D976="",E976="",F976="",G976=""),"Date incomplete. ","")&amp;IF(AND(D976&lt;&gt;"",OR(D976&lt;INDEX('Registru ordine'!$J$5:$J$304,MATCH(B976,'Registru ordine'!$B$5:$B$304,0))-1,D976&gt;INDEX('Registru ordine'!$L$5:$L$304,MATCH(B976,'Registru ordine'!$B$5:$B$304,0))+1)),"Data e în afara deplasării. ",""))))</f>
        <v/>
      </c>
    </row>
    <row r="977" spans="1:8" x14ac:dyDescent="0.2">
      <c r="A977" s="1" t="str">
        <f t="shared" si="15"/>
        <v/>
      </c>
      <c r="B977" s="18"/>
      <c r="C977" s="19" t="str">
        <f>IF(B977="","",COUNTIF(INDEX($B:$B,5):B977,B977))</f>
        <v/>
      </c>
      <c r="D977" s="20"/>
      <c r="E977" s="6"/>
      <c r="F977" s="6"/>
      <c r="G977" s="7"/>
      <c r="H977" s="21" t="str">
        <f>IF(B977="","",IF(ISNA(MATCH(B977,'Registru ordine'!$B$5:$B$304,0)),"Ordin inexistent în registru.",TRIM(IF(OR(D977="",E977="",F977="",G977=""),"Date incomplete. ","")&amp;IF(AND(D977&lt;&gt;"",OR(D977&lt;INDEX('Registru ordine'!$J$5:$J$304,MATCH(B977,'Registru ordine'!$B$5:$B$304,0))-1,D977&gt;INDEX('Registru ordine'!$L$5:$L$304,MATCH(B977,'Registru ordine'!$B$5:$B$304,0))+1)),"Data e în afara deplasării. ",""))))</f>
        <v/>
      </c>
    </row>
    <row r="978" spans="1:8" x14ac:dyDescent="0.2">
      <c r="A978" s="1" t="str">
        <f t="shared" si="15"/>
        <v/>
      </c>
      <c r="B978" s="18"/>
      <c r="C978" s="19" t="str">
        <f>IF(B978="","",COUNTIF(INDEX($B:$B,5):B978,B978))</f>
        <v/>
      </c>
      <c r="D978" s="20"/>
      <c r="E978" s="6"/>
      <c r="F978" s="6"/>
      <c r="G978" s="7"/>
      <c r="H978" s="21" t="str">
        <f>IF(B978="","",IF(ISNA(MATCH(B978,'Registru ordine'!$B$5:$B$304,0)),"Ordin inexistent în registru.",TRIM(IF(OR(D978="",E978="",F978="",G978=""),"Date incomplete. ","")&amp;IF(AND(D978&lt;&gt;"",OR(D978&lt;INDEX('Registru ordine'!$J$5:$J$304,MATCH(B978,'Registru ordine'!$B$5:$B$304,0))-1,D978&gt;INDEX('Registru ordine'!$L$5:$L$304,MATCH(B978,'Registru ordine'!$B$5:$B$304,0))+1)),"Data e în afara deplasării. ",""))))</f>
        <v/>
      </c>
    </row>
    <row r="979" spans="1:8" x14ac:dyDescent="0.2">
      <c r="A979" s="1" t="str">
        <f t="shared" si="15"/>
        <v/>
      </c>
      <c r="B979" s="18"/>
      <c r="C979" s="19" t="str">
        <f>IF(B979="","",COUNTIF(INDEX($B:$B,5):B979,B979))</f>
        <v/>
      </c>
      <c r="D979" s="20"/>
      <c r="E979" s="6"/>
      <c r="F979" s="6"/>
      <c r="G979" s="7"/>
      <c r="H979" s="21" t="str">
        <f>IF(B979="","",IF(ISNA(MATCH(B979,'Registru ordine'!$B$5:$B$304,0)),"Ordin inexistent în registru.",TRIM(IF(OR(D979="",E979="",F979="",G979=""),"Date incomplete. ","")&amp;IF(AND(D979&lt;&gt;"",OR(D979&lt;INDEX('Registru ordine'!$J$5:$J$304,MATCH(B979,'Registru ordine'!$B$5:$B$304,0))-1,D979&gt;INDEX('Registru ordine'!$L$5:$L$304,MATCH(B979,'Registru ordine'!$B$5:$B$304,0))+1)),"Data e în afara deplasării. ",""))))</f>
        <v/>
      </c>
    </row>
    <row r="980" spans="1:8" x14ac:dyDescent="0.2">
      <c r="A980" s="1" t="str">
        <f t="shared" si="15"/>
        <v/>
      </c>
      <c r="B980" s="18"/>
      <c r="C980" s="19" t="str">
        <f>IF(B980="","",COUNTIF(INDEX($B:$B,5):B980,B980))</f>
        <v/>
      </c>
      <c r="D980" s="20"/>
      <c r="E980" s="6"/>
      <c r="F980" s="6"/>
      <c r="G980" s="7"/>
      <c r="H980" s="21" t="str">
        <f>IF(B980="","",IF(ISNA(MATCH(B980,'Registru ordine'!$B$5:$B$304,0)),"Ordin inexistent în registru.",TRIM(IF(OR(D980="",E980="",F980="",G980=""),"Date incomplete. ","")&amp;IF(AND(D980&lt;&gt;"",OR(D980&lt;INDEX('Registru ordine'!$J$5:$J$304,MATCH(B980,'Registru ordine'!$B$5:$B$304,0))-1,D980&gt;INDEX('Registru ordine'!$L$5:$L$304,MATCH(B980,'Registru ordine'!$B$5:$B$304,0))+1)),"Data e în afara deplasării. ",""))))</f>
        <v/>
      </c>
    </row>
    <row r="981" spans="1:8" x14ac:dyDescent="0.2">
      <c r="A981" s="1" t="str">
        <f t="shared" si="15"/>
        <v/>
      </c>
      <c r="B981" s="18"/>
      <c r="C981" s="19" t="str">
        <f>IF(B981="","",COUNTIF(INDEX($B:$B,5):B981,B981))</f>
        <v/>
      </c>
      <c r="D981" s="20"/>
      <c r="E981" s="6"/>
      <c r="F981" s="6"/>
      <c r="G981" s="7"/>
      <c r="H981" s="21" t="str">
        <f>IF(B981="","",IF(ISNA(MATCH(B981,'Registru ordine'!$B$5:$B$304,0)),"Ordin inexistent în registru.",TRIM(IF(OR(D981="",E981="",F981="",G981=""),"Date incomplete. ","")&amp;IF(AND(D981&lt;&gt;"",OR(D981&lt;INDEX('Registru ordine'!$J$5:$J$304,MATCH(B981,'Registru ordine'!$B$5:$B$304,0))-1,D981&gt;INDEX('Registru ordine'!$L$5:$L$304,MATCH(B981,'Registru ordine'!$B$5:$B$304,0))+1)),"Data e în afara deplasării. ",""))))</f>
        <v/>
      </c>
    </row>
    <row r="982" spans="1:8" x14ac:dyDescent="0.2">
      <c r="A982" s="1" t="str">
        <f t="shared" si="15"/>
        <v/>
      </c>
      <c r="B982" s="18"/>
      <c r="C982" s="19" t="str">
        <f>IF(B982="","",COUNTIF(INDEX($B:$B,5):B982,B982))</f>
        <v/>
      </c>
      <c r="D982" s="20"/>
      <c r="E982" s="6"/>
      <c r="F982" s="6"/>
      <c r="G982" s="7"/>
      <c r="H982" s="21" t="str">
        <f>IF(B982="","",IF(ISNA(MATCH(B982,'Registru ordine'!$B$5:$B$304,0)),"Ordin inexistent în registru.",TRIM(IF(OR(D982="",E982="",F982="",G982=""),"Date incomplete. ","")&amp;IF(AND(D982&lt;&gt;"",OR(D982&lt;INDEX('Registru ordine'!$J$5:$J$304,MATCH(B982,'Registru ordine'!$B$5:$B$304,0))-1,D982&gt;INDEX('Registru ordine'!$L$5:$L$304,MATCH(B982,'Registru ordine'!$B$5:$B$304,0))+1)),"Data e în afara deplasării. ",""))))</f>
        <v/>
      </c>
    </row>
    <row r="983" spans="1:8" x14ac:dyDescent="0.2">
      <c r="A983" s="1" t="str">
        <f t="shared" si="15"/>
        <v/>
      </c>
      <c r="B983" s="18"/>
      <c r="C983" s="19" t="str">
        <f>IF(B983="","",COUNTIF(INDEX($B:$B,5):B983,B983))</f>
        <v/>
      </c>
      <c r="D983" s="20"/>
      <c r="E983" s="6"/>
      <c r="F983" s="6"/>
      <c r="G983" s="7"/>
      <c r="H983" s="21" t="str">
        <f>IF(B983="","",IF(ISNA(MATCH(B983,'Registru ordine'!$B$5:$B$304,0)),"Ordin inexistent în registru.",TRIM(IF(OR(D983="",E983="",F983="",G983=""),"Date incomplete. ","")&amp;IF(AND(D983&lt;&gt;"",OR(D983&lt;INDEX('Registru ordine'!$J$5:$J$304,MATCH(B983,'Registru ordine'!$B$5:$B$304,0))-1,D983&gt;INDEX('Registru ordine'!$L$5:$L$304,MATCH(B983,'Registru ordine'!$B$5:$B$304,0))+1)),"Data e în afara deplasării. ",""))))</f>
        <v/>
      </c>
    </row>
    <row r="984" spans="1:8" x14ac:dyDescent="0.2">
      <c r="A984" s="1" t="str">
        <f t="shared" si="15"/>
        <v/>
      </c>
      <c r="B984" s="18"/>
      <c r="C984" s="19" t="str">
        <f>IF(B984="","",COUNTIF(INDEX($B:$B,5):B984,B984))</f>
        <v/>
      </c>
      <c r="D984" s="20"/>
      <c r="E984" s="6"/>
      <c r="F984" s="6"/>
      <c r="G984" s="7"/>
      <c r="H984" s="21" t="str">
        <f>IF(B984="","",IF(ISNA(MATCH(B984,'Registru ordine'!$B$5:$B$304,0)),"Ordin inexistent în registru.",TRIM(IF(OR(D984="",E984="",F984="",G984=""),"Date incomplete. ","")&amp;IF(AND(D984&lt;&gt;"",OR(D984&lt;INDEX('Registru ordine'!$J$5:$J$304,MATCH(B984,'Registru ordine'!$B$5:$B$304,0))-1,D984&gt;INDEX('Registru ordine'!$L$5:$L$304,MATCH(B984,'Registru ordine'!$B$5:$B$304,0))+1)),"Data e în afara deplasării. ",""))))</f>
        <v/>
      </c>
    </row>
    <row r="985" spans="1:8" x14ac:dyDescent="0.2">
      <c r="A985" s="1" t="str">
        <f t="shared" si="15"/>
        <v/>
      </c>
      <c r="B985" s="18"/>
      <c r="C985" s="19" t="str">
        <f>IF(B985="","",COUNTIF(INDEX($B:$B,5):B985,B985))</f>
        <v/>
      </c>
      <c r="D985" s="20"/>
      <c r="E985" s="6"/>
      <c r="F985" s="6"/>
      <c r="G985" s="7"/>
      <c r="H985" s="21" t="str">
        <f>IF(B985="","",IF(ISNA(MATCH(B985,'Registru ordine'!$B$5:$B$304,0)),"Ordin inexistent în registru.",TRIM(IF(OR(D985="",E985="",F985="",G985=""),"Date incomplete. ","")&amp;IF(AND(D985&lt;&gt;"",OR(D985&lt;INDEX('Registru ordine'!$J$5:$J$304,MATCH(B985,'Registru ordine'!$B$5:$B$304,0))-1,D985&gt;INDEX('Registru ordine'!$L$5:$L$304,MATCH(B985,'Registru ordine'!$B$5:$B$304,0))+1)),"Data e în afara deplasării. ",""))))</f>
        <v/>
      </c>
    </row>
    <row r="986" spans="1:8" x14ac:dyDescent="0.2">
      <c r="A986" s="1" t="str">
        <f t="shared" si="15"/>
        <v/>
      </c>
      <c r="B986" s="18"/>
      <c r="C986" s="19" t="str">
        <f>IF(B986="","",COUNTIF(INDEX($B:$B,5):B986,B986))</f>
        <v/>
      </c>
      <c r="D986" s="20"/>
      <c r="E986" s="6"/>
      <c r="F986" s="6"/>
      <c r="G986" s="7"/>
      <c r="H986" s="21" t="str">
        <f>IF(B986="","",IF(ISNA(MATCH(B986,'Registru ordine'!$B$5:$B$304,0)),"Ordin inexistent în registru.",TRIM(IF(OR(D986="",E986="",F986="",G986=""),"Date incomplete. ","")&amp;IF(AND(D986&lt;&gt;"",OR(D986&lt;INDEX('Registru ordine'!$J$5:$J$304,MATCH(B986,'Registru ordine'!$B$5:$B$304,0))-1,D986&gt;INDEX('Registru ordine'!$L$5:$L$304,MATCH(B986,'Registru ordine'!$B$5:$B$304,0))+1)),"Data e în afara deplasării. ",""))))</f>
        <v/>
      </c>
    </row>
    <row r="987" spans="1:8" x14ac:dyDescent="0.2">
      <c r="A987" s="1" t="str">
        <f t="shared" si="15"/>
        <v/>
      </c>
      <c r="B987" s="18"/>
      <c r="C987" s="19" t="str">
        <f>IF(B987="","",COUNTIF(INDEX($B:$B,5):B987,B987))</f>
        <v/>
      </c>
      <c r="D987" s="20"/>
      <c r="E987" s="6"/>
      <c r="F987" s="6"/>
      <c r="G987" s="7"/>
      <c r="H987" s="21" t="str">
        <f>IF(B987="","",IF(ISNA(MATCH(B987,'Registru ordine'!$B$5:$B$304,0)),"Ordin inexistent în registru.",TRIM(IF(OR(D987="",E987="",F987="",G987=""),"Date incomplete. ","")&amp;IF(AND(D987&lt;&gt;"",OR(D987&lt;INDEX('Registru ordine'!$J$5:$J$304,MATCH(B987,'Registru ordine'!$B$5:$B$304,0))-1,D987&gt;INDEX('Registru ordine'!$L$5:$L$304,MATCH(B987,'Registru ordine'!$B$5:$B$304,0))+1)),"Data e în afara deplasării. ",""))))</f>
        <v/>
      </c>
    </row>
    <row r="988" spans="1:8" x14ac:dyDescent="0.2">
      <c r="A988" s="1" t="str">
        <f t="shared" si="15"/>
        <v/>
      </c>
      <c r="B988" s="18"/>
      <c r="C988" s="19" t="str">
        <f>IF(B988="","",COUNTIF(INDEX($B:$B,5):B988,B988))</f>
        <v/>
      </c>
      <c r="D988" s="20"/>
      <c r="E988" s="6"/>
      <c r="F988" s="6"/>
      <c r="G988" s="7"/>
      <c r="H988" s="21" t="str">
        <f>IF(B988="","",IF(ISNA(MATCH(B988,'Registru ordine'!$B$5:$B$304,0)),"Ordin inexistent în registru.",TRIM(IF(OR(D988="",E988="",F988="",G988=""),"Date incomplete. ","")&amp;IF(AND(D988&lt;&gt;"",OR(D988&lt;INDEX('Registru ordine'!$J$5:$J$304,MATCH(B988,'Registru ordine'!$B$5:$B$304,0))-1,D988&gt;INDEX('Registru ordine'!$L$5:$L$304,MATCH(B988,'Registru ordine'!$B$5:$B$304,0))+1)),"Data e în afara deplasării. ",""))))</f>
        <v/>
      </c>
    </row>
    <row r="989" spans="1:8" x14ac:dyDescent="0.2">
      <c r="A989" s="1" t="str">
        <f t="shared" si="15"/>
        <v/>
      </c>
      <c r="B989" s="18"/>
      <c r="C989" s="19" t="str">
        <f>IF(B989="","",COUNTIF(INDEX($B:$B,5):B989,B989))</f>
        <v/>
      </c>
      <c r="D989" s="20"/>
      <c r="E989" s="6"/>
      <c r="F989" s="6"/>
      <c r="G989" s="7"/>
      <c r="H989" s="21" t="str">
        <f>IF(B989="","",IF(ISNA(MATCH(B989,'Registru ordine'!$B$5:$B$304,0)),"Ordin inexistent în registru.",TRIM(IF(OR(D989="",E989="",F989="",G989=""),"Date incomplete. ","")&amp;IF(AND(D989&lt;&gt;"",OR(D989&lt;INDEX('Registru ordine'!$J$5:$J$304,MATCH(B989,'Registru ordine'!$B$5:$B$304,0))-1,D989&gt;INDEX('Registru ordine'!$L$5:$L$304,MATCH(B989,'Registru ordine'!$B$5:$B$304,0))+1)),"Data e în afara deplasării. ",""))))</f>
        <v/>
      </c>
    </row>
    <row r="990" spans="1:8" x14ac:dyDescent="0.2">
      <c r="A990" s="1" t="str">
        <f t="shared" si="15"/>
        <v/>
      </c>
      <c r="B990" s="18"/>
      <c r="C990" s="19" t="str">
        <f>IF(B990="","",COUNTIF(INDEX($B:$B,5):B990,B990))</f>
        <v/>
      </c>
      <c r="D990" s="20"/>
      <c r="E990" s="6"/>
      <c r="F990" s="6"/>
      <c r="G990" s="7"/>
      <c r="H990" s="21" t="str">
        <f>IF(B990="","",IF(ISNA(MATCH(B990,'Registru ordine'!$B$5:$B$304,0)),"Ordin inexistent în registru.",TRIM(IF(OR(D990="",E990="",F990="",G990=""),"Date incomplete. ","")&amp;IF(AND(D990&lt;&gt;"",OR(D990&lt;INDEX('Registru ordine'!$J$5:$J$304,MATCH(B990,'Registru ordine'!$B$5:$B$304,0))-1,D990&gt;INDEX('Registru ordine'!$L$5:$L$304,MATCH(B990,'Registru ordine'!$B$5:$B$304,0))+1)),"Data e în afara deplasării. ",""))))</f>
        <v/>
      </c>
    </row>
    <row r="991" spans="1:8" x14ac:dyDescent="0.2">
      <c r="A991" s="1" t="str">
        <f t="shared" si="15"/>
        <v/>
      </c>
      <c r="B991" s="18"/>
      <c r="C991" s="19" t="str">
        <f>IF(B991="","",COUNTIF(INDEX($B:$B,5):B991,B991))</f>
        <v/>
      </c>
      <c r="D991" s="20"/>
      <c r="E991" s="6"/>
      <c r="F991" s="6"/>
      <c r="G991" s="7"/>
      <c r="H991" s="21" t="str">
        <f>IF(B991="","",IF(ISNA(MATCH(B991,'Registru ordine'!$B$5:$B$304,0)),"Ordin inexistent în registru.",TRIM(IF(OR(D991="",E991="",F991="",G991=""),"Date incomplete. ","")&amp;IF(AND(D991&lt;&gt;"",OR(D991&lt;INDEX('Registru ordine'!$J$5:$J$304,MATCH(B991,'Registru ordine'!$B$5:$B$304,0))-1,D991&gt;INDEX('Registru ordine'!$L$5:$L$304,MATCH(B991,'Registru ordine'!$B$5:$B$304,0))+1)),"Data e în afara deplasării. ",""))))</f>
        <v/>
      </c>
    </row>
    <row r="992" spans="1:8" x14ac:dyDescent="0.2">
      <c r="A992" s="1" t="str">
        <f t="shared" si="15"/>
        <v/>
      </c>
      <c r="B992" s="18"/>
      <c r="C992" s="19" t="str">
        <f>IF(B992="","",COUNTIF(INDEX($B:$B,5):B992,B992))</f>
        <v/>
      </c>
      <c r="D992" s="20"/>
      <c r="E992" s="6"/>
      <c r="F992" s="6"/>
      <c r="G992" s="7"/>
      <c r="H992" s="21" t="str">
        <f>IF(B992="","",IF(ISNA(MATCH(B992,'Registru ordine'!$B$5:$B$304,0)),"Ordin inexistent în registru.",TRIM(IF(OR(D992="",E992="",F992="",G992=""),"Date incomplete. ","")&amp;IF(AND(D992&lt;&gt;"",OR(D992&lt;INDEX('Registru ordine'!$J$5:$J$304,MATCH(B992,'Registru ordine'!$B$5:$B$304,0))-1,D992&gt;INDEX('Registru ordine'!$L$5:$L$304,MATCH(B992,'Registru ordine'!$B$5:$B$304,0))+1)),"Data e în afara deplasării. ",""))))</f>
        <v/>
      </c>
    </row>
    <row r="993" spans="1:8" x14ac:dyDescent="0.2">
      <c r="A993" s="1" t="str">
        <f t="shared" si="15"/>
        <v/>
      </c>
      <c r="B993" s="18"/>
      <c r="C993" s="19" t="str">
        <f>IF(B993="","",COUNTIF(INDEX($B:$B,5):B993,B993))</f>
        <v/>
      </c>
      <c r="D993" s="20"/>
      <c r="E993" s="6"/>
      <c r="F993" s="6"/>
      <c r="G993" s="7"/>
      <c r="H993" s="21" t="str">
        <f>IF(B993="","",IF(ISNA(MATCH(B993,'Registru ordine'!$B$5:$B$304,0)),"Ordin inexistent în registru.",TRIM(IF(OR(D993="",E993="",F993="",G993=""),"Date incomplete. ","")&amp;IF(AND(D993&lt;&gt;"",OR(D993&lt;INDEX('Registru ordine'!$J$5:$J$304,MATCH(B993,'Registru ordine'!$B$5:$B$304,0))-1,D993&gt;INDEX('Registru ordine'!$L$5:$L$304,MATCH(B993,'Registru ordine'!$B$5:$B$304,0))+1)),"Data e în afara deplasării. ",""))))</f>
        <v/>
      </c>
    </row>
    <row r="994" spans="1:8" x14ac:dyDescent="0.2">
      <c r="A994" s="1" t="str">
        <f t="shared" si="15"/>
        <v/>
      </c>
      <c r="B994" s="18"/>
      <c r="C994" s="19" t="str">
        <f>IF(B994="","",COUNTIF(INDEX($B:$B,5):B994,B994))</f>
        <v/>
      </c>
      <c r="D994" s="20"/>
      <c r="E994" s="6"/>
      <c r="F994" s="6"/>
      <c r="G994" s="7"/>
      <c r="H994" s="21" t="str">
        <f>IF(B994="","",IF(ISNA(MATCH(B994,'Registru ordine'!$B$5:$B$304,0)),"Ordin inexistent în registru.",TRIM(IF(OR(D994="",E994="",F994="",G994=""),"Date incomplete. ","")&amp;IF(AND(D994&lt;&gt;"",OR(D994&lt;INDEX('Registru ordine'!$J$5:$J$304,MATCH(B994,'Registru ordine'!$B$5:$B$304,0))-1,D994&gt;INDEX('Registru ordine'!$L$5:$L$304,MATCH(B994,'Registru ordine'!$B$5:$B$304,0))+1)),"Data e în afara deplasării. ",""))))</f>
        <v/>
      </c>
    </row>
    <row r="995" spans="1:8" x14ac:dyDescent="0.2">
      <c r="A995" s="1" t="str">
        <f t="shared" si="15"/>
        <v/>
      </c>
      <c r="B995" s="18"/>
      <c r="C995" s="19" t="str">
        <f>IF(B995="","",COUNTIF(INDEX($B:$B,5):B995,B995))</f>
        <v/>
      </c>
      <c r="D995" s="20"/>
      <c r="E995" s="6"/>
      <c r="F995" s="6"/>
      <c r="G995" s="7"/>
      <c r="H995" s="21" t="str">
        <f>IF(B995="","",IF(ISNA(MATCH(B995,'Registru ordine'!$B$5:$B$304,0)),"Ordin inexistent în registru.",TRIM(IF(OR(D995="",E995="",F995="",G995=""),"Date incomplete. ","")&amp;IF(AND(D995&lt;&gt;"",OR(D995&lt;INDEX('Registru ordine'!$J$5:$J$304,MATCH(B995,'Registru ordine'!$B$5:$B$304,0))-1,D995&gt;INDEX('Registru ordine'!$L$5:$L$304,MATCH(B995,'Registru ordine'!$B$5:$B$304,0))+1)),"Data e în afara deplasării. ",""))))</f>
        <v/>
      </c>
    </row>
    <row r="996" spans="1:8" x14ac:dyDescent="0.2">
      <c r="A996" s="1" t="str">
        <f t="shared" si="15"/>
        <v/>
      </c>
      <c r="B996" s="18"/>
      <c r="C996" s="19" t="str">
        <f>IF(B996="","",COUNTIF(INDEX($B:$B,5):B996,B996))</f>
        <v/>
      </c>
      <c r="D996" s="20"/>
      <c r="E996" s="6"/>
      <c r="F996" s="6"/>
      <c r="G996" s="7"/>
      <c r="H996" s="21" t="str">
        <f>IF(B996="","",IF(ISNA(MATCH(B996,'Registru ordine'!$B$5:$B$304,0)),"Ordin inexistent în registru.",TRIM(IF(OR(D996="",E996="",F996="",G996=""),"Date incomplete. ","")&amp;IF(AND(D996&lt;&gt;"",OR(D996&lt;INDEX('Registru ordine'!$J$5:$J$304,MATCH(B996,'Registru ordine'!$B$5:$B$304,0))-1,D996&gt;INDEX('Registru ordine'!$L$5:$L$304,MATCH(B996,'Registru ordine'!$B$5:$B$304,0))+1)),"Data e în afara deplasării. ",""))))</f>
        <v/>
      </c>
    </row>
    <row r="997" spans="1:8" x14ac:dyDescent="0.2">
      <c r="A997" s="1" t="str">
        <f t="shared" si="15"/>
        <v/>
      </c>
      <c r="B997" s="18"/>
      <c r="C997" s="19" t="str">
        <f>IF(B997="","",COUNTIF(INDEX($B:$B,5):B997,B997))</f>
        <v/>
      </c>
      <c r="D997" s="20"/>
      <c r="E997" s="6"/>
      <c r="F997" s="6"/>
      <c r="G997" s="7"/>
      <c r="H997" s="21" t="str">
        <f>IF(B997="","",IF(ISNA(MATCH(B997,'Registru ordine'!$B$5:$B$304,0)),"Ordin inexistent în registru.",TRIM(IF(OR(D997="",E997="",F997="",G997=""),"Date incomplete. ","")&amp;IF(AND(D997&lt;&gt;"",OR(D997&lt;INDEX('Registru ordine'!$J$5:$J$304,MATCH(B997,'Registru ordine'!$B$5:$B$304,0))-1,D997&gt;INDEX('Registru ordine'!$L$5:$L$304,MATCH(B997,'Registru ordine'!$B$5:$B$304,0))+1)),"Data e în afara deplasării. ",""))))</f>
        <v/>
      </c>
    </row>
    <row r="998" spans="1:8" x14ac:dyDescent="0.2">
      <c r="A998" s="1" t="str">
        <f t="shared" si="15"/>
        <v/>
      </c>
      <c r="B998" s="18"/>
      <c r="C998" s="19" t="str">
        <f>IF(B998="","",COUNTIF(INDEX($B:$B,5):B998,B998))</f>
        <v/>
      </c>
      <c r="D998" s="20"/>
      <c r="E998" s="6"/>
      <c r="F998" s="6"/>
      <c r="G998" s="7"/>
      <c r="H998" s="21" t="str">
        <f>IF(B998="","",IF(ISNA(MATCH(B998,'Registru ordine'!$B$5:$B$304,0)),"Ordin inexistent în registru.",TRIM(IF(OR(D998="",E998="",F998="",G998=""),"Date incomplete. ","")&amp;IF(AND(D998&lt;&gt;"",OR(D998&lt;INDEX('Registru ordine'!$J$5:$J$304,MATCH(B998,'Registru ordine'!$B$5:$B$304,0))-1,D998&gt;INDEX('Registru ordine'!$L$5:$L$304,MATCH(B998,'Registru ordine'!$B$5:$B$304,0))+1)),"Data e în afara deplasării. ",""))))</f>
        <v/>
      </c>
    </row>
    <row r="999" spans="1:8" x14ac:dyDescent="0.2">
      <c r="A999" s="1" t="str">
        <f t="shared" si="15"/>
        <v/>
      </c>
      <c r="B999" s="18"/>
      <c r="C999" s="19" t="str">
        <f>IF(B999="","",COUNTIF(INDEX($B:$B,5):B999,B999))</f>
        <v/>
      </c>
      <c r="D999" s="20"/>
      <c r="E999" s="6"/>
      <c r="F999" s="6"/>
      <c r="G999" s="7"/>
      <c r="H999" s="21" t="str">
        <f>IF(B999="","",IF(ISNA(MATCH(B999,'Registru ordine'!$B$5:$B$304,0)),"Ordin inexistent în registru.",TRIM(IF(OR(D999="",E999="",F999="",G999=""),"Date incomplete. ","")&amp;IF(AND(D999&lt;&gt;"",OR(D999&lt;INDEX('Registru ordine'!$J$5:$J$304,MATCH(B999,'Registru ordine'!$B$5:$B$304,0))-1,D999&gt;INDEX('Registru ordine'!$L$5:$L$304,MATCH(B999,'Registru ordine'!$B$5:$B$304,0))+1)),"Data e în afara deplasării. ",""))))</f>
        <v/>
      </c>
    </row>
    <row r="1000" spans="1:8" x14ac:dyDescent="0.2">
      <c r="A1000" s="1" t="str">
        <f t="shared" si="15"/>
        <v/>
      </c>
      <c r="B1000" s="18"/>
      <c r="C1000" s="19" t="str">
        <f>IF(B1000="","",COUNTIF(INDEX($B:$B,5):B1000,B1000))</f>
        <v/>
      </c>
      <c r="D1000" s="20"/>
      <c r="E1000" s="6"/>
      <c r="F1000" s="6"/>
      <c r="G1000" s="7"/>
      <c r="H1000" s="21" t="str">
        <f>IF(B1000="","",IF(ISNA(MATCH(B1000,'Registru ordine'!$B$5:$B$304,0)),"Ordin inexistent în registru.",TRIM(IF(OR(D1000="",E1000="",F1000="",G1000=""),"Date incomplete. ","")&amp;IF(AND(D1000&lt;&gt;"",OR(D1000&lt;INDEX('Registru ordine'!$J$5:$J$304,MATCH(B1000,'Registru ordine'!$B$5:$B$304,0))-1,D1000&gt;INDEX('Registru ordine'!$L$5:$L$304,MATCH(B1000,'Registru ordine'!$B$5:$B$304,0))+1)),"Data e în afara deplasării. ",""))))</f>
        <v/>
      </c>
    </row>
    <row r="1001" spans="1:8" x14ac:dyDescent="0.2">
      <c r="A1001" s="1" t="str">
        <f t="shared" si="15"/>
        <v/>
      </c>
      <c r="B1001" s="18"/>
      <c r="C1001" s="19" t="str">
        <f>IF(B1001="","",COUNTIF(INDEX($B:$B,5):B1001,B1001))</f>
        <v/>
      </c>
      <c r="D1001" s="20"/>
      <c r="E1001" s="6"/>
      <c r="F1001" s="6"/>
      <c r="G1001" s="7"/>
      <c r="H1001" s="21" t="str">
        <f>IF(B1001="","",IF(ISNA(MATCH(B1001,'Registru ordine'!$B$5:$B$304,0)),"Ordin inexistent în registru.",TRIM(IF(OR(D1001="",E1001="",F1001="",G1001=""),"Date incomplete. ","")&amp;IF(AND(D1001&lt;&gt;"",OR(D1001&lt;INDEX('Registru ordine'!$J$5:$J$304,MATCH(B1001,'Registru ordine'!$B$5:$B$304,0))-1,D1001&gt;INDEX('Registru ordine'!$L$5:$L$304,MATCH(B1001,'Registru ordine'!$B$5:$B$304,0))+1)),"Data e în afara deplasării. ",""))))</f>
        <v/>
      </c>
    </row>
    <row r="1002" spans="1:8" x14ac:dyDescent="0.2">
      <c r="A1002" s="1" t="str">
        <f t="shared" si="15"/>
        <v/>
      </c>
      <c r="B1002" s="18"/>
      <c r="C1002" s="19" t="str">
        <f>IF(B1002="","",COUNTIF(INDEX($B:$B,5):B1002,B1002))</f>
        <v/>
      </c>
      <c r="D1002" s="20"/>
      <c r="E1002" s="6"/>
      <c r="F1002" s="6"/>
      <c r="G1002" s="7"/>
      <c r="H1002" s="21" t="str">
        <f>IF(B1002="","",IF(ISNA(MATCH(B1002,'Registru ordine'!$B$5:$B$304,0)),"Ordin inexistent în registru.",TRIM(IF(OR(D1002="",E1002="",F1002="",G1002=""),"Date incomplete. ","")&amp;IF(AND(D1002&lt;&gt;"",OR(D1002&lt;INDEX('Registru ordine'!$J$5:$J$304,MATCH(B1002,'Registru ordine'!$B$5:$B$304,0))-1,D1002&gt;INDEX('Registru ordine'!$L$5:$L$304,MATCH(B1002,'Registru ordine'!$B$5:$B$304,0))+1)),"Data e în afara deplasării. ",""))))</f>
        <v/>
      </c>
    </row>
    <row r="1003" spans="1:8" x14ac:dyDescent="0.2">
      <c r="A1003" s="1" t="str">
        <f t="shared" si="15"/>
        <v/>
      </c>
      <c r="B1003" s="18"/>
      <c r="C1003" s="19" t="str">
        <f>IF(B1003="","",COUNTIF(INDEX($B:$B,5):B1003,B1003))</f>
        <v/>
      </c>
      <c r="D1003" s="20"/>
      <c r="E1003" s="6"/>
      <c r="F1003" s="6"/>
      <c r="G1003" s="7"/>
      <c r="H1003" s="21" t="str">
        <f>IF(B1003="","",IF(ISNA(MATCH(B1003,'Registru ordine'!$B$5:$B$304,0)),"Ordin inexistent în registru.",TRIM(IF(OR(D1003="",E1003="",F1003="",G1003=""),"Date incomplete. ","")&amp;IF(AND(D1003&lt;&gt;"",OR(D1003&lt;INDEX('Registru ordine'!$J$5:$J$304,MATCH(B1003,'Registru ordine'!$B$5:$B$304,0))-1,D1003&gt;INDEX('Registru ordine'!$L$5:$L$304,MATCH(B1003,'Registru ordine'!$B$5:$B$304,0))+1)),"Data e în afara deplasării. ",""))))</f>
        <v/>
      </c>
    </row>
    <row r="1004" spans="1:8" x14ac:dyDescent="0.2">
      <c r="A1004" s="1" t="str">
        <f t="shared" si="15"/>
        <v/>
      </c>
      <c r="B1004" s="18"/>
      <c r="C1004" s="19" t="str">
        <f>IF(B1004="","",COUNTIF(INDEX($B:$B,5):B1004,B1004))</f>
        <v/>
      </c>
      <c r="D1004" s="20"/>
      <c r="E1004" s="6"/>
      <c r="F1004" s="6"/>
      <c r="G1004" s="7"/>
      <c r="H1004" s="21" t="str">
        <f>IF(B1004="","",IF(ISNA(MATCH(B1004,'Registru ordine'!$B$5:$B$304,0)),"Ordin inexistent în registru.",TRIM(IF(OR(D1004="",E1004="",F1004="",G1004=""),"Date incomplete. ","")&amp;IF(AND(D1004&lt;&gt;"",OR(D1004&lt;INDEX('Registru ordine'!$J$5:$J$304,MATCH(B1004,'Registru ordine'!$B$5:$B$304,0))-1,D1004&gt;INDEX('Registru ordine'!$L$5:$L$304,MATCH(B1004,'Registru ordine'!$B$5:$B$304,0))+1)),"Data e în afara deplasării. ",""))))</f>
        <v/>
      </c>
    </row>
  </sheetData>
  <dataValidations count="1">
    <dataValidation type="list" allowBlank="1" showInputMessage="1" showErrorMessage="1" sqref="E5:E1004" xr:uid="{7A79F0C7-ED48-4888-8BB5-F311953F42F8}">
      <formula1>ListaChelt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68FE7E-DD7A-4323-B700-B3B05E61503F}">
  <dimension ref="B1:G24"/>
  <sheetViews>
    <sheetView showGridLines="0" workbookViewId="0"/>
  </sheetViews>
  <sheetFormatPr baseColWidth="10" defaultRowHeight="12.75" x14ac:dyDescent="0.2"/>
  <cols>
    <col min="1" max="1" width="2.7109375" style="1" customWidth="1"/>
    <col min="2" max="2" width="34.7109375" style="1" customWidth="1"/>
    <col min="3" max="3" width="32.7109375" style="1" customWidth="1"/>
    <col min="4" max="4" width="3.7109375" style="1" customWidth="1"/>
    <col min="5" max="6" width="18.7109375" style="1" customWidth="1"/>
    <col min="7" max="7" width="8.7109375" style="1" customWidth="1"/>
    <col min="8" max="16384" width="11.42578125" style="1"/>
  </cols>
  <sheetData>
    <row r="1" spans="2:7" ht="21" x14ac:dyDescent="0.35">
      <c r="B1" s="2" t="s">
        <v>0</v>
      </c>
    </row>
    <row r="2" spans="2:7" x14ac:dyDescent="0.2">
      <c r="B2" s="3" t="s">
        <v>1</v>
      </c>
    </row>
    <row r="4" spans="2:7" x14ac:dyDescent="0.2">
      <c r="B4" s="5" t="s">
        <v>2</v>
      </c>
      <c r="C4" s="6" t="s">
        <v>3</v>
      </c>
    </row>
    <row r="5" spans="2:7" x14ac:dyDescent="0.2">
      <c r="B5" s="5" t="s">
        <v>4</v>
      </c>
      <c r="C5" s="6" t="s">
        <v>5</v>
      </c>
    </row>
    <row r="6" spans="2:7" x14ac:dyDescent="0.2">
      <c r="B6" s="5" t="s">
        <v>6</v>
      </c>
      <c r="C6" s="6" t="s">
        <v>7</v>
      </c>
    </row>
    <row r="7" spans="2:7" x14ac:dyDescent="0.2">
      <c r="B7" s="5" t="s">
        <v>8</v>
      </c>
      <c r="C7" s="6" t="s">
        <v>9</v>
      </c>
    </row>
    <row r="8" spans="2:7" x14ac:dyDescent="0.2">
      <c r="B8" s="5" t="s">
        <v>10</v>
      </c>
      <c r="C8" s="6" t="s">
        <v>11</v>
      </c>
    </row>
    <row r="9" spans="2:7" x14ac:dyDescent="0.2">
      <c r="B9" s="5" t="s">
        <v>12</v>
      </c>
      <c r="C9" s="7">
        <v>57.5</v>
      </c>
    </row>
    <row r="10" spans="2:7" x14ac:dyDescent="0.2">
      <c r="B10" s="5" t="s">
        <v>13</v>
      </c>
      <c r="C10" s="7">
        <v>57.5</v>
      </c>
    </row>
    <row r="11" spans="2:7" x14ac:dyDescent="0.2">
      <c r="B11" s="5" t="s">
        <v>14</v>
      </c>
      <c r="C11" s="6">
        <v>12</v>
      </c>
    </row>
    <row r="12" spans="2:7" ht="39.950000000000003" customHeight="1" x14ac:dyDescent="0.2">
      <c r="B12" s="77" t="s">
        <v>15</v>
      </c>
      <c r="C12" s="77"/>
      <c r="D12" s="77"/>
      <c r="E12" s="77"/>
      <c r="F12" s="77"/>
    </row>
    <row r="14" spans="2:7" x14ac:dyDescent="0.2">
      <c r="E14" s="8" t="s">
        <v>16</v>
      </c>
      <c r="F14" s="8" t="s">
        <v>23</v>
      </c>
      <c r="G14" s="8" t="s">
        <v>29</v>
      </c>
    </row>
    <row r="15" spans="2:7" x14ac:dyDescent="0.2">
      <c r="E15" s="6" t="s">
        <v>17</v>
      </c>
      <c r="F15" s="6" t="s">
        <v>24</v>
      </c>
      <c r="G15" s="6" t="s">
        <v>30</v>
      </c>
    </row>
    <row r="16" spans="2:7" x14ac:dyDescent="0.2">
      <c r="E16" s="6" t="s">
        <v>18</v>
      </c>
      <c r="F16" s="6" t="s">
        <v>25</v>
      </c>
      <c r="G16" s="6" t="s">
        <v>31</v>
      </c>
    </row>
    <row r="17" spans="2:6" x14ac:dyDescent="0.2">
      <c r="E17" s="6" t="s">
        <v>19</v>
      </c>
      <c r="F17" s="6" t="s">
        <v>26</v>
      </c>
    </row>
    <row r="18" spans="2:6" x14ac:dyDescent="0.2">
      <c r="E18" s="6" t="s">
        <v>20</v>
      </c>
      <c r="F18" s="6" t="s">
        <v>27</v>
      </c>
    </row>
    <row r="19" spans="2:6" x14ac:dyDescent="0.2">
      <c r="E19" s="6" t="s">
        <v>21</v>
      </c>
      <c r="F19" s="6" t="s">
        <v>28</v>
      </c>
    </row>
    <row r="20" spans="2:6" x14ac:dyDescent="0.2">
      <c r="E20" s="6" t="s">
        <v>22</v>
      </c>
    </row>
    <row r="22" spans="2:6" x14ac:dyDescent="0.2">
      <c r="B22" s="78" t="s">
        <v>116</v>
      </c>
    </row>
    <row r="23" spans="2:6" x14ac:dyDescent="0.2">
      <c r="B23" s="79" t="s">
        <v>117</v>
      </c>
    </row>
    <row r="24" spans="2:6" x14ac:dyDescent="0.2">
      <c r="B24" s="80" t="s">
        <v>118</v>
      </c>
    </row>
  </sheetData>
  <mergeCells count="1">
    <mergeCell ref="B12:F12"/>
  </mergeCells>
  <hyperlinks>
    <hyperlink ref="B24" r:id="rId1" tooltip="Instrucțiuni și alte modele gratuite" xr:uid="{27AD9792-404F-48DC-8618-3C3E2DE7F22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15</vt:i4>
      </vt:variant>
    </vt:vector>
  </HeadingPairs>
  <TitlesOfParts>
    <vt:vector size="20" baseType="lpstr">
      <vt:lpstr>Ordin de deplasare</vt:lpstr>
      <vt:lpstr>Decont (verso)</vt:lpstr>
      <vt:lpstr>Registru ordine</vt:lpstr>
      <vt:lpstr>Cheltuieli</vt:lpstr>
      <vt:lpstr>Setări</vt:lpstr>
      <vt:lpstr>Adresa</vt:lpstr>
      <vt:lpstr>'Decont (verso)'!Área_de_impresión</vt:lpstr>
      <vt:lpstr>'Ordin de deplasare'!Área_de_impresión</vt:lpstr>
      <vt:lpstr>CIF</vt:lpstr>
      <vt:lpstr>Conducator</vt:lpstr>
      <vt:lpstr>Contabil</vt:lpstr>
      <vt:lpstr>DiurnaZi</vt:lpstr>
      <vt:lpstr>Firma</vt:lpstr>
      <vt:lpstr>ListaChelt</vt:lpstr>
      <vt:lpstr>ListaDaNu</vt:lpstr>
      <vt:lpstr>ListaTransport</vt:lpstr>
      <vt:lpstr>OreMin</vt:lpstr>
      <vt:lpstr>PlafonZi</vt:lpstr>
      <vt:lpstr>RandO</vt:lpstr>
      <vt:lpstr>'Registru ordine'!Títulos_a_imprimir</vt:lpstr>
    </vt:vector>
  </TitlesOfParts>
  <Company>modelexcel.ro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Model ordin de deplasare (delegație) Excel</dc:title>
  <dc:subject>Model Excel gratuit în limba română</dc:subject>
  <dc:creator>Ray Moreno · modelexcel.ro</dc:creator>
  <cp:keywords>modelexcel.ro, model Excel, Model ordin de deplasare (delegație) Excel</cp:keywords>
  <dc:description>© 2026 Ray Moreno – modelexcel.ro. Model gratuit: îl poți folosi și adapta în activitatea ta. Nu este permisă revânzarea lui sau publicarea pe alte site-uri. https://modelexcel.ro/model-ordin-de-deplasare-excel/</dc:description>
  <cp:lastModifiedBy>Ray Moreno · modelexcel.ro</cp:lastModifiedBy>
  <dcterms:created xsi:type="dcterms:W3CDTF">2026-10-12T14:41:14Z</dcterms:created>
  <dcterms:modified xsi:type="dcterms:W3CDTF">2026-10-13T17:30:45Z</dcterms:modified>
  <cp:category>Model Excel</cp:category>
</cp:coreProperties>
</file>