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4D06884A-F334-4277-86F2-2E017D2C7276}" xr6:coauthVersionLast="47" xr6:coauthVersionMax="47" xr10:uidLastSave="{00000000-0000-0000-0000-000000000000}"/>
  <bookViews>
    <workbookView xWindow="-28920" yWindow="-120" windowWidth="29040" windowHeight="15720" xr2:uid="{7F1D2627-B61B-4196-85CC-128E301761BF}"/>
  </bookViews>
  <sheets>
    <sheet name="Proces-verbal" sheetId="1" r:id="rId1"/>
    <sheet name="Registru PV" sheetId="2" r:id="rId2"/>
    <sheet name="Bunuri predate" sheetId="3" r:id="rId3"/>
    <sheet name="Setări" sheetId="4" r:id="rId4"/>
  </sheets>
  <definedNames>
    <definedName name="Adresa">Setări!$C$6</definedName>
    <definedName name="_xlnm.Print_Area" localSheetId="0">'Proces-verbal'!$A$3:$J$43</definedName>
    <definedName name="CIF">Setări!$C$5</definedName>
    <definedName name="Firma">Setări!$C$4</definedName>
    <definedName name="ListaDaNu">Setări!$G$5:$G$6</definedName>
    <definedName name="ListaStare">Setări!$F$5:$F$10</definedName>
    <definedName name="ListaTip">Setări!$E$5:$E$11</definedName>
    <definedName name="RandPV">'Proces-verbal'!$M$1</definedName>
    <definedName name="_xlnm.Print_Titles" localSheetId="2">'Bunuri predate'!$4:$4</definedName>
    <definedName name="_xlnm.Print_Titles" localSheetId="1">'Registru PV'!$4:$4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" i="1" l="1"/>
  <c r="B3" i="1"/>
  <c r="M1" i="1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N189" i="3"/>
  <c r="N190" i="3"/>
  <c r="N191" i="3"/>
  <c r="N192" i="3"/>
  <c r="N193" i="3"/>
  <c r="N194" i="3"/>
  <c r="N195" i="3"/>
  <c r="N196" i="3"/>
  <c r="N197" i="3"/>
  <c r="N198" i="3"/>
  <c r="N199" i="3"/>
  <c r="N200" i="3"/>
  <c r="N201" i="3"/>
  <c r="N202" i="3"/>
  <c r="N203" i="3"/>
  <c r="N204" i="3"/>
  <c r="N205" i="3"/>
  <c r="N206" i="3"/>
  <c r="N207" i="3"/>
  <c r="N208" i="3"/>
  <c r="N209" i="3"/>
  <c r="N210" i="3"/>
  <c r="N211" i="3"/>
  <c r="N212" i="3"/>
  <c r="N213" i="3"/>
  <c r="N214" i="3"/>
  <c r="N215" i="3"/>
  <c r="N216" i="3"/>
  <c r="N217" i="3"/>
  <c r="N218" i="3"/>
  <c r="N219" i="3"/>
  <c r="N220" i="3"/>
  <c r="N221" i="3"/>
  <c r="N222" i="3"/>
  <c r="N223" i="3"/>
  <c r="N224" i="3"/>
  <c r="N225" i="3"/>
  <c r="N226" i="3"/>
  <c r="N227" i="3"/>
  <c r="N228" i="3"/>
  <c r="N229" i="3"/>
  <c r="N230" i="3"/>
  <c r="N231" i="3"/>
  <c r="N232" i="3"/>
  <c r="N233" i="3"/>
  <c r="N234" i="3"/>
  <c r="N235" i="3"/>
  <c r="N236" i="3"/>
  <c r="N237" i="3"/>
  <c r="N238" i="3"/>
  <c r="N239" i="3"/>
  <c r="N240" i="3"/>
  <c r="N241" i="3"/>
  <c r="N242" i="3"/>
  <c r="N243" i="3"/>
  <c r="N244" i="3"/>
  <c r="N245" i="3"/>
  <c r="N246" i="3"/>
  <c r="N247" i="3"/>
  <c r="N248" i="3"/>
  <c r="N249" i="3"/>
  <c r="N250" i="3"/>
  <c r="N251" i="3"/>
  <c r="N252" i="3"/>
  <c r="N253" i="3"/>
  <c r="N254" i="3"/>
  <c r="N255" i="3"/>
  <c r="N256" i="3"/>
  <c r="N257" i="3"/>
  <c r="N258" i="3"/>
  <c r="N259" i="3"/>
  <c r="N260" i="3"/>
  <c r="N261" i="3"/>
  <c r="N262" i="3"/>
  <c r="N263" i="3"/>
  <c r="N264" i="3"/>
  <c r="N265" i="3"/>
  <c r="N266" i="3"/>
  <c r="N267" i="3"/>
  <c r="N268" i="3"/>
  <c r="N269" i="3"/>
  <c r="N270" i="3"/>
  <c r="N271" i="3"/>
  <c r="N272" i="3"/>
  <c r="N273" i="3"/>
  <c r="N274" i="3"/>
  <c r="N275" i="3"/>
  <c r="N276" i="3"/>
  <c r="N277" i="3"/>
  <c r="N278" i="3"/>
  <c r="N279" i="3"/>
  <c r="N280" i="3"/>
  <c r="N281" i="3"/>
  <c r="N282" i="3"/>
  <c r="N283" i="3"/>
  <c r="N284" i="3"/>
  <c r="N285" i="3"/>
  <c r="N286" i="3"/>
  <c r="N287" i="3"/>
  <c r="N288" i="3"/>
  <c r="N289" i="3"/>
  <c r="N290" i="3"/>
  <c r="N291" i="3"/>
  <c r="N292" i="3"/>
  <c r="N293" i="3"/>
  <c r="N294" i="3"/>
  <c r="N295" i="3"/>
  <c r="N296" i="3"/>
  <c r="N297" i="3"/>
  <c r="N298" i="3"/>
  <c r="N299" i="3"/>
  <c r="N300" i="3"/>
  <c r="N301" i="3"/>
  <c r="N302" i="3"/>
  <c r="N303" i="3"/>
  <c r="N304" i="3"/>
  <c r="N305" i="3"/>
  <c r="N306" i="3"/>
  <c r="N307" i="3"/>
  <c r="N308" i="3"/>
  <c r="N309" i="3"/>
  <c r="N310" i="3"/>
  <c r="N311" i="3"/>
  <c r="N312" i="3"/>
  <c r="N313" i="3"/>
  <c r="N314" i="3"/>
  <c r="N315" i="3"/>
  <c r="N316" i="3"/>
  <c r="N317" i="3"/>
  <c r="N318" i="3"/>
  <c r="N319" i="3"/>
  <c r="N320" i="3"/>
  <c r="N321" i="3"/>
  <c r="N322" i="3"/>
  <c r="N323" i="3"/>
  <c r="N324" i="3"/>
  <c r="N325" i="3"/>
  <c r="N326" i="3"/>
  <c r="N327" i="3"/>
  <c r="N328" i="3"/>
  <c r="N329" i="3"/>
  <c r="N330" i="3"/>
  <c r="N331" i="3"/>
  <c r="N332" i="3"/>
  <c r="N333" i="3"/>
  <c r="N334" i="3"/>
  <c r="N335" i="3"/>
  <c r="N336" i="3"/>
  <c r="N337" i="3"/>
  <c r="N338" i="3"/>
  <c r="N339" i="3"/>
  <c r="N340" i="3"/>
  <c r="N341" i="3"/>
  <c r="N342" i="3"/>
  <c r="N343" i="3"/>
  <c r="N344" i="3"/>
  <c r="N345" i="3"/>
  <c r="N346" i="3"/>
  <c r="N347" i="3"/>
  <c r="N348" i="3"/>
  <c r="N349" i="3"/>
  <c r="N350" i="3"/>
  <c r="N351" i="3"/>
  <c r="N352" i="3"/>
  <c r="N353" i="3"/>
  <c r="N354" i="3"/>
  <c r="N355" i="3"/>
  <c r="N356" i="3"/>
  <c r="N357" i="3"/>
  <c r="N358" i="3"/>
  <c r="N359" i="3"/>
  <c r="N360" i="3"/>
  <c r="N361" i="3"/>
  <c r="N362" i="3"/>
  <c r="N363" i="3"/>
  <c r="N364" i="3"/>
  <c r="N365" i="3"/>
  <c r="N366" i="3"/>
  <c r="N367" i="3"/>
  <c r="N368" i="3"/>
  <c r="N369" i="3"/>
  <c r="N370" i="3"/>
  <c r="N371" i="3"/>
  <c r="N372" i="3"/>
  <c r="N373" i="3"/>
  <c r="N374" i="3"/>
  <c r="N375" i="3"/>
  <c r="N376" i="3"/>
  <c r="N377" i="3"/>
  <c r="N378" i="3"/>
  <c r="N379" i="3"/>
  <c r="N380" i="3"/>
  <c r="N381" i="3"/>
  <c r="N382" i="3"/>
  <c r="N383" i="3"/>
  <c r="N384" i="3"/>
  <c r="N385" i="3"/>
  <c r="N386" i="3"/>
  <c r="N387" i="3"/>
  <c r="N388" i="3"/>
  <c r="N389" i="3"/>
  <c r="N390" i="3"/>
  <c r="N391" i="3"/>
  <c r="N392" i="3"/>
  <c r="N393" i="3"/>
  <c r="N394" i="3"/>
  <c r="N395" i="3"/>
  <c r="N396" i="3"/>
  <c r="N397" i="3"/>
  <c r="N398" i="3"/>
  <c r="N399" i="3"/>
  <c r="N400" i="3"/>
  <c r="N401" i="3"/>
  <c r="N402" i="3"/>
  <c r="N403" i="3"/>
  <c r="N404" i="3"/>
  <c r="N405" i="3"/>
  <c r="N406" i="3"/>
  <c r="N407" i="3"/>
  <c r="N408" i="3"/>
  <c r="N409" i="3"/>
  <c r="N410" i="3"/>
  <c r="N411" i="3"/>
  <c r="N412" i="3"/>
  <c r="N413" i="3"/>
  <c r="N414" i="3"/>
  <c r="N415" i="3"/>
  <c r="N416" i="3"/>
  <c r="N417" i="3"/>
  <c r="N418" i="3"/>
  <c r="N419" i="3"/>
  <c r="N420" i="3"/>
  <c r="N421" i="3"/>
  <c r="N422" i="3"/>
  <c r="N423" i="3"/>
  <c r="N424" i="3"/>
  <c r="N425" i="3"/>
  <c r="N426" i="3"/>
  <c r="N427" i="3"/>
  <c r="N428" i="3"/>
  <c r="N429" i="3"/>
  <c r="N430" i="3"/>
  <c r="N431" i="3"/>
  <c r="N432" i="3"/>
  <c r="N433" i="3"/>
  <c r="N434" i="3"/>
  <c r="N435" i="3"/>
  <c r="N436" i="3"/>
  <c r="N437" i="3"/>
  <c r="N438" i="3"/>
  <c r="N439" i="3"/>
  <c r="N440" i="3"/>
  <c r="N441" i="3"/>
  <c r="N442" i="3"/>
  <c r="N443" i="3"/>
  <c r="N444" i="3"/>
  <c r="N445" i="3"/>
  <c r="N446" i="3"/>
  <c r="N447" i="3"/>
  <c r="N448" i="3"/>
  <c r="N449" i="3"/>
  <c r="N450" i="3"/>
  <c r="N451" i="3"/>
  <c r="N452" i="3"/>
  <c r="N453" i="3"/>
  <c r="N454" i="3"/>
  <c r="N455" i="3"/>
  <c r="N456" i="3"/>
  <c r="N457" i="3"/>
  <c r="N458" i="3"/>
  <c r="N459" i="3"/>
  <c r="N460" i="3"/>
  <c r="N461" i="3"/>
  <c r="N462" i="3"/>
  <c r="N463" i="3"/>
  <c r="N464" i="3"/>
  <c r="N465" i="3"/>
  <c r="N466" i="3"/>
  <c r="N467" i="3"/>
  <c r="N468" i="3"/>
  <c r="N469" i="3"/>
  <c r="N470" i="3"/>
  <c r="N471" i="3"/>
  <c r="N472" i="3"/>
  <c r="N473" i="3"/>
  <c r="N474" i="3"/>
  <c r="N475" i="3"/>
  <c r="N476" i="3"/>
  <c r="N477" i="3"/>
  <c r="N478" i="3"/>
  <c r="N479" i="3"/>
  <c r="N480" i="3"/>
  <c r="N481" i="3"/>
  <c r="N482" i="3"/>
  <c r="N483" i="3"/>
  <c r="N484" i="3"/>
  <c r="N485" i="3"/>
  <c r="N486" i="3"/>
  <c r="N487" i="3"/>
  <c r="N488" i="3"/>
  <c r="N489" i="3"/>
  <c r="N490" i="3"/>
  <c r="N491" i="3"/>
  <c r="N492" i="3"/>
  <c r="N493" i="3"/>
  <c r="N494" i="3"/>
  <c r="N495" i="3"/>
  <c r="N496" i="3"/>
  <c r="N497" i="3"/>
  <c r="N498" i="3"/>
  <c r="N499" i="3"/>
  <c r="N500" i="3"/>
  <c r="N501" i="3"/>
  <c r="N502" i="3"/>
  <c r="N503" i="3"/>
  <c r="N504" i="3"/>
  <c r="N505" i="3"/>
  <c r="N506" i="3"/>
  <c r="N507" i="3"/>
  <c r="N508" i="3"/>
  <c r="N509" i="3"/>
  <c r="N510" i="3"/>
  <c r="N511" i="3"/>
  <c r="N512" i="3"/>
  <c r="N513" i="3"/>
  <c r="N514" i="3"/>
  <c r="N515" i="3"/>
  <c r="N516" i="3"/>
  <c r="N517" i="3"/>
  <c r="N518" i="3"/>
  <c r="N519" i="3"/>
  <c r="N520" i="3"/>
  <c r="N521" i="3"/>
  <c r="N522" i="3"/>
  <c r="N523" i="3"/>
  <c r="N524" i="3"/>
  <c r="N525" i="3"/>
  <c r="N526" i="3"/>
  <c r="N527" i="3"/>
  <c r="N528" i="3"/>
  <c r="N529" i="3"/>
  <c r="N530" i="3"/>
  <c r="N531" i="3"/>
  <c r="N532" i="3"/>
  <c r="N533" i="3"/>
  <c r="N534" i="3"/>
  <c r="N535" i="3"/>
  <c r="N536" i="3"/>
  <c r="N537" i="3"/>
  <c r="N538" i="3"/>
  <c r="N539" i="3"/>
  <c r="N540" i="3"/>
  <c r="N541" i="3"/>
  <c r="N542" i="3"/>
  <c r="N543" i="3"/>
  <c r="N544" i="3"/>
  <c r="N545" i="3"/>
  <c r="N546" i="3"/>
  <c r="N547" i="3"/>
  <c r="N548" i="3"/>
  <c r="N549" i="3"/>
  <c r="N550" i="3"/>
  <c r="N551" i="3"/>
  <c r="N552" i="3"/>
  <c r="N553" i="3"/>
  <c r="N554" i="3"/>
  <c r="N555" i="3"/>
  <c r="N556" i="3"/>
  <c r="N557" i="3"/>
  <c r="N558" i="3"/>
  <c r="N559" i="3"/>
  <c r="N560" i="3"/>
  <c r="N561" i="3"/>
  <c r="N562" i="3"/>
  <c r="N563" i="3"/>
  <c r="N564" i="3"/>
  <c r="N565" i="3"/>
  <c r="N566" i="3"/>
  <c r="N567" i="3"/>
  <c r="N568" i="3"/>
  <c r="N569" i="3"/>
  <c r="N570" i="3"/>
  <c r="N571" i="3"/>
  <c r="N572" i="3"/>
  <c r="N573" i="3"/>
  <c r="N574" i="3"/>
  <c r="N575" i="3"/>
  <c r="N576" i="3"/>
  <c r="N577" i="3"/>
  <c r="N578" i="3"/>
  <c r="N579" i="3"/>
  <c r="N580" i="3"/>
  <c r="N581" i="3"/>
  <c r="N582" i="3"/>
  <c r="N583" i="3"/>
  <c r="N584" i="3"/>
  <c r="N585" i="3"/>
  <c r="N586" i="3"/>
  <c r="N587" i="3"/>
  <c r="N588" i="3"/>
  <c r="N589" i="3"/>
  <c r="N590" i="3"/>
  <c r="N591" i="3"/>
  <c r="N592" i="3"/>
  <c r="N593" i="3"/>
  <c r="N594" i="3"/>
  <c r="N595" i="3"/>
  <c r="N596" i="3"/>
  <c r="N597" i="3"/>
  <c r="N598" i="3"/>
  <c r="N599" i="3"/>
  <c r="N600" i="3"/>
  <c r="N601" i="3"/>
  <c r="N602" i="3"/>
  <c r="N603" i="3"/>
  <c r="N604" i="3"/>
  <c r="N605" i="3"/>
  <c r="N606" i="3"/>
  <c r="N607" i="3"/>
  <c r="N608" i="3"/>
  <c r="N609" i="3"/>
  <c r="N610" i="3"/>
  <c r="N611" i="3"/>
  <c r="N612" i="3"/>
  <c r="N613" i="3"/>
  <c r="N614" i="3"/>
  <c r="N615" i="3"/>
  <c r="N616" i="3"/>
  <c r="N617" i="3"/>
  <c r="N618" i="3"/>
  <c r="N619" i="3"/>
  <c r="N620" i="3"/>
  <c r="N621" i="3"/>
  <c r="N622" i="3"/>
  <c r="N623" i="3"/>
  <c r="N624" i="3"/>
  <c r="N625" i="3"/>
  <c r="N626" i="3"/>
  <c r="N627" i="3"/>
  <c r="N628" i="3"/>
  <c r="N629" i="3"/>
  <c r="N630" i="3"/>
  <c r="N631" i="3"/>
  <c r="N632" i="3"/>
  <c r="N633" i="3"/>
  <c r="N634" i="3"/>
  <c r="N635" i="3"/>
  <c r="N636" i="3"/>
  <c r="N637" i="3"/>
  <c r="N638" i="3"/>
  <c r="N639" i="3"/>
  <c r="N640" i="3"/>
  <c r="N641" i="3"/>
  <c r="N642" i="3"/>
  <c r="N643" i="3"/>
  <c r="N644" i="3"/>
  <c r="N645" i="3"/>
  <c r="N646" i="3"/>
  <c r="N647" i="3"/>
  <c r="N648" i="3"/>
  <c r="N649" i="3"/>
  <c r="N650" i="3"/>
  <c r="N651" i="3"/>
  <c r="N652" i="3"/>
  <c r="N653" i="3"/>
  <c r="N654" i="3"/>
  <c r="N655" i="3"/>
  <c r="N656" i="3"/>
  <c r="N657" i="3"/>
  <c r="N658" i="3"/>
  <c r="N659" i="3"/>
  <c r="N660" i="3"/>
  <c r="N661" i="3"/>
  <c r="N662" i="3"/>
  <c r="N663" i="3"/>
  <c r="N664" i="3"/>
  <c r="N665" i="3"/>
  <c r="N666" i="3"/>
  <c r="N667" i="3"/>
  <c r="N668" i="3"/>
  <c r="N669" i="3"/>
  <c r="N670" i="3"/>
  <c r="N671" i="3"/>
  <c r="N672" i="3"/>
  <c r="N673" i="3"/>
  <c r="N674" i="3"/>
  <c r="N675" i="3"/>
  <c r="N676" i="3"/>
  <c r="N677" i="3"/>
  <c r="N678" i="3"/>
  <c r="N679" i="3"/>
  <c r="N680" i="3"/>
  <c r="N681" i="3"/>
  <c r="N682" i="3"/>
  <c r="N683" i="3"/>
  <c r="N684" i="3"/>
  <c r="N685" i="3"/>
  <c r="N686" i="3"/>
  <c r="N687" i="3"/>
  <c r="N688" i="3"/>
  <c r="N689" i="3"/>
  <c r="N690" i="3"/>
  <c r="N691" i="3"/>
  <c r="N692" i="3"/>
  <c r="N693" i="3"/>
  <c r="N694" i="3"/>
  <c r="N695" i="3"/>
  <c r="N696" i="3"/>
  <c r="N697" i="3"/>
  <c r="N698" i="3"/>
  <c r="N699" i="3"/>
  <c r="N700" i="3"/>
  <c r="N701" i="3"/>
  <c r="N702" i="3"/>
  <c r="N703" i="3"/>
  <c r="N704" i="3"/>
  <c r="N705" i="3"/>
  <c r="N706" i="3"/>
  <c r="N707" i="3"/>
  <c r="N708" i="3"/>
  <c r="N709" i="3"/>
  <c r="N710" i="3"/>
  <c r="N711" i="3"/>
  <c r="N712" i="3"/>
  <c r="N713" i="3"/>
  <c r="N714" i="3"/>
  <c r="N715" i="3"/>
  <c r="N716" i="3"/>
  <c r="N717" i="3"/>
  <c r="N718" i="3"/>
  <c r="N719" i="3"/>
  <c r="N720" i="3"/>
  <c r="N721" i="3"/>
  <c r="N722" i="3"/>
  <c r="N723" i="3"/>
  <c r="N724" i="3"/>
  <c r="N725" i="3"/>
  <c r="N726" i="3"/>
  <c r="N727" i="3"/>
  <c r="N728" i="3"/>
  <c r="N729" i="3"/>
  <c r="N730" i="3"/>
  <c r="N731" i="3"/>
  <c r="N732" i="3"/>
  <c r="N733" i="3"/>
  <c r="N734" i="3"/>
  <c r="N735" i="3"/>
  <c r="N736" i="3"/>
  <c r="N737" i="3"/>
  <c r="N738" i="3"/>
  <c r="N739" i="3"/>
  <c r="N740" i="3"/>
  <c r="N741" i="3"/>
  <c r="N742" i="3"/>
  <c r="N743" i="3"/>
  <c r="N744" i="3"/>
  <c r="N745" i="3"/>
  <c r="N746" i="3"/>
  <c r="N747" i="3"/>
  <c r="N748" i="3"/>
  <c r="N749" i="3"/>
  <c r="N750" i="3"/>
  <c r="N751" i="3"/>
  <c r="N752" i="3"/>
  <c r="N753" i="3"/>
  <c r="N754" i="3"/>
  <c r="N755" i="3"/>
  <c r="N756" i="3"/>
  <c r="N757" i="3"/>
  <c r="N758" i="3"/>
  <c r="N759" i="3"/>
  <c r="N760" i="3"/>
  <c r="N761" i="3"/>
  <c r="N762" i="3"/>
  <c r="N763" i="3"/>
  <c r="N764" i="3"/>
  <c r="N765" i="3"/>
  <c r="N766" i="3"/>
  <c r="N767" i="3"/>
  <c r="N768" i="3"/>
  <c r="N769" i="3"/>
  <c r="N770" i="3"/>
  <c r="N771" i="3"/>
  <c r="N772" i="3"/>
  <c r="N773" i="3"/>
  <c r="N774" i="3"/>
  <c r="N775" i="3"/>
  <c r="N776" i="3"/>
  <c r="N777" i="3"/>
  <c r="N778" i="3"/>
  <c r="N779" i="3"/>
  <c r="N780" i="3"/>
  <c r="N781" i="3"/>
  <c r="N782" i="3"/>
  <c r="N783" i="3"/>
  <c r="N784" i="3"/>
  <c r="N785" i="3"/>
  <c r="N786" i="3"/>
  <c r="N787" i="3"/>
  <c r="N788" i="3"/>
  <c r="N789" i="3"/>
  <c r="N790" i="3"/>
  <c r="N791" i="3"/>
  <c r="N792" i="3"/>
  <c r="N793" i="3"/>
  <c r="N794" i="3"/>
  <c r="N795" i="3"/>
  <c r="N796" i="3"/>
  <c r="N797" i="3"/>
  <c r="N798" i="3"/>
  <c r="N799" i="3"/>
  <c r="N800" i="3"/>
  <c r="N801" i="3"/>
  <c r="N802" i="3"/>
  <c r="N803" i="3"/>
  <c r="N804" i="3"/>
  <c r="N805" i="3"/>
  <c r="N806" i="3"/>
  <c r="N807" i="3"/>
  <c r="N808" i="3"/>
  <c r="N809" i="3"/>
  <c r="N810" i="3"/>
  <c r="N811" i="3"/>
  <c r="N812" i="3"/>
  <c r="N813" i="3"/>
  <c r="N814" i="3"/>
  <c r="N815" i="3"/>
  <c r="N816" i="3"/>
  <c r="N817" i="3"/>
  <c r="N818" i="3"/>
  <c r="N819" i="3"/>
  <c r="N820" i="3"/>
  <c r="N821" i="3"/>
  <c r="N822" i="3"/>
  <c r="N823" i="3"/>
  <c r="N824" i="3"/>
  <c r="N825" i="3"/>
  <c r="N826" i="3"/>
  <c r="N827" i="3"/>
  <c r="N828" i="3"/>
  <c r="N829" i="3"/>
  <c r="N830" i="3"/>
  <c r="N831" i="3"/>
  <c r="N832" i="3"/>
  <c r="N833" i="3"/>
  <c r="N834" i="3"/>
  <c r="N835" i="3"/>
  <c r="N836" i="3"/>
  <c r="N837" i="3"/>
  <c r="N838" i="3"/>
  <c r="N839" i="3"/>
  <c r="N840" i="3"/>
  <c r="N841" i="3"/>
  <c r="N842" i="3"/>
  <c r="N843" i="3"/>
  <c r="N844" i="3"/>
  <c r="N845" i="3"/>
  <c r="N846" i="3"/>
  <c r="N847" i="3"/>
  <c r="N848" i="3"/>
  <c r="N849" i="3"/>
  <c r="N850" i="3"/>
  <c r="N851" i="3"/>
  <c r="N852" i="3"/>
  <c r="N853" i="3"/>
  <c r="N854" i="3"/>
  <c r="N855" i="3"/>
  <c r="N856" i="3"/>
  <c r="N857" i="3"/>
  <c r="N858" i="3"/>
  <c r="N859" i="3"/>
  <c r="N860" i="3"/>
  <c r="N861" i="3"/>
  <c r="N862" i="3"/>
  <c r="N863" i="3"/>
  <c r="N864" i="3"/>
  <c r="N865" i="3"/>
  <c r="N866" i="3"/>
  <c r="N867" i="3"/>
  <c r="N868" i="3"/>
  <c r="N869" i="3"/>
  <c r="N870" i="3"/>
  <c r="N871" i="3"/>
  <c r="N872" i="3"/>
  <c r="N873" i="3"/>
  <c r="N874" i="3"/>
  <c r="N875" i="3"/>
  <c r="N876" i="3"/>
  <c r="N877" i="3"/>
  <c r="N878" i="3"/>
  <c r="N879" i="3"/>
  <c r="N880" i="3"/>
  <c r="N881" i="3"/>
  <c r="N882" i="3"/>
  <c r="N883" i="3"/>
  <c r="N884" i="3"/>
  <c r="N885" i="3"/>
  <c r="N886" i="3"/>
  <c r="N887" i="3"/>
  <c r="N888" i="3"/>
  <c r="N889" i="3"/>
  <c r="N890" i="3"/>
  <c r="N891" i="3"/>
  <c r="N892" i="3"/>
  <c r="N893" i="3"/>
  <c r="N894" i="3"/>
  <c r="N895" i="3"/>
  <c r="N896" i="3"/>
  <c r="N897" i="3"/>
  <c r="N898" i="3"/>
  <c r="N899" i="3"/>
  <c r="N900" i="3"/>
  <c r="N901" i="3"/>
  <c r="N902" i="3"/>
  <c r="N903" i="3"/>
  <c r="N904" i="3"/>
  <c r="N905" i="3"/>
  <c r="N906" i="3"/>
  <c r="N907" i="3"/>
  <c r="N908" i="3"/>
  <c r="N909" i="3"/>
  <c r="N910" i="3"/>
  <c r="N911" i="3"/>
  <c r="N912" i="3"/>
  <c r="N913" i="3"/>
  <c r="N914" i="3"/>
  <c r="N915" i="3"/>
  <c r="N916" i="3"/>
  <c r="N917" i="3"/>
  <c r="N918" i="3"/>
  <c r="N919" i="3"/>
  <c r="N920" i="3"/>
  <c r="N921" i="3"/>
  <c r="N922" i="3"/>
  <c r="N923" i="3"/>
  <c r="N924" i="3"/>
  <c r="N925" i="3"/>
  <c r="N926" i="3"/>
  <c r="N927" i="3"/>
  <c r="N928" i="3"/>
  <c r="N929" i="3"/>
  <c r="N930" i="3"/>
  <c r="N931" i="3"/>
  <c r="N932" i="3"/>
  <c r="N933" i="3"/>
  <c r="N934" i="3"/>
  <c r="N935" i="3"/>
  <c r="N936" i="3"/>
  <c r="N937" i="3"/>
  <c r="N938" i="3"/>
  <c r="N939" i="3"/>
  <c r="N940" i="3"/>
  <c r="N941" i="3"/>
  <c r="N942" i="3"/>
  <c r="N943" i="3"/>
  <c r="N944" i="3"/>
  <c r="N945" i="3"/>
  <c r="N946" i="3"/>
  <c r="N947" i="3"/>
  <c r="N948" i="3"/>
  <c r="N949" i="3"/>
  <c r="N950" i="3"/>
  <c r="N951" i="3"/>
  <c r="N952" i="3"/>
  <c r="N953" i="3"/>
  <c r="N954" i="3"/>
  <c r="N955" i="3"/>
  <c r="N956" i="3"/>
  <c r="N957" i="3"/>
  <c r="N958" i="3"/>
  <c r="N959" i="3"/>
  <c r="N960" i="3"/>
  <c r="N961" i="3"/>
  <c r="N962" i="3"/>
  <c r="N963" i="3"/>
  <c r="N964" i="3"/>
  <c r="N965" i="3"/>
  <c r="N966" i="3"/>
  <c r="N967" i="3"/>
  <c r="N968" i="3"/>
  <c r="N969" i="3"/>
  <c r="N970" i="3"/>
  <c r="N971" i="3"/>
  <c r="N972" i="3"/>
  <c r="N973" i="3"/>
  <c r="N974" i="3"/>
  <c r="N975" i="3"/>
  <c r="N976" i="3"/>
  <c r="N977" i="3"/>
  <c r="N978" i="3"/>
  <c r="N979" i="3"/>
  <c r="N980" i="3"/>
  <c r="N981" i="3"/>
  <c r="N982" i="3"/>
  <c r="N983" i="3"/>
  <c r="N984" i="3"/>
  <c r="N985" i="3"/>
  <c r="N986" i="3"/>
  <c r="N987" i="3"/>
  <c r="N988" i="3"/>
  <c r="N989" i="3"/>
  <c r="N990" i="3"/>
  <c r="N991" i="3"/>
  <c r="N992" i="3"/>
  <c r="N993" i="3"/>
  <c r="N994" i="3"/>
  <c r="N995" i="3"/>
  <c r="N996" i="3"/>
  <c r="N997" i="3"/>
  <c r="N998" i="3"/>
  <c r="N999" i="3"/>
  <c r="N1000" i="3"/>
  <c r="N1001" i="3"/>
  <c r="N1002" i="3"/>
  <c r="N1003" i="3"/>
  <c r="N100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N5" i="2" s="1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N6" i="2" s="1"/>
  <c r="L360" i="3"/>
  <c r="N7" i="2" s="1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6" i="3"/>
  <c r="L507" i="3"/>
  <c r="L508" i="3"/>
  <c r="L509" i="3"/>
  <c r="L510" i="3"/>
  <c r="L511" i="3"/>
  <c r="L512" i="3"/>
  <c r="L513" i="3"/>
  <c r="L514" i="3"/>
  <c r="L515" i="3"/>
  <c r="L516" i="3"/>
  <c r="L517" i="3"/>
  <c r="L518" i="3"/>
  <c r="L519" i="3"/>
  <c r="L520" i="3"/>
  <c r="L521" i="3"/>
  <c r="L522" i="3"/>
  <c r="L523" i="3"/>
  <c r="L524" i="3"/>
  <c r="L525" i="3"/>
  <c r="L526" i="3"/>
  <c r="L527" i="3"/>
  <c r="L528" i="3"/>
  <c r="L529" i="3"/>
  <c r="L530" i="3"/>
  <c r="L531" i="3"/>
  <c r="L532" i="3"/>
  <c r="L533" i="3"/>
  <c r="L534" i="3"/>
  <c r="L535" i="3"/>
  <c r="L536" i="3"/>
  <c r="L537" i="3"/>
  <c r="L538" i="3"/>
  <c r="L539" i="3"/>
  <c r="L540" i="3"/>
  <c r="L541" i="3"/>
  <c r="L542" i="3"/>
  <c r="L543" i="3"/>
  <c r="L544" i="3"/>
  <c r="L545" i="3"/>
  <c r="L546" i="3"/>
  <c r="L547" i="3"/>
  <c r="L548" i="3"/>
  <c r="L549" i="3"/>
  <c r="L550" i="3"/>
  <c r="L551" i="3"/>
  <c r="L552" i="3"/>
  <c r="L553" i="3"/>
  <c r="L554" i="3"/>
  <c r="L555" i="3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2" i="3"/>
  <c r="L573" i="3"/>
  <c r="L574" i="3"/>
  <c r="L575" i="3"/>
  <c r="L576" i="3"/>
  <c r="L577" i="3"/>
  <c r="L578" i="3"/>
  <c r="L579" i="3"/>
  <c r="L580" i="3"/>
  <c r="L581" i="3"/>
  <c r="L582" i="3"/>
  <c r="L583" i="3"/>
  <c r="L584" i="3"/>
  <c r="L585" i="3"/>
  <c r="L586" i="3"/>
  <c r="L587" i="3"/>
  <c r="L588" i="3"/>
  <c r="L589" i="3"/>
  <c r="L590" i="3"/>
  <c r="L591" i="3"/>
  <c r="L592" i="3"/>
  <c r="L593" i="3"/>
  <c r="L594" i="3"/>
  <c r="L595" i="3"/>
  <c r="L596" i="3"/>
  <c r="L597" i="3"/>
  <c r="L598" i="3"/>
  <c r="L599" i="3"/>
  <c r="L600" i="3"/>
  <c r="L601" i="3"/>
  <c r="L602" i="3"/>
  <c r="L603" i="3"/>
  <c r="L604" i="3"/>
  <c r="L605" i="3"/>
  <c r="L606" i="3"/>
  <c r="L607" i="3"/>
  <c r="L608" i="3"/>
  <c r="L609" i="3"/>
  <c r="L610" i="3"/>
  <c r="L611" i="3"/>
  <c r="L612" i="3"/>
  <c r="L613" i="3"/>
  <c r="L614" i="3"/>
  <c r="L615" i="3"/>
  <c r="L616" i="3"/>
  <c r="L617" i="3"/>
  <c r="L618" i="3"/>
  <c r="L619" i="3"/>
  <c r="L620" i="3"/>
  <c r="L621" i="3"/>
  <c r="L622" i="3"/>
  <c r="L623" i="3"/>
  <c r="L624" i="3"/>
  <c r="L625" i="3"/>
  <c r="L626" i="3"/>
  <c r="L627" i="3"/>
  <c r="L628" i="3"/>
  <c r="L629" i="3"/>
  <c r="L630" i="3"/>
  <c r="L631" i="3"/>
  <c r="L632" i="3"/>
  <c r="L633" i="3"/>
  <c r="L634" i="3"/>
  <c r="L635" i="3"/>
  <c r="L636" i="3"/>
  <c r="L637" i="3"/>
  <c r="L638" i="3"/>
  <c r="L639" i="3"/>
  <c r="L640" i="3"/>
  <c r="L641" i="3"/>
  <c r="L642" i="3"/>
  <c r="L643" i="3"/>
  <c r="L644" i="3"/>
  <c r="L645" i="3"/>
  <c r="L646" i="3"/>
  <c r="L647" i="3"/>
  <c r="L648" i="3"/>
  <c r="L649" i="3"/>
  <c r="L650" i="3"/>
  <c r="L651" i="3"/>
  <c r="L652" i="3"/>
  <c r="L653" i="3"/>
  <c r="L654" i="3"/>
  <c r="L655" i="3"/>
  <c r="L656" i="3"/>
  <c r="L657" i="3"/>
  <c r="L658" i="3"/>
  <c r="L659" i="3"/>
  <c r="L660" i="3"/>
  <c r="L661" i="3"/>
  <c r="L662" i="3"/>
  <c r="L663" i="3"/>
  <c r="L664" i="3"/>
  <c r="L665" i="3"/>
  <c r="L666" i="3"/>
  <c r="L667" i="3"/>
  <c r="L668" i="3"/>
  <c r="L669" i="3"/>
  <c r="L670" i="3"/>
  <c r="L671" i="3"/>
  <c r="L672" i="3"/>
  <c r="L673" i="3"/>
  <c r="L674" i="3"/>
  <c r="L675" i="3"/>
  <c r="L676" i="3"/>
  <c r="L677" i="3"/>
  <c r="L678" i="3"/>
  <c r="L679" i="3"/>
  <c r="L680" i="3"/>
  <c r="L681" i="3"/>
  <c r="L682" i="3"/>
  <c r="L683" i="3"/>
  <c r="L684" i="3"/>
  <c r="L685" i="3"/>
  <c r="L686" i="3"/>
  <c r="L687" i="3"/>
  <c r="L688" i="3"/>
  <c r="L689" i="3"/>
  <c r="L690" i="3"/>
  <c r="L691" i="3"/>
  <c r="L692" i="3"/>
  <c r="L693" i="3"/>
  <c r="L694" i="3"/>
  <c r="L695" i="3"/>
  <c r="L696" i="3"/>
  <c r="L697" i="3"/>
  <c r="L698" i="3"/>
  <c r="L699" i="3"/>
  <c r="L700" i="3"/>
  <c r="L701" i="3"/>
  <c r="L702" i="3"/>
  <c r="L703" i="3"/>
  <c r="L704" i="3"/>
  <c r="L705" i="3"/>
  <c r="L706" i="3"/>
  <c r="L707" i="3"/>
  <c r="L708" i="3"/>
  <c r="L709" i="3"/>
  <c r="L710" i="3"/>
  <c r="L711" i="3"/>
  <c r="L712" i="3"/>
  <c r="L713" i="3"/>
  <c r="L714" i="3"/>
  <c r="L715" i="3"/>
  <c r="L716" i="3"/>
  <c r="L717" i="3"/>
  <c r="L718" i="3"/>
  <c r="L719" i="3"/>
  <c r="L720" i="3"/>
  <c r="L721" i="3"/>
  <c r="L722" i="3"/>
  <c r="L723" i="3"/>
  <c r="L724" i="3"/>
  <c r="L725" i="3"/>
  <c r="L726" i="3"/>
  <c r="L727" i="3"/>
  <c r="L728" i="3"/>
  <c r="L729" i="3"/>
  <c r="L730" i="3"/>
  <c r="L731" i="3"/>
  <c r="L732" i="3"/>
  <c r="L733" i="3"/>
  <c r="L734" i="3"/>
  <c r="L735" i="3"/>
  <c r="L736" i="3"/>
  <c r="L737" i="3"/>
  <c r="L738" i="3"/>
  <c r="L739" i="3"/>
  <c r="L740" i="3"/>
  <c r="L741" i="3"/>
  <c r="L742" i="3"/>
  <c r="L743" i="3"/>
  <c r="L744" i="3"/>
  <c r="L745" i="3"/>
  <c r="L746" i="3"/>
  <c r="L747" i="3"/>
  <c r="L748" i="3"/>
  <c r="L749" i="3"/>
  <c r="L750" i="3"/>
  <c r="L751" i="3"/>
  <c r="L752" i="3"/>
  <c r="L753" i="3"/>
  <c r="L754" i="3"/>
  <c r="L755" i="3"/>
  <c r="L756" i="3"/>
  <c r="L757" i="3"/>
  <c r="L758" i="3"/>
  <c r="L759" i="3"/>
  <c r="L760" i="3"/>
  <c r="L761" i="3"/>
  <c r="L762" i="3"/>
  <c r="L763" i="3"/>
  <c r="L764" i="3"/>
  <c r="L765" i="3"/>
  <c r="L766" i="3"/>
  <c r="L767" i="3"/>
  <c r="L768" i="3"/>
  <c r="L769" i="3"/>
  <c r="L770" i="3"/>
  <c r="L771" i="3"/>
  <c r="L772" i="3"/>
  <c r="L773" i="3"/>
  <c r="L774" i="3"/>
  <c r="L775" i="3"/>
  <c r="L776" i="3"/>
  <c r="L777" i="3"/>
  <c r="L778" i="3"/>
  <c r="L779" i="3"/>
  <c r="L780" i="3"/>
  <c r="L781" i="3"/>
  <c r="L782" i="3"/>
  <c r="L783" i="3"/>
  <c r="L784" i="3"/>
  <c r="L785" i="3"/>
  <c r="L786" i="3"/>
  <c r="L787" i="3"/>
  <c r="L788" i="3"/>
  <c r="L789" i="3"/>
  <c r="L790" i="3"/>
  <c r="L791" i="3"/>
  <c r="L792" i="3"/>
  <c r="L793" i="3"/>
  <c r="L794" i="3"/>
  <c r="L795" i="3"/>
  <c r="L796" i="3"/>
  <c r="L797" i="3"/>
  <c r="L798" i="3"/>
  <c r="L799" i="3"/>
  <c r="L800" i="3"/>
  <c r="L801" i="3"/>
  <c r="L802" i="3"/>
  <c r="L803" i="3"/>
  <c r="L804" i="3"/>
  <c r="L805" i="3"/>
  <c r="L806" i="3"/>
  <c r="L807" i="3"/>
  <c r="L808" i="3"/>
  <c r="L809" i="3"/>
  <c r="L810" i="3"/>
  <c r="L811" i="3"/>
  <c r="L812" i="3"/>
  <c r="L813" i="3"/>
  <c r="L814" i="3"/>
  <c r="L815" i="3"/>
  <c r="L816" i="3"/>
  <c r="L817" i="3"/>
  <c r="L818" i="3"/>
  <c r="L819" i="3"/>
  <c r="L820" i="3"/>
  <c r="L821" i="3"/>
  <c r="L822" i="3"/>
  <c r="L823" i="3"/>
  <c r="L824" i="3"/>
  <c r="L825" i="3"/>
  <c r="L826" i="3"/>
  <c r="L827" i="3"/>
  <c r="L828" i="3"/>
  <c r="L829" i="3"/>
  <c r="L830" i="3"/>
  <c r="L831" i="3"/>
  <c r="L832" i="3"/>
  <c r="L833" i="3"/>
  <c r="L834" i="3"/>
  <c r="L835" i="3"/>
  <c r="L836" i="3"/>
  <c r="L837" i="3"/>
  <c r="L838" i="3"/>
  <c r="L839" i="3"/>
  <c r="L840" i="3"/>
  <c r="L841" i="3"/>
  <c r="L842" i="3"/>
  <c r="L843" i="3"/>
  <c r="L844" i="3"/>
  <c r="L845" i="3"/>
  <c r="L846" i="3"/>
  <c r="L847" i="3"/>
  <c r="L848" i="3"/>
  <c r="L849" i="3"/>
  <c r="L850" i="3"/>
  <c r="L851" i="3"/>
  <c r="L852" i="3"/>
  <c r="L853" i="3"/>
  <c r="L854" i="3"/>
  <c r="L855" i="3"/>
  <c r="L856" i="3"/>
  <c r="L857" i="3"/>
  <c r="L858" i="3"/>
  <c r="L859" i="3"/>
  <c r="L860" i="3"/>
  <c r="L861" i="3"/>
  <c r="L862" i="3"/>
  <c r="L863" i="3"/>
  <c r="L864" i="3"/>
  <c r="L865" i="3"/>
  <c r="L866" i="3"/>
  <c r="L867" i="3"/>
  <c r="L868" i="3"/>
  <c r="L869" i="3"/>
  <c r="L870" i="3"/>
  <c r="L871" i="3"/>
  <c r="L872" i="3"/>
  <c r="L873" i="3"/>
  <c r="L874" i="3"/>
  <c r="L875" i="3"/>
  <c r="L876" i="3"/>
  <c r="L877" i="3"/>
  <c r="L878" i="3"/>
  <c r="L879" i="3"/>
  <c r="L880" i="3"/>
  <c r="L881" i="3"/>
  <c r="L882" i="3"/>
  <c r="L883" i="3"/>
  <c r="L884" i="3"/>
  <c r="L885" i="3"/>
  <c r="L886" i="3"/>
  <c r="L887" i="3"/>
  <c r="L888" i="3"/>
  <c r="L889" i="3"/>
  <c r="L890" i="3"/>
  <c r="L891" i="3"/>
  <c r="L892" i="3"/>
  <c r="L893" i="3"/>
  <c r="L894" i="3"/>
  <c r="L895" i="3"/>
  <c r="L896" i="3"/>
  <c r="L897" i="3"/>
  <c r="L898" i="3"/>
  <c r="L899" i="3"/>
  <c r="L900" i="3"/>
  <c r="L901" i="3"/>
  <c r="L902" i="3"/>
  <c r="L903" i="3"/>
  <c r="L904" i="3"/>
  <c r="L905" i="3"/>
  <c r="L906" i="3"/>
  <c r="L907" i="3"/>
  <c r="L908" i="3"/>
  <c r="L909" i="3"/>
  <c r="L910" i="3"/>
  <c r="L911" i="3"/>
  <c r="L912" i="3"/>
  <c r="L913" i="3"/>
  <c r="L914" i="3"/>
  <c r="L915" i="3"/>
  <c r="L916" i="3"/>
  <c r="L917" i="3"/>
  <c r="L918" i="3"/>
  <c r="L919" i="3"/>
  <c r="L920" i="3"/>
  <c r="L921" i="3"/>
  <c r="L922" i="3"/>
  <c r="L923" i="3"/>
  <c r="L924" i="3"/>
  <c r="L925" i="3"/>
  <c r="L926" i="3"/>
  <c r="L927" i="3"/>
  <c r="L928" i="3"/>
  <c r="L929" i="3"/>
  <c r="L930" i="3"/>
  <c r="L931" i="3"/>
  <c r="L932" i="3"/>
  <c r="L933" i="3"/>
  <c r="L934" i="3"/>
  <c r="L935" i="3"/>
  <c r="L936" i="3"/>
  <c r="L937" i="3"/>
  <c r="L938" i="3"/>
  <c r="L939" i="3"/>
  <c r="L940" i="3"/>
  <c r="L941" i="3"/>
  <c r="L942" i="3"/>
  <c r="L943" i="3"/>
  <c r="L944" i="3"/>
  <c r="L945" i="3"/>
  <c r="L946" i="3"/>
  <c r="L947" i="3"/>
  <c r="L948" i="3"/>
  <c r="L949" i="3"/>
  <c r="L950" i="3"/>
  <c r="L951" i="3"/>
  <c r="L952" i="3"/>
  <c r="L953" i="3"/>
  <c r="L954" i="3"/>
  <c r="L955" i="3"/>
  <c r="L956" i="3"/>
  <c r="L957" i="3"/>
  <c r="L958" i="3"/>
  <c r="L959" i="3"/>
  <c r="L960" i="3"/>
  <c r="L961" i="3"/>
  <c r="L962" i="3"/>
  <c r="L963" i="3"/>
  <c r="L964" i="3"/>
  <c r="L965" i="3"/>
  <c r="L966" i="3"/>
  <c r="L967" i="3"/>
  <c r="L968" i="3"/>
  <c r="L969" i="3"/>
  <c r="L970" i="3"/>
  <c r="L971" i="3"/>
  <c r="L972" i="3"/>
  <c r="L973" i="3"/>
  <c r="L974" i="3"/>
  <c r="L975" i="3"/>
  <c r="L976" i="3"/>
  <c r="L977" i="3"/>
  <c r="L978" i="3"/>
  <c r="L979" i="3"/>
  <c r="L980" i="3"/>
  <c r="L981" i="3"/>
  <c r="L982" i="3"/>
  <c r="L983" i="3"/>
  <c r="L984" i="3"/>
  <c r="L985" i="3"/>
  <c r="L986" i="3"/>
  <c r="L987" i="3"/>
  <c r="L988" i="3"/>
  <c r="L989" i="3"/>
  <c r="L990" i="3"/>
  <c r="L991" i="3"/>
  <c r="L992" i="3"/>
  <c r="L993" i="3"/>
  <c r="L994" i="3"/>
  <c r="L995" i="3"/>
  <c r="L996" i="3"/>
  <c r="L997" i="3"/>
  <c r="L998" i="3"/>
  <c r="L999" i="3"/>
  <c r="L1000" i="3"/>
  <c r="L1001" i="3"/>
  <c r="L1002" i="3"/>
  <c r="L1003" i="3"/>
  <c r="L100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A1001" i="3"/>
  <c r="A1002" i="3"/>
  <c r="A1003" i="3"/>
  <c r="A1004" i="3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N250" i="2" s="1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N199" i="2" s="1"/>
  <c r="B198" i="2"/>
  <c r="B197" i="2"/>
  <c r="B196" i="2"/>
  <c r="B195" i="2"/>
  <c r="B194" i="2"/>
  <c r="B193" i="2"/>
  <c r="N193" i="2" s="1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N178" i="2" s="1"/>
  <c r="B177" i="2"/>
  <c r="B176" i="2"/>
  <c r="B175" i="2"/>
  <c r="N175" i="2" s="1"/>
  <c r="B174" i="2"/>
  <c r="B173" i="2"/>
  <c r="B172" i="2"/>
  <c r="B171" i="2"/>
  <c r="N171" i="2" s="1"/>
  <c r="B170" i="2"/>
  <c r="B169" i="2"/>
  <c r="B168" i="2"/>
  <c r="B167" i="2"/>
  <c r="B166" i="2"/>
  <c r="B165" i="2"/>
  <c r="N165" i="2" s="1"/>
  <c r="B164" i="2"/>
  <c r="B163" i="2"/>
  <c r="B162" i="2"/>
  <c r="N162" i="2" s="1"/>
  <c r="B161" i="2"/>
  <c r="B160" i="2"/>
  <c r="M160" i="2" s="1"/>
  <c r="B159" i="2"/>
  <c r="N159" i="2" s="1"/>
  <c r="B158" i="2"/>
  <c r="B157" i="2"/>
  <c r="B156" i="2"/>
  <c r="N156" i="2" s="1"/>
  <c r="B155" i="2"/>
  <c r="B154" i="2"/>
  <c r="B153" i="2"/>
  <c r="B152" i="2"/>
  <c r="B151" i="2"/>
  <c r="B150" i="2"/>
  <c r="N150" i="2" s="1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N132" i="2" s="1"/>
  <c r="B131" i="2"/>
  <c r="B130" i="2"/>
  <c r="B129" i="2"/>
  <c r="B128" i="2"/>
  <c r="B127" i="2"/>
  <c r="B126" i="2"/>
  <c r="B125" i="2"/>
  <c r="N125" i="2" s="1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M108" i="2" s="1"/>
  <c r="B107" i="2"/>
  <c r="B106" i="2"/>
  <c r="B105" i="2"/>
  <c r="B104" i="2"/>
  <c r="M104" i="2" s="1"/>
  <c r="B103" i="2"/>
  <c r="B102" i="2"/>
  <c r="M102" i="2" s="1"/>
  <c r="B101" i="2"/>
  <c r="B100" i="2"/>
  <c r="B99" i="2"/>
  <c r="B98" i="2"/>
  <c r="L98" i="2" s="1"/>
  <c r="B97" i="2"/>
  <c r="N97" i="2" s="1"/>
  <c r="B96" i="2"/>
  <c r="B95" i="2"/>
  <c r="N95" i="2" s="1"/>
  <c r="B94" i="2"/>
  <c r="B93" i="2"/>
  <c r="B92" i="2"/>
  <c r="B91" i="2"/>
  <c r="B90" i="2"/>
  <c r="B89" i="2"/>
  <c r="B88" i="2"/>
  <c r="B87" i="2"/>
  <c r="B86" i="2"/>
  <c r="B85" i="2"/>
  <c r="M85" i="2" s="1"/>
  <c r="B84" i="2"/>
  <c r="B83" i="2"/>
  <c r="B82" i="2"/>
  <c r="B81" i="2"/>
  <c r="B80" i="2"/>
  <c r="B79" i="2"/>
  <c r="B78" i="2"/>
  <c r="B77" i="2"/>
  <c r="B76" i="2"/>
  <c r="B75" i="2"/>
  <c r="B74" i="2"/>
  <c r="B73" i="2"/>
  <c r="M73" i="2" s="1"/>
  <c r="B72" i="2"/>
  <c r="B71" i="2"/>
  <c r="B70" i="2"/>
  <c r="M70" i="2" s="1"/>
  <c r="B69" i="2"/>
  <c r="M69" i="2" s="1"/>
  <c r="B68" i="2"/>
  <c r="M68" i="2" s="1"/>
  <c r="B67" i="2"/>
  <c r="B66" i="2"/>
  <c r="B65" i="2"/>
  <c r="B64" i="2"/>
  <c r="B63" i="2"/>
  <c r="B62" i="2"/>
  <c r="B61" i="2"/>
  <c r="M61" i="2" s="1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M32" i="2" s="1"/>
  <c r="B31" i="2"/>
  <c r="B30" i="2"/>
  <c r="B29" i="2"/>
  <c r="B28" i="2"/>
  <c r="B27" i="2"/>
  <c r="B26" i="2"/>
  <c r="B25" i="2"/>
  <c r="B24" i="2"/>
  <c r="B23" i="2"/>
  <c r="M23" i="2" s="1"/>
  <c r="B22" i="2"/>
  <c r="B21" i="2"/>
  <c r="B20" i="2"/>
  <c r="B19" i="2"/>
  <c r="B18" i="2"/>
  <c r="B17" i="2"/>
  <c r="B16" i="2"/>
  <c r="M16" i="2" s="1"/>
  <c r="B15" i="2"/>
  <c r="B14" i="2"/>
  <c r="B13" i="2"/>
  <c r="B12" i="2"/>
  <c r="B11" i="2"/>
  <c r="B10" i="2"/>
  <c r="B9" i="2"/>
  <c r="B8" i="2"/>
  <c r="C7" i="2"/>
  <c r="C6" i="2"/>
  <c r="C5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1" i="2"/>
  <c r="P302" i="2"/>
  <c r="P303" i="2"/>
  <c r="P304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6" i="2"/>
  <c r="N98" i="2"/>
  <c r="N100" i="2"/>
  <c r="N101" i="2"/>
  <c r="N102" i="2"/>
  <c r="N103" i="2"/>
  <c r="N104" i="2"/>
  <c r="N106" i="2"/>
  <c r="N107" i="2"/>
  <c r="N108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6" i="2"/>
  <c r="N129" i="2"/>
  <c r="N133" i="2"/>
  <c r="N134" i="2"/>
  <c r="N135" i="2"/>
  <c r="N136" i="2"/>
  <c r="N137" i="2"/>
  <c r="N138" i="2"/>
  <c r="N139" i="2"/>
  <c r="N140" i="2"/>
  <c r="N141" i="2"/>
  <c r="N143" i="2"/>
  <c r="N144" i="2"/>
  <c r="N145" i="2"/>
  <c r="N146" i="2"/>
  <c r="N147" i="2"/>
  <c r="N148" i="2"/>
  <c r="N149" i="2"/>
  <c r="N151" i="2"/>
  <c r="N152" i="2"/>
  <c r="N153" i="2"/>
  <c r="N154" i="2"/>
  <c r="N155" i="2"/>
  <c r="N157" i="2"/>
  <c r="N158" i="2"/>
  <c r="N160" i="2"/>
  <c r="N161" i="2"/>
  <c r="N163" i="2"/>
  <c r="N164" i="2"/>
  <c r="N166" i="2"/>
  <c r="N167" i="2"/>
  <c r="N168" i="2"/>
  <c r="N169" i="2"/>
  <c r="N170" i="2"/>
  <c r="N172" i="2"/>
  <c r="N173" i="2"/>
  <c r="N174" i="2"/>
  <c r="N176" i="2"/>
  <c r="N177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4" i="2"/>
  <c r="N195" i="2"/>
  <c r="N197" i="2"/>
  <c r="N198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M5" i="2"/>
  <c r="M6" i="2"/>
  <c r="M7" i="2"/>
  <c r="M8" i="2"/>
  <c r="M9" i="2"/>
  <c r="M10" i="2"/>
  <c r="M11" i="2"/>
  <c r="M12" i="2"/>
  <c r="M13" i="2"/>
  <c r="M14" i="2"/>
  <c r="M15" i="2"/>
  <c r="M17" i="2"/>
  <c r="M18" i="2"/>
  <c r="M19" i="2"/>
  <c r="M20" i="2"/>
  <c r="M21" i="2"/>
  <c r="M22" i="2"/>
  <c r="M24" i="2"/>
  <c r="M25" i="2"/>
  <c r="M26" i="2"/>
  <c r="M27" i="2"/>
  <c r="M28" i="2"/>
  <c r="M29" i="2"/>
  <c r="M30" i="2"/>
  <c r="M31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9" i="2"/>
  <c r="M50" i="2"/>
  <c r="M51" i="2"/>
  <c r="M52" i="2"/>
  <c r="M53" i="2"/>
  <c r="M54" i="2"/>
  <c r="M55" i="2"/>
  <c r="M56" i="2"/>
  <c r="M57" i="2"/>
  <c r="M58" i="2"/>
  <c r="M59" i="2"/>
  <c r="M60" i="2"/>
  <c r="M64" i="2"/>
  <c r="M65" i="2"/>
  <c r="M66" i="2"/>
  <c r="M67" i="2"/>
  <c r="M71" i="2"/>
  <c r="M72" i="2"/>
  <c r="M74" i="2"/>
  <c r="M75" i="2"/>
  <c r="M76" i="2"/>
  <c r="M77" i="2"/>
  <c r="M78" i="2"/>
  <c r="M79" i="2"/>
  <c r="M80" i="2"/>
  <c r="M81" i="2"/>
  <c r="M82" i="2"/>
  <c r="M83" i="2"/>
  <c r="M84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100" i="2"/>
  <c r="M101" i="2"/>
  <c r="M106" i="2"/>
  <c r="M107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9" i="2"/>
  <c r="M132" i="2"/>
  <c r="M133" i="2"/>
  <c r="M134" i="2"/>
  <c r="M135" i="2"/>
  <c r="M136" i="2"/>
  <c r="M137" i="2"/>
  <c r="M138" i="2"/>
  <c r="M139" i="2"/>
  <c r="M140" i="2"/>
  <c r="M141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5" i="2"/>
  <c r="M186" i="2"/>
  <c r="M188" i="2"/>
  <c r="M189" i="2"/>
  <c r="M190" i="2"/>
  <c r="M191" i="2"/>
  <c r="M192" i="2"/>
  <c r="M193" i="2"/>
  <c r="M194" i="2"/>
  <c r="M195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L5" i="2"/>
  <c r="L6" i="2"/>
  <c r="P6" i="2" s="1"/>
  <c r="L7" i="2"/>
  <c r="P7" i="2" s="1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100" i="2"/>
  <c r="L101" i="2"/>
  <c r="L102" i="2"/>
  <c r="L104" i="2"/>
  <c r="L106" i="2"/>
  <c r="L107" i="2"/>
  <c r="L108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9" i="2"/>
  <c r="L130" i="2"/>
  <c r="L132" i="2"/>
  <c r="L133" i="2"/>
  <c r="L134" i="2"/>
  <c r="L135" i="2"/>
  <c r="L136" i="2"/>
  <c r="L137" i="2"/>
  <c r="L138" i="2"/>
  <c r="L139" i="2"/>
  <c r="L140" i="2"/>
  <c r="L141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5" i="2"/>
  <c r="L186" i="2"/>
  <c r="L188" i="2"/>
  <c r="L189" i="2"/>
  <c r="L190" i="2"/>
  <c r="L191" i="2"/>
  <c r="L192" i="2"/>
  <c r="L193" i="2"/>
  <c r="L194" i="2"/>
  <c r="L195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M30" i="1" l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D30" i="1"/>
  <c r="I30" i="1"/>
  <c r="C30" i="1"/>
  <c r="E30" i="1"/>
  <c r="F30" i="1"/>
  <c r="G30" i="1"/>
  <c r="H30" i="1"/>
  <c r="J30" i="1"/>
  <c r="B30" i="1"/>
  <c r="E29" i="1"/>
  <c r="I29" i="1"/>
  <c r="G39" i="1"/>
  <c r="B44" i="1"/>
  <c r="B39" i="1"/>
  <c r="B34" i="1"/>
  <c r="B33" i="1"/>
  <c r="I31" i="1"/>
  <c r="B7" i="1"/>
  <c r="G40" i="1"/>
  <c r="B40" i="1"/>
  <c r="B12" i="1"/>
  <c r="B11" i="1"/>
  <c r="B10" i="1"/>
  <c r="B9" i="1"/>
  <c r="P5" i="2"/>
  <c r="N196" i="2"/>
  <c r="M196" i="2"/>
  <c r="L196" i="2"/>
  <c r="L187" i="2"/>
  <c r="M187" i="2"/>
  <c r="M184" i="2"/>
  <c r="L184" i="2"/>
  <c r="N142" i="2"/>
  <c r="M142" i="2"/>
  <c r="L142" i="2"/>
  <c r="N131" i="2"/>
  <c r="M131" i="2"/>
  <c r="L131" i="2"/>
  <c r="N130" i="2"/>
  <c r="M130" i="2"/>
  <c r="N128" i="2"/>
  <c r="M128" i="2"/>
  <c r="L128" i="2"/>
  <c r="N127" i="2"/>
  <c r="M127" i="2"/>
  <c r="L127" i="2"/>
  <c r="N111" i="2"/>
  <c r="M111" i="2"/>
  <c r="L111" i="2"/>
  <c r="N110" i="2"/>
  <c r="M110" i="2"/>
  <c r="L110" i="2"/>
  <c r="N109" i="2"/>
  <c r="M109" i="2"/>
  <c r="L109" i="2"/>
  <c r="N105" i="2"/>
  <c r="L105" i="2"/>
  <c r="M105" i="2"/>
  <c r="M103" i="2"/>
  <c r="L103" i="2"/>
  <c r="N99" i="2"/>
  <c r="M99" i="2"/>
  <c r="L99" i="2"/>
  <c r="M63" i="2"/>
  <c r="L63" i="2"/>
  <c r="M62" i="2"/>
  <c r="L62" i="2"/>
  <c r="M48" i="2"/>
  <c r="L48" i="2"/>
  <c r="G29" i="1" l="1"/>
  <c r="H29" i="1"/>
  <c r="B29" i="1"/>
  <c r="J29" i="1"/>
  <c r="C29" i="1"/>
  <c r="F29" i="1"/>
  <c r="D29" i="1"/>
  <c r="J28" i="1"/>
  <c r="D28" i="1"/>
  <c r="G28" i="1"/>
  <c r="H28" i="1"/>
  <c r="C28" i="1"/>
  <c r="I28" i="1"/>
  <c r="F28" i="1"/>
  <c r="B28" i="1"/>
  <c r="E28" i="1"/>
  <c r="H27" i="1"/>
  <c r="B27" i="1"/>
  <c r="J27" i="1"/>
  <c r="D27" i="1"/>
  <c r="C27" i="1"/>
  <c r="F27" i="1"/>
  <c r="G27" i="1"/>
  <c r="E27" i="1"/>
  <c r="I27" i="1"/>
  <c r="F26" i="1"/>
  <c r="I26" i="1"/>
  <c r="E26" i="1"/>
  <c r="H26" i="1"/>
  <c r="G26" i="1"/>
  <c r="C26" i="1"/>
  <c r="D26" i="1"/>
  <c r="B26" i="1"/>
  <c r="J26" i="1"/>
  <c r="F25" i="1"/>
  <c r="H25" i="1"/>
  <c r="G25" i="1"/>
  <c r="D25" i="1"/>
  <c r="C25" i="1"/>
  <c r="E25" i="1"/>
  <c r="J25" i="1"/>
  <c r="B25" i="1"/>
  <c r="I25" i="1"/>
  <c r="C24" i="1"/>
  <c r="E24" i="1"/>
  <c r="G24" i="1"/>
  <c r="D24" i="1"/>
  <c r="I24" i="1"/>
  <c r="J24" i="1"/>
  <c r="F24" i="1"/>
  <c r="H24" i="1"/>
  <c r="B24" i="1"/>
  <c r="D23" i="1"/>
  <c r="E23" i="1"/>
  <c r="F23" i="1"/>
  <c r="G23" i="1"/>
  <c r="H23" i="1"/>
  <c r="I23" i="1"/>
  <c r="J23" i="1"/>
  <c r="B23" i="1"/>
  <c r="C23" i="1"/>
  <c r="F22" i="1"/>
  <c r="C22" i="1"/>
  <c r="H22" i="1"/>
  <c r="G22" i="1"/>
  <c r="I22" i="1"/>
  <c r="J22" i="1"/>
  <c r="E22" i="1"/>
  <c r="B22" i="1"/>
  <c r="D22" i="1"/>
  <c r="F21" i="1"/>
  <c r="D21" i="1"/>
  <c r="J21" i="1"/>
  <c r="E21" i="1"/>
  <c r="I21" i="1"/>
  <c r="C21" i="1"/>
  <c r="G21" i="1"/>
  <c r="B21" i="1"/>
  <c r="H21" i="1"/>
  <c r="H20" i="1"/>
  <c r="I20" i="1"/>
  <c r="E20" i="1"/>
  <c r="F20" i="1"/>
  <c r="D20" i="1"/>
  <c r="J20" i="1"/>
  <c r="C20" i="1"/>
  <c r="B20" i="1"/>
  <c r="G20" i="1"/>
  <c r="G19" i="1"/>
  <c r="H19" i="1"/>
  <c r="B19" i="1"/>
  <c r="F19" i="1"/>
  <c r="J19" i="1"/>
  <c r="D19" i="1"/>
  <c r="I19" i="1"/>
  <c r="C19" i="1"/>
  <c r="E19" i="1"/>
  <c r="B18" i="1"/>
  <c r="I18" i="1"/>
  <c r="D18" i="1"/>
  <c r="E18" i="1"/>
  <c r="C18" i="1"/>
  <c r="G18" i="1"/>
  <c r="F18" i="1"/>
  <c r="H18" i="1"/>
  <c r="J18" i="1"/>
  <c r="I17" i="1"/>
  <c r="C17" i="1"/>
  <c r="F17" i="1"/>
  <c r="D17" i="1"/>
  <c r="B17" i="1"/>
  <c r="J17" i="1"/>
  <c r="H17" i="1"/>
  <c r="E17" i="1"/>
  <c r="G17" i="1"/>
  <c r="J16" i="1"/>
  <c r="D16" i="1"/>
  <c r="F16" i="1"/>
  <c r="C16" i="1"/>
  <c r="E16" i="1"/>
  <c r="I16" i="1"/>
  <c r="B16" i="1"/>
  <c r="H16" i="1"/>
  <c r="G16" i="1"/>
</calcChain>
</file>

<file path=xl/sharedStrings.xml><?xml version="1.0" encoding="utf-8"?>
<sst xmlns="http://schemas.openxmlformats.org/spreadsheetml/2006/main" count="161" uniqueCount="118">
  <si>
    <t>Setări</t>
  </si>
  <si>
    <t>Datele firmei apar în antetul procesului-verbal. Listele de mai jos alimentează meniurile din registru.</t>
  </si>
  <si>
    <t>Unitatea</t>
  </si>
  <si>
    <t>Exemplu Instalații SRL</t>
  </si>
  <si>
    <t>CIF</t>
  </si>
  <si>
    <t>RO12345678</t>
  </si>
  <si>
    <t>Adresa</t>
  </si>
  <si>
    <t>Str. Gării nr. 10, Ploiești</t>
  </si>
  <si>
    <t>Tip predare</t>
  </si>
  <si>
    <t>Echipamente angajat</t>
  </si>
  <si>
    <t>Bunuri / materiale</t>
  </si>
  <si>
    <t>Documente</t>
  </si>
  <si>
    <t>Lucrări executate</t>
  </si>
  <si>
    <t>Spațiu / imobil</t>
  </si>
  <si>
    <t>Autovehicul</t>
  </si>
  <si>
    <t>Altele</t>
  </si>
  <si>
    <t>Stare</t>
  </si>
  <si>
    <t>Nou</t>
  </si>
  <si>
    <t>Bună</t>
  </si>
  <si>
    <t>Uzură normală</t>
  </si>
  <si>
    <t>Deteriorat</t>
  </si>
  <si>
    <t>Defect</t>
  </si>
  <si>
    <t>Lipsă</t>
  </si>
  <si>
    <t>Da/Nu</t>
  </si>
  <si>
    <t>Da</t>
  </si>
  <si>
    <t>Nu</t>
  </si>
  <si>
    <t>Stările „Deteriorat”, „Defect” și „Lipsă” sunt trecute automat la constatări și cer o observație.</t>
  </si>
  <si>
    <t>Registrul proceselor-verbale de predare-primire</t>
  </si>
  <si>
    <t>Un rând pentru fiecare proces-verbal. Bunurile, documentele sau echipamentele predate se trec în foaia „Bunuri predate”, cu același număr.</t>
  </si>
  <si>
    <t>Nr. PV</t>
  </si>
  <si>
    <t>Data</t>
  </si>
  <si>
    <t>Tip</t>
  </si>
  <si>
    <t>Locul</t>
  </si>
  <si>
    <t>Predător</t>
  </si>
  <si>
    <t>Calitatea predătorului</t>
  </si>
  <si>
    <t>Primitor</t>
  </si>
  <si>
    <t>Calitatea primitorului</t>
  </si>
  <si>
    <t>Obiectul predării-primirii</t>
  </si>
  <si>
    <t>Alte mențiuni</t>
  </si>
  <si>
    <t>Nr. poziții</t>
  </si>
  <si>
    <t>Valoare (lei)</t>
  </si>
  <si>
    <t>Poziții cu diferențe sau deteriorări</t>
  </si>
  <si>
    <t>Semnat de ambele părți</t>
  </si>
  <si>
    <t>Verificare</t>
  </si>
  <si>
    <t>Ploiești, sediul firmei</t>
  </si>
  <si>
    <t>Mihai Georgescu</t>
  </si>
  <si>
    <t>administrator, Exemplu Instalații SRL</t>
  </si>
  <si>
    <t>Stan Radu</t>
  </si>
  <si>
    <t>șef echipă</t>
  </si>
  <si>
    <t>Echipamente de lucru date în folosință pe durata contractului de muncă</t>
  </si>
  <si>
    <t>Echipamentele se restituie la încetarea contractului sau la cererea angajatorului, în starea în care au fost primite, cu excepția uzurii normale.</t>
  </si>
  <si>
    <t>Șantier Str. Lalelor nr. 7, Câmpina</t>
  </si>
  <si>
    <t>Ion Marin</t>
  </si>
  <si>
    <t>gestionar</t>
  </si>
  <si>
    <t>Materiale pentru lucrarea „Instalație electrică P+1”, conform bonului de consum nr. 118</t>
  </si>
  <si>
    <t>Lipsa de 2 m de tub se completează la următoarea livrare.</t>
  </si>
  <si>
    <t>Ana Popescu</t>
  </si>
  <si>
    <t>contabil</t>
  </si>
  <si>
    <t>Cristina Vasile</t>
  </si>
  <si>
    <t>responsabil arhivă</t>
  </si>
  <si>
    <t>Documentele contabile ale anului 2025, pentru arhivare</t>
  </si>
  <si>
    <t>Bunuri, echipamente și documente predate</t>
  </si>
  <si>
    <t>Scrie numărul procesului-verbal și câte un rând pentru fiecare poziție. Dacă la primire cantitatea sau starea diferă, completează coloana „Observații”.</t>
  </si>
  <si>
    <t>Nr. crt.</t>
  </si>
  <si>
    <t>Denumirea</t>
  </si>
  <si>
    <t>Cod / serie / nr. inventar</t>
  </si>
  <si>
    <t>U.M.</t>
  </si>
  <si>
    <t>Cantitate predată</t>
  </si>
  <si>
    <t>Cantitate primită</t>
  </si>
  <si>
    <t>Valoare unitară (lei)</t>
  </si>
  <si>
    <t>Diferență cantitate</t>
  </si>
  <si>
    <t>Observații (lipsuri, deteriorări)</t>
  </si>
  <si>
    <t>Laptop Dell Latitude 5450</t>
  </si>
  <si>
    <t>SN 7H2K9P3</t>
  </si>
  <si>
    <t>buc</t>
  </si>
  <si>
    <t>Telefon mobil Samsung Galaxy A55</t>
  </si>
  <si>
    <t>IMEI 356789104455210</t>
  </si>
  <si>
    <t>Cu încărcător și husă</t>
  </si>
  <si>
    <t>Mașină de găurit Bosch GSB 18V-55</t>
  </si>
  <si>
    <t>Nr. inv. 0412</t>
  </si>
  <si>
    <t>Zgârieturi pe carcasă, funcțională</t>
  </si>
  <si>
    <t>Trusă scule electrician (32 piese)</t>
  </si>
  <si>
    <t>Nr. inv. 0415</t>
  </si>
  <si>
    <t>set</t>
  </si>
  <si>
    <t>Echipament de protecție (cască, vestă, mănuși)</t>
  </si>
  <si>
    <t>Cablu CYY-F 3x2,5</t>
  </si>
  <si>
    <t>m</t>
  </si>
  <si>
    <t>Tub flexibil PVC 20 mm</t>
  </si>
  <si>
    <t>Lipsă 2 m față de bonul de consum</t>
  </si>
  <si>
    <t>Doză aparat îngropată</t>
  </si>
  <si>
    <t>O doză spartă la livrare</t>
  </si>
  <si>
    <t>Întrerupător simplu Schneider Sedna</t>
  </si>
  <si>
    <t>Bibliorafturi facturi emise 2025</t>
  </si>
  <si>
    <t>ian.–dec. 2025</t>
  </si>
  <si>
    <t>Bibliorafturi facturi primite 2025</t>
  </si>
  <si>
    <t>Registrul de casă 2025</t>
  </si>
  <si>
    <t>State de plată și pontaje 2025</t>
  </si>
  <si>
    <t>12 luni</t>
  </si>
  <si>
    <t>dosar</t>
  </si>
  <si>
    <t>Extrase de cont bancar 2025</t>
  </si>
  <si>
    <t>Se predă până la 20.10.2026</t>
  </si>
  <si>
    <t>Proces-verbal nr.:</t>
  </si>
  <si>
    <t>← scrie numărul din registru; restul se completează automat</t>
  </si>
  <si>
    <t>PROCES-VERBAL DE PREDARE-PRIMIRE</t>
  </si>
  <si>
    <t>Predătorul predă, iar primitorul primește, următoarele:</t>
  </si>
  <si>
    <t>Nr.</t>
  </si>
  <si>
    <t>Cod / serie</t>
  </si>
  <si>
    <t>Cant. predată</t>
  </si>
  <si>
    <t>Cant. primită</t>
  </si>
  <si>
    <t>Observații</t>
  </si>
  <si>
    <t>Total:</t>
  </si>
  <si>
    <t>Prezentul proces-verbal a fost încheiat în două exemplare, câte unul pentru fiecare parte, și confirmă predarea și primirea celor de mai sus, în cantitatea și starea menționate.</t>
  </si>
  <si>
    <t>AM PREDAT,</t>
  </si>
  <si>
    <t>AM PRIMIT,</t>
  </si>
  <si>
    <t>Semnătura ____________________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</si>
  <si>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</si>
  <si>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</si>
  <si>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modelexcel.ro/model-proces-verbal-predare-primire-excel/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</si>
</sst>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6D4C41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2"/>
      <color theme="1"/>
      <name val="Calibri"/>
      <family val="2"/>
    </font>
    <font>
      <sz val="10"/>
      <color rgb="FFFFFFFF"/>
      <name val="Calibri"/>
      <family val="2"/>
    </font>
    <font>
      <b/>
      <sz val="11"/>
      <color theme="1"/>
      <name val="Calibri"/>
      <family val="2"/>
    </font>
    <font>
      <sz val="10"/>
      <color rgb="FF5D6B64"/>
      <name val="Calibri"/>
      <family val="2"/>
    </font>
    <font>
      <b/>
      <sz val="10"/>
      <color rgb="FFB4322A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AF8F7"/>
        <bgColor indexed="64"/>
      </patternFill>
    </fill>
    <fill>
      <patternFill patternType="solid">
        <fgColor rgb="FF6D4C41"/>
        <bgColor indexed="64"/>
      </patternFill>
    </fill>
    <fill>
      <patternFill patternType="solid">
        <fgColor rgb="FFEFEBE9"/>
        <bgColor indexed="64"/>
      </patternFill>
    </fill>
  </fills>
  <borders count="12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 style="thin">
        <color rgb="FF6D4C41"/>
      </left>
      <right/>
      <top style="thin">
        <color rgb="FF6D4C41"/>
      </top>
      <bottom/>
      <diagonal/>
    </border>
    <border>
      <left/>
      <right/>
      <top style="thin">
        <color rgb="FF6D4C41"/>
      </top>
      <bottom/>
      <diagonal/>
    </border>
    <border>
      <left/>
      <right style="thin">
        <color rgb="FF6D4C41"/>
      </right>
      <top style="thin">
        <color rgb="FF6D4C41"/>
      </top>
      <bottom/>
      <diagonal/>
    </border>
    <border>
      <left style="thin">
        <color rgb="FF6D4C41"/>
      </left>
      <right/>
      <top/>
      <bottom/>
      <diagonal/>
    </border>
    <border>
      <left/>
      <right style="thin">
        <color rgb="FF6D4C41"/>
      </right>
      <top/>
      <bottom/>
      <diagonal/>
    </border>
    <border>
      <left style="thin">
        <color rgb="FF6D4C41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 style="thin">
        <color rgb="FFD2DCD9"/>
      </left>
      <right style="thin">
        <color rgb="FF6D4C41"/>
      </right>
      <top style="thin">
        <color rgb="FFD2DCD9"/>
      </top>
      <bottom style="thin">
        <color rgb="FFD2DCD9"/>
      </bottom>
      <diagonal/>
    </border>
    <border>
      <left style="thin">
        <color rgb="FF6D4C41"/>
      </left>
      <right/>
      <top/>
      <bottom style="thin">
        <color rgb="FF6D4C41"/>
      </bottom>
      <diagonal/>
    </border>
    <border>
      <left/>
      <right/>
      <top/>
      <bottom style="thin">
        <color rgb="FF6D4C41"/>
      </bottom>
      <diagonal/>
    </border>
    <border>
      <left/>
      <right style="thin">
        <color rgb="FF6D4C41"/>
      </right>
      <top/>
      <bottom style="thin">
        <color rgb="FF6D4C41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1" fillId="2" borderId="1" xfId="0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4" fontId="1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/>
    <xf numFmtId="4" fontId="1" fillId="0" borderId="1" xfId="0" applyNumberFormat="1" applyFont="1" applyBorder="1"/>
    <xf numFmtId="0" fontId="1" fillId="0" borderId="1" xfId="0" applyFont="1" applyBorder="1"/>
    <xf numFmtId="0" fontId="6" fillId="0" borderId="1" xfId="0" applyFont="1" applyBorder="1" applyAlignment="1">
      <alignment wrapText="1"/>
    </xf>
    <xf numFmtId="0" fontId="7" fillId="4" borderId="0" xfId="0" applyFont="1" applyFill="1" applyAlignment="1">
      <alignment horizontal="center"/>
    </xf>
    <xf numFmtId="0" fontId="8" fillId="0" borderId="0" xfId="0" applyFont="1"/>
    <xf numFmtId="0" fontId="1" fillId="0" borderId="1" xfId="0" applyFont="1" applyBorder="1" applyAlignment="1">
      <alignment vertical="top" wrapText="1"/>
    </xf>
    <xf numFmtId="4" fontId="4" fillId="0" borderId="1" xfId="0" applyNumberFormat="1" applyFont="1" applyBorder="1"/>
    <xf numFmtId="0" fontId="11" fillId="0" borderId="0" xfId="0" applyFont="1"/>
    <xf numFmtId="0" fontId="9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0" fillId="0" borderId="5" xfId="0" applyFont="1" applyBorder="1"/>
    <xf numFmtId="0" fontId="1" fillId="0" borderId="6" xfId="0" applyFont="1" applyBorder="1"/>
    <xf numFmtId="0" fontId="1" fillId="0" borderId="5" xfId="0" applyFont="1" applyBorder="1"/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vertical="top" wrapText="1"/>
    </xf>
    <xf numFmtId="0" fontId="4" fillId="0" borderId="0" xfId="0" applyFont="1" applyAlignment="1">
      <alignment horizontal="right"/>
    </xf>
    <xf numFmtId="0" fontId="4" fillId="0" borderId="5" xfId="0" applyFont="1" applyBorder="1"/>
    <xf numFmtId="0" fontId="4" fillId="0" borderId="6" xfId="0" applyFont="1" applyBorder="1"/>
    <xf numFmtId="0" fontId="10" fillId="0" borderId="0" xfId="0" applyFont="1"/>
    <xf numFmtId="0" fontId="10" fillId="0" borderId="6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4" fillId="0" borderId="5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7">
    <dxf>
      <font>
        <b/>
        <i val="0"/>
        <color rgb="FFB4322A"/>
      </font>
    </dxf>
    <dxf>
      <font>
        <b/>
        <i val="0"/>
        <color rgb="FFB4322A"/>
      </font>
    </dxf>
    <dxf>
      <fill>
        <patternFill>
          <bgColor rgb="FFFFE68C"/>
        </patternFill>
      </fill>
    </dxf>
    <dxf>
      <font>
        <b/>
        <i val="0"/>
        <color rgb="FFB4322A"/>
      </font>
    </dxf>
    <dxf>
      <fill>
        <patternFill>
          <bgColor rgb="FFFFE68C"/>
        </patternFill>
      </fill>
    </dxf>
    <dxf>
      <font>
        <b/>
        <i val="0"/>
        <color rgb="FFB4322A"/>
      </font>
    </dxf>
    <dxf>
      <font>
        <b/>
        <i val="0"/>
        <color rgb="FFB4322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proces-verbal-predare-primire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8E79C-AD12-4766-A2FA-7BD8387EB7AF}">
  <sheetPr>
    <pageSetUpPr fitToPage="1"/>
  </sheetPr>
  <dimension ref="B1:ZZ1000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5.7109375" style="1" customWidth="1"/>
    <col min="3" max="3" width="30.7109375" style="1" customWidth="1"/>
    <col min="4" max="4" width="15.7109375" style="1" customWidth="1"/>
    <col min="5" max="5" width="6.7109375" style="1" customWidth="1"/>
    <col min="6" max="7" width="9.7109375" style="1" customWidth="1"/>
    <col min="8" max="8" width="12.7109375" style="1" customWidth="1"/>
    <col min="9" max="9" width="11.7109375" style="1" customWidth="1"/>
    <col min="10" max="10" width="24.7109375" style="1" customWidth="1"/>
    <col min="11" max="16384" width="11.42578125" style="1"/>
  </cols>
  <sheetData>
    <row r="1" spans="2:13" ht="15.75" x14ac:dyDescent="0.25">
      <c r="B1" s="4" t="s">
        <v>101</v>
      </c>
      <c r="D1" s="22">
        <v>13</v>
      </c>
      <c r="E1" s="3" t="s">
        <v>102</v>
      </c>
      <c r="M1" s="23">
        <f>IFERROR(MATCH(D1,'Registru PV'!$B$5:$B$304,0),0)</f>
        <v>2</v>
      </c>
    </row>
    <row r="3" spans="2:13" ht="15" x14ac:dyDescent="0.25">
      <c r="B3" s="27" t="str">
        <f>Firma</f>
        <v>Exemplu Instalații SRL</v>
      </c>
      <c r="C3" s="28"/>
      <c r="D3" s="28"/>
      <c r="E3" s="28"/>
      <c r="F3" s="28"/>
      <c r="G3" s="28"/>
      <c r="H3" s="28"/>
      <c r="I3" s="28"/>
      <c r="J3" s="29"/>
    </row>
    <row r="4" spans="2:13" x14ac:dyDescent="0.2">
      <c r="B4" s="30" t="str">
        <f>"CIF: "&amp;CIF&amp;"   ·   "&amp;Adresa</f>
        <v>CIF: RO12345678   ·   Str. Gării nr. 10, Ploiești</v>
      </c>
      <c r="J4" s="31"/>
    </row>
    <row r="5" spans="2:13" x14ac:dyDescent="0.2">
      <c r="B5" s="32"/>
      <c r="J5" s="31"/>
    </row>
    <row r="6" spans="2:13" ht="21" x14ac:dyDescent="0.2">
      <c r="B6" s="48" t="s">
        <v>103</v>
      </c>
      <c r="C6" s="49"/>
      <c r="D6" s="49"/>
      <c r="E6" s="49"/>
      <c r="F6" s="49"/>
      <c r="G6" s="49"/>
      <c r="H6" s="49"/>
      <c r="I6" s="49"/>
      <c r="J6" s="50"/>
    </row>
    <row r="7" spans="2:13" ht="15" x14ac:dyDescent="0.2">
      <c r="B7" s="51" t="str">
        <f>IF(RandPV=0,"","nr. "&amp;D1&amp;" din "&amp;RIGHT("0"&amp;DAY(INDEX('Registru PV'!$C$5:$C$304,RandPV)),2)&amp;"."&amp;RIGHT("0"&amp;MONTH(INDEX('Registru PV'!$C$5:$C$304,RandPV)),2)&amp;"."&amp;YEAR(INDEX('Registru PV'!$C$5:$C$304,RandPV)))</f>
        <v>nr. 13 din 08.10.2026</v>
      </c>
      <c r="C7" s="52"/>
      <c r="D7" s="52"/>
      <c r="E7" s="52"/>
      <c r="F7" s="52"/>
      <c r="G7" s="52"/>
      <c r="H7" s="52"/>
      <c r="I7" s="52"/>
      <c r="J7" s="53"/>
    </row>
    <row r="8" spans="2:13" x14ac:dyDescent="0.2">
      <c r="B8" s="32"/>
      <c r="J8" s="31"/>
    </row>
    <row r="9" spans="2:13" ht="15" customHeight="1" x14ac:dyDescent="0.2">
      <c r="B9" s="45" t="str">
        <f>IF(RandPV=0,"","Încheiat astăzi, "&amp;RIGHT("0"&amp;DAY(INDEX('Registru PV'!$C$5:$C$304,RandPV)),2)&amp;"."&amp;RIGHT("0"&amp;MONTH(INDEX('Registru PV'!$C$5:$C$304,RandPV)),2)&amp;"."&amp;YEAR(INDEX('Registru PV'!$C$5:$C$304,RandPV))&amp;", la "&amp;IF(RandPV=0,"",INDEX('Registru PV'!$E$5:$E$304,RandPV)&amp;"")&amp;", între:")</f>
        <v>Încheiat astăzi, 08.10.2026, la Șantier Str. Lalelor nr. 7, Câmpina, între:</v>
      </c>
      <c r="C9" s="46"/>
      <c r="D9" s="46"/>
      <c r="E9" s="46"/>
      <c r="F9" s="46"/>
      <c r="G9" s="46"/>
      <c r="H9" s="46"/>
      <c r="I9" s="46"/>
      <c r="J9" s="47"/>
    </row>
    <row r="10" spans="2:13" ht="15" customHeight="1" x14ac:dyDescent="0.2">
      <c r="B10" s="54" t="str">
        <f>IF(RandPV=0,"","1. "&amp;IF(RandPV=0,"",INDEX('Registru PV'!$F$5:$F$304,RandPV)&amp;"")&amp;IF(IF(RandPV=0,"",INDEX('Registru PV'!$G$5:$G$304,RandPV)&amp;"")="","",", "&amp;IF(RandPV=0,"",INDEX('Registru PV'!$G$5:$G$304,RandPV)&amp;""))&amp;", în calitate de PREDĂTOR, și")</f>
        <v>1. Ion Marin, gestionar, în calitate de PREDĂTOR, și</v>
      </c>
      <c r="C10" s="55"/>
      <c r="D10" s="55"/>
      <c r="E10" s="55"/>
      <c r="F10" s="55"/>
      <c r="G10" s="55"/>
      <c r="H10" s="55"/>
      <c r="I10" s="55"/>
      <c r="J10" s="56"/>
    </row>
    <row r="11" spans="2:13" ht="15" customHeight="1" x14ac:dyDescent="0.2">
      <c r="B11" s="54" t="str">
        <f>IF(RandPV=0,"","2. "&amp;IF(RandPV=0,"",INDEX('Registru PV'!$H$5:$H$304,RandPV)&amp;"")&amp;IF(IF(RandPV=0,"",INDEX('Registru PV'!$I$5:$I$304,RandPV)&amp;"")="","",", "&amp;IF(RandPV=0,"",INDEX('Registru PV'!$I$5:$I$304,RandPV)&amp;""))&amp;", în calitate de PRIMITOR.")</f>
        <v>2. Stan Radu, șef echipă, în calitate de PRIMITOR.</v>
      </c>
      <c r="C11" s="55"/>
      <c r="D11" s="55"/>
      <c r="E11" s="55"/>
      <c r="F11" s="55"/>
      <c r="G11" s="55"/>
      <c r="H11" s="55"/>
      <c r="I11" s="55"/>
      <c r="J11" s="56"/>
    </row>
    <row r="12" spans="2:13" ht="27.95" customHeight="1" x14ac:dyDescent="0.2">
      <c r="B12" s="57" t="str">
        <f>IF(RandPV=0,"","Obiectul predării-primirii: "&amp;IF(RandPV=0,"",INDEX('Registru PV'!$J$5:$J$304,RandPV)&amp;"")&amp;".")</f>
        <v>Obiectul predării-primirii: Materiale pentru lucrarea „Instalație electrică P+1”, conform bonului de consum nr. 118.</v>
      </c>
      <c r="C12" s="46"/>
      <c r="D12" s="46"/>
      <c r="E12" s="46"/>
      <c r="F12" s="46"/>
      <c r="G12" s="46"/>
      <c r="H12" s="46"/>
      <c r="I12" s="46"/>
      <c r="J12" s="47"/>
    </row>
    <row r="13" spans="2:13" x14ac:dyDescent="0.2">
      <c r="B13" s="32"/>
      <c r="J13" s="31"/>
    </row>
    <row r="14" spans="2:13" x14ac:dyDescent="0.2">
      <c r="B14" s="45" t="s">
        <v>104</v>
      </c>
      <c r="C14" s="46"/>
      <c r="D14" s="46"/>
      <c r="E14" s="46"/>
      <c r="F14" s="46"/>
      <c r="G14" s="46"/>
      <c r="H14" s="46"/>
      <c r="I14" s="46"/>
      <c r="J14" s="47"/>
    </row>
    <row r="15" spans="2:13" ht="27.95" customHeight="1" x14ac:dyDescent="0.2">
      <c r="B15" s="33" t="s">
        <v>105</v>
      </c>
      <c r="C15" s="7" t="s">
        <v>64</v>
      </c>
      <c r="D15" s="7" t="s">
        <v>106</v>
      </c>
      <c r="E15" s="7" t="s">
        <v>66</v>
      </c>
      <c r="F15" s="7" t="s">
        <v>107</v>
      </c>
      <c r="G15" s="7" t="s">
        <v>108</v>
      </c>
      <c r="H15" s="7" t="s">
        <v>16</v>
      </c>
      <c r="I15" s="7" t="s">
        <v>40</v>
      </c>
      <c r="J15" s="34" t="s">
        <v>109</v>
      </c>
    </row>
    <row r="16" spans="2:13" x14ac:dyDescent="0.2">
      <c r="B16" s="35">
        <f>IF($M16=0,"",1)</f>
        <v>1</v>
      </c>
      <c r="C16" s="24" t="str">
        <f>IF($M16=0,"",IF(INDEX('Bunuri predate'!$D$5:$D$1004,$M16)="","",INDEX('Bunuri predate'!$D$5:$D$1004,$M16)))</f>
        <v>Cablu CYY-F 3x2,5</v>
      </c>
      <c r="D16" s="24" t="str">
        <f>IF($M16=0,"",IF(INDEX('Bunuri predate'!$E$5:$E$1004,$M16)="","",INDEX('Bunuri predate'!$E$5:$E$1004,$M16)))</f>
        <v/>
      </c>
      <c r="E16" s="12" t="str">
        <f>IF($M16=0,"",IF(INDEX('Bunuri predate'!$F$5:$F$1004,$M16)="","",INDEX('Bunuri predate'!$F$5:$F$1004,$M16)))</f>
        <v>m</v>
      </c>
      <c r="F16" s="12">
        <f>IF($M16=0,"",IF(INDEX('Bunuri predate'!$G$5:$G$1004,$M16)="","",INDEX('Bunuri predate'!$G$5:$G$1004,$M16)))</f>
        <v>100</v>
      </c>
      <c r="G16" s="12">
        <f>IF($M16=0,"",IF(INDEX('Bunuri predate'!$H$5:$H$1004,$M16)="","",INDEX('Bunuri predate'!$H$5:$H$1004,$M16)))</f>
        <v>100</v>
      </c>
      <c r="H16" s="12" t="str">
        <f>IF($M16=0,"",IF(INDEX('Bunuri predate'!$I$5:$I$1004,$M16)="","",INDEX('Bunuri predate'!$I$5:$I$1004,$M16)))</f>
        <v>Nou</v>
      </c>
      <c r="I16" s="13">
        <f>IF($M16=0,"",IF(INDEX('Bunuri predate'!$K$5:$K$1004,$M16)="","",INDEX('Bunuri predate'!$K$5:$K$1004,$M16)))</f>
        <v>484.99999999999994</v>
      </c>
      <c r="J16" s="36" t="str">
        <f>IF($M16=0,"",IF(INDEX('Bunuri predate'!$M$5:$M$1004,$M16)="","",INDEX('Bunuri predate'!$M$5:$M$1004,$M16)))</f>
        <v/>
      </c>
      <c r="M16" s="23">
        <f>IFERROR(MATCH($D$1&amp;"|"&amp;1,'Bunuri predate'!$A$5:$A$1004,0),0)</f>
        <v>6</v>
      </c>
    </row>
    <row r="17" spans="2:13" ht="25.5" x14ac:dyDescent="0.2">
      <c r="B17" s="35">
        <f>IF($M17=0,"",2)</f>
        <v>2</v>
      </c>
      <c r="C17" s="24" t="str">
        <f>IF($M17=0,"",IF(INDEX('Bunuri predate'!$D$5:$D$1004,$M17)="","",INDEX('Bunuri predate'!$D$5:$D$1004,$M17)))</f>
        <v>Tub flexibil PVC 20 mm</v>
      </c>
      <c r="D17" s="24" t="str">
        <f>IF($M17=0,"",IF(INDEX('Bunuri predate'!$E$5:$E$1004,$M17)="","",INDEX('Bunuri predate'!$E$5:$E$1004,$M17)))</f>
        <v/>
      </c>
      <c r="E17" s="12" t="str">
        <f>IF($M17=0,"",IF(INDEX('Bunuri predate'!$F$5:$F$1004,$M17)="","",INDEX('Bunuri predate'!$F$5:$F$1004,$M17)))</f>
        <v>m</v>
      </c>
      <c r="F17" s="12">
        <f>IF($M17=0,"",IF(INDEX('Bunuri predate'!$G$5:$G$1004,$M17)="","",INDEX('Bunuri predate'!$G$5:$G$1004,$M17)))</f>
        <v>50</v>
      </c>
      <c r="G17" s="12">
        <f>IF($M17=0,"",IF(INDEX('Bunuri predate'!$H$5:$H$1004,$M17)="","",INDEX('Bunuri predate'!$H$5:$H$1004,$M17)))</f>
        <v>48</v>
      </c>
      <c r="H17" s="12" t="str">
        <f>IF($M17=0,"",IF(INDEX('Bunuri predate'!$I$5:$I$1004,$M17)="","",INDEX('Bunuri predate'!$I$5:$I$1004,$M17)))</f>
        <v>Nou</v>
      </c>
      <c r="I17" s="13">
        <f>IF($M17=0,"",IF(INDEX('Bunuri predate'!$K$5:$K$1004,$M17)="","",INDEX('Bunuri predate'!$K$5:$K$1004,$M17)))</f>
        <v>95</v>
      </c>
      <c r="J17" s="36" t="str">
        <f>IF($M17=0,"",IF(INDEX('Bunuri predate'!$M$5:$M$1004,$M17)="","",INDEX('Bunuri predate'!$M$5:$M$1004,$M17)))</f>
        <v>Lipsă 2 m față de bonul de consum</v>
      </c>
      <c r="M17" s="23">
        <f>IFERROR(MATCH($D$1&amp;"|"&amp;2,'Bunuri predate'!$A$5:$A$1004,0),0)</f>
        <v>7</v>
      </c>
    </row>
    <row r="18" spans="2:13" x14ac:dyDescent="0.2">
      <c r="B18" s="35">
        <f>IF($M18=0,"",3)</f>
        <v>3</v>
      </c>
      <c r="C18" s="24" t="str">
        <f>IF($M18=0,"",IF(INDEX('Bunuri predate'!$D$5:$D$1004,$M18)="","",INDEX('Bunuri predate'!$D$5:$D$1004,$M18)))</f>
        <v>Doză aparat îngropată</v>
      </c>
      <c r="D18" s="24" t="str">
        <f>IF($M18=0,"",IF(INDEX('Bunuri predate'!$E$5:$E$1004,$M18)="","",INDEX('Bunuri predate'!$E$5:$E$1004,$M18)))</f>
        <v/>
      </c>
      <c r="E18" s="12" t="str">
        <f>IF($M18=0,"",IF(INDEX('Bunuri predate'!$F$5:$F$1004,$M18)="","",INDEX('Bunuri predate'!$F$5:$F$1004,$M18)))</f>
        <v>buc</v>
      </c>
      <c r="F18" s="12">
        <f>IF($M18=0,"",IF(INDEX('Bunuri predate'!$G$5:$G$1004,$M18)="","",INDEX('Bunuri predate'!$G$5:$G$1004,$M18)))</f>
        <v>40</v>
      </c>
      <c r="G18" s="12">
        <f>IF($M18=0,"",IF(INDEX('Bunuri predate'!$H$5:$H$1004,$M18)="","",INDEX('Bunuri predate'!$H$5:$H$1004,$M18)))</f>
        <v>40</v>
      </c>
      <c r="H18" s="12" t="str">
        <f>IF($M18=0,"",IF(INDEX('Bunuri predate'!$I$5:$I$1004,$M18)="","",INDEX('Bunuri predate'!$I$5:$I$1004,$M18)))</f>
        <v>Deteriorat</v>
      </c>
      <c r="I18" s="13">
        <f>IF($M18=0,"",IF(INDEX('Bunuri predate'!$K$5:$K$1004,$M18)="","",INDEX('Bunuri predate'!$K$5:$K$1004,$M18)))</f>
        <v>48</v>
      </c>
      <c r="J18" s="36" t="str">
        <f>IF($M18=0,"",IF(INDEX('Bunuri predate'!$M$5:$M$1004,$M18)="","",INDEX('Bunuri predate'!$M$5:$M$1004,$M18)))</f>
        <v>O doză spartă la livrare</v>
      </c>
      <c r="M18" s="23">
        <f>IFERROR(MATCH($D$1&amp;"|"&amp;3,'Bunuri predate'!$A$5:$A$1004,0),0)</f>
        <v>8</v>
      </c>
    </row>
    <row r="19" spans="2:13" x14ac:dyDescent="0.2">
      <c r="B19" s="35">
        <f>IF($M19=0,"",4)</f>
        <v>4</v>
      </c>
      <c r="C19" s="24" t="str">
        <f>IF($M19=0,"",IF(INDEX('Bunuri predate'!$D$5:$D$1004,$M19)="","",INDEX('Bunuri predate'!$D$5:$D$1004,$M19)))</f>
        <v>Întrerupător simplu Schneider Sedna</v>
      </c>
      <c r="D19" s="24" t="str">
        <f>IF($M19=0,"",IF(INDEX('Bunuri predate'!$E$5:$E$1004,$M19)="","",INDEX('Bunuri predate'!$E$5:$E$1004,$M19)))</f>
        <v/>
      </c>
      <c r="E19" s="12" t="str">
        <f>IF($M19=0,"",IF(INDEX('Bunuri predate'!$F$5:$F$1004,$M19)="","",INDEX('Bunuri predate'!$F$5:$F$1004,$M19)))</f>
        <v>buc</v>
      </c>
      <c r="F19" s="12">
        <f>IF($M19=0,"",IF(INDEX('Bunuri predate'!$G$5:$G$1004,$M19)="","",INDEX('Bunuri predate'!$G$5:$G$1004,$M19)))</f>
        <v>12</v>
      </c>
      <c r="G19" s="12">
        <f>IF($M19=0,"",IF(INDEX('Bunuri predate'!$H$5:$H$1004,$M19)="","",INDEX('Bunuri predate'!$H$5:$H$1004,$M19)))</f>
        <v>12</v>
      </c>
      <c r="H19" s="12" t="str">
        <f>IF($M19=0,"",IF(INDEX('Bunuri predate'!$I$5:$I$1004,$M19)="","",INDEX('Bunuri predate'!$I$5:$I$1004,$M19)))</f>
        <v>Nou</v>
      </c>
      <c r="I19" s="13">
        <f>IF($M19=0,"",IF(INDEX('Bunuri predate'!$K$5:$K$1004,$M19)="","",INDEX('Bunuri predate'!$K$5:$K$1004,$M19)))</f>
        <v>174</v>
      </c>
      <c r="J19" s="36" t="str">
        <f>IF($M19=0,"",IF(INDEX('Bunuri predate'!$M$5:$M$1004,$M19)="","",INDEX('Bunuri predate'!$M$5:$M$1004,$M19)))</f>
        <v/>
      </c>
      <c r="M19" s="23">
        <f>IFERROR(MATCH($D$1&amp;"|"&amp;4,'Bunuri predate'!$A$5:$A$1004,0),0)</f>
        <v>9</v>
      </c>
    </row>
    <row r="20" spans="2:13" x14ac:dyDescent="0.2">
      <c r="B20" s="35" t="str">
        <f>IF($M20=0,"",5)</f>
        <v/>
      </c>
      <c r="C20" s="24" t="str">
        <f>IF($M20=0,"",IF(INDEX('Bunuri predate'!$D$5:$D$1004,$M20)="","",INDEX('Bunuri predate'!$D$5:$D$1004,$M20)))</f>
        <v/>
      </c>
      <c r="D20" s="24" t="str">
        <f>IF($M20=0,"",IF(INDEX('Bunuri predate'!$E$5:$E$1004,$M20)="","",INDEX('Bunuri predate'!$E$5:$E$1004,$M20)))</f>
        <v/>
      </c>
      <c r="E20" s="12" t="str">
        <f>IF($M20=0,"",IF(INDEX('Bunuri predate'!$F$5:$F$1004,$M20)="","",INDEX('Bunuri predate'!$F$5:$F$1004,$M20)))</f>
        <v/>
      </c>
      <c r="F20" s="12" t="str">
        <f>IF($M20=0,"",IF(INDEX('Bunuri predate'!$G$5:$G$1004,$M20)="","",INDEX('Bunuri predate'!$G$5:$G$1004,$M20)))</f>
        <v/>
      </c>
      <c r="G20" s="12" t="str">
        <f>IF($M20=0,"",IF(INDEX('Bunuri predate'!$H$5:$H$1004,$M20)="","",INDEX('Bunuri predate'!$H$5:$H$1004,$M20)))</f>
        <v/>
      </c>
      <c r="H20" s="12" t="str">
        <f>IF($M20=0,"",IF(INDEX('Bunuri predate'!$I$5:$I$1004,$M20)="","",INDEX('Bunuri predate'!$I$5:$I$1004,$M20)))</f>
        <v/>
      </c>
      <c r="I20" s="13" t="str">
        <f>IF($M20=0,"",IF(INDEX('Bunuri predate'!$K$5:$K$1004,$M20)="","",INDEX('Bunuri predate'!$K$5:$K$1004,$M20)))</f>
        <v/>
      </c>
      <c r="J20" s="36" t="str">
        <f>IF($M20=0,"",IF(INDEX('Bunuri predate'!$M$5:$M$1004,$M20)="","",INDEX('Bunuri predate'!$M$5:$M$1004,$M20)))</f>
        <v/>
      </c>
      <c r="M20" s="23">
        <f>IFERROR(MATCH($D$1&amp;"|"&amp;5,'Bunuri predate'!$A$5:$A$1004,0),0)</f>
        <v>0</v>
      </c>
    </row>
    <row r="21" spans="2:13" x14ac:dyDescent="0.2">
      <c r="B21" s="35" t="str">
        <f>IF($M21=0,"",6)</f>
        <v/>
      </c>
      <c r="C21" s="24" t="str">
        <f>IF($M21=0,"",IF(INDEX('Bunuri predate'!$D$5:$D$1004,$M21)="","",INDEX('Bunuri predate'!$D$5:$D$1004,$M21)))</f>
        <v/>
      </c>
      <c r="D21" s="24" t="str">
        <f>IF($M21=0,"",IF(INDEX('Bunuri predate'!$E$5:$E$1004,$M21)="","",INDEX('Bunuri predate'!$E$5:$E$1004,$M21)))</f>
        <v/>
      </c>
      <c r="E21" s="12" t="str">
        <f>IF($M21=0,"",IF(INDEX('Bunuri predate'!$F$5:$F$1004,$M21)="","",INDEX('Bunuri predate'!$F$5:$F$1004,$M21)))</f>
        <v/>
      </c>
      <c r="F21" s="12" t="str">
        <f>IF($M21=0,"",IF(INDEX('Bunuri predate'!$G$5:$G$1004,$M21)="","",INDEX('Bunuri predate'!$G$5:$G$1004,$M21)))</f>
        <v/>
      </c>
      <c r="G21" s="12" t="str">
        <f>IF($M21=0,"",IF(INDEX('Bunuri predate'!$H$5:$H$1004,$M21)="","",INDEX('Bunuri predate'!$H$5:$H$1004,$M21)))</f>
        <v/>
      </c>
      <c r="H21" s="12" t="str">
        <f>IF($M21=0,"",IF(INDEX('Bunuri predate'!$I$5:$I$1004,$M21)="","",INDEX('Bunuri predate'!$I$5:$I$1004,$M21)))</f>
        <v/>
      </c>
      <c r="I21" s="13" t="str">
        <f>IF($M21=0,"",IF(INDEX('Bunuri predate'!$K$5:$K$1004,$M21)="","",INDEX('Bunuri predate'!$K$5:$K$1004,$M21)))</f>
        <v/>
      </c>
      <c r="J21" s="36" t="str">
        <f>IF($M21=0,"",IF(INDEX('Bunuri predate'!$M$5:$M$1004,$M21)="","",INDEX('Bunuri predate'!$M$5:$M$1004,$M21)))</f>
        <v/>
      </c>
      <c r="M21" s="23">
        <f>IFERROR(MATCH($D$1&amp;"|"&amp;6,'Bunuri predate'!$A$5:$A$1004,0),0)</f>
        <v>0</v>
      </c>
    </row>
    <row r="22" spans="2:13" x14ac:dyDescent="0.2">
      <c r="B22" s="35" t="str">
        <f>IF($M22=0,"",7)</f>
        <v/>
      </c>
      <c r="C22" s="24" t="str">
        <f>IF($M22=0,"",IF(INDEX('Bunuri predate'!$D$5:$D$1004,$M22)="","",INDEX('Bunuri predate'!$D$5:$D$1004,$M22)))</f>
        <v/>
      </c>
      <c r="D22" s="24" t="str">
        <f>IF($M22=0,"",IF(INDEX('Bunuri predate'!$E$5:$E$1004,$M22)="","",INDEX('Bunuri predate'!$E$5:$E$1004,$M22)))</f>
        <v/>
      </c>
      <c r="E22" s="12" t="str">
        <f>IF($M22=0,"",IF(INDEX('Bunuri predate'!$F$5:$F$1004,$M22)="","",INDEX('Bunuri predate'!$F$5:$F$1004,$M22)))</f>
        <v/>
      </c>
      <c r="F22" s="12" t="str">
        <f>IF($M22=0,"",IF(INDEX('Bunuri predate'!$G$5:$G$1004,$M22)="","",INDEX('Bunuri predate'!$G$5:$G$1004,$M22)))</f>
        <v/>
      </c>
      <c r="G22" s="12" t="str">
        <f>IF($M22=0,"",IF(INDEX('Bunuri predate'!$H$5:$H$1004,$M22)="","",INDEX('Bunuri predate'!$H$5:$H$1004,$M22)))</f>
        <v/>
      </c>
      <c r="H22" s="12" t="str">
        <f>IF($M22=0,"",IF(INDEX('Bunuri predate'!$I$5:$I$1004,$M22)="","",INDEX('Bunuri predate'!$I$5:$I$1004,$M22)))</f>
        <v/>
      </c>
      <c r="I22" s="13" t="str">
        <f>IF($M22=0,"",IF(INDEX('Bunuri predate'!$K$5:$K$1004,$M22)="","",INDEX('Bunuri predate'!$K$5:$K$1004,$M22)))</f>
        <v/>
      </c>
      <c r="J22" s="36" t="str">
        <f>IF($M22=0,"",IF(INDEX('Bunuri predate'!$M$5:$M$1004,$M22)="","",INDEX('Bunuri predate'!$M$5:$M$1004,$M22)))</f>
        <v/>
      </c>
      <c r="M22" s="23">
        <f>IFERROR(MATCH($D$1&amp;"|"&amp;7,'Bunuri predate'!$A$5:$A$1004,0),0)</f>
        <v>0</v>
      </c>
    </row>
    <row r="23" spans="2:13" x14ac:dyDescent="0.2">
      <c r="B23" s="35" t="str">
        <f>IF($M23=0,"",8)</f>
        <v/>
      </c>
      <c r="C23" s="24" t="str">
        <f>IF($M23=0,"",IF(INDEX('Bunuri predate'!$D$5:$D$1004,$M23)="","",INDEX('Bunuri predate'!$D$5:$D$1004,$M23)))</f>
        <v/>
      </c>
      <c r="D23" s="24" t="str">
        <f>IF($M23=0,"",IF(INDEX('Bunuri predate'!$E$5:$E$1004,$M23)="","",INDEX('Bunuri predate'!$E$5:$E$1004,$M23)))</f>
        <v/>
      </c>
      <c r="E23" s="12" t="str">
        <f>IF($M23=0,"",IF(INDEX('Bunuri predate'!$F$5:$F$1004,$M23)="","",INDEX('Bunuri predate'!$F$5:$F$1004,$M23)))</f>
        <v/>
      </c>
      <c r="F23" s="12" t="str">
        <f>IF($M23=0,"",IF(INDEX('Bunuri predate'!$G$5:$G$1004,$M23)="","",INDEX('Bunuri predate'!$G$5:$G$1004,$M23)))</f>
        <v/>
      </c>
      <c r="G23" s="12" t="str">
        <f>IF($M23=0,"",IF(INDEX('Bunuri predate'!$H$5:$H$1004,$M23)="","",INDEX('Bunuri predate'!$H$5:$H$1004,$M23)))</f>
        <v/>
      </c>
      <c r="H23" s="12" t="str">
        <f>IF($M23=0,"",IF(INDEX('Bunuri predate'!$I$5:$I$1004,$M23)="","",INDEX('Bunuri predate'!$I$5:$I$1004,$M23)))</f>
        <v/>
      </c>
      <c r="I23" s="13" t="str">
        <f>IF($M23=0,"",IF(INDEX('Bunuri predate'!$K$5:$K$1004,$M23)="","",INDEX('Bunuri predate'!$K$5:$K$1004,$M23)))</f>
        <v/>
      </c>
      <c r="J23" s="36" t="str">
        <f>IF($M23=0,"",IF(INDEX('Bunuri predate'!$M$5:$M$1004,$M23)="","",INDEX('Bunuri predate'!$M$5:$M$1004,$M23)))</f>
        <v/>
      </c>
      <c r="M23" s="23">
        <f>IFERROR(MATCH($D$1&amp;"|"&amp;8,'Bunuri predate'!$A$5:$A$1004,0),0)</f>
        <v>0</v>
      </c>
    </row>
    <row r="24" spans="2:13" x14ac:dyDescent="0.2">
      <c r="B24" s="35" t="str">
        <f>IF($M24=0,"",9)</f>
        <v/>
      </c>
      <c r="C24" s="24" t="str">
        <f>IF($M24=0,"",IF(INDEX('Bunuri predate'!$D$5:$D$1004,$M24)="","",INDEX('Bunuri predate'!$D$5:$D$1004,$M24)))</f>
        <v/>
      </c>
      <c r="D24" s="24" t="str">
        <f>IF($M24=0,"",IF(INDEX('Bunuri predate'!$E$5:$E$1004,$M24)="","",INDEX('Bunuri predate'!$E$5:$E$1004,$M24)))</f>
        <v/>
      </c>
      <c r="E24" s="12" t="str">
        <f>IF($M24=0,"",IF(INDEX('Bunuri predate'!$F$5:$F$1004,$M24)="","",INDEX('Bunuri predate'!$F$5:$F$1004,$M24)))</f>
        <v/>
      </c>
      <c r="F24" s="12" t="str">
        <f>IF($M24=0,"",IF(INDEX('Bunuri predate'!$G$5:$G$1004,$M24)="","",INDEX('Bunuri predate'!$G$5:$G$1004,$M24)))</f>
        <v/>
      </c>
      <c r="G24" s="12" t="str">
        <f>IF($M24=0,"",IF(INDEX('Bunuri predate'!$H$5:$H$1004,$M24)="","",INDEX('Bunuri predate'!$H$5:$H$1004,$M24)))</f>
        <v/>
      </c>
      <c r="H24" s="12" t="str">
        <f>IF($M24=0,"",IF(INDEX('Bunuri predate'!$I$5:$I$1004,$M24)="","",INDEX('Bunuri predate'!$I$5:$I$1004,$M24)))</f>
        <v/>
      </c>
      <c r="I24" s="13" t="str">
        <f>IF($M24=0,"",IF(INDEX('Bunuri predate'!$K$5:$K$1004,$M24)="","",INDEX('Bunuri predate'!$K$5:$K$1004,$M24)))</f>
        <v/>
      </c>
      <c r="J24" s="36" t="str">
        <f>IF($M24=0,"",IF(INDEX('Bunuri predate'!$M$5:$M$1004,$M24)="","",INDEX('Bunuri predate'!$M$5:$M$1004,$M24)))</f>
        <v/>
      </c>
      <c r="M24" s="23">
        <f>IFERROR(MATCH($D$1&amp;"|"&amp;9,'Bunuri predate'!$A$5:$A$1004,0),0)</f>
        <v>0</v>
      </c>
    </row>
    <row r="25" spans="2:13" x14ac:dyDescent="0.2">
      <c r="B25" s="35" t="str">
        <f>IF($M25=0,"",10)</f>
        <v/>
      </c>
      <c r="C25" s="24" t="str">
        <f>IF($M25=0,"",IF(INDEX('Bunuri predate'!$D$5:$D$1004,$M25)="","",INDEX('Bunuri predate'!$D$5:$D$1004,$M25)))</f>
        <v/>
      </c>
      <c r="D25" s="24" t="str">
        <f>IF($M25=0,"",IF(INDEX('Bunuri predate'!$E$5:$E$1004,$M25)="","",INDEX('Bunuri predate'!$E$5:$E$1004,$M25)))</f>
        <v/>
      </c>
      <c r="E25" s="12" t="str">
        <f>IF($M25=0,"",IF(INDEX('Bunuri predate'!$F$5:$F$1004,$M25)="","",INDEX('Bunuri predate'!$F$5:$F$1004,$M25)))</f>
        <v/>
      </c>
      <c r="F25" s="12" t="str">
        <f>IF($M25=0,"",IF(INDEX('Bunuri predate'!$G$5:$G$1004,$M25)="","",INDEX('Bunuri predate'!$G$5:$G$1004,$M25)))</f>
        <v/>
      </c>
      <c r="G25" s="12" t="str">
        <f>IF($M25=0,"",IF(INDEX('Bunuri predate'!$H$5:$H$1004,$M25)="","",INDEX('Bunuri predate'!$H$5:$H$1004,$M25)))</f>
        <v/>
      </c>
      <c r="H25" s="12" t="str">
        <f>IF($M25=0,"",IF(INDEX('Bunuri predate'!$I$5:$I$1004,$M25)="","",INDEX('Bunuri predate'!$I$5:$I$1004,$M25)))</f>
        <v/>
      </c>
      <c r="I25" s="13" t="str">
        <f>IF($M25=0,"",IF(INDEX('Bunuri predate'!$K$5:$K$1004,$M25)="","",INDEX('Bunuri predate'!$K$5:$K$1004,$M25)))</f>
        <v/>
      </c>
      <c r="J25" s="36" t="str">
        <f>IF($M25=0,"",IF(INDEX('Bunuri predate'!$M$5:$M$1004,$M25)="","",INDEX('Bunuri predate'!$M$5:$M$1004,$M25)))</f>
        <v/>
      </c>
      <c r="M25" s="23">
        <f>IFERROR(MATCH($D$1&amp;"|"&amp;10,'Bunuri predate'!$A$5:$A$1004,0),0)</f>
        <v>0</v>
      </c>
    </row>
    <row r="26" spans="2:13" x14ac:dyDescent="0.2">
      <c r="B26" s="35" t="str">
        <f>IF($M26=0,"",11)</f>
        <v/>
      </c>
      <c r="C26" s="24" t="str">
        <f>IF($M26=0,"",IF(INDEX('Bunuri predate'!$D$5:$D$1004,$M26)="","",INDEX('Bunuri predate'!$D$5:$D$1004,$M26)))</f>
        <v/>
      </c>
      <c r="D26" s="24" t="str">
        <f>IF($M26=0,"",IF(INDEX('Bunuri predate'!$E$5:$E$1004,$M26)="","",INDEX('Bunuri predate'!$E$5:$E$1004,$M26)))</f>
        <v/>
      </c>
      <c r="E26" s="12" t="str">
        <f>IF($M26=0,"",IF(INDEX('Bunuri predate'!$F$5:$F$1004,$M26)="","",INDEX('Bunuri predate'!$F$5:$F$1004,$M26)))</f>
        <v/>
      </c>
      <c r="F26" s="12" t="str">
        <f>IF($M26=0,"",IF(INDEX('Bunuri predate'!$G$5:$G$1004,$M26)="","",INDEX('Bunuri predate'!$G$5:$G$1004,$M26)))</f>
        <v/>
      </c>
      <c r="G26" s="12" t="str">
        <f>IF($M26=0,"",IF(INDEX('Bunuri predate'!$H$5:$H$1004,$M26)="","",INDEX('Bunuri predate'!$H$5:$H$1004,$M26)))</f>
        <v/>
      </c>
      <c r="H26" s="12" t="str">
        <f>IF($M26=0,"",IF(INDEX('Bunuri predate'!$I$5:$I$1004,$M26)="","",INDEX('Bunuri predate'!$I$5:$I$1004,$M26)))</f>
        <v/>
      </c>
      <c r="I26" s="13" t="str">
        <f>IF($M26=0,"",IF(INDEX('Bunuri predate'!$K$5:$K$1004,$M26)="","",INDEX('Bunuri predate'!$K$5:$K$1004,$M26)))</f>
        <v/>
      </c>
      <c r="J26" s="36" t="str">
        <f>IF($M26=0,"",IF(INDEX('Bunuri predate'!$M$5:$M$1004,$M26)="","",INDEX('Bunuri predate'!$M$5:$M$1004,$M26)))</f>
        <v/>
      </c>
      <c r="M26" s="23">
        <f>IFERROR(MATCH($D$1&amp;"|"&amp;11,'Bunuri predate'!$A$5:$A$1004,0),0)</f>
        <v>0</v>
      </c>
    </row>
    <row r="27" spans="2:13" x14ac:dyDescent="0.2">
      <c r="B27" s="35" t="str">
        <f>IF($M27=0,"",12)</f>
        <v/>
      </c>
      <c r="C27" s="24" t="str">
        <f>IF($M27=0,"",IF(INDEX('Bunuri predate'!$D$5:$D$1004,$M27)="","",INDEX('Bunuri predate'!$D$5:$D$1004,$M27)))</f>
        <v/>
      </c>
      <c r="D27" s="24" t="str">
        <f>IF($M27=0,"",IF(INDEX('Bunuri predate'!$E$5:$E$1004,$M27)="","",INDEX('Bunuri predate'!$E$5:$E$1004,$M27)))</f>
        <v/>
      </c>
      <c r="E27" s="12" t="str">
        <f>IF($M27=0,"",IF(INDEX('Bunuri predate'!$F$5:$F$1004,$M27)="","",INDEX('Bunuri predate'!$F$5:$F$1004,$M27)))</f>
        <v/>
      </c>
      <c r="F27" s="12" t="str">
        <f>IF($M27=0,"",IF(INDEX('Bunuri predate'!$G$5:$G$1004,$M27)="","",INDEX('Bunuri predate'!$G$5:$G$1004,$M27)))</f>
        <v/>
      </c>
      <c r="G27" s="12" t="str">
        <f>IF($M27=0,"",IF(INDEX('Bunuri predate'!$H$5:$H$1004,$M27)="","",INDEX('Bunuri predate'!$H$5:$H$1004,$M27)))</f>
        <v/>
      </c>
      <c r="H27" s="12" t="str">
        <f>IF($M27=0,"",IF(INDEX('Bunuri predate'!$I$5:$I$1004,$M27)="","",INDEX('Bunuri predate'!$I$5:$I$1004,$M27)))</f>
        <v/>
      </c>
      <c r="I27" s="13" t="str">
        <f>IF($M27=0,"",IF(INDEX('Bunuri predate'!$K$5:$K$1004,$M27)="","",INDEX('Bunuri predate'!$K$5:$K$1004,$M27)))</f>
        <v/>
      </c>
      <c r="J27" s="36" t="str">
        <f>IF($M27=0,"",IF(INDEX('Bunuri predate'!$M$5:$M$1004,$M27)="","",INDEX('Bunuri predate'!$M$5:$M$1004,$M27)))</f>
        <v/>
      </c>
      <c r="M27" s="23">
        <f>IFERROR(MATCH($D$1&amp;"|"&amp;12,'Bunuri predate'!$A$5:$A$1004,0),0)</f>
        <v>0</v>
      </c>
    </row>
    <row r="28" spans="2:13" x14ac:dyDescent="0.2">
      <c r="B28" s="35" t="str">
        <f>IF($M28=0,"",13)</f>
        <v/>
      </c>
      <c r="C28" s="24" t="str">
        <f>IF($M28=0,"",IF(INDEX('Bunuri predate'!$D$5:$D$1004,$M28)="","",INDEX('Bunuri predate'!$D$5:$D$1004,$M28)))</f>
        <v/>
      </c>
      <c r="D28" s="24" t="str">
        <f>IF($M28=0,"",IF(INDEX('Bunuri predate'!$E$5:$E$1004,$M28)="","",INDEX('Bunuri predate'!$E$5:$E$1004,$M28)))</f>
        <v/>
      </c>
      <c r="E28" s="12" t="str">
        <f>IF($M28=0,"",IF(INDEX('Bunuri predate'!$F$5:$F$1004,$M28)="","",INDEX('Bunuri predate'!$F$5:$F$1004,$M28)))</f>
        <v/>
      </c>
      <c r="F28" s="12" t="str">
        <f>IF($M28=0,"",IF(INDEX('Bunuri predate'!$G$5:$G$1004,$M28)="","",INDEX('Bunuri predate'!$G$5:$G$1004,$M28)))</f>
        <v/>
      </c>
      <c r="G28" s="12" t="str">
        <f>IF($M28=0,"",IF(INDEX('Bunuri predate'!$H$5:$H$1004,$M28)="","",INDEX('Bunuri predate'!$H$5:$H$1004,$M28)))</f>
        <v/>
      </c>
      <c r="H28" s="12" t="str">
        <f>IF($M28=0,"",IF(INDEX('Bunuri predate'!$I$5:$I$1004,$M28)="","",INDEX('Bunuri predate'!$I$5:$I$1004,$M28)))</f>
        <v/>
      </c>
      <c r="I28" s="13" t="str">
        <f>IF($M28=0,"",IF(INDEX('Bunuri predate'!$K$5:$K$1004,$M28)="","",INDEX('Bunuri predate'!$K$5:$K$1004,$M28)))</f>
        <v/>
      </c>
      <c r="J28" s="36" t="str">
        <f>IF($M28=0,"",IF(INDEX('Bunuri predate'!$M$5:$M$1004,$M28)="","",INDEX('Bunuri predate'!$M$5:$M$1004,$M28)))</f>
        <v/>
      </c>
      <c r="M28" s="23">
        <f>IFERROR(MATCH($D$1&amp;"|"&amp;13,'Bunuri predate'!$A$5:$A$1004,0),0)</f>
        <v>0</v>
      </c>
    </row>
    <row r="29" spans="2:13" x14ac:dyDescent="0.2">
      <c r="B29" s="35" t="str">
        <f>IF($M29=0,"",14)</f>
        <v/>
      </c>
      <c r="C29" s="24" t="str">
        <f>IF($M29=0,"",IF(INDEX('Bunuri predate'!$D$5:$D$1004,$M29)="","",INDEX('Bunuri predate'!$D$5:$D$1004,$M29)))</f>
        <v/>
      </c>
      <c r="D29" s="24" t="str">
        <f>IF($M29=0,"",IF(INDEX('Bunuri predate'!$E$5:$E$1004,$M29)="","",INDEX('Bunuri predate'!$E$5:$E$1004,$M29)))</f>
        <v/>
      </c>
      <c r="E29" s="12" t="str">
        <f>IF($M29=0,"",IF(INDEX('Bunuri predate'!$F$5:$F$1004,$M29)="","",INDEX('Bunuri predate'!$F$5:$F$1004,$M29)))</f>
        <v/>
      </c>
      <c r="F29" s="12" t="str">
        <f>IF($M29=0,"",IF(INDEX('Bunuri predate'!$G$5:$G$1004,$M29)="","",INDEX('Bunuri predate'!$G$5:$G$1004,$M29)))</f>
        <v/>
      </c>
      <c r="G29" s="12" t="str">
        <f>IF($M29=0,"",IF(INDEX('Bunuri predate'!$H$5:$H$1004,$M29)="","",INDEX('Bunuri predate'!$H$5:$H$1004,$M29)))</f>
        <v/>
      </c>
      <c r="H29" s="12" t="str">
        <f>IF($M29=0,"",IF(INDEX('Bunuri predate'!$I$5:$I$1004,$M29)="","",INDEX('Bunuri predate'!$I$5:$I$1004,$M29)))</f>
        <v/>
      </c>
      <c r="I29" s="13" t="str">
        <f>IF($M29=0,"",IF(INDEX('Bunuri predate'!$K$5:$K$1004,$M29)="","",INDEX('Bunuri predate'!$K$5:$K$1004,$M29)))</f>
        <v/>
      </c>
      <c r="J29" s="36" t="str">
        <f>IF($M29=0,"",IF(INDEX('Bunuri predate'!$M$5:$M$1004,$M29)="","",INDEX('Bunuri predate'!$M$5:$M$1004,$M29)))</f>
        <v/>
      </c>
      <c r="M29" s="23">
        <f>IFERROR(MATCH($D$1&amp;"|"&amp;14,'Bunuri predate'!$A$5:$A$1004,0),0)</f>
        <v>0</v>
      </c>
    </row>
    <row r="30" spans="2:13" x14ac:dyDescent="0.2">
      <c r="B30" s="35" t="str">
        <f>IF($M30=0,"",15)</f>
        <v/>
      </c>
      <c r="C30" s="24" t="str">
        <f>IF($M30=0,"",IF(INDEX('Bunuri predate'!$D$5:$D$1004,$M30)="","",INDEX('Bunuri predate'!$D$5:$D$1004,$M30)))</f>
        <v/>
      </c>
      <c r="D30" s="24" t="str">
        <f>IF($M30=0,"",IF(INDEX('Bunuri predate'!$E$5:$E$1004,$M30)="","",INDEX('Bunuri predate'!$E$5:$E$1004,$M30)))</f>
        <v/>
      </c>
      <c r="E30" s="12" t="str">
        <f>IF($M30=0,"",IF(INDEX('Bunuri predate'!$F$5:$F$1004,$M30)="","",INDEX('Bunuri predate'!$F$5:$F$1004,$M30)))</f>
        <v/>
      </c>
      <c r="F30" s="12" t="str">
        <f>IF($M30=0,"",IF(INDEX('Bunuri predate'!$G$5:$G$1004,$M30)="","",INDEX('Bunuri predate'!$G$5:$G$1004,$M30)))</f>
        <v/>
      </c>
      <c r="G30" s="12" t="str">
        <f>IF($M30=0,"",IF(INDEX('Bunuri predate'!$H$5:$H$1004,$M30)="","",INDEX('Bunuri predate'!$H$5:$H$1004,$M30)))</f>
        <v/>
      </c>
      <c r="H30" s="12" t="str">
        <f>IF($M30=0,"",IF(INDEX('Bunuri predate'!$I$5:$I$1004,$M30)="","",INDEX('Bunuri predate'!$I$5:$I$1004,$M30)))</f>
        <v/>
      </c>
      <c r="I30" s="13" t="str">
        <f>IF($M30=0,"",IF(INDEX('Bunuri predate'!$K$5:$K$1004,$M30)="","",INDEX('Bunuri predate'!$K$5:$K$1004,$M30)))</f>
        <v/>
      </c>
      <c r="J30" s="36" t="str">
        <f>IF($M30=0,"",IF(INDEX('Bunuri predate'!$M$5:$M$1004,$M30)="","",INDEX('Bunuri predate'!$M$5:$M$1004,$M30)))</f>
        <v/>
      </c>
      <c r="M30" s="23">
        <f>IFERROR(MATCH($D$1&amp;"|"&amp;15,'Bunuri predate'!$A$5:$A$1004,0),0)</f>
        <v>0</v>
      </c>
    </row>
    <row r="31" spans="2:13" x14ac:dyDescent="0.2">
      <c r="B31" s="32"/>
      <c r="H31" s="37" t="s">
        <v>110</v>
      </c>
      <c r="I31" s="25">
        <f>IF(RandPV=0,"",IF(N(INDEX('Registru PV'!$M$5:$M$304,RandPV))=0,"",INDEX('Registru PV'!$M$5:$M$304,RandPV)))</f>
        <v>802</v>
      </c>
      <c r="J31" s="31"/>
    </row>
    <row r="32" spans="2:13" x14ac:dyDescent="0.2">
      <c r="B32" s="32"/>
      <c r="J32" s="31"/>
    </row>
    <row r="33" spans="2:10" ht="27.95" customHeight="1" x14ac:dyDescent="0.2">
      <c r="B33" s="45" t="str">
        <f>IF(RandPV=0,"","Constatări: "&amp;IF(N(INDEX('Registru PV'!$N$5:$N$304,RandPV))=0,"Bunurile au fost verificate la predare și au fost primite fără obiecțiuni.","La predare s-au constatat diferențe de cantitate, deteriorări sau lipsuri la "&amp;N(INDEX('Registru PV'!$N$5:$N$304,RandPV))&amp;IF(N(INDEX('Registru PV'!$N$5:$N$304,RandPV))=1," poziție"," poziții")&amp;", descrise în coloana Observații."))</f>
        <v>Constatări: La predare s-au constatat diferențe de cantitate, deteriorări sau lipsuri la 2 poziții, descrise în coloana Observații.</v>
      </c>
      <c r="C33" s="46"/>
      <c r="D33" s="46"/>
      <c r="E33" s="46"/>
      <c r="F33" s="46"/>
      <c r="G33" s="46"/>
      <c r="H33" s="46"/>
      <c r="I33" s="46"/>
      <c r="J33" s="47"/>
    </row>
    <row r="34" spans="2:10" ht="39.950000000000003" customHeight="1" x14ac:dyDescent="0.2">
      <c r="B34" s="45" t="str">
        <f>IF(RandPV=0,"","Alte mențiuni: "&amp;IF(IF(RandPV=0,"",INDEX('Registru PV'!$K$5:$K$304,RandPV)&amp;"")="","–",IF(RandPV=0,"",INDEX('Registru PV'!$K$5:$K$304,RandPV)&amp;"")))</f>
        <v>Alte mențiuni: Lipsa de 2 m de tub se completează la următoarea livrare.</v>
      </c>
      <c r="C34" s="46"/>
      <c r="D34" s="46"/>
      <c r="E34" s="46"/>
      <c r="F34" s="46"/>
      <c r="G34" s="46"/>
      <c r="H34" s="46"/>
      <c r="I34" s="46"/>
      <c r="J34" s="47"/>
    </row>
    <row r="35" spans="2:10" x14ac:dyDescent="0.2">
      <c r="B35" s="32"/>
      <c r="J35" s="31"/>
    </row>
    <row r="36" spans="2:10" ht="27.95" customHeight="1" x14ac:dyDescent="0.2">
      <c r="B36" s="45" t="s">
        <v>111</v>
      </c>
      <c r="C36" s="46"/>
      <c r="D36" s="46"/>
      <c r="E36" s="46"/>
      <c r="F36" s="46"/>
      <c r="G36" s="46"/>
      <c r="H36" s="46"/>
      <c r="I36" s="46"/>
      <c r="J36" s="47"/>
    </row>
    <row r="37" spans="2:10" x14ac:dyDescent="0.2">
      <c r="B37" s="32"/>
      <c r="J37" s="31"/>
    </row>
    <row r="38" spans="2:10" x14ac:dyDescent="0.2">
      <c r="B38" s="38" t="s">
        <v>112</v>
      </c>
      <c r="C38" s="4"/>
      <c r="D38" s="4"/>
      <c r="E38" s="4"/>
      <c r="F38" s="4"/>
      <c r="G38" s="4" t="s">
        <v>113</v>
      </c>
      <c r="H38" s="4"/>
      <c r="I38" s="4"/>
      <c r="J38" s="39"/>
    </row>
    <row r="39" spans="2:10" x14ac:dyDescent="0.2">
      <c r="B39" s="32" t="str">
        <f>IF(RandPV=0,"",INDEX('Registru PV'!$F$5:$F$304,RandPV)&amp;"")</f>
        <v>Ion Marin</v>
      </c>
      <c r="G39" s="1" t="str">
        <f>IF(RandPV=0,"",INDEX('Registru PV'!$H$5:$H$304,RandPV)&amp;"")</f>
        <v>Stan Radu</v>
      </c>
      <c r="J39" s="31"/>
    </row>
    <row r="40" spans="2:10" x14ac:dyDescent="0.2">
      <c r="B40" s="30" t="str">
        <f>IF(RandPV=0,"",INDEX('Registru PV'!$G$5:$G$304,RandPV)&amp;"")</f>
        <v>gestionar</v>
      </c>
      <c r="C40" s="40"/>
      <c r="D40" s="40"/>
      <c r="E40" s="40"/>
      <c r="F40" s="40"/>
      <c r="G40" s="40" t="str">
        <f>IF(RandPV=0,"",INDEX('Registru PV'!$I$5:$I$304,RandPV)&amp;"")</f>
        <v>șef echipă</v>
      </c>
      <c r="H40" s="40"/>
      <c r="I40" s="40"/>
      <c r="J40" s="41"/>
    </row>
    <row r="41" spans="2:10" x14ac:dyDescent="0.2">
      <c r="B41" s="32"/>
      <c r="J41" s="31"/>
    </row>
    <row r="42" spans="2:10" x14ac:dyDescent="0.2">
      <c r="B42" s="32" t="s">
        <v>114</v>
      </c>
      <c r="G42" s="1" t="s">
        <v>114</v>
      </c>
      <c r="J42" s="31"/>
    </row>
    <row r="43" spans="2:10" x14ac:dyDescent="0.2">
      <c r="B43" s="42"/>
      <c r="C43" s="43"/>
      <c r="D43" s="43"/>
      <c r="E43" s="43"/>
      <c r="F43" s="43"/>
      <c r="G43" s="43"/>
      <c r="H43" s="43"/>
      <c r="I43" s="43"/>
      <c r="J43" s="44"/>
    </row>
    <row r="44" spans="2:10" x14ac:dyDescent="0.2">
      <c r="B44" s="26" t="str">
        <f>IF(RandPV=0,"Numărul nu există în registru.",IF(N(INDEX('Registru PV'!$L$5:$L$304,RandPV))&gt;15,"Atenție: procesul-verbal are "&amp;N(INDEX('Registru PV'!$L$5:$L$304,RandPV))&amp;" poziții; pe pagină încap 15. Tipărește și foaia Bunuri predate ca anexă.",""))</f>
        <v/>
      </c>
    </row>
    <row r="1000" spans="702:702" ht="15" x14ac:dyDescent="0.25">
      <c r="ZZ1000"/>
    </row>
  </sheetData>
  <mergeCells count="10">
    <mergeCell ref="B14:J14"/>
    <mergeCell ref="B33:J33"/>
    <mergeCell ref="B34:J34"/>
    <mergeCell ref="B36:J36"/>
    <mergeCell ref="B6:J6"/>
    <mergeCell ref="B7:J7"/>
    <mergeCell ref="B9:J9"/>
    <mergeCell ref="B10:J10"/>
    <mergeCell ref="B11:J11"/>
    <mergeCell ref="B12:J12"/>
  </mergeCells>
  <conditionalFormatting sqref="G16:G30">
    <cfRule type="expression" dxfId="6" priority="2" stopIfTrue="1">
      <formula>AND($G16&lt;&gt;"",$G16&lt;&gt;$F16)</formula>
    </cfRule>
  </conditionalFormatting>
  <conditionalFormatting sqref="H16:H30">
    <cfRule type="expression" dxfId="5" priority="1" stopIfTrue="1">
      <formula>OR($H16="Deteriorat",$H16="Defect",$H16="Lipsă")</formula>
    </cfRule>
  </conditionalFormatting>
  <printOptions horizontalCentered="1"/>
  <pageMargins left="0.7" right="0.7" top="0.75" bottom="0.75" header="0.3" footer="0.3"/>
  <pageSetup scale="69" orientation="portrait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CD786-91E6-4941-974D-E398133AE0F9}">
  <sheetPr>
    <pageSetUpPr fitToPage="1"/>
  </sheetPr>
  <dimension ref="B1:ZZ1000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RowHeight="12.75" x14ac:dyDescent="0.2"/>
  <cols>
    <col min="1" max="1" width="2.7109375" style="1" customWidth="1"/>
    <col min="2" max="2" width="7.7109375" style="1" customWidth="1"/>
    <col min="3" max="3" width="11.7109375" style="1" customWidth="1"/>
    <col min="4" max="4" width="17.7109375" style="1" customWidth="1"/>
    <col min="5" max="5" width="22.7109375" style="1" customWidth="1"/>
    <col min="6" max="6" width="16.7109375" style="1" customWidth="1"/>
    <col min="7" max="7" width="22.7109375" style="1" customWidth="1"/>
    <col min="8" max="8" width="15.7109375" style="1" customWidth="1"/>
    <col min="9" max="9" width="16.7109375" style="1" customWidth="1"/>
    <col min="10" max="11" width="34.7109375" style="1" customWidth="1"/>
    <col min="12" max="12" width="8.7109375" style="1" customWidth="1"/>
    <col min="13" max="13" width="11.7109375" style="1" customWidth="1"/>
    <col min="14" max="14" width="12.7109375" style="1" customWidth="1"/>
    <col min="15" max="15" width="10.7109375" style="1" customWidth="1"/>
    <col min="16" max="16" width="26.7109375" style="1" customWidth="1"/>
    <col min="17" max="16384" width="11.42578125" style="1"/>
  </cols>
  <sheetData>
    <row r="1" spans="2:16" ht="21" x14ac:dyDescent="0.35">
      <c r="B1" s="2" t="s">
        <v>27</v>
      </c>
    </row>
    <row r="2" spans="2:16" x14ac:dyDescent="0.2">
      <c r="B2" s="3" t="s">
        <v>28</v>
      </c>
    </row>
    <row r="4" spans="2:16" ht="44.1" customHeight="1" x14ac:dyDescent="0.2">
      <c r="B4" s="7" t="s">
        <v>29</v>
      </c>
      <c r="C4" s="7" t="s">
        <v>30</v>
      </c>
      <c r="D4" s="7" t="s">
        <v>31</v>
      </c>
      <c r="E4" s="7" t="s">
        <v>32</v>
      </c>
      <c r="F4" s="7" t="s">
        <v>33</v>
      </c>
      <c r="G4" s="7" t="s">
        <v>34</v>
      </c>
      <c r="H4" s="7" t="s">
        <v>35</v>
      </c>
      <c r="I4" s="7" t="s">
        <v>36</v>
      </c>
      <c r="J4" s="7" t="s">
        <v>37</v>
      </c>
      <c r="K4" s="7" t="s">
        <v>38</v>
      </c>
      <c r="L4" s="7" t="s">
        <v>39</v>
      </c>
      <c r="M4" s="7" t="s">
        <v>40</v>
      </c>
      <c r="N4" s="7" t="s">
        <v>41</v>
      </c>
      <c r="O4" s="7" t="s">
        <v>42</v>
      </c>
      <c r="P4" s="7" t="s">
        <v>43</v>
      </c>
    </row>
    <row r="5" spans="2:16" ht="51" x14ac:dyDescent="0.2">
      <c r="B5" s="8">
        <v>12</v>
      </c>
      <c r="C5" s="9">
        <f>DATE(2026,10,5)</f>
        <v>46300</v>
      </c>
      <c r="D5" s="10" t="s">
        <v>9</v>
      </c>
      <c r="E5" s="11" t="s">
        <v>44</v>
      </c>
      <c r="F5" s="11" t="s">
        <v>45</v>
      </c>
      <c r="G5" s="11" t="s">
        <v>46</v>
      </c>
      <c r="H5" s="11" t="s">
        <v>47</v>
      </c>
      <c r="I5" s="11" t="s">
        <v>48</v>
      </c>
      <c r="J5" s="11" t="s">
        <v>49</v>
      </c>
      <c r="K5" s="11" t="s">
        <v>50</v>
      </c>
      <c r="L5" s="12">
        <f>IF(B5="","",COUNTIF('Bunuri predate'!$B$5:$B$1004,B5))</f>
        <v>5</v>
      </c>
      <c r="M5" s="13">
        <f>IF(B5="","",IF(SUMIF('Bunuri predate'!$B$5:$B$1004,B5,'Bunuri predate'!$K$5:$K$1004)=0,"",SUMIF('Bunuri predate'!$B$5:$B$1004,B5,'Bunuri predate'!$K$5:$K$1004)))</f>
        <v>7220</v>
      </c>
      <c r="N5" s="12">
        <f>IF(B5="","",SUMPRODUCT(('Bunuri predate'!$B$5:$B$1004=B5)*(((('Bunuri predate'!$L$5:$L$1004&lt;&gt;"")*('Bunuri predate'!$L$5:$L$1004&lt;&gt;0))+('Bunuri predate'!$I$5:$I$1004="Deteriorat")+('Bunuri predate'!$I$5:$I$1004="Defect")+('Bunuri predate'!$I$5:$I$1004="Lipsă"))&gt;0)))</f>
        <v>0</v>
      </c>
      <c r="O5" s="8" t="s">
        <v>24</v>
      </c>
      <c r="P5" s="14" t="str">
        <f t="shared" ref="P5:P68" si="0">IF(AND(B5="",F5=""),"",TRIM(IF(COUNTIF($B$5:$B$304,B5)&gt;1,"Număr dublat. ","")&amp;IF(OR(C5="",F5="",H5="",J5=""),"Date incomplete. ","")&amp;IF(N(L5)=0,"Nicio poziție în Bunuri predate. ","")&amp;IF(O5&lt;&gt;"Da","Nesemnat de ambele părți. ","")))</f>
        <v/>
      </c>
    </row>
    <row r="6" spans="2:16" ht="38.25" x14ac:dyDescent="0.2">
      <c r="B6" s="8">
        <v>13</v>
      </c>
      <c r="C6" s="9">
        <f>DATE(2026,10,8)</f>
        <v>46303</v>
      </c>
      <c r="D6" s="10" t="s">
        <v>10</v>
      </c>
      <c r="E6" s="11" t="s">
        <v>51</v>
      </c>
      <c r="F6" s="11" t="s">
        <v>52</v>
      </c>
      <c r="G6" s="11" t="s">
        <v>53</v>
      </c>
      <c r="H6" s="11" t="s">
        <v>47</v>
      </c>
      <c r="I6" s="11" t="s">
        <v>48</v>
      </c>
      <c r="J6" s="11" t="s">
        <v>54</v>
      </c>
      <c r="K6" s="11" t="s">
        <v>55</v>
      </c>
      <c r="L6" s="12">
        <f>IF(B6="","",COUNTIF('Bunuri predate'!$B$5:$B$1004,B6))</f>
        <v>4</v>
      </c>
      <c r="M6" s="13">
        <f>IF(B6="","",IF(SUMIF('Bunuri predate'!$B$5:$B$1004,B6,'Bunuri predate'!$K$5:$K$1004)=0,"",SUMIF('Bunuri predate'!$B$5:$B$1004,B6,'Bunuri predate'!$K$5:$K$1004)))</f>
        <v>802</v>
      </c>
      <c r="N6" s="12">
        <f>IF(B6="","",SUMPRODUCT(('Bunuri predate'!$B$5:$B$1004=B6)*(((('Bunuri predate'!$L$5:$L$1004&lt;&gt;"")*('Bunuri predate'!$L$5:$L$1004&lt;&gt;0))+('Bunuri predate'!$I$5:$I$1004="Deteriorat")+('Bunuri predate'!$I$5:$I$1004="Defect")+('Bunuri predate'!$I$5:$I$1004="Lipsă"))&gt;0)))</f>
        <v>2</v>
      </c>
      <c r="O6" s="8" t="s">
        <v>24</v>
      </c>
      <c r="P6" s="14" t="str">
        <f t="shared" si="0"/>
        <v/>
      </c>
    </row>
    <row r="7" spans="2:16" ht="25.5" x14ac:dyDescent="0.2">
      <c r="B7" s="8">
        <v>14</v>
      </c>
      <c r="C7" s="9">
        <f>DATE(2026,10,12)</f>
        <v>46307</v>
      </c>
      <c r="D7" s="10" t="s">
        <v>11</v>
      </c>
      <c r="E7" s="11" t="s">
        <v>44</v>
      </c>
      <c r="F7" s="11" t="s">
        <v>56</v>
      </c>
      <c r="G7" s="11" t="s">
        <v>57</v>
      </c>
      <c r="H7" s="11" t="s">
        <v>58</v>
      </c>
      <c r="I7" s="11" t="s">
        <v>59</v>
      </c>
      <c r="J7" s="11" t="s">
        <v>60</v>
      </c>
      <c r="K7" s="11"/>
      <c r="L7" s="12">
        <f>IF(B7="","",COUNTIF('Bunuri predate'!$B$5:$B$1004,B7))</f>
        <v>5</v>
      </c>
      <c r="M7" s="13" t="str">
        <f>IF(B7="","",IF(SUMIF('Bunuri predate'!$B$5:$B$1004,B7,'Bunuri predate'!$K$5:$K$1004)=0,"",SUMIF('Bunuri predate'!$B$5:$B$1004,B7,'Bunuri predate'!$K$5:$K$1004)))</f>
        <v/>
      </c>
      <c r="N7" s="12">
        <f>IF(B7="","",SUMPRODUCT(('Bunuri predate'!$B$5:$B$1004=B7)*(((('Bunuri predate'!$L$5:$L$1004&lt;&gt;"")*('Bunuri predate'!$L$5:$L$1004&lt;&gt;0))+('Bunuri predate'!$I$5:$I$1004="Deteriorat")+('Bunuri predate'!$I$5:$I$1004="Defect")+('Bunuri predate'!$I$5:$I$1004="Lipsă"))&gt;0)))</f>
        <v>1</v>
      </c>
      <c r="O7" s="8" t="s">
        <v>25</v>
      </c>
      <c r="P7" s="14" t="str">
        <f t="shared" si="0"/>
        <v>Nesemnat de ambele părți.</v>
      </c>
    </row>
    <row r="8" spans="2:16" x14ac:dyDescent="0.2">
      <c r="B8" s="8" t="str">
        <f>IF(F8="","",MAX($B$5:B7)+1)</f>
        <v/>
      </c>
      <c r="C8" s="9"/>
      <c r="D8" s="10"/>
      <c r="E8" s="11"/>
      <c r="F8" s="11"/>
      <c r="G8" s="11"/>
      <c r="H8" s="11"/>
      <c r="I8" s="11"/>
      <c r="J8" s="11"/>
      <c r="K8" s="11"/>
      <c r="L8" s="12" t="str">
        <f>IF(B8="","",COUNTIF('Bunuri predate'!$B$5:$B$1004,B8))</f>
        <v/>
      </c>
      <c r="M8" s="13" t="str">
        <f>IF(B8="","",IF(SUMIF('Bunuri predate'!$B$5:$B$1004,B8,'Bunuri predate'!$K$5:$K$1004)=0,"",SUMIF('Bunuri predate'!$B$5:$B$1004,B8,'Bunuri predate'!$K$5:$K$1004)))</f>
        <v/>
      </c>
      <c r="N8" s="12" t="str">
        <f>IF(B8="","",SUMPRODUCT(('Bunuri predate'!$B$5:$B$1004=B8)*(((('Bunuri predate'!$L$5:$L$1004&lt;&gt;"")*('Bunuri predate'!$L$5:$L$1004&lt;&gt;0))+('Bunuri predate'!$I$5:$I$1004="Deteriorat")+('Bunuri predate'!$I$5:$I$1004="Defect")+('Bunuri predate'!$I$5:$I$1004="Lipsă"))&gt;0)))</f>
        <v/>
      </c>
      <c r="O8" s="8"/>
      <c r="P8" s="14" t="str">
        <f t="shared" si="0"/>
        <v/>
      </c>
    </row>
    <row r="9" spans="2:16" x14ac:dyDescent="0.2">
      <c r="B9" s="8" t="str">
        <f>IF(F9="","",MAX($B$5:B8)+1)</f>
        <v/>
      </c>
      <c r="C9" s="9"/>
      <c r="D9" s="10"/>
      <c r="E9" s="11"/>
      <c r="F9" s="11"/>
      <c r="G9" s="11"/>
      <c r="H9" s="11"/>
      <c r="I9" s="11"/>
      <c r="J9" s="11"/>
      <c r="K9" s="11"/>
      <c r="L9" s="12" t="str">
        <f>IF(B9="","",COUNTIF('Bunuri predate'!$B$5:$B$1004,B9))</f>
        <v/>
      </c>
      <c r="M9" s="13" t="str">
        <f>IF(B9="","",IF(SUMIF('Bunuri predate'!$B$5:$B$1004,B9,'Bunuri predate'!$K$5:$K$1004)=0,"",SUMIF('Bunuri predate'!$B$5:$B$1004,B9,'Bunuri predate'!$K$5:$K$1004)))</f>
        <v/>
      </c>
      <c r="N9" s="12" t="str">
        <f>IF(B9="","",SUMPRODUCT(('Bunuri predate'!$B$5:$B$1004=B9)*(((('Bunuri predate'!$L$5:$L$1004&lt;&gt;"")*('Bunuri predate'!$L$5:$L$1004&lt;&gt;0))+('Bunuri predate'!$I$5:$I$1004="Deteriorat")+('Bunuri predate'!$I$5:$I$1004="Defect")+('Bunuri predate'!$I$5:$I$1004="Lipsă"))&gt;0)))</f>
        <v/>
      </c>
      <c r="O9" s="8"/>
      <c r="P9" s="14" t="str">
        <f t="shared" si="0"/>
        <v/>
      </c>
    </row>
    <row r="10" spans="2:16" x14ac:dyDescent="0.2">
      <c r="B10" s="8" t="str">
        <f>IF(F10="","",MAX($B$5:B9)+1)</f>
        <v/>
      </c>
      <c r="C10" s="9"/>
      <c r="D10" s="10"/>
      <c r="E10" s="11"/>
      <c r="F10" s="11"/>
      <c r="G10" s="11"/>
      <c r="H10" s="11"/>
      <c r="I10" s="11"/>
      <c r="J10" s="11"/>
      <c r="K10" s="11"/>
      <c r="L10" s="12" t="str">
        <f>IF(B10="","",COUNTIF('Bunuri predate'!$B$5:$B$1004,B10))</f>
        <v/>
      </c>
      <c r="M10" s="13" t="str">
        <f>IF(B10="","",IF(SUMIF('Bunuri predate'!$B$5:$B$1004,B10,'Bunuri predate'!$K$5:$K$1004)=0,"",SUMIF('Bunuri predate'!$B$5:$B$1004,B10,'Bunuri predate'!$K$5:$K$1004)))</f>
        <v/>
      </c>
      <c r="N10" s="12" t="str">
        <f>IF(B10="","",SUMPRODUCT(('Bunuri predate'!$B$5:$B$1004=B10)*(((('Bunuri predate'!$L$5:$L$1004&lt;&gt;"")*('Bunuri predate'!$L$5:$L$1004&lt;&gt;0))+('Bunuri predate'!$I$5:$I$1004="Deteriorat")+('Bunuri predate'!$I$5:$I$1004="Defect")+('Bunuri predate'!$I$5:$I$1004="Lipsă"))&gt;0)))</f>
        <v/>
      </c>
      <c r="O10" s="8"/>
      <c r="P10" s="14" t="str">
        <f t="shared" si="0"/>
        <v/>
      </c>
    </row>
    <row r="11" spans="2:16" x14ac:dyDescent="0.2">
      <c r="B11" s="8" t="str">
        <f>IF(F11="","",MAX($B$5:B10)+1)</f>
        <v/>
      </c>
      <c r="C11" s="9"/>
      <c r="D11" s="10"/>
      <c r="E11" s="11"/>
      <c r="F11" s="11"/>
      <c r="G11" s="11"/>
      <c r="H11" s="11"/>
      <c r="I11" s="11"/>
      <c r="J11" s="11"/>
      <c r="K11" s="11"/>
      <c r="L11" s="12" t="str">
        <f>IF(B11="","",COUNTIF('Bunuri predate'!$B$5:$B$1004,B11))</f>
        <v/>
      </c>
      <c r="M11" s="13" t="str">
        <f>IF(B11="","",IF(SUMIF('Bunuri predate'!$B$5:$B$1004,B11,'Bunuri predate'!$K$5:$K$1004)=0,"",SUMIF('Bunuri predate'!$B$5:$B$1004,B11,'Bunuri predate'!$K$5:$K$1004)))</f>
        <v/>
      </c>
      <c r="N11" s="12" t="str">
        <f>IF(B11="","",SUMPRODUCT(('Bunuri predate'!$B$5:$B$1004=B11)*(((('Bunuri predate'!$L$5:$L$1004&lt;&gt;"")*('Bunuri predate'!$L$5:$L$1004&lt;&gt;0))+('Bunuri predate'!$I$5:$I$1004="Deteriorat")+('Bunuri predate'!$I$5:$I$1004="Defect")+('Bunuri predate'!$I$5:$I$1004="Lipsă"))&gt;0)))</f>
        <v/>
      </c>
      <c r="O11" s="8"/>
      <c r="P11" s="14" t="str">
        <f t="shared" si="0"/>
        <v/>
      </c>
    </row>
    <row r="12" spans="2:16" x14ac:dyDescent="0.2">
      <c r="B12" s="8" t="str">
        <f>IF(F12="","",MAX($B$5:B11)+1)</f>
        <v/>
      </c>
      <c r="C12" s="9"/>
      <c r="D12" s="10"/>
      <c r="E12" s="11"/>
      <c r="F12" s="11"/>
      <c r="G12" s="11"/>
      <c r="H12" s="11"/>
      <c r="I12" s="11"/>
      <c r="J12" s="11"/>
      <c r="K12" s="11"/>
      <c r="L12" s="12" t="str">
        <f>IF(B12="","",COUNTIF('Bunuri predate'!$B$5:$B$1004,B12))</f>
        <v/>
      </c>
      <c r="M12" s="13" t="str">
        <f>IF(B12="","",IF(SUMIF('Bunuri predate'!$B$5:$B$1004,B12,'Bunuri predate'!$K$5:$K$1004)=0,"",SUMIF('Bunuri predate'!$B$5:$B$1004,B12,'Bunuri predate'!$K$5:$K$1004)))</f>
        <v/>
      </c>
      <c r="N12" s="12" t="str">
        <f>IF(B12="","",SUMPRODUCT(('Bunuri predate'!$B$5:$B$1004=B12)*(((('Bunuri predate'!$L$5:$L$1004&lt;&gt;"")*('Bunuri predate'!$L$5:$L$1004&lt;&gt;0))+('Bunuri predate'!$I$5:$I$1004="Deteriorat")+('Bunuri predate'!$I$5:$I$1004="Defect")+('Bunuri predate'!$I$5:$I$1004="Lipsă"))&gt;0)))</f>
        <v/>
      </c>
      <c r="O12" s="8"/>
      <c r="P12" s="14" t="str">
        <f t="shared" si="0"/>
        <v/>
      </c>
    </row>
    <row r="13" spans="2:16" x14ac:dyDescent="0.2">
      <c r="B13" s="8" t="str">
        <f>IF(F13="","",MAX($B$5:B12)+1)</f>
        <v/>
      </c>
      <c r="C13" s="9"/>
      <c r="D13" s="10"/>
      <c r="E13" s="11"/>
      <c r="F13" s="11"/>
      <c r="G13" s="11"/>
      <c r="H13" s="11"/>
      <c r="I13" s="11"/>
      <c r="J13" s="11"/>
      <c r="K13" s="11"/>
      <c r="L13" s="12" t="str">
        <f>IF(B13="","",COUNTIF('Bunuri predate'!$B$5:$B$1004,B13))</f>
        <v/>
      </c>
      <c r="M13" s="13" t="str">
        <f>IF(B13="","",IF(SUMIF('Bunuri predate'!$B$5:$B$1004,B13,'Bunuri predate'!$K$5:$K$1004)=0,"",SUMIF('Bunuri predate'!$B$5:$B$1004,B13,'Bunuri predate'!$K$5:$K$1004)))</f>
        <v/>
      </c>
      <c r="N13" s="12" t="str">
        <f>IF(B13="","",SUMPRODUCT(('Bunuri predate'!$B$5:$B$1004=B13)*(((('Bunuri predate'!$L$5:$L$1004&lt;&gt;"")*('Bunuri predate'!$L$5:$L$1004&lt;&gt;0))+('Bunuri predate'!$I$5:$I$1004="Deteriorat")+('Bunuri predate'!$I$5:$I$1004="Defect")+('Bunuri predate'!$I$5:$I$1004="Lipsă"))&gt;0)))</f>
        <v/>
      </c>
      <c r="O13" s="8"/>
      <c r="P13" s="14" t="str">
        <f t="shared" si="0"/>
        <v/>
      </c>
    </row>
    <row r="14" spans="2:16" x14ac:dyDescent="0.2">
      <c r="B14" s="8" t="str">
        <f>IF(F14="","",MAX($B$5:B13)+1)</f>
        <v/>
      </c>
      <c r="C14" s="9"/>
      <c r="D14" s="10"/>
      <c r="E14" s="11"/>
      <c r="F14" s="11"/>
      <c r="G14" s="11"/>
      <c r="H14" s="11"/>
      <c r="I14" s="11"/>
      <c r="J14" s="11"/>
      <c r="K14" s="11"/>
      <c r="L14" s="12" t="str">
        <f>IF(B14="","",COUNTIF('Bunuri predate'!$B$5:$B$1004,B14))</f>
        <v/>
      </c>
      <c r="M14" s="13" t="str">
        <f>IF(B14="","",IF(SUMIF('Bunuri predate'!$B$5:$B$1004,B14,'Bunuri predate'!$K$5:$K$1004)=0,"",SUMIF('Bunuri predate'!$B$5:$B$1004,B14,'Bunuri predate'!$K$5:$K$1004)))</f>
        <v/>
      </c>
      <c r="N14" s="12" t="str">
        <f>IF(B14="","",SUMPRODUCT(('Bunuri predate'!$B$5:$B$1004=B14)*(((('Bunuri predate'!$L$5:$L$1004&lt;&gt;"")*('Bunuri predate'!$L$5:$L$1004&lt;&gt;0))+('Bunuri predate'!$I$5:$I$1004="Deteriorat")+('Bunuri predate'!$I$5:$I$1004="Defect")+('Bunuri predate'!$I$5:$I$1004="Lipsă"))&gt;0)))</f>
        <v/>
      </c>
      <c r="O14" s="8"/>
      <c r="P14" s="14" t="str">
        <f t="shared" si="0"/>
        <v/>
      </c>
    </row>
    <row r="15" spans="2:16" x14ac:dyDescent="0.2">
      <c r="B15" s="8" t="str">
        <f>IF(F15="","",MAX($B$5:B14)+1)</f>
        <v/>
      </c>
      <c r="C15" s="9"/>
      <c r="D15" s="10"/>
      <c r="E15" s="11"/>
      <c r="F15" s="11"/>
      <c r="G15" s="11"/>
      <c r="H15" s="11"/>
      <c r="I15" s="11"/>
      <c r="J15" s="11"/>
      <c r="K15" s="11"/>
      <c r="L15" s="12" t="str">
        <f>IF(B15="","",COUNTIF('Bunuri predate'!$B$5:$B$1004,B15))</f>
        <v/>
      </c>
      <c r="M15" s="13" t="str">
        <f>IF(B15="","",IF(SUMIF('Bunuri predate'!$B$5:$B$1004,B15,'Bunuri predate'!$K$5:$K$1004)=0,"",SUMIF('Bunuri predate'!$B$5:$B$1004,B15,'Bunuri predate'!$K$5:$K$1004)))</f>
        <v/>
      </c>
      <c r="N15" s="12" t="str">
        <f>IF(B15="","",SUMPRODUCT(('Bunuri predate'!$B$5:$B$1004=B15)*(((('Bunuri predate'!$L$5:$L$1004&lt;&gt;"")*('Bunuri predate'!$L$5:$L$1004&lt;&gt;0))+('Bunuri predate'!$I$5:$I$1004="Deteriorat")+('Bunuri predate'!$I$5:$I$1004="Defect")+('Bunuri predate'!$I$5:$I$1004="Lipsă"))&gt;0)))</f>
        <v/>
      </c>
      <c r="O15" s="8"/>
      <c r="P15" s="14" t="str">
        <f t="shared" si="0"/>
        <v/>
      </c>
    </row>
    <row r="16" spans="2:16" x14ac:dyDescent="0.2">
      <c r="B16" s="8" t="str">
        <f>IF(F16="","",MAX($B$5:B15)+1)</f>
        <v/>
      </c>
      <c r="C16" s="9"/>
      <c r="D16" s="10"/>
      <c r="E16" s="11"/>
      <c r="F16" s="11"/>
      <c r="G16" s="11"/>
      <c r="H16" s="11"/>
      <c r="I16" s="11"/>
      <c r="J16" s="11"/>
      <c r="K16" s="11"/>
      <c r="L16" s="12" t="str">
        <f>IF(B16="","",COUNTIF('Bunuri predate'!$B$5:$B$1004,B16))</f>
        <v/>
      </c>
      <c r="M16" s="13" t="str">
        <f>IF(B16="","",IF(SUMIF('Bunuri predate'!$B$5:$B$1004,B16,'Bunuri predate'!$K$5:$K$1004)=0,"",SUMIF('Bunuri predate'!$B$5:$B$1004,B16,'Bunuri predate'!$K$5:$K$1004)))</f>
        <v/>
      </c>
      <c r="N16" s="12" t="str">
        <f>IF(B16="","",SUMPRODUCT(('Bunuri predate'!$B$5:$B$1004=B16)*(((('Bunuri predate'!$L$5:$L$1004&lt;&gt;"")*('Bunuri predate'!$L$5:$L$1004&lt;&gt;0))+('Bunuri predate'!$I$5:$I$1004="Deteriorat")+('Bunuri predate'!$I$5:$I$1004="Defect")+('Bunuri predate'!$I$5:$I$1004="Lipsă"))&gt;0)))</f>
        <v/>
      </c>
      <c r="O16" s="8"/>
      <c r="P16" s="14" t="str">
        <f t="shared" si="0"/>
        <v/>
      </c>
    </row>
    <row r="17" spans="2:16" x14ac:dyDescent="0.2">
      <c r="B17" s="8" t="str">
        <f>IF(F17="","",MAX($B$5:B16)+1)</f>
        <v/>
      </c>
      <c r="C17" s="9"/>
      <c r="D17" s="10"/>
      <c r="E17" s="11"/>
      <c r="F17" s="11"/>
      <c r="G17" s="11"/>
      <c r="H17" s="11"/>
      <c r="I17" s="11"/>
      <c r="J17" s="11"/>
      <c r="K17" s="11"/>
      <c r="L17" s="12" t="str">
        <f>IF(B17="","",COUNTIF('Bunuri predate'!$B$5:$B$1004,B17))</f>
        <v/>
      </c>
      <c r="M17" s="13" t="str">
        <f>IF(B17="","",IF(SUMIF('Bunuri predate'!$B$5:$B$1004,B17,'Bunuri predate'!$K$5:$K$1004)=0,"",SUMIF('Bunuri predate'!$B$5:$B$1004,B17,'Bunuri predate'!$K$5:$K$1004)))</f>
        <v/>
      </c>
      <c r="N17" s="12" t="str">
        <f>IF(B17="","",SUMPRODUCT(('Bunuri predate'!$B$5:$B$1004=B17)*(((('Bunuri predate'!$L$5:$L$1004&lt;&gt;"")*('Bunuri predate'!$L$5:$L$1004&lt;&gt;0))+('Bunuri predate'!$I$5:$I$1004="Deteriorat")+('Bunuri predate'!$I$5:$I$1004="Defect")+('Bunuri predate'!$I$5:$I$1004="Lipsă"))&gt;0)))</f>
        <v/>
      </c>
      <c r="O17" s="8"/>
      <c r="P17" s="14" t="str">
        <f t="shared" si="0"/>
        <v/>
      </c>
    </row>
    <row r="18" spans="2:16" x14ac:dyDescent="0.2">
      <c r="B18" s="8" t="str">
        <f>IF(F18="","",MAX($B$5:B17)+1)</f>
        <v/>
      </c>
      <c r="C18" s="9"/>
      <c r="D18" s="10"/>
      <c r="E18" s="11"/>
      <c r="F18" s="11"/>
      <c r="G18" s="11"/>
      <c r="H18" s="11"/>
      <c r="I18" s="11"/>
      <c r="J18" s="11"/>
      <c r="K18" s="11"/>
      <c r="L18" s="12" t="str">
        <f>IF(B18="","",COUNTIF('Bunuri predate'!$B$5:$B$1004,B18))</f>
        <v/>
      </c>
      <c r="M18" s="13" t="str">
        <f>IF(B18="","",IF(SUMIF('Bunuri predate'!$B$5:$B$1004,B18,'Bunuri predate'!$K$5:$K$1004)=0,"",SUMIF('Bunuri predate'!$B$5:$B$1004,B18,'Bunuri predate'!$K$5:$K$1004)))</f>
        <v/>
      </c>
      <c r="N18" s="12" t="str">
        <f>IF(B18="","",SUMPRODUCT(('Bunuri predate'!$B$5:$B$1004=B18)*(((('Bunuri predate'!$L$5:$L$1004&lt;&gt;"")*('Bunuri predate'!$L$5:$L$1004&lt;&gt;0))+('Bunuri predate'!$I$5:$I$1004="Deteriorat")+('Bunuri predate'!$I$5:$I$1004="Defect")+('Bunuri predate'!$I$5:$I$1004="Lipsă"))&gt;0)))</f>
        <v/>
      </c>
      <c r="O18" s="8"/>
      <c r="P18" s="14" t="str">
        <f t="shared" si="0"/>
        <v/>
      </c>
    </row>
    <row r="19" spans="2:16" x14ac:dyDescent="0.2">
      <c r="B19" s="8" t="str">
        <f>IF(F19="","",MAX($B$5:B18)+1)</f>
        <v/>
      </c>
      <c r="C19" s="9"/>
      <c r="D19" s="10"/>
      <c r="E19" s="11"/>
      <c r="F19" s="11"/>
      <c r="G19" s="11"/>
      <c r="H19" s="11"/>
      <c r="I19" s="11"/>
      <c r="J19" s="11"/>
      <c r="K19" s="11"/>
      <c r="L19" s="12" t="str">
        <f>IF(B19="","",COUNTIF('Bunuri predate'!$B$5:$B$1004,B19))</f>
        <v/>
      </c>
      <c r="M19" s="13" t="str">
        <f>IF(B19="","",IF(SUMIF('Bunuri predate'!$B$5:$B$1004,B19,'Bunuri predate'!$K$5:$K$1004)=0,"",SUMIF('Bunuri predate'!$B$5:$B$1004,B19,'Bunuri predate'!$K$5:$K$1004)))</f>
        <v/>
      </c>
      <c r="N19" s="12" t="str">
        <f>IF(B19="","",SUMPRODUCT(('Bunuri predate'!$B$5:$B$1004=B19)*(((('Bunuri predate'!$L$5:$L$1004&lt;&gt;"")*('Bunuri predate'!$L$5:$L$1004&lt;&gt;0))+('Bunuri predate'!$I$5:$I$1004="Deteriorat")+('Bunuri predate'!$I$5:$I$1004="Defect")+('Bunuri predate'!$I$5:$I$1004="Lipsă"))&gt;0)))</f>
        <v/>
      </c>
      <c r="O19" s="8"/>
      <c r="P19" s="14" t="str">
        <f t="shared" si="0"/>
        <v/>
      </c>
    </row>
    <row r="20" spans="2:16" x14ac:dyDescent="0.2">
      <c r="B20" s="8" t="str">
        <f>IF(F20="","",MAX($B$5:B19)+1)</f>
        <v/>
      </c>
      <c r="C20" s="9"/>
      <c r="D20" s="10"/>
      <c r="E20" s="11"/>
      <c r="F20" s="11"/>
      <c r="G20" s="11"/>
      <c r="H20" s="11"/>
      <c r="I20" s="11"/>
      <c r="J20" s="11"/>
      <c r="K20" s="11"/>
      <c r="L20" s="12" t="str">
        <f>IF(B20="","",COUNTIF('Bunuri predate'!$B$5:$B$1004,B20))</f>
        <v/>
      </c>
      <c r="M20" s="13" t="str">
        <f>IF(B20="","",IF(SUMIF('Bunuri predate'!$B$5:$B$1004,B20,'Bunuri predate'!$K$5:$K$1004)=0,"",SUMIF('Bunuri predate'!$B$5:$B$1004,B20,'Bunuri predate'!$K$5:$K$1004)))</f>
        <v/>
      </c>
      <c r="N20" s="12" t="str">
        <f>IF(B20="","",SUMPRODUCT(('Bunuri predate'!$B$5:$B$1004=B20)*(((('Bunuri predate'!$L$5:$L$1004&lt;&gt;"")*('Bunuri predate'!$L$5:$L$1004&lt;&gt;0))+('Bunuri predate'!$I$5:$I$1004="Deteriorat")+('Bunuri predate'!$I$5:$I$1004="Defect")+('Bunuri predate'!$I$5:$I$1004="Lipsă"))&gt;0)))</f>
        <v/>
      </c>
      <c r="O20" s="8"/>
      <c r="P20" s="14" t="str">
        <f t="shared" si="0"/>
        <v/>
      </c>
    </row>
    <row r="21" spans="2:16" x14ac:dyDescent="0.2">
      <c r="B21" s="8" t="str">
        <f>IF(F21="","",MAX($B$5:B20)+1)</f>
        <v/>
      </c>
      <c r="C21" s="9"/>
      <c r="D21" s="10"/>
      <c r="E21" s="11"/>
      <c r="F21" s="11"/>
      <c r="G21" s="11"/>
      <c r="H21" s="11"/>
      <c r="I21" s="11"/>
      <c r="J21" s="11"/>
      <c r="K21" s="11"/>
      <c r="L21" s="12" t="str">
        <f>IF(B21="","",COUNTIF('Bunuri predate'!$B$5:$B$1004,B21))</f>
        <v/>
      </c>
      <c r="M21" s="13" t="str">
        <f>IF(B21="","",IF(SUMIF('Bunuri predate'!$B$5:$B$1004,B21,'Bunuri predate'!$K$5:$K$1004)=0,"",SUMIF('Bunuri predate'!$B$5:$B$1004,B21,'Bunuri predate'!$K$5:$K$1004)))</f>
        <v/>
      </c>
      <c r="N21" s="12" t="str">
        <f>IF(B21="","",SUMPRODUCT(('Bunuri predate'!$B$5:$B$1004=B21)*(((('Bunuri predate'!$L$5:$L$1004&lt;&gt;"")*('Bunuri predate'!$L$5:$L$1004&lt;&gt;0))+('Bunuri predate'!$I$5:$I$1004="Deteriorat")+('Bunuri predate'!$I$5:$I$1004="Defect")+('Bunuri predate'!$I$5:$I$1004="Lipsă"))&gt;0)))</f>
        <v/>
      </c>
      <c r="O21" s="8"/>
      <c r="P21" s="14" t="str">
        <f t="shared" si="0"/>
        <v/>
      </c>
    </row>
    <row r="22" spans="2:16" x14ac:dyDescent="0.2">
      <c r="B22" s="8" t="str">
        <f>IF(F22="","",MAX($B$5:B21)+1)</f>
        <v/>
      </c>
      <c r="C22" s="9"/>
      <c r="D22" s="10"/>
      <c r="E22" s="11"/>
      <c r="F22" s="11"/>
      <c r="G22" s="11"/>
      <c r="H22" s="11"/>
      <c r="I22" s="11"/>
      <c r="J22" s="11"/>
      <c r="K22" s="11"/>
      <c r="L22" s="12" t="str">
        <f>IF(B22="","",COUNTIF('Bunuri predate'!$B$5:$B$1004,B22))</f>
        <v/>
      </c>
      <c r="M22" s="13" t="str">
        <f>IF(B22="","",IF(SUMIF('Bunuri predate'!$B$5:$B$1004,B22,'Bunuri predate'!$K$5:$K$1004)=0,"",SUMIF('Bunuri predate'!$B$5:$B$1004,B22,'Bunuri predate'!$K$5:$K$1004)))</f>
        <v/>
      </c>
      <c r="N22" s="12" t="str">
        <f>IF(B22="","",SUMPRODUCT(('Bunuri predate'!$B$5:$B$1004=B22)*(((('Bunuri predate'!$L$5:$L$1004&lt;&gt;"")*('Bunuri predate'!$L$5:$L$1004&lt;&gt;0))+('Bunuri predate'!$I$5:$I$1004="Deteriorat")+('Bunuri predate'!$I$5:$I$1004="Defect")+('Bunuri predate'!$I$5:$I$1004="Lipsă"))&gt;0)))</f>
        <v/>
      </c>
      <c r="O22" s="8"/>
      <c r="P22" s="14" t="str">
        <f t="shared" si="0"/>
        <v/>
      </c>
    </row>
    <row r="23" spans="2:16" x14ac:dyDescent="0.2">
      <c r="B23" s="8" t="str">
        <f>IF(F23="","",MAX($B$5:B22)+1)</f>
        <v/>
      </c>
      <c r="C23" s="9"/>
      <c r="D23" s="10"/>
      <c r="E23" s="11"/>
      <c r="F23" s="11"/>
      <c r="G23" s="11"/>
      <c r="H23" s="11"/>
      <c r="I23" s="11"/>
      <c r="J23" s="11"/>
      <c r="K23" s="11"/>
      <c r="L23" s="12" t="str">
        <f>IF(B23="","",COUNTIF('Bunuri predate'!$B$5:$B$1004,B23))</f>
        <v/>
      </c>
      <c r="M23" s="13" t="str">
        <f>IF(B23="","",IF(SUMIF('Bunuri predate'!$B$5:$B$1004,B23,'Bunuri predate'!$K$5:$K$1004)=0,"",SUMIF('Bunuri predate'!$B$5:$B$1004,B23,'Bunuri predate'!$K$5:$K$1004)))</f>
        <v/>
      </c>
      <c r="N23" s="12" t="str">
        <f>IF(B23="","",SUMPRODUCT(('Bunuri predate'!$B$5:$B$1004=B23)*(((('Bunuri predate'!$L$5:$L$1004&lt;&gt;"")*('Bunuri predate'!$L$5:$L$1004&lt;&gt;0))+('Bunuri predate'!$I$5:$I$1004="Deteriorat")+('Bunuri predate'!$I$5:$I$1004="Defect")+('Bunuri predate'!$I$5:$I$1004="Lipsă"))&gt;0)))</f>
        <v/>
      </c>
      <c r="O23" s="8"/>
      <c r="P23" s="14" t="str">
        <f t="shared" si="0"/>
        <v/>
      </c>
    </row>
    <row r="24" spans="2:16" x14ac:dyDescent="0.2">
      <c r="B24" s="8" t="str">
        <f>IF(F24="","",MAX($B$5:B23)+1)</f>
        <v/>
      </c>
      <c r="C24" s="9"/>
      <c r="D24" s="10"/>
      <c r="E24" s="11"/>
      <c r="F24" s="11"/>
      <c r="G24" s="11"/>
      <c r="H24" s="11"/>
      <c r="I24" s="11"/>
      <c r="J24" s="11"/>
      <c r="K24" s="11"/>
      <c r="L24" s="12" t="str">
        <f>IF(B24="","",COUNTIF('Bunuri predate'!$B$5:$B$1004,B24))</f>
        <v/>
      </c>
      <c r="M24" s="13" t="str">
        <f>IF(B24="","",IF(SUMIF('Bunuri predate'!$B$5:$B$1004,B24,'Bunuri predate'!$K$5:$K$1004)=0,"",SUMIF('Bunuri predate'!$B$5:$B$1004,B24,'Bunuri predate'!$K$5:$K$1004)))</f>
        <v/>
      </c>
      <c r="N24" s="12" t="str">
        <f>IF(B24="","",SUMPRODUCT(('Bunuri predate'!$B$5:$B$1004=B24)*(((('Bunuri predate'!$L$5:$L$1004&lt;&gt;"")*('Bunuri predate'!$L$5:$L$1004&lt;&gt;0))+('Bunuri predate'!$I$5:$I$1004="Deteriorat")+('Bunuri predate'!$I$5:$I$1004="Defect")+('Bunuri predate'!$I$5:$I$1004="Lipsă"))&gt;0)))</f>
        <v/>
      </c>
      <c r="O24" s="8"/>
      <c r="P24" s="14" t="str">
        <f t="shared" si="0"/>
        <v/>
      </c>
    </row>
    <row r="25" spans="2:16" x14ac:dyDescent="0.2">
      <c r="B25" s="8" t="str">
        <f>IF(F25="","",MAX($B$5:B24)+1)</f>
        <v/>
      </c>
      <c r="C25" s="9"/>
      <c r="D25" s="10"/>
      <c r="E25" s="11"/>
      <c r="F25" s="11"/>
      <c r="G25" s="11"/>
      <c r="H25" s="11"/>
      <c r="I25" s="11"/>
      <c r="J25" s="11"/>
      <c r="K25" s="11"/>
      <c r="L25" s="12" t="str">
        <f>IF(B25="","",COUNTIF('Bunuri predate'!$B$5:$B$1004,B25))</f>
        <v/>
      </c>
      <c r="M25" s="13" t="str">
        <f>IF(B25="","",IF(SUMIF('Bunuri predate'!$B$5:$B$1004,B25,'Bunuri predate'!$K$5:$K$1004)=0,"",SUMIF('Bunuri predate'!$B$5:$B$1004,B25,'Bunuri predate'!$K$5:$K$1004)))</f>
        <v/>
      </c>
      <c r="N25" s="12" t="str">
        <f>IF(B25="","",SUMPRODUCT(('Bunuri predate'!$B$5:$B$1004=B25)*(((('Bunuri predate'!$L$5:$L$1004&lt;&gt;"")*('Bunuri predate'!$L$5:$L$1004&lt;&gt;0))+('Bunuri predate'!$I$5:$I$1004="Deteriorat")+('Bunuri predate'!$I$5:$I$1004="Defect")+('Bunuri predate'!$I$5:$I$1004="Lipsă"))&gt;0)))</f>
        <v/>
      </c>
      <c r="O25" s="8"/>
      <c r="P25" s="14" t="str">
        <f t="shared" si="0"/>
        <v/>
      </c>
    </row>
    <row r="26" spans="2:16" x14ac:dyDescent="0.2">
      <c r="B26" s="8" t="str">
        <f>IF(F26="","",MAX($B$5:B25)+1)</f>
        <v/>
      </c>
      <c r="C26" s="9"/>
      <c r="D26" s="10"/>
      <c r="E26" s="11"/>
      <c r="F26" s="11"/>
      <c r="G26" s="11"/>
      <c r="H26" s="11"/>
      <c r="I26" s="11"/>
      <c r="J26" s="11"/>
      <c r="K26" s="11"/>
      <c r="L26" s="12" t="str">
        <f>IF(B26="","",COUNTIF('Bunuri predate'!$B$5:$B$1004,B26))</f>
        <v/>
      </c>
      <c r="M26" s="13" t="str">
        <f>IF(B26="","",IF(SUMIF('Bunuri predate'!$B$5:$B$1004,B26,'Bunuri predate'!$K$5:$K$1004)=0,"",SUMIF('Bunuri predate'!$B$5:$B$1004,B26,'Bunuri predate'!$K$5:$K$1004)))</f>
        <v/>
      </c>
      <c r="N26" s="12" t="str">
        <f>IF(B26="","",SUMPRODUCT(('Bunuri predate'!$B$5:$B$1004=B26)*(((('Bunuri predate'!$L$5:$L$1004&lt;&gt;"")*('Bunuri predate'!$L$5:$L$1004&lt;&gt;0))+('Bunuri predate'!$I$5:$I$1004="Deteriorat")+('Bunuri predate'!$I$5:$I$1004="Defect")+('Bunuri predate'!$I$5:$I$1004="Lipsă"))&gt;0)))</f>
        <v/>
      </c>
      <c r="O26" s="8"/>
      <c r="P26" s="14" t="str">
        <f t="shared" si="0"/>
        <v/>
      </c>
    </row>
    <row r="27" spans="2:16" x14ac:dyDescent="0.2">
      <c r="B27" s="8" t="str">
        <f>IF(F27="","",MAX($B$5:B26)+1)</f>
        <v/>
      </c>
      <c r="C27" s="9"/>
      <c r="D27" s="10"/>
      <c r="E27" s="11"/>
      <c r="F27" s="11"/>
      <c r="G27" s="11"/>
      <c r="H27" s="11"/>
      <c r="I27" s="11"/>
      <c r="J27" s="11"/>
      <c r="K27" s="11"/>
      <c r="L27" s="12" t="str">
        <f>IF(B27="","",COUNTIF('Bunuri predate'!$B$5:$B$1004,B27))</f>
        <v/>
      </c>
      <c r="M27" s="13" t="str">
        <f>IF(B27="","",IF(SUMIF('Bunuri predate'!$B$5:$B$1004,B27,'Bunuri predate'!$K$5:$K$1004)=0,"",SUMIF('Bunuri predate'!$B$5:$B$1004,B27,'Bunuri predate'!$K$5:$K$1004)))</f>
        <v/>
      </c>
      <c r="N27" s="12" t="str">
        <f>IF(B27="","",SUMPRODUCT(('Bunuri predate'!$B$5:$B$1004=B27)*(((('Bunuri predate'!$L$5:$L$1004&lt;&gt;"")*('Bunuri predate'!$L$5:$L$1004&lt;&gt;0))+('Bunuri predate'!$I$5:$I$1004="Deteriorat")+('Bunuri predate'!$I$5:$I$1004="Defect")+('Bunuri predate'!$I$5:$I$1004="Lipsă"))&gt;0)))</f>
        <v/>
      </c>
      <c r="O27" s="8"/>
      <c r="P27" s="14" t="str">
        <f t="shared" si="0"/>
        <v/>
      </c>
    </row>
    <row r="28" spans="2:16" x14ac:dyDescent="0.2">
      <c r="B28" s="8" t="str">
        <f>IF(F28="","",MAX($B$5:B27)+1)</f>
        <v/>
      </c>
      <c r="C28" s="9"/>
      <c r="D28" s="10"/>
      <c r="E28" s="11"/>
      <c r="F28" s="11"/>
      <c r="G28" s="11"/>
      <c r="H28" s="11"/>
      <c r="I28" s="11"/>
      <c r="J28" s="11"/>
      <c r="K28" s="11"/>
      <c r="L28" s="12" t="str">
        <f>IF(B28="","",COUNTIF('Bunuri predate'!$B$5:$B$1004,B28))</f>
        <v/>
      </c>
      <c r="M28" s="13" t="str">
        <f>IF(B28="","",IF(SUMIF('Bunuri predate'!$B$5:$B$1004,B28,'Bunuri predate'!$K$5:$K$1004)=0,"",SUMIF('Bunuri predate'!$B$5:$B$1004,B28,'Bunuri predate'!$K$5:$K$1004)))</f>
        <v/>
      </c>
      <c r="N28" s="12" t="str">
        <f>IF(B28="","",SUMPRODUCT(('Bunuri predate'!$B$5:$B$1004=B28)*(((('Bunuri predate'!$L$5:$L$1004&lt;&gt;"")*('Bunuri predate'!$L$5:$L$1004&lt;&gt;0))+('Bunuri predate'!$I$5:$I$1004="Deteriorat")+('Bunuri predate'!$I$5:$I$1004="Defect")+('Bunuri predate'!$I$5:$I$1004="Lipsă"))&gt;0)))</f>
        <v/>
      </c>
      <c r="O28" s="8"/>
      <c r="P28" s="14" t="str">
        <f t="shared" si="0"/>
        <v/>
      </c>
    </row>
    <row r="29" spans="2:16" x14ac:dyDescent="0.2">
      <c r="B29" s="8" t="str">
        <f>IF(F29="","",MAX($B$5:B28)+1)</f>
        <v/>
      </c>
      <c r="C29" s="9"/>
      <c r="D29" s="10"/>
      <c r="E29" s="11"/>
      <c r="F29" s="11"/>
      <c r="G29" s="11"/>
      <c r="H29" s="11"/>
      <c r="I29" s="11"/>
      <c r="J29" s="11"/>
      <c r="K29" s="11"/>
      <c r="L29" s="12" t="str">
        <f>IF(B29="","",COUNTIF('Bunuri predate'!$B$5:$B$1004,B29))</f>
        <v/>
      </c>
      <c r="M29" s="13" t="str">
        <f>IF(B29="","",IF(SUMIF('Bunuri predate'!$B$5:$B$1004,B29,'Bunuri predate'!$K$5:$K$1004)=0,"",SUMIF('Bunuri predate'!$B$5:$B$1004,B29,'Bunuri predate'!$K$5:$K$1004)))</f>
        <v/>
      </c>
      <c r="N29" s="12" t="str">
        <f>IF(B29="","",SUMPRODUCT(('Bunuri predate'!$B$5:$B$1004=B29)*(((('Bunuri predate'!$L$5:$L$1004&lt;&gt;"")*('Bunuri predate'!$L$5:$L$1004&lt;&gt;0))+('Bunuri predate'!$I$5:$I$1004="Deteriorat")+('Bunuri predate'!$I$5:$I$1004="Defect")+('Bunuri predate'!$I$5:$I$1004="Lipsă"))&gt;0)))</f>
        <v/>
      </c>
      <c r="O29" s="8"/>
      <c r="P29" s="14" t="str">
        <f t="shared" si="0"/>
        <v/>
      </c>
    </row>
    <row r="30" spans="2:16" x14ac:dyDescent="0.2">
      <c r="B30" s="8" t="str">
        <f>IF(F30="","",MAX($B$5:B29)+1)</f>
        <v/>
      </c>
      <c r="C30" s="9"/>
      <c r="D30" s="10"/>
      <c r="E30" s="11"/>
      <c r="F30" s="11"/>
      <c r="G30" s="11"/>
      <c r="H30" s="11"/>
      <c r="I30" s="11"/>
      <c r="J30" s="11"/>
      <c r="K30" s="11"/>
      <c r="L30" s="12" t="str">
        <f>IF(B30="","",COUNTIF('Bunuri predate'!$B$5:$B$1004,B30))</f>
        <v/>
      </c>
      <c r="M30" s="13" t="str">
        <f>IF(B30="","",IF(SUMIF('Bunuri predate'!$B$5:$B$1004,B30,'Bunuri predate'!$K$5:$K$1004)=0,"",SUMIF('Bunuri predate'!$B$5:$B$1004,B30,'Bunuri predate'!$K$5:$K$1004)))</f>
        <v/>
      </c>
      <c r="N30" s="12" t="str">
        <f>IF(B30="","",SUMPRODUCT(('Bunuri predate'!$B$5:$B$1004=B30)*(((('Bunuri predate'!$L$5:$L$1004&lt;&gt;"")*('Bunuri predate'!$L$5:$L$1004&lt;&gt;0))+('Bunuri predate'!$I$5:$I$1004="Deteriorat")+('Bunuri predate'!$I$5:$I$1004="Defect")+('Bunuri predate'!$I$5:$I$1004="Lipsă"))&gt;0)))</f>
        <v/>
      </c>
      <c r="O30" s="8"/>
      <c r="P30" s="14" t="str">
        <f t="shared" si="0"/>
        <v/>
      </c>
    </row>
    <row r="31" spans="2:16" x14ac:dyDescent="0.2">
      <c r="B31" s="8" t="str">
        <f>IF(F31="","",MAX($B$5:B30)+1)</f>
        <v/>
      </c>
      <c r="C31" s="9"/>
      <c r="D31" s="10"/>
      <c r="E31" s="11"/>
      <c r="F31" s="11"/>
      <c r="G31" s="11"/>
      <c r="H31" s="11"/>
      <c r="I31" s="11"/>
      <c r="J31" s="11"/>
      <c r="K31" s="11"/>
      <c r="L31" s="12" t="str">
        <f>IF(B31="","",COUNTIF('Bunuri predate'!$B$5:$B$1004,B31))</f>
        <v/>
      </c>
      <c r="M31" s="13" t="str">
        <f>IF(B31="","",IF(SUMIF('Bunuri predate'!$B$5:$B$1004,B31,'Bunuri predate'!$K$5:$K$1004)=0,"",SUMIF('Bunuri predate'!$B$5:$B$1004,B31,'Bunuri predate'!$K$5:$K$1004)))</f>
        <v/>
      </c>
      <c r="N31" s="12" t="str">
        <f>IF(B31="","",SUMPRODUCT(('Bunuri predate'!$B$5:$B$1004=B31)*(((('Bunuri predate'!$L$5:$L$1004&lt;&gt;"")*('Bunuri predate'!$L$5:$L$1004&lt;&gt;0))+('Bunuri predate'!$I$5:$I$1004="Deteriorat")+('Bunuri predate'!$I$5:$I$1004="Defect")+('Bunuri predate'!$I$5:$I$1004="Lipsă"))&gt;0)))</f>
        <v/>
      </c>
      <c r="O31" s="8"/>
      <c r="P31" s="14" t="str">
        <f t="shared" si="0"/>
        <v/>
      </c>
    </row>
    <row r="32" spans="2:16" x14ac:dyDescent="0.2">
      <c r="B32" s="8" t="str">
        <f>IF(F32="","",MAX($B$5:B31)+1)</f>
        <v/>
      </c>
      <c r="C32" s="9"/>
      <c r="D32" s="10"/>
      <c r="E32" s="11"/>
      <c r="F32" s="11"/>
      <c r="G32" s="11"/>
      <c r="H32" s="11"/>
      <c r="I32" s="11"/>
      <c r="J32" s="11"/>
      <c r="K32" s="11"/>
      <c r="L32" s="12" t="str">
        <f>IF(B32="","",COUNTIF('Bunuri predate'!$B$5:$B$1004,B32))</f>
        <v/>
      </c>
      <c r="M32" s="13" t="str">
        <f>IF(B32="","",IF(SUMIF('Bunuri predate'!$B$5:$B$1004,B32,'Bunuri predate'!$K$5:$K$1004)=0,"",SUMIF('Bunuri predate'!$B$5:$B$1004,B32,'Bunuri predate'!$K$5:$K$1004)))</f>
        <v/>
      </c>
      <c r="N32" s="12" t="str">
        <f>IF(B32="","",SUMPRODUCT(('Bunuri predate'!$B$5:$B$1004=B32)*(((('Bunuri predate'!$L$5:$L$1004&lt;&gt;"")*('Bunuri predate'!$L$5:$L$1004&lt;&gt;0))+('Bunuri predate'!$I$5:$I$1004="Deteriorat")+('Bunuri predate'!$I$5:$I$1004="Defect")+('Bunuri predate'!$I$5:$I$1004="Lipsă"))&gt;0)))</f>
        <v/>
      </c>
      <c r="O32" s="8"/>
      <c r="P32" s="14" t="str">
        <f t="shared" si="0"/>
        <v/>
      </c>
    </row>
    <row r="33" spans="2:16" x14ac:dyDescent="0.2">
      <c r="B33" s="8" t="str">
        <f>IF(F33="","",MAX($B$5:B32)+1)</f>
        <v/>
      </c>
      <c r="C33" s="9"/>
      <c r="D33" s="10"/>
      <c r="E33" s="11"/>
      <c r="F33" s="11"/>
      <c r="G33" s="11"/>
      <c r="H33" s="11"/>
      <c r="I33" s="11"/>
      <c r="J33" s="11"/>
      <c r="K33" s="11"/>
      <c r="L33" s="12" t="str">
        <f>IF(B33="","",COUNTIF('Bunuri predate'!$B$5:$B$1004,B33))</f>
        <v/>
      </c>
      <c r="M33" s="13" t="str">
        <f>IF(B33="","",IF(SUMIF('Bunuri predate'!$B$5:$B$1004,B33,'Bunuri predate'!$K$5:$K$1004)=0,"",SUMIF('Bunuri predate'!$B$5:$B$1004,B33,'Bunuri predate'!$K$5:$K$1004)))</f>
        <v/>
      </c>
      <c r="N33" s="12" t="str">
        <f>IF(B33="","",SUMPRODUCT(('Bunuri predate'!$B$5:$B$1004=B33)*(((('Bunuri predate'!$L$5:$L$1004&lt;&gt;"")*('Bunuri predate'!$L$5:$L$1004&lt;&gt;0))+('Bunuri predate'!$I$5:$I$1004="Deteriorat")+('Bunuri predate'!$I$5:$I$1004="Defect")+('Bunuri predate'!$I$5:$I$1004="Lipsă"))&gt;0)))</f>
        <v/>
      </c>
      <c r="O33" s="8"/>
      <c r="P33" s="14" t="str">
        <f t="shared" si="0"/>
        <v/>
      </c>
    </row>
    <row r="34" spans="2:16" x14ac:dyDescent="0.2">
      <c r="B34" s="8" t="str">
        <f>IF(F34="","",MAX($B$5:B33)+1)</f>
        <v/>
      </c>
      <c r="C34" s="9"/>
      <c r="D34" s="10"/>
      <c r="E34" s="11"/>
      <c r="F34" s="11"/>
      <c r="G34" s="11"/>
      <c r="H34" s="11"/>
      <c r="I34" s="11"/>
      <c r="J34" s="11"/>
      <c r="K34" s="11"/>
      <c r="L34" s="12" t="str">
        <f>IF(B34="","",COUNTIF('Bunuri predate'!$B$5:$B$1004,B34))</f>
        <v/>
      </c>
      <c r="M34" s="13" t="str">
        <f>IF(B34="","",IF(SUMIF('Bunuri predate'!$B$5:$B$1004,B34,'Bunuri predate'!$K$5:$K$1004)=0,"",SUMIF('Bunuri predate'!$B$5:$B$1004,B34,'Bunuri predate'!$K$5:$K$1004)))</f>
        <v/>
      </c>
      <c r="N34" s="12" t="str">
        <f>IF(B34="","",SUMPRODUCT(('Bunuri predate'!$B$5:$B$1004=B34)*(((('Bunuri predate'!$L$5:$L$1004&lt;&gt;"")*('Bunuri predate'!$L$5:$L$1004&lt;&gt;0))+('Bunuri predate'!$I$5:$I$1004="Deteriorat")+('Bunuri predate'!$I$5:$I$1004="Defect")+('Bunuri predate'!$I$5:$I$1004="Lipsă"))&gt;0)))</f>
        <v/>
      </c>
      <c r="O34" s="8"/>
      <c r="P34" s="14" t="str">
        <f t="shared" si="0"/>
        <v/>
      </c>
    </row>
    <row r="35" spans="2:16" x14ac:dyDescent="0.2">
      <c r="B35" s="8" t="str">
        <f>IF(F35="","",MAX($B$5:B34)+1)</f>
        <v/>
      </c>
      <c r="C35" s="9"/>
      <c r="D35" s="10"/>
      <c r="E35" s="11"/>
      <c r="F35" s="11"/>
      <c r="G35" s="11"/>
      <c r="H35" s="11"/>
      <c r="I35" s="11"/>
      <c r="J35" s="11"/>
      <c r="K35" s="11"/>
      <c r="L35" s="12" t="str">
        <f>IF(B35="","",COUNTIF('Bunuri predate'!$B$5:$B$1004,B35))</f>
        <v/>
      </c>
      <c r="M35" s="13" t="str">
        <f>IF(B35="","",IF(SUMIF('Bunuri predate'!$B$5:$B$1004,B35,'Bunuri predate'!$K$5:$K$1004)=0,"",SUMIF('Bunuri predate'!$B$5:$B$1004,B35,'Bunuri predate'!$K$5:$K$1004)))</f>
        <v/>
      </c>
      <c r="N35" s="12" t="str">
        <f>IF(B35="","",SUMPRODUCT(('Bunuri predate'!$B$5:$B$1004=B35)*(((('Bunuri predate'!$L$5:$L$1004&lt;&gt;"")*('Bunuri predate'!$L$5:$L$1004&lt;&gt;0))+('Bunuri predate'!$I$5:$I$1004="Deteriorat")+('Bunuri predate'!$I$5:$I$1004="Defect")+('Bunuri predate'!$I$5:$I$1004="Lipsă"))&gt;0)))</f>
        <v/>
      </c>
      <c r="O35" s="8"/>
      <c r="P35" s="14" t="str">
        <f t="shared" si="0"/>
        <v/>
      </c>
    </row>
    <row r="36" spans="2:16" x14ac:dyDescent="0.2">
      <c r="B36" s="8" t="str">
        <f>IF(F36="","",MAX($B$5:B35)+1)</f>
        <v/>
      </c>
      <c r="C36" s="9"/>
      <c r="D36" s="10"/>
      <c r="E36" s="11"/>
      <c r="F36" s="11"/>
      <c r="G36" s="11"/>
      <c r="H36" s="11"/>
      <c r="I36" s="11"/>
      <c r="J36" s="11"/>
      <c r="K36" s="11"/>
      <c r="L36" s="12" t="str">
        <f>IF(B36="","",COUNTIF('Bunuri predate'!$B$5:$B$1004,B36))</f>
        <v/>
      </c>
      <c r="M36" s="13" t="str">
        <f>IF(B36="","",IF(SUMIF('Bunuri predate'!$B$5:$B$1004,B36,'Bunuri predate'!$K$5:$K$1004)=0,"",SUMIF('Bunuri predate'!$B$5:$B$1004,B36,'Bunuri predate'!$K$5:$K$1004)))</f>
        <v/>
      </c>
      <c r="N36" s="12" t="str">
        <f>IF(B36="","",SUMPRODUCT(('Bunuri predate'!$B$5:$B$1004=B36)*(((('Bunuri predate'!$L$5:$L$1004&lt;&gt;"")*('Bunuri predate'!$L$5:$L$1004&lt;&gt;0))+('Bunuri predate'!$I$5:$I$1004="Deteriorat")+('Bunuri predate'!$I$5:$I$1004="Defect")+('Bunuri predate'!$I$5:$I$1004="Lipsă"))&gt;0)))</f>
        <v/>
      </c>
      <c r="O36" s="8"/>
      <c r="P36" s="14" t="str">
        <f t="shared" si="0"/>
        <v/>
      </c>
    </row>
    <row r="37" spans="2:16" x14ac:dyDescent="0.2">
      <c r="B37" s="8" t="str">
        <f>IF(F37="","",MAX($B$5:B36)+1)</f>
        <v/>
      </c>
      <c r="C37" s="9"/>
      <c r="D37" s="10"/>
      <c r="E37" s="11"/>
      <c r="F37" s="11"/>
      <c r="G37" s="11"/>
      <c r="H37" s="11"/>
      <c r="I37" s="11"/>
      <c r="J37" s="11"/>
      <c r="K37" s="11"/>
      <c r="L37" s="12" t="str">
        <f>IF(B37="","",COUNTIF('Bunuri predate'!$B$5:$B$1004,B37))</f>
        <v/>
      </c>
      <c r="M37" s="13" t="str">
        <f>IF(B37="","",IF(SUMIF('Bunuri predate'!$B$5:$B$1004,B37,'Bunuri predate'!$K$5:$K$1004)=0,"",SUMIF('Bunuri predate'!$B$5:$B$1004,B37,'Bunuri predate'!$K$5:$K$1004)))</f>
        <v/>
      </c>
      <c r="N37" s="12" t="str">
        <f>IF(B37="","",SUMPRODUCT(('Bunuri predate'!$B$5:$B$1004=B37)*(((('Bunuri predate'!$L$5:$L$1004&lt;&gt;"")*('Bunuri predate'!$L$5:$L$1004&lt;&gt;0))+('Bunuri predate'!$I$5:$I$1004="Deteriorat")+('Bunuri predate'!$I$5:$I$1004="Defect")+('Bunuri predate'!$I$5:$I$1004="Lipsă"))&gt;0)))</f>
        <v/>
      </c>
      <c r="O37" s="8"/>
      <c r="P37" s="14" t="str">
        <f t="shared" si="0"/>
        <v/>
      </c>
    </row>
    <row r="38" spans="2:16" x14ac:dyDescent="0.2">
      <c r="B38" s="8" t="str">
        <f>IF(F38="","",MAX($B$5:B37)+1)</f>
        <v/>
      </c>
      <c r="C38" s="9"/>
      <c r="D38" s="10"/>
      <c r="E38" s="11"/>
      <c r="F38" s="11"/>
      <c r="G38" s="11"/>
      <c r="H38" s="11"/>
      <c r="I38" s="11"/>
      <c r="J38" s="11"/>
      <c r="K38" s="11"/>
      <c r="L38" s="12" t="str">
        <f>IF(B38="","",COUNTIF('Bunuri predate'!$B$5:$B$1004,B38))</f>
        <v/>
      </c>
      <c r="M38" s="13" t="str">
        <f>IF(B38="","",IF(SUMIF('Bunuri predate'!$B$5:$B$1004,B38,'Bunuri predate'!$K$5:$K$1004)=0,"",SUMIF('Bunuri predate'!$B$5:$B$1004,B38,'Bunuri predate'!$K$5:$K$1004)))</f>
        <v/>
      </c>
      <c r="N38" s="12" t="str">
        <f>IF(B38="","",SUMPRODUCT(('Bunuri predate'!$B$5:$B$1004=B38)*(((('Bunuri predate'!$L$5:$L$1004&lt;&gt;"")*('Bunuri predate'!$L$5:$L$1004&lt;&gt;0))+('Bunuri predate'!$I$5:$I$1004="Deteriorat")+('Bunuri predate'!$I$5:$I$1004="Defect")+('Bunuri predate'!$I$5:$I$1004="Lipsă"))&gt;0)))</f>
        <v/>
      </c>
      <c r="O38" s="8"/>
      <c r="P38" s="14" t="str">
        <f t="shared" si="0"/>
        <v/>
      </c>
    </row>
    <row r="39" spans="2:16" x14ac:dyDescent="0.2">
      <c r="B39" s="8" t="str">
        <f>IF(F39="","",MAX($B$5:B38)+1)</f>
        <v/>
      </c>
      <c r="C39" s="9"/>
      <c r="D39" s="10"/>
      <c r="E39" s="11"/>
      <c r="F39" s="11"/>
      <c r="G39" s="11"/>
      <c r="H39" s="11"/>
      <c r="I39" s="11"/>
      <c r="J39" s="11"/>
      <c r="K39" s="11"/>
      <c r="L39" s="12" t="str">
        <f>IF(B39="","",COUNTIF('Bunuri predate'!$B$5:$B$1004,B39))</f>
        <v/>
      </c>
      <c r="M39" s="13" t="str">
        <f>IF(B39="","",IF(SUMIF('Bunuri predate'!$B$5:$B$1004,B39,'Bunuri predate'!$K$5:$K$1004)=0,"",SUMIF('Bunuri predate'!$B$5:$B$1004,B39,'Bunuri predate'!$K$5:$K$1004)))</f>
        <v/>
      </c>
      <c r="N39" s="12" t="str">
        <f>IF(B39="","",SUMPRODUCT(('Bunuri predate'!$B$5:$B$1004=B39)*(((('Bunuri predate'!$L$5:$L$1004&lt;&gt;"")*('Bunuri predate'!$L$5:$L$1004&lt;&gt;0))+('Bunuri predate'!$I$5:$I$1004="Deteriorat")+('Bunuri predate'!$I$5:$I$1004="Defect")+('Bunuri predate'!$I$5:$I$1004="Lipsă"))&gt;0)))</f>
        <v/>
      </c>
      <c r="O39" s="8"/>
      <c r="P39" s="14" t="str">
        <f t="shared" si="0"/>
        <v/>
      </c>
    </row>
    <row r="40" spans="2:16" x14ac:dyDescent="0.2">
      <c r="B40" s="8" t="str">
        <f>IF(F40="","",MAX($B$5:B39)+1)</f>
        <v/>
      </c>
      <c r="C40" s="9"/>
      <c r="D40" s="10"/>
      <c r="E40" s="11"/>
      <c r="F40" s="11"/>
      <c r="G40" s="11"/>
      <c r="H40" s="11"/>
      <c r="I40" s="11"/>
      <c r="J40" s="11"/>
      <c r="K40" s="11"/>
      <c r="L40" s="12" t="str">
        <f>IF(B40="","",COUNTIF('Bunuri predate'!$B$5:$B$1004,B40))</f>
        <v/>
      </c>
      <c r="M40" s="13" t="str">
        <f>IF(B40="","",IF(SUMIF('Bunuri predate'!$B$5:$B$1004,B40,'Bunuri predate'!$K$5:$K$1004)=0,"",SUMIF('Bunuri predate'!$B$5:$B$1004,B40,'Bunuri predate'!$K$5:$K$1004)))</f>
        <v/>
      </c>
      <c r="N40" s="12" t="str">
        <f>IF(B40="","",SUMPRODUCT(('Bunuri predate'!$B$5:$B$1004=B40)*(((('Bunuri predate'!$L$5:$L$1004&lt;&gt;"")*('Bunuri predate'!$L$5:$L$1004&lt;&gt;0))+('Bunuri predate'!$I$5:$I$1004="Deteriorat")+('Bunuri predate'!$I$5:$I$1004="Defect")+('Bunuri predate'!$I$5:$I$1004="Lipsă"))&gt;0)))</f>
        <v/>
      </c>
      <c r="O40" s="8"/>
      <c r="P40" s="14" t="str">
        <f t="shared" si="0"/>
        <v/>
      </c>
    </row>
    <row r="41" spans="2:16" x14ac:dyDescent="0.2">
      <c r="B41" s="8" t="str">
        <f>IF(F41="","",MAX($B$5:B40)+1)</f>
        <v/>
      </c>
      <c r="C41" s="9"/>
      <c r="D41" s="10"/>
      <c r="E41" s="11"/>
      <c r="F41" s="11"/>
      <c r="G41" s="11"/>
      <c r="H41" s="11"/>
      <c r="I41" s="11"/>
      <c r="J41" s="11"/>
      <c r="K41" s="11"/>
      <c r="L41" s="12" t="str">
        <f>IF(B41="","",COUNTIF('Bunuri predate'!$B$5:$B$1004,B41))</f>
        <v/>
      </c>
      <c r="M41" s="13" t="str">
        <f>IF(B41="","",IF(SUMIF('Bunuri predate'!$B$5:$B$1004,B41,'Bunuri predate'!$K$5:$K$1004)=0,"",SUMIF('Bunuri predate'!$B$5:$B$1004,B41,'Bunuri predate'!$K$5:$K$1004)))</f>
        <v/>
      </c>
      <c r="N41" s="12" t="str">
        <f>IF(B41="","",SUMPRODUCT(('Bunuri predate'!$B$5:$B$1004=B41)*(((('Bunuri predate'!$L$5:$L$1004&lt;&gt;"")*('Bunuri predate'!$L$5:$L$1004&lt;&gt;0))+('Bunuri predate'!$I$5:$I$1004="Deteriorat")+('Bunuri predate'!$I$5:$I$1004="Defect")+('Bunuri predate'!$I$5:$I$1004="Lipsă"))&gt;0)))</f>
        <v/>
      </c>
      <c r="O41" s="8"/>
      <c r="P41" s="14" t="str">
        <f t="shared" si="0"/>
        <v/>
      </c>
    </row>
    <row r="42" spans="2:16" x14ac:dyDescent="0.2">
      <c r="B42" s="8" t="str">
        <f>IF(F42="","",MAX($B$5:B41)+1)</f>
        <v/>
      </c>
      <c r="C42" s="9"/>
      <c r="D42" s="10"/>
      <c r="E42" s="11"/>
      <c r="F42" s="11"/>
      <c r="G42" s="11"/>
      <c r="H42" s="11"/>
      <c r="I42" s="11"/>
      <c r="J42" s="11"/>
      <c r="K42" s="11"/>
      <c r="L42" s="12" t="str">
        <f>IF(B42="","",COUNTIF('Bunuri predate'!$B$5:$B$1004,B42))</f>
        <v/>
      </c>
      <c r="M42" s="13" t="str">
        <f>IF(B42="","",IF(SUMIF('Bunuri predate'!$B$5:$B$1004,B42,'Bunuri predate'!$K$5:$K$1004)=0,"",SUMIF('Bunuri predate'!$B$5:$B$1004,B42,'Bunuri predate'!$K$5:$K$1004)))</f>
        <v/>
      </c>
      <c r="N42" s="12" t="str">
        <f>IF(B42="","",SUMPRODUCT(('Bunuri predate'!$B$5:$B$1004=B42)*(((('Bunuri predate'!$L$5:$L$1004&lt;&gt;"")*('Bunuri predate'!$L$5:$L$1004&lt;&gt;0))+('Bunuri predate'!$I$5:$I$1004="Deteriorat")+('Bunuri predate'!$I$5:$I$1004="Defect")+('Bunuri predate'!$I$5:$I$1004="Lipsă"))&gt;0)))</f>
        <v/>
      </c>
      <c r="O42" s="8"/>
      <c r="P42" s="14" t="str">
        <f t="shared" si="0"/>
        <v/>
      </c>
    </row>
    <row r="43" spans="2:16" x14ac:dyDescent="0.2">
      <c r="B43" s="8" t="str">
        <f>IF(F43="","",MAX($B$5:B42)+1)</f>
        <v/>
      </c>
      <c r="C43" s="9"/>
      <c r="D43" s="10"/>
      <c r="E43" s="11"/>
      <c r="F43" s="11"/>
      <c r="G43" s="11"/>
      <c r="H43" s="11"/>
      <c r="I43" s="11"/>
      <c r="J43" s="11"/>
      <c r="K43" s="11"/>
      <c r="L43" s="12" t="str">
        <f>IF(B43="","",COUNTIF('Bunuri predate'!$B$5:$B$1004,B43))</f>
        <v/>
      </c>
      <c r="M43" s="13" t="str">
        <f>IF(B43="","",IF(SUMIF('Bunuri predate'!$B$5:$B$1004,B43,'Bunuri predate'!$K$5:$K$1004)=0,"",SUMIF('Bunuri predate'!$B$5:$B$1004,B43,'Bunuri predate'!$K$5:$K$1004)))</f>
        <v/>
      </c>
      <c r="N43" s="12" t="str">
        <f>IF(B43="","",SUMPRODUCT(('Bunuri predate'!$B$5:$B$1004=B43)*(((('Bunuri predate'!$L$5:$L$1004&lt;&gt;"")*('Bunuri predate'!$L$5:$L$1004&lt;&gt;0))+('Bunuri predate'!$I$5:$I$1004="Deteriorat")+('Bunuri predate'!$I$5:$I$1004="Defect")+('Bunuri predate'!$I$5:$I$1004="Lipsă"))&gt;0)))</f>
        <v/>
      </c>
      <c r="O43" s="8"/>
      <c r="P43" s="14" t="str">
        <f t="shared" si="0"/>
        <v/>
      </c>
    </row>
    <row r="44" spans="2:16" x14ac:dyDescent="0.2">
      <c r="B44" s="8" t="str">
        <f>IF(F44="","",MAX($B$5:B43)+1)</f>
        <v/>
      </c>
      <c r="C44" s="9"/>
      <c r="D44" s="10"/>
      <c r="E44" s="11"/>
      <c r="F44" s="11"/>
      <c r="G44" s="11"/>
      <c r="H44" s="11"/>
      <c r="I44" s="11"/>
      <c r="J44" s="11"/>
      <c r="K44" s="11"/>
      <c r="L44" s="12" t="str">
        <f>IF(B44="","",COUNTIF('Bunuri predate'!$B$5:$B$1004,B44))</f>
        <v/>
      </c>
      <c r="M44" s="13" t="str">
        <f>IF(B44="","",IF(SUMIF('Bunuri predate'!$B$5:$B$1004,B44,'Bunuri predate'!$K$5:$K$1004)=0,"",SUMIF('Bunuri predate'!$B$5:$B$1004,B44,'Bunuri predate'!$K$5:$K$1004)))</f>
        <v/>
      </c>
      <c r="N44" s="12" t="str">
        <f>IF(B44="","",SUMPRODUCT(('Bunuri predate'!$B$5:$B$1004=B44)*(((('Bunuri predate'!$L$5:$L$1004&lt;&gt;"")*('Bunuri predate'!$L$5:$L$1004&lt;&gt;0))+('Bunuri predate'!$I$5:$I$1004="Deteriorat")+('Bunuri predate'!$I$5:$I$1004="Defect")+('Bunuri predate'!$I$5:$I$1004="Lipsă"))&gt;0)))</f>
        <v/>
      </c>
      <c r="O44" s="8"/>
      <c r="P44" s="14" t="str">
        <f t="shared" si="0"/>
        <v/>
      </c>
    </row>
    <row r="45" spans="2:16" x14ac:dyDescent="0.2">
      <c r="B45" s="8" t="str">
        <f>IF(F45="","",MAX($B$5:B44)+1)</f>
        <v/>
      </c>
      <c r="C45" s="9"/>
      <c r="D45" s="10"/>
      <c r="E45" s="11"/>
      <c r="F45" s="11"/>
      <c r="G45" s="11"/>
      <c r="H45" s="11"/>
      <c r="I45" s="11"/>
      <c r="J45" s="11"/>
      <c r="K45" s="11"/>
      <c r="L45" s="12" t="str">
        <f>IF(B45="","",COUNTIF('Bunuri predate'!$B$5:$B$1004,B45))</f>
        <v/>
      </c>
      <c r="M45" s="13" t="str">
        <f>IF(B45="","",IF(SUMIF('Bunuri predate'!$B$5:$B$1004,B45,'Bunuri predate'!$K$5:$K$1004)=0,"",SUMIF('Bunuri predate'!$B$5:$B$1004,B45,'Bunuri predate'!$K$5:$K$1004)))</f>
        <v/>
      </c>
      <c r="N45" s="12" t="str">
        <f>IF(B45="","",SUMPRODUCT(('Bunuri predate'!$B$5:$B$1004=B45)*(((('Bunuri predate'!$L$5:$L$1004&lt;&gt;"")*('Bunuri predate'!$L$5:$L$1004&lt;&gt;0))+('Bunuri predate'!$I$5:$I$1004="Deteriorat")+('Bunuri predate'!$I$5:$I$1004="Defect")+('Bunuri predate'!$I$5:$I$1004="Lipsă"))&gt;0)))</f>
        <v/>
      </c>
      <c r="O45" s="8"/>
      <c r="P45" s="14" t="str">
        <f t="shared" si="0"/>
        <v/>
      </c>
    </row>
    <row r="46" spans="2:16" x14ac:dyDescent="0.2">
      <c r="B46" s="8" t="str">
        <f>IF(F46="","",MAX($B$5:B45)+1)</f>
        <v/>
      </c>
      <c r="C46" s="9"/>
      <c r="D46" s="10"/>
      <c r="E46" s="11"/>
      <c r="F46" s="11"/>
      <c r="G46" s="11"/>
      <c r="H46" s="11"/>
      <c r="I46" s="11"/>
      <c r="J46" s="11"/>
      <c r="K46" s="11"/>
      <c r="L46" s="12" t="str">
        <f>IF(B46="","",COUNTIF('Bunuri predate'!$B$5:$B$1004,B46))</f>
        <v/>
      </c>
      <c r="M46" s="13" t="str">
        <f>IF(B46="","",IF(SUMIF('Bunuri predate'!$B$5:$B$1004,B46,'Bunuri predate'!$K$5:$K$1004)=0,"",SUMIF('Bunuri predate'!$B$5:$B$1004,B46,'Bunuri predate'!$K$5:$K$1004)))</f>
        <v/>
      </c>
      <c r="N46" s="12" t="str">
        <f>IF(B46="","",SUMPRODUCT(('Bunuri predate'!$B$5:$B$1004=B46)*(((('Bunuri predate'!$L$5:$L$1004&lt;&gt;"")*('Bunuri predate'!$L$5:$L$1004&lt;&gt;0))+('Bunuri predate'!$I$5:$I$1004="Deteriorat")+('Bunuri predate'!$I$5:$I$1004="Defect")+('Bunuri predate'!$I$5:$I$1004="Lipsă"))&gt;0)))</f>
        <v/>
      </c>
      <c r="O46" s="8"/>
      <c r="P46" s="14" t="str">
        <f t="shared" si="0"/>
        <v/>
      </c>
    </row>
    <row r="47" spans="2:16" x14ac:dyDescent="0.2">
      <c r="B47" s="8" t="str">
        <f>IF(F47="","",MAX($B$5:B46)+1)</f>
        <v/>
      </c>
      <c r="C47" s="9"/>
      <c r="D47" s="10"/>
      <c r="E47" s="11"/>
      <c r="F47" s="11"/>
      <c r="G47" s="11"/>
      <c r="H47" s="11"/>
      <c r="I47" s="11"/>
      <c r="J47" s="11"/>
      <c r="K47" s="11"/>
      <c r="L47" s="12" t="str">
        <f>IF(B47="","",COUNTIF('Bunuri predate'!$B$5:$B$1004,B47))</f>
        <v/>
      </c>
      <c r="M47" s="13" t="str">
        <f>IF(B47="","",IF(SUMIF('Bunuri predate'!$B$5:$B$1004,B47,'Bunuri predate'!$K$5:$K$1004)=0,"",SUMIF('Bunuri predate'!$B$5:$B$1004,B47,'Bunuri predate'!$K$5:$K$1004)))</f>
        <v/>
      </c>
      <c r="N47" s="12" t="str">
        <f>IF(B47="","",SUMPRODUCT(('Bunuri predate'!$B$5:$B$1004=B47)*(((('Bunuri predate'!$L$5:$L$1004&lt;&gt;"")*('Bunuri predate'!$L$5:$L$1004&lt;&gt;0))+('Bunuri predate'!$I$5:$I$1004="Deteriorat")+('Bunuri predate'!$I$5:$I$1004="Defect")+('Bunuri predate'!$I$5:$I$1004="Lipsă"))&gt;0)))</f>
        <v/>
      </c>
      <c r="O47" s="8"/>
      <c r="P47" s="14" t="str">
        <f t="shared" si="0"/>
        <v/>
      </c>
    </row>
    <row r="48" spans="2:16" x14ac:dyDescent="0.2">
      <c r="B48" s="8" t="str">
        <f>IF(F48="","",MAX($B$5:B47)+1)</f>
        <v/>
      </c>
      <c r="C48" s="9"/>
      <c r="D48" s="10"/>
      <c r="E48" s="11"/>
      <c r="F48" s="11"/>
      <c r="G48" s="11"/>
      <c r="H48" s="11"/>
      <c r="I48" s="11"/>
      <c r="J48" s="11"/>
      <c r="K48" s="11"/>
      <c r="L48" s="12" t="str">
        <f>IF(B48="","",COUNTIF('Bunuri predate'!$B$5:$B$1004,B48))</f>
        <v/>
      </c>
      <c r="M48" s="13" t="str">
        <f>IF(B48="","",IF(SUMIF('Bunuri predate'!$B$5:$B$1004,B48,'Bunuri predate'!$K$5:$K$1004)=0,"",SUMIF('Bunuri predate'!$B$5:$B$1004,B48,'Bunuri predate'!$K$5:$K$1004)))</f>
        <v/>
      </c>
      <c r="N48" s="12" t="str">
        <f>IF(B48="","",SUMPRODUCT(('Bunuri predate'!$B$5:$B$1004=B48)*(((('Bunuri predate'!$L$5:$L$1004&lt;&gt;"")*('Bunuri predate'!$L$5:$L$1004&lt;&gt;0))+('Bunuri predate'!$I$5:$I$1004="Deteriorat")+('Bunuri predate'!$I$5:$I$1004="Defect")+('Bunuri predate'!$I$5:$I$1004="Lipsă"))&gt;0)))</f>
        <v/>
      </c>
      <c r="O48" s="8"/>
      <c r="P48" s="14" t="str">
        <f t="shared" si="0"/>
        <v/>
      </c>
    </row>
    <row r="49" spans="2:16" x14ac:dyDescent="0.2">
      <c r="B49" s="8" t="str">
        <f>IF(F49="","",MAX($B$5:B48)+1)</f>
        <v/>
      </c>
      <c r="C49" s="9"/>
      <c r="D49" s="10"/>
      <c r="E49" s="11"/>
      <c r="F49" s="11"/>
      <c r="G49" s="11"/>
      <c r="H49" s="11"/>
      <c r="I49" s="11"/>
      <c r="J49" s="11"/>
      <c r="K49" s="11"/>
      <c r="L49" s="12" t="str">
        <f>IF(B49="","",COUNTIF('Bunuri predate'!$B$5:$B$1004,B49))</f>
        <v/>
      </c>
      <c r="M49" s="13" t="str">
        <f>IF(B49="","",IF(SUMIF('Bunuri predate'!$B$5:$B$1004,B49,'Bunuri predate'!$K$5:$K$1004)=0,"",SUMIF('Bunuri predate'!$B$5:$B$1004,B49,'Bunuri predate'!$K$5:$K$1004)))</f>
        <v/>
      </c>
      <c r="N49" s="12" t="str">
        <f>IF(B49="","",SUMPRODUCT(('Bunuri predate'!$B$5:$B$1004=B49)*(((('Bunuri predate'!$L$5:$L$1004&lt;&gt;"")*('Bunuri predate'!$L$5:$L$1004&lt;&gt;0))+('Bunuri predate'!$I$5:$I$1004="Deteriorat")+('Bunuri predate'!$I$5:$I$1004="Defect")+('Bunuri predate'!$I$5:$I$1004="Lipsă"))&gt;0)))</f>
        <v/>
      </c>
      <c r="O49" s="8"/>
      <c r="P49" s="14" t="str">
        <f t="shared" si="0"/>
        <v/>
      </c>
    </row>
    <row r="50" spans="2:16" x14ac:dyDescent="0.2">
      <c r="B50" s="8" t="str">
        <f>IF(F50="","",MAX($B$5:B49)+1)</f>
        <v/>
      </c>
      <c r="C50" s="9"/>
      <c r="D50" s="10"/>
      <c r="E50" s="11"/>
      <c r="F50" s="11"/>
      <c r="G50" s="11"/>
      <c r="H50" s="11"/>
      <c r="I50" s="11"/>
      <c r="J50" s="11"/>
      <c r="K50" s="11"/>
      <c r="L50" s="12" t="str">
        <f>IF(B50="","",COUNTIF('Bunuri predate'!$B$5:$B$1004,B50))</f>
        <v/>
      </c>
      <c r="M50" s="13" t="str">
        <f>IF(B50="","",IF(SUMIF('Bunuri predate'!$B$5:$B$1004,B50,'Bunuri predate'!$K$5:$K$1004)=0,"",SUMIF('Bunuri predate'!$B$5:$B$1004,B50,'Bunuri predate'!$K$5:$K$1004)))</f>
        <v/>
      </c>
      <c r="N50" s="12" t="str">
        <f>IF(B50="","",SUMPRODUCT(('Bunuri predate'!$B$5:$B$1004=B50)*(((('Bunuri predate'!$L$5:$L$1004&lt;&gt;"")*('Bunuri predate'!$L$5:$L$1004&lt;&gt;0))+('Bunuri predate'!$I$5:$I$1004="Deteriorat")+('Bunuri predate'!$I$5:$I$1004="Defect")+('Bunuri predate'!$I$5:$I$1004="Lipsă"))&gt;0)))</f>
        <v/>
      </c>
      <c r="O50" s="8"/>
      <c r="P50" s="14" t="str">
        <f t="shared" si="0"/>
        <v/>
      </c>
    </row>
    <row r="51" spans="2:16" x14ac:dyDescent="0.2">
      <c r="B51" s="8" t="str">
        <f>IF(F51="","",MAX($B$5:B50)+1)</f>
        <v/>
      </c>
      <c r="C51" s="9"/>
      <c r="D51" s="10"/>
      <c r="E51" s="11"/>
      <c r="F51" s="11"/>
      <c r="G51" s="11"/>
      <c r="H51" s="11"/>
      <c r="I51" s="11"/>
      <c r="J51" s="11"/>
      <c r="K51" s="11"/>
      <c r="L51" s="12" t="str">
        <f>IF(B51="","",COUNTIF('Bunuri predate'!$B$5:$B$1004,B51))</f>
        <v/>
      </c>
      <c r="M51" s="13" t="str">
        <f>IF(B51="","",IF(SUMIF('Bunuri predate'!$B$5:$B$1004,B51,'Bunuri predate'!$K$5:$K$1004)=0,"",SUMIF('Bunuri predate'!$B$5:$B$1004,B51,'Bunuri predate'!$K$5:$K$1004)))</f>
        <v/>
      </c>
      <c r="N51" s="12" t="str">
        <f>IF(B51="","",SUMPRODUCT(('Bunuri predate'!$B$5:$B$1004=B51)*(((('Bunuri predate'!$L$5:$L$1004&lt;&gt;"")*('Bunuri predate'!$L$5:$L$1004&lt;&gt;0))+('Bunuri predate'!$I$5:$I$1004="Deteriorat")+('Bunuri predate'!$I$5:$I$1004="Defect")+('Bunuri predate'!$I$5:$I$1004="Lipsă"))&gt;0)))</f>
        <v/>
      </c>
      <c r="O51" s="8"/>
      <c r="P51" s="14" t="str">
        <f t="shared" si="0"/>
        <v/>
      </c>
    </row>
    <row r="52" spans="2:16" x14ac:dyDescent="0.2">
      <c r="B52" s="8" t="str">
        <f>IF(F52="","",MAX($B$5:B51)+1)</f>
        <v/>
      </c>
      <c r="C52" s="9"/>
      <c r="D52" s="10"/>
      <c r="E52" s="11"/>
      <c r="F52" s="11"/>
      <c r="G52" s="11"/>
      <c r="H52" s="11"/>
      <c r="I52" s="11"/>
      <c r="J52" s="11"/>
      <c r="K52" s="11"/>
      <c r="L52" s="12" t="str">
        <f>IF(B52="","",COUNTIF('Bunuri predate'!$B$5:$B$1004,B52))</f>
        <v/>
      </c>
      <c r="M52" s="13" t="str">
        <f>IF(B52="","",IF(SUMIF('Bunuri predate'!$B$5:$B$1004,B52,'Bunuri predate'!$K$5:$K$1004)=0,"",SUMIF('Bunuri predate'!$B$5:$B$1004,B52,'Bunuri predate'!$K$5:$K$1004)))</f>
        <v/>
      </c>
      <c r="N52" s="12" t="str">
        <f>IF(B52="","",SUMPRODUCT(('Bunuri predate'!$B$5:$B$1004=B52)*(((('Bunuri predate'!$L$5:$L$1004&lt;&gt;"")*('Bunuri predate'!$L$5:$L$1004&lt;&gt;0))+('Bunuri predate'!$I$5:$I$1004="Deteriorat")+('Bunuri predate'!$I$5:$I$1004="Defect")+('Bunuri predate'!$I$5:$I$1004="Lipsă"))&gt;0)))</f>
        <v/>
      </c>
      <c r="O52" s="8"/>
      <c r="P52" s="14" t="str">
        <f t="shared" si="0"/>
        <v/>
      </c>
    </row>
    <row r="53" spans="2:16" x14ac:dyDescent="0.2">
      <c r="B53" s="8" t="str">
        <f>IF(F53="","",MAX($B$5:B52)+1)</f>
        <v/>
      </c>
      <c r="C53" s="9"/>
      <c r="D53" s="10"/>
      <c r="E53" s="11"/>
      <c r="F53" s="11"/>
      <c r="G53" s="11"/>
      <c r="H53" s="11"/>
      <c r="I53" s="11"/>
      <c r="J53" s="11"/>
      <c r="K53" s="11"/>
      <c r="L53" s="12" t="str">
        <f>IF(B53="","",COUNTIF('Bunuri predate'!$B$5:$B$1004,B53))</f>
        <v/>
      </c>
      <c r="M53" s="13" t="str">
        <f>IF(B53="","",IF(SUMIF('Bunuri predate'!$B$5:$B$1004,B53,'Bunuri predate'!$K$5:$K$1004)=0,"",SUMIF('Bunuri predate'!$B$5:$B$1004,B53,'Bunuri predate'!$K$5:$K$1004)))</f>
        <v/>
      </c>
      <c r="N53" s="12" t="str">
        <f>IF(B53="","",SUMPRODUCT(('Bunuri predate'!$B$5:$B$1004=B53)*(((('Bunuri predate'!$L$5:$L$1004&lt;&gt;"")*('Bunuri predate'!$L$5:$L$1004&lt;&gt;0))+('Bunuri predate'!$I$5:$I$1004="Deteriorat")+('Bunuri predate'!$I$5:$I$1004="Defect")+('Bunuri predate'!$I$5:$I$1004="Lipsă"))&gt;0)))</f>
        <v/>
      </c>
      <c r="O53" s="8"/>
      <c r="P53" s="14" t="str">
        <f t="shared" si="0"/>
        <v/>
      </c>
    </row>
    <row r="54" spans="2:16" x14ac:dyDescent="0.2">
      <c r="B54" s="8" t="str">
        <f>IF(F54="","",MAX($B$5:B53)+1)</f>
        <v/>
      </c>
      <c r="C54" s="9"/>
      <c r="D54" s="10"/>
      <c r="E54" s="11"/>
      <c r="F54" s="11"/>
      <c r="G54" s="11"/>
      <c r="H54" s="11"/>
      <c r="I54" s="11"/>
      <c r="J54" s="11"/>
      <c r="K54" s="11"/>
      <c r="L54" s="12" t="str">
        <f>IF(B54="","",COUNTIF('Bunuri predate'!$B$5:$B$1004,B54))</f>
        <v/>
      </c>
      <c r="M54" s="13" t="str">
        <f>IF(B54="","",IF(SUMIF('Bunuri predate'!$B$5:$B$1004,B54,'Bunuri predate'!$K$5:$K$1004)=0,"",SUMIF('Bunuri predate'!$B$5:$B$1004,B54,'Bunuri predate'!$K$5:$K$1004)))</f>
        <v/>
      </c>
      <c r="N54" s="12" t="str">
        <f>IF(B54="","",SUMPRODUCT(('Bunuri predate'!$B$5:$B$1004=B54)*(((('Bunuri predate'!$L$5:$L$1004&lt;&gt;"")*('Bunuri predate'!$L$5:$L$1004&lt;&gt;0))+('Bunuri predate'!$I$5:$I$1004="Deteriorat")+('Bunuri predate'!$I$5:$I$1004="Defect")+('Bunuri predate'!$I$5:$I$1004="Lipsă"))&gt;0)))</f>
        <v/>
      </c>
      <c r="O54" s="8"/>
      <c r="P54" s="14" t="str">
        <f t="shared" si="0"/>
        <v/>
      </c>
    </row>
    <row r="55" spans="2:16" x14ac:dyDescent="0.2">
      <c r="B55" s="8" t="str">
        <f>IF(F55="","",MAX($B$5:B54)+1)</f>
        <v/>
      </c>
      <c r="C55" s="9"/>
      <c r="D55" s="10"/>
      <c r="E55" s="11"/>
      <c r="F55" s="11"/>
      <c r="G55" s="11"/>
      <c r="H55" s="11"/>
      <c r="I55" s="11"/>
      <c r="J55" s="11"/>
      <c r="K55" s="11"/>
      <c r="L55" s="12" t="str">
        <f>IF(B55="","",COUNTIF('Bunuri predate'!$B$5:$B$1004,B55))</f>
        <v/>
      </c>
      <c r="M55" s="13" t="str">
        <f>IF(B55="","",IF(SUMIF('Bunuri predate'!$B$5:$B$1004,B55,'Bunuri predate'!$K$5:$K$1004)=0,"",SUMIF('Bunuri predate'!$B$5:$B$1004,B55,'Bunuri predate'!$K$5:$K$1004)))</f>
        <v/>
      </c>
      <c r="N55" s="12" t="str">
        <f>IF(B55="","",SUMPRODUCT(('Bunuri predate'!$B$5:$B$1004=B55)*(((('Bunuri predate'!$L$5:$L$1004&lt;&gt;"")*('Bunuri predate'!$L$5:$L$1004&lt;&gt;0))+('Bunuri predate'!$I$5:$I$1004="Deteriorat")+('Bunuri predate'!$I$5:$I$1004="Defect")+('Bunuri predate'!$I$5:$I$1004="Lipsă"))&gt;0)))</f>
        <v/>
      </c>
      <c r="O55" s="8"/>
      <c r="P55" s="14" t="str">
        <f t="shared" si="0"/>
        <v/>
      </c>
    </row>
    <row r="56" spans="2:16" x14ac:dyDescent="0.2">
      <c r="B56" s="8" t="str">
        <f>IF(F56="","",MAX($B$5:B55)+1)</f>
        <v/>
      </c>
      <c r="C56" s="9"/>
      <c r="D56" s="10"/>
      <c r="E56" s="11"/>
      <c r="F56" s="11"/>
      <c r="G56" s="11"/>
      <c r="H56" s="11"/>
      <c r="I56" s="11"/>
      <c r="J56" s="11"/>
      <c r="K56" s="11"/>
      <c r="L56" s="12" t="str">
        <f>IF(B56="","",COUNTIF('Bunuri predate'!$B$5:$B$1004,B56))</f>
        <v/>
      </c>
      <c r="M56" s="13" t="str">
        <f>IF(B56="","",IF(SUMIF('Bunuri predate'!$B$5:$B$1004,B56,'Bunuri predate'!$K$5:$K$1004)=0,"",SUMIF('Bunuri predate'!$B$5:$B$1004,B56,'Bunuri predate'!$K$5:$K$1004)))</f>
        <v/>
      </c>
      <c r="N56" s="12" t="str">
        <f>IF(B56="","",SUMPRODUCT(('Bunuri predate'!$B$5:$B$1004=B56)*(((('Bunuri predate'!$L$5:$L$1004&lt;&gt;"")*('Bunuri predate'!$L$5:$L$1004&lt;&gt;0))+('Bunuri predate'!$I$5:$I$1004="Deteriorat")+('Bunuri predate'!$I$5:$I$1004="Defect")+('Bunuri predate'!$I$5:$I$1004="Lipsă"))&gt;0)))</f>
        <v/>
      </c>
      <c r="O56" s="8"/>
      <c r="P56" s="14" t="str">
        <f t="shared" si="0"/>
        <v/>
      </c>
    </row>
    <row r="57" spans="2:16" x14ac:dyDescent="0.2">
      <c r="B57" s="8" t="str">
        <f>IF(F57="","",MAX($B$5:B56)+1)</f>
        <v/>
      </c>
      <c r="C57" s="9"/>
      <c r="D57" s="10"/>
      <c r="E57" s="11"/>
      <c r="F57" s="11"/>
      <c r="G57" s="11"/>
      <c r="H57" s="11"/>
      <c r="I57" s="11"/>
      <c r="J57" s="11"/>
      <c r="K57" s="11"/>
      <c r="L57" s="12" t="str">
        <f>IF(B57="","",COUNTIF('Bunuri predate'!$B$5:$B$1004,B57))</f>
        <v/>
      </c>
      <c r="M57" s="13" t="str">
        <f>IF(B57="","",IF(SUMIF('Bunuri predate'!$B$5:$B$1004,B57,'Bunuri predate'!$K$5:$K$1004)=0,"",SUMIF('Bunuri predate'!$B$5:$B$1004,B57,'Bunuri predate'!$K$5:$K$1004)))</f>
        <v/>
      </c>
      <c r="N57" s="12" t="str">
        <f>IF(B57="","",SUMPRODUCT(('Bunuri predate'!$B$5:$B$1004=B57)*(((('Bunuri predate'!$L$5:$L$1004&lt;&gt;"")*('Bunuri predate'!$L$5:$L$1004&lt;&gt;0))+('Bunuri predate'!$I$5:$I$1004="Deteriorat")+('Bunuri predate'!$I$5:$I$1004="Defect")+('Bunuri predate'!$I$5:$I$1004="Lipsă"))&gt;0)))</f>
        <v/>
      </c>
      <c r="O57" s="8"/>
      <c r="P57" s="14" t="str">
        <f t="shared" si="0"/>
        <v/>
      </c>
    </row>
    <row r="58" spans="2:16" x14ac:dyDescent="0.2">
      <c r="B58" s="8" t="str">
        <f>IF(F58="","",MAX($B$5:B57)+1)</f>
        <v/>
      </c>
      <c r="C58" s="9"/>
      <c r="D58" s="10"/>
      <c r="E58" s="11"/>
      <c r="F58" s="11"/>
      <c r="G58" s="11"/>
      <c r="H58" s="11"/>
      <c r="I58" s="11"/>
      <c r="J58" s="11"/>
      <c r="K58" s="11"/>
      <c r="L58" s="12" t="str">
        <f>IF(B58="","",COUNTIF('Bunuri predate'!$B$5:$B$1004,B58))</f>
        <v/>
      </c>
      <c r="M58" s="13" t="str">
        <f>IF(B58="","",IF(SUMIF('Bunuri predate'!$B$5:$B$1004,B58,'Bunuri predate'!$K$5:$K$1004)=0,"",SUMIF('Bunuri predate'!$B$5:$B$1004,B58,'Bunuri predate'!$K$5:$K$1004)))</f>
        <v/>
      </c>
      <c r="N58" s="12" t="str">
        <f>IF(B58="","",SUMPRODUCT(('Bunuri predate'!$B$5:$B$1004=B58)*(((('Bunuri predate'!$L$5:$L$1004&lt;&gt;"")*('Bunuri predate'!$L$5:$L$1004&lt;&gt;0))+('Bunuri predate'!$I$5:$I$1004="Deteriorat")+('Bunuri predate'!$I$5:$I$1004="Defect")+('Bunuri predate'!$I$5:$I$1004="Lipsă"))&gt;0)))</f>
        <v/>
      </c>
      <c r="O58" s="8"/>
      <c r="P58" s="14" t="str">
        <f t="shared" si="0"/>
        <v/>
      </c>
    </row>
    <row r="59" spans="2:16" x14ac:dyDescent="0.2">
      <c r="B59" s="8" t="str">
        <f>IF(F59="","",MAX($B$5:B58)+1)</f>
        <v/>
      </c>
      <c r="C59" s="9"/>
      <c r="D59" s="10"/>
      <c r="E59" s="11"/>
      <c r="F59" s="11"/>
      <c r="G59" s="11"/>
      <c r="H59" s="11"/>
      <c r="I59" s="11"/>
      <c r="J59" s="11"/>
      <c r="K59" s="11"/>
      <c r="L59" s="12" t="str">
        <f>IF(B59="","",COUNTIF('Bunuri predate'!$B$5:$B$1004,B59))</f>
        <v/>
      </c>
      <c r="M59" s="13" t="str">
        <f>IF(B59="","",IF(SUMIF('Bunuri predate'!$B$5:$B$1004,B59,'Bunuri predate'!$K$5:$K$1004)=0,"",SUMIF('Bunuri predate'!$B$5:$B$1004,B59,'Bunuri predate'!$K$5:$K$1004)))</f>
        <v/>
      </c>
      <c r="N59" s="12" t="str">
        <f>IF(B59="","",SUMPRODUCT(('Bunuri predate'!$B$5:$B$1004=B59)*(((('Bunuri predate'!$L$5:$L$1004&lt;&gt;"")*('Bunuri predate'!$L$5:$L$1004&lt;&gt;0))+('Bunuri predate'!$I$5:$I$1004="Deteriorat")+('Bunuri predate'!$I$5:$I$1004="Defect")+('Bunuri predate'!$I$5:$I$1004="Lipsă"))&gt;0)))</f>
        <v/>
      </c>
      <c r="O59" s="8"/>
      <c r="P59" s="14" t="str">
        <f t="shared" si="0"/>
        <v/>
      </c>
    </row>
    <row r="60" spans="2:16" x14ac:dyDescent="0.2">
      <c r="B60" s="8" t="str">
        <f>IF(F60="","",MAX($B$5:B59)+1)</f>
        <v/>
      </c>
      <c r="C60" s="9"/>
      <c r="D60" s="10"/>
      <c r="E60" s="11"/>
      <c r="F60" s="11"/>
      <c r="G60" s="11"/>
      <c r="H60" s="11"/>
      <c r="I60" s="11"/>
      <c r="J60" s="11"/>
      <c r="K60" s="11"/>
      <c r="L60" s="12" t="str">
        <f>IF(B60="","",COUNTIF('Bunuri predate'!$B$5:$B$1004,B60))</f>
        <v/>
      </c>
      <c r="M60" s="13" t="str">
        <f>IF(B60="","",IF(SUMIF('Bunuri predate'!$B$5:$B$1004,B60,'Bunuri predate'!$K$5:$K$1004)=0,"",SUMIF('Bunuri predate'!$B$5:$B$1004,B60,'Bunuri predate'!$K$5:$K$1004)))</f>
        <v/>
      </c>
      <c r="N60" s="12" t="str">
        <f>IF(B60="","",SUMPRODUCT(('Bunuri predate'!$B$5:$B$1004=B60)*(((('Bunuri predate'!$L$5:$L$1004&lt;&gt;"")*('Bunuri predate'!$L$5:$L$1004&lt;&gt;0))+('Bunuri predate'!$I$5:$I$1004="Deteriorat")+('Bunuri predate'!$I$5:$I$1004="Defect")+('Bunuri predate'!$I$5:$I$1004="Lipsă"))&gt;0)))</f>
        <v/>
      </c>
      <c r="O60" s="8"/>
      <c r="P60" s="14" t="str">
        <f t="shared" si="0"/>
        <v/>
      </c>
    </row>
    <row r="61" spans="2:16" x14ac:dyDescent="0.2">
      <c r="B61" s="8" t="str">
        <f>IF(F61="","",MAX($B$5:B60)+1)</f>
        <v/>
      </c>
      <c r="C61" s="9"/>
      <c r="D61" s="10"/>
      <c r="E61" s="11"/>
      <c r="F61" s="11"/>
      <c r="G61" s="11"/>
      <c r="H61" s="11"/>
      <c r="I61" s="11"/>
      <c r="J61" s="11"/>
      <c r="K61" s="11"/>
      <c r="L61" s="12" t="str">
        <f>IF(B61="","",COUNTIF('Bunuri predate'!$B$5:$B$1004,B61))</f>
        <v/>
      </c>
      <c r="M61" s="13" t="str">
        <f>IF(B61="","",IF(SUMIF('Bunuri predate'!$B$5:$B$1004,B61,'Bunuri predate'!$K$5:$K$1004)=0,"",SUMIF('Bunuri predate'!$B$5:$B$1004,B61,'Bunuri predate'!$K$5:$K$1004)))</f>
        <v/>
      </c>
      <c r="N61" s="12" t="str">
        <f>IF(B61="","",SUMPRODUCT(('Bunuri predate'!$B$5:$B$1004=B61)*(((('Bunuri predate'!$L$5:$L$1004&lt;&gt;"")*('Bunuri predate'!$L$5:$L$1004&lt;&gt;0))+('Bunuri predate'!$I$5:$I$1004="Deteriorat")+('Bunuri predate'!$I$5:$I$1004="Defect")+('Bunuri predate'!$I$5:$I$1004="Lipsă"))&gt;0)))</f>
        <v/>
      </c>
      <c r="O61" s="8"/>
      <c r="P61" s="14" t="str">
        <f t="shared" si="0"/>
        <v/>
      </c>
    </row>
    <row r="62" spans="2:16" x14ac:dyDescent="0.2">
      <c r="B62" s="8" t="str">
        <f>IF(F62="","",MAX($B$5:B61)+1)</f>
        <v/>
      </c>
      <c r="C62" s="9"/>
      <c r="D62" s="10"/>
      <c r="E62" s="11"/>
      <c r="F62" s="11"/>
      <c r="G62" s="11"/>
      <c r="H62" s="11"/>
      <c r="I62" s="11"/>
      <c r="J62" s="11"/>
      <c r="K62" s="11"/>
      <c r="L62" s="12" t="str">
        <f>IF(B62="","",COUNTIF('Bunuri predate'!$B$5:$B$1004,B62))</f>
        <v/>
      </c>
      <c r="M62" s="13" t="str">
        <f>IF(B62="","",IF(SUMIF('Bunuri predate'!$B$5:$B$1004,B62,'Bunuri predate'!$K$5:$K$1004)=0,"",SUMIF('Bunuri predate'!$B$5:$B$1004,B62,'Bunuri predate'!$K$5:$K$1004)))</f>
        <v/>
      </c>
      <c r="N62" s="12" t="str">
        <f>IF(B62="","",SUMPRODUCT(('Bunuri predate'!$B$5:$B$1004=B62)*(((('Bunuri predate'!$L$5:$L$1004&lt;&gt;"")*('Bunuri predate'!$L$5:$L$1004&lt;&gt;0))+('Bunuri predate'!$I$5:$I$1004="Deteriorat")+('Bunuri predate'!$I$5:$I$1004="Defect")+('Bunuri predate'!$I$5:$I$1004="Lipsă"))&gt;0)))</f>
        <v/>
      </c>
      <c r="O62" s="8"/>
      <c r="P62" s="14" t="str">
        <f t="shared" si="0"/>
        <v/>
      </c>
    </row>
    <row r="63" spans="2:16" x14ac:dyDescent="0.2">
      <c r="B63" s="8" t="str">
        <f>IF(F63="","",MAX($B$5:B62)+1)</f>
        <v/>
      </c>
      <c r="C63" s="9"/>
      <c r="D63" s="10"/>
      <c r="E63" s="11"/>
      <c r="F63" s="11"/>
      <c r="G63" s="11"/>
      <c r="H63" s="11"/>
      <c r="I63" s="11"/>
      <c r="J63" s="11"/>
      <c r="K63" s="11"/>
      <c r="L63" s="12" t="str">
        <f>IF(B63="","",COUNTIF('Bunuri predate'!$B$5:$B$1004,B63))</f>
        <v/>
      </c>
      <c r="M63" s="13" t="str">
        <f>IF(B63="","",IF(SUMIF('Bunuri predate'!$B$5:$B$1004,B63,'Bunuri predate'!$K$5:$K$1004)=0,"",SUMIF('Bunuri predate'!$B$5:$B$1004,B63,'Bunuri predate'!$K$5:$K$1004)))</f>
        <v/>
      </c>
      <c r="N63" s="12" t="str">
        <f>IF(B63="","",SUMPRODUCT(('Bunuri predate'!$B$5:$B$1004=B63)*(((('Bunuri predate'!$L$5:$L$1004&lt;&gt;"")*('Bunuri predate'!$L$5:$L$1004&lt;&gt;0))+('Bunuri predate'!$I$5:$I$1004="Deteriorat")+('Bunuri predate'!$I$5:$I$1004="Defect")+('Bunuri predate'!$I$5:$I$1004="Lipsă"))&gt;0)))</f>
        <v/>
      </c>
      <c r="O63" s="8"/>
      <c r="P63" s="14" t="str">
        <f t="shared" si="0"/>
        <v/>
      </c>
    </row>
    <row r="64" spans="2:16" x14ac:dyDescent="0.2">
      <c r="B64" s="8" t="str">
        <f>IF(F64="","",MAX($B$5:B63)+1)</f>
        <v/>
      </c>
      <c r="C64" s="9"/>
      <c r="D64" s="10"/>
      <c r="E64" s="11"/>
      <c r="F64" s="11"/>
      <c r="G64" s="11"/>
      <c r="H64" s="11"/>
      <c r="I64" s="11"/>
      <c r="J64" s="11"/>
      <c r="K64" s="11"/>
      <c r="L64" s="12" t="str">
        <f>IF(B64="","",COUNTIF('Bunuri predate'!$B$5:$B$1004,B64))</f>
        <v/>
      </c>
      <c r="M64" s="13" t="str">
        <f>IF(B64="","",IF(SUMIF('Bunuri predate'!$B$5:$B$1004,B64,'Bunuri predate'!$K$5:$K$1004)=0,"",SUMIF('Bunuri predate'!$B$5:$B$1004,B64,'Bunuri predate'!$K$5:$K$1004)))</f>
        <v/>
      </c>
      <c r="N64" s="12" t="str">
        <f>IF(B64="","",SUMPRODUCT(('Bunuri predate'!$B$5:$B$1004=B64)*(((('Bunuri predate'!$L$5:$L$1004&lt;&gt;"")*('Bunuri predate'!$L$5:$L$1004&lt;&gt;0))+('Bunuri predate'!$I$5:$I$1004="Deteriorat")+('Bunuri predate'!$I$5:$I$1004="Defect")+('Bunuri predate'!$I$5:$I$1004="Lipsă"))&gt;0)))</f>
        <v/>
      </c>
      <c r="O64" s="8"/>
      <c r="P64" s="14" t="str">
        <f t="shared" si="0"/>
        <v/>
      </c>
    </row>
    <row r="65" spans="2:16" x14ac:dyDescent="0.2">
      <c r="B65" s="8" t="str">
        <f>IF(F65="","",MAX($B$5:B64)+1)</f>
        <v/>
      </c>
      <c r="C65" s="9"/>
      <c r="D65" s="10"/>
      <c r="E65" s="11"/>
      <c r="F65" s="11"/>
      <c r="G65" s="11"/>
      <c r="H65" s="11"/>
      <c r="I65" s="11"/>
      <c r="J65" s="11"/>
      <c r="K65" s="11"/>
      <c r="L65" s="12" t="str">
        <f>IF(B65="","",COUNTIF('Bunuri predate'!$B$5:$B$1004,B65))</f>
        <v/>
      </c>
      <c r="M65" s="13" t="str">
        <f>IF(B65="","",IF(SUMIF('Bunuri predate'!$B$5:$B$1004,B65,'Bunuri predate'!$K$5:$K$1004)=0,"",SUMIF('Bunuri predate'!$B$5:$B$1004,B65,'Bunuri predate'!$K$5:$K$1004)))</f>
        <v/>
      </c>
      <c r="N65" s="12" t="str">
        <f>IF(B65="","",SUMPRODUCT(('Bunuri predate'!$B$5:$B$1004=B65)*(((('Bunuri predate'!$L$5:$L$1004&lt;&gt;"")*('Bunuri predate'!$L$5:$L$1004&lt;&gt;0))+('Bunuri predate'!$I$5:$I$1004="Deteriorat")+('Bunuri predate'!$I$5:$I$1004="Defect")+('Bunuri predate'!$I$5:$I$1004="Lipsă"))&gt;0)))</f>
        <v/>
      </c>
      <c r="O65" s="8"/>
      <c r="P65" s="14" t="str">
        <f t="shared" si="0"/>
        <v/>
      </c>
    </row>
    <row r="66" spans="2:16" x14ac:dyDescent="0.2">
      <c r="B66" s="8" t="str">
        <f>IF(F66="","",MAX($B$5:B65)+1)</f>
        <v/>
      </c>
      <c r="C66" s="9"/>
      <c r="D66" s="10"/>
      <c r="E66" s="11"/>
      <c r="F66" s="11"/>
      <c r="G66" s="11"/>
      <c r="H66" s="11"/>
      <c r="I66" s="11"/>
      <c r="J66" s="11"/>
      <c r="K66" s="11"/>
      <c r="L66" s="12" t="str">
        <f>IF(B66="","",COUNTIF('Bunuri predate'!$B$5:$B$1004,B66))</f>
        <v/>
      </c>
      <c r="M66" s="13" t="str">
        <f>IF(B66="","",IF(SUMIF('Bunuri predate'!$B$5:$B$1004,B66,'Bunuri predate'!$K$5:$K$1004)=0,"",SUMIF('Bunuri predate'!$B$5:$B$1004,B66,'Bunuri predate'!$K$5:$K$1004)))</f>
        <v/>
      </c>
      <c r="N66" s="12" t="str">
        <f>IF(B66="","",SUMPRODUCT(('Bunuri predate'!$B$5:$B$1004=B66)*(((('Bunuri predate'!$L$5:$L$1004&lt;&gt;"")*('Bunuri predate'!$L$5:$L$1004&lt;&gt;0))+('Bunuri predate'!$I$5:$I$1004="Deteriorat")+('Bunuri predate'!$I$5:$I$1004="Defect")+('Bunuri predate'!$I$5:$I$1004="Lipsă"))&gt;0)))</f>
        <v/>
      </c>
      <c r="O66" s="8"/>
      <c r="P66" s="14" t="str">
        <f t="shared" si="0"/>
        <v/>
      </c>
    </row>
    <row r="67" spans="2:16" x14ac:dyDescent="0.2">
      <c r="B67" s="8" t="str">
        <f>IF(F67="","",MAX($B$5:B66)+1)</f>
        <v/>
      </c>
      <c r="C67" s="9"/>
      <c r="D67" s="10"/>
      <c r="E67" s="11"/>
      <c r="F67" s="11"/>
      <c r="G67" s="11"/>
      <c r="H67" s="11"/>
      <c r="I67" s="11"/>
      <c r="J67" s="11"/>
      <c r="K67" s="11"/>
      <c r="L67" s="12" t="str">
        <f>IF(B67="","",COUNTIF('Bunuri predate'!$B$5:$B$1004,B67))</f>
        <v/>
      </c>
      <c r="M67" s="13" t="str">
        <f>IF(B67="","",IF(SUMIF('Bunuri predate'!$B$5:$B$1004,B67,'Bunuri predate'!$K$5:$K$1004)=0,"",SUMIF('Bunuri predate'!$B$5:$B$1004,B67,'Bunuri predate'!$K$5:$K$1004)))</f>
        <v/>
      </c>
      <c r="N67" s="12" t="str">
        <f>IF(B67="","",SUMPRODUCT(('Bunuri predate'!$B$5:$B$1004=B67)*(((('Bunuri predate'!$L$5:$L$1004&lt;&gt;"")*('Bunuri predate'!$L$5:$L$1004&lt;&gt;0))+('Bunuri predate'!$I$5:$I$1004="Deteriorat")+('Bunuri predate'!$I$5:$I$1004="Defect")+('Bunuri predate'!$I$5:$I$1004="Lipsă"))&gt;0)))</f>
        <v/>
      </c>
      <c r="O67" s="8"/>
      <c r="P67" s="14" t="str">
        <f t="shared" si="0"/>
        <v/>
      </c>
    </row>
    <row r="68" spans="2:16" x14ac:dyDescent="0.2">
      <c r="B68" s="8" t="str">
        <f>IF(F68="","",MAX($B$5:B67)+1)</f>
        <v/>
      </c>
      <c r="C68" s="9"/>
      <c r="D68" s="10"/>
      <c r="E68" s="11"/>
      <c r="F68" s="11"/>
      <c r="G68" s="11"/>
      <c r="H68" s="11"/>
      <c r="I68" s="11"/>
      <c r="J68" s="11"/>
      <c r="K68" s="11"/>
      <c r="L68" s="12" t="str">
        <f>IF(B68="","",COUNTIF('Bunuri predate'!$B$5:$B$1004,B68))</f>
        <v/>
      </c>
      <c r="M68" s="13" t="str">
        <f>IF(B68="","",IF(SUMIF('Bunuri predate'!$B$5:$B$1004,B68,'Bunuri predate'!$K$5:$K$1004)=0,"",SUMIF('Bunuri predate'!$B$5:$B$1004,B68,'Bunuri predate'!$K$5:$K$1004)))</f>
        <v/>
      </c>
      <c r="N68" s="12" t="str">
        <f>IF(B68="","",SUMPRODUCT(('Bunuri predate'!$B$5:$B$1004=B68)*(((('Bunuri predate'!$L$5:$L$1004&lt;&gt;"")*('Bunuri predate'!$L$5:$L$1004&lt;&gt;0))+('Bunuri predate'!$I$5:$I$1004="Deteriorat")+('Bunuri predate'!$I$5:$I$1004="Defect")+('Bunuri predate'!$I$5:$I$1004="Lipsă"))&gt;0)))</f>
        <v/>
      </c>
      <c r="O68" s="8"/>
      <c r="P68" s="14" t="str">
        <f t="shared" si="0"/>
        <v/>
      </c>
    </row>
    <row r="69" spans="2:16" x14ac:dyDescent="0.2">
      <c r="B69" s="8" t="str">
        <f>IF(F69="","",MAX($B$5:B68)+1)</f>
        <v/>
      </c>
      <c r="C69" s="9"/>
      <c r="D69" s="10"/>
      <c r="E69" s="11"/>
      <c r="F69" s="11"/>
      <c r="G69" s="11"/>
      <c r="H69" s="11"/>
      <c r="I69" s="11"/>
      <c r="J69" s="11"/>
      <c r="K69" s="11"/>
      <c r="L69" s="12" t="str">
        <f>IF(B69="","",COUNTIF('Bunuri predate'!$B$5:$B$1004,B69))</f>
        <v/>
      </c>
      <c r="M69" s="13" t="str">
        <f>IF(B69="","",IF(SUMIF('Bunuri predate'!$B$5:$B$1004,B69,'Bunuri predate'!$K$5:$K$1004)=0,"",SUMIF('Bunuri predate'!$B$5:$B$1004,B69,'Bunuri predate'!$K$5:$K$1004)))</f>
        <v/>
      </c>
      <c r="N69" s="12" t="str">
        <f>IF(B69="","",SUMPRODUCT(('Bunuri predate'!$B$5:$B$1004=B69)*(((('Bunuri predate'!$L$5:$L$1004&lt;&gt;"")*('Bunuri predate'!$L$5:$L$1004&lt;&gt;0))+('Bunuri predate'!$I$5:$I$1004="Deteriorat")+('Bunuri predate'!$I$5:$I$1004="Defect")+('Bunuri predate'!$I$5:$I$1004="Lipsă"))&gt;0)))</f>
        <v/>
      </c>
      <c r="O69" s="8"/>
      <c r="P69" s="14" t="str">
        <f t="shared" ref="P69:P132" si="1">IF(AND(B69="",F69=""),"",TRIM(IF(COUNTIF($B$5:$B$304,B69)&gt;1,"Număr dublat. ","")&amp;IF(OR(C69="",F69="",H69="",J69=""),"Date incomplete. ","")&amp;IF(N(L69)=0,"Nicio poziție în Bunuri predate. ","")&amp;IF(O69&lt;&gt;"Da","Nesemnat de ambele părți. ","")))</f>
        <v/>
      </c>
    </row>
    <row r="70" spans="2:16" x14ac:dyDescent="0.2">
      <c r="B70" s="8" t="str">
        <f>IF(F70="","",MAX($B$5:B69)+1)</f>
        <v/>
      </c>
      <c r="C70" s="9"/>
      <c r="D70" s="10"/>
      <c r="E70" s="11"/>
      <c r="F70" s="11"/>
      <c r="G70" s="11"/>
      <c r="H70" s="11"/>
      <c r="I70" s="11"/>
      <c r="J70" s="11"/>
      <c r="K70" s="11"/>
      <c r="L70" s="12" t="str">
        <f>IF(B70="","",COUNTIF('Bunuri predate'!$B$5:$B$1004,B70))</f>
        <v/>
      </c>
      <c r="M70" s="13" t="str">
        <f>IF(B70="","",IF(SUMIF('Bunuri predate'!$B$5:$B$1004,B70,'Bunuri predate'!$K$5:$K$1004)=0,"",SUMIF('Bunuri predate'!$B$5:$B$1004,B70,'Bunuri predate'!$K$5:$K$1004)))</f>
        <v/>
      </c>
      <c r="N70" s="12" t="str">
        <f>IF(B70="","",SUMPRODUCT(('Bunuri predate'!$B$5:$B$1004=B70)*(((('Bunuri predate'!$L$5:$L$1004&lt;&gt;"")*('Bunuri predate'!$L$5:$L$1004&lt;&gt;0))+('Bunuri predate'!$I$5:$I$1004="Deteriorat")+('Bunuri predate'!$I$5:$I$1004="Defect")+('Bunuri predate'!$I$5:$I$1004="Lipsă"))&gt;0)))</f>
        <v/>
      </c>
      <c r="O70" s="8"/>
      <c r="P70" s="14" t="str">
        <f t="shared" si="1"/>
        <v/>
      </c>
    </row>
    <row r="71" spans="2:16" x14ac:dyDescent="0.2">
      <c r="B71" s="8" t="str">
        <f>IF(F71="","",MAX($B$5:B70)+1)</f>
        <v/>
      </c>
      <c r="C71" s="9"/>
      <c r="D71" s="10"/>
      <c r="E71" s="11"/>
      <c r="F71" s="11"/>
      <c r="G71" s="11"/>
      <c r="H71" s="11"/>
      <c r="I71" s="11"/>
      <c r="J71" s="11"/>
      <c r="K71" s="11"/>
      <c r="L71" s="12" t="str">
        <f>IF(B71="","",COUNTIF('Bunuri predate'!$B$5:$B$1004,B71))</f>
        <v/>
      </c>
      <c r="M71" s="13" t="str">
        <f>IF(B71="","",IF(SUMIF('Bunuri predate'!$B$5:$B$1004,B71,'Bunuri predate'!$K$5:$K$1004)=0,"",SUMIF('Bunuri predate'!$B$5:$B$1004,B71,'Bunuri predate'!$K$5:$K$1004)))</f>
        <v/>
      </c>
      <c r="N71" s="12" t="str">
        <f>IF(B71="","",SUMPRODUCT(('Bunuri predate'!$B$5:$B$1004=B71)*(((('Bunuri predate'!$L$5:$L$1004&lt;&gt;"")*('Bunuri predate'!$L$5:$L$1004&lt;&gt;0))+('Bunuri predate'!$I$5:$I$1004="Deteriorat")+('Bunuri predate'!$I$5:$I$1004="Defect")+('Bunuri predate'!$I$5:$I$1004="Lipsă"))&gt;0)))</f>
        <v/>
      </c>
      <c r="O71" s="8"/>
      <c r="P71" s="14" t="str">
        <f t="shared" si="1"/>
        <v/>
      </c>
    </row>
    <row r="72" spans="2:16" x14ac:dyDescent="0.2">
      <c r="B72" s="8" t="str">
        <f>IF(F72="","",MAX($B$5:B71)+1)</f>
        <v/>
      </c>
      <c r="C72" s="9"/>
      <c r="D72" s="10"/>
      <c r="E72" s="11"/>
      <c r="F72" s="11"/>
      <c r="G72" s="11"/>
      <c r="H72" s="11"/>
      <c r="I72" s="11"/>
      <c r="J72" s="11"/>
      <c r="K72" s="11"/>
      <c r="L72" s="12" t="str">
        <f>IF(B72="","",COUNTIF('Bunuri predate'!$B$5:$B$1004,B72))</f>
        <v/>
      </c>
      <c r="M72" s="13" t="str">
        <f>IF(B72="","",IF(SUMIF('Bunuri predate'!$B$5:$B$1004,B72,'Bunuri predate'!$K$5:$K$1004)=0,"",SUMIF('Bunuri predate'!$B$5:$B$1004,B72,'Bunuri predate'!$K$5:$K$1004)))</f>
        <v/>
      </c>
      <c r="N72" s="12" t="str">
        <f>IF(B72="","",SUMPRODUCT(('Bunuri predate'!$B$5:$B$1004=B72)*(((('Bunuri predate'!$L$5:$L$1004&lt;&gt;"")*('Bunuri predate'!$L$5:$L$1004&lt;&gt;0))+('Bunuri predate'!$I$5:$I$1004="Deteriorat")+('Bunuri predate'!$I$5:$I$1004="Defect")+('Bunuri predate'!$I$5:$I$1004="Lipsă"))&gt;0)))</f>
        <v/>
      </c>
      <c r="O72" s="8"/>
      <c r="P72" s="14" t="str">
        <f t="shared" si="1"/>
        <v/>
      </c>
    </row>
    <row r="73" spans="2:16" x14ac:dyDescent="0.2">
      <c r="B73" s="8" t="str">
        <f>IF(F73="","",MAX($B$5:B72)+1)</f>
        <v/>
      </c>
      <c r="C73" s="9"/>
      <c r="D73" s="10"/>
      <c r="E73" s="11"/>
      <c r="F73" s="11"/>
      <c r="G73" s="11"/>
      <c r="H73" s="11"/>
      <c r="I73" s="11"/>
      <c r="J73" s="11"/>
      <c r="K73" s="11"/>
      <c r="L73" s="12" t="str">
        <f>IF(B73="","",COUNTIF('Bunuri predate'!$B$5:$B$1004,B73))</f>
        <v/>
      </c>
      <c r="M73" s="13" t="str">
        <f>IF(B73="","",IF(SUMIF('Bunuri predate'!$B$5:$B$1004,B73,'Bunuri predate'!$K$5:$K$1004)=0,"",SUMIF('Bunuri predate'!$B$5:$B$1004,B73,'Bunuri predate'!$K$5:$K$1004)))</f>
        <v/>
      </c>
      <c r="N73" s="12" t="str">
        <f>IF(B73="","",SUMPRODUCT(('Bunuri predate'!$B$5:$B$1004=B73)*(((('Bunuri predate'!$L$5:$L$1004&lt;&gt;"")*('Bunuri predate'!$L$5:$L$1004&lt;&gt;0))+('Bunuri predate'!$I$5:$I$1004="Deteriorat")+('Bunuri predate'!$I$5:$I$1004="Defect")+('Bunuri predate'!$I$5:$I$1004="Lipsă"))&gt;0)))</f>
        <v/>
      </c>
      <c r="O73" s="8"/>
      <c r="P73" s="14" t="str">
        <f t="shared" si="1"/>
        <v/>
      </c>
    </row>
    <row r="74" spans="2:16" x14ac:dyDescent="0.2">
      <c r="B74" s="8" t="str">
        <f>IF(F74="","",MAX($B$5:B73)+1)</f>
        <v/>
      </c>
      <c r="C74" s="9"/>
      <c r="D74" s="10"/>
      <c r="E74" s="11"/>
      <c r="F74" s="11"/>
      <c r="G74" s="11"/>
      <c r="H74" s="11"/>
      <c r="I74" s="11"/>
      <c r="J74" s="11"/>
      <c r="K74" s="11"/>
      <c r="L74" s="12" t="str">
        <f>IF(B74="","",COUNTIF('Bunuri predate'!$B$5:$B$1004,B74))</f>
        <v/>
      </c>
      <c r="M74" s="13" t="str">
        <f>IF(B74="","",IF(SUMIF('Bunuri predate'!$B$5:$B$1004,B74,'Bunuri predate'!$K$5:$K$1004)=0,"",SUMIF('Bunuri predate'!$B$5:$B$1004,B74,'Bunuri predate'!$K$5:$K$1004)))</f>
        <v/>
      </c>
      <c r="N74" s="12" t="str">
        <f>IF(B74="","",SUMPRODUCT(('Bunuri predate'!$B$5:$B$1004=B74)*(((('Bunuri predate'!$L$5:$L$1004&lt;&gt;"")*('Bunuri predate'!$L$5:$L$1004&lt;&gt;0))+('Bunuri predate'!$I$5:$I$1004="Deteriorat")+('Bunuri predate'!$I$5:$I$1004="Defect")+('Bunuri predate'!$I$5:$I$1004="Lipsă"))&gt;0)))</f>
        <v/>
      </c>
      <c r="O74" s="8"/>
      <c r="P74" s="14" t="str">
        <f t="shared" si="1"/>
        <v/>
      </c>
    </row>
    <row r="75" spans="2:16" x14ac:dyDescent="0.2">
      <c r="B75" s="8" t="str">
        <f>IF(F75="","",MAX($B$5:B74)+1)</f>
        <v/>
      </c>
      <c r="C75" s="9"/>
      <c r="D75" s="10"/>
      <c r="E75" s="11"/>
      <c r="F75" s="11"/>
      <c r="G75" s="11"/>
      <c r="H75" s="11"/>
      <c r="I75" s="11"/>
      <c r="J75" s="11"/>
      <c r="K75" s="11"/>
      <c r="L75" s="12" t="str">
        <f>IF(B75="","",COUNTIF('Bunuri predate'!$B$5:$B$1004,B75))</f>
        <v/>
      </c>
      <c r="M75" s="13" t="str">
        <f>IF(B75="","",IF(SUMIF('Bunuri predate'!$B$5:$B$1004,B75,'Bunuri predate'!$K$5:$K$1004)=0,"",SUMIF('Bunuri predate'!$B$5:$B$1004,B75,'Bunuri predate'!$K$5:$K$1004)))</f>
        <v/>
      </c>
      <c r="N75" s="12" t="str">
        <f>IF(B75="","",SUMPRODUCT(('Bunuri predate'!$B$5:$B$1004=B75)*(((('Bunuri predate'!$L$5:$L$1004&lt;&gt;"")*('Bunuri predate'!$L$5:$L$1004&lt;&gt;0))+('Bunuri predate'!$I$5:$I$1004="Deteriorat")+('Bunuri predate'!$I$5:$I$1004="Defect")+('Bunuri predate'!$I$5:$I$1004="Lipsă"))&gt;0)))</f>
        <v/>
      </c>
      <c r="O75" s="8"/>
      <c r="P75" s="14" t="str">
        <f t="shared" si="1"/>
        <v/>
      </c>
    </row>
    <row r="76" spans="2:16" x14ac:dyDescent="0.2">
      <c r="B76" s="8" t="str">
        <f>IF(F76="","",MAX($B$5:B75)+1)</f>
        <v/>
      </c>
      <c r="C76" s="9"/>
      <c r="D76" s="10"/>
      <c r="E76" s="11"/>
      <c r="F76" s="11"/>
      <c r="G76" s="11"/>
      <c r="H76" s="11"/>
      <c r="I76" s="11"/>
      <c r="J76" s="11"/>
      <c r="K76" s="11"/>
      <c r="L76" s="12" t="str">
        <f>IF(B76="","",COUNTIF('Bunuri predate'!$B$5:$B$1004,B76))</f>
        <v/>
      </c>
      <c r="M76" s="13" t="str">
        <f>IF(B76="","",IF(SUMIF('Bunuri predate'!$B$5:$B$1004,B76,'Bunuri predate'!$K$5:$K$1004)=0,"",SUMIF('Bunuri predate'!$B$5:$B$1004,B76,'Bunuri predate'!$K$5:$K$1004)))</f>
        <v/>
      </c>
      <c r="N76" s="12" t="str">
        <f>IF(B76="","",SUMPRODUCT(('Bunuri predate'!$B$5:$B$1004=B76)*(((('Bunuri predate'!$L$5:$L$1004&lt;&gt;"")*('Bunuri predate'!$L$5:$L$1004&lt;&gt;0))+('Bunuri predate'!$I$5:$I$1004="Deteriorat")+('Bunuri predate'!$I$5:$I$1004="Defect")+('Bunuri predate'!$I$5:$I$1004="Lipsă"))&gt;0)))</f>
        <v/>
      </c>
      <c r="O76" s="8"/>
      <c r="P76" s="14" t="str">
        <f t="shared" si="1"/>
        <v/>
      </c>
    </row>
    <row r="77" spans="2:16" x14ac:dyDescent="0.2">
      <c r="B77" s="8" t="str">
        <f>IF(F77="","",MAX($B$5:B76)+1)</f>
        <v/>
      </c>
      <c r="C77" s="9"/>
      <c r="D77" s="10"/>
      <c r="E77" s="11"/>
      <c r="F77" s="11"/>
      <c r="G77" s="11"/>
      <c r="H77" s="11"/>
      <c r="I77" s="11"/>
      <c r="J77" s="11"/>
      <c r="K77" s="11"/>
      <c r="L77" s="12" t="str">
        <f>IF(B77="","",COUNTIF('Bunuri predate'!$B$5:$B$1004,B77))</f>
        <v/>
      </c>
      <c r="M77" s="13" t="str">
        <f>IF(B77="","",IF(SUMIF('Bunuri predate'!$B$5:$B$1004,B77,'Bunuri predate'!$K$5:$K$1004)=0,"",SUMIF('Bunuri predate'!$B$5:$B$1004,B77,'Bunuri predate'!$K$5:$K$1004)))</f>
        <v/>
      </c>
      <c r="N77" s="12" t="str">
        <f>IF(B77="","",SUMPRODUCT(('Bunuri predate'!$B$5:$B$1004=B77)*(((('Bunuri predate'!$L$5:$L$1004&lt;&gt;"")*('Bunuri predate'!$L$5:$L$1004&lt;&gt;0))+('Bunuri predate'!$I$5:$I$1004="Deteriorat")+('Bunuri predate'!$I$5:$I$1004="Defect")+('Bunuri predate'!$I$5:$I$1004="Lipsă"))&gt;0)))</f>
        <v/>
      </c>
      <c r="O77" s="8"/>
      <c r="P77" s="14" t="str">
        <f t="shared" si="1"/>
        <v/>
      </c>
    </row>
    <row r="78" spans="2:16" x14ac:dyDescent="0.2">
      <c r="B78" s="8" t="str">
        <f>IF(F78="","",MAX($B$5:B77)+1)</f>
        <v/>
      </c>
      <c r="C78" s="9"/>
      <c r="D78" s="10"/>
      <c r="E78" s="11"/>
      <c r="F78" s="11"/>
      <c r="G78" s="11"/>
      <c r="H78" s="11"/>
      <c r="I78" s="11"/>
      <c r="J78" s="11"/>
      <c r="K78" s="11"/>
      <c r="L78" s="12" t="str">
        <f>IF(B78="","",COUNTIF('Bunuri predate'!$B$5:$B$1004,B78))</f>
        <v/>
      </c>
      <c r="M78" s="13" t="str">
        <f>IF(B78="","",IF(SUMIF('Bunuri predate'!$B$5:$B$1004,B78,'Bunuri predate'!$K$5:$K$1004)=0,"",SUMIF('Bunuri predate'!$B$5:$B$1004,B78,'Bunuri predate'!$K$5:$K$1004)))</f>
        <v/>
      </c>
      <c r="N78" s="12" t="str">
        <f>IF(B78="","",SUMPRODUCT(('Bunuri predate'!$B$5:$B$1004=B78)*(((('Bunuri predate'!$L$5:$L$1004&lt;&gt;"")*('Bunuri predate'!$L$5:$L$1004&lt;&gt;0))+('Bunuri predate'!$I$5:$I$1004="Deteriorat")+('Bunuri predate'!$I$5:$I$1004="Defect")+('Bunuri predate'!$I$5:$I$1004="Lipsă"))&gt;0)))</f>
        <v/>
      </c>
      <c r="O78" s="8"/>
      <c r="P78" s="14" t="str">
        <f t="shared" si="1"/>
        <v/>
      </c>
    </row>
    <row r="79" spans="2:16" x14ac:dyDescent="0.2">
      <c r="B79" s="8" t="str">
        <f>IF(F79="","",MAX($B$5:B78)+1)</f>
        <v/>
      </c>
      <c r="C79" s="9"/>
      <c r="D79" s="10"/>
      <c r="E79" s="11"/>
      <c r="F79" s="11"/>
      <c r="G79" s="11"/>
      <c r="H79" s="11"/>
      <c r="I79" s="11"/>
      <c r="J79" s="11"/>
      <c r="K79" s="11"/>
      <c r="L79" s="12" t="str">
        <f>IF(B79="","",COUNTIF('Bunuri predate'!$B$5:$B$1004,B79))</f>
        <v/>
      </c>
      <c r="M79" s="13" t="str">
        <f>IF(B79="","",IF(SUMIF('Bunuri predate'!$B$5:$B$1004,B79,'Bunuri predate'!$K$5:$K$1004)=0,"",SUMIF('Bunuri predate'!$B$5:$B$1004,B79,'Bunuri predate'!$K$5:$K$1004)))</f>
        <v/>
      </c>
      <c r="N79" s="12" t="str">
        <f>IF(B79="","",SUMPRODUCT(('Bunuri predate'!$B$5:$B$1004=B79)*(((('Bunuri predate'!$L$5:$L$1004&lt;&gt;"")*('Bunuri predate'!$L$5:$L$1004&lt;&gt;0))+('Bunuri predate'!$I$5:$I$1004="Deteriorat")+('Bunuri predate'!$I$5:$I$1004="Defect")+('Bunuri predate'!$I$5:$I$1004="Lipsă"))&gt;0)))</f>
        <v/>
      </c>
      <c r="O79" s="8"/>
      <c r="P79" s="14" t="str">
        <f t="shared" si="1"/>
        <v/>
      </c>
    </row>
    <row r="80" spans="2:16" x14ac:dyDescent="0.2">
      <c r="B80" s="8" t="str">
        <f>IF(F80="","",MAX($B$5:B79)+1)</f>
        <v/>
      </c>
      <c r="C80" s="9"/>
      <c r="D80" s="10"/>
      <c r="E80" s="11"/>
      <c r="F80" s="11"/>
      <c r="G80" s="11"/>
      <c r="H80" s="11"/>
      <c r="I80" s="11"/>
      <c r="J80" s="11"/>
      <c r="K80" s="11"/>
      <c r="L80" s="12" t="str">
        <f>IF(B80="","",COUNTIF('Bunuri predate'!$B$5:$B$1004,B80))</f>
        <v/>
      </c>
      <c r="M80" s="13" t="str">
        <f>IF(B80="","",IF(SUMIF('Bunuri predate'!$B$5:$B$1004,B80,'Bunuri predate'!$K$5:$K$1004)=0,"",SUMIF('Bunuri predate'!$B$5:$B$1004,B80,'Bunuri predate'!$K$5:$K$1004)))</f>
        <v/>
      </c>
      <c r="N80" s="12" t="str">
        <f>IF(B80="","",SUMPRODUCT(('Bunuri predate'!$B$5:$B$1004=B80)*(((('Bunuri predate'!$L$5:$L$1004&lt;&gt;"")*('Bunuri predate'!$L$5:$L$1004&lt;&gt;0))+('Bunuri predate'!$I$5:$I$1004="Deteriorat")+('Bunuri predate'!$I$5:$I$1004="Defect")+('Bunuri predate'!$I$5:$I$1004="Lipsă"))&gt;0)))</f>
        <v/>
      </c>
      <c r="O80" s="8"/>
      <c r="P80" s="14" t="str">
        <f t="shared" si="1"/>
        <v/>
      </c>
    </row>
    <row r="81" spans="2:16" x14ac:dyDescent="0.2">
      <c r="B81" s="8" t="str">
        <f>IF(F81="","",MAX($B$5:B80)+1)</f>
        <v/>
      </c>
      <c r="C81" s="9"/>
      <c r="D81" s="10"/>
      <c r="E81" s="11"/>
      <c r="F81" s="11"/>
      <c r="G81" s="11"/>
      <c r="H81" s="11"/>
      <c r="I81" s="11"/>
      <c r="J81" s="11"/>
      <c r="K81" s="11"/>
      <c r="L81" s="12" t="str">
        <f>IF(B81="","",COUNTIF('Bunuri predate'!$B$5:$B$1004,B81))</f>
        <v/>
      </c>
      <c r="M81" s="13" t="str">
        <f>IF(B81="","",IF(SUMIF('Bunuri predate'!$B$5:$B$1004,B81,'Bunuri predate'!$K$5:$K$1004)=0,"",SUMIF('Bunuri predate'!$B$5:$B$1004,B81,'Bunuri predate'!$K$5:$K$1004)))</f>
        <v/>
      </c>
      <c r="N81" s="12" t="str">
        <f>IF(B81="","",SUMPRODUCT(('Bunuri predate'!$B$5:$B$1004=B81)*(((('Bunuri predate'!$L$5:$L$1004&lt;&gt;"")*('Bunuri predate'!$L$5:$L$1004&lt;&gt;0))+('Bunuri predate'!$I$5:$I$1004="Deteriorat")+('Bunuri predate'!$I$5:$I$1004="Defect")+('Bunuri predate'!$I$5:$I$1004="Lipsă"))&gt;0)))</f>
        <v/>
      </c>
      <c r="O81" s="8"/>
      <c r="P81" s="14" t="str">
        <f t="shared" si="1"/>
        <v/>
      </c>
    </row>
    <row r="82" spans="2:16" x14ac:dyDescent="0.2">
      <c r="B82" s="8" t="str">
        <f>IF(F82="","",MAX($B$5:B81)+1)</f>
        <v/>
      </c>
      <c r="C82" s="9"/>
      <c r="D82" s="10"/>
      <c r="E82" s="11"/>
      <c r="F82" s="11"/>
      <c r="G82" s="11"/>
      <c r="H82" s="11"/>
      <c r="I82" s="11"/>
      <c r="J82" s="11"/>
      <c r="K82" s="11"/>
      <c r="L82" s="12" t="str">
        <f>IF(B82="","",COUNTIF('Bunuri predate'!$B$5:$B$1004,B82))</f>
        <v/>
      </c>
      <c r="M82" s="13" t="str">
        <f>IF(B82="","",IF(SUMIF('Bunuri predate'!$B$5:$B$1004,B82,'Bunuri predate'!$K$5:$K$1004)=0,"",SUMIF('Bunuri predate'!$B$5:$B$1004,B82,'Bunuri predate'!$K$5:$K$1004)))</f>
        <v/>
      </c>
      <c r="N82" s="12" t="str">
        <f>IF(B82="","",SUMPRODUCT(('Bunuri predate'!$B$5:$B$1004=B82)*(((('Bunuri predate'!$L$5:$L$1004&lt;&gt;"")*('Bunuri predate'!$L$5:$L$1004&lt;&gt;0))+('Bunuri predate'!$I$5:$I$1004="Deteriorat")+('Bunuri predate'!$I$5:$I$1004="Defect")+('Bunuri predate'!$I$5:$I$1004="Lipsă"))&gt;0)))</f>
        <v/>
      </c>
      <c r="O82" s="8"/>
      <c r="P82" s="14" t="str">
        <f t="shared" si="1"/>
        <v/>
      </c>
    </row>
    <row r="83" spans="2:16" x14ac:dyDescent="0.2">
      <c r="B83" s="8" t="str">
        <f>IF(F83="","",MAX($B$5:B82)+1)</f>
        <v/>
      </c>
      <c r="C83" s="9"/>
      <c r="D83" s="10"/>
      <c r="E83" s="11"/>
      <c r="F83" s="11"/>
      <c r="G83" s="11"/>
      <c r="H83" s="11"/>
      <c r="I83" s="11"/>
      <c r="J83" s="11"/>
      <c r="K83" s="11"/>
      <c r="L83" s="12" t="str">
        <f>IF(B83="","",COUNTIF('Bunuri predate'!$B$5:$B$1004,B83))</f>
        <v/>
      </c>
      <c r="M83" s="13" t="str">
        <f>IF(B83="","",IF(SUMIF('Bunuri predate'!$B$5:$B$1004,B83,'Bunuri predate'!$K$5:$K$1004)=0,"",SUMIF('Bunuri predate'!$B$5:$B$1004,B83,'Bunuri predate'!$K$5:$K$1004)))</f>
        <v/>
      </c>
      <c r="N83" s="12" t="str">
        <f>IF(B83="","",SUMPRODUCT(('Bunuri predate'!$B$5:$B$1004=B83)*(((('Bunuri predate'!$L$5:$L$1004&lt;&gt;"")*('Bunuri predate'!$L$5:$L$1004&lt;&gt;0))+('Bunuri predate'!$I$5:$I$1004="Deteriorat")+('Bunuri predate'!$I$5:$I$1004="Defect")+('Bunuri predate'!$I$5:$I$1004="Lipsă"))&gt;0)))</f>
        <v/>
      </c>
      <c r="O83" s="8"/>
      <c r="P83" s="14" t="str">
        <f t="shared" si="1"/>
        <v/>
      </c>
    </row>
    <row r="84" spans="2:16" x14ac:dyDescent="0.2">
      <c r="B84" s="8" t="str">
        <f>IF(F84="","",MAX($B$5:B83)+1)</f>
        <v/>
      </c>
      <c r="C84" s="9"/>
      <c r="D84" s="10"/>
      <c r="E84" s="11"/>
      <c r="F84" s="11"/>
      <c r="G84" s="11"/>
      <c r="H84" s="11"/>
      <c r="I84" s="11"/>
      <c r="J84" s="11"/>
      <c r="K84" s="11"/>
      <c r="L84" s="12" t="str">
        <f>IF(B84="","",COUNTIF('Bunuri predate'!$B$5:$B$1004,B84))</f>
        <v/>
      </c>
      <c r="M84" s="13" t="str">
        <f>IF(B84="","",IF(SUMIF('Bunuri predate'!$B$5:$B$1004,B84,'Bunuri predate'!$K$5:$K$1004)=0,"",SUMIF('Bunuri predate'!$B$5:$B$1004,B84,'Bunuri predate'!$K$5:$K$1004)))</f>
        <v/>
      </c>
      <c r="N84" s="12" t="str">
        <f>IF(B84="","",SUMPRODUCT(('Bunuri predate'!$B$5:$B$1004=B84)*(((('Bunuri predate'!$L$5:$L$1004&lt;&gt;"")*('Bunuri predate'!$L$5:$L$1004&lt;&gt;0))+('Bunuri predate'!$I$5:$I$1004="Deteriorat")+('Bunuri predate'!$I$5:$I$1004="Defect")+('Bunuri predate'!$I$5:$I$1004="Lipsă"))&gt;0)))</f>
        <v/>
      </c>
      <c r="O84" s="8"/>
      <c r="P84" s="14" t="str">
        <f t="shared" si="1"/>
        <v/>
      </c>
    </row>
    <row r="85" spans="2:16" x14ac:dyDescent="0.2">
      <c r="B85" s="8" t="str">
        <f>IF(F85="","",MAX($B$5:B84)+1)</f>
        <v/>
      </c>
      <c r="C85" s="9"/>
      <c r="D85" s="10"/>
      <c r="E85" s="11"/>
      <c r="F85" s="11"/>
      <c r="G85" s="11"/>
      <c r="H85" s="11"/>
      <c r="I85" s="11"/>
      <c r="J85" s="11"/>
      <c r="K85" s="11"/>
      <c r="L85" s="12" t="str">
        <f>IF(B85="","",COUNTIF('Bunuri predate'!$B$5:$B$1004,B85))</f>
        <v/>
      </c>
      <c r="M85" s="13" t="str">
        <f>IF(B85="","",IF(SUMIF('Bunuri predate'!$B$5:$B$1004,B85,'Bunuri predate'!$K$5:$K$1004)=0,"",SUMIF('Bunuri predate'!$B$5:$B$1004,B85,'Bunuri predate'!$K$5:$K$1004)))</f>
        <v/>
      </c>
      <c r="N85" s="12" t="str">
        <f>IF(B85="","",SUMPRODUCT(('Bunuri predate'!$B$5:$B$1004=B85)*(((('Bunuri predate'!$L$5:$L$1004&lt;&gt;"")*('Bunuri predate'!$L$5:$L$1004&lt;&gt;0))+('Bunuri predate'!$I$5:$I$1004="Deteriorat")+('Bunuri predate'!$I$5:$I$1004="Defect")+('Bunuri predate'!$I$5:$I$1004="Lipsă"))&gt;0)))</f>
        <v/>
      </c>
      <c r="O85" s="8"/>
      <c r="P85" s="14" t="str">
        <f t="shared" si="1"/>
        <v/>
      </c>
    </row>
    <row r="86" spans="2:16" x14ac:dyDescent="0.2">
      <c r="B86" s="8" t="str">
        <f>IF(F86="","",MAX($B$5:B85)+1)</f>
        <v/>
      </c>
      <c r="C86" s="9"/>
      <c r="D86" s="10"/>
      <c r="E86" s="11"/>
      <c r="F86" s="11"/>
      <c r="G86" s="11"/>
      <c r="H86" s="11"/>
      <c r="I86" s="11"/>
      <c r="J86" s="11"/>
      <c r="K86" s="11"/>
      <c r="L86" s="12" t="str">
        <f>IF(B86="","",COUNTIF('Bunuri predate'!$B$5:$B$1004,B86))</f>
        <v/>
      </c>
      <c r="M86" s="13" t="str">
        <f>IF(B86="","",IF(SUMIF('Bunuri predate'!$B$5:$B$1004,B86,'Bunuri predate'!$K$5:$K$1004)=0,"",SUMIF('Bunuri predate'!$B$5:$B$1004,B86,'Bunuri predate'!$K$5:$K$1004)))</f>
        <v/>
      </c>
      <c r="N86" s="12" t="str">
        <f>IF(B86="","",SUMPRODUCT(('Bunuri predate'!$B$5:$B$1004=B86)*(((('Bunuri predate'!$L$5:$L$1004&lt;&gt;"")*('Bunuri predate'!$L$5:$L$1004&lt;&gt;0))+('Bunuri predate'!$I$5:$I$1004="Deteriorat")+('Bunuri predate'!$I$5:$I$1004="Defect")+('Bunuri predate'!$I$5:$I$1004="Lipsă"))&gt;0)))</f>
        <v/>
      </c>
      <c r="O86" s="8"/>
      <c r="P86" s="14" t="str">
        <f t="shared" si="1"/>
        <v/>
      </c>
    </row>
    <row r="87" spans="2:16" x14ac:dyDescent="0.2">
      <c r="B87" s="8" t="str">
        <f>IF(F87="","",MAX($B$5:B86)+1)</f>
        <v/>
      </c>
      <c r="C87" s="9"/>
      <c r="D87" s="10"/>
      <c r="E87" s="11"/>
      <c r="F87" s="11"/>
      <c r="G87" s="11"/>
      <c r="H87" s="11"/>
      <c r="I87" s="11"/>
      <c r="J87" s="11"/>
      <c r="K87" s="11"/>
      <c r="L87" s="12" t="str">
        <f>IF(B87="","",COUNTIF('Bunuri predate'!$B$5:$B$1004,B87))</f>
        <v/>
      </c>
      <c r="M87" s="13" t="str">
        <f>IF(B87="","",IF(SUMIF('Bunuri predate'!$B$5:$B$1004,B87,'Bunuri predate'!$K$5:$K$1004)=0,"",SUMIF('Bunuri predate'!$B$5:$B$1004,B87,'Bunuri predate'!$K$5:$K$1004)))</f>
        <v/>
      </c>
      <c r="N87" s="12" t="str">
        <f>IF(B87="","",SUMPRODUCT(('Bunuri predate'!$B$5:$B$1004=B87)*(((('Bunuri predate'!$L$5:$L$1004&lt;&gt;"")*('Bunuri predate'!$L$5:$L$1004&lt;&gt;0))+('Bunuri predate'!$I$5:$I$1004="Deteriorat")+('Bunuri predate'!$I$5:$I$1004="Defect")+('Bunuri predate'!$I$5:$I$1004="Lipsă"))&gt;0)))</f>
        <v/>
      </c>
      <c r="O87" s="8"/>
      <c r="P87" s="14" t="str">
        <f t="shared" si="1"/>
        <v/>
      </c>
    </row>
    <row r="88" spans="2:16" x14ac:dyDescent="0.2">
      <c r="B88" s="8" t="str">
        <f>IF(F88="","",MAX($B$5:B87)+1)</f>
        <v/>
      </c>
      <c r="C88" s="9"/>
      <c r="D88" s="10"/>
      <c r="E88" s="11"/>
      <c r="F88" s="11"/>
      <c r="G88" s="11"/>
      <c r="H88" s="11"/>
      <c r="I88" s="11"/>
      <c r="J88" s="11"/>
      <c r="K88" s="11"/>
      <c r="L88" s="12" t="str">
        <f>IF(B88="","",COUNTIF('Bunuri predate'!$B$5:$B$1004,B88))</f>
        <v/>
      </c>
      <c r="M88" s="13" t="str">
        <f>IF(B88="","",IF(SUMIF('Bunuri predate'!$B$5:$B$1004,B88,'Bunuri predate'!$K$5:$K$1004)=0,"",SUMIF('Bunuri predate'!$B$5:$B$1004,B88,'Bunuri predate'!$K$5:$K$1004)))</f>
        <v/>
      </c>
      <c r="N88" s="12" t="str">
        <f>IF(B88="","",SUMPRODUCT(('Bunuri predate'!$B$5:$B$1004=B88)*(((('Bunuri predate'!$L$5:$L$1004&lt;&gt;"")*('Bunuri predate'!$L$5:$L$1004&lt;&gt;0))+('Bunuri predate'!$I$5:$I$1004="Deteriorat")+('Bunuri predate'!$I$5:$I$1004="Defect")+('Bunuri predate'!$I$5:$I$1004="Lipsă"))&gt;0)))</f>
        <v/>
      </c>
      <c r="O88" s="8"/>
      <c r="P88" s="14" t="str">
        <f t="shared" si="1"/>
        <v/>
      </c>
    </row>
    <row r="89" spans="2:16" x14ac:dyDescent="0.2">
      <c r="B89" s="8" t="str">
        <f>IF(F89="","",MAX($B$5:B88)+1)</f>
        <v/>
      </c>
      <c r="C89" s="9"/>
      <c r="D89" s="10"/>
      <c r="E89" s="11"/>
      <c r="F89" s="11"/>
      <c r="G89" s="11"/>
      <c r="H89" s="11"/>
      <c r="I89" s="11"/>
      <c r="J89" s="11"/>
      <c r="K89" s="11"/>
      <c r="L89" s="12" t="str">
        <f>IF(B89="","",COUNTIF('Bunuri predate'!$B$5:$B$1004,B89))</f>
        <v/>
      </c>
      <c r="M89" s="13" t="str">
        <f>IF(B89="","",IF(SUMIF('Bunuri predate'!$B$5:$B$1004,B89,'Bunuri predate'!$K$5:$K$1004)=0,"",SUMIF('Bunuri predate'!$B$5:$B$1004,B89,'Bunuri predate'!$K$5:$K$1004)))</f>
        <v/>
      </c>
      <c r="N89" s="12" t="str">
        <f>IF(B89="","",SUMPRODUCT(('Bunuri predate'!$B$5:$B$1004=B89)*(((('Bunuri predate'!$L$5:$L$1004&lt;&gt;"")*('Bunuri predate'!$L$5:$L$1004&lt;&gt;0))+('Bunuri predate'!$I$5:$I$1004="Deteriorat")+('Bunuri predate'!$I$5:$I$1004="Defect")+('Bunuri predate'!$I$5:$I$1004="Lipsă"))&gt;0)))</f>
        <v/>
      </c>
      <c r="O89" s="8"/>
      <c r="P89" s="14" t="str">
        <f t="shared" si="1"/>
        <v/>
      </c>
    </row>
    <row r="90" spans="2:16" x14ac:dyDescent="0.2">
      <c r="B90" s="8" t="str">
        <f>IF(F90="","",MAX($B$5:B89)+1)</f>
        <v/>
      </c>
      <c r="C90" s="9"/>
      <c r="D90" s="10"/>
      <c r="E90" s="11"/>
      <c r="F90" s="11"/>
      <c r="G90" s="11"/>
      <c r="H90" s="11"/>
      <c r="I90" s="11"/>
      <c r="J90" s="11"/>
      <c r="K90" s="11"/>
      <c r="L90" s="12" t="str">
        <f>IF(B90="","",COUNTIF('Bunuri predate'!$B$5:$B$1004,B90))</f>
        <v/>
      </c>
      <c r="M90" s="13" t="str">
        <f>IF(B90="","",IF(SUMIF('Bunuri predate'!$B$5:$B$1004,B90,'Bunuri predate'!$K$5:$K$1004)=0,"",SUMIF('Bunuri predate'!$B$5:$B$1004,B90,'Bunuri predate'!$K$5:$K$1004)))</f>
        <v/>
      </c>
      <c r="N90" s="12" t="str">
        <f>IF(B90="","",SUMPRODUCT(('Bunuri predate'!$B$5:$B$1004=B90)*(((('Bunuri predate'!$L$5:$L$1004&lt;&gt;"")*('Bunuri predate'!$L$5:$L$1004&lt;&gt;0))+('Bunuri predate'!$I$5:$I$1004="Deteriorat")+('Bunuri predate'!$I$5:$I$1004="Defect")+('Bunuri predate'!$I$5:$I$1004="Lipsă"))&gt;0)))</f>
        <v/>
      </c>
      <c r="O90" s="8"/>
      <c r="P90" s="14" t="str">
        <f t="shared" si="1"/>
        <v/>
      </c>
    </row>
    <row r="91" spans="2:16" x14ac:dyDescent="0.2">
      <c r="B91" s="8" t="str">
        <f>IF(F91="","",MAX($B$5:B90)+1)</f>
        <v/>
      </c>
      <c r="C91" s="9"/>
      <c r="D91" s="10"/>
      <c r="E91" s="11"/>
      <c r="F91" s="11"/>
      <c r="G91" s="11"/>
      <c r="H91" s="11"/>
      <c r="I91" s="11"/>
      <c r="J91" s="11"/>
      <c r="K91" s="11"/>
      <c r="L91" s="12" t="str">
        <f>IF(B91="","",COUNTIF('Bunuri predate'!$B$5:$B$1004,B91))</f>
        <v/>
      </c>
      <c r="M91" s="13" t="str">
        <f>IF(B91="","",IF(SUMIF('Bunuri predate'!$B$5:$B$1004,B91,'Bunuri predate'!$K$5:$K$1004)=0,"",SUMIF('Bunuri predate'!$B$5:$B$1004,B91,'Bunuri predate'!$K$5:$K$1004)))</f>
        <v/>
      </c>
      <c r="N91" s="12" t="str">
        <f>IF(B91="","",SUMPRODUCT(('Bunuri predate'!$B$5:$B$1004=B91)*(((('Bunuri predate'!$L$5:$L$1004&lt;&gt;"")*('Bunuri predate'!$L$5:$L$1004&lt;&gt;0))+('Bunuri predate'!$I$5:$I$1004="Deteriorat")+('Bunuri predate'!$I$5:$I$1004="Defect")+('Bunuri predate'!$I$5:$I$1004="Lipsă"))&gt;0)))</f>
        <v/>
      </c>
      <c r="O91" s="8"/>
      <c r="P91" s="14" t="str">
        <f t="shared" si="1"/>
        <v/>
      </c>
    </row>
    <row r="92" spans="2:16" x14ac:dyDescent="0.2">
      <c r="B92" s="8" t="str">
        <f>IF(F92="","",MAX($B$5:B91)+1)</f>
        <v/>
      </c>
      <c r="C92" s="9"/>
      <c r="D92" s="10"/>
      <c r="E92" s="11"/>
      <c r="F92" s="11"/>
      <c r="G92" s="11"/>
      <c r="H92" s="11"/>
      <c r="I92" s="11"/>
      <c r="J92" s="11"/>
      <c r="K92" s="11"/>
      <c r="L92" s="12" t="str">
        <f>IF(B92="","",COUNTIF('Bunuri predate'!$B$5:$B$1004,B92))</f>
        <v/>
      </c>
      <c r="M92" s="13" t="str">
        <f>IF(B92="","",IF(SUMIF('Bunuri predate'!$B$5:$B$1004,B92,'Bunuri predate'!$K$5:$K$1004)=0,"",SUMIF('Bunuri predate'!$B$5:$B$1004,B92,'Bunuri predate'!$K$5:$K$1004)))</f>
        <v/>
      </c>
      <c r="N92" s="12" t="str">
        <f>IF(B92="","",SUMPRODUCT(('Bunuri predate'!$B$5:$B$1004=B92)*(((('Bunuri predate'!$L$5:$L$1004&lt;&gt;"")*('Bunuri predate'!$L$5:$L$1004&lt;&gt;0))+('Bunuri predate'!$I$5:$I$1004="Deteriorat")+('Bunuri predate'!$I$5:$I$1004="Defect")+('Bunuri predate'!$I$5:$I$1004="Lipsă"))&gt;0)))</f>
        <v/>
      </c>
      <c r="O92" s="8"/>
      <c r="P92" s="14" t="str">
        <f t="shared" si="1"/>
        <v/>
      </c>
    </row>
    <row r="93" spans="2:16" x14ac:dyDescent="0.2">
      <c r="B93" s="8" t="str">
        <f>IF(F93="","",MAX($B$5:B92)+1)</f>
        <v/>
      </c>
      <c r="C93" s="9"/>
      <c r="D93" s="10"/>
      <c r="E93" s="11"/>
      <c r="F93" s="11"/>
      <c r="G93" s="11"/>
      <c r="H93" s="11"/>
      <c r="I93" s="11"/>
      <c r="J93" s="11"/>
      <c r="K93" s="11"/>
      <c r="L93" s="12" t="str">
        <f>IF(B93="","",COUNTIF('Bunuri predate'!$B$5:$B$1004,B93))</f>
        <v/>
      </c>
      <c r="M93" s="13" t="str">
        <f>IF(B93="","",IF(SUMIF('Bunuri predate'!$B$5:$B$1004,B93,'Bunuri predate'!$K$5:$K$1004)=0,"",SUMIF('Bunuri predate'!$B$5:$B$1004,B93,'Bunuri predate'!$K$5:$K$1004)))</f>
        <v/>
      </c>
      <c r="N93" s="12" t="str">
        <f>IF(B93="","",SUMPRODUCT(('Bunuri predate'!$B$5:$B$1004=B93)*(((('Bunuri predate'!$L$5:$L$1004&lt;&gt;"")*('Bunuri predate'!$L$5:$L$1004&lt;&gt;0))+('Bunuri predate'!$I$5:$I$1004="Deteriorat")+('Bunuri predate'!$I$5:$I$1004="Defect")+('Bunuri predate'!$I$5:$I$1004="Lipsă"))&gt;0)))</f>
        <v/>
      </c>
      <c r="O93" s="8"/>
      <c r="P93" s="14" t="str">
        <f t="shared" si="1"/>
        <v/>
      </c>
    </row>
    <row r="94" spans="2:16" x14ac:dyDescent="0.2">
      <c r="B94" s="8" t="str">
        <f>IF(F94="","",MAX($B$5:B93)+1)</f>
        <v/>
      </c>
      <c r="C94" s="9"/>
      <c r="D94" s="10"/>
      <c r="E94" s="11"/>
      <c r="F94" s="11"/>
      <c r="G94" s="11"/>
      <c r="H94" s="11"/>
      <c r="I94" s="11"/>
      <c r="J94" s="11"/>
      <c r="K94" s="11"/>
      <c r="L94" s="12" t="str">
        <f>IF(B94="","",COUNTIF('Bunuri predate'!$B$5:$B$1004,B94))</f>
        <v/>
      </c>
      <c r="M94" s="13" t="str">
        <f>IF(B94="","",IF(SUMIF('Bunuri predate'!$B$5:$B$1004,B94,'Bunuri predate'!$K$5:$K$1004)=0,"",SUMIF('Bunuri predate'!$B$5:$B$1004,B94,'Bunuri predate'!$K$5:$K$1004)))</f>
        <v/>
      </c>
      <c r="N94" s="12" t="str">
        <f>IF(B94="","",SUMPRODUCT(('Bunuri predate'!$B$5:$B$1004=B94)*(((('Bunuri predate'!$L$5:$L$1004&lt;&gt;"")*('Bunuri predate'!$L$5:$L$1004&lt;&gt;0))+('Bunuri predate'!$I$5:$I$1004="Deteriorat")+('Bunuri predate'!$I$5:$I$1004="Defect")+('Bunuri predate'!$I$5:$I$1004="Lipsă"))&gt;0)))</f>
        <v/>
      </c>
      <c r="O94" s="8"/>
      <c r="P94" s="14" t="str">
        <f t="shared" si="1"/>
        <v/>
      </c>
    </row>
    <row r="95" spans="2:16" x14ac:dyDescent="0.2">
      <c r="B95" s="8" t="str">
        <f>IF(F95="","",MAX($B$5:B94)+1)</f>
        <v/>
      </c>
      <c r="C95" s="9"/>
      <c r="D95" s="10"/>
      <c r="E95" s="11"/>
      <c r="F95" s="11"/>
      <c r="G95" s="11"/>
      <c r="H95" s="11"/>
      <c r="I95" s="11"/>
      <c r="J95" s="11"/>
      <c r="K95" s="11"/>
      <c r="L95" s="12" t="str">
        <f>IF(B95="","",COUNTIF('Bunuri predate'!$B$5:$B$1004,B95))</f>
        <v/>
      </c>
      <c r="M95" s="13" t="str">
        <f>IF(B95="","",IF(SUMIF('Bunuri predate'!$B$5:$B$1004,B95,'Bunuri predate'!$K$5:$K$1004)=0,"",SUMIF('Bunuri predate'!$B$5:$B$1004,B95,'Bunuri predate'!$K$5:$K$1004)))</f>
        <v/>
      </c>
      <c r="N95" s="12" t="str">
        <f>IF(B95="","",SUMPRODUCT(('Bunuri predate'!$B$5:$B$1004=B95)*(((('Bunuri predate'!$L$5:$L$1004&lt;&gt;"")*('Bunuri predate'!$L$5:$L$1004&lt;&gt;0))+('Bunuri predate'!$I$5:$I$1004="Deteriorat")+('Bunuri predate'!$I$5:$I$1004="Defect")+('Bunuri predate'!$I$5:$I$1004="Lipsă"))&gt;0)))</f>
        <v/>
      </c>
      <c r="O95" s="8"/>
      <c r="P95" s="14" t="str">
        <f t="shared" si="1"/>
        <v/>
      </c>
    </row>
    <row r="96" spans="2:16" x14ac:dyDescent="0.2">
      <c r="B96" s="8" t="str">
        <f>IF(F96="","",MAX($B$5:B95)+1)</f>
        <v/>
      </c>
      <c r="C96" s="9"/>
      <c r="D96" s="10"/>
      <c r="E96" s="11"/>
      <c r="F96" s="11"/>
      <c r="G96" s="11"/>
      <c r="H96" s="11"/>
      <c r="I96" s="11"/>
      <c r="J96" s="11"/>
      <c r="K96" s="11"/>
      <c r="L96" s="12" t="str">
        <f>IF(B96="","",COUNTIF('Bunuri predate'!$B$5:$B$1004,B96))</f>
        <v/>
      </c>
      <c r="M96" s="13" t="str">
        <f>IF(B96="","",IF(SUMIF('Bunuri predate'!$B$5:$B$1004,B96,'Bunuri predate'!$K$5:$K$1004)=0,"",SUMIF('Bunuri predate'!$B$5:$B$1004,B96,'Bunuri predate'!$K$5:$K$1004)))</f>
        <v/>
      </c>
      <c r="N96" s="12" t="str">
        <f>IF(B96="","",SUMPRODUCT(('Bunuri predate'!$B$5:$B$1004=B96)*(((('Bunuri predate'!$L$5:$L$1004&lt;&gt;"")*('Bunuri predate'!$L$5:$L$1004&lt;&gt;0))+('Bunuri predate'!$I$5:$I$1004="Deteriorat")+('Bunuri predate'!$I$5:$I$1004="Defect")+('Bunuri predate'!$I$5:$I$1004="Lipsă"))&gt;0)))</f>
        <v/>
      </c>
      <c r="O96" s="8"/>
      <c r="P96" s="14" t="str">
        <f t="shared" si="1"/>
        <v/>
      </c>
    </row>
    <row r="97" spans="2:16" x14ac:dyDescent="0.2">
      <c r="B97" s="8" t="str">
        <f>IF(F97="","",MAX($B$5:B96)+1)</f>
        <v/>
      </c>
      <c r="C97" s="9"/>
      <c r="D97" s="10"/>
      <c r="E97" s="11"/>
      <c r="F97" s="11"/>
      <c r="G97" s="11"/>
      <c r="H97" s="11"/>
      <c r="I97" s="11"/>
      <c r="J97" s="11"/>
      <c r="K97" s="11"/>
      <c r="L97" s="12" t="str">
        <f>IF(B97="","",COUNTIF('Bunuri predate'!$B$5:$B$1004,B97))</f>
        <v/>
      </c>
      <c r="M97" s="13" t="str">
        <f>IF(B97="","",IF(SUMIF('Bunuri predate'!$B$5:$B$1004,B97,'Bunuri predate'!$K$5:$K$1004)=0,"",SUMIF('Bunuri predate'!$B$5:$B$1004,B97,'Bunuri predate'!$K$5:$K$1004)))</f>
        <v/>
      </c>
      <c r="N97" s="12" t="str">
        <f>IF(B97="","",SUMPRODUCT(('Bunuri predate'!$B$5:$B$1004=B97)*(((('Bunuri predate'!$L$5:$L$1004&lt;&gt;"")*('Bunuri predate'!$L$5:$L$1004&lt;&gt;0))+('Bunuri predate'!$I$5:$I$1004="Deteriorat")+('Bunuri predate'!$I$5:$I$1004="Defect")+('Bunuri predate'!$I$5:$I$1004="Lipsă"))&gt;0)))</f>
        <v/>
      </c>
      <c r="O97" s="8"/>
      <c r="P97" s="14" t="str">
        <f t="shared" si="1"/>
        <v/>
      </c>
    </row>
    <row r="98" spans="2:16" x14ac:dyDescent="0.2">
      <c r="B98" s="8" t="str">
        <f>IF(F98="","",MAX($B$5:B97)+1)</f>
        <v/>
      </c>
      <c r="C98" s="9"/>
      <c r="D98" s="10"/>
      <c r="E98" s="11"/>
      <c r="F98" s="11"/>
      <c r="G98" s="11"/>
      <c r="H98" s="11"/>
      <c r="I98" s="11"/>
      <c r="J98" s="11"/>
      <c r="K98" s="11"/>
      <c r="L98" s="12" t="str">
        <f>IF(B98="","",COUNTIF('Bunuri predate'!$B$5:$B$1004,B98))</f>
        <v/>
      </c>
      <c r="M98" s="13" t="str">
        <f>IF(B98="","",IF(SUMIF('Bunuri predate'!$B$5:$B$1004,B98,'Bunuri predate'!$K$5:$K$1004)=0,"",SUMIF('Bunuri predate'!$B$5:$B$1004,B98,'Bunuri predate'!$K$5:$K$1004)))</f>
        <v/>
      </c>
      <c r="N98" s="12" t="str">
        <f>IF(B98="","",SUMPRODUCT(('Bunuri predate'!$B$5:$B$1004=B98)*(((('Bunuri predate'!$L$5:$L$1004&lt;&gt;"")*('Bunuri predate'!$L$5:$L$1004&lt;&gt;0))+('Bunuri predate'!$I$5:$I$1004="Deteriorat")+('Bunuri predate'!$I$5:$I$1004="Defect")+('Bunuri predate'!$I$5:$I$1004="Lipsă"))&gt;0)))</f>
        <v/>
      </c>
      <c r="O98" s="8"/>
      <c r="P98" s="14" t="str">
        <f t="shared" si="1"/>
        <v/>
      </c>
    </row>
    <row r="99" spans="2:16" x14ac:dyDescent="0.2">
      <c r="B99" s="8" t="str">
        <f>IF(F99="","",MAX($B$5:B98)+1)</f>
        <v/>
      </c>
      <c r="C99" s="9"/>
      <c r="D99" s="10"/>
      <c r="E99" s="11"/>
      <c r="F99" s="11"/>
      <c r="G99" s="11"/>
      <c r="H99" s="11"/>
      <c r="I99" s="11"/>
      <c r="J99" s="11"/>
      <c r="K99" s="11"/>
      <c r="L99" s="12" t="str">
        <f>IF(B99="","",COUNTIF('Bunuri predate'!$B$5:$B$1004,B99))</f>
        <v/>
      </c>
      <c r="M99" s="13" t="str">
        <f>IF(B99="","",IF(SUMIF('Bunuri predate'!$B$5:$B$1004,B99,'Bunuri predate'!$K$5:$K$1004)=0,"",SUMIF('Bunuri predate'!$B$5:$B$1004,B99,'Bunuri predate'!$K$5:$K$1004)))</f>
        <v/>
      </c>
      <c r="N99" s="12" t="str">
        <f>IF(B99="","",SUMPRODUCT(('Bunuri predate'!$B$5:$B$1004=B99)*(((('Bunuri predate'!$L$5:$L$1004&lt;&gt;"")*('Bunuri predate'!$L$5:$L$1004&lt;&gt;0))+('Bunuri predate'!$I$5:$I$1004="Deteriorat")+('Bunuri predate'!$I$5:$I$1004="Defect")+('Bunuri predate'!$I$5:$I$1004="Lipsă"))&gt;0)))</f>
        <v/>
      </c>
      <c r="O99" s="8"/>
      <c r="P99" s="14" t="str">
        <f t="shared" si="1"/>
        <v/>
      </c>
    </row>
    <row r="100" spans="2:16" x14ac:dyDescent="0.2">
      <c r="B100" s="8" t="str">
        <f>IF(F100="","",MAX($B$5:B99)+1)</f>
        <v/>
      </c>
      <c r="C100" s="9"/>
      <c r="D100" s="10"/>
      <c r="E100" s="11"/>
      <c r="F100" s="11"/>
      <c r="G100" s="11"/>
      <c r="H100" s="11"/>
      <c r="I100" s="11"/>
      <c r="J100" s="11"/>
      <c r="K100" s="11"/>
      <c r="L100" s="12" t="str">
        <f>IF(B100="","",COUNTIF('Bunuri predate'!$B$5:$B$1004,B100))</f>
        <v/>
      </c>
      <c r="M100" s="13" t="str">
        <f>IF(B100="","",IF(SUMIF('Bunuri predate'!$B$5:$B$1004,B100,'Bunuri predate'!$K$5:$K$1004)=0,"",SUMIF('Bunuri predate'!$B$5:$B$1004,B100,'Bunuri predate'!$K$5:$K$1004)))</f>
        <v/>
      </c>
      <c r="N100" s="12" t="str">
        <f>IF(B100="","",SUMPRODUCT(('Bunuri predate'!$B$5:$B$1004=B100)*(((('Bunuri predate'!$L$5:$L$1004&lt;&gt;"")*('Bunuri predate'!$L$5:$L$1004&lt;&gt;0))+('Bunuri predate'!$I$5:$I$1004="Deteriorat")+('Bunuri predate'!$I$5:$I$1004="Defect")+('Bunuri predate'!$I$5:$I$1004="Lipsă"))&gt;0)))</f>
        <v/>
      </c>
      <c r="O100" s="8"/>
      <c r="P100" s="14" t="str">
        <f t="shared" si="1"/>
        <v/>
      </c>
    </row>
    <row r="101" spans="2:16" x14ac:dyDescent="0.2">
      <c r="B101" s="8" t="str">
        <f>IF(F101="","",MAX($B$5:B100)+1)</f>
        <v/>
      </c>
      <c r="C101" s="9"/>
      <c r="D101" s="10"/>
      <c r="E101" s="11"/>
      <c r="F101" s="11"/>
      <c r="G101" s="11"/>
      <c r="H101" s="11"/>
      <c r="I101" s="11"/>
      <c r="J101" s="11"/>
      <c r="K101" s="11"/>
      <c r="L101" s="12" t="str">
        <f>IF(B101="","",COUNTIF('Bunuri predate'!$B$5:$B$1004,B101))</f>
        <v/>
      </c>
      <c r="M101" s="13" t="str">
        <f>IF(B101="","",IF(SUMIF('Bunuri predate'!$B$5:$B$1004,B101,'Bunuri predate'!$K$5:$K$1004)=0,"",SUMIF('Bunuri predate'!$B$5:$B$1004,B101,'Bunuri predate'!$K$5:$K$1004)))</f>
        <v/>
      </c>
      <c r="N101" s="12" t="str">
        <f>IF(B101="","",SUMPRODUCT(('Bunuri predate'!$B$5:$B$1004=B101)*(((('Bunuri predate'!$L$5:$L$1004&lt;&gt;"")*('Bunuri predate'!$L$5:$L$1004&lt;&gt;0))+('Bunuri predate'!$I$5:$I$1004="Deteriorat")+('Bunuri predate'!$I$5:$I$1004="Defect")+('Bunuri predate'!$I$5:$I$1004="Lipsă"))&gt;0)))</f>
        <v/>
      </c>
      <c r="O101" s="8"/>
      <c r="P101" s="14" t="str">
        <f t="shared" si="1"/>
        <v/>
      </c>
    </row>
    <row r="102" spans="2:16" x14ac:dyDescent="0.2">
      <c r="B102" s="8" t="str">
        <f>IF(F102="","",MAX($B$5:B101)+1)</f>
        <v/>
      </c>
      <c r="C102" s="9"/>
      <c r="D102" s="10"/>
      <c r="E102" s="11"/>
      <c r="F102" s="11"/>
      <c r="G102" s="11"/>
      <c r="H102" s="11"/>
      <c r="I102" s="11"/>
      <c r="J102" s="11"/>
      <c r="K102" s="11"/>
      <c r="L102" s="12" t="str">
        <f>IF(B102="","",COUNTIF('Bunuri predate'!$B$5:$B$1004,B102))</f>
        <v/>
      </c>
      <c r="M102" s="13" t="str">
        <f>IF(B102="","",IF(SUMIF('Bunuri predate'!$B$5:$B$1004,B102,'Bunuri predate'!$K$5:$K$1004)=0,"",SUMIF('Bunuri predate'!$B$5:$B$1004,B102,'Bunuri predate'!$K$5:$K$1004)))</f>
        <v/>
      </c>
      <c r="N102" s="12" t="str">
        <f>IF(B102="","",SUMPRODUCT(('Bunuri predate'!$B$5:$B$1004=B102)*(((('Bunuri predate'!$L$5:$L$1004&lt;&gt;"")*('Bunuri predate'!$L$5:$L$1004&lt;&gt;0))+('Bunuri predate'!$I$5:$I$1004="Deteriorat")+('Bunuri predate'!$I$5:$I$1004="Defect")+('Bunuri predate'!$I$5:$I$1004="Lipsă"))&gt;0)))</f>
        <v/>
      </c>
      <c r="O102" s="8"/>
      <c r="P102" s="14" t="str">
        <f t="shared" si="1"/>
        <v/>
      </c>
    </row>
    <row r="103" spans="2:16" x14ac:dyDescent="0.2">
      <c r="B103" s="8" t="str">
        <f>IF(F103="","",MAX($B$5:B102)+1)</f>
        <v/>
      </c>
      <c r="C103" s="9"/>
      <c r="D103" s="10"/>
      <c r="E103" s="11"/>
      <c r="F103" s="11"/>
      <c r="G103" s="11"/>
      <c r="H103" s="11"/>
      <c r="I103" s="11"/>
      <c r="J103" s="11"/>
      <c r="K103" s="11"/>
      <c r="L103" s="12" t="str">
        <f>IF(B103="","",COUNTIF('Bunuri predate'!$B$5:$B$1004,B103))</f>
        <v/>
      </c>
      <c r="M103" s="13" t="str">
        <f>IF(B103="","",IF(SUMIF('Bunuri predate'!$B$5:$B$1004,B103,'Bunuri predate'!$K$5:$K$1004)=0,"",SUMIF('Bunuri predate'!$B$5:$B$1004,B103,'Bunuri predate'!$K$5:$K$1004)))</f>
        <v/>
      </c>
      <c r="N103" s="12" t="str">
        <f>IF(B103="","",SUMPRODUCT(('Bunuri predate'!$B$5:$B$1004=B103)*(((('Bunuri predate'!$L$5:$L$1004&lt;&gt;"")*('Bunuri predate'!$L$5:$L$1004&lt;&gt;0))+('Bunuri predate'!$I$5:$I$1004="Deteriorat")+('Bunuri predate'!$I$5:$I$1004="Defect")+('Bunuri predate'!$I$5:$I$1004="Lipsă"))&gt;0)))</f>
        <v/>
      </c>
      <c r="O103" s="8"/>
      <c r="P103" s="14" t="str">
        <f t="shared" si="1"/>
        <v/>
      </c>
    </row>
    <row r="104" spans="2:16" x14ac:dyDescent="0.2">
      <c r="B104" s="8" t="str">
        <f>IF(F104="","",MAX($B$5:B103)+1)</f>
        <v/>
      </c>
      <c r="C104" s="9"/>
      <c r="D104" s="10"/>
      <c r="E104" s="11"/>
      <c r="F104" s="11"/>
      <c r="G104" s="11"/>
      <c r="H104" s="11"/>
      <c r="I104" s="11"/>
      <c r="J104" s="11"/>
      <c r="K104" s="11"/>
      <c r="L104" s="12" t="str">
        <f>IF(B104="","",COUNTIF('Bunuri predate'!$B$5:$B$1004,B104))</f>
        <v/>
      </c>
      <c r="M104" s="13" t="str">
        <f>IF(B104="","",IF(SUMIF('Bunuri predate'!$B$5:$B$1004,B104,'Bunuri predate'!$K$5:$K$1004)=0,"",SUMIF('Bunuri predate'!$B$5:$B$1004,B104,'Bunuri predate'!$K$5:$K$1004)))</f>
        <v/>
      </c>
      <c r="N104" s="12" t="str">
        <f>IF(B104="","",SUMPRODUCT(('Bunuri predate'!$B$5:$B$1004=B104)*(((('Bunuri predate'!$L$5:$L$1004&lt;&gt;"")*('Bunuri predate'!$L$5:$L$1004&lt;&gt;0))+('Bunuri predate'!$I$5:$I$1004="Deteriorat")+('Bunuri predate'!$I$5:$I$1004="Defect")+('Bunuri predate'!$I$5:$I$1004="Lipsă"))&gt;0)))</f>
        <v/>
      </c>
      <c r="O104" s="8"/>
      <c r="P104" s="14" t="str">
        <f t="shared" si="1"/>
        <v/>
      </c>
    </row>
    <row r="105" spans="2:16" x14ac:dyDescent="0.2">
      <c r="B105" s="8" t="str">
        <f>IF(F105="","",MAX($B$5:B104)+1)</f>
        <v/>
      </c>
      <c r="C105" s="9"/>
      <c r="D105" s="10"/>
      <c r="E105" s="11"/>
      <c r="F105" s="11"/>
      <c r="G105" s="11"/>
      <c r="H105" s="11"/>
      <c r="I105" s="11"/>
      <c r="J105" s="11"/>
      <c r="K105" s="11"/>
      <c r="L105" s="12" t="str">
        <f>IF(B105="","",COUNTIF('Bunuri predate'!$B$5:$B$1004,B105))</f>
        <v/>
      </c>
      <c r="M105" s="13" t="str">
        <f>IF(B105="","",IF(SUMIF('Bunuri predate'!$B$5:$B$1004,B105,'Bunuri predate'!$K$5:$K$1004)=0,"",SUMIF('Bunuri predate'!$B$5:$B$1004,B105,'Bunuri predate'!$K$5:$K$1004)))</f>
        <v/>
      </c>
      <c r="N105" s="12" t="str">
        <f>IF(B105="","",SUMPRODUCT(('Bunuri predate'!$B$5:$B$1004=B105)*(((('Bunuri predate'!$L$5:$L$1004&lt;&gt;"")*('Bunuri predate'!$L$5:$L$1004&lt;&gt;0))+('Bunuri predate'!$I$5:$I$1004="Deteriorat")+('Bunuri predate'!$I$5:$I$1004="Defect")+('Bunuri predate'!$I$5:$I$1004="Lipsă"))&gt;0)))</f>
        <v/>
      </c>
      <c r="O105" s="8"/>
      <c r="P105" s="14" t="str">
        <f t="shared" si="1"/>
        <v/>
      </c>
    </row>
    <row r="106" spans="2:16" x14ac:dyDescent="0.2">
      <c r="B106" s="8" t="str">
        <f>IF(F106="","",MAX($B$5:B105)+1)</f>
        <v/>
      </c>
      <c r="C106" s="9"/>
      <c r="D106" s="10"/>
      <c r="E106" s="11"/>
      <c r="F106" s="11"/>
      <c r="G106" s="11"/>
      <c r="H106" s="11"/>
      <c r="I106" s="11"/>
      <c r="J106" s="11"/>
      <c r="K106" s="11"/>
      <c r="L106" s="12" t="str">
        <f>IF(B106="","",COUNTIF('Bunuri predate'!$B$5:$B$1004,B106))</f>
        <v/>
      </c>
      <c r="M106" s="13" t="str">
        <f>IF(B106="","",IF(SUMIF('Bunuri predate'!$B$5:$B$1004,B106,'Bunuri predate'!$K$5:$K$1004)=0,"",SUMIF('Bunuri predate'!$B$5:$B$1004,B106,'Bunuri predate'!$K$5:$K$1004)))</f>
        <v/>
      </c>
      <c r="N106" s="12" t="str">
        <f>IF(B106="","",SUMPRODUCT(('Bunuri predate'!$B$5:$B$1004=B106)*(((('Bunuri predate'!$L$5:$L$1004&lt;&gt;"")*('Bunuri predate'!$L$5:$L$1004&lt;&gt;0))+('Bunuri predate'!$I$5:$I$1004="Deteriorat")+('Bunuri predate'!$I$5:$I$1004="Defect")+('Bunuri predate'!$I$5:$I$1004="Lipsă"))&gt;0)))</f>
        <v/>
      </c>
      <c r="O106" s="8"/>
      <c r="P106" s="14" t="str">
        <f t="shared" si="1"/>
        <v/>
      </c>
    </row>
    <row r="107" spans="2:16" x14ac:dyDescent="0.2">
      <c r="B107" s="8" t="str">
        <f>IF(F107="","",MAX($B$5:B106)+1)</f>
        <v/>
      </c>
      <c r="C107" s="9"/>
      <c r="D107" s="10"/>
      <c r="E107" s="11"/>
      <c r="F107" s="11"/>
      <c r="G107" s="11"/>
      <c r="H107" s="11"/>
      <c r="I107" s="11"/>
      <c r="J107" s="11"/>
      <c r="K107" s="11"/>
      <c r="L107" s="12" t="str">
        <f>IF(B107="","",COUNTIF('Bunuri predate'!$B$5:$B$1004,B107))</f>
        <v/>
      </c>
      <c r="M107" s="13" t="str">
        <f>IF(B107="","",IF(SUMIF('Bunuri predate'!$B$5:$B$1004,B107,'Bunuri predate'!$K$5:$K$1004)=0,"",SUMIF('Bunuri predate'!$B$5:$B$1004,B107,'Bunuri predate'!$K$5:$K$1004)))</f>
        <v/>
      </c>
      <c r="N107" s="12" t="str">
        <f>IF(B107="","",SUMPRODUCT(('Bunuri predate'!$B$5:$B$1004=B107)*(((('Bunuri predate'!$L$5:$L$1004&lt;&gt;"")*('Bunuri predate'!$L$5:$L$1004&lt;&gt;0))+('Bunuri predate'!$I$5:$I$1004="Deteriorat")+('Bunuri predate'!$I$5:$I$1004="Defect")+('Bunuri predate'!$I$5:$I$1004="Lipsă"))&gt;0)))</f>
        <v/>
      </c>
      <c r="O107" s="8"/>
      <c r="P107" s="14" t="str">
        <f t="shared" si="1"/>
        <v/>
      </c>
    </row>
    <row r="108" spans="2:16" x14ac:dyDescent="0.2">
      <c r="B108" s="8" t="str">
        <f>IF(F108="","",MAX($B$5:B107)+1)</f>
        <v/>
      </c>
      <c r="C108" s="9"/>
      <c r="D108" s="10"/>
      <c r="E108" s="11"/>
      <c r="F108" s="11"/>
      <c r="G108" s="11"/>
      <c r="H108" s="11"/>
      <c r="I108" s="11"/>
      <c r="J108" s="11"/>
      <c r="K108" s="11"/>
      <c r="L108" s="12" t="str">
        <f>IF(B108="","",COUNTIF('Bunuri predate'!$B$5:$B$1004,B108))</f>
        <v/>
      </c>
      <c r="M108" s="13" t="str">
        <f>IF(B108="","",IF(SUMIF('Bunuri predate'!$B$5:$B$1004,B108,'Bunuri predate'!$K$5:$K$1004)=0,"",SUMIF('Bunuri predate'!$B$5:$B$1004,B108,'Bunuri predate'!$K$5:$K$1004)))</f>
        <v/>
      </c>
      <c r="N108" s="12" t="str">
        <f>IF(B108="","",SUMPRODUCT(('Bunuri predate'!$B$5:$B$1004=B108)*(((('Bunuri predate'!$L$5:$L$1004&lt;&gt;"")*('Bunuri predate'!$L$5:$L$1004&lt;&gt;0))+('Bunuri predate'!$I$5:$I$1004="Deteriorat")+('Bunuri predate'!$I$5:$I$1004="Defect")+('Bunuri predate'!$I$5:$I$1004="Lipsă"))&gt;0)))</f>
        <v/>
      </c>
      <c r="O108" s="8"/>
      <c r="P108" s="14" t="str">
        <f t="shared" si="1"/>
        <v/>
      </c>
    </row>
    <row r="109" spans="2:16" x14ac:dyDescent="0.2">
      <c r="B109" s="8" t="str">
        <f>IF(F109="","",MAX($B$5:B108)+1)</f>
        <v/>
      </c>
      <c r="C109" s="9"/>
      <c r="D109" s="10"/>
      <c r="E109" s="11"/>
      <c r="F109" s="11"/>
      <c r="G109" s="11"/>
      <c r="H109" s="11"/>
      <c r="I109" s="11"/>
      <c r="J109" s="11"/>
      <c r="K109" s="11"/>
      <c r="L109" s="12" t="str">
        <f>IF(B109="","",COUNTIF('Bunuri predate'!$B$5:$B$1004,B109))</f>
        <v/>
      </c>
      <c r="M109" s="13" t="str">
        <f>IF(B109="","",IF(SUMIF('Bunuri predate'!$B$5:$B$1004,B109,'Bunuri predate'!$K$5:$K$1004)=0,"",SUMIF('Bunuri predate'!$B$5:$B$1004,B109,'Bunuri predate'!$K$5:$K$1004)))</f>
        <v/>
      </c>
      <c r="N109" s="12" t="str">
        <f>IF(B109="","",SUMPRODUCT(('Bunuri predate'!$B$5:$B$1004=B109)*(((('Bunuri predate'!$L$5:$L$1004&lt;&gt;"")*('Bunuri predate'!$L$5:$L$1004&lt;&gt;0))+('Bunuri predate'!$I$5:$I$1004="Deteriorat")+('Bunuri predate'!$I$5:$I$1004="Defect")+('Bunuri predate'!$I$5:$I$1004="Lipsă"))&gt;0)))</f>
        <v/>
      </c>
      <c r="O109" s="8"/>
      <c r="P109" s="14" t="str">
        <f t="shared" si="1"/>
        <v/>
      </c>
    </row>
    <row r="110" spans="2:16" x14ac:dyDescent="0.2">
      <c r="B110" s="8" t="str">
        <f>IF(F110="","",MAX($B$5:B109)+1)</f>
        <v/>
      </c>
      <c r="C110" s="9"/>
      <c r="D110" s="10"/>
      <c r="E110" s="11"/>
      <c r="F110" s="11"/>
      <c r="G110" s="11"/>
      <c r="H110" s="11"/>
      <c r="I110" s="11"/>
      <c r="J110" s="11"/>
      <c r="K110" s="11"/>
      <c r="L110" s="12" t="str">
        <f>IF(B110="","",COUNTIF('Bunuri predate'!$B$5:$B$1004,B110))</f>
        <v/>
      </c>
      <c r="M110" s="13" t="str">
        <f>IF(B110="","",IF(SUMIF('Bunuri predate'!$B$5:$B$1004,B110,'Bunuri predate'!$K$5:$K$1004)=0,"",SUMIF('Bunuri predate'!$B$5:$B$1004,B110,'Bunuri predate'!$K$5:$K$1004)))</f>
        <v/>
      </c>
      <c r="N110" s="12" t="str">
        <f>IF(B110="","",SUMPRODUCT(('Bunuri predate'!$B$5:$B$1004=B110)*(((('Bunuri predate'!$L$5:$L$1004&lt;&gt;"")*('Bunuri predate'!$L$5:$L$1004&lt;&gt;0))+('Bunuri predate'!$I$5:$I$1004="Deteriorat")+('Bunuri predate'!$I$5:$I$1004="Defect")+('Bunuri predate'!$I$5:$I$1004="Lipsă"))&gt;0)))</f>
        <v/>
      </c>
      <c r="O110" s="8"/>
      <c r="P110" s="14" t="str">
        <f t="shared" si="1"/>
        <v/>
      </c>
    </row>
    <row r="111" spans="2:16" x14ac:dyDescent="0.2">
      <c r="B111" s="8" t="str">
        <f>IF(F111="","",MAX($B$5:B110)+1)</f>
        <v/>
      </c>
      <c r="C111" s="9"/>
      <c r="D111" s="10"/>
      <c r="E111" s="11"/>
      <c r="F111" s="11"/>
      <c r="G111" s="11"/>
      <c r="H111" s="11"/>
      <c r="I111" s="11"/>
      <c r="J111" s="11"/>
      <c r="K111" s="11"/>
      <c r="L111" s="12" t="str">
        <f>IF(B111="","",COUNTIF('Bunuri predate'!$B$5:$B$1004,B111))</f>
        <v/>
      </c>
      <c r="M111" s="13" t="str">
        <f>IF(B111="","",IF(SUMIF('Bunuri predate'!$B$5:$B$1004,B111,'Bunuri predate'!$K$5:$K$1004)=0,"",SUMIF('Bunuri predate'!$B$5:$B$1004,B111,'Bunuri predate'!$K$5:$K$1004)))</f>
        <v/>
      </c>
      <c r="N111" s="12" t="str">
        <f>IF(B111="","",SUMPRODUCT(('Bunuri predate'!$B$5:$B$1004=B111)*(((('Bunuri predate'!$L$5:$L$1004&lt;&gt;"")*('Bunuri predate'!$L$5:$L$1004&lt;&gt;0))+('Bunuri predate'!$I$5:$I$1004="Deteriorat")+('Bunuri predate'!$I$5:$I$1004="Defect")+('Bunuri predate'!$I$5:$I$1004="Lipsă"))&gt;0)))</f>
        <v/>
      </c>
      <c r="O111" s="8"/>
      <c r="P111" s="14" t="str">
        <f t="shared" si="1"/>
        <v/>
      </c>
    </row>
    <row r="112" spans="2:16" x14ac:dyDescent="0.2">
      <c r="B112" s="8" t="str">
        <f>IF(F112="","",MAX($B$5:B111)+1)</f>
        <v/>
      </c>
      <c r="C112" s="9"/>
      <c r="D112" s="10"/>
      <c r="E112" s="11"/>
      <c r="F112" s="11"/>
      <c r="G112" s="11"/>
      <c r="H112" s="11"/>
      <c r="I112" s="11"/>
      <c r="J112" s="11"/>
      <c r="K112" s="11"/>
      <c r="L112" s="12" t="str">
        <f>IF(B112="","",COUNTIF('Bunuri predate'!$B$5:$B$1004,B112))</f>
        <v/>
      </c>
      <c r="M112" s="13" t="str">
        <f>IF(B112="","",IF(SUMIF('Bunuri predate'!$B$5:$B$1004,B112,'Bunuri predate'!$K$5:$K$1004)=0,"",SUMIF('Bunuri predate'!$B$5:$B$1004,B112,'Bunuri predate'!$K$5:$K$1004)))</f>
        <v/>
      </c>
      <c r="N112" s="12" t="str">
        <f>IF(B112="","",SUMPRODUCT(('Bunuri predate'!$B$5:$B$1004=B112)*(((('Bunuri predate'!$L$5:$L$1004&lt;&gt;"")*('Bunuri predate'!$L$5:$L$1004&lt;&gt;0))+('Bunuri predate'!$I$5:$I$1004="Deteriorat")+('Bunuri predate'!$I$5:$I$1004="Defect")+('Bunuri predate'!$I$5:$I$1004="Lipsă"))&gt;0)))</f>
        <v/>
      </c>
      <c r="O112" s="8"/>
      <c r="P112" s="14" t="str">
        <f t="shared" si="1"/>
        <v/>
      </c>
    </row>
    <row r="113" spans="2:16" x14ac:dyDescent="0.2">
      <c r="B113" s="8" t="str">
        <f>IF(F113="","",MAX($B$5:B112)+1)</f>
        <v/>
      </c>
      <c r="C113" s="9"/>
      <c r="D113" s="10"/>
      <c r="E113" s="11"/>
      <c r="F113" s="11"/>
      <c r="G113" s="11"/>
      <c r="H113" s="11"/>
      <c r="I113" s="11"/>
      <c r="J113" s="11"/>
      <c r="K113" s="11"/>
      <c r="L113" s="12" t="str">
        <f>IF(B113="","",COUNTIF('Bunuri predate'!$B$5:$B$1004,B113))</f>
        <v/>
      </c>
      <c r="M113" s="13" t="str">
        <f>IF(B113="","",IF(SUMIF('Bunuri predate'!$B$5:$B$1004,B113,'Bunuri predate'!$K$5:$K$1004)=0,"",SUMIF('Bunuri predate'!$B$5:$B$1004,B113,'Bunuri predate'!$K$5:$K$1004)))</f>
        <v/>
      </c>
      <c r="N113" s="12" t="str">
        <f>IF(B113="","",SUMPRODUCT(('Bunuri predate'!$B$5:$B$1004=B113)*(((('Bunuri predate'!$L$5:$L$1004&lt;&gt;"")*('Bunuri predate'!$L$5:$L$1004&lt;&gt;0))+('Bunuri predate'!$I$5:$I$1004="Deteriorat")+('Bunuri predate'!$I$5:$I$1004="Defect")+('Bunuri predate'!$I$5:$I$1004="Lipsă"))&gt;0)))</f>
        <v/>
      </c>
      <c r="O113" s="8"/>
      <c r="P113" s="14" t="str">
        <f t="shared" si="1"/>
        <v/>
      </c>
    </row>
    <row r="114" spans="2:16" x14ac:dyDescent="0.2">
      <c r="B114" s="8" t="str">
        <f>IF(F114="","",MAX($B$5:B113)+1)</f>
        <v/>
      </c>
      <c r="C114" s="9"/>
      <c r="D114" s="10"/>
      <c r="E114" s="11"/>
      <c r="F114" s="11"/>
      <c r="G114" s="11"/>
      <c r="H114" s="11"/>
      <c r="I114" s="11"/>
      <c r="J114" s="11"/>
      <c r="K114" s="11"/>
      <c r="L114" s="12" t="str">
        <f>IF(B114="","",COUNTIF('Bunuri predate'!$B$5:$B$1004,B114))</f>
        <v/>
      </c>
      <c r="M114" s="13" t="str">
        <f>IF(B114="","",IF(SUMIF('Bunuri predate'!$B$5:$B$1004,B114,'Bunuri predate'!$K$5:$K$1004)=0,"",SUMIF('Bunuri predate'!$B$5:$B$1004,B114,'Bunuri predate'!$K$5:$K$1004)))</f>
        <v/>
      </c>
      <c r="N114" s="12" t="str">
        <f>IF(B114="","",SUMPRODUCT(('Bunuri predate'!$B$5:$B$1004=B114)*(((('Bunuri predate'!$L$5:$L$1004&lt;&gt;"")*('Bunuri predate'!$L$5:$L$1004&lt;&gt;0))+('Bunuri predate'!$I$5:$I$1004="Deteriorat")+('Bunuri predate'!$I$5:$I$1004="Defect")+('Bunuri predate'!$I$5:$I$1004="Lipsă"))&gt;0)))</f>
        <v/>
      </c>
      <c r="O114" s="8"/>
      <c r="P114" s="14" t="str">
        <f t="shared" si="1"/>
        <v/>
      </c>
    </row>
    <row r="115" spans="2:16" x14ac:dyDescent="0.2">
      <c r="B115" s="8" t="str">
        <f>IF(F115="","",MAX($B$5:B114)+1)</f>
        <v/>
      </c>
      <c r="C115" s="9"/>
      <c r="D115" s="10"/>
      <c r="E115" s="11"/>
      <c r="F115" s="11"/>
      <c r="G115" s="11"/>
      <c r="H115" s="11"/>
      <c r="I115" s="11"/>
      <c r="J115" s="11"/>
      <c r="K115" s="11"/>
      <c r="L115" s="12" t="str">
        <f>IF(B115="","",COUNTIF('Bunuri predate'!$B$5:$B$1004,B115))</f>
        <v/>
      </c>
      <c r="M115" s="13" t="str">
        <f>IF(B115="","",IF(SUMIF('Bunuri predate'!$B$5:$B$1004,B115,'Bunuri predate'!$K$5:$K$1004)=0,"",SUMIF('Bunuri predate'!$B$5:$B$1004,B115,'Bunuri predate'!$K$5:$K$1004)))</f>
        <v/>
      </c>
      <c r="N115" s="12" t="str">
        <f>IF(B115="","",SUMPRODUCT(('Bunuri predate'!$B$5:$B$1004=B115)*(((('Bunuri predate'!$L$5:$L$1004&lt;&gt;"")*('Bunuri predate'!$L$5:$L$1004&lt;&gt;0))+('Bunuri predate'!$I$5:$I$1004="Deteriorat")+('Bunuri predate'!$I$5:$I$1004="Defect")+('Bunuri predate'!$I$5:$I$1004="Lipsă"))&gt;0)))</f>
        <v/>
      </c>
      <c r="O115" s="8"/>
      <c r="P115" s="14" t="str">
        <f t="shared" si="1"/>
        <v/>
      </c>
    </row>
    <row r="116" spans="2:16" x14ac:dyDescent="0.2">
      <c r="B116" s="8" t="str">
        <f>IF(F116="","",MAX($B$5:B115)+1)</f>
        <v/>
      </c>
      <c r="C116" s="9"/>
      <c r="D116" s="10"/>
      <c r="E116" s="11"/>
      <c r="F116" s="11"/>
      <c r="G116" s="11"/>
      <c r="H116" s="11"/>
      <c r="I116" s="11"/>
      <c r="J116" s="11"/>
      <c r="K116" s="11"/>
      <c r="L116" s="12" t="str">
        <f>IF(B116="","",COUNTIF('Bunuri predate'!$B$5:$B$1004,B116))</f>
        <v/>
      </c>
      <c r="M116" s="13" t="str">
        <f>IF(B116="","",IF(SUMIF('Bunuri predate'!$B$5:$B$1004,B116,'Bunuri predate'!$K$5:$K$1004)=0,"",SUMIF('Bunuri predate'!$B$5:$B$1004,B116,'Bunuri predate'!$K$5:$K$1004)))</f>
        <v/>
      </c>
      <c r="N116" s="12" t="str">
        <f>IF(B116="","",SUMPRODUCT(('Bunuri predate'!$B$5:$B$1004=B116)*(((('Bunuri predate'!$L$5:$L$1004&lt;&gt;"")*('Bunuri predate'!$L$5:$L$1004&lt;&gt;0))+('Bunuri predate'!$I$5:$I$1004="Deteriorat")+('Bunuri predate'!$I$5:$I$1004="Defect")+('Bunuri predate'!$I$5:$I$1004="Lipsă"))&gt;0)))</f>
        <v/>
      </c>
      <c r="O116" s="8"/>
      <c r="P116" s="14" t="str">
        <f t="shared" si="1"/>
        <v/>
      </c>
    </row>
    <row r="117" spans="2:16" x14ac:dyDescent="0.2">
      <c r="B117" s="8" t="str">
        <f>IF(F117="","",MAX($B$5:B116)+1)</f>
        <v/>
      </c>
      <c r="C117" s="9"/>
      <c r="D117" s="10"/>
      <c r="E117" s="11"/>
      <c r="F117" s="11"/>
      <c r="G117" s="11"/>
      <c r="H117" s="11"/>
      <c r="I117" s="11"/>
      <c r="J117" s="11"/>
      <c r="K117" s="11"/>
      <c r="L117" s="12" t="str">
        <f>IF(B117="","",COUNTIF('Bunuri predate'!$B$5:$B$1004,B117))</f>
        <v/>
      </c>
      <c r="M117" s="13" t="str">
        <f>IF(B117="","",IF(SUMIF('Bunuri predate'!$B$5:$B$1004,B117,'Bunuri predate'!$K$5:$K$1004)=0,"",SUMIF('Bunuri predate'!$B$5:$B$1004,B117,'Bunuri predate'!$K$5:$K$1004)))</f>
        <v/>
      </c>
      <c r="N117" s="12" t="str">
        <f>IF(B117="","",SUMPRODUCT(('Bunuri predate'!$B$5:$B$1004=B117)*(((('Bunuri predate'!$L$5:$L$1004&lt;&gt;"")*('Bunuri predate'!$L$5:$L$1004&lt;&gt;0))+('Bunuri predate'!$I$5:$I$1004="Deteriorat")+('Bunuri predate'!$I$5:$I$1004="Defect")+('Bunuri predate'!$I$5:$I$1004="Lipsă"))&gt;0)))</f>
        <v/>
      </c>
      <c r="O117" s="8"/>
      <c r="P117" s="14" t="str">
        <f t="shared" si="1"/>
        <v/>
      </c>
    </row>
    <row r="118" spans="2:16" x14ac:dyDescent="0.2">
      <c r="B118" s="8" t="str">
        <f>IF(F118="","",MAX($B$5:B117)+1)</f>
        <v/>
      </c>
      <c r="C118" s="9"/>
      <c r="D118" s="10"/>
      <c r="E118" s="11"/>
      <c r="F118" s="11"/>
      <c r="G118" s="11"/>
      <c r="H118" s="11"/>
      <c r="I118" s="11"/>
      <c r="J118" s="11"/>
      <c r="K118" s="11"/>
      <c r="L118" s="12" t="str">
        <f>IF(B118="","",COUNTIF('Bunuri predate'!$B$5:$B$1004,B118))</f>
        <v/>
      </c>
      <c r="M118" s="13" t="str">
        <f>IF(B118="","",IF(SUMIF('Bunuri predate'!$B$5:$B$1004,B118,'Bunuri predate'!$K$5:$K$1004)=0,"",SUMIF('Bunuri predate'!$B$5:$B$1004,B118,'Bunuri predate'!$K$5:$K$1004)))</f>
        <v/>
      </c>
      <c r="N118" s="12" t="str">
        <f>IF(B118="","",SUMPRODUCT(('Bunuri predate'!$B$5:$B$1004=B118)*(((('Bunuri predate'!$L$5:$L$1004&lt;&gt;"")*('Bunuri predate'!$L$5:$L$1004&lt;&gt;0))+('Bunuri predate'!$I$5:$I$1004="Deteriorat")+('Bunuri predate'!$I$5:$I$1004="Defect")+('Bunuri predate'!$I$5:$I$1004="Lipsă"))&gt;0)))</f>
        <v/>
      </c>
      <c r="O118" s="8"/>
      <c r="P118" s="14" t="str">
        <f t="shared" si="1"/>
        <v/>
      </c>
    </row>
    <row r="119" spans="2:16" x14ac:dyDescent="0.2">
      <c r="B119" s="8" t="str">
        <f>IF(F119="","",MAX($B$5:B118)+1)</f>
        <v/>
      </c>
      <c r="C119" s="9"/>
      <c r="D119" s="10"/>
      <c r="E119" s="11"/>
      <c r="F119" s="11"/>
      <c r="G119" s="11"/>
      <c r="H119" s="11"/>
      <c r="I119" s="11"/>
      <c r="J119" s="11"/>
      <c r="K119" s="11"/>
      <c r="L119" s="12" t="str">
        <f>IF(B119="","",COUNTIF('Bunuri predate'!$B$5:$B$1004,B119))</f>
        <v/>
      </c>
      <c r="M119" s="13" t="str">
        <f>IF(B119="","",IF(SUMIF('Bunuri predate'!$B$5:$B$1004,B119,'Bunuri predate'!$K$5:$K$1004)=0,"",SUMIF('Bunuri predate'!$B$5:$B$1004,B119,'Bunuri predate'!$K$5:$K$1004)))</f>
        <v/>
      </c>
      <c r="N119" s="12" t="str">
        <f>IF(B119="","",SUMPRODUCT(('Bunuri predate'!$B$5:$B$1004=B119)*(((('Bunuri predate'!$L$5:$L$1004&lt;&gt;"")*('Bunuri predate'!$L$5:$L$1004&lt;&gt;0))+('Bunuri predate'!$I$5:$I$1004="Deteriorat")+('Bunuri predate'!$I$5:$I$1004="Defect")+('Bunuri predate'!$I$5:$I$1004="Lipsă"))&gt;0)))</f>
        <v/>
      </c>
      <c r="O119" s="8"/>
      <c r="P119" s="14" t="str">
        <f t="shared" si="1"/>
        <v/>
      </c>
    </row>
    <row r="120" spans="2:16" x14ac:dyDescent="0.2">
      <c r="B120" s="8" t="str">
        <f>IF(F120="","",MAX($B$5:B119)+1)</f>
        <v/>
      </c>
      <c r="C120" s="9"/>
      <c r="D120" s="10"/>
      <c r="E120" s="11"/>
      <c r="F120" s="11"/>
      <c r="G120" s="11"/>
      <c r="H120" s="11"/>
      <c r="I120" s="11"/>
      <c r="J120" s="11"/>
      <c r="K120" s="11"/>
      <c r="L120" s="12" t="str">
        <f>IF(B120="","",COUNTIF('Bunuri predate'!$B$5:$B$1004,B120))</f>
        <v/>
      </c>
      <c r="M120" s="13" t="str">
        <f>IF(B120="","",IF(SUMIF('Bunuri predate'!$B$5:$B$1004,B120,'Bunuri predate'!$K$5:$K$1004)=0,"",SUMIF('Bunuri predate'!$B$5:$B$1004,B120,'Bunuri predate'!$K$5:$K$1004)))</f>
        <v/>
      </c>
      <c r="N120" s="12" t="str">
        <f>IF(B120="","",SUMPRODUCT(('Bunuri predate'!$B$5:$B$1004=B120)*(((('Bunuri predate'!$L$5:$L$1004&lt;&gt;"")*('Bunuri predate'!$L$5:$L$1004&lt;&gt;0))+('Bunuri predate'!$I$5:$I$1004="Deteriorat")+('Bunuri predate'!$I$5:$I$1004="Defect")+('Bunuri predate'!$I$5:$I$1004="Lipsă"))&gt;0)))</f>
        <v/>
      </c>
      <c r="O120" s="8"/>
      <c r="P120" s="14" t="str">
        <f t="shared" si="1"/>
        <v/>
      </c>
    </row>
    <row r="121" spans="2:16" x14ac:dyDescent="0.2">
      <c r="B121" s="8" t="str">
        <f>IF(F121="","",MAX($B$5:B120)+1)</f>
        <v/>
      </c>
      <c r="C121" s="9"/>
      <c r="D121" s="10"/>
      <c r="E121" s="11"/>
      <c r="F121" s="11"/>
      <c r="G121" s="11"/>
      <c r="H121" s="11"/>
      <c r="I121" s="11"/>
      <c r="J121" s="11"/>
      <c r="K121" s="11"/>
      <c r="L121" s="12" t="str">
        <f>IF(B121="","",COUNTIF('Bunuri predate'!$B$5:$B$1004,B121))</f>
        <v/>
      </c>
      <c r="M121" s="13" t="str">
        <f>IF(B121="","",IF(SUMIF('Bunuri predate'!$B$5:$B$1004,B121,'Bunuri predate'!$K$5:$K$1004)=0,"",SUMIF('Bunuri predate'!$B$5:$B$1004,B121,'Bunuri predate'!$K$5:$K$1004)))</f>
        <v/>
      </c>
      <c r="N121" s="12" t="str">
        <f>IF(B121="","",SUMPRODUCT(('Bunuri predate'!$B$5:$B$1004=B121)*(((('Bunuri predate'!$L$5:$L$1004&lt;&gt;"")*('Bunuri predate'!$L$5:$L$1004&lt;&gt;0))+('Bunuri predate'!$I$5:$I$1004="Deteriorat")+('Bunuri predate'!$I$5:$I$1004="Defect")+('Bunuri predate'!$I$5:$I$1004="Lipsă"))&gt;0)))</f>
        <v/>
      </c>
      <c r="O121" s="8"/>
      <c r="P121" s="14" t="str">
        <f t="shared" si="1"/>
        <v/>
      </c>
    </row>
    <row r="122" spans="2:16" x14ac:dyDescent="0.2">
      <c r="B122" s="8" t="str">
        <f>IF(F122="","",MAX($B$5:B121)+1)</f>
        <v/>
      </c>
      <c r="C122" s="9"/>
      <c r="D122" s="10"/>
      <c r="E122" s="11"/>
      <c r="F122" s="11"/>
      <c r="G122" s="11"/>
      <c r="H122" s="11"/>
      <c r="I122" s="11"/>
      <c r="J122" s="11"/>
      <c r="K122" s="11"/>
      <c r="L122" s="12" t="str">
        <f>IF(B122="","",COUNTIF('Bunuri predate'!$B$5:$B$1004,B122))</f>
        <v/>
      </c>
      <c r="M122" s="13" t="str">
        <f>IF(B122="","",IF(SUMIF('Bunuri predate'!$B$5:$B$1004,B122,'Bunuri predate'!$K$5:$K$1004)=0,"",SUMIF('Bunuri predate'!$B$5:$B$1004,B122,'Bunuri predate'!$K$5:$K$1004)))</f>
        <v/>
      </c>
      <c r="N122" s="12" t="str">
        <f>IF(B122="","",SUMPRODUCT(('Bunuri predate'!$B$5:$B$1004=B122)*(((('Bunuri predate'!$L$5:$L$1004&lt;&gt;"")*('Bunuri predate'!$L$5:$L$1004&lt;&gt;0))+('Bunuri predate'!$I$5:$I$1004="Deteriorat")+('Bunuri predate'!$I$5:$I$1004="Defect")+('Bunuri predate'!$I$5:$I$1004="Lipsă"))&gt;0)))</f>
        <v/>
      </c>
      <c r="O122" s="8"/>
      <c r="P122" s="14" t="str">
        <f t="shared" si="1"/>
        <v/>
      </c>
    </row>
    <row r="123" spans="2:16" x14ac:dyDescent="0.2">
      <c r="B123" s="8" t="str">
        <f>IF(F123="","",MAX($B$5:B122)+1)</f>
        <v/>
      </c>
      <c r="C123" s="9"/>
      <c r="D123" s="10"/>
      <c r="E123" s="11"/>
      <c r="F123" s="11"/>
      <c r="G123" s="11"/>
      <c r="H123" s="11"/>
      <c r="I123" s="11"/>
      <c r="J123" s="11"/>
      <c r="K123" s="11"/>
      <c r="L123" s="12" t="str">
        <f>IF(B123="","",COUNTIF('Bunuri predate'!$B$5:$B$1004,B123))</f>
        <v/>
      </c>
      <c r="M123" s="13" t="str">
        <f>IF(B123="","",IF(SUMIF('Bunuri predate'!$B$5:$B$1004,B123,'Bunuri predate'!$K$5:$K$1004)=0,"",SUMIF('Bunuri predate'!$B$5:$B$1004,B123,'Bunuri predate'!$K$5:$K$1004)))</f>
        <v/>
      </c>
      <c r="N123" s="12" t="str">
        <f>IF(B123="","",SUMPRODUCT(('Bunuri predate'!$B$5:$B$1004=B123)*(((('Bunuri predate'!$L$5:$L$1004&lt;&gt;"")*('Bunuri predate'!$L$5:$L$1004&lt;&gt;0))+('Bunuri predate'!$I$5:$I$1004="Deteriorat")+('Bunuri predate'!$I$5:$I$1004="Defect")+('Bunuri predate'!$I$5:$I$1004="Lipsă"))&gt;0)))</f>
        <v/>
      </c>
      <c r="O123" s="8"/>
      <c r="P123" s="14" t="str">
        <f t="shared" si="1"/>
        <v/>
      </c>
    </row>
    <row r="124" spans="2:16" x14ac:dyDescent="0.2">
      <c r="B124" s="8" t="str">
        <f>IF(F124="","",MAX($B$5:B123)+1)</f>
        <v/>
      </c>
      <c r="C124" s="9"/>
      <c r="D124" s="10"/>
      <c r="E124" s="11"/>
      <c r="F124" s="11"/>
      <c r="G124" s="11"/>
      <c r="H124" s="11"/>
      <c r="I124" s="11"/>
      <c r="J124" s="11"/>
      <c r="K124" s="11"/>
      <c r="L124" s="12" t="str">
        <f>IF(B124="","",COUNTIF('Bunuri predate'!$B$5:$B$1004,B124))</f>
        <v/>
      </c>
      <c r="M124" s="13" t="str">
        <f>IF(B124="","",IF(SUMIF('Bunuri predate'!$B$5:$B$1004,B124,'Bunuri predate'!$K$5:$K$1004)=0,"",SUMIF('Bunuri predate'!$B$5:$B$1004,B124,'Bunuri predate'!$K$5:$K$1004)))</f>
        <v/>
      </c>
      <c r="N124" s="12" t="str">
        <f>IF(B124="","",SUMPRODUCT(('Bunuri predate'!$B$5:$B$1004=B124)*(((('Bunuri predate'!$L$5:$L$1004&lt;&gt;"")*('Bunuri predate'!$L$5:$L$1004&lt;&gt;0))+('Bunuri predate'!$I$5:$I$1004="Deteriorat")+('Bunuri predate'!$I$5:$I$1004="Defect")+('Bunuri predate'!$I$5:$I$1004="Lipsă"))&gt;0)))</f>
        <v/>
      </c>
      <c r="O124" s="8"/>
      <c r="P124" s="14" t="str">
        <f t="shared" si="1"/>
        <v/>
      </c>
    </row>
    <row r="125" spans="2:16" x14ac:dyDescent="0.2">
      <c r="B125" s="8" t="str">
        <f>IF(F125="","",MAX($B$5:B124)+1)</f>
        <v/>
      </c>
      <c r="C125" s="9"/>
      <c r="D125" s="10"/>
      <c r="E125" s="11"/>
      <c r="F125" s="11"/>
      <c r="G125" s="11"/>
      <c r="H125" s="11"/>
      <c r="I125" s="11"/>
      <c r="J125" s="11"/>
      <c r="K125" s="11"/>
      <c r="L125" s="12" t="str">
        <f>IF(B125="","",COUNTIF('Bunuri predate'!$B$5:$B$1004,B125))</f>
        <v/>
      </c>
      <c r="M125" s="13" t="str">
        <f>IF(B125="","",IF(SUMIF('Bunuri predate'!$B$5:$B$1004,B125,'Bunuri predate'!$K$5:$K$1004)=0,"",SUMIF('Bunuri predate'!$B$5:$B$1004,B125,'Bunuri predate'!$K$5:$K$1004)))</f>
        <v/>
      </c>
      <c r="N125" s="12" t="str">
        <f>IF(B125="","",SUMPRODUCT(('Bunuri predate'!$B$5:$B$1004=B125)*(((('Bunuri predate'!$L$5:$L$1004&lt;&gt;"")*('Bunuri predate'!$L$5:$L$1004&lt;&gt;0))+('Bunuri predate'!$I$5:$I$1004="Deteriorat")+('Bunuri predate'!$I$5:$I$1004="Defect")+('Bunuri predate'!$I$5:$I$1004="Lipsă"))&gt;0)))</f>
        <v/>
      </c>
      <c r="O125" s="8"/>
      <c r="P125" s="14" t="str">
        <f t="shared" si="1"/>
        <v/>
      </c>
    </row>
    <row r="126" spans="2:16" x14ac:dyDescent="0.2">
      <c r="B126" s="8" t="str">
        <f>IF(F126="","",MAX($B$5:B125)+1)</f>
        <v/>
      </c>
      <c r="C126" s="9"/>
      <c r="D126" s="10"/>
      <c r="E126" s="11"/>
      <c r="F126" s="11"/>
      <c r="G126" s="11"/>
      <c r="H126" s="11"/>
      <c r="I126" s="11"/>
      <c r="J126" s="11"/>
      <c r="K126" s="11"/>
      <c r="L126" s="12" t="str">
        <f>IF(B126="","",COUNTIF('Bunuri predate'!$B$5:$B$1004,B126))</f>
        <v/>
      </c>
      <c r="M126" s="13" t="str">
        <f>IF(B126="","",IF(SUMIF('Bunuri predate'!$B$5:$B$1004,B126,'Bunuri predate'!$K$5:$K$1004)=0,"",SUMIF('Bunuri predate'!$B$5:$B$1004,B126,'Bunuri predate'!$K$5:$K$1004)))</f>
        <v/>
      </c>
      <c r="N126" s="12" t="str">
        <f>IF(B126="","",SUMPRODUCT(('Bunuri predate'!$B$5:$B$1004=B126)*(((('Bunuri predate'!$L$5:$L$1004&lt;&gt;"")*('Bunuri predate'!$L$5:$L$1004&lt;&gt;0))+('Bunuri predate'!$I$5:$I$1004="Deteriorat")+('Bunuri predate'!$I$5:$I$1004="Defect")+('Bunuri predate'!$I$5:$I$1004="Lipsă"))&gt;0)))</f>
        <v/>
      </c>
      <c r="O126" s="8"/>
      <c r="P126" s="14" t="str">
        <f t="shared" si="1"/>
        <v/>
      </c>
    </row>
    <row r="127" spans="2:16" x14ac:dyDescent="0.2">
      <c r="B127" s="8" t="str">
        <f>IF(F127="","",MAX($B$5:B126)+1)</f>
        <v/>
      </c>
      <c r="C127" s="9"/>
      <c r="D127" s="10"/>
      <c r="E127" s="11"/>
      <c r="F127" s="11"/>
      <c r="G127" s="11"/>
      <c r="H127" s="11"/>
      <c r="I127" s="11"/>
      <c r="J127" s="11"/>
      <c r="K127" s="11"/>
      <c r="L127" s="12" t="str">
        <f>IF(B127="","",COUNTIF('Bunuri predate'!$B$5:$B$1004,B127))</f>
        <v/>
      </c>
      <c r="M127" s="13" t="str">
        <f>IF(B127="","",IF(SUMIF('Bunuri predate'!$B$5:$B$1004,B127,'Bunuri predate'!$K$5:$K$1004)=0,"",SUMIF('Bunuri predate'!$B$5:$B$1004,B127,'Bunuri predate'!$K$5:$K$1004)))</f>
        <v/>
      </c>
      <c r="N127" s="12" t="str">
        <f>IF(B127="","",SUMPRODUCT(('Bunuri predate'!$B$5:$B$1004=B127)*(((('Bunuri predate'!$L$5:$L$1004&lt;&gt;"")*('Bunuri predate'!$L$5:$L$1004&lt;&gt;0))+('Bunuri predate'!$I$5:$I$1004="Deteriorat")+('Bunuri predate'!$I$5:$I$1004="Defect")+('Bunuri predate'!$I$5:$I$1004="Lipsă"))&gt;0)))</f>
        <v/>
      </c>
      <c r="O127" s="8"/>
      <c r="P127" s="14" t="str">
        <f t="shared" si="1"/>
        <v/>
      </c>
    </row>
    <row r="128" spans="2:16" x14ac:dyDescent="0.2">
      <c r="B128" s="8" t="str">
        <f>IF(F128="","",MAX($B$5:B127)+1)</f>
        <v/>
      </c>
      <c r="C128" s="9"/>
      <c r="D128" s="10"/>
      <c r="E128" s="11"/>
      <c r="F128" s="11"/>
      <c r="G128" s="11"/>
      <c r="H128" s="11"/>
      <c r="I128" s="11"/>
      <c r="J128" s="11"/>
      <c r="K128" s="11"/>
      <c r="L128" s="12" t="str">
        <f>IF(B128="","",COUNTIF('Bunuri predate'!$B$5:$B$1004,B128))</f>
        <v/>
      </c>
      <c r="M128" s="13" t="str">
        <f>IF(B128="","",IF(SUMIF('Bunuri predate'!$B$5:$B$1004,B128,'Bunuri predate'!$K$5:$K$1004)=0,"",SUMIF('Bunuri predate'!$B$5:$B$1004,B128,'Bunuri predate'!$K$5:$K$1004)))</f>
        <v/>
      </c>
      <c r="N128" s="12" t="str">
        <f>IF(B128="","",SUMPRODUCT(('Bunuri predate'!$B$5:$B$1004=B128)*(((('Bunuri predate'!$L$5:$L$1004&lt;&gt;"")*('Bunuri predate'!$L$5:$L$1004&lt;&gt;0))+('Bunuri predate'!$I$5:$I$1004="Deteriorat")+('Bunuri predate'!$I$5:$I$1004="Defect")+('Bunuri predate'!$I$5:$I$1004="Lipsă"))&gt;0)))</f>
        <v/>
      </c>
      <c r="O128" s="8"/>
      <c r="P128" s="14" t="str">
        <f t="shared" si="1"/>
        <v/>
      </c>
    </row>
    <row r="129" spans="2:16" x14ac:dyDescent="0.2">
      <c r="B129" s="8" t="str">
        <f>IF(F129="","",MAX($B$5:B128)+1)</f>
        <v/>
      </c>
      <c r="C129" s="9"/>
      <c r="D129" s="10"/>
      <c r="E129" s="11"/>
      <c r="F129" s="11"/>
      <c r="G129" s="11"/>
      <c r="H129" s="11"/>
      <c r="I129" s="11"/>
      <c r="J129" s="11"/>
      <c r="K129" s="11"/>
      <c r="L129" s="12" t="str">
        <f>IF(B129="","",COUNTIF('Bunuri predate'!$B$5:$B$1004,B129))</f>
        <v/>
      </c>
      <c r="M129" s="13" t="str">
        <f>IF(B129="","",IF(SUMIF('Bunuri predate'!$B$5:$B$1004,B129,'Bunuri predate'!$K$5:$K$1004)=0,"",SUMIF('Bunuri predate'!$B$5:$B$1004,B129,'Bunuri predate'!$K$5:$K$1004)))</f>
        <v/>
      </c>
      <c r="N129" s="12" t="str">
        <f>IF(B129="","",SUMPRODUCT(('Bunuri predate'!$B$5:$B$1004=B129)*(((('Bunuri predate'!$L$5:$L$1004&lt;&gt;"")*('Bunuri predate'!$L$5:$L$1004&lt;&gt;0))+('Bunuri predate'!$I$5:$I$1004="Deteriorat")+('Bunuri predate'!$I$5:$I$1004="Defect")+('Bunuri predate'!$I$5:$I$1004="Lipsă"))&gt;0)))</f>
        <v/>
      </c>
      <c r="O129" s="8"/>
      <c r="P129" s="14" t="str">
        <f t="shared" si="1"/>
        <v/>
      </c>
    </row>
    <row r="130" spans="2:16" x14ac:dyDescent="0.2">
      <c r="B130" s="8" t="str">
        <f>IF(F130="","",MAX($B$5:B129)+1)</f>
        <v/>
      </c>
      <c r="C130" s="9"/>
      <c r="D130" s="10"/>
      <c r="E130" s="11"/>
      <c r="F130" s="11"/>
      <c r="G130" s="11"/>
      <c r="H130" s="11"/>
      <c r="I130" s="11"/>
      <c r="J130" s="11"/>
      <c r="K130" s="11"/>
      <c r="L130" s="12" t="str">
        <f>IF(B130="","",COUNTIF('Bunuri predate'!$B$5:$B$1004,B130))</f>
        <v/>
      </c>
      <c r="M130" s="13" t="str">
        <f>IF(B130="","",IF(SUMIF('Bunuri predate'!$B$5:$B$1004,B130,'Bunuri predate'!$K$5:$K$1004)=0,"",SUMIF('Bunuri predate'!$B$5:$B$1004,B130,'Bunuri predate'!$K$5:$K$1004)))</f>
        <v/>
      </c>
      <c r="N130" s="12" t="str">
        <f>IF(B130="","",SUMPRODUCT(('Bunuri predate'!$B$5:$B$1004=B130)*(((('Bunuri predate'!$L$5:$L$1004&lt;&gt;"")*('Bunuri predate'!$L$5:$L$1004&lt;&gt;0))+('Bunuri predate'!$I$5:$I$1004="Deteriorat")+('Bunuri predate'!$I$5:$I$1004="Defect")+('Bunuri predate'!$I$5:$I$1004="Lipsă"))&gt;0)))</f>
        <v/>
      </c>
      <c r="O130" s="8"/>
      <c r="P130" s="14" t="str">
        <f t="shared" si="1"/>
        <v/>
      </c>
    </row>
    <row r="131" spans="2:16" x14ac:dyDescent="0.2">
      <c r="B131" s="8" t="str">
        <f>IF(F131="","",MAX($B$5:B130)+1)</f>
        <v/>
      </c>
      <c r="C131" s="9"/>
      <c r="D131" s="10"/>
      <c r="E131" s="11"/>
      <c r="F131" s="11"/>
      <c r="G131" s="11"/>
      <c r="H131" s="11"/>
      <c r="I131" s="11"/>
      <c r="J131" s="11"/>
      <c r="K131" s="11"/>
      <c r="L131" s="12" t="str">
        <f>IF(B131="","",COUNTIF('Bunuri predate'!$B$5:$B$1004,B131))</f>
        <v/>
      </c>
      <c r="M131" s="13" t="str">
        <f>IF(B131="","",IF(SUMIF('Bunuri predate'!$B$5:$B$1004,B131,'Bunuri predate'!$K$5:$K$1004)=0,"",SUMIF('Bunuri predate'!$B$5:$B$1004,B131,'Bunuri predate'!$K$5:$K$1004)))</f>
        <v/>
      </c>
      <c r="N131" s="12" t="str">
        <f>IF(B131="","",SUMPRODUCT(('Bunuri predate'!$B$5:$B$1004=B131)*(((('Bunuri predate'!$L$5:$L$1004&lt;&gt;"")*('Bunuri predate'!$L$5:$L$1004&lt;&gt;0))+('Bunuri predate'!$I$5:$I$1004="Deteriorat")+('Bunuri predate'!$I$5:$I$1004="Defect")+('Bunuri predate'!$I$5:$I$1004="Lipsă"))&gt;0)))</f>
        <v/>
      </c>
      <c r="O131" s="8"/>
      <c r="P131" s="14" t="str">
        <f t="shared" si="1"/>
        <v/>
      </c>
    </row>
    <row r="132" spans="2:16" x14ac:dyDescent="0.2">
      <c r="B132" s="8" t="str">
        <f>IF(F132="","",MAX($B$5:B131)+1)</f>
        <v/>
      </c>
      <c r="C132" s="9"/>
      <c r="D132" s="10"/>
      <c r="E132" s="11"/>
      <c r="F132" s="11"/>
      <c r="G132" s="11"/>
      <c r="H132" s="11"/>
      <c r="I132" s="11"/>
      <c r="J132" s="11"/>
      <c r="K132" s="11"/>
      <c r="L132" s="12" t="str">
        <f>IF(B132="","",COUNTIF('Bunuri predate'!$B$5:$B$1004,B132))</f>
        <v/>
      </c>
      <c r="M132" s="13" t="str">
        <f>IF(B132="","",IF(SUMIF('Bunuri predate'!$B$5:$B$1004,B132,'Bunuri predate'!$K$5:$K$1004)=0,"",SUMIF('Bunuri predate'!$B$5:$B$1004,B132,'Bunuri predate'!$K$5:$K$1004)))</f>
        <v/>
      </c>
      <c r="N132" s="12" t="str">
        <f>IF(B132="","",SUMPRODUCT(('Bunuri predate'!$B$5:$B$1004=B132)*(((('Bunuri predate'!$L$5:$L$1004&lt;&gt;"")*('Bunuri predate'!$L$5:$L$1004&lt;&gt;0))+('Bunuri predate'!$I$5:$I$1004="Deteriorat")+('Bunuri predate'!$I$5:$I$1004="Defect")+('Bunuri predate'!$I$5:$I$1004="Lipsă"))&gt;0)))</f>
        <v/>
      </c>
      <c r="O132" s="8"/>
      <c r="P132" s="14" t="str">
        <f t="shared" si="1"/>
        <v/>
      </c>
    </row>
    <row r="133" spans="2:16" x14ac:dyDescent="0.2">
      <c r="B133" s="8" t="str">
        <f>IF(F133="","",MAX($B$5:B132)+1)</f>
        <v/>
      </c>
      <c r="C133" s="9"/>
      <c r="D133" s="10"/>
      <c r="E133" s="11"/>
      <c r="F133" s="11"/>
      <c r="G133" s="11"/>
      <c r="H133" s="11"/>
      <c r="I133" s="11"/>
      <c r="J133" s="11"/>
      <c r="K133" s="11"/>
      <c r="L133" s="12" t="str">
        <f>IF(B133="","",COUNTIF('Bunuri predate'!$B$5:$B$1004,B133))</f>
        <v/>
      </c>
      <c r="M133" s="13" t="str">
        <f>IF(B133="","",IF(SUMIF('Bunuri predate'!$B$5:$B$1004,B133,'Bunuri predate'!$K$5:$K$1004)=0,"",SUMIF('Bunuri predate'!$B$5:$B$1004,B133,'Bunuri predate'!$K$5:$K$1004)))</f>
        <v/>
      </c>
      <c r="N133" s="12" t="str">
        <f>IF(B133="","",SUMPRODUCT(('Bunuri predate'!$B$5:$B$1004=B133)*(((('Bunuri predate'!$L$5:$L$1004&lt;&gt;"")*('Bunuri predate'!$L$5:$L$1004&lt;&gt;0))+('Bunuri predate'!$I$5:$I$1004="Deteriorat")+('Bunuri predate'!$I$5:$I$1004="Defect")+('Bunuri predate'!$I$5:$I$1004="Lipsă"))&gt;0)))</f>
        <v/>
      </c>
      <c r="O133" s="8"/>
      <c r="P133" s="14" t="str">
        <f t="shared" ref="P133:P196" si="2">IF(AND(B133="",F133=""),"",TRIM(IF(COUNTIF($B$5:$B$304,B133)&gt;1,"Număr dublat. ","")&amp;IF(OR(C133="",F133="",H133="",J133=""),"Date incomplete. ","")&amp;IF(N(L133)=0,"Nicio poziție în Bunuri predate. ","")&amp;IF(O133&lt;&gt;"Da","Nesemnat de ambele părți. ","")))</f>
        <v/>
      </c>
    </row>
    <row r="134" spans="2:16" x14ac:dyDescent="0.2">
      <c r="B134" s="8" t="str">
        <f>IF(F134="","",MAX($B$5:B133)+1)</f>
        <v/>
      </c>
      <c r="C134" s="9"/>
      <c r="D134" s="10"/>
      <c r="E134" s="11"/>
      <c r="F134" s="11"/>
      <c r="G134" s="11"/>
      <c r="H134" s="11"/>
      <c r="I134" s="11"/>
      <c r="J134" s="11"/>
      <c r="K134" s="11"/>
      <c r="L134" s="12" t="str">
        <f>IF(B134="","",COUNTIF('Bunuri predate'!$B$5:$B$1004,B134))</f>
        <v/>
      </c>
      <c r="M134" s="13" t="str">
        <f>IF(B134="","",IF(SUMIF('Bunuri predate'!$B$5:$B$1004,B134,'Bunuri predate'!$K$5:$K$1004)=0,"",SUMIF('Bunuri predate'!$B$5:$B$1004,B134,'Bunuri predate'!$K$5:$K$1004)))</f>
        <v/>
      </c>
      <c r="N134" s="12" t="str">
        <f>IF(B134="","",SUMPRODUCT(('Bunuri predate'!$B$5:$B$1004=B134)*(((('Bunuri predate'!$L$5:$L$1004&lt;&gt;"")*('Bunuri predate'!$L$5:$L$1004&lt;&gt;0))+('Bunuri predate'!$I$5:$I$1004="Deteriorat")+('Bunuri predate'!$I$5:$I$1004="Defect")+('Bunuri predate'!$I$5:$I$1004="Lipsă"))&gt;0)))</f>
        <v/>
      </c>
      <c r="O134" s="8"/>
      <c r="P134" s="14" t="str">
        <f t="shared" si="2"/>
        <v/>
      </c>
    </row>
    <row r="135" spans="2:16" x14ac:dyDescent="0.2">
      <c r="B135" s="8" t="str">
        <f>IF(F135="","",MAX($B$5:B134)+1)</f>
        <v/>
      </c>
      <c r="C135" s="9"/>
      <c r="D135" s="10"/>
      <c r="E135" s="11"/>
      <c r="F135" s="11"/>
      <c r="G135" s="11"/>
      <c r="H135" s="11"/>
      <c r="I135" s="11"/>
      <c r="J135" s="11"/>
      <c r="K135" s="11"/>
      <c r="L135" s="12" t="str">
        <f>IF(B135="","",COUNTIF('Bunuri predate'!$B$5:$B$1004,B135))</f>
        <v/>
      </c>
      <c r="M135" s="13" t="str">
        <f>IF(B135="","",IF(SUMIF('Bunuri predate'!$B$5:$B$1004,B135,'Bunuri predate'!$K$5:$K$1004)=0,"",SUMIF('Bunuri predate'!$B$5:$B$1004,B135,'Bunuri predate'!$K$5:$K$1004)))</f>
        <v/>
      </c>
      <c r="N135" s="12" t="str">
        <f>IF(B135="","",SUMPRODUCT(('Bunuri predate'!$B$5:$B$1004=B135)*(((('Bunuri predate'!$L$5:$L$1004&lt;&gt;"")*('Bunuri predate'!$L$5:$L$1004&lt;&gt;0))+('Bunuri predate'!$I$5:$I$1004="Deteriorat")+('Bunuri predate'!$I$5:$I$1004="Defect")+('Bunuri predate'!$I$5:$I$1004="Lipsă"))&gt;0)))</f>
        <v/>
      </c>
      <c r="O135" s="8"/>
      <c r="P135" s="14" t="str">
        <f t="shared" si="2"/>
        <v/>
      </c>
    </row>
    <row r="136" spans="2:16" x14ac:dyDescent="0.2">
      <c r="B136" s="8" t="str">
        <f>IF(F136="","",MAX($B$5:B135)+1)</f>
        <v/>
      </c>
      <c r="C136" s="9"/>
      <c r="D136" s="10"/>
      <c r="E136" s="11"/>
      <c r="F136" s="11"/>
      <c r="G136" s="11"/>
      <c r="H136" s="11"/>
      <c r="I136" s="11"/>
      <c r="J136" s="11"/>
      <c r="K136" s="11"/>
      <c r="L136" s="12" t="str">
        <f>IF(B136="","",COUNTIF('Bunuri predate'!$B$5:$B$1004,B136))</f>
        <v/>
      </c>
      <c r="M136" s="13" t="str">
        <f>IF(B136="","",IF(SUMIF('Bunuri predate'!$B$5:$B$1004,B136,'Bunuri predate'!$K$5:$K$1004)=0,"",SUMIF('Bunuri predate'!$B$5:$B$1004,B136,'Bunuri predate'!$K$5:$K$1004)))</f>
        <v/>
      </c>
      <c r="N136" s="12" t="str">
        <f>IF(B136="","",SUMPRODUCT(('Bunuri predate'!$B$5:$B$1004=B136)*(((('Bunuri predate'!$L$5:$L$1004&lt;&gt;"")*('Bunuri predate'!$L$5:$L$1004&lt;&gt;0))+('Bunuri predate'!$I$5:$I$1004="Deteriorat")+('Bunuri predate'!$I$5:$I$1004="Defect")+('Bunuri predate'!$I$5:$I$1004="Lipsă"))&gt;0)))</f>
        <v/>
      </c>
      <c r="O136" s="8"/>
      <c r="P136" s="14" t="str">
        <f t="shared" si="2"/>
        <v/>
      </c>
    </row>
    <row r="137" spans="2:16" x14ac:dyDescent="0.2">
      <c r="B137" s="8" t="str">
        <f>IF(F137="","",MAX($B$5:B136)+1)</f>
        <v/>
      </c>
      <c r="C137" s="9"/>
      <c r="D137" s="10"/>
      <c r="E137" s="11"/>
      <c r="F137" s="11"/>
      <c r="G137" s="11"/>
      <c r="H137" s="11"/>
      <c r="I137" s="11"/>
      <c r="J137" s="11"/>
      <c r="K137" s="11"/>
      <c r="L137" s="12" t="str">
        <f>IF(B137="","",COUNTIF('Bunuri predate'!$B$5:$B$1004,B137))</f>
        <v/>
      </c>
      <c r="M137" s="13" t="str">
        <f>IF(B137="","",IF(SUMIF('Bunuri predate'!$B$5:$B$1004,B137,'Bunuri predate'!$K$5:$K$1004)=0,"",SUMIF('Bunuri predate'!$B$5:$B$1004,B137,'Bunuri predate'!$K$5:$K$1004)))</f>
        <v/>
      </c>
      <c r="N137" s="12" t="str">
        <f>IF(B137="","",SUMPRODUCT(('Bunuri predate'!$B$5:$B$1004=B137)*(((('Bunuri predate'!$L$5:$L$1004&lt;&gt;"")*('Bunuri predate'!$L$5:$L$1004&lt;&gt;0))+('Bunuri predate'!$I$5:$I$1004="Deteriorat")+('Bunuri predate'!$I$5:$I$1004="Defect")+('Bunuri predate'!$I$5:$I$1004="Lipsă"))&gt;0)))</f>
        <v/>
      </c>
      <c r="O137" s="8"/>
      <c r="P137" s="14" t="str">
        <f t="shared" si="2"/>
        <v/>
      </c>
    </row>
    <row r="138" spans="2:16" x14ac:dyDescent="0.2">
      <c r="B138" s="8" t="str">
        <f>IF(F138="","",MAX($B$5:B137)+1)</f>
        <v/>
      </c>
      <c r="C138" s="9"/>
      <c r="D138" s="10"/>
      <c r="E138" s="11"/>
      <c r="F138" s="11"/>
      <c r="G138" s="11"/>
      <c r="H138" s="11"/>
      <c r="I138" s="11"/>
      <c r="J138" s="11"/>
      <c r="K138" s="11"/>
      <c r="L138" s="12" t="str">
        <f>IF(B138="","",COUNTIF('Bunuri predate'!$B$5:$B$1004,B138))</f>
        <v/>
      </c>
      <c r="M138" s="13" t="str">
        <f>IF(B138="","",IF(SUMIF('Bunuri predate'!$B$5:$B$1004,B138,'Bunuri predate'!$K$5:$K$1004)=0,"",SUMIF('Bunuri predate'!$B$5:$B$1004,B138,'Bunuri predate'!$K$5:$K$1004)))</f>
        <v/>
      </c>
      <c r="N138" s="12" t="str">
        <f>IF(B138="","",SUMPRODUCT(('Bunuri predate'!$B$5:$B$1004=B138)*(((('Bunuri predate'!$L$5:$L$1004&lt;&gt;"")*('Bunuri predate'!$L$5:$L$1004&lt;&gt;0))+('Bunuri predate'!$I$5:$I$1004="Deteriorat")+('Bunuri predate'!$I$5:$I$1004="Defect")+('Bunuri predate'!$I$5:$I$1004="Lipsă"))&gt;0)))</f>
        <v/>
      </c>
      <c r="O138" s="8"/>
      <c r="P138" s="14" t="str">
        <f t="shared" si="2"/>
        <v/>
      </c>
    </row>
    <row r="139" spans="2:16" x14ac:dyDescent="0.2">
      <c r="B139" s="8" t="str">
        <f>IF(F139="","",MAX($B$5:B138)+1)</f>
        <v/>
      </c>
      <c r="C139" s="9"/>
      <c r="D139" s="10"/>
      <c r="E139" s="11"/>
      <c r="F139" s="11"/>
      <c r="G139" s="11"/>
      <c r="H139" s="11"/>
      <c r="I139" s="11"/>
      <c r="J139" s="11"/>
      <c r="K139" s="11"/>
      <c r="L139" s="12" t="str">
        <f>IF(B139="","",COUNTIF('Bunuri predate'!$B$5:$B$1004,B139))</f>
        <v/>
      </c>
      <c r="M139" s="13" t="str">
        <f>IF(B139="","",IF(SUMIF('Bunuri predate'!$B$5:$B$1004,B139,'Bunuri predate'!$K$5:$K$1004)=0,"",SUMIF('Bunuri predate'!$B$5:$B$1004,B139,'Bunuri predate'!$K$5:$K$1004)))</f>
        <v/>
      </c>
      <c r="N139" s="12" t="str">
        <f>IF(B139="","",SUMPRODUCT(('Bunuri predate'!$B$5:$B$1004=B139)*(((('Bunuri predate'!$L$5:$L$1004&lt;&gt;"")*('Bunuri predate'!$L$5:$L$1004&lt;&gt;0))+('Bunuri predate'!$I$5:$I$1004="Deteriorat")+('Bunuri predate'!$I$5:$I$1004="Defect")+('Bunuri predate'!$I$5:$I$1004="Lipsă"))&gt;0)))</f>
        <v/>
      </c>
      <c r="O139" s="8"/>
      <c r="P139" s="14" t="str">
        <f t="shared" si="2"/>
        <v/>
      </c>
    </row>
    <row r="140" spans="2:16" x14ac:dyDescent="0.2">
      <c r="B140" s="8" t="str">
        <f>IF(F140="","",MAX($B$5:B139)+1)</f>
        <v/>
      </c>
      <c r="C140" s="9"/>
      <c r="D140" s="10"/>
      <c r="E140" s="11"/>
      <c r="F140" s="11"/>
      <c r="G140" s="11"/>
      <c r="H140" s="11"/>
      <c r="I140" s="11"/>
      <c r="J140" s="11"/>
      <c r="K140" s="11"/>
      <c r="L140" s="12" t="str">
        <f>IF(B140="","",COUNTIF('Bunuri predate'!$B$5:$B$1004,B140))</f>
        <v/>
      </c>
      <c r="M140" s="13" t="str">
        <f>IF(B140="","",IF(SUMIF('Bunuri predate'!$B$5:$B$1004,B140,'Bunuri predate'!$K$5:$K$1004)=0,"",SUMIF('Bunuri predate'!$B$5:$B$1004,B140,'Bunuri predate'!$K$5:$K$1004)))</f>
        <v/>
      </c>
      <c r="N140" s="12" t="str">
        <f>IF(B140="","",SUMPRODUCT(('Bunuri predate'!$B$5:$B$1004=B140)*(((('Bunuri predate'!$L$5:$L$1004&lt;&gt;"")*('Bunuri predate'!$L$5:$L$1004&lt;&gt;0))+('Bunuri predate'!$I$5:$I$1004="Deteriorat")+('Bunuri predate'!$I$5:$I$1004="Defect")+('Bunuri predate'!$I$5:$I$1004="Lipsă"))&gt;0)))</f>
        <v/>
      </c>
      <c r="O140" s="8"/>
      <c r="P140" s="14" t="str">
        <f t="shared" si="2"/>
        <v/>
      </c>
    </row>
    <row r="141" spans="2:16" x14ac:dyDescent="0.2">
      <c r="B141" s="8" t="str">
        <f>IF(F141="","",MAX($B$5:B140)+1)</f>
        <v/>
      </c>
      <c r="C141" s="9"/>
      <c r="D141" s="10"/>
      <c r="E141" s="11"/>
      <c r="F141" s="11"/>
      <c r="G141" s="11"/>
      <c r="H141" s="11"/>
      <c r="I141" s="11"/>
      <c r="J141" s="11"/>
      <c r="K141" s="11"/>
      <c r="L141" s="12" t="str">
        <f>IF(B141="","",COUNTIF('Bunuri predate'!$B$5:$B$1004,B141))</f>
        <v/>
      </c>
      <c r="M141" s="13" t="str">
        <f>IF(B141="","",IF(SUMIF('Bunuri predate'!$B$5:$B$1004,B141,'Bunuri predate'!$K$5:$K$1004)=0,"",SUMIF('Bunuri predate'!$B$5:$B$1004,B141,'Bunuri predate'!$K$5:$K$1004)))</f>
        <v/>
      </c>
      <c r="N141" s="12" t="str">
        <f>IF(B141="","",SUMPRODUCT(('Bunuri predate'!$B$5:$B$1004=B141)*(((('Bunuri predate'!$L$5:$L$1004&lt;&gt;"")*('Bunuri predate'!$L$5:$L$1004&lt;&gt;0))+('Bunuri predate'!$I$5:$I$1004="Deteriorat")+('Bunuri predate'!$I$5:$I$1004="Defect")+('Bunuri predate'!$I$5:$I$1004="Lipsă"))&gt;0)))</f>
        <v/>
      </c>
      <c r="O141" s="8"/>
      <c r="P141" s="14" t="str">
        <f t="shared" si="2"/>
        <v/>
      </c>
    </row>
    <row r="142" spans="2:16" x14ac:dyDescent="0.2">
      <c r="B142" s="8" t="str">
        <f>IF(F142="","",MAX($B$5:B141)+1)</f>
        <v/>
      </c>
      <c r="C142" s="9"/>
      <c r="D142" s="10"/>
      <c r="E142" s="11"/>
      <c r="F142" s="11"/>
      <c r="G142" s="11"/>
      <c r="H142" s="11"/>
      <c r="I142" s="11"/>
      <c r="J142" s="11"/>
      <c r="K142" s="11"/>
      <c r="L142" s="12" t="str">
        <f>IF(B142="","",COUNTIF('Bunuri predate'!$B$5:$B$1004,B142))</f>
        <v/>
      </c>
      <c r="M142" s="13" t="str">
        <f>IF(B142="","",IF(SUMIF('Bunuri predate'!$B$5:$B$1004,B142,'Bunuri predate'!$K$5:$K$1004)=0,"",SUMIF('Bunuri predate'!$B$5:$B$1004,B142,'Bunuri predate'!$K$5:$K$1004)))</f>
        <v/>
      </c>
      <c r="N142" s="12" t="str">
        <f>IF(B142="","",SUMPRODUCT(('Bunuri predate'!$B$5:$B$1004=B142)*(((('Bunuri predate'!$L$5:$L$1004&lt;&gt;"")*('Bunuri predate'!$L$5:$L$1004&lt;&gt;0))+('Bunuri predate'!$I$5:$I$1004="Deteriorat")+('Bunuri predate'!$I$5:$I$1004="Defect")+('Bunuri predate'!$I$5:$I$1004="Lipsă"))&gt;0)))</f>
        <v/>
      </c>
      <c r="O142" s="8"/>
      <c r="P142" s="14" t="str">
        <f t="shared" si="2"/>
        <v/>
      </c>
    </row>
    <row r="143" spans="2:16" x14ac:dyDescent="0.2">
      <c r="B143" s="8" t="str">
        <f>IF(F143="","",MAX($B$5:B142)+1)</f>
        <v/>
      </c>
      <c r="C143" s="9"/>
      <c r="D143" s="10"/>
      <c r="E143" s="11"/>
      <c r="F143" s="11"/>
      <c r="G143" s="11"/>
      <c r="H143" s="11"/>
      <c r="I143" s="11"/>
      <c r="J143" s="11"/>
      <c r="K143" s="11"/>
      <c r="L143" s="12" t="str">
        <f>IF(B143="","",COUNTIF('Bunuri predate'!$B$5:$B$1004,B143))</f>
        <v/>
      </c>
      <c r="M143" s="13" t="str">
        <f>IF(B143="","",IF(SUMIF('Bunuri predate'!$B$5:$B$1004,B143,'Bunuri predate'!$K$5:$K$1004)=0,"",SUMIF('Bunuri predate'!$B$5:$B$1004,B143,'Bunuri predate'!$K$5:$K$1004)))</f>
        <v/>
      </c>
      <c r="N143" s="12" t="str">
        <f>IF(B143="","",SUMPRODUCT(('Bunuri predate'!$B$5:$B$1004=B143)*(((('Bunuri predate'!$L$5:$L$1004&lt;&gt;"")*('Bunuri predate'!$L$5:$L$1004&lt;&gt;0))+('Bunuri predate'!$I$5:$I$1004="Deteriorat")+('Bunuri predate'!$I$5:$I$1004="Defect")+('Bunuri predate'!$I$5:$I$1004="Lipsă"))&gt;0)))</f>
        <v/>
      </c>
      <c r="O143" s="8"/>
      <c r="P143" s="14" t="str">
        <f t="shared" si="2"/>
        <v/>
      </c>
    </row>
    <row r="144" spans="2:16" x14ac:dyDescent="0.2">
      <c r="B144" s="8" t="str">
        <f>IF(F144="","",MAX($B$5:B143)+1)</f>
        <v/>
      </c>
      <c r="C144" s="9"/>
      <c r="D144" s="10"/>
      <c r="E144" s="11"/>
      <c r="F144" s="11"/>
      <c r="G144" s="11"/>
      <c r="H144" s="11"/>
      <c r="I144" s="11"/>
      <c r="J144" s="11"/>
      <c r="K144" s="11"/>
      <c r="L144" s="12" t="str">
        <f>IF(B144="","",COUNTIF('Bunuri predate'!$B$5:$B$1004,B144))</f>
        <v/>
      </c>
      <c r="M144" s="13" t="str">
        <f>IF(B144="","",IF(SUMIF('Bunuri predate'!$B$5:$B$1004,B144,'Bunuri predate'!$K$5:$K$1004)=0,"",SUMIF('Bunuri predate'!$B$5:$B$1004,B144,'Bunuri predate'!$K$5:$K$1004)))</f>
        <v/>
      </c>
      <c r="N144" s="12" t="str">
        <f>IF(B144="","",SUMPRODUCT(('Bunuri predate'!$B$5:$B$1004=B144)*(((('Bunuri predate'!$L$5:$L$1004&lt;&gt;"")*('Bunuri predate'!$L$5:$L$1004&lt;&gt;0))+('Bunuri predate'!$I$5:$I$1004="Deteriorat")+('Bunuri predate'!$I$5:$I$1004="Defect")+('Bunuri predate'!$I$5:$I$1004="Lipsă"))&gt;0)))</f>
        <v/>
      </c>
      <c r="O144" s="8"/>
      <c r="P144" s="14" t="str">
        <f t="shared" si="2"/>
        <v/>
      </c>
    </row>
    <row r="145" spans="2:16" x14ac:dyDescent="0.2">
      <c r="B145" s="8" t="str">
        <f>IF(F145="","",MAX($B$5:B144)+1)</f>
        <v/>
      </c>
      <c r="C145" s="9"/>
      <c r="D145" s="10"/>
      <c r="E145" s="11"/>
      <c r="F145" s="11"/>
      <c r="G145" s="11"/>
      <c r="H145" s="11"/>
      <c r="I145" s="11"/>
      <c r="J145" s="11"/>
      <c r="K145" s="11"/>
      <c r="L145" s="12" t="str">
        <f>IF(B145="","",COUNTIF('Bunuri predate'!$B$5:$B$1004,B145))</f>
        <v/>
      </c>
      <c r="M145" s="13" t="str">
        <f>IF(B145="","",IF(SUMIF('Bunuri predate'!$B$5:$B$1004,B145,'Bunuri predate'!$K$5:$K$1004)=0,"",SUMIF('Bunuri predate'!$B$5:$B$1004,B145,'Bunuri predate'!$K$5:$K$1004)))</f>
        <v/>
      </c>
      <c r="N145" s="12" t="str">
        <f>IF(B145="","",SUMPRODUCT(('Bunuri predate'!$B$5:$B$1004=B145)*(((('Bunuri predate'!$L$5:$L$1004&lt;&gt;"")*('Bunuri predate'!$L$5:$L$1004&lt;&gt;0))+('Bunuri predate'!$I$5:$I$1004="Deteriorat")+('Bunuri predate'!$I$5:$I$1004="Defect")+('Bunuri predate'!$I$5:$I$1004="Lipsă"))&gt;0)))</f>
        <v/>
      </c>
      <c r="O145" s="8"/>
      <c r="P145" s="14" t="str">
        <f t="shared" si="2"/>
        <v/>
      </c>
    </row>
    <row r="146" spans="2:16" x14ac:dyDescent="0.2">
      <c r="B146" s="8" t="str">
        <f>IF(F146="","",MAX($B$5:B145)+1)</f>
        <v/>
      </c>
      <c r="C146" s="9"/>
      <c r="D146" s="10"/>
      <c r="E146" s="11"/>
      <c r="F146" s="11"/>
      <c r="G146" s="11"/>
      <c r="H146" s="11"/>
      <c r="I146" s="11"/>
      <c r="J146" s="11"/>
      <c r="K146" s="11"/>
      <c r="L146" s="12" t="str">
        <f>IF(B146="","",COUNTIF('Bunuri predate'!$B$5:$B$1004,B146))</f>
        <v/>
      </c>
      <c r="M146" s="13" t="str">
        <f>IF(B146="","",IF(SUMIF('Bunuri predate'!$B$5:$B$1004,B146,'Bunuri predate'!$K$5:$K$1004)=0,"",SUMIF('Bunuri predate'!$B$5:$B$1004,B146,'Bunuri predate'!$K$5:$K$1004)))</f>
        <v/>
      </c>
      <c r="N146" s="12" t="str">
        <f>IF(B146="","",SUMPRODUCT(('Bunuri predate'!$B$5:$B$1004=B146)*(((('Bunuri predate'!$L$5:$L$1004&lt;&gt;"")*('Bunuri predate'!$L$5:$L$1004&lt;&gt;0))+('Bunuri predate'!$I$5:$I$1004="Deteriorat")+('Bunuri predate'!$I$5:$I$1004="Defect")+('Bunuri predate'!$I$5:$I$1004="Lipsă"))&gt;0)))</f>
        <v/>
      </c>
      <c r="O146" s="8"/>
      <c r="P146" s="14" t="str">
        <f t="shared" si="2"/>
        <v/>
      </c>
    </row>
    <row r="147" spans="2:16" x14ac:dyDescent="0.2">
      <c r="B147" s="8" t="str">
        <f>IF(F147="","",MAX($B$5:B146)+1)</f>
        <v/>
      </c>
      <c r="C147" s="9"/>
      <c r="D147" s="10"/>
      <c r="E147" s="11"/>
      <c r="F147" s="11"/>
      <c r="G147" s="11"/>
      <c r="H147" s="11"/>
      <c r="I147" s="11"/>
      <c r="J147" s="11"/>
      <c r="K147" s="11"/>
      <c r="L147" s="12" t="str">
        <f>IF(B147="","",COUNTIF('Bunuri predate'!$B$5:$B$1004,B147))</f>
        <v/>
      </c>
      <c r="M147" s="13" t="str">
        <f>IF(B147="","",IF(SUMIF('Bunuri predate'!$B$5:$B$1004,B147,'Bunuri predate'!$K$5:$K$1004)=0,"",SUMIF('Bunuri predate'!$B$5:$B$1004,B147,'Bunuri predate'!$K$5:$K$1004)))</f>
        <v/>
      </c>
      <c r="N147" s="12" t="str">
        <f>IF(B147="","",SUMPRODUCT(('Bunuri predate'!$B$5:$B$1004=B147)*(((('Bunuri predate'!$L$5:$L$1004&lt;&gt;"")*('Bunuri predate'!$L$5:$L$1004&lt;&gt;0))+('Bunuri predate'!$I$5:$I$1004="Deteriorat")+('Bunuri predate'!$I$5:$I$1004="Defect")+('Bunuri predate'!$I$5:$I$1004="Lipsă"))&gt;0)))</f>
        <v/>
      </c>
      <c r="O147" s="8"/>
      <c r="P147" s="14" t="str">
        <f t="shared" si="2"/>
        <v/>
      </c>
    </row>
    <row r="148" spans="2:16" x14ac:dyDescent="0.2">
      <c r="B148" s="8" t="str">
        <f>IF(F148="","",MAX($B$5:B147)+1)</f>
        <v/>
      </c>
      <c r="C148" s="9"/>
      <c r="D148" s="10"/>
      <c r="E148" s="11"/>
      <c r="F148" s="11"/>
      <c r="G148" s="11"/>
      <c r="H148" s="11"/>
      <c r="I148" s="11"/>
      <c r="J148" s="11"/>
      <c r="K148" s="11"/>
      <c r="L148" s="12" t="str">
        <f>IF(B148="","",COUNTIF('Bunuri predate'!$B$5:$B$1004,B148))</f>
        <v/>
      </c>
      <c r="M148" s="13" t="str">
        <f>IF(B148="","",IF(SUMIF('Bunuri predate'!$B$5:$B$1004,B148,'Bunuri predate'!$K$5:$K$1004)=0,"",SUMIF('Bunuri predate'!$B$5:$B$1004,B148,'Bunuri predate'!$K$5:$K$1004)))</f>
        <v/>
      </c>
      <c r="N148" s="12" t="str">
        <f>IF(B148="","",SUMPRODUCT(('Bunuri predate'!$B$5:$B$1004=B148)*(((('Bunuri predate'!$L$5:$L$1004&lt;&gt;"")*('Bunuri predate'!$L$5:$L$1004&lt;&gt;0))+('Bunuri predate'!$I$5:$I$1004="Deteriorat")+('Bunuri predate'!$I$5:$I$1004="Defect")+('Bunuri predate'!$I$5:$I$1004="Lipsă"))&gt;0)))</f>
        <v/>
      </c>
      <c r="O148" s="8"/>
      <c r="P148" s="14" t="str">
        <f t="shared" si="2"/>
        <v/>
      </c>
    </row>
    <row r="149" spans="2:16" x14ac:dyDescent="0.2">
      <c r="B149" s="8" t="str">
        <f>IF(F149="","",MAX($B$5:B148)+1)</f>
        <v/>
      </c>
      <c r="C149" s="9"/>
      <c r="D149" s="10"/>
      <c r="E149" s="11"/>
      <c r="F149" s="11"/>
      <c r="G149" s="11"/>
      <c r="H149" s="11"/>
      <c r="I149" s="11"/>
      <c r="J149" s="11"/>
      <c r="K149" s="11"/>
      <c r="L149" s="12" t="str">
        <f>IF(B149="","",COUNTIF('Bunuri predate'!$B$5:$B$1004,B149))</f>
        <v/>
      </c>
      <c r="M149" s="13" t="str">
        <f>IF(B149="","",IF(SUMIF('Bunuri predate'!$B$5:$B$1004,B149,'Bunuri predate'!$K$5:$K$1004)=0,"",SUMIF('Bunuri predate'!$B$5:$B$1004,B149,'Bunuri predate'!$K$5:$K$1004)))</f>
        <v/>
      </c>
      <c r="N149" s="12" t="str">
        <f>IF(B149="","",SUMPRODUCT(('Bunuri predate'!$B$5:$B$1004=B149)*(((('Bunuri predate'!$L$5:$L$1004&lt;&gt;"")*('Bunuri predate'!$L$5:$L$1004&lt;&gt;0))+('Bunuri predate'!$I$5:$I$1004="Deteriorat")+('Bunuri predate'!$I$5:$I$1004="Defect")+('Bunuri predate'!$I$5:$I$1004="Lipsă"))&gt;0)))</f>
        <v/>
      </c>
      <c r="O149" s="8"/>
      <c r="P149" s="14" t="str">
        <f t="shared" si="2"/>
        <v/>
      </c>
    </row>
    <row r="150" spans="2:16" x14ac:dyDescent="0.2">
      <c r="B150" s="8" t="str">
        <f>IF(F150="","",MAX($B$5:B149)+1)</f>
        <v/>
      </c>
      <c r="C150" s="9"/>
      <c r="D150" s="10"/>
      <c r="E150" s="11"/>
      <c r="F150" s="11"/>
      <c r="G150" s="11"/>
      <c r="H150" s="11"/>
      <c r="I150" s="11"/>
      <c r="J150" s="11"/>
      <c r="K150" s="11"/>
      <c r="L150" s="12" t="str">
        <f>IF(B150="","",COUNTIF('Bunuri predate'!$B$5:$B$1004,B150))</f>
        <v/>
      </c>
      <c r="M150" s="13" t="str">
        <f>IF(B150="","",IF(SUMIF('Bunuri predate'!$B$5:$B$1004,B150,'Bunuri predate'!$K$5:$K$1004)=0,"",SUMIF('Bunuri predate'!$B$5:$B$1004,B150,'Bunuri predate'!$K$5:$K$1004)))</f>
        <v/>
      </c>
      <c r="N150" s="12" t="str">
        <f>IF(B150="","",SUMPRODUCT(('Bunuri predate'!$B$5:$B$1004=B150)*(((('Bunuri predate'!$L$5:$L$1004&lt;&gt;"")*('Bunuri predate'!$L$5:$L$1004&lt;&gt;0))+('Bunuri predate'!$I$5:$I$1004="Deteriorat")+('Bunuri predate'!$I$5:$I$1004="Defect")+('Bunuri predate'!$I$5:$I$1004="Lipsă"))&gt;0)))</f>
        <v/>
      </c>
      <c r="O150" s="8"/>
      <c r="P150" s="14" t="str">
        <f t="shared" si="2"/>
        <v/>
      </c>
    </row>
    <row r="151" spans="2:16" x14ac:dyDescent="0.2">
      <c r="B151" s="8" t="str">
        <f>IF(F151="","",MAX($B$5:B150)+1)</f>
        <v/>
      </c>
      <c r="C151" s="9"/>
      <c r="D151" s="10"/>
      <c r="E151" s="11"/>
      <c r="F151" s="11"/>
      <c r="G151" s="11"/>
      <c r="H151" s="11"/>
      <c r="I151" s="11"/>
      <c r="J151" s="11"/>
      <c r="K151" s="11"/>
      <c r="L151" s="12" t="str">
        <f>IF(B151="","",COUNTIF('Bunuri predate'!$B$5:$B$1004,B151))</f>
        <v/>
      </c>
      <c r="M151" s="13" t="str">
        <f>IF(B151="","",IF(SUMIF('Bunuri predate'!$B$5:$B$1004,B151,'Bunuri predate'!$K$5:$K$1004)=0,"",SUMIF('Bunuri predate'!$B$5:$B$1004,B151,'Bunuri predate'!$K$5:$K$1004)))</f>
        <v/>
      </c>
      <c r="N151" s="12" t="str">
        <f>IF(B151="","",SUMPRODUCT(('Bunuri predate'!$B$5:$B$1004=B151)*(((('Bunuri predate'!$L$5:$L$1004&lt;&gt;"")*('Bunuri predate'!$L$5:$L$1004&lt;&gt;0))+('Bunuri predate'!$I$5:$I$1004="Deteriorat")+('Bunuri predate'!$I$5:$I$1004="Defect")+('Bunuri predate'!$I$5:$I$1004="Lipsă"))&gt;0)))</f>
        <v/>
      </c>
      <c r="O151" s="8"/>
      <c r="P151" s="14" t="str">
        <f t="shared" si="2"/>
        <v/>
      </c>
    </row>
    <row r="152" spans="2:16" x14ac:dyDescent="0.2">
      <c r="B152" s="8" t="str">
        <f>IF(F152="","",MAX($B$5:B151)+1)</f>
        <v/>
      </c>
      <c r="C152" s="9"/>
      <c r="D152" s="10"/>
      <c r="E152" s="11"/>
      <c r="F152" s="11"/>
      <c r="G152" s="11"/>
      <c r="H152" s="11"/>
      <c r="I152" s="11"/>
      <c r="J152" s="11"/>
      <c r="K152" s="11"/>
      <c r="L152" s="12" t="str">
        <f>IF(B152="","",COUNTIF('Bunuri predate'!$B$5:$B$1004,B152))</f>
        <v/>
      </c>
      <c r="M152" s="13" t="str">
        <f>IF(B152="","",IF(SUMIF('Bunuri predate'!$B$5:$B$1004,B152,'Bunuri predate'!$K$5:$K$1004)=0,"",SUMIF('Bunuri predate'!$B$5:$B$1004,B152,'Bunuri predate'!$K$5:$K$1004)))</f>
        <v/>
      </c>
      <c r="N152" s="12" t="str">
        <f>IF(B152="","",SUMPRODUCT(('Bunuri predate'!$B$5:$B$1004=B152)*(((('Bunuri predate'!$L$5:$L$1004&lt;&gt;"")*('Bunuri predate'!$L$5:$L$1004&lt;&gt;0))+('Bunuri predate'!$I$5:$I$1004="Deteriorat")+('Bunuri predate'!$I$5:$I$1004="Defect")+('Bunuri predate'!$I$5:$I$1004="Lipsă"))&gt;0)))</f>
        <v/>
      </c>
      <c r="O152" s="8"/>
      <c r="P152" s="14" t="str">
        <f t="shared" si="2"/>
        <v/>
      </c>
    </row>
    <row r="153" spans="2:16" x14ac:dyDescent="0.2">
      <c r="B153" s="8" t="str">
        <f>IF(F153="","",MAX($B$5:B152)+1)</f>
        <v/>
      </c>
      <c r="C153" s="9"/>
      <c r="D153" s="10"/>
      <c r="E153" s="11"/>
      <c r="F153" s="11"/>
      <c r="G153" s="11"/>
      <c r="H153" s="11"/>
      <c r="I153" s="11"/>
      <c r="J153" s="11"/>
      <c r="K153" s="11"/>
      <c r="L153" s="12" t="str">
        <f>IF(B153="","",COUNTIF('Bunuri predate'!$B$5:$B$1004,B153))</f>
        <v/>
      </c>
      <c r="M153" s="13" t="str">
        <f>IF(B153="","",IF(SUMIF('Bunuri predate'!$B$5:$B$1004,B153,'Bunuri predate'!$K$5:$K$1004)=0,"",SUMIF('Bunuri predate'!$B$5:$B$1004,B153,'Bunuri predate'!$K$5:$K$1004)))</f>
        <v/>
      </c>
      <c r="N153" s="12" t="str">
        <f>IF(B153="","",SUMPRODUCT(('Bunuri predate'!$B$5:$B$1004=B153)*(((('Bunuri predate'!$L$5:$L$1004&lt;&gt;"")*('Bunuri predate'!$L$5:$L$1004&lt;&gt;0))+('Bunuri predate'!$I$5:$I$1004="Deteriorat")+('Bunuri predate'!$I$5:$I$1004="Defect")+('Bunuri predate'!$I$5:$I$1004="Lipsă"))&gt;0)))</f>
        <v/>
      </c>
      <c r="O153" s="8"/>
      <c r="P153" s="14" t="str">
        <f t="shared" si="2"/>
        <v/>
      </c>
    </row>
    <row r="154" spans="2:16" x14ac:dyDescent="0.2">
      <c r="B154" s="8" t="str">
        <f>IF(F154="","",MAX($B$5:B153)+1)</f>
        <v/>
      </c>
      <c r="C154" s="9"/>
      <c r="D154" s="10"/>
      <c r="E154" s="11"/>
      <c r="F154" s="11"/>
      <c r="G154" s="11"/>
      <c r="H154" s="11"/>
      <c r="I154" s="11"/>
      <c r="J154" s="11"/>
      <c r="K154" s="11"/>
      <c r="L154" s="12" t="str">
        <f>IF(B154="","",COUNTIF('Bunuri predate'!$B$5:$B$1004,B154))</f>
        <v/>
      </c>
      <c r="M154" s="13" t="str">
        <f>IF(B154="","",IF(SUMIF('Bunuri predate'!$B$5:$B$1004,B154,'Bunuri predate'!$K$5:$K$1004)=0,"",SUMIF('Bunuri predate'!$B$5:$B$1004,B154,'Bunuri predate'!$K$5:$K$1004)))</f>
        <v/>
      </c>
      <c r="N154" s="12" t="str">
        <f>IF(B154="","",SUMPRODUCT(('Bunuri predate'!$B$5:$B$1004=B154)*(((('Bunuri predate'!$L$5:$L$1004&lt;&gt;"")*('Bunuri predate'!$L$5:$L$1004&lt;&gt;0))+('Bunuri predate'!$I$5:$I$1004="Deteriorat")+('Bunuri predate'!$I$5:$I$1004="Defect")+('Bunuri predate'!$I$5:$I$1004="Lipsă"))&gt;0)))</f>
        <v/>
      </c>
      <c r="O154" s="8"/>
      <c r="P154" s="14" t="str">
        <f t="shared" si="2"/>
        <v/>
      </c>
    </row>
    <row r="155" spans="2:16" x14ac:dyDescent="0.2">
      <c r="B155" s="8" t="str">
        <f>IF(F155="","",MAX($B$5:B154)+1)</f>
        <v/>
      </c>
      <c r="C155" s="9"/>
      <c r="D155" s="10"/>
      <c r="E155" s="11"/>
      <c r="F155" s="11"/>
      <c r="G155" s="11"/>
      <c r="H155" s="11"/>
      <c r="I155" s="11"/>
      <c r="J155" s="11"/>
      <c r="K155" s="11"/>
      <c r="L155" s="12" t="str">
        <f>IF(B155="","",COUNTIF('Bunuri predate'!$B$5:$B$1004,B155))</f>
        <v/>
      </c>
      <c r="M155" s="13" t="str">
        <f>IF(B155="","",IF(SUMIF('Bunuri predate'!$B$5:$B$1004,B155,'Bunuri predate'!$K$5:$K$1004)=0,"",SUMIF('Bunuri predate'!$B$5:$B$1004,B155,'Bunuri predate'!$K$5:$K$1004)))</f>
        <v/>
      </c>
      <c r="N155" s="12" t="str">
        <f>IF(B155="","",SUMPRODUCT(('Bunuri predate'!$B$5:$B$1004=B155)*(((('Bunuri predate'!$L$5:$L$1004&lt;&gt;"")*('Bunuri predate'!$L$5:$L$1004&lt;&gt;0))+('Bunuri predate'!$I$5:$I$1004="Deteriorat")+('Bunuri predate'!$I$5:$I$1004="Defect")+('Bunuri predate'!$I$5:$I$1004="Lipsă"))&gt;0)))</f>
        <v/>
      </c>
      <c r="O155" s="8"/>
      <c r="P155" s="14" t="str">
        <f t="shared" si="2"/>
        <v/>
      </c>
    </row>
    <row r="156" spans="2:16" x14ac:dyDescent="0.2">
      <c r="B156" s="8" t="str">
        <f>IF(F156="","",MAX($B$5:B155)+1)</f>
        <v/>
      </c>
      <c r="C156" s="9"/>
      <c r="D156" s="10"/>
      <c r="E156" s="11"/>
      <c r="F156" s="11"/>
      <c r="G156" s="11"/>
      <c r="H156" s="11"/>
      <c r="I156" s="11"/>
      <c r="J156" s="11"/>
      <c r="K156" s="11"/>
      <c r="L156" s="12" t="str">
        <f>IF(B156="","",COUNTIF('Bunuri predate'!$B$5:$B$1004,B156))</f>
        <v/>
      </c>
      <c r="M156" s="13" t="str">
        <f>IF(B156="","",IF(SUMIF('Bunuri predate'!$B$5:$B$1004,B156,'Bunuri predate'!$K$5:$K$1004)=0,"",SUMIF('Bunuri predate'!$B$5:$B$1004,B156,'Bunuri predate'!$K$5:$K$1004)))</f>
        <v/>
      </c>
      <c r="N156" s="12" t="str">
        <f>IF(B156="","",SUMPRODUCT(('Bunuri predate'!$B$5:$B$1004=B156)*(((('Bunuri predate'!$L$5:$L$1004&lt;&gt;"")*('Bunuri predate'!$L$5:$L$1004&lt;&gt;0))+('Bunuri predate'!$I$5:$I$1004="Deteriorat")+('Bunuri predate'!$I$5:$I$1004="Defect")+('Bunuri predate'!$I$5:$I$1004="Lipsă"))&gt;0)))</f>
        <v/>
      </c>
      <c r="O156" s="8"/>
      <c r="P156" s="14" t="str">
        <f t="shared" si="2"/>
        <v/>
      </c>
    </row>
    <row r="157" spans="2:16" x14ac:dyDescent="0.2">
      <c r="B157" s="8" t="str">
        <f>IF(F157="","",MAX($B$5:B156)+1)</f>
        <v/>
      </c>
      <c r="C157" s="9"/>
      <c r="D157" s="10"/>
      <c r="E157" s="11"/>
      <c r="F157" s="11"/>
      <c r="G157" s="11"/>
      <c r="H157" s="11"/>
      <c r="I157" s="11"/>
      <c r="J157" s="11"/>
      <c r="K157" s="11"/>
      <c r="L157" s="12" t="str">
        <f>IF(B157="","",COUNTIF('Bunuri predate'!$B$5:$B$1004,B157))</f>
        <v/>
      </c>
      <c r="M157" s="13" t="str">
        <f>IF(B157="","",IF(SUMIF('Bunuri predate'!$B$5:$B$1004,B157,'Bunuri predate'!$K$5:$K$1004)=0,"",SUMIF('Bunuri predate'!$B$5:$B$1004,B157,'Bunuri predate'!$K$5:$K$1004)))</f>
        <v/>
      </c>
      <c r="N157" s="12" t="str">
        <f>IF(B157="","",SUMPRODUCT(('Bunuri predate'!$B$5:$B$1004=B157)*(((('Bunuri predate'!$L$5:$L$1004&lt;&gt;"")*('Bunuri predate'!$L$5:$L$1004&lt;&gt;0))+('Bunuri predate'!$I$5:$I$1004="Deteriorat")+('Bunuri predate'!$I$5:$I$1004="Defect")+('Bunuri predate'!$I$5:$I$1004="Lipsă"))&gt;0)))</f>
        <v/>
      </c>
      <c r="O157" s="8"/>
      <c r="P157" s="14" t="str">
        <f t="shared" si="2"/>
        <v/>
      </c>
    </row>
    <row r="158" spans="2:16" x14ac:dyDescent="0.2">
      <c r="B158" s="8" t="str">
        <f>IF(F158="","",MAX($B$5:B157)+1)</f>
        <v/>
      </c>
      <c r="C158" s="9"/>
      <c r="D158" s="10"/>
      <c r="E158" s="11"/>
      <c r="F158" s="11"/>
      <c r="G158" s="11"/>
      <c r="H158" s="11"/>
      <c r="I158" s="11"/>
      <c r="J158" s="11"/>
      <c r="K158" s="11"/>
      <c r="L158" s="12" t="str">
        <f>IF(B158="","",COUNTIF('Bunuri predate'!$B$5:$B$1004,B158))</f>
        <v/>
      </c>
      <c r="M158" s="13" t="str">
        <f>IF(B158="","",IF(SUMIF('Bunuri predate'!$B$5:$B$1004,B158,'Bunuri predate'!$K$5:$K$1004)=0,"",SUMIF('Bunuri predate'!$B$5:$B$1004,B158,'Bunuri predate'!$K$5:$K$1004)))</f>
        <v/>
      </c>
      <c r="N158" s="12" t="str">
        <f>IF(B158="","",SUMPRODUCT(('Bunuri predate'!$B$5:$B$1004=B158)*(((('Bunuri predate'!$L$5:$L$1004&lt;&gt;"")*('Bunuri predate'!$L$5:$L$1004&lt;&gt;0))+('Bunuri predate'!$I$5:$I$1004="Deteriorat")+('Bunuri predate'!$I$5:$I$1004="Defect")+('Bunuri predate'!$I$5:$I$1004="Lipsă"))&gt;0)))</f>
        <v/>
      </c>
      <c r="O158" s="8"/>
      <c r="P158" s="14" t="str">
        <f t="shared" si="2"/>
        <v/>
      </c>
    </row>
    <row r="159" spans="2:16" x14ac:dyDescent="0.2">
      <c r="B159" s="8" t="str">
        <f>IF(F159="","",MAX($B$5:B158)+1)</f>
        <v/>
      </c>
      <c r="C159" s="9"/>
      <c r="D159" s="10"/>
      <c r="E159" s="11"/>
      <c r="F159" s="11"/>
      <c r="G159" s="11"/>
      <c r="H159" s="11"/>
      <c r="I159" s="11"/>
      <c r="J159" s="11"/>
      <c r="K159" s="11"/>
      <c r="L159" s="12" t="str">
        <f>IF(B159="","",COUNTIF('Bunuri predate'!$B$5:$B$1004,B159))</f>
        <v/>
      </c>
      <c r="M159" s="13" t="str">
        <f>IF(B159="","",IF(SUMIF('Bunuri predate'!$B$5:$B$1004,B159,'Bunuri predate'!$K$5:$K$1004)=0,"",SUMIF('Bunuri predate'!$B$5:$B$1004,B159,'Bunuri predate'!$K$5:$K$1004)))</f>
        <v/>
      </c>
      <c r="N159" s="12" t="str">
        <f>IF(B159="","",SUMPRODUCT(('Bunuri predate'!$B$5:$B$1004=B159)*(((('Bunuri predate'!$L$5:$L$1004&lt;&gt;"")*('Bunuri predate'!$L$5:$L$1004&lt;&gt;0))+('Bunuri predate'!$I$5:$I$1004="Deteriorat")+('Bunuri predate'!$I$5:$I$1004="Defect")+('Bunuri predate'!$I$5:$I$1004="Lipsă"))&gt;0)))</f>
        <v/>
      </c>
      <c r="O159" s="8"/>
      <c r="P159" s="14" t="str">
        <f t="shared" si="2"/>
        <v/>
      </c>
    </row>
    <row r="160" spans="2:16" x14ac:dyDescent="0.2">
      <c r="B160" s="8" t="str">
        <f>IF(F160="","",MAX($B$5:B159)+1)</f>
        <v/>
      </c>
      <c r="C160" s="9"/>
      <c r="D160" s="10"/>
      <c r="E160" s="11"/>
      <c r="F160" s="11"/>
      <c r="G160" s="11"/>
      <c r="H160" s="11"/>
      <c r="I160" s="11"/>
      <c r="J160" s="11"/>
      <c r="K160" s="11"/>
      <c r="L160" s="12" t="str">
        <f>IF(B160="","",COUNTIF('Bunuri predate'!$B$5:$B$1004,B160))</f>
        <v/>
      </c>
      <c r="M160" s="13" t="str">
        <f>IF(B160="","",IF(SUMIF('Bunuri predate'!$B$5:$B$1004,B160,'Bunuri predate'!$K$5:$K$1004)=0,"",SUMIF('Bunuri predate'!$B$5:$B$1004,B160,'Bunuri predate'!$K$5:$K$1004)))</f>
        <v/>
      </c>
      <c r="N160" s="12" t="str">
        <f>IF(B160="","",SUMPRODUCT(('Bunuri predate'!$B$5:$B$1004=B160)*(((('Bunuri predate'!$L$5:$L$1004&lt;&gt;"")*('Bunuri predate'!$L$5:$L$1004&lt;&gt;0))+('Bunuri predate'!$I$5:$I$1004="Deteriorat")+('Bunuri predate'!$I$5:$I$1004="Defect")+('Bunuri predate'!$I$5:$I$1004="Lipsă"))&gt;0)))</f>
        <v/>
      </c>
      <c r="O160" s="8"/>
      <c r="P160" s="14" t="str">
        <f t="shared" si="2"/>
        <v/>
      </c>
    </row>
    <row r="161" spans="2:16" x14ac:dyDescent="0.2">
      <c r="B161" s="8" t="str">
        <f>IF(F161="","",MAX($B$5:B160)+1)</f>
        <v/>
      </c>
      <c r="C161" s="9"/>
      <c r="D161" s="10"/>
      <c r="E161" s="11"/>
      <c r="F161" s="11"/>
      <c r="G161" s="11"/>
      <c r="H161" s="11"/>
      <c r="I161" s="11"/>
      <c r="J161" s="11"/>
      <c r="K161" s="11"/>
      <c r="L161" s="12" t="str">
        <f>IF(B161="","",COUNTIF('Bunuri predate'!$B$5:$B$1004,B161))</f>
        <v/>
      </c>
      <c r="M161" s="13" t="str">
        <f>IF(B161="","",IF(SUMIF('Bunuri predate'!$B$5:$B$1004,B161,'Bunuri predate'!$K$5:$K$1004)=0,"",SUMIF('Bunuri predate'!$B$5:$B$1004,B161,'Bunuri predate'!$K$5:$K$1004)))</f>
        <v/>
      </c>
      <c r="N161" s="12" t="str">
        <f>IF(B161="","",SUMPRODUCT(('Bunuri predate'!$B$5:$B$1004=B161)*(((('Bunuri predate'!$L$5:$L$1004&lt;&gt;"")*('Bunuri predate'!$L$5:$L$1004&lt;&gt;0))+('Bunuri predate'!$I$5:$I$1004="Deteriorat")+('Bunuri predate'!$I$5:$I$1004="Defect")+('Bunuri predate'!$I$5:$I$1004="Lipsă"))&gt;0)))</f>
        <v/>
      </c>
      <c r="O161" s="8"/>
      <c r="P161" s="14" t="str">
        <f t="shared" si="2"/>
        <v/>
      </c>
    </row>
    <row r="162" spans="2:16" x14ac:dyDescent="0.2">
      <c r="B162" s="8" t="str">
        <f>IF(F162="","",MAX($B$5:B161)+1)</f>
        <v/>
      </c>
      <c r="C162" s="9"/>
      <c r="D162" s="10"/>
      <c r="E162" s="11"/>
      <c r="F162" s="11"/>
      <c r="G162" s="11"/>
      <c r="H162" s="11"/>
      <c r="I162" s="11"/>
      <c r="J162" s="11"/>
      <c r="K162" s="11"/>
      <c r="L162" s="12" t="str">
        <f>IF(B162="","",COUNTIF('Bunuri predate'!$B$5:$B$1004,B162))</f>
        <v/>
      </c>
      <c r="M162" s="13" t="str">
        <f>IF(B162="","",IF(SUMIF('Bunuri predate'!$B$5:$B$1004,B162,'Bunuri predate'!$K$5:$K$1004)=0,"",SUMIF('Bunuri predate'!$B$5:$B$1004,B162,'Bunuri predate'!$K$5:$K$1004)))</f>
        <v/>
      </c>
      <c r="N162" s="12" t="str">
        <f>IF(B162="","",SUMPRODUCT(('Bunuri predate'!$B$5:$B$1004=B162)*(((('Bunuri predate'!$L$5:$L$1004&lt;&gt;"")*('Bunuri predate'!$L$5:$L$1004&lt;&gt;0))+('Bunuri predate'!$I$5:$I$1004="Deteriorat")+('Bunuri predate'!$I$5:$I$1004="Defect")+('Bunuri predate'!$I$5:$I$1004="Lipsă"))&gt;0)))</f>
        <v/>
      </c>
      <c r="O162" s="8"/>
      <c r="P162" s="14" t="str">
        <f t="shared" si="2"/>
        <v/>
      </c>
    </row>
    <row r="163" spans="2:16" x14ac:dyDescent="0.2">
      <c r="B163" s="8" t="str">
        <f>IF(F163="","",MAX($B$5:B162)+1)</f>
        <v/>
      </c>
      <c r="C163" s="9"/>
      <c r="D163" s="10"/>
      <c r="E163" s="11"/>
      <c r="F163" s="11"/>
      <c r="G163" s="11"/>
      <c r="H163" s="11"/>
      <c r="I163" s="11"/>
      <c r="J163" s="11"/>
      <c r="K163" s="11"/>
      <c r="L163" s="12" t="str">
        <f>IF(B163="","",COUNTIF('Bunuri predate'!$B$5:$B$1004,B163))</f>
        <v/>
      </c>
      <c r="M163" s="13" t="str">
        <f>IF(B163="","",IF(SUMIF('Bunuri predate'!$B$5:$B$1004,B163,'Bunuri predate'!$K$5:$K$1004)=0,"",SUMIF('Bunuri predate'!$B$5:$B$1004,B163,'Bunuri predate'!$K$5:$K$1004)))</f>
        <v/>
      </c>
      <c r="N163" s="12" t="str">
        <f>IF(B163="","",SUMPRODUCT(('Bunuri predate'!$B$5:$B$1004=B163)*(((('Bunuri predate'!$L$5:$L$1004&lt;&gt;"")*('Bunuri predate'!$L$5:$L$1004&lt;&gt;0))+('Bunuri predate'!$I$5:$I$1004="Deteriorat")+('Bunuri predate'!$I$5:$I$1004="Defect")+('Bunuri predate'!$I$5:$I$1004="Lipsă"))&gt;0)))</f>
        <v/>
      </c>
      <c r="O163" s="8"/>
      <c r="P163" s="14" t="str">
        <f t="shared" si="2"/>
        <v/>
      </c>
    </row>
    <row r="164" spans="2:16" x14ac:dyDescent="0.2">
      <c r="B164" s="8" t="str">
        <f>IF(F164="","",MAX($B$5:B163)+1)</f>
        <v/>
      </c>
      <c r="C164" s="9"/>
      <c r="D164" s="10"/>
      <c r="E164" s="11"/>
      <c r="F164" s="11"/>
      <c r="G164" s="11"/>
      <c r="H164" s="11"/>
      <c r="I164" s="11"/>
      <c r="J164" s="11"/>
      <c r="K164" s="11"/>
      <c r="L164" s="12" t="str">
        <f>IF(B164="","",COUNTIF('Bunuri predate'!$B$5:$B$1004,B164))</f>
        <v/>
      </c>
      <c r="M164" s="13" t="str">
        <f>IF(B164="","",IF(SUMIF('Bunuri predate'!$B$5:$B$1004,B164,'Bunuri predate'!$K$5:$K$1004)=0,"",SUMIF('Bunuri predate'!$B$5:$B$1004,B164,'Bunuri predate'!$K$5:$K$1004)))</f>
        <v/>
      </c>
      <c r="N164" s="12" t="str">
        <f>IF(B164="","",SUMPRODUCT(('Bunuri predate'!$B$5:$B$1004=B164)*(((('Bunuri predate'!$L$5:$L$1004&lt;&gt;"")*('Bunuri predate'!$L$5:$L$1004&lt;&gt;0))+('Bunuri predate'!$I$5:$I$1004="Deteriorat")+('Bunuri predate'!$I$5:$I$1004="Defect")+('Bunuri predate'!$I$5:$I$1004="Lipsă"))&gt;0)))</f>
        <v/>
      </c>
      <c r="O164" s="8"/>
      <c r="P164" s="14" t="str">
        <f t="shared" si="2"/>
        <v/>
      </c>
    </row>
    <row r="165" spans="2:16" x14ac:dyDescent="0.2">
      <c r="B165" s="8" t="str">
        <f>IF(F165="","",MAX($B$5:B164)+1)</f>
        <v/>
      </c>
      <c r="C165" s="9"/>
      <c r="D165" s="10"/>
      <c r="E165" s="11"/>
      <c r="F165" s="11"/>
      <c r="G165" s="11"/>
      <c r="H165" s="11"/>
      <c r="I165" s="11"/>
      <c r="J165" s="11"/>
      <c r="K165" s="11"/>
      <c r="L165" s="12" t="str">
        <f>IF(B165="","",COUNTIF('Bunuri predate'!$B$5:$B$1004,B165))</f>
        <v/>
      </c>
      <c r="M165" s="13" t="str">
        <f>IF(B165="","",IF(SUMIF('Bunuri predate'!$B$5:$B$1004,B165,'Bunuri predate'!$K$5:$K$1004)=0,"",SUMIF('Bunuri predate'!$B$5:$B$1004,B165,'Bunuri predate'!$K$5:$K$1004)))</f>
        <v/>
      </c>
      <c r="N165" s="12" t="str">
        <f>IF(B165="","",SUMPRODUCT(('Bunuri predate'!$B$5:$B$1004=B165)*(((('Bunuri predate'!$L$5:$L$1004&lt;&gt;"")*('Bunuri predate'!$L$5:$L$1004&lt;&gt;0))+('Bunuri predate'!$I$5:$I$1004="Deteriorat")+('Bunuri predate'!$I$5:$I$1004="Defect")+('Bunuri predate'!$I$5:$I$1004="Lipsă"))&gt;0)))</f>
        <v/>
      </c>
      <c r="O165" s="8"/>
      <c r="P165" s="14" t="str">
        <f t="shared" si="2"/>
        <v/>
      </c>
    </row>
    <row r="166" spans="2:16" x14ac:dyDescent="0.2">
      <c r="B166" s="8" t="str">
        <f>IF(F166="","",MAX($B$5:B165)+1)</f>
        <v/>
      </c>
      <c r="C166" s="9"/>
      <c r="D166" s="10"/>
      <c r="E166" s="11"/>
      <c r="F166" s="11"/>
      <c r="G166" s="11"/>
      <c r="H166" s="11"/>
      <c r="I166" s="11"/>
      <c r="J166" s="11"/>
      <c r="K166" s="11"/>
      <c r="L166" s="12" t="str">
        <f>IF(B166="","",COUNTIF('Bunuri predate'!$B$5:$B$1004,B166))</f>
        <v/>
      </c>
      <c r="M166" s="13" t="str">
        <f>IF(B166="","",IF(SUMIF('Bunuri predate'!$B$5:$B$1004,B166,'Bunuri predate'!$K$5:$K$1004)=0,"",SUMIF('Bunuri predate'!$B$5:$B$1004,B166,'Bunuri predate'!$K$5:$K$1004)))</f>
        <v/>
      </c>
      <c r="N166" s="12" t="str">
        <f>IF(B166="","",SUMPRODUCT(('Bunuri predate'!$B$5:$B$1004=B166)*(((('Bunuri predate'!$L$5:$L$1004&lt;&gt;"")*('Bunuri predate'!$L$5:$L$1004&lt;&gt;0))+('Bunuri predate'!$I$5:$I$1004="Deteriorat")+('Bunuri predate'!$I$5:$I$1004="Defect")+('Bunuri predate'!$I$5:$I$1004="Lipsă"))&gt;0)))</f>
        <v/>
      </c>
      <c r="O166" s="8"/>
      <c r="P166" s="14" t="str">
        <f t="shared" si="2"/>
        <v/>
      </c>
    </row>
    <row r="167" spans="2:16" x14ac:dyDescent="0.2">
      <c r="B167" s="8" t="str">
        <f>IF(F167="","",MAX($B$5:B166)+1)</f>
        <v/>
      </c>
      <c r="C167" s="9"/>
      <c r="D167" s="10"/>
      <c r="E167" s="11"/>
      <c r="F167" s="11"/>
      <c r="G167" s="11"/>
      <c r="H167" s="11"/>
      <c r="I167" s="11"/>
      <c r="J167" s="11"/>
      <c r="K167" s="11"/>
      <c r="L167" s="12" t="str">
        <f>IF(B167="","",COUNTIF('Bunuri predate'!$B$5:$B$1004,B167))</f>
        <v/>
      </c>
      <c r="M167" s="13" t="str">
        <f>IF(B167="","",IF(SUMIF('Bunuri predate'!$B$5:$B$1004,B167,'Bunuri predate'!$K$5:$K$1004)=0,"",SUMIF('Bunuri predate'!$B$5:$B$1004,B167,'Bunuri predate'!$K$5:$K$1004)))</f>
        <v/>
      </c>
      <c r="N167" s="12" t="str">
        <f>IF(B167="","",SUMPRODUCT(('Bunuri predate'!$B$5:$B$1004=B167)*(((('Bunuri predate'!$L$5:$L$1004&lt;&gt;"")*('Bunuri predate'!$L$5:$L$1004&lt;&gt;0))+('Bunuri predate'!$I$5:$I$1004="Deteriorat")+('Bunuri predate'!$I$5:$I$1004="Defect")+('Bunuri predate'!$I$5:$I$1004="Lipsă"))&gt;0)))</f>
        <v/>
      </c>
      <c r="O167" s="8"/>
      <c r="P167" s="14" t="str">
        <f t="shared" si="2"/>
        <v/>
      </c>
    </row>
    <row r="168" spans="2:16" x14ac:dyDescent="0.2">
      <c r="B168" s="8" t="str">
        <f>IF(F168="","",MAX($B$5:B167)+1)</f>
        <v/>
      </c>
      <c r="C168" s="9"/>
      <c r="D168" s="10"/>
      <c r="E168" s="11"/>
      <c r="F168" s="11"/>
      <c r="G168" s="11"/>
      <c r="H168" s="11"/>
      <c r="I168" s="11"/>
      <c r="J168" s="11"/>
      <c r="K168" s="11"/>
      <c r="L168" s="12" t="str">
        <f>IF(B168="","",COUNTIF('Bunuri predate'!$B$5:$B$1004,B168))</f>
        <v/>
      </c>
      <c r="M168" s="13" t="str">
        <f>IF(B168="","",IF(SUMIF('Bunuri predate'!$B$5:$B$1004,B168,'Bunuri predate'!$K$5:$K$1004)=0,"",SUMIF('Bunuri predate'!$B$5:$B$1004,B168,'Bunuri predate'!$K$5:$K$1004)))</f>
        <v/>
      </c>
      <c r="N168" s="12" t="str">
        <f>IF(B168="","",SUMPRODUCT(('Bunuri predate'!$B$5:$B$1004=B168)*(((('Bunuri predate'!$L$5:$L$1004&lt;&gt;"")*('Bunuri predate'!$L$5:$L$1004&lt;&gt;0))+('Bunuri predate'!$I$5:$I$1004="Deteriorat")+('Bunuri predate'!$I$5:$I$1004="Defect")+('Bunuri predate'!$I$5:$I$1004="Lipsă"))&gt;0)))</f>
        <v/>
      </c>
      <c r="O168" s="8"/>
      <c r="P168" s="14" t="str">
        <f t="shared" si="2"/>
        <v/>
      </c>
    </row>
    <row r="169" spans="2:16" x14ac:dyDescent="0.2">
      <c r="B169" s="8" t="str">
        <f>IF(F169="","",MAX($B$5:B168)+1)</f>
        <v/>
      </c>
      <c r="C169" s="9"/>
      <c r="D169" s="10"/>
      <c r="E169" s="11"/>
      <c r="F169" s="11"/>
      <c r="G169" s="11"/>
      <c r="H169" s="11"/>
      <c r="I169" s="11"/>
      <c r="J169" s="11"/>
      <c r="K169" s="11"/>
      <c r="L169" s="12" t="str">
        <f>IF(B169="","",COUNTIF('Bunuri predate'!$B$5:$B$1004,B169))</f>
        <v/>
      </c>
      <c r="M169" s="13" t="str">
        <f>IF(B169="","",IF(SUMIF('Bunuri predate'!$B$5:$B$1004,B169,'Bunuri predate'!$K$5:$K$1004)=0,"",SUMIF('Bunuri predate'!$B$5:$B$1004,B169,'Bunuri predate'!$K$5:$K$1004)))</f>
        <v/>
      </c>
      <c r="N169" s="12" t="str">
        <f>IF(B169="","",SUMPRODUCT(('Bunuri predate'!$B$5:$B$1004=B169)*(((('Bunuri predate'!$L$5:$L$1004&lt;&gt;"")*('Bunuri predate'!$L$5:$L$1004&lt;&gt;0))+('Bunuri predate'!$I$5:$I$1004="Deteriorat")+('Bunuri predate'!$I$5:$I$1004="Defect")+('Bunuri predate'!$I$5:$I$1004="Lipsă"))&gt;0)))</f>
        <v/>
      </c>
      <c r="O169" s="8"/>
      <c r="P169" s="14" t="str">
        <f t="shared" si="2"/>
        <v/>
      </c>
    </row>
    <row r="170" spans="2:16" x14ac:dyDescent="0.2">
      <c r="B170" s="8" t="str">
        <f>IF(F170="","",MAX($B$5:B169)+1)</f>
        <v/>
      </c>
      <c r="C170" s="9"/>
      <c r="D170" s="10"/>
      <c r="E170" s="11"/>
      <c r="F170" s="11"/>
      <c r="G170" s="11"/>
      <c r="H170" s="11"/>
      <c r="I170" s="11"/>
      <c r="J170" s="11"/>
      <c r="K170" s="11"/>
      <c r="L170" s="12" t="str">
        <f>IF(B170="","",COUNTIF('Bunuri predate'!$B$5:$B$1004,B170))</f>
        <v/>
      </c>
      <c r="M170" s="13" t="str">
        <f>IF(B170="","",IF(SUMIF('Bunuri predate'!$B$5:$B$1004,B170,'Bunuri predate'!$K$5:$K$1004)=0,"",SUMIF('Bunuri predate'!$B$5:$B$1004,B170,'Bunuri predate'!$K$5:$K$1004)))</f>
        <v/>
      </c>
      <c r="N170" s="12" t="str">
        <f>IF(B170="","",SUMPRODUCT(('Bunuri predate'!$B$5:$B$1004=B170)*(((('Bunuri predate'!$L$5:$L$1004&lt;&gt;"")*('Bunuri predate'!$L$5:$L$1004&lt;&gt;0))+('Bunuri predate'!$I$5:$I$1004="Deteriorat")+('Bunuri predate'!$I$5:$I$1004="Defect")+('Bunuri predate'!$I$5:$I$1004="Lipsă"))&gt;0)))</f>
        <v/>
      </c>
      <c r="O170" s="8"/>
      <c r="P170" s="14" t="str">
        <f t="shared" si="2"/>
        <v/>
      </c>
    </row>
    <row r="171" spans="2:16" x14ac:dyDescent="0.2">
      <c r="B171" s="8" t="str">
        <f>IF(F171="","",MAX($B$5:B170)+1)</f>
        <v/>
      </c>
      <c r="C171" s="9"/>
      <c r="D171" s="10"/>
      <c r="E171" s="11"/>
      <c r="F171" s="11"/>
      <c r="G171" s="11"/>
      <c r="H171" s="11"/>
      <c r="I171" s="11"/>
      <c r="J171" s="11"/>
      <c r="K171" s="11"/>
      <c r="L171" s="12" t="str">
        <f>IF(B171="","",COUNTIF('Bunuri predate'!$B$5:$B$1004,B171))</f>
        <v/>
      </c>
      <c r="M171" s="13" t="str">
        <f>IF(B171="","",IF(SUMIF('Bunuri predate'!$B$5:$B$1004,B171,'Bunuri predate'!$K$5:$K$1004)=0,"",SUMIF('Bunuri predate'!$B$5:$B$1004,B171,'Bunuri predate'!$K$5:$K$1004)))</f>
        <v/>
      </c>
      <c r="N171" s="12" t="str">
        <f>IF(B171="","",SUMPRODUCT(('Bunuri predate'!$B$5:$B$1004=B171)*(((('Bunuri predate'!$L$5:$L$1004&lt;&gt;"")*('Bunuri predate'!$L$5:$L$1004&lt;&gt;0))+('Bunuri predate'!$I$5:$I$1004="Deteriorat")+('Bunuri predate'!$I$5:$I$1004="Defect")+('Bunuri predate'!$I$5:$I$1004="Lipsă"))&gt;0)))</f>
        <v/>
      </c>
      <c r="O171" s="8"/>
      <c r="P171" s="14" t="str">
        <f t="shared" si="2"/>
        <v/>
      </c>
    </row>
    <row r="172" spans="2:16" x14ac:dyDescent="0.2">
      <c r="B172" s="8" t="str">
        <f>IF(F172="","",MAX($B$5:B171)+1)</f>
        <v/>
      </c>
      <c r="C172" s="9"/>
      <c r="D172" s="10"/>
      <c r="E172" s="11"/>
      <c r="F172" s="11"/>
      <c r="G172" s="11"/>
      <c r="H172" s="11"/>
      <c r="I172" s="11"/>
      <c r="J172" s="11"/>
      <c r="K172" s="11"/>
      <c r="L172" s="12" t="str">
        <f>IF(B172="","",COUNTIF('Bunuri predate'!$B$5:$B$1004,B172))</f>
        <v/>
      </c>
      <c r="M172" s="13" t="str">
        <f>IF(B172="","",IF(SUMIF('Bunuri predate'!$B$5:$B$1004,B172,'Bunuri predate'!$K$5:$K$1004)=0,"",SUMIF('Bunuri predate'!$B$5:$B$1004,B172,'Bunuri predate'!$K$5:$K$1004)))</f>
        <v/>
      </c>
      <c r="N172" s="12" t="str">
        <f>IF(B172="","",SUMPRODUCT(('Bunuri predate'!$B$5:$B$1004=B172)*(((('Bunuri predate'!$L$5:$L$1004&lt;&gt;"")*('Bunuri predate'!$L$5:$L$1004&lt;&gt;0))+('Bunuri predate'!$I$5:$I$1004="Deteriorat")+('Bunuri predate'!$I$5:$I$1004="Defect")+('Bunuri predate'!$I$5:$I$1004="Lipsă"))&gt;0)))</f>
        <v/>
      </c>
      <c r="O172" s="8"/>
      <c r="P172" s="14" t="str">
        <f t="shared" si="2"/>
        <v/>
      </c>
    </row>
    <row r="173" spans="2:16" x14ac:dyDescent="0.2">
      <c r="B173" s="8" t="str">
        <f>IF(F173="","",MAX($B$5:B172)+1)</f>
        <v/>
      </c>
      <c r="C173" s="9"/>
      <c r="D173" s="10"/>
      <c r="E173" s="11"/>
      <c r="F173" s="11"/>
      <c r="G173" s="11"/>
      <c r="H173" s="11"/>
      <c r="I173" s="11"/>
      <c r="J173" s="11"/>
      <c r="K173" s="11"/>
      <c r="L173" s="12" t="str">
        <f>IF(B173="","",COUNTIF('Bunuri predate'!$B$5:$B$1004,B173))</f>
        <v/>
      </c>
      <c r="M173" s="13" t="str">
        <f>IF(B173="","",IF(SUMIF('Bunuri predate'!$B$5:$B$1004,B173,'Bunuri predate'!$K$5:$K$1004)=0,"",SUMIF('Bunuri predate'!$B$5:$B$1004,B173,'Bunuri predate'!$K$5:$K$1004)))</f>
        <v/>
      </c>
      <c r="N173" s="12" t="str">
        <f>IF(B173="","",SUMPRODUCT(('Bunuri predate'!$B$5:$B$1004=B173)*(((('Bunuri predate'!$L$5:$L$1004&lt;&gt;"")*('Bunuri predate'!$L$5:$L$1004&lt;&gt;0))+('Bunuri predate'!$I$5:$I$1004="Deteriorat")+('Bunuri predate'!$I$5:$I$1004="Defect")+('Bunuri predate'!$I$5:$I$1004="Lipsă"))&gt;0)))</f>
        <v/>
      </c>
      <c r="O173" s="8"/>
      <c r="P173" s="14" t="str">
        <f t="shared" si="2"/>
        <v/>
      </c>
    </row>
    <row r="174" spans="2:16" x14ac:dyDescent="0.2">
      <c r="B174" s="8" t="str">
        <f>IF(F174="","",MAX($B$5:B173)+1)</f>
        <v/>
      </c>
      <c r="C174" s="9"/>
      <c r="D174" s="10"/>
      <c r="E174" s="11"/>
      <c r="F174" s="11"/>
      <c r="G174" s="11"/>
      <c r="H174" s="11"/>
      <c r="I174" s="11"/>
      <c r="J174" s="11"/>
      <c r="K174" s="11"/>
      <c r="L174" s="12" t="str">
        <f>IF(B174="","",COUNTIF('Bunuri predate'!$B$5:$B$1004,B174))</f>
        <v/>
      </c>
      <c r="M174" s="13" t="str">
        <f>IF(B174="","",IF(SUMIF('Bunuri predate'!$B$5:$B$1004,B174,'Bunuri predate'!$K$5:$K$1004)=0,"",SUMIF('Bunuri predate'!$B$5:$B$1004,B174,'Bunuri predate'!$K$5:$K$1004)))</f>
        <v/>
      </c>
      <c r="N174" s="12" t="str">
        <f>IF(B174="","",SUMPRODUCT(('Bunuri predate'!$B$5:$B$1004=B174)*(((('Bunuri predate'!$L$5:$L$1004&lt;&gt;"")*('Bunuri predate'!$L$5:$L$1004&lt;&gt;0))+('Bunuri predate'!$I$5:$I$1004="Deteriorat")+('Bunuri predate'!$I$5:$I$1004="Defect")+('Bunuri predate'!$I$5:$I$1004="Lipsă"))&gt;0)))</f>
        <v/>
      </c>
      <c r="O174" s="8"/>
      <c r="P174" s="14" t="str">
        <f t="shared" si="2"/>
        <v/>
      </c>
    </row>
    <row r="175" spans="2:16" x14ac:dyDescent="0.2">
      <c r="B175" s="8" t="str">
        <f>IF(F175="","",MAX($B$5:B174)+1)</f>
        <v/>
      </c>
      <c r="C175" s="9"/>
      <c r="D175" s="10"/>
      <c r="E175" s="11"/>
      <c r="F175" s="11"/>
      <c r="G175" s="11"/>
      <c r="H175" s="11"/>
      <c r="I175" s="11"/>
      <c r="J175" s="11"/>
      <c r="K175" s="11"/>
      <c r="L175" s="12" t="str">
        <f>IF(B175="","",COUNTIF('Bunuri predate'!$B$5:$B$1004,B175))</f>
        <v/>
      </c>
      <c r="M175" s="13" t="str">
        <f>IF(B175="","",IF(SUMIF('Bunuri predate'!$B$5:$B$1004,B175,'Bunuri predate'!$K$5:$K$1004)=0,"",SUMIF('Bunuri predate'!$B$5:$B$1004,B175,'Bunuri predate'!$K$5:$K$1004)))</f>
        <v/>
      </c>
      <c r="N175" s="12" t="str">
        <f>IF(B175="","",SUMPRODUCT(('Bunuri predate'!$B$5:$B$1004=B175)*(((('Bunuri predate'!$L$5:$L$1004&lt;&gt;"")*('Bunuri predate'!$L$5:$L$1004&lt;&gt;0))+('Bunuri predate'!$I$5:$I$1004="Deteriorat")+('Bunuri predate'!$I$5:$I$1004="Defect")+('Bunuri predate'!$I$5:$I$1004="Lipsă"))&gt;0)))</f>
        <v/>
      </c>
      <c r="O175" s="8"/>
      <c r="P175" s="14" t="str">
        <f t="shared" si="2"/>
        <v/>
      </c>
    </row>
    <row r="176" spans="2:16" x14ac:dyDescent="0.2">
      <c r="B176" s="8" t="str">
        <f>IF(F176="","",MAX($B$5:B175)+1)</f>
        <v/>
      </c>
      <c r="C176" s="9"/>
      <c r="D176" s="10"/>
      <c r="E176" s="11"/>
      <c r="F176" s="11"/>
      <c r="G176" s="11"/>
      <c r="H176" s="11"/>
      <c r="I176" s="11"/>
      <c r="J176" s="11"/>
      <c r="K176" s="11"/>
      <c r="L176" s="12" t="str">
        <f>IF(B176="","",COUNTIF('Bunuri predate'!$B$5:$B$1004,B176))</f>
        <v/>
      </c>
      <c r="M176" s="13" t="str">
        <f>IF(B176="","",IF(SUMIF('Bunuri predate'!$B$5:$B$1004,B176,'Bunuri predate'!$K$5:$K$1004)=0,"",SUMIF('Bunuri predate'!$B$5:$B$1004,B176,'Bunuri predate'!$K$5:$K$1004)))</f>
        <v/>
      </c>
      <c r="N176" s="12" t="str">
        <f>IF(B176="","",SUMPRODUCT(('Bunuri predate'!$B$5:$B$1004=B176)*(((('Bunuri predate'!$L$5:$L$1004&lt;&gt;"")*('Bunuri predate'!$L$5:$L$1004&lt;&gt;0))+('Bunuri predate'!$I$5:$I$1004="Deteriorat")+('Bunuri predate'!$I$5:$I$1004="Defect")+('Bunuri predate'!$I$5:$I$1004="Lipsă"))&gt;0)))</f>
        <v/>
      </c>
      <c r="O176" s="8"/>
      <c r="P176" s="14" t="str">
        <f t="shared" si="2"/>
        <v/>
      </c>
    </row>
    <row r="177" spans="2:16" x14ac:dyDescent="0.2">
      <c r="B177" s="8" t="str">
        <f>IF(F177="","",MAX($B$5:B176)+1)</f>
        <v/>
      </c>
      <c r="C177" s="9"/>
      <c r="D177" s="10"/>
      <c r="E177" s="11"/>
      <c r="F177" s="11"/>
      <c r="G177" s="11"/>
      <c r="H177" s="11"/>
      <c r="I177" s="11"/>
      <c r="J177" s="11"/>
      <c r="K177" s="11"/>
      <c r="L177" s="12" t="str">
        <f>IF(B177="","",COUNTIF('Bunuri predate'!$B$5:$B$1004,B177))</f>
        <v/>
      </c>
      <c r="M177" s="13" t="str">
        <f>IF(B177="","",IF(SUMIF('Bunuri predate'!$B$5:$B$1004,B177,'Bunuri predate'!$K$5:$K$1004)=0,"",SUMIF('Bunuri predate'!$B$5:$B$1004,B177,'Bunuri predate'!$K$5:$K$1004)))</f>
        <v/>
      </c>
      <c r="N177" s="12" t="str">
        <f>IF(B177="","",SUMPRODUCT(('Bunuri predate'!$B$5:$B$1004=B177)*(((('Bunuri predate'!$L$5:$L$1004&lt;&gt;"")*('Bunuri predate'!$L$5:$L$1004&lt;&gt;0))+('Bunuri predate'!$I$5:$I$1004="Deteriorat")+('Bunuri predate'!$I$5:$I$1004="Defect")+('Bunuri predate'!$I$5:$I$1004="Lipsă"))&gt;0)))</f>
        <v/>
      </c>
      <c r="O177" s="8"/>
      <c r="P177" s="14" t="str">
        <f t="shared" si="2"/>
        <v/>
      </c>
    </row>
    <row r="178" spans="2:16" x14ac:dyDescent="0.2">
      <c r="B178" s="8" t="str">
        <f>IF(F178="","",MAX($B$5:B177)+1)</f>
        <v/>
      </c>
      <c r="C178" s="9"/>
      <c r="D178" s="10"/>
      <c r="E178" s="11"/>
      <c r="F178" s="11"/>
      <c r="G178" s="11"/>
      <c r="H178" s="11"/>
      <c r="I178" s="11"/>
      <c r="J178" s="11"/>
      <c r="K178" s="11"/>
      <c r="L178" s="12" t="str">
        <f>IF(B178="","",COUNTIF('Bunuri predate'!$B$5:$B$1004,B178))</f>
        <v/>
      </c>
      <c r="M178" s="13" t="str">
        <f>IF(B178="","",IF(SUMIF('Bunuri predate'!$B$5:$B$1004,B178,'Bunuri predate'!$K$5:$K$1004)=0,"",SUMIF('Bunuri predate'!$B$5:$B$1004,B178,'Bunuri predate'!$K$5:$K$1004)))</f>
        <v/>
      </c>
      <c r="N178" s="12" t="str">
        <f>IF(B178="","",SUMPRODUCT(('Bunuri predate'!$B$5:$B$1004=B178)*(((('Bunuri predate'!$L$5:$L$1004&lt;&gt;"")*('Bunuri predate'!$L$5:$L$1004&lt;&gt;0))+('Bunuri predate'!$I$5:$I$1004="Deteriorat")+('Bunuri predate'!$I$5:$I$1004="Defect")+('Bunuri predate'!$I$5:$I$1004="Lipsă"))&gt;0)))</f>
        <v/>
      </c>
      <c r="O178" s="8"/>
      <c r="P178" s="14" t="str">
        <f t="shared" si="2"/>
        <v/>
      </c>
    </row>
    <row r="179" spans="2:16" x14ac:dyDescent="0.2">
      <c r="B179" s="8" t="str">
        <f>IF(F179="","",MAX($B$5:B178)+1)</f>
        <v/>
      </c>
      <c r="C179" s="9"/>
      <c r="D179" s="10"/>
      <c r="E179" s="11"/>
      <c r="F179" s="11"/>
      <c r="G179" s="11"/>
      <c r="H179" s="11"/>
      <c r="I179" s="11"/>
      <c r="J179" s="11"/>
      <c r="K179" s="11"/>
      <c r="L179" s="12" t="str">
        <f>IF(B179="","",COUNTIF('Bunuri predate'!$B$5:$B$1004,B179))</f>
        <v/>
      </c>
      <c r="M179" s="13" t="str">
        <f>IF(B179="","",IF(SUMIF('Bunuri predate'!$B$5:$B$1004,B179,'Bunuri predate'!$K$5:$K$1004)=0,"",SUMIF('Bunuri predate'!$B$5:$B$1004,B179,'Bunuri predate'!$K$5:$K$1004)))</f>
        <v/>
      </c>
      <c r="N179" s="12" t="str">
        <f>IF(B179="","",SUMPRODUCT(('Bunuri predate'!$B$5:$B$1004=B179)*(((('Bunuri predate'!$L$5:$L$1004&lt;&gt;"")*('Bunuri predate'!$L$5:$L$1004&lt;&gt;0))+('Bunuri predate'!$I$5:$I$1004="Deteriorat")+('Bunuri predate'!$I$5:$I$1004="Defect")+('Bunuri predate'!$I$5:$I$1004="Lipsă"))&gt;0)))</f>
        <v/>
      </c>
      <c r="O179" s="8"/>
      <c r="P179" s="14" t="str">
        <f t="shared" si="2"/>
        <v/>
      </c>
    </row>
    <row r="180" spans="2:16" x14ac:dyDescent="0.2">
      <c r="B180" s="8" t="str">
        <f>IF(F180="","",MAX($B$5:B179)+1)</f>
        <v/>
      </c>
      <c r="C180" s="9"/>
      <c r="D180" s="10"/>
      <c r="E180" s="11"/>
      <c r="F180" s="11"/>
      <c r="G180" s="11"/>
      <c r="H180" s="11"/>
      <c r="I180" s="11"/>
      <c r="J180" s="11"/>
      <c r="K180" s="11"/>
      <c r="L180" s="12" t="str">
        <f>IF(B180="","",COUNTIF('Bunuri predate'!$B$5:$B$1004,B180))</f>
        <v/>
      </c>
      <c r="M180" s="13" t="str">
        <f>IF(B180="","",IF(SUMIF('Bunuri predate'!$B$5:$B$1004,B180,'Bunuri predate'!$K$5:$K$1004)=0,"",SUMIF('Bunuri predate'!$B$5:$B$1004,B180,'Bunuri predate'!$K$5:$K$1004)))</f>
        <v/>
      </c>
      <c r="N180" s="12" t="str">
        <f>IF(B180="","",SUMPRODUCT(('Bunuri predate'!$B$5:$B$1004=B180)*(((('Bunuri predate'!$L$5:$L$1004&lt;&gt;"")*('Bunuri predate'!$L$5:$L$1004&lt;&gt;0))+('Bunuri predate'!$I$5:$I$1004="Deteriorat")+('Bunuri predate'!$I$5:$I$1004="Defect")+('Bunuri predate'!$I$5:$I$1004="Lipsă"))&gt;0)))</f>
        <v/>
      </c>
      <c r="O180" s="8"/>
      <c r="P180" s="14" t="str">
        <f t="shared" si="2"/>
        <v/>
      </c>
    </row>
    <row r="181" spans="2:16" x14ac:dyDescent="0.2">
      <c r="B181" s="8" t="str">
        <f>IF(F181="","",MAX($B$5:B180)+1)</f>
        <v/>
      </c>
      <c r="C181" s="9"/>
      <c r="D181" s="10"/>
      <c r="E181" s="11"/>
      <c r="F181" s="11"/>
      <c r="G181" s="11"/>
      <c r="H181" s="11"/>
      <c r="I181" s="11"/>
      <c r="J181" s="11"/>
      <c r="K181" s="11"/>
      <c r="L181" s="12" t="str">
        <f>IF(B181="","",COUNTIF('Bunuri predate'!$B$5:$B$1004,B181))</f>
        <v/>
      </c>
      <c r="M181" s="13" t="str">
        <f>IF(B181="","",IF(SUMIF('Bunuri predate'!$B$5:$B$1004,B181,'Bunuri predate'!$K$5:$K$1004)=0,"",SUMIF('Bunuri predate'!$B$5:$B$1004,B181,'Bunuri predate'!$K$5:$K$1004)))</f>
        <v/>
      </c>
      <c r="N181" s="12" t="str">
        <f>IF(B181="","",SUMPRODUCT(('Bunuri predate'!$B$5:$B$1004=B181)*(((('Bunuri predate'!$L$5:$L$1004&lt;&gt;"")*('Bunuri predate'!$L$5:$L$1004&lt;&gt;0))+('Bunuri predate'!$I$5:$I$1004="Deteriorat")+('Bunuri predate'!$I$5:$I$1004="Defect")+('Bunuri predate'!$I$5:$I$1004="Lipsă"))&gt;0)))</f>
        <v/>
      </c>
      <c r="O181" s="8"/>
      <c r="P181" s="14" t="str">
        <f t="shared" si="2"/>
        <v/>
      </c>
    </row>
    <row r="182" spans="2:16" x14ac:dyDescent="0.2">
      <c r="B182" s="8" t="str">
        <f>IF(F182="","",MAX($B$5:B181)+1)</f>
        <v/>
      </c>
      <c r="C182" s="9"/>
      <c r="D182" s="10"/>
      <c r="E182" s="11"/>
      <c r="F182" s="11"/>
      <c r="G182" s="11"/>
      <c r="H182" s="11"/>
      <c r="I182" s="11"/>
      <c r="J182" s="11"/>
      <c r="K182" s="11"/>
      <c r="L182" s="12" t="str">
        <f>IF(B182="","",COUNTIF('Bunuri predate'!$B$5:$B$1004,B182))</f>
        <v/>
      </c>
      <c r="M182" s="13" t="str">
        <f>IF(B182="","",IF(SUMIF('Bunuri predate'!$B$5:$B$1004,B182,'Bunuri predate'!$K$5:$K$1004)=0,"",SUMIF('Bunuri predate'!$B$5:$B$1004,B182,'Bunuri predate'!$K$5:$K$1004)))</f>
        <v/>
      </c>
      <c r="N182" s="12" t="str">
        <f>IF(B182="","",SUMPRODUCT(('Bunuri predate'!$B$5:$B$1004=B182)*(((('Bunuri predate'!$L$5:$L$1004&lt;&gt;"")*('Bunuri predate'!$L$5:$L$1004&lt;&gt;0))+('Bunuri predate'!$I$5:$I$1004="Deteriorat")+('Bunuri predate'!$I$5:$I$1004="Defect")+('Bunuri predate'!$I$5:$I$1004="Lipsă"))&gt;0)))</f>
        <v/>
      </c>
      <c r="O182" s="8"/>
      <c r="P182" s="14" t="str">
        <f t="shared" si="2"/>
        <v/>
      </c>
    </row>
    <row r="183" spans="2:16" x14ac:dyDescent="0.2">
      <c r="B183" s="8" t="str">
        <f>IF(F183="","",MAX($B$5:B182)+1)</f>
        <v/>
      </c>
      <c r="C183" s="9"/>
      <c r="D183" s="10"/>
      <c r="E183" s="11"/>
      <c r="F183" s="11"/>
      <c r="G183" s="11"/>
      <c r="H183" s="11"/>
      <c r="I183" s="11"/>
      <c r="J183" s="11"/>
      <c r="K183" s="11"/>
      <c r="L183" s="12" t="str">
        <f>IF(B183="","",COUNTIF('Bunuri predate'!$B$5:$B$1004,B183))</f>
        <v/>
      </c>
      <c r="M183" s="13" t="str">
        <f>IF(B183="","",IF(SUMIF('Bunuri predate'!$B$5:$B$1004,B183,'Bunuri predate'!$K$5:$K$1004)=0,"",SUMIF('Bunuri predate'!$B$5:$B$1004,B183,'Bunuri predate'!$K$5:$K$1004)))</f>
        <v/>
      </c>
      <c r="N183" s="12" t="str">
        <f>IF(B183="","",SUMPRODUCT(('Bunuri predate'!$B$5:$B$1004=B183)*(((('Bunuri predate'!$L$5:$L$1004&lt;&gt;"")*('Bunuri predate'!$L$5:$L$1004&lt;&gt;0))+('Bunuri predate'!$I$5:$I$1004="Deteriorat")+('Bunuri predate'!$I$5:$I$1004="Defect")+('Bunuri predate'!$I$5:$I$1004="Lipsă"))&gt;0)))</f>
        <v/>
      </c>
      <c r="O183" s="8"/>
      <c r="P183" s="14" t="str">
        <f t="shared" si="2"/>
        <v/>
      </c>
    </row>
    <row r="184" spans="2:16" x14ac:dyDescent="0.2">
      <c r="B184" s="8" t="str">
        <f>IF(F184="","",MAX($B$5:B183)+1)</f>
        <v/>
      </c>
      <c r="C184" s="9"/>
      <c r="D184" s="10"/>
      <c r="E184" s="11"/>
      <c r="F184" s="11"/>
      <c r="G184" s="11"/>
      <c r="H184" s="11"/>
      <c r="I184" s="11"/>
      <c r="J184" s="11"/>
      <c r="K184" s="11"/>
      <c r="L184" s="12" t="str">
        <f>IF(B184="","",COUNTIF('Bunuri predate'!$B$5:$B$1004,B184))</f>
        <v/>
      </c>
      <c r="M184" s="13" t="str">
        <f>IF(B184="","",IF(SUMIF('Bunuri predate'!$B$5:$B$1004,B184,'Bunuri predate'!$K$5:$K$1004)=0,"",SUMIF('Bunuri predate'!$B$5:$B$1004,B184,'Bunuri predate'!$K$5:$K$1004)))</f>
        <v/>
      </c>
      <c r="N184" s="12" t="str">
        <f>IF(B184="","",SUMPRODUCT(('Bunuri predate'!$B$5:$B$1004=B184)*(((('Bunuri predate'!$L$5:$L$1004&lt;&gt;"")*('Bunuri predate'!$L$5:$L$1004&lt;&gt;0))+('Bunuri predate'!$I$5:$I$1004="Deteriorat")+('Bunuri predate'!$I$5:$I$1004="Defect")+('Bunuri predate'!$I$5:$I$1004="Lipsă"))&gt;0)))</f>
        <v/>
      </c>
      <c r="O184" s="8"/>
      <c r="P184" s="14" t="str">
        <f t="shared" si="2"/>
        <v/>
      </c>
    </row>
    <row r="185" spans="2:16" x14ac:dyDescent="0.2">
      <c r="B185" s="8" t="str">
        <f>IF(F185="","",MAX($B$5:B184)+1)</f>
        <v/>
      </c>
      <c r="C185" s="9"/>
      <c r="D185" s="10"/>
      <c r="E185" s="11"/>
      <c r="F185" s="11"/>
      <c r="G185" s="11"/>
      <c r="H185" s="11"/>
      <c r="I185" s="11"/>
      <c r="J185" s="11"/>
      <c r="K185" s="11"/>
      <c r="L185" s="12" t="str">
        <f>IF(B185="","",COUNTIF('Bunuri predate'!$B$5:$B$1004,B185))</f>
        <v/>
      </c>
      <c r="M185" s="13" t="str">
        <f>IF(B185="","",IF(SUMIF('Bunuri predate'!$B$5:$B$1004,B185,'Bunuri predate'!$K$5:$K$1004)=0,"",SUMIF('Bunuri predate'!$B$5:$B$1004,B185,'Bunuri predate'!$K$5:$K$1004)))</f>
        <v/>
      </c>
      <c r="N185" s="12" t="str">
        <f>IF(B185="","",SUMPRODUCT(('Bunuri predate'!$B$5:$B$1004=B185)*(((('Bunuri predate'!$L$5:$L$1004&lt;&gt;"")*('Bunuri predate'!$L$5:$L$1004&lt;&gt;0))+('Bunuri predate'!$I$5:$I$1004="Deteriorat")+('Bunuri predate'!$I$5:$I$1004="Defect")+('Bunuri predate'!$I$5:$I$1004="Lipsă"))&gt;0)))</f>
        <v/>
      </c>
      <c r="O185" s="8"/>
      <c r="P185" s="14" t="str">
        <f t="shared" si="2"/>
        <v/>
      </c>
    </row>
    <row r="186" spans="2:16" x14ac:dyDescent="0.2">
      <c r="B186" s="8" t="str">
        <f>IF(F186="","",MAX($B$5:B185)+1)</f>
        <v/>
      </c>
      <c r="C186" s="9"/>
      <c r="D186" s="10"/>
      <c r="E186" s="11"/>
      <c r="F186" s="11"/>
      <c r="G186" s="11"/>
      <c r="H186" s="11"/>
      <c r="I186" s="11"/>
      <c r="J186" s="11"/>
      <c r="K186" s="11"/>
      <c r="L186" s="12" t="str">
        <f>IF(B186="","",COUNTIF('Bunuri predate'!$B$5:$B$1004,B186))</f>
        <v/>
      </c>
      <c r="M186" s="13" t="str">
        <f>IF(B186="","",IF(SUMIF('Bunuri predate'!$B$5:$B$1004,B186,'Bunuri predate'!$K$5:$K$1004)=0,"",SUMIF('Bunuri predate'!$B$5:$B$1004,B186,'Bunuri predate'!$K$5:$K$1004)))</f>
        <v/>
      </c>
      <c r="N186" s="12" t="str">
        <f>IF(B186="","",SUMPRODUCT(('Bunuri predate'!$B$5:$B$1004=B186)*(((('Bunuri predate'!$L$5:$L$1004&lt;&gt;"")*('Bunuri predate'!$L$5:$L$1004&lt;&gt;0))+('Bunuri predate'!$I$5:$I$1004="Deteriorat")+('Bunuri predate'!$I$5:$I$1004="Defect")+('Bunuri predate'!$I$5:$I$1004="Lipsă"))&gt;0)))</f>
        <v/>
      </c>
      <c r="O186" s="8"/>
      <c r="P186" s="14" t="str">
        <f t="shared" si="2"/>
        <v/>
      </c>
    </row>
    <row r="187" spans="2:16" x14ac:dyDescent="0.2">
      <c r="B187" s="8" t="str">
        <f>IF(F187="","",MAX($B$5:B186)+1)</f>
        <v/>
      </c>
      <c r="C187" s="9"/>
      <c r="D187" s="10"/>
      <c r="E187" s="11"/>
      <c r="F187" s="11"/>
      <c r="G187" s="11"/>
      <c r="H187" s="11"/>
      <c r="I187" s="11"/>
      <c r="J187" s="11"/>
      <c r="K187" s="11"/>
      <c r="L187" s="12" t="str">
        <f>IF(B187="","",COUNTIF('Bunuri predate'!$B$5:$B$1004,B187))</f>
        <v/>
      </c>
      <c r="M187" s="13" t="str">
        <f>IF(B187="","",IF(SUMIF('Bunuri predate'!$B$5:$B$1004,B187,'Bunuri predate'!$K$5:$K$1004)=0,"",SUMIF('Bunuri predate'!$B$5:$B$1004,B187,'Bunuri predate'!$K$5:$K$1004)))</f>
        <v/>
      </c>
      <c r="N187" s="12" t="str">
        <f>IF(B187="","",SUMPRODUCT(('Bunuri predate'!$B$5:$B$1004=B187)*(((('Bunuri predate'!$L$5:$L$1004&lt;&gt;"")*('Bunuri predate'!$L$5:$L$1004&lt;&gt;0))+('Bunuri predate'!$I$5:$I$1004="Deteriorat")+('Bunuri predate'!$I$5:$I$1004="Defect")+('Bunuri predate'!$I$5:$I$1004="Lipsă"))&gt;0)))</f>
        <v/>
      </c>
      <c r="O187" s="8"/>
      <c r="P187" s="14" t="str">
        <f t="shared" si="2"/>
        <v/>
      </c>
    </row>
    <row r="188" spans="2:16" x14ac:dyDescent="0.2">
      <c r="B188" s="8" t="str">
        <f>IF(F188="","",MAX($B$5:B187)+1)</f>
        <v/>
      </c>
      <c r="C188" s="9"/>
      <c r="D188" s="10"/>
      <c r="E188" s="11"/>
      <c r="F188" s="11"/>
      <c r="G188" s="11"/>
      <c r="H188" s="11"/>
      <c r="I188" s="11"/>
      <c r="J188" s="11"/>
      <c r="K188" s="11"/>
      <c r="L188" s="12" t="str">
        <f>IF(B188="","",COUNTIF('Bunuri predate'!$B$5:$B$1004,B188))</f>
        <v/>
      </c>
      <c r="M188" s="13" t="str">
        <f>IF(B188="","",IF(SUMIF('Bunuri predate'!$B$5:$B$1004,B188,'Bunuri predate'!$K$5:$K$1004)=0,"",SUMIF('Bunuri predate'!$B$5:$B$1004,B188,'Bunuri predate'!$K$5:$K$1004)))</f>
        <v/>
      </c>
      <c r="N188" s="12" t="str">
        <f>IF(B188="","",SUMPRODUCT(('Bunuri predate'!$B$5:$B$1004=B188)*(((('Bunuri predate'!$L$5:$L$1004&lt;&gt;"")*('Bunuri predate'!$L$5:$L$1004&lt;&gt;0))+('Bunuri predate'!$I$5:$I$1004="Deteriorat")+('Bunuri predate'!$I$5:$I$1004="Defect")+('Bunuri predate'!$I$5:$I$1004="Lipsă"))&gt;0)))</f>
        <v/>
      </c>
      <c r="O188" s="8"/>
      <c r="P188" s="14" t="str">
        <f t="shared" si="2"/>
        <v/>
      </c>
    </row>
    <row r="189" spans="2:16" x14ac:dyDescent="0.2">
      <c r="B189" s="8" t="str">
        <f>IF(F189="","",MAX($B$5:B188)+1)</f>
        <v/>
      </c>
      <c r="C189" s="9"/>
      <c r="D189" s="10"/>
      <c r="E189" s="11"/>
      <c r="F189" s="11"/>
      <c r="G189" s="11"/>
      <c r="H189" s="11"/>
      <c r="I189" s="11"/>
      <c r="J189" s="11"/>
      <c r="K189" s="11"/>
      <c r="L189" s="12" t="str">
        <f>IF(B189="","",COUNTIF('Bunuri predate'!$B$5:$B$1004,B189))</f>
        <v/>
      </c>
      <c r="M189" s="13" t="str">
        <f>IF(B189="","",IF(SUMIF('Bunuri predate'!$B$5:$B$1004,B189,'Bunuri predate'!$K$5:$K$1004)=0,"",SUMIF('Bunuri predate'!$B$5:$B$1004,B189,'Bunuri predate'!$K$5:$K$1004)))</f>
        <v/>
      </c>
      <c r="N189" s="12" t="str">
        <f>IF(B189="","",SUMPRODUCT(('Bunuri predate'!$B$5:$B$1004=B189)*(((('Bunuri predate'!$L$5:$L$1004&lt;&gt;"")*('Bunuri predate'!$L$5:$L$1004&lt;&gt;0))+('Bunuri predate'!$I$5:$I$1004="Deteriorat")+('Bunuri predate'!$I$5:$I$1004="Defect")+('Bunuri predate'!$I$5:$I$1004="Lipsă"))&gt;0)))</f>
        <v/>
      </c>
      <c r="O189" s="8"/>
      <c r="P189" s="14" t="str">
        <f t="shared" si="2"/>
        <v/>
      </c>
    </row>
    <row r="190" spans="2:16" x14ac:dyDescent="0.2">
      <c r="B190" s="8" t="str">
        <f>IF(F190="","",MAX($B$5:B189)+1)</f>
        <v/>
      </c>
      <c r="C190" s="9"/>
      <c r="D190" s="10"/>
      <c r="E190" s="11"/>
      <c r="F190" s="11"/>
      <c r="G190" s="11"/>
      <c r="H190" s="11"/>
      <c r="I190" s="11"/>
      <c r="J190" s="11"/>
      <c r="K190" s="11"/>
      <c r="L190" s="12" t="str">
        <f>IF(B190="","",COUNTIF('Bunuri predate'!$B$5:$B$1004,B190))</f>
        <v/>
      </c>
      <c r="M190" s="13" t="str">
        <f>IF(B190="","",IF(SUMIF('Bunuri predate'!$B$5:$B$1004,B190,'Bunuri predate'!$K$5:$K$1004)=0,"",SUMIF('Bunuri predate'!$B$5:$B$1004,B190,'Bunuri predate'!$K$5:$K$1004)))</f>
        <v/>
      </c>
      <c r="N190" s="12" t="str">
        <f>IF(B190="","",SUMPRODUCT(('Bunuri predate'!$B$5:$B$1004=B190)*(((('Bunuri predate'!$L$5:$L$1004&lt;&gt;"")*('Bunuri predate'!$L$5:$L$1004&lt;&gt;0))+('Bunuri predate'!$I$5:$I$1004="Deteriorat")+('Bunuri predate'!$I$5:$I$1004="Defect")+('Bunuri predate'!$I$5:$I$1004="Lipsă"))&gt;0)))</f>
        <v/>
      </c>
      <c r="O190" s="8"/>
      <c r="P190" s="14" t="str">
        <f t="shared" si="2"/>
        <v/>
      </c>
    </row>
    <row r="191" spans="2:16" x14ac:dyDescent="0.2">
      <c r="B191" s="8" t="str">
        <f>IF(F191="","",MAX($B$5:B190)+1)</f>
        <v/>
      </c>
      <c r="C191" s="9"/>
      <c r="D191" s="10"/>
      <c r="E191" s="11"/>
      <c r="F191" s="11"/>
      <c r="G191" s="11"/>
      <c r="H191" s="11"/>
      <c r="I191" s="11"/>
      <c r="J191" s="11"/>
      <c r="K191" s="11"/>
      <c r="L191" s="12" t="str">
        <f>IF(B191="","",COUNTIF('Bunuri predate'!$B$5:$B$1004,B191))</f>
        <v/>
      </c>
      <c r="M191" s="13" t="str">
        <f>IF(B191="","",IF(SUMIF('Bunuri predate'!$B$5:$B$1004,B191,'Bunuri predate'!$K$5:$K$1004)=0,"",SUMIF('Bunuri predate'!$B$5:$B$1004,B191,'Bunuri predate'!$K$5:$K$1004)))</f>
        <v/>
      </c>
      <c r="N191" s="12" t="str">
        <f>IF(B191="","",SUMPRODUCT(('Bunuri predate'!$B$5:$B$1004=B191)*(((('Bunuri predate'!$L$5:$L$1004&lt;&gt;"")*('Bunuri predate'!$L$5:$L$1004&lt;&gt;0))+('Bunuri predate'!$I$5:$I$1004="Deteriorat")+('Bunuri predate'!$I$5:$I$1004="Defect")+('Bunuri predate'!$I$5:$I$1004="Lipsă"))&gt;0)))</f>
        <v/>
      </c>
      <c r="O191" s="8"/>
      <c r="P191" s="14" t="str">
        <f t="shared" si="2"/>
        <v/>
      </c>
    </row>
    <row r="192" spans="2:16" x14ac:dyDescent="0.2">
      <c r="B192" s="8" t="str">
        <f>IF(F192="","",MAX($B$5:B191)+1)</f>
        <v/>
      </c>
      <c r="C192" s="9"/>
      <c r="D192" s="10"/>
      <c r="E192" s="11"/>
      <c r="F192" s="11"/>
      <c r="G192" s="11"/>
      <c r="H192" s="11"/>
      <c r="I192" s="11"/>
      <c r="J192" s="11"/>
      <c r="K192" s="11"/>
      <c r="L192" s="12" t="str">
        <f>IF(B192="","",COUNTIF('Bunuri predate'!$B$5:$B$1004,B192))</f>
        <v/>
      </c>
      <c r="M192" s="13" t="str">
        <f>IF(B192="","",IF(SUMIF('Bunuri predate'!$B$5:$B$1004,B192,'Bunuri predate'!$K$5:$K$1004)=0,"",SUMIF('Bunuri predate'!$B$5:$B$1004,B192,'Bunuri predate'!$K$5:$K$1004)))</f>
        <v/>
      </c>
      <c r="N192" s="12" t="str">
        <f>IF(B192="","",SUMPRODUCT(('Bunuri predate'!$B$5:$B$1004=B192)*(((('Bunuri predate'!$L$5:$L$1004&lt;&gt;"")*('Bunuri predate'!$L$5:$L$1004&lt;&gt;0))+('Bunuri predate'!$I$5:$I$1004="Deteriorat")+('Bunuri predate'!$I$5:$I$1004="Defect")+('Bunuri predate'!$I$5:$I$1004="Lipsă"))&gt;0)))</f>
        <v/>
      </c>
      <c r="O192" s="8"/>
      <c r="P192" s="14" t="str">
        <f t="shared" si="2"/>
        <v/>
      </c>
    </row>
    <row r="193" spans="2:16" x14ac:dyDescent="0.2">
      <c r="B193" s="8" t="str">
        <f>IF(F193="","",MAX($B$5:B192)+1)</f>
        <v/>
      </c>
      <c r="C193" s="9"/>
      <c r="D193" s="10"/>
      <c r="E193" s="11"/>
      <c r="F193" s="11"/>
      <c r="G193" s="11"/>
      <c r="H193" s="11"/>
      <c r="I193" s="11"/>
      <c r="J193" s="11"/>
      <c r="K193" s="11"/>
      <c r="L193" s="12" t="str">
        <f>IF(B193="","",COUNTIF('Bunuri predate'!$B$5:$B$1004,B193))</f>
        <v/>
      </c>
      <c r="M193" s="13" t="str">
        <f>IF(B193="","",IF(SUMIF('Bunuri predate'!$B$5:$B$1004,B193,'Bunuri predate'!$K$5:$K$1004)=0,"",SUMIF('Bunuri predate'!$B$5:$B$1004,B193,'Bunuri predate'!$K$5:$K$1004)))</f>
        <v/>
      </c>
      <c r="N193" s="12" t="str">
        <f>IF(B193="","",SUMPRODUCT(('Bunuri predate'!$B$5:$B$1004=B193)*(((('Bunuri predate'!$L$5:$L$1004&lt;&gt;"")*('Bunuri predate'!$L$5:$L$1004&lt;&gt;0))+('Bunuri predate'!$I$5:$I$1004="Deteriorat")+('Bunuri predate'!$I$5:$I$1004="Defect")+('Bunuri predate'!$I$5:$I$1004="Lipsă"))&gt;0)))</f>
        <v/>
      </c>
      <c r="O193" s="8"/>
      <c r="P193" s="14" t="str">
        <f t="shared" si="2"/>
        <v/>
      </c>
    </row>
    <row r="194" spans="2:16" x14ac:dyDescent="0.2">
      <c r="B194" s="8" t="str">
        <f>IF(F194="","",MAX($B$5:B193)+1)</f>
        <v/>
      </c>
      <c r="C194" s="9"/>
      <c r="D194" s="10"/>
      <c r="E194" s="11"/>
      <c r="F194" s="11"/>
      <c r="G194" s="11"/>
      <c r="H194" s="11"/>
      <c r="I194" s="11"/>
      <c r="J194" s="11"/>
      <c r="K194" s="11"/>
      <c r="L194" s="12" t="str">
        <f>IF(B194="","",COUNTIF('Bunuri predate'!$B$5:$B$1004,B194))</f>
        <v/>
      </c>
      <c r="M194" s="13" t="str">
        <f>IF(B194="","",IF(SUMIF('Bunuri predate'!$B$5:$B$1004,B194,'Bunuri predate'!$K$5:$K$1004)=0,"",SUMIF('Bunuri predate'!$B$5:$B$1004,B194,'Bunuri predate'!$K$5:$K$1004)))</f>
        <v/>
      </c>
      <c r="N194" s="12" t="str">
        <f>IF(B194="","",SUMPRODUCT(('Bunuri predate'!$B$5:$B$1004=B194)*(((('Bunuri predate'!$L$5:$L$1004&lt;&gt;"")*('Bunuri predate'!$L$5:$L$1004&lt;&gt;0))+('Bunuri predate'!$I$5:$I$1004="Deteriorat")+('Bunuri predate'!$I$5:$I$1004="Defect")+('Bunuri predate'!$I$5:$I$1004="Lipsă"))&gt;0)))</f>
        <v/>
      </c>
      <c r="O194" s="8"/>
      <c r="P194" s="14" t="str">
        <f t="shared" si="2"/>
        <v/>
      </c>
    </row>
    <row r="195" spans="2:16" x14ac:dyDescent="0.2">
      <c r="B195" s="8" t="str">
        <f>IF(F195="","",MAX($B$5:B194)+1)</f>
        <v/>
      </c>
      <c r="C195" s="9"/>
      <c r="D195" s="10"/>
      <c r="E195" s="11"/>
      <c r="F195" s="11"/>
      <c r="G195" s="11"/>
      <c r="H195" s="11"/>
      <c r="I195" s="11"/>
      <c r="J195" s="11"/>
      <c r="K195" s="11"/>
      <c r="L195" s="12" t="str">
        <f>IF(B195="","",COUNTIF('Bunuri predate'!$B$5:$B$1004,B195))</f>
        <v/>
      </c>
      <c r="M195" s="13" t="str">
        <f>IF(B195="","",IF(SUMIF('Bunuri predate'!$B$5:$B$1004,B195,'Bunuri predate'!$K$5:$K$1004)=0,"",SUMIF('Bunuri predate'!$B$5:$B$1004,B195,'Bunuri predate'!$K$5:$K$1004)))</f>
        <v/>
      </c>
      <c r="N195" s="12" t="str">
        <f>IF(B195="","",SUMPRODUCT(('Bunuri predate'!$B$5:$B$1004=B195)*(((('Bunuri predate'!$L$5:$L$1004&lt;&gt;"")*('Bunuri predate'!$L$5:$L$1004&lt;&gt;0))+('Bunuri predate'!$I$5:$I$1004="Deteriorat")+('Bunuri predate'!$I$5:$I$1004="Defect")+('Bunuri predate'!$I$5:$I$1004="Lipsă"))&gt;0)))</f>
        <v/>
      </c>
      <c r="O195" s="8"/>
      <c r="P195" s="14" t="str">
        <f t="shared" si="2"/>
        <v/>
      </c>
    </row>
    <row r="196" spans="2:16" x14ac:dyDescent="0.2">
      <c r="B196" s="8" t="str">
        <f>IF(F196="","",MAX($B$5:B195)+1)</f>
        <v/>
      </c>
      <c r="C196" s="9"/>
      <c r="D196" s="10"/>
      <c r="E196" s="11"/>
      <c r="F196" s="11"/>
      <c r="G196" s="11"/>
      <c r="H196" s="11"/>
      <c r="I196" s="11"/>
      <c r="J196" s="11"/>
      <c r="K196" s="11"/>
      <c r="L196" s="12" t="str">
        <f>IF(B196="","",COUNTIF('Bunuri predate'!$B$5:$B$1004,B196))</f>
        <v/>
      </c>
      <c r="M196" s="13" t="str">
        <f>IF(B196="","",IF(SUMIF('Bunuri predate'!$B$5:$B$1004,B196,'Bunuri predate'!$K$5:$K$1004)=0,"",SUMIF('Bunuri predate'!$B$5:$B$1004,B196,'Bunuri predate'!$K$5:$K$1004)))</f>
        <v/>
      </c>
      <c r="N196" s="12" t="str">
        <f>IF(B196="","",SUMPRODUCT(('Bunuri predate'!$B$5:$B$1004=B196)*(((('Bunuri predate'!$L$5:$L$1004&lt;&gt;"")*('Bunuri predate'!$L$5:$L$1004&lt;&gt;0))+('Bunuri predate'!$I$5:$I$1004="Deteriorat")+('Bunuri predate'!$I$5:$I$1004="Defect")+('Bunuri predate'!$I$5:$I$1004="Lipsă"))&gt;0)))</f>
        <v/>
      </c>
      <c r="O196" s="8"/>
      <c r="P196" s="14" t="str">
        <f t="shared" si="2"/>
        <v/>
      </c>
    </row>
    <row r="197" spans="2:16" x14ac:dyDescent="0.2">
      <c r="B197" s="8" t="str">
        <f>IF(F197="","",MAX($B$5:B196)+1)</f>
        <v/>
      </c>
      <c r="C197" s="9"/>
      <c r="D197" s="10"/>
      <c r="E197" s="11"/>
      <c r="F197" s="11"/>
      <c r="G197" s="11"/>
      <c r="H197" s="11"/>
      <c r="I197" s="11"/>
      <c r="J197" s="11"/>
      <c r="K197" s="11"/>
      <c r="L197" s="12" t="str">
        <f>IF(B197="","",COUNTIF('Bunuri predate'!$B$5:$B$1004,B197))</f>
        <v/>
      </c>
      <c r="M197" s="13" t="str">
        <f>IF(B197="","",IF(SUMIF('Bunuri predate'!$B$5:$B$1004,B197,'Bunuri predate'!$K$5:$K$1004)=0,"",SUMIF('Bunuri predate'!$B$5:$B$1004,B197,'Bunuri predate'!$K$5:$K$1004)))</f>
        <v/>
      </c>
      <c r="N197" s="12" t="str">
        <f>IF(B197="","",SUMPRODUCT(('Bunuri predate'!$B$5:$B$1004=B197)*(((('Bunuri predate'!$L$5:$L$1004&lt;&gt;"")*('Bunuri predate'!$L$5:$L$1004&lt;&gt;0))+('Bunuri predate'!$I$5:$I$1004="Deteriorat")+('Bunuri predate'!$I$5:$I$1004="Defect")+('Bunuri predate'!$I$5:$I$1004="Lipsă"))&gt;0)))</f>
        <v/>
      </c>
      <c r="O197" s="8"/>
      <c r="P197" s="14" t="str">
        <f t="shared" ref="P197:P260" si="3">IF(AND(B197="",F197=""),"",TRIM(IF(COUNTIF($B$5:$B$304,B197)&gt;1,"Număr dublat. ","")&amp;IF(OR(C197="",F197="",H197="",J197=""),"Date incomplete. ","")&amp;IF(N(L197)=0,"Nicio poziție în Bunuri predate. ","")&amp;IF(O197&lt;&gt;"Da","Nesemnat de ambele părți. ","")))</f>
        <v/>
      </c>
    </row>
    <row r="198" spans="2:16" x14ac:dyDescent="0.2">
      <c r="B198" s="8" t="str">
        <f>IF(F198="","",MAX($B$5:B197)+1)</f>
        <v/>
      </c>
      <c r="C198" s="9"/>
      <c r="D198" s="10"/>
      <c r="E198" s="11"/>
      <c r="F198" s="11"/>
      <c r="G198" s="11"/>
      <c r="H198" s="11"/>
      <c r="I198" s="11"/>
      <c r="J198" s="11"/>
      <c r="K198" s="11"/>
      <c r="L198" s="12" t="str">
        <f>IF(B198="","",COUNTIF('Bunuri predate'!$B$5:$B$1004,B198))</f>
        <v/>
      </c>
      <c r="M198" s="13" t="str">
        <f>IF(B198="","",IF(SUMIF('Bunuri predate'!$B$5:$B$1004,B198,'Bunuri predate'!$K$5:$K$1004)=0,"",SUMIF('Bunuri predate'!$B$5:$B$1004,B198,'Bunuri predate'!$K$5:$K$1004)))</f>
        <v/>
      </c>
      <c r="N198" s="12" t="str">
        <f>IF(B198="","",SUMPRODUCT(('Bunuri predate'!$B$5:$B$1004=B198)*(((('Bunuri predate'!$L$5:$L$1004&lt;&gt;"")*('Bunuri predate'!$L$5:$L$1004&lt;&gt;0))+('Bunuri predate'!$I$5:$I$1004="Deteriorat")+('Bunuri predate'!$I$5:$I$1004="Defect")+('Bunuri predate'!$I$5:$I$1004="Lipsă"))&gt;0)))</f>
        <v/>
      </c>
      <c r="O198" s="8"/>
      <c r="P198" s="14" t="str">
        <f t="shared" si="3"/>
        <v/>
      </c>
    </row>
    <row r="199" spans="2:16" x14ac:dyDescent="0.2">
      <c r="B199" s="8" t="str">
        <f>IF(F199="","",MAX($B$5:B198)+1)</f>
        <v/>
      </c>
      <c r="C199" s="9"/>
      <c r="D199" s="10"/>
      <c r="E199" s="11"/>
      <c r="F199" s="11"/>
      <c r="G199" s="11"/>
      <c r="H199" s="11"/>
      <c r="I199" s="11"/>
      <c r="J199" s="11"/>
      <c r="K199" s="11"/>
      <c r="L199" s="12" t="str">
        <f>IF(B199="","",COUNTIF('Bunuri predate'!$B$5:$B$1004,B199))</f>
        <v/>
      </c>
      <c r="M199" s="13" t="str">
        <f>IF(B199="","",IF(SUMIF('Bunuri predate'!$B$5:$B$1004,B199,'Bunuri predate'!$K$5:$K$1004)=0,"",SUMIF('Bunuri predate'!$B$5:$B$1004,B199,'Bunuri predate'!$K$5:$K$1004)))</f>
        <v/>
      </c>
      <c r="N199" s="12" t="str">
        <f>IF(B199="","",SUMPRODUCT(('Bunuri predate'!$B$5:$B$1004=B199)*(((('Bunuri predate'!$L$5:$L$1004&lt;&gt;"")*('Bunuri predate'!$L$5:$L$1004&lt;&gt;0))+('Bunuri predate'!$I$5:$I$1004="Deteriorat")+('Bunuri predate'!$I$5:$I$1004="Defect")+('Bunuri predate'!$I$5:$I$1004="Lipsă"))&gt;0)))</f>
        <v/>
      </c>
      <c r="O199" s="8"/>
      <c r="P199" s="14" t="str">
        <f t="shared" si="3"/>
        <v/>
      </c>
    </row>
    <row r="200" spans="2:16" x14ac:dyDescent="0.2">
      <c r="B200" s="8" t="str">
        <f>IF(F200="","",MAX($B$5:B199)+1)</f>
        <v/>
      </c>
      <c r="C200" s="9"/>
      <c r="D200" s="10"/>
      <c r="E200" s="11"/>
      <c r="F200" s="11"/>
      <c r="G200" s="11"/>
      <c r="H200" s="11"/>
      <c r="I200" s="11"/>
      <c r="J200" s="11"/>
      <c r="K200" s="11"/>
      <c r="L200" s="12" t="str">
        <f>IF(B200="","",COUNTIF('Bunuri predate'!$B$5:$B$1004,B200))</f>
        <v/>
      </c>
      <c r="M200" s="13" t="str">
        <f>IF(B200="","",IF(SUMIF('Bunuri predate'!$B$5:$B$1004,B200,'Bunuri predate'!$K$5:$K$1004)=0,"",SUMIF('Bunuri predate'!$B$5:$B$1004,B200,'Bunuri predate'!$K$5:$K$1004)))</f>
        <v/>
      </c>
      <c r="N200" s="12" t="str">
        <f>IF(B200="","",SUMPRODUCT(('Bunuri predate'!$B$5:$B$1004=B200)*(((('Bunuri predate'!$L$5:$L$1004&lt;&gt;"")*('Bunuri predate'!$L$5:$L$1004&lt;&gt;0))+('Bunuri predate'!$I$5:$I$1004="Deteriorat")+('Bunuri predate'!$I$5:$I$1004="Defect")+('Bunuri predate'!$I$5:$I$1004="Lipsă"))&gt;0)))</f>
        <v/>
      </c>
      <c r="O200" s="8"/>
      <c r="P200" s="14" t="str">
        <f t="shared" si="3"/>
        <v/>
      </c>
    </row>
    <row r="201" spans="2:16" x14ac:dyDescent="0.2">
      <c r="B201" s="8" t="str">
        <f>IF(F201="","",MAX($B$5:B200)+1)</f>
        <v/>
      </c>
      <c r="C201" s="9"/>
      <c r="D201" s="10"/>
      <c r="E201" s="11"/>
      <c r="F201" s="11"/>
      <c r="G201" s="11"/>
      <c r="H201" s="11"/>
      <c r="I201" s="11"/>
      <c r="J201" s="11"/>
      <c r="K201" s="11"/>
      <c r="L201" s="12" t="str">
        <f>IF(B201="","",COUNTIF('Bunuri predate'!$B$5:$B$1004,B201))</f>
        <v/>
      </c>
      <c r="M201" s="13" t="str">
        <f>IF(B201="","",IF(SUMIF('Bunuri predate'!$B$5:$B$1004,B201,'Bunuri predate'!$K$5:$K$1004)=0,"",SUMIF('Bunuri predate'!$B$5:$B$1004,B201,'Bunuri predate'!$K$5:$K$1004)))</f>
        <v/>
      </c>
      <c r="N201" s="12" t="str">
        <f>IF(B201="","",SUMPRODUCT(('Bunuri predate'!$B$5:$B$1004=B201)*(((('Bunuri predate'!$L$5:$L$1004&lt;&gt;"")*('Bunuri predate'!$L$5:$L$1004&lt;&gt;0))+('Bunuri predate'!$I$5:$I$1004="Deteriorat")+('Bunuri predate'!$I$5:$I$1004="Defect")+('Bunuri predate'!$I$5:$I$1004="Lipsă"))&gt;0)))</f>
        <v/>
      </c>
      <c r="O201" s="8"/>
      <c r="P201" s="14" t="str">
        <f t="shared" si="3"/>
        <v/>
      </c>
    </row>
    <row r="202" spans="2:16" x14ac:dyDescent="0.2">
      <c r="B202" s="8" t="str">
        <f>IF(F202="","",MAX($B$5:B201)+1)</f>
        <v/>
      </c>
      <c r="C202" s="9"/>
      <c r="D202" s="10"/>
      <c r="E202" s="11"/>
      <c r="F202" s="11"/>
      <c r="G202" s="11"/>
      <c r="H202" s="11"/>
      <c r="I202" s="11"/>
      <c r="J202" s="11"/>
      <c r="K202" s="11"/>
      <c r="L202" s="12" t="str">
        <f>IF(B202="","",COUNTIF('Bunuri predate'!$B$5:$B$1004,B202))</f>
        <v/>
      </c>
      <c r="M202" s="13" t="str">
        <f>IF(B202="","",IF(SUMIF('Bunuri predate'!$B$5:$B$1004,B202,'Bunuri predate'!$K$5:$K$1004)=0,"",SUMIF('Bunuri predate'!$B$5:$B$1004,B202,'Bunuri predate'!$K$5:$K$1004)))</f>
        <v/>
      </c>
      <c r="N202" s="12" t="str">
        <f>IF(B202="","",SUMPRODUCT(('Bunuri predate'!$B$5:$B$1004=B202)*(((('Bunuri predate'!$L$5:$L$1004&lt;&gt;"")*('Bunuri predate'!$L$5:$L$1004&lt;&gt;0))+('Bunuri predate'!$I$5:$I$1004="Deteriorat")+('Bunuri predate'!$I$5:$I$1004="Defect")+('Bunuri predate'!$I$5:$I$1004="Lipsă"))&gt;0)))</f>
        <v/>
      </c>
      <c r="O202" s="8"/>
      <c r="P202" s="14" t="str">
        <f t="shared" si="3"/>
        <v/>
      </c>
    </row>
    <row r="203" spans="2:16" x14ac:dyDescent="0.2">
      <c r="B203" s="8" t="str">
        <f>IF(F203="","",MAX($B$5:B202)+1)</f>
        <v/>
      </c>
      <c r="C203" s="9"/>
      <c r="D203" s="10"/>
      <c r="E203" s="11"/>
      <c r="F203" s="11"/>
      <c r="G203" s="11"/>
      <c r="H203" s="11"/>
      <c r="I203" s="11"/>
      <c r="J203" s="11"/>
      <c r="K203" s="11"/>
      <c r="L203" s="12" t="str">
        <f>IF(B203="","",COUNTIF('Bunuri predate'!$B$5:$B$1004,B203))</f>
        <v/>
      </c>
      <c r="M203" s="13" t="str">
        <f>IF(B203="","",IF(SUMIF('Bunuri predate'!$B$5:$B$1004,B203,'Bunuri predate'!$K$5:$K$1004)=0,"",SUMIF('Bunuri predate'!$B$5:$B$1004,B203,'Bunuri predate'!$K$5:$K$1004)))</f>
        <v/>
      </c>
      <c r="N203" s="12" t="str">
        <f>IF(B203="","",SUMPRODUCT(('Bunuri predate'!$B$5:$B$1004=B203)*(((('Bunuri predate'!$L$5:$L$1004&lt;&gt;"")*('Bunuri predate'!$L$5:$L$1004&lt;&gt;0))+('Bunuri predate'!$I$5:$I$1004="Deteriorat")+('Bunuri predate'!$I$5:$I$1004="Defect")+('Bunuri predate'!$I$5:$I$1004="Lipsă"))&gt;0)))</f>
        <v/>
      </c>
      <c r="O203" s="8"/>
      <c r="P203" s="14" t="str">
        <f t="shared" si="3"/>
        <v/>
      </c>
    </row>
    <row r="204" spans="2:16" x14ac:dyDescent="0.2">
      <c r="B204" s="8" t="str">
        <f>IF(F204="","",MAX($B$5:B203)+1)</f>
        <v/>
      </c>
      <c r="C204" s="9"/>
      <c r="D204" s="10"/>
      <c r="E204" s="11"/>
      <c r="F204" s="11"/>
      <c r="G204" s="11"/>
      <c r="H204" s="11"/>
      <c r="I204" s="11"/>
      <c r="J204" s="11"/>
      <c r="K204" s="11"/>
      <c r="L204" s="12" t="str">
        <f>IF(B204="","",COUNTIF('Bunuri predate'!$B$5:$B$1004,B204))</f>
        <v/>
      </c>
      <c r="M204" s="13" t="str">
        <f>IF(B204="","",IF(SUMIF('Bunuri predate'!$B$5:$B$1004,B204,'Bunuri predate'!$K$5:$K$1004)=0,"",SUMIF('Bunuri predate'!$B$5:$B$1004,B204,'Bunuri predate'!$K$5:$K$1004)))</f>
        <v/>
      </c>
      <c r="N204" s="12" t="str">
        <f>IF(B204="","",SUMPRODUCT(('Bunuri predate'!$B$5:$B$1004=B204)*(((('Bunuri predate'!$L$5:$L$1004&lt;&gt;"")*('Bunuri predate'!$L$5:$L$1004&lt;&gt;0))+('Bunuri predate'!$I$5:$I$1004="Deteriorat")+('Bunuri predate'!$I$5:$I$1004="Defect")+('Bunuri predate'!$I$5:$I$1004="Lipsă"))&gt;0)))</f>
        <v/>
      </c>
      <c r="O204" s="8"/>
      <c r="P204" s="14" t="str">
        <f t="shared" si="3"/>
        <v/>
      </c>
    </row>
    <row r="205" spans="2:16" x14ac:dyDescent="0.2">
      <c r="B205" s="8" t="str">
        <f>IF(F205="","",MAX($B$5:B204)+1)</f>
        <v/>
      </c>
      <c r="C205" s="9"/>
      <c r="D205" s="10"/>
      <c r="E205" s="11"/>
      <c r="F205" s="11"/>
      <c r="G205" s="11"/>
      <c r="H205" s="11"/>
      <c r="I205" s="11"/>
      <c r="J205" s="11"/>
      <c r="K205" s="11"/>
      <c r="L205" s="12" t="str">
        <f>IF(B205="","",COUNTIF('Bunuri predate'!$B$5:$B$1004,B205))</f>
        <v/>
      </c>
      <c r="M205" s="13" t="str">
        <f>IF(B205="","",IF(SUMIF('Bunuri predate'!$B$5:$B$1004,B205,'Bunuri predate'!$K$5:$K$1004)=0,"",SUMIF('Bunuri predate'!$B$5:$B$1004,B205,'Bunuri predate'!$K$5:$K$1004)))</f>
        <v/>
      </c>
      <c r="N205" s="12" t="str">
        <f>IF(B205="","",SUMPRODUCT(('Bunuri predate'!$B$5:$B$1004=B205)*(((('Bunuri predate'!$L$5:$L$1004&lt;&gt;"")*('Bunuri predate'!$L$5:$L$1004&lt;&gt;0))+('Bunuri predate'!$I$5:$I$1004="Deteriorat")+('Bunuri predate'!$I$5:$I$1004="Defect")+('Bunuri predate'!$I$5:$I$1004="Lipsă"))&gt;0)))</f>
        <v/>
      </c>
      <c r="O205" s="8"/>
      <c r="P205" s="14" t="str">
        <f t="shared" si="3"/>
        <v/>
      </c>
    </row>
    <row r="206" spans="2:16" x14ac:dyDescent="0.2">
      <c r="B206" s="8" t="str">
        <f>IF(F206="","",MAX($B$5:B205)+1)</f>
        <v/>
      </c>
      <c r="C206" s="9"/>
      <c r="D206" s="10"/>
      <c r="E206" s="11"/>
      <c r="F206" s="11"/>
      <c r="G206" s="11"/>
      <c r="H206" s="11"/>
      <c r="I206" s="11"/>
      <c r="J206" s="11"/>
      <c r="K206" s="11"/>
      <c r="L206" s="12" t="str">
        <f>IF(B206="","",COUNTIF('Bunuri predate'!$B$5:$B$1004,B206))</f>
        <v/>
      </c>
      <c r="M206" s="13" t="str">
        <f>IF(B206="","",IF(SUMIF('Bunuri predate'!$B$5:$B$1004,B206,'Bunuri predate'!$K$5:$K$1004)=0,"",SUMIF('Bunuri predate'!$B$5:$B$1004,B206,'Bunuri predate'!$K$5:$K$1004)))</f>
        <v/>
      </c>
      <c r="N206" s="12" t="str">
        <f>IF(B206="","",SUMPRODUCT(('Bunuri predate'!$B$5:$B$1004=B206)*(((('Bunuri predate'!$L$5:$L$1004&lt;&gt;"")*('Bunuri predate'!$L$5:$L$1004&lt;&gt;0))+('Bunuri predate'!$I$5:$I$1004="Deteriorat")+('Bunuri predate'!$I$5:$I$1004="Defect")+('Bunuri predate'!$I$5:$I$1004="Lipsă"))&gt;0)))</f>
        <v/>
      </c>
      <c r="O206" s="8"/>
      <c r="P206" s="14" t="str">
        <f t="shared" si="3"/>
        <v/>
      </c>
    </row>
    <row r="207" spans="2:16" x14ac:dyDescent="0.2">
      <c r="B207" s="8" t="str">
        <f>IF(F207="","",MAX($B$5:B206)+1)</f>
        <v/>
      </c>
      <c r="C207" s="9"/>
      <c r="D207" s="10"/>
      <c r="E207" s="11"/>
      <c r="F207" s="11"/>
      <c r="G207" s="11"/>
      <c r="H207" s="11"/>
      <c r="I207" s="11"/>
      <c r="J207" s="11"/>
      <c r="K207" s="11"/>
      <c r="L207" s="12" t="str">
        <f>IF(B207="","",COUNTIF('Bunuri predate'!$B$5:$B$1004,B207))</f>
        <v/>
      </c>
      <c r="M207" s="13" t="str">
        <f>IF(B207="","",IF(SUMIF('Bunuri predate'!$B$5:$B$1004,B207,'Bunuri predate'!$K$5:$K$1004)=0,"",SUMIF('Bunuri predate'!$B$5:$B$1004,B207,'Bunuri predate'!$K$5:$K$1004)))</f>
        <v/>
      </c>
      <c r="N207" s="12" t="str">
        <f>IF(B207="","",SUMPRODUCT(('Bunuri predate'!$B$5:$B$1004=B207)*(((('Bunuri predate'!$L$5:$L$1004&lt;&gt;"")*('Bunuri predate'!$L$5:$L$1004&lt;&gt;0))+('Bunuri predate'!$I$5:$I$1004="Deteriorat")+('Bunuri predate'!$I$5:$I$1004="Defect")+('Bunuri predate'!$I$5:$I$1004="Lipsă"))&gt;0)))</f>
        <v/>
      </c>
      <c r="O207" s="8"/>
      <c r="P207" s="14" t="str">
        <f t="shared" si="3"/>
        <v/>
      </c>
    </row>
    <row r="208" spans="2:16" x14ac:dyDescent="0.2">
      <c r="B208" s="8" t="str">
        <f>IF(F208="","",MAX($B$5:B207)+1)</f>
        <v/>
      </c>
      <c r="C208" s="9"/>
      <c r="D208" s="10"/>
      <c r="E208" s="11"/>
      <c r="F208" s="11"/>
      <c r="G208" s="11"/>
      <c r="H208" s="11"/>
      <c r="I208" s="11"/>
      <c r="J208" s="11"/>
      <c r="K208" s="11"/>
      <c r="L208" s="12" t="str">
        <f>IF(B208="","",COUNTIF('Bunuri predate'!$B$5:$B$1004,B208))</f>
        <v/>
      </c>
      <c r="M208" s="13" t="str">
        <f>IF(B208="","",IF(SUMIF('Bunuri predate'!$B$5:$B$1004,B208,'Bunuri predate'!$K$5:$K$1004)=0,"",SUMIF('Bunuri predate'!$B$5:$B$1004,B208,'Bunuri predate'!$K$5:$K$1004)))</f>
        <v/>
      </c>
      <c r="N208" s="12" t="str">
        <f>IF(B208="","",SUMPRODUCT(('Bunuri predate'!$B$5:$B$1004=B208)*(((('Bunuri predate'!$L$5:$L$1004&lt;&gt;"")*('Bunuri predate'!$L$5:$L$1004&lt;&gt;0))+('Bunuri predate'!$I$5:$I$1004="Deteriorat")+('Bunuri predate'!$I$5:$I$1004="Defect")+('Bunuri predate'!$I$5:$I$1004="Lipsă"))&gt;0)))</f>
        <v/>
      </c>
      <c r="O208" s="8"/>
      <c r="P208" s="14" t="str">
        <f t="shared" si="3"/>
        <v/>
      </c>
    </row>
    <row r="209" spans="2:16" x14ac:dyDescent="0.2">
      <c r="B209" s="8" t="str">
        <f>IF(F209="","",MAX($B$5:B208)+1)</f>
        <v/>
      </c>
      <c r="C209" s="9"/>
      <c r="D209" s="10"/>
      <c r="E209" s="11"/>
      <c r="F209" s="11"/>
      <c r="G209" s="11"/>
      <c r="H209" s="11"/>
      <c r="I209" s="11"/>
      <c r="J209" s="11"/>
      <c r="K209" s="11"/>
      <c r="L209" s="12" t="str">
        <f>IF(B209="","",COUNTIF('Bunuri predate'!$B$5:$B$1004,B209))</f>
        <v/>
      </c>
      <c r="M209" s="13" t="str">
        <f>IF(B209="","",IF(SUMIF('Bunuri predate'!$B$5:$B$1004,B209,'Bunuri predate'!$K$5:$K$1004)=0,"",SUMIF('Bunuri predate'!$B$5:$B$1004,B209,'Bunuri predate'!$K$5:$K$1004)))</f>
        <v/>
      </c>
      <c r="N209" s="12" t="str">
        <f>IF(B209="","",SUMPRODUCT(('Bunuri predate'!$B$5:$B$1004=B209)*(((('Bunuri predate'!$L$5:$L$1004&lt;&gt;"")*('Bunuri predate'!$L$5:$L$1004&lt;&gt;0))+('Bunuri predate'!$I$5:$I$1004="Deteriorat")+('Bunuri predate'!$I$5:$I$1004="Defect")+('Bunuri predate'!$I$5:$I$1004="Lipsă"))&gt;0)))</f>
        <v/>
      </c>
      <c r="O209" s="8"/>
      <c r="P209" s="14" t="str">
        <f t="shared" si="3"/>
        <v/>
      </c>
    </row>
    <row r="210" spans="2:16" x14ac:dyDescent="0.2">
      <c r="B210" s="8" t="str">
        <f>IF(F210="","",MAX($B$5:B209)+1)</f>
        <v/>
      </c>
      <c r="C210" s="9"/>
      <c r="D210" s="10"/>
      <c r="E210" s="11"/>
      <c r="F210" s="11"/>
      <c r="G210" s="11"/>
      <c r="H210" s="11"/>
      <c r="I210" s="11"/>
      <c r="J210" s="11"/>
      <c r="K210" s="11"/>
      <c r="L210" s="12" t="str">
        <f>IF(B210="","",COUNTIF('Bunuri predate'!$B$5:$B$1004,B210))</f>
        <v/>
      </c>
      <c r="M210" s="13" t="str">
        <f>IF(B210="","",IF(SUMIF('Bunuri predate'!$B$5:$B$1004,B210,'Bunuri predate'!$K$5:$K$1004)=0,"",SUMIF('Bunuri predate'!$B$5:$B$1004,B210,'Bunuri predate'!$K$5:$K$1004)))</f>
        <v/>
      </c>
      <c r="N210" s="12" t="str">
        <f>IF(B210="","",SUMPRODUCT(('Bunuri predate'!$B$5:$B$1004=B210)*(((('Bunuri predate'!$L$5:$L$1004&lt;&gt;"")*('Bunuri predate'!$L$5:$L$1004&lt;&gt;0))+('Bunuri predate'!$I$5:$I$1004="Deteriorat")+('Bunuri predate'!$I$5:$I$1004="Defect")+('Bunuri predate'!$I$5:$I$1004="Lipsă"))&gt;0)))</f>
        <v/>
      </c>
      <c r="O210" s="8"/>
      <c r="P210" s="14" t="str">
        <f t="shared" si="3"/>
        <v/>
      </c>
    </row>
    <row r="211" spans="2:16" x14ac:dyDescent="0.2">
      <c r="B211" s="8" t="str">
        <f>IF(F211="","",MAX($B$5:B210)+1)</f>
        <v/>
      </c>
      <c r="C211" s="9"/>
      <c r="D211" s="10"/>
      <c r="E211" s="11"/>
      <c r="F211" s="11"/>
      <c r="G211" s="11"/>
      <c r="H211" s="11"/>
      <c r="I211" s="11"/>
      <c r="J211" s="11"/>
      <c r="K211" s="11"/>
      <c r="L211" s="12" t="str">
        <f>IF(B211="","",COUNTIF('Bunuri predate'!$B$5:$B$1004,B211))</f>
        <v/>
      </c>
      <c r="M211" s="13" t="str">
        <f>IF(B211="","",IF(SUMIF('Bunuri predate'!$B$5:$B$1004,B211,'Bunuri predate'!$K$5:$K$1004)=0,"",SUMIF('Bunuri predate'!$B$5:$B$1004,B211,'Bunuri predate'!$K$5:$K$1004)))</f>
        <v/>
      </c>
      <c r="N211" s="12" t="str">
        <f>IF(B211="","",SUMPRODUCT(('Bunuri predate'!$B$5:$B$1004=B211)*(((('Bunuri predate'!$L$5:$L$1004&lt;&gt;"")*('Bunuri predate'!$L$5:$L$1004&lt;&gt;0))+('Bunuri predate'!$I$5:$I$1004="Deteriorat")+('Bunuri predate'!$I$5:$I$1004="Defect")+('Bunuri predate'!$I$5:$I$1004="Lipsă"))&gt;0)))</f>
        <v/>
      </c>
      <c r="O211" s="8"/>
      <c r="P211" s="14" t="str">
        <f t="shared" si="3"/>
        <v/>
      </c>
    </row>
    <row r="212" spans="2:16" x14ac:dyDescent="0.2">
      <c r="B212" s="8" t="str">
        <f>IF(F212="","",MAX($B$5:B211)+1)</f>
        <v/>
      </c>
      <c r="C212" s="9"/>
      <c r="D212" s="10"/>
      <c r="E212" s="11"/>
      <c r="F212" s="11"/>
      <c r="G212" s="11"/>
      <c r="H212" s="11"/>
      <c r="I212" s="11"/>
      <c r="J212" s="11"/>
      <c r="K212" s="11"/>
      <c r="L212" s="12" t="str">
        <f>IF(B212="","",COUNTIF('Bunuri predate'!$B$5:$B$1004,B212))</f>
        <v/>
      </c>
      <c r="M212" s="13" t="str">
        <f>IF(B212="","",IF(SUMIF('Bunuri predate'!$B$5:$B$1004,B212,'Bunuri predate'!$K$5:$K$1004)=0,"",SUMIF('Bunuri predate'!$B$5:$B$1004,B212,'Bunuri predate'!$K$5:$K$1004)))</f>
        <v/>
      </c>
      <c r="N212" s="12" t="str">
        <f>IF(B212="","",SUMPRODUCT(('Bunuri predate'!$B$5:$B$1004=B212)*(((('Bunuri predate'!$L$5:$L$1004&lt;&gt;"")*('Bunuri predate'!$L$5:$L$1004&lt;&gt;0))+('Bunuri predate'!$I$5:$I$1004="Deteriorat")+('Bunuri predate'!$I$5:$I$1004="Defect")+('Bunuri predate'!$I$5:$I$1004="Lipsă"))&gt;0)))</f>
        <v/>
      </c>
      <c r="O212" s="8"/>
      <c r="P212" s="14" t="str">
        <f t="shared" si="3"/>
        <v/>
      </c>
    </row>
    <row r="213" spans="2:16" x14ac:dyDescent="0.2">
      <c r="B213" s="8" t="str">
        <f>IF(F213="","",MAX($B$5:B212)+1)</f>
        <v/>
      </c>
      <c r="C213" s="9"/>
      <c r="D213" s="10"/>
      <c r="E213" s="11"/>
      <c r="F213" s="11"/>
      <c r="G213" s="11"/>
      <c r="H213" s="11"/>
      <c r="I213" s="11"/>
      <c r="J213" s="11"/>
      <c r="K213" s="11"/>
      <c r="L213" s="12" t="str">
        <f>IF(B213="","",COUNTIF('Bunuri predate'!$B$5:$B$1004,B213))</f>
        <v/>
      </c>
      <c r="M213" s="13" t="str">
        <f>IF(B213="","",IF(SUMIF('Bunuri predate'!$B$5:$B$1004,B213,'Bunuri predate'!$K$5:$K$1004)=0,"",SUMIF('Bunuri predate'!$B$5:$B$1004,B213,'Bunuri predate'!$K$5:$K$1004)))</f>
        <v/>
      </c>
      <c r="N213" s="12" t="str">
        <f>IF(B213="","",SUMPRODUCT(('Bunuri predate'!$B$5:$B$1004=B213)*(((('Bunuri predate'!$L$5:$L$1004&lt;&gt;"")*('Bunuri predate'!$L$5:$L$1004&lt;&gt;0))+('Bunuri predate'!$I$5:$I$1004="Deteriorat")+('Bunuri predate'!$I$5:$I$1004="Defect")+('Bunuri predate'!$I$5:$I$1004="Lipsă"))&gt;0)))</f>
        <v/>
      </c>
      <c r="O213" s="8"/>
      <c r="P213" s="14" t="str">
        <f t="shared" si="3"/>
        <v/>
      </c>
    </row>
    <row r="214" spans="2:16" x14ac:dyDescent="0.2">
      <c r="B214" s="8" t="str">
        <f>IF(F214="","",MAX($B$5:B213)+1)</f>
        <v/>
      </c>
      <c r="C214" s="9"/>
      <c r="D214" s="10"/>
      <c r="E214" s="11"/>
      <c r="F214" s="11"/>
      <c r="G214" s="11"/>
      <c r="H214" s="11"/>
      <c r="I214" s="11"/>
      <c r="J214" s="11"/>
      <c r="K214" s="11"/>
      <c r="L214" s="12" t="str">
        <f>IF(B214="","",COUNTIF('Bunuri predate'!$B$5:$B$1004,B214))</f>
        <v/>
      </c>
      <c r="M214" s="13" t="str">
        <f>IF(B214="","",IF(SUMIF('Bunuri predate'!$B$5:$B$1004,B214,'Bunuri predate'!$K$5:$K$1004)=0,"",SUMIF('Bunuri predate'!$B$5:$B$1004,B214,'Bunuri predate'!$K$5:$K$1004)))</f>
        <v/>
      </c>
      <c r="N214" s="12" t="str">
        <f>IF(B214="","",SUMPRODUCT(('Bunuri predate'!$B$5:$B$1004=B214)*(((('Bunuri predate'!$L$5:$L$1004&lt;&gt;"")*('Bunuri predate'!$L$5:$L$1004&lt;&gt;0))+('Bunuri predate'!$I$5:$I$1004="Deteriorat")+('Bunuri predate'!$I$5:$I$1004="Defect")+('Bunuri predate'!$I$5:$I$1004="Lipsă"))&gt;0)))</f>
        <v/>
      </c>
      <c r="O214" s="8"/>
      <c r="P214" s="14" t="str">
        <f t="shared" si="3"/>
        <v/>
      </c>
    </row>
    <row r="215" spans="2:16" x14ac:dyDescent="0.2">
      <c r="B215" s="8" t="str">
        <f>IF(F215="","",MAX($B$5:B214)+1)</f>
        <v/>
      </c>
      <c r="C215" s="9"/>
      <c r="D215" s="10"/>
      <c r="E215" s="11"/>
      <c r="F215" s="11"/>
      <c r="G215" s="11"/>
      <c r="H215" s="11"/>
      <c r="I215" s="11"/>
      <c r="J215" s="11"/>
      <c r="K215" s="11"/>
      <c r="L215" s="12" t="str">
        <f>IF(B215="","",COUNTIF('Bunuri predate'!$B$5:$B$1004,B215))</f>
        <v/>
      </c>
      <c r="M215" s="13" t="str">
        <f>IF(B215="","",IF(SUMIF('Bunuri predate'!$B$5:$B$1004,B215,'Bunuri predate'!$K$5:$K$1004)=0,"",SUMIF('Bunuri predate'!$B$5:$B$1004,B215,'Bunuri predate'!$K$5:$K$1004)))</f>
        <v/>
      </c>
      <c r="N215" s="12" t="str">
        <f>IF(B215="","",SUMPRODUCT(('Bunuri predate'!$B$5:$B$1004=B215)*(((('Bunuri predate'!$L$5:$L$1004&lt;&gt;"")*('Bunuri predate'!$L$5:$L$1004&lt;&gt;0))+('Bunuri predate'!$I$5:$I$1004="Deteriorat")+('Bunuri predate'!$I$5:$I$1004="Defect")+('Bunuri predate'!$I$5:$I$1004="Lipsă"))&gt;0)))</f>
        <v/>
      </c>
      <c r="O215" s="8"/>
      <c r="P215" s="14" t="str">
        <f t="shared" si="3"/>
        <v/>
      </c>
    </row>
    <row r="216" spans="2:16" x14ac:dyDescent="0.2">
      <c r="B216" s="8" t="str">
        <f>IF(F216="","",MAX($B$5:B215)+1)</f>
        <v/>
      </c>
      <c r="C216" s="9"/>
      <c r="D216" s="10"/>
      <c r="E216" s="11"/>
      <c r="F216" s="11"/>
      <c r="G216" s="11"/>
      <c r="H216" s="11"/>
      <c r="I216" s="11"/>
      <c r="J216" s="11"/>
      <c r="K216" s="11"/>
      <c r="L216" s="12" t="str">
        <f>IF(B216="","",COUNTIF('Bunuri predate'!$B$5:$B$1004,B216))</f>
        <v/>
      </c>
      <c r="M216" s="13" t="str">
        <f>IF(B216="","",IF(SUMIF('Bunuri predate'!$B$5:$B$1004,B216,'Bunuri predate'!$K$5:$K$1004)=0,"",SUMIF('Bunuri predate'!$B$5:$B$1004,B216,'Bunuri predate'!$K$5:$K$1004)))</f>
        <v/>
      </c>
      <c r="N216" s="12" t="str">
        <f>IF(B216="","",SUMPRODUCT(('Bunuri predate'!$B$5:$B$1004=B216)*(((('Bunuri predate'!$L$5:$L$1004&lt;&gt;"")*('Bunuri predate'!$L$5:$L$1004&lt;&gt;0))+('Bunuri predate'!$I$5:$I$1004="Deteriorat")+('Bunuri predate'!$I$5:$I$1004="Defect")+('Bunuri predate'!$I$5:$I$1004="Lipsă"))&gt;0)))</f>
        <v/>
      </c>
      <c r="O216" s="8"/>
      <c r="P216" s="14" t="str">
        <f t="shared" si="3"/>
        <v/>
      </c>
    </row>
    <row r="217" spans="2:16" x14ac:dyDescent="0.2">
      <c r="B217" s="8" t="str">
        <f>IF(F217="","",MAX($B$5:B216)+1)</f>
        <v/>
      </c>
      <c r="C217" s="9"/>
      <c r="D217" s="10"/>
      <c r="E217" s="11"/>
      <c r="F217" s="11"/>
      <c r="G217" s="11"/>
      <c r="H217" s="11"/>
      <c r="I217" s="11"/>
      <c r="J217" s="11"/>
      <c r="K217" s="11"/>
      <c r="L217" s="12" t="str">
        <f>IF(B217="","",COUNTIF('Bunuri predate'!$B$5:$B$1004,B217))</f>
        <v/>
      </c>
      <c r="M217" s="13" t="str">
        <f>IF(B217="","",IF(SUMIF('Bunuri predate'!$B$5:$B$1004,B217,'Bunuri predate'!$K$5:$K$1004)=0,"",SUMIF('Bunuri predate'!$B$5:$B$1004,B217,'Bunuri predate'!$K$5:$K$1004)))</f>
        <v/>
      </c>
      <c r="N217" s="12" t="str">
        <f>IF(B217="","",SUMPRODUCT(('Bunuri predate'!$B$5:$B$1004=B217)*(((('Bunuri predate'!$L$5:$L$1004&lt;&gt;"")*('Bunuri predate'!$L$5:$L$1004&lt;&gt;0))+('Bunuri predate'!$I$5:$I$1004="Deteriorat")+('Bunuri predate'!$I$5:$I$1004="Defect")+('Bunuri predate'!$I$5:$I$1004="Lipsă"))&gt;0)))</f>
        <v/>
      </c>
      <c r="O217" s="8"/>
      <c r="P217" s="14" t="str">
        <f t="shared" si="3"/>
        <v/>
      </c>
    </row>
    <row r="218" spans="2:16" x14ac:dyDescent="0.2">
      <c r="B218" s="8" t="str">
        <f>IF(F218="","",MAX($B$5:B217)+1)</f>
        <v/>
      </c>
      <c r="C218" s="9"/>
      <c r="D218" s="10"/>
      <c r="E218" s="11"/>
      <c r="F218" s="11"/>
      <c r="G218" s="11"/>
      <c r="H218" s="11"/>
      <c r="I218" s="11"/>
      <c r="J218" s="11"/>
      <c r="K218" s="11"/>
      <c r="L218" s="12" t="str">
        <f>IF(B218="","",COUNTIF('Bunuri predate'!$B$5:$B$1004,B218))</f>
        <v/>
      </c>
      <c r="M218" s="13" t="str">
        <f>IF(B218="","",IF(SUMIF('Bunuri predate'!$B$5:$B$1004,B218,'Bunuri predate'!$K$5:$K$1004)=0,"",SUMIF('Bunuri predate'!$B$5:$B$1004,B218,'Bunuri predate'!$K$5:$K$1004)))</f>
        <v/>
      </c>
      <c r="N218" s="12" t="str">
        <f>IF(B218="","",SUMPRODUCT(('Bunuri predate'!$B$5:$B$1004=B218)*(((('Bunuri predate'!$L$5:$L$1004&lt;&gt;"")*('Bunuri predate'!$L$5:$L$1004&lt;&gt;0))+('Bunuri predate'!$I$5:$I$1004="Deteriorat")+('Bunuri predate'!$I$5:$I$1004="Defect")+('Bunuri predate'!$I$5:$I$1004="Lipsă"))&gt;0)))</f>
        <v/>
      </c>
      <c r="O218" s="8"/>
      <c r="P218" s="14" t="str">
        <f t="shared" si="3"/>
        <v/>
      </c>
    </row>
    <row r="219" spans="2:16" x14ac:dyDescent="0.2">
      <c r="B219" s="8" t="str">
        <f>IF(F219="","",MAX($B$5:B218)+1)</f>
        <v/>
      </c>
      <c r="C219" s="9"/>
      <c r="D219" s="10"/>
      <c r="E219" s="11"/>
      <c r="F219" s="11"/>
      <c r="G219" s="11"/>
      <c r="H219" s="11"/>
      <c r="I219" s="11"/>
      <c r="J219" s="11"/>
      <c r="K219" s="11"/>
      <c r="L219" s="12" t="str">
        <f>IF(B219="","",COUNTIF('Bunuri predate'!$B$5:$B$1004,B219))</f>
        <v/>
      </c>
      <c r="M219" s="13" t="str">
        <f>IF(B219="","",IF(SUMIF('Bunuri predate'!$B$5:$B$1004,B219,'Bunuri predate'!$K$5:$K$1004)=0,"",SUMIF('Bunuri predate'!$B$5:$B$1004,B219,'Bunuri predate'!$K$5:$K$1004)))</f>
        <v/>
      </c>
      <c r="N219" s="12" t="str">
        <f>IF(B219="","",SUMPRODUCT(('Bunuri predate'!$B$5:$B$1004=B219)*(((('Bunuri predate'!$L$5:$L$1004&lt;&gt;"")*('Bunuri predate'!$L$5:$L$1004&lt;&gt;0))+('Bunuri predate'!$I$5:$I$1004="Deteriorat")+('Bunuri predate'!$I$5:$I$1004="Defect")+('Bunuri predate'!$I$5:$I$1004="Lipsă"))&gt;0)))</f>
        <v/>
      </c>
      <c r="O219" s="8"/>
      <c r="P219" s="14" t="str">
        <f t="shared" si="3"/>
        <v/>
      </c>
    </row>
    <row r="220" spans="2:16" x14ac:dyDescent="0.2">
      <c r="B220" s="8" t="str">
        <f>IF(F220="","",MAX($B$5:B219)+1)</f>
        <v/>
      </c>
      <c r="C220" s="9"/>
      <c r="D220" s="10"/>
      <c r="E220" s="11"/>
      <c r="F220" s="11"/>
      <c r="G220" s="11"/>
      <c r="H220" s="11"/>
      <c r="I220" s="11"/>
      <c r="J220" s="11"/>
      <c r="K220" s="11"/>
      <c r="L220" s="12" t="str">
        <f>IF(B220="","",COUNTIF('Bunuri predate'!$B$5:$B$1004,B220))</f>
        <v/>
      </c>
      <c r="M220" s="13" t="str">
        <f>IF(B220="","",IF(SUMIF('Bunuri predate'!$B$5:$B$1004,B220,'Bunuri predate'!$K$5:$K$1004)=0,"",SUMIF('Bunuri predate'!$B$5:$B$1004,B220,'Bunuri predate'!$K$5:$K$1004)))</f>
        <v/>
      </c>
      <c r="N220" s="12" t="str">
        <f>IF(B220="","",SUMPRODUCT(('Bunuri predate'!$B$5:$B$1004=B220)*(((('Bunuri predate'!$L$5:$L$1004&lt;&gt;"")*('Bunuri predate'!$L$5:$L$1004&lt;&gt;0))+('Bunuri predate'!$I$5:$I$1004="Deteriorat")+('Bunuri predate'!$I$5:$I$1004="Defect")+('Bunuri predate'!$I$5:$I$1004="Lipsă"))&gt;0)))</f>
        <v/>
      </c>
      <c r="O220" s="8"/>
      <c r="P220" s="14" t="str">
        <f t="shared" si="3"/>
        <v/>
      </c>
    </row>
    <row r="221" spans="2:16" x14ac:dyDescent="0.2">
      <c r="B221" s="8" t="str">
        <f>IF(F221="","",MAX($B$5:B220)+1)</f>
        <v/>
      </c>
      <c r="C221" s="9"/>
      <c r="D221" s="10"/>
      <c r="E221" s="11"/>
      <c r="F221" s="11"/>
      <c r="G221" s="11"/>
      <c r="H221" s="11"/>
      <c r="I221" s="11"/>
      <c r="J221" s="11"/>
      <c r="K221" s="11"/>
      <c r="L221" s="12" t="str">
        <f>IF(B221="","",COUNTIF('Bunuri predate'!$B$5:$B$1004,B221))</f>
        <v/>
      </c>
      <c r="M221" s="13" t="str">
        <f>IF(B221="","",IF(SUMIF('Bunuri predate'!$B$5:$B$1004,B221,'Bunuri predate'!$K$5:$K$1004)=0,"",SUMIF('Bunuri predate'!$B$5:$B$1004,B221,'Bunuri predate'!$K$5:$K$1004)))</f>
        <v/>
      </c>
      <c r="N221" s="12" t="str">
        <f>IF(B221="","",SUMPRODUCT(('Bunuri predate'!$B$5:$B$1004=B221)*(((('Bunuri predate'!$L$5:$L$1004&lt;&gt;"")*('Bunuri predate'!$L$5:$L$1004&lt;&gt;0))+('Bunuri predate'!$I$5:$I$1004="Deteriorat")+('Bunuri predate'!$I$5:$I$1004="Defect")+('Bunuri predate'!$I$5:$I$1004="Lipsă"))&gt;0)))</f>
        <v/>
      </c>
      <c r="O221" s="8"/>
      <c r="P221" s="14" t="str">
        <f t="shared" si="3"/>
        <v/>
      </c>
    </row>
    <row r="222" spans="2:16" x14ac:dyDescent="0.2">
      <c r="B222" s="8" t="str">
        <f>IF(F222="","",MAX($B$5:B221)+1)</f>
        <v/>
      </c>
      <c r="C222" s="9"/>
      <c r="D222" s="10"/>
      <c r="E222" s="11"/>
      <c r="F222" s="11"/>
      <c r="G222" s="11"/>
      <c r="H222" s="11"/>
      <c r="I222" s="11"/>
      <c r="J222" s="11"/>
      <c r="K222" s="11"/>
      <c r="L222" s="12" t="str">
        <f>IF(B222="","",COUNTIF('Bunuri predate'!$B$5:$B$1004,B222))</f>
        <v/>
      </c>
      <c r="M222" s="13" t="str">
        <f>IF(B222="","",IF(SUMIF('Bunuri predate'!$B$5:$B$1004,B222,'Bunuri predate'!$K$5:$K$1004)=0,"",SUMIF('Bunuri predate'!$B$5:$B$1004,B222,'Bunuri predate'!$K$5:$K$1004)))</f>
        <v/>
      </c>
      <c r="N222" s="12" t="str">
        <f>IF(B222="","",SUMPRODUCT(('Bunuri predate'!$B$5:$B$1004=B222)*(((('Bunuri predate'!$L$5:$L$1004&lt;&gt;"")*('Bunuri predate'!$L$5:$L$1004&lt;&gt;0))+('Bunuri predate'!$I$5:$I$1004="Deteriorat")+('Bunuri predate'!$I$5:$I$1004="Defect")+('Bunuri predate'!$I$5:$I$1004="Lipsă"))&gt;0)))</f>
        <v/>
      </c>
      <c r="O222" s="8"/>
      <c r="P222" s="14" t="str">
        <f t="shared" si="3"/>
        <v/>
      </c>
    </row>
    <row r="223" spans="2:16" x14ac:dyDescent="0.2">
      <c r="B223" s="8" t="str">
        <f>IF(F223="","",MAX($B$5:B222)+1)</f>
        <v/>
      </c>
      <c r="C223" s="9"/>
      <c r="D223" s="10"/>
      <c r="E223" s="11"/>
      <c r="F223" s="11"/>
      <c r="G223" s="11"/>
      <c r="H223" s="11"/>
      <c r="I223" s="11"/>
      <c r="J223" s="11"/>
      <c r="K223" s="11"/>
      <c r="L223" s="12" t="str">
        <f>IF(B223="","",COUNTIF('Bunuri predate'!$B$5:$B$1004,B223))</f>
        <v/>
      </c>
      <c r="M223" s="13" t="str">
        <f>IF(B223="","",IF(SUMIF('Bunuri predate'!$B$5:$B$1004,B223,'Bunuri predate'!$K$5:$K$1004)=0,"",SUMIF('Bunuri predate'!$B$5:$B$1004,B223,'Bunuri predate'!$K$5:$K$1004)))</f>
        <v/>
      </c>
      <c r="N223" s="12" t="str">
        <f>IF(B223="","",SUMPRODUCT(('Bunuri predate'!$B$5:$B$1004=B223)*(((('Bunuri predate'!$L$5:$L$1004&lt;&gt;"")*('Bunuri predate'!$L$5:$L$1004&lt;&gt;0))+('Bunuri predate'!$I$5:$I$1004="Deteriorat")+('Bunuri predate'!$I$5:$I$1004="Defect")+('Bunuri predate'!$I$5:$I$1004="Lipsă"))&gt;0)))</f>
        <v/>
      </c>
      <c r="O223" s="8"/>
      <c r="P223" s="14" t="str">
        <f t="shared" si="3"/>
        <v/>
      </c>
    </row>
    <row r="224" spans="2:16" x14ac:dyDescent="0.2">
      <c r="B224" s="8" t="str">
        <f>IF(F224="","",MAX($B$5:B223)+1)</f>
        <v/>
      </c>
      <c r="C224" s="9"/>
      <c r="D224" s="10"/>
      <c r="E224" s="11"/>
      <c r="F224" s="11"/>
      <c r="G224" s="11"/>
      <c r="H224" s="11"/>
      <c r="I224" s="11"/>
      <c r="J224" s="11"/>
      <c r="K224" s="11"/>
      <c r="L224" s="12" t="str">
        <f>IF(B224="","",COUNTIF('Bunuri predate'!$B$5:$B$1004,B224))</f>
        <v/>
      </c>
      <c r="M224" s="13" t="str">
        <f>IF(B224="","",IF(SUMIF('Bunuri predate'!$B$5:$B$1004,B224,'Bunuri predate'!$K$5:$K$1004)=0,"",SUMIF('Bunuri predate'!$B$5:$B$1004,B224,'Bunuri predate'!$K$5:$K$1004)))</f>
        <v/>
      </c>
      <c r="N224" s="12" t="str">
        <f>IF(B224="","",SUMPRODUCT(('Bunuri predate'!$B$5:$B$1004=B224)*(((('Bunuri predate'!$L$5:$L$1004&lt;&gt;"")*('Bunuri predate'!$L$5:$L$1004&lt;&gt;0))+('Bunuri predate'!$I$5:$I$1004="Deteriorat")+('Bunuri predate'!$I$5:$I$1004="Defect")+('Bunuri predate'!$I$5:$I$1004="Lipsă"))&gt;0)))</f>
        <v/>
      </c>
      <c r="O224" s="8"/>
      <c r="P224" s="14" t="str">
        <f t="shared" si="3"/>
        <v/>
      </c>
    </row>
    <row r="225" spans="2:16" x14ac:dyDescent="0.2">
      <c r="B225" s="8" t="str">
        <f>IF(F225="","",MAX($B$5:B224)+1)</f>
        <v/>
      </c>
      <c r="C225" s="9"/>
      <c r="D225" s="10"/>
      <c r="E225" s="11"/>
      <c r="F225" s="11"/>
      <c r="G225" s="11"/>
      <c r="H225" s="11"/>
      <c r="I225" s="11"/>
      <c r="J225" s="11"/>
      <c r="K225" s="11"/>
      <c r="L225" s="12" t="str">
        <f>IF(B225="","",COUNTIF('Bunuri predate'!$B$5:$B$1004,B225))</f>
        <v/>
      </c>
      <c r="M225" s="13" t="str">
        <f>IF(B225="","",IF(SUMIF('Bunuri predate'!$B$5:$B$1004,B225,'Bunuri predate'!$K$5:$K$1004)=0,"",SUMIF('Bunuri predate'!$B$5:$B$1004,B225,'Bunuri predate'!$K$5:$K$1004)))</f>
        <v/>
      </c>
      <c r="N225" s="12" t="str">
        <f>IF(B225="","",SUMPRODUCT(('Bunuri predate'!$B$5:$B$1004=B225)*(((('Bunuri predate'!$L$5:$L$1004&lt;&gt;"")*('Bunuri predate'!$L$5:$L$1004&lt;&gt;0))+('Bunuri predate'!$I$5:$I$1004="Deteriorat")+('Bunuri predate'!$I$5:$I$1004="Defect")+('Bunuri predate'!$I$5:$I$1004="Lipsă"))&gt;0)))</f>
        <v/>
      </c>
      <c r="O225" s="8"/>
      <c r="P225" s="14" t="str">
        <f t="shared" si="3"/>
        <v/>
      </c>
    </row>
    <row r="226" spans="2:16" x14ac:dyDescent="0.2">
      <c r="B226" s="8" t="str">
        <f>IF(F226="","",MAX($B$5:B225)+1)</f>
        <v/>
      </c>
      <c r="C226" s="9"/>
      <c r="D226" s="10"/>
      <c r="E226" s="11"/>
      <c r="F226" s="11"/>
      <c r="G226" s="11"/>
      <c r="H226" s="11"/>
      <c r="I226" s="11"/>
      <c r="J226" s="11"/>
      <c r="K226" s="11"/>
      <c r="L226" s="12" t="str">
        <f>IF(B226="","",COUNTIF('Bunuri predate'!$B$5:$B$1004,B226))</f>
        <v/>
      </c>
      <c r="M226" s="13" t="str">
        <f>IF(B226="","",IF(SUMIF('Bunuri predate'!$B$5:$B$1004,B226,'Bunuri predate'!$K$5:$K$1004)=0,"",SUMIF('Bunuri predate'!$B$5:$B$1004,B226,'Bunuri predate'!$K$5:$K$1004)))</f>
        <v/>
      </c>
      <c r="N226" s="12" t="str">
        <f>IF(B226="","",SUMPRODUCT(('Bunuri predate'!$B$5:$B$1004=B226)*(((('Bunuri predate'!$L$5:$L$1004&lt;&gt;"")*('Bunuri predate'!$L$5:$L$1004&lt;&gt;0))+('Bunuri predate'!$I$5:$I$1004="Deteriorat")+('Bunuri predate'!$I$5:$I$1004="Defect")+('Bunuri predate'!$I$5:$I$1004="Lipsă"))&gt;0)))</f>
        <v/>
      </c>
      <c r="O226" s="8"/>
      <c r="P226" s="14" t="str">
        <f t="shared" si="3"/>
        <v/>
      </c>
    </row>
    <row r="227" spans="2:16" x14ac:dyDescent="0.2">
      <c r="B227" s="8" t="str">
        <f>IF(F227="","",MAX($B$5:B226)+1)</f>
        <v/>
      </c>
      <c r="C227" s="9"/>
      <c r="D227" s="10"/>
      <c r="E227" s="11"/>
      <c r="F227" s="11"/>
      <c r="G227" s="11"/>
      <c r="H227" s="11"/>
      <c r="I227" s="11"/>
      <c r="J227" s="11"/>
      <c r="K227" s="11"/>
      <c r="L227" s="12" t="str">
        <f>IF(B227="","",COUNTIF('Bunuri predate'!$B$5:$B$1004,B227))</f>
        <v/>
      </c>
      <c r="M227" s="13" t="str">
        <f>IF(B227="","",IF(SUMIF('Bunuri predate'!$B$5:$B$1004,B227,'Bunuri predate'!$K$5:$K$1004)=0,"",SUMIF('Bunuri predate'!$B$5:$B$1004,B227,'Bunuri predate'!$K$5:$K$1004)))</f>
        <v/>
      </c>
      <c r="N227" s="12" t="str">
        <f>IF(B227="","",SUMPRODUCT(('Bunuri predate'!$B$5:$B$1004=B227)*(((('Bunuri predate'!$L$5:$L$1004&lt;&gt;"")*('Bunuri predate'!$L$5:$L$1004&lt;&gt;0))+('Bunuri predate'!$I$5:$I$1004="Deteriorat")+('Bunuri predate'!$I$5:$I$1004="Defect")+('Bunuri predate'!$I$5:$I$1004="Lipsă"))&gt;0)))</f>
        <v/>
      </c>
      <c r="O227" s="8"/>
      <c r="P227" s="14" t="str">
        <f t="shared" si="3"/>
        <v/>
      </c>
    </row>
    <row r="228" spans="2:16" x14ac:dyDescent="0.2">
      <c r="B228" s="8" t="str">
        <f>IF(F228="","",MAX($B$5:B227)+1)</f>
        <v/>
      </c>
      <c r="C228" s="9"/>
      <c r="D228" s="10"/>
      <c r="E228" s="11"/>
      <c r="F228" s="11"/>
      <c r="G228" s="11"/>
      <c r="H228" s="11"/>
      <c r="I228" s="11"/>
      <c r="J228" s="11"/>
      <c r="K228" s="11"/>
      <c r="L228" s="12" t="str">
        <f>IF(B228="","",COUNTIF('Bunuri predate'!$B$5:$B$1004,B228))</f>
        <v/>
      </c>
      <c r="M228" s="13" t="str">
        <f>IF(B228="","",IF(SUMIF('Bunuri predate'!$B$5:$B$1004,B228,'Bunuri predate'!$K$5:$K$1004)=0,"",SUMIF('Bunuri predate'!$B$5:$B$1004,B228,'Bunuri predate'!$K$5:$K$1004)))</f>
        <v/>
      </c>
      <c r="N228" s="12" t="str">
        <f>IF(B228="","",SUMPRODUCT(('Bunuri predate'!$B$5:$B$1004=B228)*(((('Bunuri predate'!$L$5:$L$1004&lt;&gt;"")*('Bunuri predate'!$L$5:$L$1004&lt;&gt;0))+('Bunuri predate'!$I$5:$I$1004="Deteriorat")+('Bunuri predate'!$I$5:$I$1004="Defect")+('Bunuri predate'!$I$5:$I$1004="Lipsă"))&gt;0)))</f>
        <v/>
      </c>
      <c r="O228" s="8"/>
      <c r="P228" s="14" t="str">
        <f t="shared" si="3"/>
        <v/>
      </c>
    </row>
    <row r="229" spans="2:16" x14ac:dyDescent="0.2">
      <c r="B229" s="8" t="str">
        <f>IF(F229="","",MAX($B$5:B228)+1)</f>
        <v/>
      </c>
      <c r="C229" s="9"/>
      <c r="D229" s="10"/>
      <c r="E229" s="11"/>
      <c r="F229" s="11"/>
      <c r="G229" s="11"/>
      <c r="H229" s="11"/>
      <c r="I229" s="11"/>
      <c r="J229" s="11"/>
      <c r="K229" s="11"/>
      <c r="L229" s="12" t="str">
        <f>IF(B229="","",COUNTIF('Bunuri predate'!$B$5:$B$1004,B229))</f>
        <v/>
      </c>
      <c r="M229" s="13" t="str">
        <f>IF(B229="","",IF(SUMIF('Bunuri predate'!$B$5:$B$1004,B229,'Bunuri predate'!$K$5:$K$1004)=0,"",SUMIF('Bunuri predate'!$B$5:$B$1004,B229,'Bunuri predate'!$K$5:$K$1004)))</f>
        <v/>
      </c>
      <c r="N229" s="12" t="str">
        <f>IF(B229="","",SUMPRODUCT(('Bunuri predate'!$B$5:$B$1004=B229)*(((('Bunuri predate'!$L$5:$L$1004&lt;&gt;"")*('Bunuri predate'!$L$5:$L$1004&lt;&gt;0))+('Bunuri predate'!$I$5:$I$1004="Deteriorat")+('Bunuri predate'!$I$5:$I$1004="Defect")+('Bunuri predate'!$I$5:$I$1004="Lipsă"))&gt;0)))</f>
        <v/>
      </c>
      <c r="O229" s="8"/>
      <c r="P229" s="14" t="str">
        <f t="shared" si="3"/>
        <v/>
      </c>
    </row>
    <row r="230" spans="2:16" x14ac:dyDescent="0.2">
      <c r="B230" s="8" t="str">
        <f>IF(F230="","",MAX($B$5:B229)+1)</f>
        <v/>
      </c>
      <c r="C230" s="9"/>
      <c r="D230" s="10"/>
      <c r="E230" s="11"/>
      <c r="F230" s="11"/>
      <c r="G230" s="11"/>
      <c r="H230" s="11"/>
      <c r="I230" s="11"/>
      <c r="J230" s="11"/>
      <c r="K230" s="11"/>
      <c r="L230" s="12" t="str">
        <f>IF(B230="","",COUNTIF('Bunuri predate'!$B$5:$B$1004,B230))</f>
        <v/>
      </c>
      <c r="M230" s="13" t="str">
        <f>IF(B230="","",IF(SUMIF('Bunuri predate'!$B$5:$B$1004,B230,'Bunuri predate'!$K$5:$K$1004)=0,"",SUMIF('Bunuri predate'!$B$5:$B$1004,B230,'Bunuri predate'!$K$5:$K$1004)))</f>
        <v/>
      </c>
      <c r="N230" s="12" t="str">
        <f>IF(B230="","",SUMPRODUCT(('Bunuri predate'!$B$5:$B$1004=B230)*(((('Bunuri predate'!$L$5:$L$1004&lt;&gt;"")*('Bunuri predate'!$L$5:$L$1004&lt;&gt;0))+('Bunuri predate'!$I$5:$I$1004="Deteriorat")+('Bunuri predate'!$I$5:$I$1004="Defect")+('Bunuri predate'!$I$5:$I$1004="Lipsă"))&gt;0)))</f>
        <v/>
      </c>
      <c r="O230" s="8"/>
      <c r="P230" s="14" t="str">
        <f t="shared" si="3"/>
        <v/>
      </c>
    </row>
    <row r="231" spans="2:16" x14ac:dyDescent="0.2">
      <c r="B231" s="8" t="str">
        <f>IF(F231="","",MAX($B$5:B230)+1)</f>
        <v/>
      </c>
      <c r="C231" s="9"/>
      <c r="D231" s="10"/>
      <c r="E231" s="11"/>
      <c r="F231" s="11"/>
      <c r="G231" s="11"/>
      <c r="H231" s="11"/>
      <c r="I231" s="11"/>
      <c r="J231" s="11"/>
      <c r="K231" s="11"/>
      <c r="L231" s="12" t="str">
        <f>IF(B231="","",COUNTIF('Bunuri predate'!$B$5:$B$1004,B231))</f>
        <v/>
      </c>
      <c r="M231" s="13" t="str">
        <f>IF(B231="","",IF(SUMIF('Bunuri predate'!$B$5:$B$1004,B231,'Bunuri predate'!$K$5:$K$1004)=0,"",SUMIF('Bunuri predate'!$B$5:$B$1004,B231,'Bunuri predate'!$K$5:$K$1004)))</f>
        <v/>
      </c>
      <c r="N231" s="12" t="str">
        <f>IF(B231="","",SUMPRODUCT(('Bunuri predate'!$B$5:$B$1004=B231)*(((('Bunuri predate'!$L$5:$L$1004&lt;&gt;"")*('Bunuri predate'!$L$5:$L$1004&lt;&gt;0))+('Bunuri predate'!$I$5:$I$1004="Deteriorat")+('Bunuri predate'!$I$5:$I$1004="Defect")+('Bunuri predate'!$I$5:$I$1004="Lipsă"))&gt;0)))</f>
        <v/>
      </c>
      <c r="O231" s="8"/>
      <c r="P231" s="14" t="str">
        <f t="shared" si="3"/>
        <v/>
      </c>
    </row>
    <row r="232" spans="2:16" x14ac:dyDescent="0.2">
      <c r="B232" s="8" t="str">
        <f>IF(F232="","",MAX($B$5:B231)+1)</f>
        <v/>
      </c>
      <c r="C232" s="9"/>
      <c r="D232" s="10"/>
      <c r="E232" s="11"/>
      <c r="F232" s="11"/>
      <c r="G232" s="11"/>
      <c r="H232" s="11"/>
      <c r="I232" s="11"/>
      <c r="J232" s="11"/>
      <c r="K232" s="11"/>
      <c r="L232" s="12" t="str">
        <f>IF(B232="","",COUNTIF('Bunuri predate'!$B$5:$B$1004,B232))</f>
        <v/>
      </c>
      <c r="M232" s="13" t="str">
        <f>IF(B232="","",IF(SUMIF('Bunuri predate'!$B$5:$B$1004,B232,'Bunuri predate'!$K$5:$K$1004)=0,"",SUMIF('Bunuri predate'!$B$5:$B$1004,B232,'Bunuri predate'!$K$5:$K$1004)))</f>
        <v/>
      </c>
      <c r="N232" s="12" t="str">
        <f>IF(B232="","",SUMPRODUCT(('Bunuri predate'!$B$5:$B$1004=B232)*(((('Bunuri predate'!$L$5:$L$1004&lt;&gt;"")*('Bunuri predate'!$L$5:$L$1004&lt;&gt;0))+('Bunuri predate'!$I$5:$I$1004="Deteriorat")+('Bunuri predate'!$I$5:$I$1004="Defect")+('Bunuri predate'!$I$5:$I$1004="Lipsă"))&gt;0)))</f>
        <v/>
      </c>
      <c r="O232" s="8"/>
      <c r="P232" s="14" t="str">
        <f t="shared" si="3"/>
        <v/>
      </c>
    </row>
    <row r="233" spans="2:16" x14ac:dyDescent="0.2">
      <c r="B233" s="8" t="str">
        <f>IF(F233="","",MAX($B$5:B232)+1)</f>
        <v/>
      </c>
      <c r="C233" s="9"/>
      <c r="D233" s="10"/>
      <c r="E233" s="11"/>
      <c r="F233" s="11"/>
      <c r="G233" s="11"/>
      <c r="H233" s="11"/>
      <c r="I233" s="11"/>
      <c r="J233" s="11"/>
      <c r="K233" s="11"/>
      <c r="L233" s="12" t="str">
        <f>IF(B233="","",COUNTIF('Bunuri predate'!$B$5:$B$1004,B233))</f>
        <v/>
      </c>
      <c r="M233" s="13" t="str">
        <f>IF(B233="","",IF(SUMIF('Bunuri predate'!$B$5:$B$1004,B233,'Bunuri predate'!$K$5:$K$1004)=0,"",SUMIF('Bunuri predate'!$B$5:$B$1004,B233,'Bunuri predate'!$K$5:$K$1004)))</f>
        <v/>
      </c>
      <c r="N233" s="12" t="str">
        <f>IF(B233="","",SUMPRODUCT(('Bunuri predate'!$B$5:$B$1004=B233)*(((('Bunuri predate'!$L$5:$L$1004&lt;&gt;"")*('Bunuri predate'!$L$5:$L$1004&lt;&gt;0))+('Bunuri predate'!$I$5:$I$1004="Deteriorat")+('Bunuri predate'!$I$5:$I$1004="Defect")+('Bunuri predate'!$I$5:$I$1004="Lipsă"))&gt;0)))</f>
        <v/>
      </c>
      <c r="O233" s="8"/>
      <c r="P233" s="14" t="str">
        <f t="shared" si="3"/>
        <v/>
      </c>
    </row>
    <row r="234" spans="2:16" x14ac:dyDescent="0.2">
      <c r="B234" s="8" t="str">
        <f>IF(F234="","",MAX($B$5:B233)+1)</f>
        <v/>
      </c>
      <c r="C234" s="9"/>
      <c r="D234" s="10"/>
      <c r="E234" s="11"/>
      <c r="F234" s="11"/>
      <c r="G234" s="11"/>
      <c r="H234" s="11"/>
      <c r="I234" s="11"/>
      <c r="J234" s="11"/>
      <c r="K234" s="11"/>
      <c r="L234" s="12" t="str">
        <f>IF(B234="","",COUNTIF('Bunuri predate'!$B$5:$B$1004,B234))</f>
        <v/>
      </c>
      <c r="M234" s="13" t="str">
        <f>IF(B234="","",IF(SUMIF('Bunuri predate'!$B$5:$B$1004,B234,'Bunuri predate'!$K$5:$K$1004)=0,"",SUMIF('Bunuri predate'!$B$5:$B$1004,B234,'Bunuri predate'!$K$5:$K$1004)))</f>
        <v/>
      </c>
      <c r="N234" s="12" t="str">
        <f>IF(B234="","",SUMPRODUCT(('Bunuri predate'!$B$5:$B$1004=B234)*(((('Bunuri predate'!$L$5:$L$1004&lt;&gt;"")*('Bunuri predate'!$L$5:$L$1004&lt;&gt;0))+('Bunuri predate'!$I$5:$I$1004="Deteriorat")+('Bunuri predate'!$I$5:$I$1004="Defect")+('Bunuri predate'!$I$5:$I$1004="Lipsă"))&gt;0)))</f>
        <v/>
      </c>
      <c r="O234" s="8"/>
      <c r="P234" s="14" t="str">
        <f t="shared" si="3"/>
        <v/>
      </c>
    </row>
    <row r="235" spans="2:16" x14ac:dyDescent="0.2">
      <c r="B235" s="8" t="str">
        <f>IF(F235="","",MAX($B$5:B234)+1)</f>
        <v/>
      </c>
      <c r="C235" s="9"/>
      <c r="D235" s="10"/>
      <c r="E235" s="11"/>
      <c r="F235" s="11"/>
      <c r="G235" s="11"/>
      <c r="H235" s="11"/>
      <c r="I235" s="11"/>
      <c r="J235" s="11"/>
      <c r="K235" s="11"/>
      <c r="L235" s="12" t="str">
        <f>IF(B235="","",COUNTIF('Bunuri predate'!$B$5:$B$1004,B235))</f>
        <v/>
      </c>
      <c r="M235" s="13" t="str">
        <f>IF(B235="","",IF(SUMIF('Bunuri predate'!$B$5:$B$1004,B235,'Bunuri predate'!$K$5:$K$1004)=0,"",SUMIF('Bunuri predate'!$B$5:$B$1004,B235,'Bunuri predate'!$K$5:$K$1004)))</f>
        <v/>
      </c>
      <c r="N235" s="12" t="str">
        <f>IF(B235="","",SUMPRODUCT(('Bunuri predate'!$B$5:$B$1004=B235)*(((('Bunuri predate'!$L$5:$L$1004&lt;&gt;"")*('Bunuri predate'!$L$5:$L$1004&lt;&gt;0))+('Bunuri predate'!$I$5:$I$1004="Deteriorat")+('Bunuri predate'!$I$5:$I$1004="Defect")+('Bunuri predate'!$I$5:$I$1004="Lipsă"))&gt;0)))</f>
        <v/>
      </c>
      <c r="O235" s="8"/>
      <c r="P235" s="14" t="str">
        <f t="shared" si="3"/>
        <v/>
      </c>
    </row>
    <row r="236" spans="2:16" x14ac:dyDescent="0.2">
      <c r="B236" s="8" t="str">
        <f>IF(F236="","",MAX($B$5:B235)+1)</f>
        <v/>
      </c>
      <c r="C236" s="9"/>
      <c r="D236" s="10"/>
      <c r="E236" s="11"/>
      <c r="F236" s="11"/>
      <c r="G236" s="11"/>
      <c r="H236" s="11"/>
      <c r="I236" s="11"/>
      <c r="J236" s="11"/>
      <c r="K236" s="11"/>
      <c r="L236" s="12" t="str">
        <f>IF(B236="","",COUNTIF('Bunuri predate'!$B$5:$B$1004,B236))</f>
        <v/>
      </c>
      <c r="M236" s="13" t="str">
        <f>IF(B236="","",IF(SUMIF('Bunuri predate'!$B$5:$B$1004,B236,'Bunuri predate'!$K$5:$K$1004)=0,"",SUMIF('Bunuri predate'!$B$5:$B$1004,B236,'Bunuri predate'!$K$5:$K$1004)))</f>
        <v/>
      </c>
      <c r="N236" s="12" t="str">
        <f>IF(B236="","",SUMPRODUCT(('Bunuri predate'!$B$5:$B$1004=B236)*(((('Bunuri predate'!$L$5:$L$1004&lt;&gt;"")*('Bunuri predate'!$L$5:$L$1004&lt;&gt;0))+('Bunuri predate'!$I$5:$I$1004="Deteriorat")+('Bunuri predate'!$I$5:$I$1004="Defect")+('Bunuri predate'!$I$5:$I$1004="Lipsă"))&gt;0)))</f>
        <v/>
      </c>
      <c r="O236" s="8"/>
      <c r="P236" s="14" t="str">
        <f t="shared" si="3"/>
        <v/>
      </c>
    </row>
    <row r="237" spans="2:16" x14ac:dyDescent="0.2">
      <c r="B237" s="8" t="str">
        <f>IF(F237="","",MAX($B$5:B236)+1)</f>
        <v/>
      </c>
      <c r="C237" s="9"/>
      <c r="D237" s="10"/>
      <c r="E237" s="11"/>
      <c r="F237" s="11"/>
      <c r="G237" s="11"/>
      <c r="H237" s="11"/>
      <c r="I237" s="11"/>
      <c r="J237" s="11"/>
      <c r="K237" s="11"/>
      <c r="L237" s="12" t="str">
        <f>IF(B237="","",COUNTIF('Bunuri predate'!$B$5:$B$1004,B237))</f>
        <v/>
      </c>
      <c r="M237" s="13" t="str">
        <f>IF(B237="","",IF(SUMIF('Bunuri predate'!$B$5:$B$1004,B237,'Bunuri predate'!$K$5:$K$1004)=0,"",SUMIF('Bunuri predate'!$B$5:$B$1004,B237,'Bunuri predate'!$K$5:$K$1004)))</f>
        <v/>
      </c>
      <c r="N237" s="12" t="str">
        <f>IF(B237="","",SUMPRODUCT(('Bunuri predate'!$B$5:$B$1004=B237)*(((('Bunuri predate'!$L$5:$L$1004&lt;&gt;"")*('Bunuri predate'!$L$5:$L$1004&lt;&gt;0))+('Bunuri predate'!$I$5:$I$1004="Deteriorat")+('Bunuri predate'!$I$5:$I$1004="Defect")+('Bunuri predate'!$I$5:$I$1004="Lipsă"))&gt;0)))</f>
        <v/>
      </c>
      <c r="O237" s="8"/>
      <c r="P237" s="14" t="str">
        <f t="shared" si="3"/>
        <v/>
      </c>
    </row>
    <row r="238" spans="2:16" x14ac:dyDescent="0.2">
      <c r="B238" s="8" t="str">
        <f>IF(F238="","",MAX($B$5:B237)+1)</f>
        <v/>
      </c>
      <c r="C238" s="9"/>
      <c r="D238" s="10"/>
      <c r="E238" s="11"/>
      <c r="F238" s="11"/>
      <c r="G238" s="11"/>
      <c r="H238" s="11"/>
      <c r="I238" s="11"/>
      <c r="J238" s="11"/>
      <c r="K238" s="11"/>
      <c r="L238" s="12" t="str">
        <f>IF(B238="","",COUNTIF('Bunuri predate'!$B$5:$B$1004,B238))</f>
        <v/>
      </c>
      <c r="M238" s="13" t="str">
        <f>IF(B238="","",IF(SUMIF('Bunuri predate'!$B$5:$B$1004,B238,'Bunuri predate'!$K$5:$K$1004)=0,"",SUMIF('Bunuri predate'!$B$5:$B$1004,B238,'Bunuri predate'!$K$5:$K$1004)))</f>
        <v/>
      </c>
      <c r="N238" s="12" t="str">
        <f>IF(B238="","",SUMPRODUCT(('Bunuri predate'!$B$5:$B$1004=B238)*(((('Bunuri predate'!$L$5:$L$1004&lt;&gt;"")*('Bunuri predate'!$L$5:$L$1004&lt;&gt;0))+('Bunuri predate'!$I$5:$I$1004="Deteriorat")+('Bunuri predate'!$I$5:$I$1004="Defect")+('Bunuri predate'!$I$5:$I$1004="Lipsă"))&gt;0)))</f>
        <v/>
      </c>
      <c r="O238" s="8"/>
      <c r="P238" s="14" t="str">
        <f t="shared" si="3"/>
        <v/>
      </c>
    </row>
    <row r="239" spans="2:16" x14ac:dyDescent="0.2">
      <c r="B239" s="8" t="str">
        <f>IF(F239="","",MAX($B$5:B238)+1)</f>
        <v/>
      </c>
      <c r="C239" s="9"/>
      <c r="D239" s="10"/>
      <c r="E239" s="11"/>
      <c r="F239" s="11"/>
      <c r="G239" s="11"/>
      <c r="H239" s="11"/>
      <c r="I239" s="11"/>
      <c r="J239" s="11"/>
      <c r="K239" s="11"/>
      <c r="L239" s="12" t="str">
        <f>IF(B239="","",COUNTIF('Bunuri predate'!$B$5:$B$1004,B239))</f>
        <v/>
      </c>
      <c r="M239" s="13" t="str">
        <f>IF(B239="","",IF(SUMIF('Bunuri predate'!$B$5:$B$1004,B239,'Bunuri predate'!$K$5:$K$1004)=0,"",SUMIF('Bunuri predate'!$B$5:$B$1004,B239,'Bunuri predate'!$K$5:$K$1004)))</f>
        <v/>
      </c>
      <c r="N239" s="12" t="str">
        <f>IF(B239="","",SUMPRODUCT(('Bunuri predate'!$B$5:$B$1004=B239)*(((('Bunuri predate'!$L$5:$L$1004&lt;&gt;"")*('Bunuri predate'!$L$5:$L$1004&lt;&gt;0))+('Bunuri predate'!$I$5:$I$1004="Deteriorat")+('Bunuri predate'!$I$5:$I$1004="Defect")+('Bunuri predate'!$I$5:$I$1004="Lipsă"))&gt;0)))</f>
        <v/>
      </c>
      <c r="O239" s="8"/>
      <c r="P239" s="14" t="str">
        <f t="shared" si="3"/>
        <v/>
      </c>
    </row>
    <row r="240" spans="2:16" x14ac:dyDescent="0.2">
      <c r="B240" s="8" t="str">
        <f>IF(F240="","",MAX($B$5:B239)+1)</f>
        <v/>
      </c>
      <c r="C240" s="9"/>
      <c r="D240" s="10"/>
      <c r="E240" s="11"/>
      <c r="F240" s="11"/>
      <c r="G240" s="11"/>
      <c r="H240" s="11"/>
      <c r="I240" s="11"/>
      <c r="J240" s="11"/>
      <c r="K240" s="11"/>
      <c r="L240" s="12" t="str">
        <f>IF(B240="","",COUNTIF('Bunuri predate'!$B$5:$B$1004,B240))</f>
        <v/>
      </c>
      <c r="M240" s="13" t="str">
        <f>IF(B240="","",IF(SUMIF('Bunuri predate'!$B$5:$B$1004,B240,'Bunuri predate'!$K$5:$K$1004)=0,"",SUMIF('Bunuri predate'!$B$5:$B$1004,B240,'Bunuri predate'!$K$5:$K$1004)))</f>
        <v/>
      </c>
      <c r="N240" s="12" t="str">
        <f>IF(B240="","",SUMPRODUCT(('Bunuri predate'!$B$5:$B$1004=B240)*(((('Bunuri predate'!$L$5:$L$1004&lt;&gt;"")*('Bunuri predate'!$L$5:$L$1004&lt;&gt;0))+('Bunuri predate'!$I$5:$I$1004="Deteriorat")+('Bunuri predate'!$I$5:$I$1004="Defect")+('Bunuri predate'!$I$5:$I$1004="Lipsă"))&gt;0)))</f>
        <v/>
      </c>
      <c r="O240" s="8"/>
      <c r="P240" s="14" t="str">
        <f t="shared" si="3"/>
        <v/>
      </c>
    </row>
    <row r="241" spans="2:16" x14ac:dyDescent="0.2">
      <c r="B241" s="8" t="str">
        <f>IF(F241="","",MAX($B$5:B240)+1)</f>
        <v/>
      </c>
      <c r="C241" s="9"/>
      <c r="D241" s="10"/>
      <c r="E241" s="11"/>
      <c r="F241" s="11"/>
      <c r="G241" s="11"/>
      <c r="H241" s="11"/>
      <c r="I241" s="11"/>
      <c r="J241" s="11"/>
      <c r="K241" s="11"/>
      <c r="L241" s="12" t="str">
        <f>IF(B241="","",COUNTIF('Bunuri predate'!$B$5:$B$1004,B241))</f>
        <v/>
      </c>
      <c r="M241" s="13" t="str">
        <f>IF(B241="","",IF(SUMIF('Bunuri predate'!$B$5:$B$1004,B241,'Bunuri predate'!$K$5:$K$1004)=0,"",SUMIF('Bunuri predate'!$B$5:$B$1004,B241,'Bunuri predate'!$K$5:$K$1004)))</f>
        <v/>
      </c>
      <c r="N241" s="12" t="str">
        <f>IF(B241="","",SUMPRODUCT(('Bunuri predate'!$B$5:$B$1004=B241)*(((('Bunuri predate'!$L$5:$L$1004&lt;&gt;"")*('Bunuri predate'!$L$5:$L$1004&lt;&gt;0))+('Bunuri predate'!$I$5:$I$1004="Deteriorat")+('Bunuri predate'!$I$5:$I$1004="Defect")+('Bunuri predate'!$I$5:$I$1004="Lipsă"))&gt;0)))</f>
        <v/>
      </c>
      <c r="O241" s="8"/>
      <c r="P241" s="14" t="str">
        <f t="shared" si="3"/>
        <v/>
      </c>
    </row>
    <row r="242" spans="2:16" x14ac:dyDescent="0.2">
      <c r="B242" s="8" t="str">
        <f>IF(F242="","",MAX($B$5:B241)+1)</f>
        <v/>
      </c>
      <c r="C242" s="9"/>
      <c r="D242" s="10"/>
      <c r="E242" s="11"/>
      <c r="F242" s="11"/>
      <c r="G242" s="11"/>
      <c r="H242" s="11"/>
      <c r="I242" s="11"/>
      <c r="J242" s="11"/>
      <c r="K242" s="11"/>
      <c r="L242" s="12" t="str">
        <f>IF(B242="","",COUNTIF('Bunuri predate'!$B$5:$B$1004,B242))</f>
        <v/>
      </c>
      <c r="M242" s="13" t="str">
        <f>IF(B242="","",IF(SUMIF('Bunuri predate'!$B$5:$B$1004,B242,'Bunuri predate'!$K$5:$K$1004)=0,"",SUMIF('Bunuri predate'!$B$5:$B$1004,B242,'Bunuri predate'!$K$5:$K$1004)))</f>
        <v/>
      </c>
      <c r="N242" s="12" t="str">
        <f>IF(B242="","",SUMPRODUCT(('Bunuri predate'!$B$5:$B$1004=B242)*(((('Bunuri predate'!$L$5:$L$1004&lt;&gt;"")*('Bunuri predate'!$L$5:$L$1004&lt;&gt;0))+('Bunuri predate'!$I$5:$I$1004="Deteriorat")+('Bunuri predate'!$I$5:$I$1004="Defect")+('Bunuri predate'!$I$5:$I$1004="Lipsă"))&gt;0)))</f>
        <v/>
      </c>
      <c r="O242" s="8"/>
      <c r="P242" s="14" t="str">
        <f t="shared" si="3"/>
        <v/>
      </c>
    </row>
    <row r="243" spans="2:16" x14ac:dyDescent="0.2">
      <c r="B243" s="8" t="str">
        <f>IF(F243="","",MAX($B$5:B242)+1)</f>
        <v/>
      </c>
      <c r="C243" s="9"/>
      <c r="D243" s="10"/>
      <c r="E243" s="11"/>
      <c r="F243" s="11"/>
      <c r="G243" s="11"/>
      <c r="H243" s="11"/>
      <c r="I243" s="11"/>
      <c r="J243" s="11"/>
      <c r="K243" s="11"/>
      <c r="L243" s="12" t="str">
        <f>IF(B243="","",COUNTIF('Bunuri predate'!$B$5:$B$1004,B243))</f>
        <v/>
      </c>
      <c r="M243" s="13" t="str">
        <f>IF(B243="","",IF(SUMIF('Bunuri predate'!$B$5:$B$1004,B243,'Bunuri predate'!$K$5:$K$1004)=0,"",SUMIF('Bunuri predate'!$B$5:$B$1004,B243,'Bunuri predate'!$K$5:$K$1004)))</f>
        <v/>
      </c>
      <c r="N243" s="12" t="str">
        <f>IF(B243="","",SUMPRODUCT(('Bunuri predate'!$B$5:$B$1004=B243)*(((('Bunuri predate'!$L$5:$L$1004&lt;&gt;"")*('Bunuri predate'!$L$5:$L$1004&lt;&gt;0))+('Bunuri predate'!$I$5:$I$1004="Deteriorat")+('Bunuri predate'!$I$5:$I$1004="Defect")+('Bunuri predate'!$I$5:$I$1004="Lipsă"))&gt;0)))</f>
        <v/>
      </c>
      <c r="O243" s="8"/>
      <c r="P243" s="14" t="str">
        <f t="shared" si="3"/>
        <v/>
      </c>
    </row>
    <row r="244" spans="2:16" x14ac:dyDescent="0.2">
      <c r="B244" s="8" t="str">
        <f>IF(F244="","",MAX($B$5:B243)+1)</f>
        <v/>
      </c>
      <c r="C244" s="9"/>
      <c r="D244" s="10"/>
      <c r="E244" s="11"/>
      <c r="F244" s="11"/>
      <c r="G244" s="11"/>
      <c r="H244" s="11"/>
      <c r="I244" s="11"/>
      <c r="J244" s="11"/>
      <c r="K244" s="11"/>
      <c r="L244" s="12" t="str">
        <f>IF(B244="","",COUNTIF('Bunuri predate'!$B$5:$B$1004,B244))</f>
        <v/>
      </c>
      <c r="M244" s="13" t="str">
        <f>IF(B244="","",IF(SUMIF('Bunuri predate'!$B$5:$B$1004,B244,'Bunuri predate'!$K$5:$K$1004)=0,"",SUMIF('Bunuri predate'!$B$5:$B$1004,B244,'Bunuri predate'!$K$5:$K$1004)))</f>
        <v/>
      </c>
      <c r="N244" s="12" t="str">
        <f>IF(B244="","",SUMPRODUCT(('Bunuri predate'!$B$5:$B$1004=B244)*(((('Bunuri predate'!$L$5:$L$1004&lt;&gt;"")*('Bunuri predate'!$L$5:$L$1004&lt;&gt;0))+('Bunuri predate'!$I$5:$I$1004="Deteriorat")+('Bunuri predate'!$I$5:$I$1004="Defect")+('Bunuri predate'!$I$5:$I$1004="Lipsă"))&gt;0)))</f>
        <v/>
      </c>
      <c r="O244" s="8"/>
      <c r="P244" s="14" t="str">
        <f t="shared" si="3"/>
        <v/>
      </c>
    </row>
    <row r="245" spans="2:16" x14ac:dyDescent="0.2">
      <c r="B245" s="8" t="str">
        <f>IF(F245="","",MAX($B$5:B244)+1)</f>
        <v/>
      </c>
      <c r="C245" s="9"/>
      <c r="D245" s="10"/>
      <c r="E245" s="11"/>
      <c r="F245" s="11"/>
      <c r="G245" s="11"/>
      <c r="H245" s="11"/>
      <c r="I245" s="11"/>
      <c r="J245" s="11"/>
      <c r="K245" s="11"/>
      <c r="L245" s="12" t="str">
        <f>IF(B245="","",COUNTIF('Bunuri predate'!$B$5:$B$1004,B245))</f>
        <v/>
      </c>
      <c r="M245" s="13" t="str">
        <f>IF(B245="","",IF(SUMIF('Bunuri predate'!$B$5:$B$1004,B245,'Bunuri predate'!$K$5:$K$1004)=0,"",SUMIF('Bunuri predate'!$B$5:$B$1004,B245,'Bunuri predate'!$K$5:$K$1004)))</f>
        <v/>
      </c>
      <c r="N245" s="12" t="str">
        <f>IF(B245="","",SUMPRODUCT(('Bunuri predate'!$B$5:$B$1004=B245)*(((('Bunuri predate'!$L$5:$L$1004&lt;&gt;"")*('Bunuri predate'!$L$5:$L$1004&lt;&gt;0))+('Bunuri predate'!$I$5:$I$1004="Deteriorat")+('Bunuri predate'!$I$5:$I$1004="Defect")+('Bunuri predate'!$I$5:$I$1004="Lipsă"))&gt;0)))</f>
        <v/>
      </c>
      <c r="O245" s="8"/>
      <c r="P245" s="14" t="str">
        <f t="shared" si="3"/>
        <v/>
      </c>
    </row>
    <row r="246" spans="2:16" x14ac:dyDescent="0.2">
      <c r="B246" s="8" t="str">
        <f>IF(F246="","",MAX($B$5:B245)+1)</f>
        <v/>
      </c>
      <c r="C246" s="9"/>
      <c r="D246" s="10"/>
      <c r="E246" s="11"/>
      <c r="F246" s="11"/>
      <c r="G246" s="11"/>
      <c r="H246" s="11"/>
      <c r="I246" s="11"/>
      <c r="J246" s="11"/>
      <c r="K246" s="11"/>
      <c r="L246" s="12" t="str">
        <f>IF(B246="","",COUNTIF('Bunuri predate'!$B$5:$B$1004,B246))</f>
        <v/>
      </c>
      <c r="M246" s="13" t="str">
        <f>IF(B246="","",IF(SUMIF('Bunuri predate'!$B$5:$B$1004,B246,'Bunuri predate'!$K$5:$K$1004)=0,"",SUMIF('Bunuri predate'!$B$5:$B$1004,B246,'Bunuri predate'!$K$5:$K$1004)))</f>
        <v/>
      </c>
      <c r="N246" s="12" t="str">
        <f>IF(B246="","",SUMPRODUCT(('Bunuri predate'!$B$5:$B$1004=B246)*(((('Bunuri predate'!$L$5:$L$1004&lt;&gt;"")*('Bunuri predate'!$L$5:$L$1004&lt;&gt;0))+('Bunuri predate'!$I$5:$I$1004="Deteriorat")+('Bunuri predate'!$I$5:$I$1004="Defect")+('Bunuri predate'!$I$5:$I$1004="Lipsă"))&gt;0)))</f>
        <v/>
      </c>
      <c r="O246" s="8"/>
      <c r="P246" s="14" t="str">
        <f t="shared" si="3"/>
        <v/>
      </c>
    </row>
    <row r="247" spans="2:16" x14ac:dyDescent="0.2">
      <c r="B247" s="8" t="str">
        <f>IF(F247="","",MAX($B$5:B246)+1)</f>
        <v/>
      </c>
      <c r="C247" s="9"/>
      <c r="D247" s="10"/>
      <c r="E247" s="11"/>
      <c r="F247" s="11"/>
      <c r="G247" s="11"/>
      <c r="H247" s="11"/>
      <c r="I247" s="11"/>
      <c r="J247" s="11"/>
      <c r="K247" s="11"/>
      <c r="L247" s="12" t="str">
        <f>IF(B247="","",COUNTIF('Bunuri predate'!$B$5:$B$1004,B247))</f>
        <v/>
      </c>
      <c r="M247" s="13" t="str">
        <f>IF(B247="","",IF(SUMIF('Bunuri predate'!$B$5:$B$1004,B247,'Bunuri predate'!$K$5:$K$1004)=0,"",SUMIF('Bunuri predate'!$B$5:$B$1004,B247,'Bunuri predate'!$K$5:$K$1004)))</f>
        <v/>
      </c>
      <c r="N247" s="12" t="str">
        <f>IF(B247="","",SUMPRODUCT(('Bunuri predate'!$B$5:$B$1004=B247)*(((('Bunuri predate'!$L$5:$L$1004&lt;&gt;"")*('Bunuri predate'!$L$5:$L$1004&lt;&gt;0))+('Bunuri predate'!$I$5:$I$1004="Deteriorat")+('Bunuri predate'!$I$5:$I$1004="Defect")+('Bunuri predate'!$I$5:$I$1004="Lipsă"))&gt;0)))</f>
        <v/>
      </c>
      <c r="O247" s="8"/>
      <c r="P247" s="14" t="str">
        <f t="shared" si="3"/>
        <v/>
      </c>
    </row>
    <row r="248" spans="2:16" x14ac:dyDescent="0.2">
      <c r="B248" s="8" t="str">
        <f>IF(F248="","",MAX($B$5:B247)+1)</f>
        <v/>
      </c>
      <c r="C248" s="9"/>
      <c r="D248" s="10"/>
      <c r="E248" s="11"/>
      <c r="F248" s="11"/>
      <c r="G248" s="11"/>
      <c r="H248" s="11"/>
      <c r="I248" s="11"/>
      <c r="J248" s="11"/>
      <c r="K248" s="11"/>
      <c r="L248" s="12" t="str">
        <f>IF(B248="","",COUNTIF('Bunuri predate'!$B$5:$B$1004,B248))</f>
        <v/>
      </c>
      <c r="M248" s="13" t="str">
        <f>IF(B248="","",IF(SUMIF('Bunuri predate'!$B$5:$B$1004,B248,'Bunuri predate'!$K$5:$K$1004)=0,"",SUMIF('Bunuri predate'!$B$5:$B$1004,B248,'Bunuri predate'!$K$5:$K$1004)))</f>
        <v/>
      </c>
      <c r="N248" s="12" t="str">
        <f>IF(B248="","",SUMPRODUCT(('Bunuri predate'!$B$5:$B$1004=B248)*(((('Bunuri predate'!$L$5:$L$1004&lt;&gt;"")*('Bunuri predate'!$L$5:$L$1004&lt;&gt;0))+('Bunuri predate'!$I$5:$I$1004="Deteriorat")+('Bunuri predate'!$I$5:$I$1004="Defect")+('Bunuri predate'!$I$5:$I$1004="Lipsă"))&gt;0)))</f>
        <v/>
      </c>
      <c r="O248" s="8"/>
      <c r="P248" s="14" t="str">
        <f t="shared" si="3"/>
        <v/>
      </c>
    </row>
    <row r="249" spans="2:16" x14ac:dyDescent="0.2">
      <c r="B249" s="8" t="str">
        <f>IF(F249="","",MAX($B$5:B248)+1)</f>
        <v/>
      </c>
      <c r="C249" s="9"/>
      <c r="D249" s="10"/>
      <c r="E249" s="11"/>
      <c r="F249" s="11"/>
      <c r="G249" s="11"/>
      <c r="H249" s="11"/>
      <c r="I249" s="11"/>
      <c r="J249" s="11"/>
      <c r="K249" s="11"/>
      <c r="L249" s="12" t="str">
        <f>IF(B249="","",COUNTIF('Bunuri predate'!$B$5:$B$1004,B249))</f>
        <v/>
      </c>
      <c r="M249" s="13" t="str">
        <f>IF(B249="","",IF(SUMIF('Bunuri predate'!$B$5:$B$1004,B249,'Bunuri predate'!$K$5:$K$1004)=0,"",SUMIF('Bunuri predate'!$B$5:$B$1004,B249,'Bunuri predate'!$K$5:$K$1004)))</f>
        <v/>
      </c>
      <c r="N249" s="12" t="str">
        <f>IF(B249="","",SUMPRODUCT(('Bunuri predate'!$B$5:$B$1004=B249)*(((('Bunuri predate'!$L$5:$L$1004&lt;&gt;"")*('Bunuri predate'!$L$5:$L$1004&lt;&gt;0))+('Bunuri predate'!$I$5:$I$1004="Deteriorat")+('Bunuri predate'!$I$5:$I$1004="Defect")+('Bunuri predate'!$I$5:$I$1004="Lipsă"))&gt;0)))</f>
        <v/>
      </c>
      <c r="O249" s="8"/>
      <c r="P249" s="14" t="str">
        <f t="shared" si="3"/>
        <v/>
      </c>
    </row>
    <row r="250" spans="2:16" x14ac:dyDescent="0.2">
      <c r="B250" s="8" t="str">
        <f>IF(F250="","",MAX($B$5:B249)+1)</f>
        <v/>
      </c>
      <c r="C250" s="9"/>
      <c r="D250" s="10"/>
      <c r="E250" s="11"/>
      <c r="F250" s="11"/>
      <c r="G250" s="11"/>
      <c r="H250" s="11"/>
      <c r="I250" s="11"/>
      <c r="J250" s="11"/>
      <c r="K250" s="11"/>
      <c r="L250" s="12" t="str">
        <f>IF(B250="","",COUNTIF('Bunuri predate'!$B$5:$B$1004,B250))</f>
        <v/>
      </c>
      <c r="M250" s="13" t="str">
        <f>IF(B250="","",IF(SUMIF('Bunuri predate'!$B$5:$B$1004,B250,'Bunuri predate'!$K$5:$K$1004)=0,"",SUMIF('Bunuri predate'!$B$5:$B$1004,B250,'Bunuri predate'!$K$5:$K$1004)))</f>
        <v/>
      </c>
      <c r="N250" s="12" t="str">
        <f>IF(B250="","",SUMPRODUCT(('Bunuri predate'!$B$5:$B$1004=B250)*(((('Bunuri predate'!$L$5:$L$1004&lt;&gt;"")*('Bunuri predate'!$L$5:$L$1004&lt;&gt;0))+('Bunuri predate'!$I$5:$I$1004="Deteriorat")+('Bunuri predate'!$I$5:$I$1004="Defect")+('Bunuri predate'!$I$5:$I$1004="Lipsă"))&gt;0)))</f>
        <v/>
      </c>
      <c r="O250" s="8"/>
      <c r="P250" s="14" t="str">
        <f t="shared" si="3"/>
        <v/>
      </c>
    </row>
    <row r="251" spans="2:16" x14ac:dyDescent="0.2">
      <c r="B251" s="8" t="str">
        <f>IF(F251="","",MAX($B$5:B250)+1)</f>
        <v/>
      </c>
      <c r="C251" s="9"/>
      <c r="D251" s="10"/>
      <c r="E251" s="11"/>
      <c r="F251" s="11"/>
      <c r="G251" s="11"/>
      <c r="H251" s="11"/>
      <c r="I251" s="11"/>
      <c r="J251" s="11"/>
      <c r="K251" s="11"/>
      <c r="L251" s="12" t="str">
        <f>IF(B251="","",COUNTIF('Bunuri predate'!$B$5:$B$1004,B251))</f>
        <v/>
      </c>
      <c r="M251" s="13" t="str">
        <f>IF(B251="","",IF(SUMIF('Bunuri predate'!$B$5:$B$1004,B251,'Bunuri predate'!$K$5:$K$1004)=0,"",SUMIF('Bunuri predate'!$B$5:$B$1004,B251,'Bunuri predate'!$K$5:$K$1004)))</f>
        <v/>
      </c>
      <c r="N251" s="12" t="str">
        <f>IF(B251="","",SUMPRODUCT(('Bunuri predate'!$B$5:$B$1004=B251)*(((('Bunuri predate'!$L$5:$L$1004&lt;&gt;"")*('Bunuri predate'!$L$5:$L$1004&lt;&gt;0))+('Bunuri predate'!$I$5:$I$1004="Deteriorat")+('Bunuri predate'!$I$5:$I$1004="Defect")+('Bunuri predate'!$I$5:$I$1004="Lipsă"))&gt;0)))</f>
        <v/>
      </c>
      <c r="O251" s="8"/>
      <c r="P251" s="14" t="str">
        <f t="shared" si="3"/>
        <v/>
      </c>
    </row>
    <row r="252" spans="2:16" x14ac:dyDescent="0.2">
      <c r="B252" s="8" t="str">
        <f>IF(F252="","",MAX($B$5:B251)+1)</f>
        <v/>
      </c>
      <c r="C252" s="9"/>
      <c r="D252" s="10"/>
      <c r="E252" s="11"/>
      <c r="F252" s="11"/>
      <c r="G252" s="11"/>
      <c r="H252" s="11"/>
      <c r="I252" s="11"/>
      <c r="J252" s="11"/>
      <c r="K252" s="11"/>
      <c r="L252" s="12" t="str">
        <f>IF(B252="","",COUNTIF('Bunuri predate'!$B$5:$B$1004,B252))</f>
        <v/>
      </c>
      <c r="M252" s="13" t="str">
        <f>IF(B252="","",IF(SUMIF('Bunuri predate'!$B$5:$B$1004,B252,'Bunuri predate'!$K$5:$K$1004)=0,"",SUMIF('Bunuri predate'!$B$5:$B$1004,B252,'Bunuri predate'!$K$5:$K$1004)))</f>
        <v/>
      </c>
      <c r="N252" s="12" t="str">
        <f>IF(B252="","",SUMPRODUCT(('Bunuri predate'!$B$5:$B$1004=B252)*(((('Bunuri predate'!$L$5:$L$1004&lt;&gt;"")*('Bunuri predate'!$L$5:$L$1004&lt;&gt;0))+('Bunuri predate'!$I$5:$I$1004="Deteriorat")+('Bunuri predate'!$I$5:$I$1004="Defect")+('Bunuri predate'!$I$5:$I$1004="Lipsă"))&gt;0)))</f>
        <v/>
      </c>
      <c r="O252" s="8"/>
      <c r="P252" s="14" t="str">
        <f t="shared" si="3"/>
        <v/>
      </c>
    </row>
    <row r="253" spans="2:16" x14ac:dyDescent="0.2">
      <c r="B253" s="8" t="str">
        <f>IF(F253="","",MAX($B$5:B252)+1)</f>
        <v/>
      </c>
      <c r="C253" s="9"/>
      <c r="D253" s="10"/>
      <c r="E253" s="11"/>
      <c r="F253" s="11"/>
      <c r="G253" s="11"/>
      <c r="H253" s="11"/>
      <c r="I253" s="11"/>
      <c r="J253" s="11"/>
      <c r="K253" s="11"/>
      <c r="L253" s="12" t="str">
        <f>IF(B253="","",COUNTIF('Bunuri predate'!$B$5:$B$1004,B253))</f>
        <v/>
      </c>
      <c r="M253" s="13" t="str">
        <f>IF(B253="","",IF(SUMIF('Bunuri predate'!$B$5:$B$1004,B253,'Bunuri predate'!$K$5:$K$1004)=0,"",SUMIF('Bunuri predate'!$B$5:$B$1004,B253,'Bunuri predate'!$K$5:$K$1004)))</f>
        <v/>
      </c>
      <c r="N253" s="12" t="str">
        <f>IF(B253="","",SUMPRODUCT(('Bunuri predate'!$B$5:$B$1004=B253)*(((('Bunuri predate'!$L$5:$L$1004&lt;&gt;"")*('Bunuri predate'!$L$5:$L$1004&lt;&gt;0))+('Bunuri predate'!$I$5:$I$1004="Deteriorat")+('Bunuri predate'!$I$5:$I$1004="Defect")+('Bunuri predate'!$I$5:$I$1004="Lipsă"))&gt;0)))</f>
        <v/>
      </c>
      <c r="O253" s="8"/>
      <c r="P253" s="14" t="str">
        <f t="shared" si="3"/>
        <v/>
      </c>
    </row>
    <row r="254" spans="2:16" x14ac:dyDescent="0.2">
      <c r="B254" s="8" t="str">
        <f>IF(F254="","",MAX($B$5:B253)+1)</f>
        <v/>
      </c>
      <c r="C254" s="9"/>
      <c r="D254" s="10"/>
      <c r="E254" s="11"/>
      <c r="F254" s="11"/>
      <c r="G254" s="11"/>
      <c r="H254" s="11"/>
      <c r="I254" s="11"/>
      <c r="J254" s="11"/>
      <c r="K254" s="11"/>
      <c r="L254" s="12" t="str">
        <f>IF(B254="","",COUNTIF('Bunuri predate'!$B$5:$B$1004,B254))</f>
        <v/>
      </c>
      <c r="M254" s="13" t="str">
        <f>IF(B254="","",IF(SUMIF('Bunuri predate'!$B$5:$B$1004,B254,'Bunuri predate'!$K$5:$K$1004)=0,"",SUMIF('Bunuri predate'!$B$5:$B$1004,B254,'Bunuri predate'!$K$5:$K$1004)))</f>
        <v/>
      </c>
      <c r="N254" s="12" t="str">
        <f>IF(B254="","",SUMPRODUCT(('Bunuri predate'!$B$5:$B$1004=B254)*(((('Bunuri predate'!$L$5:$L$1004&lt;&gt;"")*('Bunuri predate'!$L$5:$L$1004&lt;&gt;0))+('Bunuri predate'!$I$5:$I$1004="Deteriorat")+('Bunuri predate'!$I$5:$I$1004="Defect")+('Bunuri predate'!$I$5:$I$1004="Lipsă"))&gt;0)))</f>
        <v/>
      </c>
      <c r="O254" s="8"/>
      <c r="P254" s="14" t="str">
        <f t="shared" si="3"/>
        <v/>
      </c>
    </row>
    <row r="255" spans="2:16" x14ac:dyDescent="0.2">
      <c r="B255" s="8" t="str">
        <f>IF(F255="","",MAX($B$5:B254)+1)</f>
        <v/>
      </c>
      <c r="C255" s="9"/>
      <c r="D255" s="10"/>
      <c r="E255" s="11"/>
      <c r="F255" s="11"/>
      <c r="G255" s="11"/>
      <c r="H255" s="11"/>
      <c r="I255" s="11"/>
      <c r="J255" s="11"/>
      <c r="K255" s="11"/>
      <c r="L255" s="12" t="str">
        <f>IF(B255="","",COUNTIF('Bunuri predate'!$B$5:$B$1004,B255))</f>
        <v/>
      </c>
      <c r="M255" s="13" t="str">
        <f>IF(B255="","",IF(SUMIF('Bunuri predate'!$B$5:$B$1004,B255,'Bunuri predate'!$K$5:$K$1004)=0,"",SUMIF('Bunuri predate'!$B$5:$B$1004,B255,'Bunuri predate'!$K$5:$K$1004)))</f>
        <v/>
      </c>
      <c r="N255" s="12" t="str">
        <f>IF(B255="","",SUMPRODUCT(('Bunuri predate'!$B$5:$B$1004=B255)*(((('Bunuri predate'!$L$5:$L$1004&lt;&gt;"")*('Bunuri predate'!$L$5:$L$1004&lt;&gt;0))+('Bunuri predate'!$I$5:$I$1004="Deteriorat")+('Bunuri predate'!$I$5:$I$1004="Defect")+('Bunuri predate'!$I$5:$I$1004="Lipsă"))&gt;0)))</f>
        <v/>
      </c>
      <c r="O255" s="8"/>
      <c r="P255" s="14" t="str">
        <f t="shared" si="3"/>
        <v/>
      </c>
    </row>
    <row r="256" spans="2:16" x14ac:dyDescent="0.2">
      <c r="B256" s="8" t="str">
        <f>IF(F256="","",MAX($B$5:B255)+1)</f>
        <v/>
      </c>
      <c r="C256" s="9"/>
      <c r="D256" s="10"/>
      <c r="E256" s="11"/>
      <c r="F256" s="11"/>
      <c r="G256" s="11"/>
      <c r="H256" s="11"/>
      <c r="I256" s="11"/>
      <c r="J256" s="11"/>
      <c r="K256" s="11"/>
      <c r="L256" s="12" t="str">
        <f>IF(B256="","",COUNTIF('Bunuri predate'!$B$5:$B$1004,B256))</f>
        <v/>
      </c>
      <c r="M256" s="13" t="str">
        <f>IF(B256="","",IF(SUMIF('Bunuri predate'!$B$5:$B$1004,B256,'Bunuri predate'!$K$5:$K$1004)=0,"",SUMIF('Bunuri predate'!$B$5:$B$1004,B256,'Bunuri predate'!$K$5:$K$1004)))</f>
        <v/>
      </c>
      <c r="N256" s="12" t="str">
        <f>IF(B256="","",SUMPRODUCT(('Bunuri predate'!$B$5:$B$1004=B256)*(((('Bunuri predate'!$L$5:$L$1004&lt;&gt;"")*('Bunuri predate'!$L$5:$L$1004&lt;&gt;0))+('Bunuri predate'!$I$5:$I$1004="Deteriorat")+('Bunuri predate'!$I$5:$I$1004="Defect")+('Bunuri predate'!$I$5:$I$1004="Lipsă"))&gt;0)))</f>
        <v/>
      </c>
      <c r="O256" s="8"/>
      <c r="P256" s="14" t="str">
        <f t="shared" si="3"/>
        <v/>
      </c>
    </row>
    <row r="257" spans="2:16" x14ac:dyDescent="0.2">
      <c r="B257" s="8" t="str">
        <f>IF(F257="","",MAX($B$5:B256)+1)</f>
        <v/>
      </c>
      <c r="C257" s="9"/>
      <c r="D257" s="10"/>
      <c r="E257" s="11"/>
      <c r="F257" s="11"/>
      <c r="G257" s="11"/>
      <c r="H257" s="11"/>
      <c r="I257" s="11"/>
      <c r="J257" s="11"/>
      <c r="K257" s="11"/>
      <c r="L257" s="12" t="str">
        <f>IF(B257="","",COUNTIF('Bunuri predate'!$B$5:$B$1004,B257))</f>
        <v/>
      </c>
      <c r="M257" s="13" t="str">
        <f>IF(B257="","",IF(SUMIF('Bunuri predate'!$B$5:$B$1004,B257,'Bunuri predate'!$K$5:$K$1004)=0,"",SUMIF('Bunuri predate'!$B$5:$B$1004,B257,'Bunuri predate'!$K$5:$K$1004)))</f>
        <v/>
      </c>
      <c r="N257" s="12" t="str">
        <f>IF(B257="","",SUMPRODUCT(('Bunuri predate'!$B$5:$B$1004=B257)*(((('Bunuri predate'!$L$5:$L$1004&lt;&gt;"")*('Bunuri predate'!$L$5:$L$1004&lt;&gt;0))+('Bunuri predate'!$I$5:$I$1004="Deteriorat")+('Bunuri predate'!$I$5:$I$1004="Defect")+('Bunuri predate'!$I$5:$I$1004="Lipsă"))&gt;0)))</f>
        <v/>
      </c>
      <c r="O257" s="8"/>
      <c r="P257" s="14" t="str">
        <f t="shared" si="3"/>
        <v/>
      </c>
    </row>
    <row r="258" spans="2:16" x14ac:dyDescent="0.2">
      <c r="B258" s="8" t="str">
        <f>IF(F258="","",MAX($B$5:B257)+1)</f>
        <v/>
      </c>
      <c r="C258" s="9"/>
      <c r="D258" s="10"/>
      <c r="E258" s="11"/>
      <c r="F258" s="11"/>
      <c r="G258" s="11"/>
      <c r="H258" s="11"/>
      <c r="I258" s="11"/>
      <c r="J258" s="11"/>
      <c r="K258" s="11"/>
      <c r="L258" s="12" t="str">
        <f>IF(B258="","",COUNTIF('Bunuri predate'!$B$5:$B$1004,B258))</f>
        <v/>
      </c>
      <c r="M258" s="13" t="str">
        <f>IF(B258="","",IF(SUMIF('Bunuri predate'!$B$5:$B$1004,B258,'Bunuri predate'!$K$5:$K$1004)=0,"",SUMIF('Bunuri predate'!$B$5:$B$1004,B258,'Bunuri predate'!$K$5:$K$1004)))</f>
        <v/>
      </c>
      <c r="N258" s="12" t="str">
        <f>IF(B258="","",SUMPRODUCT(('Bunuri predate'!$B$5:$B$1004=B258)*(((('Bunuri predate'!$L$5:$L$1004&lt;&gt;"")*('Bunuri predate'!$L$5:$L$1004&lt;&gt;0))+('Bunuri predate'!$I$5:$I$1004="Deteriorat")+('Bunuri predate'!$I$5:$I$1004="Defect")+('Bunuri predate'!$I$5:$I$1004="Lipsă"))&gt;0)))</f>
        <v/>
      </c>
      <c r="O258" s="8"/>
      <c r="P258" s="14" t="str">
        <f t="shared" si="3"/>
        <v/>
      </c>
    </row>
    <row r="259" spans="2:16" x14ac:dyDescent="0.2">
      <c r="B259" s="8" t="str">
        <f>IF(F259="","",MAX($B$5:B258)+1)</f>
        <v/>
      </c>
      <c r="C259" s="9"/>
      <c r="D259" s="10"/>
      <c r="E259" s="11"/>
      <c r="F259" s="11"/>
      <c r="G259" s="11"/>
      <c r="H259" s="11"/>
      <c r="I259" s="11"/>
      <c r="J259" s="11"/>
      <c r="K259" s="11"/>
      <c r="L259" s="12" t="str">
        <f>IF(B259="","",COUNTIF('Bunuri predate'!$B$5:$B$1004,B259))</f>
        <v/>
      </c>
      <c r="M259" s="13" t="str">
        <f>IF(B259="","",IF(SUMIF('Bunuri predate'!$B$5:$B$1004,B259,'Bunuri predate'!$K$5:$K$1004)=0,"",SUMIF('Bunuri predate'!$B$5:$B$1004,B259,'Bunuri predate'!$K$5:$K$1004)))</f>
        <v/>
      </c>
      <c r="N259" s="12" t="str">
        <f>IF(B259="","",SUMPRODUCT(('Bunuri predate'!$B$5:$B$1004=B259)*(((('Bunuri predate'!$L$5:$L$1004&lt;&gt;"")*('Bunuri predate'!$L$5:$L$1004&lt;&gt;0))+('Bunuri predate'!$I$5:$I$1004="Deteriorat")+('Bunuri predate'!$I$5:$I$1004="Defect")+('Bunuri predate'!$I$5:$I$1004="Lipsă"))&gt;0)))</f>
        <v/>
      </c>
      <c r="O259" s="8"/>
      <c r="P259" s="14" t="str">
        <f t="shared" si="3"/>
        <v/>
      </c>
    </row>
    <row r="260" spans="2:16" x14ac:dyDescent="0.2">
      <c r="B260" s="8" t="str">
        <f>IF(F260="","",MAX($B$5:B259)+1)</f>
        <v/>
      </c>
      <c r="C260" s="9"/>
      <c r="D260" s="10"/>
      <c r="E260" s="11"/>
      <c r="F260" s="11"/>
      <c r="G260" s="11"/>
      <c r="H260" s="11"/>
      <c r="I260" s="11"/>
      <c r="J260" s="11"/>
      <c r="K260" s="11"/>
      <c r="L260" s="12" t="str">
        <f>IF(B260="","",COUNTIF('Bunuri predate'!$B$5:$B$1004,B260))</f>
        <v/>
      </c>
      <c r="M260" s="13" t="str">
        <f>IF(B260="","",IF(SUMIF('Bunuri predate'!$B$5:$B$1004,B260,'Bunuri predate'!$K$5:$K$1004)=0,"",SUMIF('Bunuri predate'!$B$5:$B$1004,B260,'Bunuri predate'!$K$5:$K$1004)))</f>
        <v/>
      </c>
      <c r="N260" s="12" t="str">
        <f>IF(B260="","",SUMPRODUCT(('Bunuri predate'!$B$5:$B$1004=B260)*(((('Bunuri predate'!$L$5:$L$1004&lt;&gt;"")*('Bunuri predate'!$L$5:$L$1004&lt;&gt;0))+('Bunuri predate'!$I$5:$I$1004="Deteriorat")+('Bunuri predate'!$I$5:$I$1004="Defect")+('Bunuri predate'!$I$5:$I$1004="Lipsă"))&gt;0)))</f>
        <v/>
      </c>
      <c r="O260" s="8"/>
      <c r="P260" s="14" t="str">
        <f t="shared" si="3"/>
        <v/>
      </c>
    </row>
    <row r="261" spans="2:16" x14ac:dyDescent="0.2">
      <c r="B261" s="8" t="str">
        <f>IF(F261="","",MAX($B$5:B260)+1)</f>
        <v/>
      </c>
      <c r="C261" s="9"/>
      <c r="D261" s="10"/>
      <c r="E261" s="11"/>
      <c r="F261" s="11"/>
      <c r="G261" s="11"/>
      <c r="H261" s="11"/>
      <c r="I261" s="11"/>
      <c r="J261" s="11"/>
      <c r="K261" s="11"/>
      <c r="L261" s="12" t="str">
        <f>IF(B261="","",COUNTIF('Bunuri predate'!$B$5:$B$1004,B261))</f>
        <v/>
      </c>
      <c r="M261" s="13" t="str">
        <f>IF(B261="","",IF(SUMIF('Bunuri predate'!$B$5:$B$1004,B261,'Bunuri predate'!$K$5:$K$1004)=0,"",SUMIF('Bunuri predate'!$B$5:$B$1004,B261,'Bunuri predate'!$K$5:$K$1004)))</f>
        <v/>
      </c>
      <c r="N261" s="12" t="str">
        <f>IF(B261="","",SUMPRODUCT(('Bunuri predate'!$B$5:$B$1004=B261)*(((('Bunuri predate'!$L$5:$L$1004&lt;&gt;"")*('Bunuri predate'!$L$5:$L$1004&lt;&gt;0))+('Bunuri predate'!$I$5:$I$1004="Deteriorat")+('Bunuri predate'!$I$5:$I$1004="Defect")+('Bunuri predate'!$I$5:$I$1004="Lipsă"))&gt;0)))</f>
        <v/>
      </c>
      <c r="O261" s="8"/>
      <c r="P261" s="14" t="str">
        <f t="shared" ref="P261:P304" si="4">IF(AND(B261="",F261=""),"",TRIM(IF(COUNTIF($B$5:$B$304,B261)&gt;1,"Număr dublat. ","")&amp;IF(OR(C261="",F261="",H261="",J261=""),"Date incomplete. ","")&amp;IF(N(L261)=0,"Nicio poziție în Bunuri predate. ","")&amp;IF(O261&lt;&gt;"Da","Nesemnat de ambele părți. ","")))</f>
        <v/>
      </c>
    </row>
    <row r="262" spans="2:16" x14ac:dyDescent="0.2">
      <c r="B262" s="8" t="str">
        <f>IF(F262="","",MAX($B$5:B261)+1)</f>
        <v/>
      </c>
      <c r="C262" s="9"/>
      <c r="D262" s="10"/>
      <c r="E262" s="11"/>
      <c r="F262" s="11"/>
      <c r="G262" s="11"/>
      <c r="H262" s="11"/>
      <c r="I262" s="11"/>
      <c r="J262" s="11"/>
      <c r="K262" s="11"/>
      <c r="L262" s="12" t="str">
        <f>IF(B262="","",COUNTIF('Bunuri predate'!$B$5:$B$1004,B262))</f>
        <v/>
      </c>
      <c r="M262" s="13" t="str">
        <f>IF(B262="","",IF(SUMIF('Bunuri predate'!$B$5:$B$1004,B262,'Bunuri predate'!$K$5:$K$1004)=0,"",SUMIF('Bunuri predate'!$B$5:$B$1004,B262,'Bunuri predate'!$K$5:$K$1004)))</f>
        <v/>
      </c>
      <c r="N262" s="12" t="str">
        <f>IF(B262="","",SUMPRODUCT(('Bunuri predate'!$B$5:$B$1004=B262)*(((('Bunuri predate'!$L$5:$L$1004&lt;&gt;"")*('Bunuri predate'!$L$5:$L$1004&lt;&gt;0))+('Bunuri predate'!$I$5:$I$1004="Deteriorat")+('Bunuri predate'!$I$5:$I$1004="Defect")+('Bunuri predate'!$I$5:$I$1004="Lipsă"))&gt;0)))</f>
        <v/>
      </c>
      <c r="O262" s="8"/>
      <c r="P262" s="14" t="str">
        <f t="shared" si="4"/>
        <v/>
      </c>
    </row>
    <row r="263" spans="2:16" x14ac:dyDescent="0.2">
      <c r="B263" s="8" t="str">
        <f>IF(F263="","",MAX($B$5:B262)+1)</f>
        <v/>
      </c>
      <c r="C263" s="9"/>
      <c r="D263" s="10"/>
      <c r="E263" s="11"/>
      <c r="F263" s="11"/>
      <c r="G263" s="11"/>
      <c r="H263" s="11"/>
      <c r="I263" s="11"/>
      <c r="J263" s="11"/>
      <c r="K263" s="11"/>
      <c r="L263" s="12" t="str">
        <f>IF(B263="","",COUNTIF('Bunuri predate'!$B$5:$B$1004,B263))</f>
        <v/>
      </c>
      <c r="M263" s="13" t="str">
        <f>IF(B263="","",IF(SUMIF('Bunuri predate'!$B$5:$B$1004,B263,'Bunuri predate'!$K$5:$K$1004)=0,"",SUMIF('Bunuri predate'!$B$5:$B$1004,B263,'Bunuri predate'!$K$5:$K$1004)))</f>
        <v/>
      </c>
      <c r="N263" s="12" t="str">
        <f>IF(B263="","",SUMPRODUCT(('Bunuri predate'!$B$5:$B$1004=B263)*(((('Bunuri predate'!$L$5:$L$1004&lt;&gt;"")*('Bunuri predate'!$L$5:$L$1004&lt;&gt;0))+('Bunuri predate'!$I$5:$I$1004="Deteriorat")+('Bunuri predate'!$I$5:$I$1004="Defect")+('Bunuri predate'!$I$5:$I$1004="Lipsă"))&gt;0)))</f>
        <v/>
      </c>
      <c r="O263" s="8"/>
      <c r="P263" s="14" t="str">
        <f t="shared" si="4"/>
        <v/>
      </c>
    </row>
    <row r="264" spans="2:16" x14ac:dyDescent="0.2">
      <c r="B264" s="8" t="str">
        <f>IF(F264="","",MAX($B$5:B263)+1)</f>
        <v/>
      </c>
      <c r="C264" s="9"/>
      <c r="D264" s="10"/>
      <c r="E264" s="11"/>
      <c r="F264" s="11"/>
      <c r="G264" s="11"/>
      <c r="H264" s="11"/>
      <c r="I264" s="11"/>
      <c r="J264" s="11"/>
      <c r="K264" s="11"/>
      <c r="L264" s="12" t="str">
        <f>IF(B264="","",COUNTIF('Bunuri predate'!$B$5:$B$1004,B264))</f>
        <v/>
      </c>
      <c r="M264" s="13" t="str">
        <f>IF(B264="","",IF(SUMIF('Bunuri predate'!$B$5:$B$1004,B264,'Bunuri predate'!$K$5:$K$1004)=0,"",SUMIF('Bunuri predate'!$B$5:$B$1004,B264,'Bunuri predate'!$K$5:$K$1004)))</f>
        <v/>
      </c>
      <c r="N264" s="12" t="str">
        <f>IF(B264="","",SUMPRODUCT(('Bunuri predate'!$B$5:$B$1004=B264)*(((('Bunuri predate'!$L$5:$L$1004&lt;&gt;"")*('Bunuri predate'!$L$5:$L$1004&lt;&gt;0))+('Bunuri predate'!$I$5:$I$1004="Deteriorat")+('Bunuri predate'!$I$5:$I$1004="Defect")+('Bunuri predate'!$I$5:$I$1004="Lipsă"))&gt;0)))</f>
        <v/>
      </c>
      <c r="O264" s="8"/>
      <c r="P264" s="14" t="str">
        <f t="shared" si="4"/>
        <v/>
      </c>
    </row>
    <row r="265" spans="2:16" x14ac:dyDescent="0.2">
      <c r="B265" s="8" t="str">
        <f>IF(F265="","",MAX($B$5:B264)+1)</f>
        <v/>
      </c>
      <c r="C265" s="9"/>
      <c r="D265" s="10"/>
      <c r="E265" s="11"/>
      <c r="F265" s="11"/>
      <c r="G265" s="11"/>
      <c r="H265" s="11"/>
      <c r="I265" s="11"/>
      <c r="J265" s="11"/>
      <c r="K265" s="11"/>
      <c r="L265" s="12" t="str">
        <f>IF(B265="","",COUNTIF('Bunuri predate'!$B$5:$B$1004,B265))</f>
        <v/>
      </c>
      <c r="M265" s="13" t="str">
        <f>IF(B265="","",IF(SUMIF('Bunuri predate'!$B$5:$B$1004,B265,'Bunuri predate'!$K$5:$K$1004)=0,"",SUMIF('Bunuri predate'!$B$5:$B$1004,B265,'Bunuri predate'!$K$5:$K$1004)))</f>
        <v/>
      </c>
      <c r="N265" s="12" t="str">
        <f>IF(B265="","",SUMPRODUCT(('Bunuri predate'!$B$5:$B$1004=B265)*(((('Bunuri predate'!$L$5:$L$1004&lt;&gt;"")*('Bunuri predate'!$L$5:$L$1004&lt;&gt;0))+('Bunuri predate'!$I$5:$I$1004="Deteriorat")+('Bunuri predate'!$I$5:$I$1004="Defect")+('Bunuri predate'!$I$5:$I$1004="Lipsă"))&gt;0)))</f>
        <v/>
      </c>
      <c r="O265" s="8"/>
      <c r="P265" s="14" t="str">
        <f t="shared" si="4"/>
        <v/>
      </c>
    </row>
    <row r="266" spans="2:16" x14ac:dyDescent="0.2">
      <c r="B266" s="8" t="str">
        <f>IF(F266="","",MAX($B$5:B265)+1)</f>
        <v/>
      </c>
      <c r="C266" s="9"/>
      <c r="D266" s="10"/>
      <c r="E266" s="11"/>
      <c r="F266" s="11"/>
      <c r="G266" s="11"/>
      <c r="H266" s="11"/>
      <c r="I266" s="11"/>
      <c r="J266" s="11"/>
      <c r="K266" s="11"/>
      <c r="L266" s="12" t="str">
        <f>IF(B266="","",COUNTIF('Bunuri predate'!$B$5:$B$1004,B266))</f>
        <v/>
      </c>
      <c r="M266" s="13" t="str">
        <f>IF(B266="","",IF(SUMIF('Bunuri predate'!$B$5:$B$1004,B266,'Bunuri predate'!$K$5:$K$1004)=0,"",SUMIF('Bunuri predate'!$B$5:$B$1004,B266,'Bunuri predate'!$K$5:$K$1004)))</f>
        <v/>
      </c>
      <c r="N266" s="12" t="str">
        <f>IF(B266="","",SUMPRODUCT(('Bunuri predate'!$B$5:$B$1004=B266)*(((('Bunuri predate'!$L$5:$L$1004&lt;&gt;"")*('Bunuri predate'!$L$5:$L$1004&lt;&gt;0))+('Bunuri predate'!$I$5:$I$1004="Deteriorat")+('Bunuri predate'!$I$5:$I$1004="Defect")+('Bunuri predate'!$I$5:$I$1004="Lipsă"))&gt;0)))</f>
        <v/>
      </c>
      <c r="O266" s="8"/>
      <c r="P266" s="14" t="str">
        <f t="shared" si="4"/>
        <v/>
      </c>
    </row>
    <row r="267" spans="2:16" x14ac:dyDescent="0.2">
      <c r="B267" s="8" t="str">
        <f>IF(F267="","",MAX($B$5:B266)+1)</f>
        <v/>
      </c>
      <c r="C267" s="9"/>
      <c r="D267" s="10"/>
      <c r="E267" s="11"/>
      <c r="F267" s="11"/>
      <c r="G267" s="11"/>
      <c r="H267" s="11"/>
      <c r="I267" s="11"/>
      <c r="J267" s="11"/>
      <c r="K267" s="11"/>
      <c r="L267" s="12" t="str">
        <f>IF(B267="","",COUNTIF('Bunuri predate'!$B$5:$B$1004,B267))</f>
        <v/>
      </c>
      <c r="M267" s="13" t="str">
        <f>IF(B267="","",IF(SUMIF('Bunuri predate'!$B$5:$B$1004,B267,'Bunuri predate'!$K$5:$K$1004)=0,"",SUMIF('Bunuri predate'!$B$5:$B$1004,B267,'Bunuri predate'!$K$5:$K$1004)))</f>
        <v/>
      </c>
      <c r="N267" s="12" t="str">
        <f>IF(B267="","",SUMPRODUCT(('Bunuri predate'!$B$5:$B$1004=B267)*(((('Bunuri predate'!$L$5:$L$1004&lt;&gt;"")*('Bunuri predate'!$L$5:$L$1004&lt;&gt;0))+('Bunuri predate'!$I$5:$I$1004="Deteriorat")+('Bunuri predate'!$I$5:$I$1004="Defect")+('Bunuri predate'!$I$5:$I$1004="Lipsă"))&gt;0)))</f>
        <v/>
      </c>
      <c r="O267" s="8"/>
      <c r="P267" s="14" t="str">
        <f t="shared" si="4"/>
        <v/>
      </c>
    </row>
    <row r="268" spans="2:16" x14ac:dyDescent="0.2">
      <c r="B268" s="8" t="str">
        <f>IF(F268="","",MAX($B$5:B267)+1)</f>
        <v/>
      </c>
      <c r="C268" s="9"/>
      <c r="D268" s="10"/>
      <c r="E268" s="11"/>
      <c r="F268" s="11"/>
      <c r="G268" s="11"/>
      <c r="H268" s="11"/>
      <c r="I268" s="11"/>
      <c r="J268" s="11"/>
      <c r="K268" s="11"/>
      <c r="L268" s="12" t="str">
        <f>IF(B268="","",COUNTIF('Bunuri predate'!$B$5:$B$1004,B268))</f>
        <v/>
      </c>
      <c r="M268" s="13" t="str">
        <f>IF(B268="","",IF(SUMIF('Bunuri predate'!$B$5:$B$1004,B268,'Bunuri predate'!$K$5:$K$1004)=0,"",SUMIF('Bunuri predate'!$B$5:$B$1004,B268,'Bunuri predate'!$K$5:$K$1004)))</f>
        <v/>
      </c>
      <c r="N268" s="12" t="str">
        <f>IF(B268="","",SUMPRODUCT(('Bunuri predate'!$B$5:$B$1004=B268)*(((('Bunuri predate'!$L$5:$L$1004&lt;&gt;"")*('Bunuri predate'!$L$5:$L$1004&lt;&gt;0))+('Bunuri predate'!$I$5:$I$1004="Deteriorat")+('Bunuri predate'!$I$5:$I$1004="Defect")+('Bunuri predate'!$I$5:$I$1004="Lipsă"))&gt;0)))</f>
        <v/>
      </c>
      <c r="O268" s="8"/>
      <c r="P268" s="14" t="str">
        <f t="shared" si="4"/>
        <v/>
      </c>
    </row>
    <row r="269" spans="2:16" x14ac:dyDescent="0.2">
      <c r="B269" s="8" t="str">
        <f>IF(F269="","",MAX($B$5:B268)+1)</f>
        <v/>
      </c>
      <c r="C269" s="9"/>
      <c r="D269" s="10"/>
      <c r="E269" s="11"/>
      <c r="F269" s="11"/>
      <c r="G269" s="11"/>
      <c r="H269" s="11"/>
      <c r="I269" s="11"/>
      <c r="J269" s="11"/>
      <c r="K269" s="11"/>
      <c r="L269" s="12" t="str">
        <f>IF(B269="","",COUNTIF('Bunuri predate'!$B$5:$B$1004,B269))</f>
        <v/>
      </c>
      <c r="M269" s="13" t="str">
        <f>IF(B269="","",IF(SUMIF('Bunuri predate'!$B$5:$B$1004,B269,'Bunuri predate'!$K$5:$K$1004)=0,"",SUMIF('Bunuri predate'!$B$5:$B$1004,B269,'Bunuri predate'!$K$5:$K$1004)))</f>
        <v/>
      </c>
      <c r="N269" s="12" t="str">
        <f>IF(B269="","",SUMPRODUCT(('Bunuri predate'!$B$5:$B$1004=B269)*(((('Bunuri predate'!$L$5:$L$1004&lt;&gt;"")*('Bunuri predate'!$L$5:$L$1004&lt;&gt;0))+('Bunuri predate'!$I$5:$I$1004="Deteriorat")+('Bunuri predate'!$I$5:$I$1004="Defect")+('Bunuri predate'!$I$5:$I$1004="Lipsă"))&gt;0)))</f>
        <v/>
      </c>
      <c r="O269" s="8"/>
      <c r="P269" s="14" t="str">
        <f t="shared" si="4"/>
        <v/>
      </c>
    </row>
    <row r="270" spans="2:16" x14ac:dyDescent="0.2">
      <c r="B270" s="8" t="str">
        <f>IF(F270="","",MAX($B$5:B269)+1)</f>
        <v/>
      </c>
      <c r="C270" s="9"/>
      <c r="D270" s="10"/>
      <c r="E270" s="11"/>
      <c r="F270" s="11"/>
      <c r="G270" s="11"/>
      <c r="H270" s="11"/>
      <c r="I270" s="11"/>
      <c r="J270" s="11"/>
      <c r="K270" s="11"/>
      <c r="L270" s="12" t="str">
        <f>IF(B270="","",COUNTIF('Bunuri predate'!$B$5:$B$1004,B270))</f>
        <v/>
      </c>
      <c r="M270" s="13" t="str">
        <f>IF(B270="","",IF(SUMIF('Bunuri predate'!$B$5:$B$1004,B270,'Bunuri predate'!$K$5:$K$1004)=0,"",SUMIF('Bunuri predate'!$B$5:$B$1004,B270,'Bunuri predate'!$K$5:$K$1004)))</f>
        <v/>
      </c>
      <c r="N270" s="12" t="str">
        <f>IF(B270="","",SUMPRODUCT(('Bunuri predate'!$B$5:$B$1004=B270)*(((('Bunuri predate'!$L$5:$L$1004&lt;&gt;"")*('Bunuri predate'!$L$5:$L$1004&lt;&gt;0))+('Bunuri predate'!$I$5:$I$1004="Deteriorat")+('Bunuri predate'!$I$5:$I$1004="Defect")+('Bunuri predate'!$I$5:$I$1004="Lipsă"))&gt;0)))</f>
        <v/>
      </c>
      <c r="O270" s="8"/>
      <c r="P270" s="14" t="str">
        <f t="shared" si="4"/>
        <v/>
      </c>
    </row>
    <row r="271" spans="2:16" x14ac:dyDescent="0.2">
      <c r="B271" s="8" t="str">
        <f>IF(F271="","",MAX($B$5:B270)+1)</f>
        <v/>
      </c>
      <c r="C271" s="9"/>
      <c r="D271" s="10"/>
      <c r="E271" s="11"/>
      <c r="F271" s="11"/>
      <c r="G271" s="11"/>
      <c r="H271" s="11"/>
      <c r="I271" s="11"/>
      <c r="J271" s="11"/>
      <c r="K271" s="11"/>
      <c r="L271" s="12" t="str">
        <f>IF(B271="","",COUNTIF('Bunuri predate'!$B$5:$B$1004,B271))</f>
        <v/>
      </c>
      <c r="M271" s="13" t="str">
        <f>IF(B271="","",IF(SUMIF('Bunuri predate'!$B$5:$B$1004,B271,'Bunuri predate'!$K$5:$K$1004)=0,"",SUMIF('Bunuri predate'!$B$5:$B$1004,B271,'Bunuri predate'!$K$5:$K$1004)))</f>
        <v/>
      </c>
      <c r="N271" s="12" t="str">
        <f>IF(B271="","",SUMPRODUCT(('Bunuri predate'!$B$5:$B$1004=B271)*(((('Bunuri predate'!$L$5:$L$1004&lt;&gt;"")*('Bunuri predate'!$L$5:$L$1004&lt;&gt;0))+('Bunuri predate'!$I$5:$I$1004="Deteriorat")+('Bunuri predate'!$I$5:$I$1004="Defect")+('Bunuri predate'!$I$5:$I$1004="Lipsă"))&gt;0)))</f>
        <v/>
      </c>
      <c r="O271" s="8"/>
      <c r="P271" s="14" t="str">
        <f t="shared" si="4"/>
        <v/>
      </c>
    </row>
    <row r="272" spans="2:16" x14ac:dyDescent="0.2">
      <c r="B272" s="8" t="str">
        <f>IF(F272="","",MAX($B$5:B271)+1)</f>
        <v/>
      </c>
      <c r="C272" s="9"/>
      <c r="D272" s="10"/>
      <c r="E272" s="11"/>
      <c r="F272" s="11"/>
      <c r="G272" s="11"/>
      <c r="H272" s="11"/>
      <c r="I272" s="11"/>
      <c r="J272" s="11"/>
      <c r="K272" s="11"/>
      <c r="L272" s="12" t="str">
        <f>IF(B272="","",COUNTIF('Bunuri predate'!$B$5:$B$1004,B272))</f>
        <v/>
      </c>
      <c r="M272" s="13" t="str">
        <f>IF(B272="","",IF(SUMIF('Bunuri predate'!$B$5:$B$1004,B272,'Bunuri predate'!$K$5:$K$1004)=0,"",SUMIF('Bunuri predate'!$B$5:$B$1004,B272,'Bunuri predate'!$K$5:$K$1004)))</f>
        <v/>
      </c>
      <c r="N272" s="12" t="str">
        <f>IF(B272="","",SUMPRODUCT(('Bunuri predate'!$B$5:$B$1004=B272)*(((('Bunuri predate'!$L$5:$L$1004&lt;&gt;"")*('Bunuri predate'!$L$5:$L$1004&lt;&gt;0))+('Bunuri predate'!$I$5:$I$1004="Deteriorat")+('Bunuri predate'!$I$5:$I$1004="Defect")+('Bunuri predate'!$I$5:$I$1004="Lipsă"))&gt;0)))</f>
        <v/>
      </c>
      <c r="O272" s="8"/>
      <c r="P272" s="14" t="str">
        <f t="shared" si="4"/>
        <v/>
      </c>
    </row>
    <row r="273" spans="2:16" x14ac:dyDescent="0.2">
      <c r="B273" s="8" t="str">
        <f>IF(F273="","",MAX($B$5:B272)+1)</f>
        <v/>
      </c>
      <c r="C273" s="9"/>
      <c r="D273" s="10"/>
      <c r="E273" s="11"/>
      <c r="F273" s="11"/>
      <c r="G273" s="11"/>
      <c r="H273" s="11"/>
      <c r="I273" s="11"/>
      <c r="J273" s="11"/>
      <c r="K273" s="11"/>
      <c r="L273" s="12" t="str">
        <f>IF(B273="","",COUNTIF('Bunuri predate'!$B$5:$B$1004,B273))</f>
        <v/>
      </c>
      <c r="M273" s="13" t="str">
        <f>IF(B273="","",IF(SUMIF('Bunuri predate'!$B$5:$B$1004,B273,'Bunuri predate'!$K$5:$K$1004)=0,"",SUMIF('Bunuri predate'!$B$5:$B$1004,B273,'Bunuri predate'!$K$5:$K$1004)))</f>
        <v/>
      </c>
      <c r="N273" s="12" t="str">
        <f>IF(B273="","",SUMPRODUCT(('Bunuri predate'!$B$5:$B$1004=B273)*(((('Bunuri predate'!$L$5:$L$1004&lt;&gt;"")*('Bunuri predate'!$L$5:$L$1004&lt;&gt;0))+('Bunuri predate'!$I$5:$I$1004="Deteriorat")+('Bunuri predate'!$I$5:$I$1004="Defect")+('Bunuri predate'!$I$5:$I$1004="Lipsă"))&gt;0)))</f>
        <v/>
      </c>
      <c r="O273" s="8"/>
      <c r="P273" s="14" t="str">
        <f t="shared" si="4"/>
        <v/>
      </c>
    </row>
    <row r="274" spans="2:16" x14ac:dyDescent="0.2">
      <c r="B274" s="8" t="str">
        <f>IF(F274="","",MAX($B$5:B273)+1)</f>
        <v/>
      </c>
      <c r="C274" s="9"/>
      <c r="D274" s="10"/>
      <c r="E274" s="11"/>
      <c r="F274" s="11"/>
      <c r="G274" s="11"/>
      <c r="H274" s="11"/>
      <c r="I274" s="11"/>
      <c r="J274" s="11"/>
      <c r="K274" s="11"/>
      <c r="L274" s="12" t="str">
        <f>IF(B274="","",COUNTIF('Bunuri predate'!$B$5:$B$1004,B274))</f>
        <v/>
      </c>
      <c r="M274" s="13" t="str">
        <f>IF(B274="","",IF(SUMIF('Bunuri predate'!$B$5:$B$1004,B274,'Bunuri predate'!$K$5:$K$1004)=0,"",SUMIF('Bunuri predate'!$B$5:$B$1004,B274,'Bunuri predate'!$K$5:$K$1004)))</f>
        <v/>
      </c>
      <c r="N274" s="12" t="str">
        <f>IF(B274="","",SUMPRODUCT(('Bunuri predate'!$B$5:$B$1004=B274)*(((('Bunuri predate'!$L$5:$L$1004&lt;&gt;"")*('Bunuri predate'!$L$5:$L$1004&lt;&gt;0))+('Bunuri predate'!$I$5:$I$1004="Deteriorat")+('Bunuri predate'!$I$5:$I$1004="Defect")+('Bunuri predate'!$I$5:$I$1004="Lipsă"))&gt;0)))</f>
        <v/>
      </c>
      <c r="O274" s="8"/>
      <c r="P274" s="14" t="str">
        <f t="shared" si="4"/>
        <v/>
      </c>
    </row>
    <row r="275" spans="2:16" x14ac:dyDescent="0.2">
      <c r="B275" s="8" t="str">
        <f>IF(F275="","",MAX($B$5:B274)+1)</f>
        <v/>
      </c>
      <c r="C275" s="9"/>
      <c r="D275" s="10"/>
      <c r="E275" s="11"/>
      <c r="F275" s="11"/>
      <c r="G275" s="11"/>
      <c r="H275" s="11"/>
      <c r="I275" s="11"/>
      <c r="J275" s="11"/>
      <c r="K275" s="11"/>
      <c r="L275" s="12" t="str">
        <f>IF(B275="","",COUNTIF('Bunuri predate'!$B$5:$B$1004,B275))</f>
        <v/>
      </c>
      <c r="M275" s="13" t="str">
        <f>IF(B275="","",IF(SUMIF('Bunuri predate'!$B$5:$B$1004,B275,'Bunuri predate'!$K$5:$K$1004)=0,"",SUMIF('Bunuri predate'!$B$5:$B$1004,B275,'Bunuri predate'!$K$5:$K$1004)))</f>
        <v/>
      </c>
      <c r="N275" s="12" t="str">
        <f>IF(B275="","",SUMPRODUCT(('Bunuri predate'!$B$5:$B$1004=B275)*(((('Bunuri predate'!$L$5:$L$1004&lt;&gt;"")*('Bunuri predate'!$L$5:$L$1004&lt;&gt;0))+('Bunuri predate'!$I$5:$I$1004="Deteriorat")+('Bunuri predate'!$I$5:$I$1004="Defect")+('Bunuri predate'!$I$5:$I$1004="Lipsă"))&gt;0)))</f>
        <v/>
      </c>
      <c r="O275" s="8"/>
      <c r="P275" s="14" t="str">
        <f t="shared" si="4"/>
        <v/>
      </c>
    </row>
    <row r="276" spans="2:16" x14ac:dyDescent="0.2">
      <c r="B276" s="8" t="str">
        <f>IF(F276="","",MAX($B$5:B275)+1)</f>
        <v/>
      </c>
      <c r="C276" s="9"/>
      <c r="D276" s="10"/>
      <c r="E276" s="11"/>
      <c r="F276" s="11"/>
      <c r="G276" s="11"/>
      <c r="H276" s="11"/>
      <c r="I276" s="11"/>
      <c r="J276" s="11"/>
      <c r="K276" s="11"/>
      <c r="L276" s="12" t="str">
        <f>IF(B276="","",COUNTIF('Bunuri predate'!$B$5:$B$1004,B276))</f>
        <v/>
      </c>
      <c r="M276" s="13" t="str">
        <f>IF(B276="","",IF(SUMIF('Bunuri predate'!$B$5:$B$1004,B276,'Bunuri predate'!$K$5:$K$1004)=0,"",SUMIF('Bunuri predate'!$B$5:$B$1004,B276,'Bunuri predate'!$K$5:$K$1004)))</f>
        <v/>
      </c>
      <c r="N276" s="12" t="str">
        <f>IF(B276="","",SUMPRODUCT(('Bunuri predate'!$B$5:$B$1004=B276)*(((('Bunuri predate'!$L$5:$L$1004&lt;&gt;"")*('Bunuri predate'!$L$5:$L$1004&lt;&gt;0))+('Bunuri predate'!$I$5:$I$1004="Deteriorat")+('Bunuri predate'!$I$5:$I$1004="Defect")+('Bunuri predate'!$I$5:$I$1004="Lipsă"))&gt;0)))</f>
        <v/>
      </c>
      <c r="O276" s="8"/>
      <c r="P276" s="14" t="str">
        <f t="shared" si="4"/>
        <v/>
      </c>
    </row>
    <row r="277" spans="2:16" x14ac:dyDescent="0.2">
      <c r="B277" s="8" t="str">
        <f>IF(F277="","",MAX($B$5:B276)+1)</f>
        <v/>
      </c>
      <c r="C277" s="9"/>
      <c r="D277" s="10"/>
      <c r="E277" s="11"/>
      <c r="F277" s="11"/>
      <c r="G277" s="11"/>
      <c r="H277" s="11"/>
      <c r="I277" s="11"/>
      <c r="J277" s="11"/>
      <c r="K277" s="11"/>
      <c r="L277" s="12" t="str">
        <f>IF(B277="","",COUNTIF('Bunuri predate'!$B$5:$B$1004,B277))</f>
        <v/>
      </c>
      <c r="M277" s="13" t="str">
        <f>IF(B277="","",IF(SUMIF('Bunuri predate'!$B$5:$B$1004,B277,'Bunuri predate'!$K$5:$K$1004)=0,"",SUMIF('Bunuri predate'!$B$5:$B$1004,B277,'Bunuri predate'!$K$5:$K$1004)))</f>
        <v/>
      </c>
      <c r="N277" s="12" t="str">
        <f>IF(B277="","",SUMPRODUCT(('Bunuri predate'!$B$5:$B$1004=B277)*(((('Bunuri predate'!$L$5:$L$1004&lt;&gt;"")*('Bunuri predate'!$L$5:$L$1004&lt;&gt;0))+('Bunuri predate'!$I$5:$I$1004="Deteriorat")+('Bunuri predate'!$I$5:$I$1004="Defect")+('Bunuri predate'!$I$5:$I$1004="Lipsă"))&gt;0)))</f>
        <v/>
      </c>
      <c r="O277" s="8"/>
      <c r="P277" s="14" t="str">
        <f t="shared" si="4"/>
        <v/>
      </c>
    </row>
    <row r="278" spans="2:16" x14ac:dyDescent="0.2">
      <c r="B278" s="8" t="str">
        <f>IF(F278="","",MAX($B$5:B277)+1)</f>
        <v/>
      </c>
      <c r="C278" s="9"/>
      <c r="D278" s="10"/>
      <c r="E278" s="11"/>
      <c r="F278" s="11"/>
      <c r="G278" s="11"/>
      <c r="H278" s="11"/>
      <c r="I278" s="11"/>
      <c r="J278" s="11"/>
      <c r="K278" s="11"/>
      <c r="L278" s="12" t="str">
        <f>IF(B278="","",COUNTIF('Bunuri predate'!$B$5:$B$1004,B278))</f>
        <v/>
      </c>
      <c r="M278" s="13" t="str">
        <f>IF(B278="","",IF(SUMIF('Bunuri predate'!$B$5:$B$1004,B278,'Bunuri predate'!$K$5:$K$1004)=0,"",SUMIF('Bunuri predate'!$B$5:$B$1004,B278,'Bunuri predate'!$K$5:$K$1004)))</f>
        <v/>
      </c>
      <c r="N278" s="12" t="str">
        <f>IF(B278="","",SUMPRODUCT(('Bunuri predate'!$B$5:$B$1004=B278)*(((('Bunuri predate'!$L$5:$L$1004&lt;&gt;"")*('Bunuri predate'!$L$5:$L$1004&lt;&gt;0))+('Bunuri predate'!$I$5:$I$1004="Deteriorat")+('Bunuri predate'!$I$5:$I$1004="Defect")+('Bunuri predate'!$I$5:$I$1004="Lipsă"))&gt;0)))</f>
        <v/>
      </c>
      <c r="O278" s="8"/>
      <c r="P278" s="14" t="str">
        <f t="shared" si="4"/>
        <v/>
      </c>
    </row>
    <row r="279" spans="2:16" x14ac:dyDescent="0.2">
      <c r="B279" s="8" t="str">
        <f>IF(F279="","",MAX($B$5:B278)+1)</f>
        <v/>
      </c>
      <c r="C279" s="9"/>
      <c r="D279" s="10"/>
      <c r="E279" s="11"/>
      <c r="F279" s="11"/>
      <c r="G279" s="11"/>
      <c r="H279" s="11"/>
      <c r="I279" s="11"/>
      <c r="J279" s="11"/>
      <c r="K279" s="11"/>
      <c r="L279" s="12" t="str">
        <f>IF(B279="","",COUNTIF('Bunuri predate'!$B$5:$B$1004,B279))</f>
        <v/>
      </c>
      <c r="M279" s="13" t="str">
        <f>IF(B279="","",IF(SUMIF('Bunuri predate'!$B$5:$B$1004,B279,'Bunuri predate'!$K$5:$K$1004)=0,"",SUMIF('Bunuri predate'!$B$5:$B$1004,B279,'Bunuri predate'!$K$5:$K$1004)))</f>
        <v/>
      </c>
      <c r="N279" s="12" t="str">
        <f>IF(B279="","",SUMPRODUCT(('Bunuri predate'!$B$5:$B$1004=B279)*(((('Bunuri predate'!$L$5:$L$1004&lt;&gt;"")*('Bunuri predate'!$L$5:$L$1004&lt;&gt;0))+('Bunuri predate'!$I$5:$I$1004="Deteriorat")+('Bunuri predate'!$I$5:$I$1004="Defect")+('Bunuri predate'!$I$5:$I$1004="Lipsă"))&gt;0)))</f>
        <v/>
      </c>
      <c r="O279" s="8"/>
      <c r="P279" s="14" t="str">
        <f t="shared" si="4"/>
        <v/>
      </c>
    </row>
    <row r="280" spans="2:16" x14ac:dyDescent="0.2">
      <c r="B280" s="8" t="str">
        <f>IF(F280="","",MAX($B$5:B279)+1)</f>
        <v/>
      </c>
      <c r="C280" s="9"/>
      <c r="D280" s="10"/>
      <c r="E280" s="11"/>
      <c r="F280" s="11"/>
      <c r="G280" s="11"/>
      <c r="H280" s="11"/>
      <c r="I280" s="11"/>
      <c r="J280" s="11"/>
      <c r="K280" s="11"/>
      <c r="L280" s="12" t="str">
        <f>IF(B280="","",COUNTIF('Bunuri predate'!$B$5:$B$1004,B280))</f>
        <v/>
      </c>
      <c r="M280" s="13" t="str">
        <f>IF(B280="","",IF(SUMIF('Bunuri predate'!$B$5:$B$1004,B280,'Bunuri predate'!$K$5:$K$1004)=0,"",SUMIF('Bunuri predate'!$B$5:$B$1004,B280,'Bunuri predate'!$K$5:$K$1004)))</f>
        <v/>
      </c>
      <c r="N280" s="12" t="str">
        <f>IF(B280="","",SUMPRODUCT(('Bunuri predate'!$B$5:$B$1004=B280)*(((('Bunuri predate'!$L$5:$L$1004&lt;&gt;"")*('Bunuri predate'!$L$5:$L$1004&lt;&gt;0))+('Bunuri predate'!$I$5:$I$1004="Deteriorat")+('Bunuri predate'!$I$5:$I$1004="Defect")+('Bunuri predate'!$I$5:$I$1004="Lipsă"))&gt;0)))</f>
        <v/>
      </c>
      <c r="O280" s="8"/>
      <c r="P280" s="14" t="str">
        <f t="shared" si="4"/>
        <v/>
      </c>
    </row>
    <row r="281" spans="2:16" x14ac:dyDescent="0.2">
      <c r="B281" s="8" t="str">
        <f>IF(F281="","",MAX($B$5:B280)+1)</f>
        <v/>
      </c>
      <c r="C281" s="9"/>
      <c r="D281" s="10"/>
      <c r="E281" s="11"/>
      <c r="F281" s="11"/>
      <c r="G281" s="11"/>
      <c r="H281" s="11"/>
      <c r="I281" s="11"/>
      <c r="J281" s="11"/>
      <c r="K281" s="11"/>
      <c r="L281" s="12" t="str">
        <f>IF(B281="","",COUNTIF('Bunuri predate'!$B$5:$B$1004,B281))</f>
        <v/>
      </c>
      <c r="M281" s="13" t="str">
        <f>IF(B281="","",IF(SUMIF('Bunuri predate'!$B$5:$B$1004,B281,'Bunuri predate'!$K$5:$K$1004)=0,"",SUMIF('Bunuri predate'!$B$5:$B$1004,B281,'Bunuri predate'!$K$5:$K$1004)))</f>
        <v/>
      </c>
      <c r="N281" s="12" t="str">
        <f>IF(B281="","",SUMPRODUCT(('Bunuri predate'!$B$5:$B$1004=B281)*(((('Bunuri predate'!$L$5:$L$1004&lt;&gt;"")*('Bunuri predate'!$L$5:$L$1004&lt;&gt;0))+('Bunuri predate'!$I$5:$I$1004="Deteriorat")+('Bunuri predate'!$I$5:$I$1004="Defect")+('Bunuri predate'!$I$5:$I$1004="Lipsă"))&gt;0)))</f>
        <v/>
      </c>
      <c r="O281" s="8"/>
      <c r="P281" s="14" t="str">
        <f t="shared" si="4"/>
        <v/>
      </c>
    </row>
    <row r="282" spans="2:16" x14ac:dyDescent="0.2">
      <c r="B282" s="8" t="str">
        <f>IF(F282="","",MAX($B$5:B281)+1)</f>
        <v/>
      </c>
      <c r="C282" s="9"/>
      <c r="D282" s="10"/>
      <c r="E282" s="11"/>
      <c r="F282" s="11"/>
      <c r="G282" s="11"/>
      <c r="H282" s="11"/>
      <c r="I282" s="11"/>
      <c r="J282" s="11"/>
      <c r="K282" s="11"/>
      <c r="L282" s="12" t="str">
        <f>IF(B282="","",COUNTIF('Bunuri predate'!$B$5:$B$1004,B282))</f>
        <v/>
      </c>
      <c r="M282" s="13" t="str">
        <f>IF(B282="","",IF(SUMIF('Bunuri predate'!$B$5:$B$1004,B282,'Bunuri predate'!$K$5:$K$1004)=0,"",SUMIF('Bunuri predate'!$B$5:$B$1004,B282,'Bunuri predate'!$K$5:$K$1004)))</f>
        <v/>
      </c>
      <c r="N282" s="12" t="str">
        <f>IF(B282="","",SUMPRODUCT(('Bunuri predate'!$B$5:$B$1004=B282)*(((('Bunuri predate'!$L$5:$L$1004&lt;&gt;"")*('Bunuri predate'!$L$5:$L$1004&lt;&gt;0))+('Bunuri predate'!$I$5:$I$1004="Deteriorat")+('Bunuri predate'!$I$5:$I$1004="Defect")+('Bunuri predate'!$I$5:$I$1004="Lipsă"))&gt;0)))</f>
        <v/>
      </c>
      <c r="O282" s="8"/>
      <c r="P282" s="14" t="str">
        <f t="shared" si="4"/>
        <v/>
      </c>
    </row>
    <row r="283" spans="2:16" x14ac:dyDescent="0.2">
      <c r="B283" s="8" t="str">
        <f>IF(F283="","",MAX($B$5:B282)+1)</f>
        <v/>
      </c>
      <c r="C283" s="9"/>
      <c r="D283" s="10"/>
      <c r="E283" s="11"/>
      <c r="F283" s="11"/>
      <c r="G283" s="11"/>
      <c r="H283" s="11"/>
      <c r="I283" s="11"/>
      <c r="J283" s="11"/>
      <c r="K283" s="11"/>
      <c r="L283" s="12" t="str">
        <f>IF(B283="","",COUNTIF('Bunuri predate'!$B$5:$B$1004,B283))</f>
        <v/>
      </c>
      <c r="M283" s="13" t="str">
        <f>IF(B283="","",IF(SUMIF('Bunuri predate'!$B$5:$B$1004,B283,'Bunuri predate'!$K$5:$K$1004)=0,"",SUMIF('Bunuri predate'!$B$5:$B$1004,B283,'Bunuri predate'!$K$5:$K$1004)))</f>
        <v/>
      </c>
      <c r="N283" s="12" t="str">
        <f>IF(B283="","",SUMPRODUCT(('Bunuri predate'!$B$5:$B$1004=B283)*(((('Bunuri predate'!$L$5:$L$1004&lt;&gt;"")*('Bunuri predate'!$L$5:$L$1004&lt;&gt;0))+('Bunuri predate'!$I$5:$I$1004="Deteriorat")+('Bunuri predate'!$I$5:$I$1004="Defect")+('Bunuri predate'!$I$5:$I$1004="Lipsă"))&gt;0)))</f>
        <v/>
      </c>
      <c r="O283" s="8"/>
      <c r="P283" s="14" t="str">
        <f t="shared" si="4"/>
        <v/>
      </c>
    </row>
    <row r="284" spans="2:16" x14ac:dyDescent="0.2">
      <c r="B284" s="8" t="str">
        <f>IF(F284="","",MAX($B$5:B283)+1)</f>
        <v/>
      </c>
      <c r="C284" s="9"/>
      <c r="D284" s="10"/>
      <c r="E284" s="11"/>
      <c r="F284" s="11"/>
      <c r="G284" s="11"/>
      <c r="H284" s="11"/>
      <c r="I284" s="11"/>
      <c r="J284" s="11"/>
      <c r="K284" s="11"/>
      <c r="L284" s="12" t="str">
        <f>IF(B284="","",COUNTIF('Bunuri predate'!$B$5:$B$1004,B284))</f>
        <v/>
      </c>
      <c r="M284" s="13" t="str">
        <f>IF(B284="","",IF(SUMIF('Bunuri predate'!$B$5:$B$1004,B284,'Bunuri predate'!$K$5:$K$1004)=0,"",SUMIF('Bunuri predate'!$B$5:$B$1004,B284,'Bunuri predate'!$K$5:$K$1004)))</f>
        <v/>
      </c>
      <c r="N284" s="12" t="str">
        <f>IF(B284="","",SUMPRODUCT(('Bunuri predate'!$B$5:$B$1004=B284)*(((('Bunuri predate'!$L$5:$L$1004&lt;&gt;"")*('Bunuri predate'!$L$5:$L$1004&lt;&gt;0))+('Bunuri predate'!$I$5:$I$1004="Deteriorat")+('Bunuri predate'!$I$5:$I$1004="Defect")+('Bunuri predate'!$I$5:$I$1004="Lipsă"))&gt;0)))</f>
        <v/>
      </c>
      <c r="O284" s="8"/>
      <c r="P284" s="14" t="str">
        <f t="shared" si="4"/>
        <v/>
      </c>
    </row>
    <row r="285" spans="2:16" x14ac:dyDescent="0.2">
      <c r="B285" s="8" t="str">
        <f>IF(F285="","",MAX($B$5:B284)+1)</f>
        <v/>
      </c>
      <c r="C285" s="9"/>
      <c r="D285" s="10"/>
      <c r="E285" s="11"/>
      <c r="F285" s="11"/>
      <c r="G285" s="11"/>
      <c r="H285" s="11"/>
      <c r="I285" s="11"/>
      <c r="J285" s="11"/>
      <c r="K285" s="11"/>
      <c r="L285" s="12" t="str">
        <f>IF(B285="","",COUNTIF('Bunuri predate'!$B$5:$B$1004,B285))</f>
        <v/>
      </c>
      <c r="M285" s="13" t="str">
        <f>IF(B285="","",IF(SUMIF('Bunuri predate'!$B$5:$B$1004,B285,'Bunuri predate'!$K$5:$K$1004)=0,"",SUMIF('Bunuri predate'!$B$5:$B$1004,B285,'Bunuri predate'!$K$5:$K$1004)))</f>
        <v/>
      </c>
      <c r="N285" s="12" t="str">
        <f>IF(B285="","",SUMPRODUCT(('Bunuri predate'!$B$5:$B$1004=B285)*(((('Bunuri predate'!$L$5:$L$1004&lt;&gt;"")*('Bunuri predate'!$L$5:$L$1004&lt;&gt;0))+('Bunuri predate'!$I$5:$I$1004="Deteriorat")+('Bunuri predate'!$I$5:$I$1004="Defect")+('Bunuri predate'!$I$5:$I$1004="Lipsă"))&gt;0)))</f>
        <v/>
      </c>
      <c r="O285" s="8"/>
      <c r="P285" s="14" t="str">
        <f t="shared" si="4"/>
        <v/>
      </c>
    </row>
    <row r="286" spans="2:16" x14ac:dyDescent="0.2">
      <c r="B286" s="8" t="str">
        <f>IF(F286="","",MAX($B$5:B285)+1)</f>
        <v/>
      </c>
      <c r="C286" s="9"/>
      <c r="D286" s="10"/>
      <c r="E286" s="11"/>
      <c r="F286" s="11"/>
      <c r="G286" s="11"/>
      <c r="H286" s="11"/>
      <c r="I286" s="11"/>
      <c r="J286" s="11"/>
      <c r="K286" s="11"/>
      <c r="L286" s="12" t="str">
        <f>IF(B286="","",COUNTIF('Bunuri predate'!$B$5:$B$1004,B286))</f>
        <v/>
      </c>
      <c r="M286" s="13" t="str">
        <f>IF(B286="","",IF(SUMIF('Bunuri predate'!$B$5:$B$1004,B286,'Bunuri predate'!$K$5:$K$1004)=0,"",SUMIF('Bunuri predate'!$B$5:$B$1004,B286,'Bunuri predate'!$K$5:$K$1004)))</f>
        <v/>
      </c>
      <c r="N286" s="12" t="str">
        <f>IF(B286="","",SUMPRODUCT(('Bunuri predate'!$B$5:$B$1004=B286)*(((('Bunuri predate'!$L$5:$L$1004&lt;&gt;"")*('Bunuri predate'!$L$5:$L$1004&lt;&gt;0))+('Bunuri predate'!$I$5:$I$1004="Deteriorat")+('Bunuri predate'!$I$5:$I$1004="Defect")+('Bunuri predate'!$I$5:$I$1004="Lipsă"))&gt;0)))</f>
        <v/>
      </c>
      <c r="O286" s="8"/>
      <c r="P286" s="14" t="str">
        <f t="shared" si="4"/>
        <v/>
      </c>
    </row>
    <row r="287" spans="2:16" x14ac:dyDescent="0.2">
      <c r="B287" s="8" t="str">
        <f>IF(F287="","",MAX($B$5:B286)+1)</f>
        <v/>
      </c>
      <c r="C287" s="9"/>
      <c r="D287" s="10"/>
      <c r="E287" s="11"/>
      <c r="F287" s="11"/>
      <c r="G287" s="11"/>
      <c r="H287" s="11"/>
      <c r="I287" s="11"/>
      <c r="J287" s="11"/>
      <c r="K287" s="11"/>
      <c r="L287" s="12" t="str">
        <f>IF(B287="","",COUNTIF('Bunuri predate'!$B$5:$B$1004,B287))</f>
        <v/>
      </c>
      <c r="M287" s="13" t="str">
        <f>IF(B287="","",IF(SUMIF('Bunuri predate'!$B$5:$B$1004,B287,'Bunuri predate'!$K$5:$K$1004)=0,"",SUMIF('Bunuri predate'!$B$5:$B$1004,B287,'Bunuri predate'!$K$5:$K$1004)))</f>
        <v/>
      </c>
      <c r="N287" s="12" t="str">
        <f>IF(B287="","",SUMPRODUCT(('Bunuri predate'!$B$5:$B$1004=B287)*(((('Bunuri predate'!$L$5:$L$1004&lt;&gt;"")*('Bunuri predate'!$L$5:$L$1004&lt;&gt;0))+('Bunuri predate'!$I$5:$I$1004="Deteriorat")+('Bunuri predate'!$I$5:$I$1004="Defect")+('Bunuri predate'!$I$5:$I$1004="Lipsă"))&gt;0)))</f>
        <v/>
      </c>
      <c r="O287" s="8"/>
      <c r="P287" s="14" t="str">
        <f t="shared" si="4"/>
        <v/>
      </c>
    </row>
    <row r="288" spans="2:16" x14ac:dyDescent="0.2">
      <c r="B288" s="8" t="str">
        <f>IF(F288="","",MAX($B$5:B287)+1)</f>
        <v/>
      </c>
      <c r="C288" s="9"/>
      <c r="D288" s="10"/>
      <c r="E288" s="11"/>
      <c r="F288" s="11"/>
      <c r="G288" s="11"/>
      <c r="H288" s="11"/>
      <c r="I288" s="11"/>
      <c r="J288" s="11"/>
      <c r="K288" s="11"/>
      <c r="L288" s="12" t="str">
        <f>IF(B288="","",COUNTIF('Bunuri predate'!$B$5:$B$1004,B288))</f>
        <v/>
      </c>
      <c r="M288" s="13" t="str">
        <f>IF(B288="","",IF(SUMIF('Bunuri predate'!$B$5:$B$1004,B288,'Bunuri predate'!$K$5:$K$1004)=0,"",SUMIF('Bunuri predate'!$B$5:$B$1004,B288,'Bunuri predate'!$K$5:$K$1004)))</f>
        <v/>
      </c>
      <c r="N288" s="12" t="str">
        <f>IF(B288="","",SUMPRODUCT(('Bunuri predate'!$B$5:$B$1004=B288)*(((('Bunuri predate'!$L$5:$L$1004&lt;&gt;"")*('Bunuri predate'!$L$5:$L$1004&lt;&gt;0))+('Bunuri predate'!$I$5:$I$1004="Deteriorat")+('Bunuri predate'!$I$5:$I$1004="Defect")+('Bunuri predate'!$I$5:$I$1004="Lipsă"))&gt;0)))</f>
        <v/>
      </c>
      <c r="O288" s="8"/>
      <c r="P288" s="14" t="str">
        <f t="shared" si="4"/>
        <v/>
      </c>
    </row>
    <row r="289" spans="2:16" x14ac:dyDescent="0.2">
      <c r="B289" s="8" t="str">
        <f>IF(F289="","",MAX($B$5:B288)+1)</f>
        <v/>
      </c>
      <c r="C289" s="9"/>
      <c r="D289" s="10"/>
      <c r="E289" s="11"/>
      <c r="F289" s="11"/>
      <c r="G289" s="11"/>
      <c r="H289" s="11"/>
      <c r="I289" s="11"/>
      <c r="J289" s="11"/>
      <c r="K289" s="11"/>
      <c r="L289" s="12" t="str">
        <f>IF(B289="","",COUNTIF('Bunuri predate'!$B$5:$B$1004,B289))</f>
        <v/>
      </c>
      <c r="M289" s="13" t="str">
        <f>IF(B289="","",IF(SUMIF('Bunuri predate'!$B$5:$B$1004,B289,'Bunuri predate'!$K$5:$K$1004)=0,"",SUMIF('Bunuri predate'!$B$5:$B$1004,B289,'Bunuri predate'!$K$5:$K$1004)))</f>
        <v/>
      </c>
      <c r="N289" s="12" t="str">
        <f>IF(B289="","",SUMPRODUCT(('Bunuri predate'!$B$5:$B$1004=B289)*(((('Bunuri predate'!$L$5:$L$1004&lt;&gt;"")*('Bunuri predate'!$L$5:$L$1004&lt;&gt;0))+('Bunuri predate'!$I$5:$I$1004="Deteriorat")+('Bunuri predate'!$I$5:$I$1004="Defect")+('Bunuri predate'!$I$5:$I$1004="Lipsă"))&gt;0)))</f>
        <v/>
      </c>
      <c r="O289" s="8"/>
      <c r="P289" s="14" t="str">
        <f t="shared" si="4"/>
        <v/>
      </c>
    </row>
    <row r="290" spans="2:16" x14ac:dyDescent="0.2">
      <c r="B290" s="8" t="str">
        <f>IF(F290="","",MAX($B$5:B289)+1)</f>
        <v/>
      </c>
      <c r="C290" s="9"/>
      <c r="D290" s="10"/>
      <c r="E290" s="11"/>
      <c r="F290" s="11"/>
      <c r="G290" s="11"/>
      <c r="H290" s="11"/>
      <c r="I290" s="11"/>
      <c r="J290" s="11"/>
      <c r="K290" s="11"/>
      <c r="L290" s="12" t="str">
        <f>IF(B290="","",COUNTIF('Bunuri predate'!$B$5:$B$1004,B290))</f>
        <v/>
      </c>
      <c r="M290" s="13" t="str">
        <f>IF(B290="","",IF(SUMIF('Bunuri predate'!$B$5:$B$1004,B290,'Bunuri predate'!$K$5:$K$1004)=0,"",SUMIF('Bunuri predate'!$B$5:$B$1004,B290,'Bunuri predate'!$K$5:$K$1004)))</f>
        <v/>
      </c>
      <c r="N290" s="12" t="str">
        <f>IF(B290="","",SUMPRODUCT(('Bunuri predate'!$B$5:$B$1004=B290)*(((('Bunuri predate'!$L$5:$L$1004&lt;&gt;"")*('Bunuri predate'!$L$5:$L$1004&lt;&gt;0))+('Bunuri predate'!$I$5:$I$1004="Deteriorat")+('Bunuri predate'!$I$5:$I$1004="Defect")+('Bunuri predate'!$I$5:$I$1004="Lipsă"))&gt;0)))</f>
        <v/>
      </c>
      <c r="O290" s="8"/>
      <c r="P290" s="14" t="str">
        <f t="shared" si="4"/>
        <v/>
      </c>
    </row>
    <row r="291" spans="2:16" x14ac:dyDescent="0.2">
      <c r="B291" s="8" t="str">
        <f>IF(F291="","",MAX($B$5:B290)+1)</f>
        <v/>
      </c>
      <c r="C291" s="9"/>
      <c r="D291" s="10"/>
      <c r="E291" s="11"/>
      <c r="F291" s="11"/>
      <c r="G291" s="11"/>
      <c r="H291" s="11"/>
      <c r="I291" s="11"/>
      <c r="J291" s="11"/>
      <c r="K291" s="11"/>
      <c r="L291" s="12" t="str">
        <f>IF(B291="","",COUNTIF('Bunuri predate'!$B$5:$B$1004,B291))</f>
        <v/>
      </c>
      <c r="M291" s="13" t="str">
        <f>IF(B291="","",IF(SUMIF('Bunuri predate'!$B$5:$B$1004,B291,'Bunuri predate'!$K$5:$K$1004)=0,"",SUMIF('Bunuri predate'!$B$5:$B$1004,B291,'Bunuri predate'!$K$5:$K$1004)))</f>
        <v/>
      </c>
      <c r="N291" s="12" t="str">
        <f>IF(B291="","",SUMPRODUCT(('Bunuri predate'!$B$5:$B$1004=B291)*(((('Bunuri predate'!$L$5:$L$1004&lt;&gt;"")*('Bunuri predate'!$L$5:$L$1004&lt;&gt;0))+('Bunuri predate'!$I$5:$I$1004="Deteriorat")+('Bunuri predate'!$I$5:$I$1004="Defect")+('Bunuri predate'!$I$5:$I$1004="Lipsă"))&gt;0)))</f>
        <v/>
      </c>
      <c r="O291" s="8"/>
      <c r="P291" s="14" t="str">
        <f t="shared" si="4"/>
        <v/>
      </c>
    </row>
    <row r="292" spans="2:16" x14ac:dyDescent="0.2">
      <c r="B292" s="8" t="str">
        <f>IF(F292="","",MAX($B$5:B291)+1)</f>
        <v/>
      </c>
      <c r="C292" s="9"/>
      <c r="D292" s="10"/>
      <c r="E292" s="11"/>
      <c r="F292" s="11"/>
      <c r="G292" s="11"/>
      <c r="H292" s="11"/>
      <c r="I292" s="11"/>
      <c r="J292" s="11"/>
      <c r="K292" s="11"/>
      <c r="L292" s="12" t="str">
        <f>IF(B292="","",COUNTIF('Bunuri predate'!$B$5:$B$1004,B292))</f>
        <v/>
      </c>
      <c r="M292" s="13" t="str">
        <f>IF(B292="","",IF(SUMIF('Bunuri predate'!$B$5:$B$1004,B292,'Bunuri predate'!$K$5:$K$1004)=0,"",SUMIF('Bunuri predate'!$B$5:$B$1004,B292,'Bunuri predate'!$K$5:$K$1004)))</f>
        <v/>
      </c>
      <c r="N292" s="12" t="str">
        <f>IF(B292="","",SUMPRODUCT(('Bunuri predate'!$B$5:$B$1004=B292)*(((('Bunuri predate'!$L$5:$L$1004&lt;&gt;"")*('Bunuri predate'!$L$5:$L$1004&lt;&gt;0))+('Bunuri predate'!$I$5:$I$1004="Deteriorat")+('Bunuri predate'!$I$5:$I$1004="Defect")+('Bunuri predate'!$I$5:$I$1004="Lipsă"))&gt;0)))</f>
        <v/>
      </c>
      <c r="O292" s="8"/>
      <c r="P292" s="14" t="str">
        <f t="shared" si="4"/>
        <v/>
      </c>
    </row>
    <row r="293" spans="2:16" x14ac:dyDescent="0.2">
      <c r="B293" s="8" t="str">
        <f>IF(F293="","",MAX($B$5:B292)+1)</f>
        <v/>
      </c>
      <c r="C293" s="9"/>
      <c r="D293" s="10"/>
      <c r="E293" s="11"/>
      <c r="F293" s="11"/>
      <c r="G293" s="11"/>
      <c r="H293" s="11"/>
      <c r="I293" s="11"/>
      <c r="J293" s="11"/>
      <c r="K293" s="11"/>
      <c r="L293" s="12" t="str">
        <f>IF(B293="","",COUNTIF('Bunuri predate'!$B$5:$B$1004,B293))</f>
        <v/>
      </c>
      <c r="M293" s="13" t="str">
        <f>IF(B293="","",IF(SUMIF('Bunuri predate'!$B$5:$B$1004,B293,'Bunuri predate'!$K$5:$K$1004)=0,"",SUMIF('Bunuri predate'!$B$5:$B$1004,B293,'Bunuri predate'!$K$5:$K$1004)))</f>
        <v/>
      </c>
      <c r="N293" s="12" t="str">
        <f>IF(B293="","",SUMPRODUCT(('Bunuri predate'!$B$5:$B$1004=B293)*(((('Bunuri predate'!$L$5:$L$1004&lt;&gt;"")*('Bunuri predate'!$L$5:$L$1004&lt;&gt;0))+('Bunuri predate'!$I$5:$I$1004="Deteriorat")+('Bunuri predate'!$I$5:$I$1004="Defect")+('Bunuri predate'!$I$5:$I$1004="Lipsă"))&gt;0)))</f>
        <v/>
      </c>
      <c r="O293" s="8"/>
      <c r="P293" s="14" t="str">
        <f t="shared" si="4"/>
        <v/>
      </c>
    </row>
    <row r="294" spans="2:16" x14ac:dyDescent="0.2">
      <c r="B294" s="8" t="str">
        <f>IF(F294="","",MAX($B$5:B293)+1)</f>
        <v/>
      </c>
      <c r="C294" s="9"/>
      <c r="D294" s="10"/>
      <c r="E294" s="11"/>
      <c r="F294" s="11"/>
      <c r="G294" s="11"/>
      <c r="H294" s="11"/>
      <c r="I294" s="11"/>
      <c r="J294" s="11"/>
      <c r="K294" s="11"/>
      <c r="L294" s="12" t="str">
        <f>IF(B294="","",COUNTIF('Bunuri predate'!$B$5:$B$1004,B294))</f>
        <v/>
      </c>
      <c r="M294" s="13" t="str">
        <f>IF(B294="","",IF(SUMIF('Bunuri predate'!$B$5:$B$1004,B294,'Bunuri predate'!$K$5:$K$1004)=0,"",SUMIF('Bunuri predate'!$B$5:$B$1004,B294,'Bunuri predate'!$K$5:$K$1004)))</f>
        <v/>
      </c>
      <c r="N294" s="12" t="str">
        <f>IF(B294="","",SUMPRODUCT(('Bunuri predate'!$B$5:$B$1004=B294)*(((('Bunuri predate'!$L$5:$L$1004&lt;&gt;"")*('Bunuri predate'!$L$5:$L$1004&lt;&gt;0))+('Bunuri predate'!$I$5:$I$1004="Deteriorat")+('Bunuri predate'!$I$5:$I$1004="Defect")+('Bunuri predate'!$I$5:$I$1004="Lipsă"))&gt;0)))</f>
        <v/>
      </c>
      <c r="O294" s="8"/>
      <c r="P294" s="14" t="str">
        <f t="shared" si="4"/>
        <v/>
      </c>
    </row>
    <row r="295" spans="2:16" x14ac:dyDescent="0.2">
      <c r="B295" s="8" t="str">
        <f>IF(F295="","",MAX($B$5:B294)+1)</f>
        <v/>
      </c>
      <c r="C295" s="9"/>
      <c r="D295" s="10"/>
      <c r="E295" s="11"/>
      <c r="F295" s="11"/>
      <c r="G295" s="11"/>
      <c r="H295" s="11"/>
      <c r="I295" s="11"/>
      <c r="J295" s="11"/>
      <c r="K295" s="11"/>
      <c r="L295" s="12" t="str">
        <f>IF(B295="","",COUNTIF('Bunuri predate'!$B$5:$B$1004,B295))</f>
        <v/>
      </c>
      <c r="M295" s="13" t="str">
        <f>IF(B295="","",IF(SUMIF('Bunuri predate'!$B$5:$B$1004,B295,'Bunuri predate'!$K$5:$K$1004)=0,"",SUMIF('Bunuri predate'!$B$5:$B$1004,B295,'Bunuri predate'!$K$5:$K$1004)))</f>
        <v/>
      </c>
      <c r="N295" s="12" t="str">
        <f>IF(B295="","",SUMPRODUCT(('Bunuri predate'!$B$5:$B$1004=B295)*(((('Bunuri predate'!$L$5:$L$1004&lt;&gt;"")*('Bunuri predate'!$L$5:$L$1004&lt;&gt;0))+('Bunuri predate'!$I$5:$I$1004="Deteriorat")+('Bunuri predate'!$I$5:$I$1004="Defect")+('Bunuri predate'!$I$5:$I$1004="Lipsă"))&gt;0)))</f>
        <v/>
      </c>
      <c r="O295" s="8"/>
      <c r="P295" s="14" t="str">
        <f t="shared" si="4"/>
        <v/>
      </c>
    </row>
    <row r="296" spans="2:16" x14ac:dyDescent="0.2">
      <c r="B296" s="8" t="str">
        <f>IF(F296="","",MAX($B$5:B295)+1)</f>
        <v/>
      </c>
      <c r="C296" s="9"/>
      <c r="D296" s="10"/>
      <c r="E296" s="11"/>
      <c r="F296" s="11"/>
      <c r="G296" s="11"/>
      <c r="H296" s="11"/>
      <c r="I296" s="11"/>
      <c r="J296" s="11"/>
      <c r="K296" s="11"/>
      <c r="L296" s="12" t="str">
        <f>IF(B296="","",COUNTIF('Bunuri predate'!$B$5:$B$1004,B296))</f>
        <v/>
      </c>
      <c r="M296" s="13" t="str">
        <f>IF(B296="","",IF(SUMIF('Bunuri predate'!$B$5:$B$1004,B296,'Bunuri predate'!$K$5:$K$1004)=0,"",SUMIF('Bunuri predate'!$B$5:$B$1004,B296,'Bunuri predate'!$K$5:$K$1004)))</f>
        <v/>
      </c>
      <c r="N296" s="12" t="str">
        <f>IF(B296="","",SUMPRODUCT(('Bunuri predate'!$B$5:$B$1004=B296)*(((('Bunuri predate'!$L$5:$L$1004&lt;&gt;"")*('Bunuri predate'!$L$5:$L$1004&lt;&gt;0))+('Bunuri predate'!$I$5:$I$1004="Deteriorat")+('Bunuri predate'!$I$5:$I$1004="Defect")+('Bunuri predate'!$I$5:$I$1004="Lipsă"))&gt;0)))</f>
        <v/>
      </c>
      <c r="O296" s="8"/>
      <c r="P296" s="14" t="str">
        <f t="shared" si="4"/>
        <v/>
      </c>
    </row>
    <row r="297" spans="2:16" x14ac:dyDescent="0.2">
      <c r="B297" s="8" t="str">
        <f>IF(F297="","",MAX($B$5:B296)+1)</f>
        <v/>
      </c>
      <c r="C297" s="9"/>
      <c r="D297" s="10"/>
      <c r="E297" s="11"/>
      <c r="F297" s="11"/>
      <c r="G297" s="11"/>
      <c r="H297" s="11"/>
      <c r="I297" s="11"/>
      <c r="J297" s="11"/>
      <c r="K297" s="11"/>
      <c r="L297" s="12" t="str">
        <f>IF(B297="","",COUNTIF('Bunuri predate'!$B$5:$B$1004,B297))</f>
        <v/>
      </c>
      <c r="M297" s="13" t="str">
        <f>IF(B297="","",IF(SUMIF('Bunuri predate'!$B$5:$B$1004,B297,'Bunuri predate'!$K$5:$K$1004)=0,"",SUMIF('Bunuri predate'!$B$5:$B$1004,B297,'Bunuri predate'!$K$5:$K$1004)))</f>
        <v/>
      </c>
      <c r="N297" s="12" t="str">
        <f>IF(B297="","",SUMPRODUCT(('Bunuri predate'!$B$5:$B$1004=B297)*(((('Bunuri predate'!$L$5:$L$1004&lt;&gt;"")*('Bunuri predate'!$L$5:$L$1004&lt;&gt;0))+('Bunuri predate'!$I$5:$I$1004="Deteriorat")+('Bunuri predate'!$I$5:$I$1004="Defect")+('Bunuri predate'!$I$5:$I$1004="Lipsă"))&gt;0)))</f>
        <v/>
      </c>
      <c r="O297" s="8"/>
      <c r="P297" s="14" t="str">
        <f t="shared" si="4"/>
        <v/>
      </c>
    </row>
    <row r="298" spans="2:16" x14ac:dyDescent="0.2">
      <c r="B298" s="8" t="str">
        <f>IF(F298="","",MAX($B$5:B297)+1)</f>
        <v/>
      </c>
      <c r="C298" s="9"/>
      <c r="D298" s="10"/>
      <c r="E298" s="11"/>
      <c r="F298" s="11"/>
      <c r="G298" s="11"/>
      <c r="H298" s="11"/>
      <c r="I298" s="11"/>
      <c r="J298" s="11"/>
      <c r="K298" s="11"/>
      <c r="L298" s="12" t="str">
        <f>IF(B298="","",COUNTIF('Bunuri predate'!$B$5:$B$1004,B298))</f>
        <v/>
      </c>
      <c r="M298" s="13" t="str">
        <f>IF(B298="","",IF(SUMIF('Bunuri predate'!$B$5:$B$1004,B298,'Bunuri predate'!$K$5:$K$1004)=0,"",SUMIF('Bunuri predate'!$B$5:$B$1004,B298,'Bunuri predate'!$K$5:$K$1004)))</f>
        <v/>
      </c>
      <c r="N298" s="12" t="str">
        <f>IF(B298="","",SUMPRODUCT(('Bunuri predate'!$B$5:$B$1004=B298)*(((('Bunuri predate'!$L$5:$L$1004&lt;&gt;"")*('Bunuri predate'!$L$5:$L$1004&lt;&gt;0))+('Bunuri predate'!$I$5:$I$1004="Deteriorat")+('Bunuri predate'!$I$5:$I$1004="Defect")+('Bunuri predate'!$I$5:$I$1004="Lipsă"))&gt;0)))</f>
        <v/>
      </c>
      <c r="O298" s="8"/>
      <c r="P298" s="14" t="str">
        <f t="shared" si="4"/>
        <v/>
      </c>
    </row>
    <row r="299" spans="2:16" x14ac:dyDescent="0.2">
      <c r="B299" s="8" t="str">
        <f>IF(F299="","",MAX($B$5:B298)+1)</f>
        <v/>
      </c>
      <c r="C299" s="9"/>
      <c r="D299" s="10"/>
      <c r="E299" s="11"/>
      <c r="F299" s="11"/>
      <c r="G299" s="11"/>
      <c r="H299" s="11"/>
      <c r="I299" s="11"/>
      <c r="J299" s="11"/>
      <c r="K299" s="11"/>
      <c r="L299" s="12" t="str">
        <f>IF(B299="","",COUNTIF('Bunuri predate'!$B$5:$B$1004,B299))</f>
        <v/>
      </c>
      <c r="M299" s="13" t="str">
        <f>IF(B299="","",IF(SUMIF('Bunuri predate'!$B$5:$B$1004,B299,'Bunuri predate'!$K$5:$K$1004)=0,"",SUMIF('Bunuri predate'!$B$5:$B$1004,B299,'Bunuri predate'!$K$5:$K$1004)))</f>
        <v/>
      </c>
      <c r="N299" s="12" t="str">
        <f>IF(B299="","",SUMPRODUCT(('Bunuri predate'!$B$5:$B$1004=B299)*(((('Bunuri predate'!$L$5:$L$1004&lt;&gt;"")*('Bunuri predate'!$L$5:$L$1004&lt;&gt;0))+('Bunuri predate'!$I$5:$I$1004="Deteriorat")+('Bunuri predate'!$I$5:$I$1004="Defect")+('Bunuri predate'!$I$5:$I$1004="Lipsă"))&gt;0)))</f>
        <v/>
      </c>
      <c r="O299" s="8"/>
      <c r="P299" s="14" t="str">
        <f t="shared" si="4"/>
        <v/>
      </c>
    </row>
    <row r="300" spans="2:16" x14ac:dyDescent="0.2">
      <c r="B300" s="8" t="str">
        <f>IF(F300="","",MAX($B$5:B299)+1)</f>
        <v/>
      </c>
      <c r="C300" s="9"/>
      <c r="D300" s="10"/>
      <c r="E300" s="11"/>
      <c r="F300" s="11"/>
      <c r="G300" s="11"/>
      <c r="H300" s="11"/>
      <c r="I300" s="11"/>
      <c r="J300" s="11"/>
      <c r="K300" s="11"/>
      <c r="L300" s="12" t="str">
        <f>IF(B300="","",COUNTIF('Bunuri predate'!$B$5:$B$1004,B300))</f>
        <v/>
      </c>
      <c r="M300" s="13" t="str">
        <f>IF(B300="","",IF(SUMIF('Bunuri predate'!$B$5:$B$1004,B300,'Bunuri predate'!$K$5:$K$1004)=0,"",SUMIF('Bunuri predate'!$B$5:$B$1004,B300,'Bunuri predate'!$K$5:$K$1004)))</f>
        <v/>
      </c>
      <c r="N300" s="12" t="str">
        <f>IF(B300="","",SUMPRODUCT(('Bunuri predate'!$B$5:$B$1004=B300)*(((('Bunuri predate'!$L$5:$L$1004&lt;&gt;"")*('Bunuri predate'!$L$5:$L$1004&lt;&gt;0))+('Bunuri predate'!$I$5:$I$1004="Deteriorat")+('Bunuri predate'!$I$5:$I$1004="Defect")+('Bunuri predate'!$I$5:$I$1004="Lipsă"))&gt;0)))</f>
        <v/>
      </c>
      <c r="O300" s="8"/>
      <c r="P300" s="14" t="str">
        <f t="shared" si="4"/>
        <v/>
      </c>
    </row>
    <row r="301" spans="2:16" x14ac:dyDescent="0.2">
      <c r="B301" s="8" t="str">
        <f>IF(F301="","",MAX($B$5:B300)+1)</f>
        <v/>
      </c>
      <c r="C301" s="9"/>
      <c r="D301" s="10"/>
      <c r="E301" s="11"/>
      <c r="F301" s="11"/>
      <c r="G301" s="11"/>
      <c r="H301" s="11"/>
      <c r="I301" s="11"/>
      <c r="J301" s="11"/>
      <c r="K301" s="11"/>
      <c r="L301" s="12" t="str">
        <f>IF(B301="","",COUNTIF('Bunuri predate'!$B$5:$B$1004,B301))</f>
        <v/>
      </c>
      <c r="M301" s="13" t="str">
        <f>IF(B301="","",IF(SUMIF('Bunuri predate'!$B$5:$B$1004,B301,'Bunuri predate'!$K$5:$K$1004)=0,"",SUMIF('Bunuri predate'!$B$5:$B$1004,B301,'Bunuri predate'!$K$5:$K$1004)))</f>
        <v/>
      </c>
      <c r="N301" s="12" t="str">
        <f>IF(B301="","",SUMPRODUCT(('Bunuri predate'!$B$5:$B$1004=B301)*(((('Bunuri predate'!$L$5:$L$1004&lt;&gt;"")*('Bunuri predate'!$L$5:$L$1004&lt;&gt;0))+('Bunuri predate'!$I$5:$I$1004="Deteriorat")+('Bunuri predate'!$I$5:$I$1004="Defect")+('Bunuri predate'!$I$5:$I$1004="Lipsă"))&gt;0)))</f>
        <v/>
      </c>
      <c r="O301" s="8"/>
      <c r="P301" s="14" t="str">
        <f t="shared" si="4"/>
        <v/>
      </c>
    </row>
    <row r="302" spans="2:16" x14ac:dyDescent="0.2">
      <c r="B302" s="8" t="str">
        <f>IF(F302="","",MAX($B$5:B301)+1)</f>
        <v/>
      </c>
      <c r="C302" s="9"/>
      <c r="D302" s="10"/>
      <c r="E302" s="11"/>
      <c r="F302" s="11"/>
      <c r="G302" s="11"/>
      <c r="H302" s="11"/>
      <c r="I302" s="11"/>
      <c r="J302" s="11"/>
      <c r="K302" s="11"/>
      <c r="L302" s="12" t="str">
        <f>IF(B302="","",COUNTIF('Bunuri predate'!$B$5:$B$1004,B302))</f>
        <v/>
      </c>
      <c r="M302" s="13" t="str">
        <f>IF(B302="","",IF(SUMIF('Bunuri predate'!$B$5:$B$1004,B302,'Bunuri predate'!$K$5:$K$1004)=0,"",SUMIF('Bunuri predate'!$B$5:$B$1004,B302,'Bunuri predate'!$K$5:$K$1004)))</f>
        <v/>
      </c>
      <c r="N302" s="12" t="str">
        <f>IF(B302="","",SUMPRODUCT(('Bunuri predate'!$B$5:$B$1004=B302)*(((('Bunuri predate'!$L$5:$L$1004&lt;&gt;"")*('Bunuri predate'!$L$5:$L$1004&lt;&gt;0))+('Bunuri predate'!$I$5:$I$1004="Deteriorat")+('Bunuri predate'!$I$5:$I$1004="Defect")+('Bunuri predate'!$I$5:$I$1004="Lipsă"))&gt;0)))</f>
        <v/>
      </c>
      <c r="O302" s="8"/>
      <c r="P302" s="14" t="str">
        <f t="shared" si="4"/>
        <v/>
      </c>
    </row>
    <row r="303" spans="2:16" x14ac:dyDescent="0.2">
      <c r="B303" s="8" t="str">
        <f>IF(F303="","",MAX($B$5:B302)+1)</f>
        <v/>
      </c>
      <c r="C303" s="9"/>
      <c r="D303" s="10"/>
      <c r="E303" s="11"/>
      <c r="F303" s="11"/>
      <c r="G303" s="11"/>
      <c r="H303" s="11"/>
      <c r="I303" s="11"/>
      <c r="J303" s="11"/>
      <c r="K303" s="11"/>
      <c r="L303" s="12" t="str">
        <f>IF(B303="","",COUNTIF('Bunuri predate'!$B$5:$B$1004,B303))</f>
        <v/>
      </c>
      <c r="M303" s="13" t="str">
        <f>IF(B303="","",IF(SUMIF('Bunuri predate'!$B$5:$B$1004,B303,'Bunuri predate'!$K$5:$K$1004)=0,"",SUMIF('Bunuri predate'!$B$5:$B$1004,B303,'Bunuri predate'!$K$5:$K$1004)))</f>
        <v/>
      </c>
      <c r="N303" s="12" t="str">
        <f>IF(B303="","",SUMPRODUCT(('Bunuri predate'!$B$5:$B$1004=B303)*(((('Bunuri predate'!$L$5:$L$1004&lt;&gt;"")*('Bunuri predate'!$L$5:$L$1004&lt;&gt;0))+('Bunuri predate'!$I$5:$I$1004="Deteriorat")+('Bunuri predate'!$I$5:$I$1004="Defect")+('Bunuri predate'!$I$5:$I$1004="Lipsă"))&gt;0)))</f>
        <v/>
      </c>
      <c r="O303" s="8"/>
      <c r="P303" s="14" t="str">
        <f t="shared" si="4"/>
        <v/>
      </c>
    </row>
    <row r="304" spans="2:16" x14ac:dyDescent="0.2">
      <c r="B304" s="8" t="str">
        <f>IF(F304="","",MAX($B$5:B303)+1)</f>
        <v/>
      </c>
      <c r="C304" s="9"/>
      <c r="D304" s="10"/>
      <c r="E304" s="11"/>
      <c r="F304" s="11"/>
      <c r="G304" s="11"/>
      <c r="H304" s="11"/>
      <c r="I304" s="11"/>
      <c r="J304" s="11"/>
      <c r="K304" s="11"/>
      <c r="L304" s="12" t="str">
        <f>IF(B304="","",COUNTIF('Bunuri predate'!$B$5:$B$1004,B304))</f>
        <v/>
      </c>
      <c r="M304" s="13" t="str">
        <f>IF(B304="","",IF(SUMIF('Bunuri predate'!$B$5:$B$1004,B304,'Bunuri predate'!$K$5:$K$1004)=0,"",SUMIF('Bunuri predate'!$B$5:$B$1004,B304,'Bunuri predate'!$K$5:$K$1004)))</f>
        <v/>
      </c>
      <c r="N304" s="12" t="str">
        <f>IF(B304="","",SUMPRODUCT(('Bunuri predate'!$B$5:$B$1004=B304)*(((('Bunuri predate'!$L$5:$L$1004&lt;&gt;"")*('Bunuri predate'!$L$5:$L$1004&lt;&gt;0))+('Bunuri predate'!$I$5:$I$1004="Deteriorat")+('Bunuri predate'!$I$5:$I$1004="Defect")+('Bunuri predate'!$I$5:$I$1004="Lipsă"))&gt;0)))</f>
        <v/>
      </c>
      <c r="O304" s="8"/>
      <c r="P304" s="14" t="str">
        <f t="shared" si="4"/>
        <v/>
      </c>
    </row>
    <row r="1000" spans="702:702" ht="15" x14ac:dyDescent="0.25">
      <c r="ZZ1000"/>
    </row>
  </sheetData>
  <conditionalFormatting sqref="B5:P304">
    <cfRule type="expression" dxfId="4" priority="2" stopIfTrue="1">
      <formula>$P5&lt;&gt;""</formula>
    </cfRule>
  </conditionalFormatting>
  <conditionalFormatting sqref="N5:N304">
    <cfRule type="cellIs" dxfId="3" priority="1" stopIfTrue="1" operator="greaterThan">
      <formula>0</formula>
    </cfRule>
  </conditionalFormatting>
  <dataValidations count="2">
    <dataValidation type="list" allowBlank="1" showInputMessage="1" showErrorMessage="1" sqref="D5:D304" xr:uid="{B1B47972-F251-466C-B960-B8F7DD497D4F}">
      <formula1>ListaTip</formula1>
    </dataValidation>
    <dataValidation type="list" allowBlank="1" showInputMessage="1" showErrorMessage="1" sqref="O5:O304" xr:uid="{93408C8F-E240-42AA-B6C2-9F7DC91BBE41}">
      <formula1>ListaDaNu</formula1>
    </dataValidation>
  </dataValidations>
  <pageMargins left="0.7" right="0.7" top="0.75" bottom="0.75" header="0.3" footer="0.3"/>
  <pageSetup scale="44" fitToHeight="0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EC2C0-663A-4463-B16A-03245EF10630}">
  <sheetPr>
    <pageSetUpPr fitToPage="1"/>
  </sheetPr>
  <dimension ref="A1:ZZ1004"/>
  <sheetViews>
    <sheetView showGridLines="0" topLeftCell="B1" workbookViewId="0">
      <pane xSplit="2" ySplit="4" topLeftCell="D5" activePane="bottomRight" state="frozen"/>
      <selection activeCell="B1" sqref="B1"/>
      <selection pane="topRight" activeCell="D1" sqref="D1"/>
      <selection pane="bottomLeft" activeCell="B5" sqref="B5"/>
      <selection pane="bottomRight" activeCell="D5" sqref="D5"/>
    </sheetView>
  </sheetViews>
  <sheetFormatPr baseColWidth="10" defaultRowHeight="12.75" x14ac:dyDescent="0.2"/>
  <cols>
    <col min="1" max="1" width="0" style="1" hidden="1" customWidth="1"/>
    <col min="2" max="2" width="7.7109375" style="1" customWidth="1"/>
    <col min="3" max="3" width="6.7109375" style="1" customWidth="1"/>
    <col min="4" max="4" width="36.7109375" style="1" customWidth="1"/>
    <col min="5" max="5" width="20.7109375" style="1" customWidth="1"/>
    <col min="6" max="6" width="7.7109375" style="1" customWidth="1"/>
    <col min="7" max="8" width="10.7109375" style="1" customWidth="1"/>
    <col min="9" max="9" width="14.7109375" style="1" customWidth="1"/>
    <col min="10" max="11" width="11.7109375" style="1" customWidth="1"/>
    <col min="12" max="12" width="10.7109375" style="1" customWidth="1"/>
    <col min="13" max="13" width="32.7109375" style="1" customWidth="1"/>
    <col min="14" max="14" width="26.7109375" style="1" customWidth="1"/>
    <col min="15" max="16384" width="11.42578125" style="1"/>
  </cols>
  <sheetData>
    <row r="1" spans="1:14" ht="21" x14ac:dyDescent="0.35">
      <c r="B1" s="2" t="s">
        <v>61</v>
      </c>
    </row>
    <row r="2" spans="1:14" x14ac:dyDescent="0.2">
      <c r="B2" s="3" t="s">
        <v>62</v>
      </c>
    </row>
    <row r="4" spans="1:14" ht="44.1" customHeight="1" x14ac:dyDescent="0.2">
      <c r="B4" s="7" t="s">
        <v>29</v>
      </c>
      <c r="C4" s="7" t="s">
        <v>63</v>
      </c>
      <c r="D4" s="7" t="s">
        <v>64</v>
      </c>
      <c r="E4" s="7" t="s">
        <v>65</v>
      </c>
      <c r="F4" s="7" t="s">
        <v>66</v>
      </c>
      <c r="G4" s="7" t="s">
        <v>67</v>
      </c>
      <c r="H4" s="7" t="s">
        <v>68</v>
      </c>
      <c r="I4" s="7" t="s">
        <v>16</v>
      </c>
      <c r="J4" s="7" t="s">
        <v>69</v>
      </c>
      <c r="K4" s="7" t="s">
        <v>40</v>
      </c>
      <c r="L4" s="7" t="s">
        <v>70</v>
      </c>
      <c r="M4" s="7" t="s">
        <v>71</v>
      </c>
      <c r="N4" s="7" t="s">
        <v>43</v>
      </c>
    </row>
    <row r="5" spans="1:14" x14ac:dyDescent="0.2">
      <c r="A5" s="1" t="str">
        <f t="shared" ref="A5:A68" si="0">IF(B5="","",B5&amp;"|"&amp;C5)</f>
        <v>12|1</v>
      </c>
      <c r="B5" s="15">
        <v>12</v>
      </c>
      <c r="C5" s="16">
        <f>IF(B5="","",COUNTIF(INDEX($B:$B,5):B5,B5))</f>
        <v>1</v>
      </c>
      <c r="D5" s="17" t="s">
        <v>72</v>
      </c>
      <c r="E5" s="6" t="s">
        <v>73</v>
      </c>
      <c r="F5" s="15" t="s">
        <v>74</v>
      </c>
      <c r="G5" s="6">
        <v>1</v>
      </c>
      <c r="H5" s="6">
        <v>1</v>
      </c>
      <c r="I5" s="15" t="s">
        <v>18</v>
      </c>
      <c r="J5" s="18">
        <v>4200</v>
      </c>
      <c r="K5" s="19">
        <f t="shared" ref="K5:K68" si="1">IF(OR(B5="",J5=""),"",G5*J5)</f>
        <v>4200</v>
      </c>
      <c r="L5" s="20">
        <f t="shared" ref="L5:L68" si="2">IF(OR(G5="",H5=""),"",H5-G5)</f>
        <v>0</v>
      </c>
      <c r="M5" s="17"/>
      <c r="N5" s="21" t="str">
        <f>IF(B5="","",TRIM(IF(COUNTIF('Registru PV'!$B$5:$B$304,B5)=0,"PV inexistent în registru. ","")&amp;IF(OR(D5="",F5="",G5="",H5="",I5=""),"Date incomplete. ","")&amp;IF(AND(N(L5)&lt;&gt;0,M5=""),"Diferență fără observație. ","")&amp;IF(AND(OR(I5="Deteriorat",I5="Defect",I5="Lipsă"),M5=""),"Stare fără observație. ","")))</f>
        <v/>
      </c>
    </row>
    <row r="6" spans="1:14" x14ac:dyDescent="0.2">
      <c r="A6" s="1" t="str">
        <f t="shared" si="0"/>
        <v>12|2</v>
      </c>
      <c r="B6" s="15">
        <v>12</v>
      </c>
      <c r="C6" s="16">
        <f>IF(B6="","",COUNTIF(INDEX($B:$B,5):B6,B6))</f>
        <v>2</v>
      </c>
      <c r="D6" s="17" t="s">
        <v>75</v>
      </c>
      <c r="E6" s="6" t="s">
        <v>76</v>
      </c>
      <c r="F6" s="15" t="s">
        <v>74</v>
      </c>
      <c r="G6" s="6">
        <v>1</v>
      </c>
      <c r="H6" s="6">
        <v>1</v>
      </c>
      <c r="I6" s="15" t="s">
        <v>17</v>
      </c>
      <c r="J6" s="18">
        <v>1650</v>
      </c>
      <c r="K6" s="19">
        <f t="shared" si="1"/>
        <v>1650</v>
      </c>
      <c r="L6" s="20">
        <f t="shared" si="2"/>
        <v>0</v>
      </c>
      <c r="M6" s="17" t="s">
        <v>77</v>
      </c>
      <c r="N6" s="21" t="str">
        <f>IF(B6="","",TRIM(IF(COUNTIF('Registru PV'!$B$5:$B$304,B6)=0,"PV inexistent în registru. ","")&amp;IF(OR(D6="",F6="",G6="",H6="",I6=""),"Date incomplete. ","")&amp;IF(AND(N(L6)&lt;&gt;0,M6=""),"Diferență fără observație. ","")&amp;IF(AND(OR(I6="Deteriorat",I6="Defect",I6="Lipsă"),M6=""),"Stare fără observație. ","")))</f>
        <v/>
      </c>
    </row>
    <row r="7" spans="1:14" x14ac:dyDescent="0.2">
      <c r="A7" s="1" t="str">
        <f t="shared" si="0"/>
        <v>12|3</v>
      </c>
      <c r="B7" s="15">
        <v>12</v>
      </c>
      <c r="C7" s="16">
        <f>IF(B7="","",COUNTIF(INDEX($B:$B,5):B7,B7))</f>
        <v>3</v>
      </c>
      <c r="D7" s="17" t="s">
        <v>78</v>
      </c>
      <c r="E7" s="6" t="s">
        <v>79</v>
      </c>
      <c r="F7" s="15" t="s">
        <v>74</v>
      </c>
      <c r="G7" s="6">
        <v>1</v>
      </c>
      <c r="H7" s="6">
        <v>1</v>
      </c>
      <c r="I7" s="15" t="s">
        <v>19</v>
      </c>
      <c r="J7" s="18">
        <v>780</v>
      </c>
      <c r="K7" s="19">
        <f t="shared" si="1"/>
        <v>780</v>
      </c>
      <c r="L7" s="20">
        <f t="shared" si="2"/>
        <v>0</v>
      </c>
      <c r="M7" s="17" t="s">
        <v>80</v>
      </c>
      <c r="N7" s="21" t="str">
        <f>IF(B7="","",TRIM(IF(COUNTIF('Registru PV'!$B$5:$B$304,B7)=0,"PV inexistent în registru. ","")&amp;IF(OR(D7="",F7="",G7="",H7="",I7=""),"Date incomplete. ","")&amp;IF(AND(N(L7)&lt;&gt;0,M7=""),"Diferență fără observație. ","")&amp;IF(AND(OR(I7="Deteriorat",I7="Defect",I7="Lipsă"),M7=""),"Stare fără observație. ","")))</f>
        <v/>
      </c>
    </row>
    <row r="8" spans="1:14" x14ac:dyDescent="0.2">
      <c r="A8" s="1" t="str">
        <f t="shared" si="0"/>
        <v>12|4</v>
      </c>
      <c r="B8" s="15">
        <v>12</v>
      </c>
      <c r="C8" s="16">
        <f>IF(B8="","",COUNTIF(INDEX($B:$B,5):B8,B8))</f>
        <v>4</v>
      </c>
      <c r="D8" s="17" t="s">
        <v>81</v>
      </c>
      <c r="E8" s="6" t="s">
        <v>82</v>
      </c>
      <c r="F8" s="15" t="s">
        <v>83</v>
      </c>
      <c r="G8" s="6">
        <v>1</v>
      </c>
      <c r="H8" s="6">
        <v>1</v>
      </c>
      <c r="I8" s="15" t="s">
        <v>18</v>
      </c>
      <c r="J8" s="18">
        <v>350</v>
      </c>
      <c r="K8" s="19">
        <f t="shared" si="1"/>
        <v>350</v>
      </c>
      <c r="L8" s="20">
        <f t="shared" si="2"/>
        <v>0</v>
      </c>
      <c r="M8" s="17"/>
      <c r="N8" s="21" t="str">
        <f>IF(B8="","",TRIM(IF(COUNTIF('Registru PV'!$B$5:$B$304,B8)=0,"PV inexistent în registru. ","")&amp;IF(OR(D8="",F8="",G8="",H8="",I8=""),"Date incomplete. ","")&amp;IF(AND(N(L8)&lt;&gt;0,M8=""),"Diferență fără observație. ","")&amp;IF(AND(OR(I8="Deteriorat",I8="Defect",I8="Lipsă"),M8=""),"Stare fără observație. ","")))</f>
        <v/>
      </c>
    </row>
    <row r="9" spans="1:14" ht="25.5" x14ac:dyDescent="0.2">
      <c r="A9" s="1" t="str">
        <f t="shared" si="0"/>
        <v>12|5</v>
      </c>
      <c r="B9" s="15">
        <v>12</v>
      </c>
      <c r="C9" s="16">
        <f>IF(B9="","",COUNTIF(INDEX($B:$B,5):B9,B9))</f>
        <v>5</v>
      </c>
      <c r="D9" s="17" t="s">
        <v>84</v>
      </c>
      <c r="E9" s="6"/>
      <c r="F9" s="15" t="s">
        <v>83</v>
      </c>
      <c r="G9" s="6">
        <v>2</v>
      </c>
      <c r="H9" s="6">
        <v>2</v>
      </c>
      <c r="I9" s="15" t="s">
        <v>17</v>
      </c>
      <c r="J9" s="18">
        <v>120</v>
      </c>
      <c r="K9" s="19">
        <f t="shared" si="1"/>
        <v>240</v>
      </c>
      <c r="L9" s="20">
        <f t="shared" si="2"/>
        <v>0</v>
      </c>
      <c r="M9" s="17"/>
      <c r="N9" s="21" t="str">
        <f>IF(B9="","",TRIM(IF(COUNTIF('Registru PV'!$B$5:$B$304,B9)=0,"PV inexistent în registru. ","")&amp;IF(OR(D9="",F9="",G9="",H9="",I9=""),"Date incomplete. ","")&amp;IF(AND(N(L9)&lt;&gt;0,M9=""),"Diferență fără observație. ","")&amp;IF(AND(OR(I9="Deteriorat",I9="Defect",I9="Lipsă"),M9=""),"Stare fără observație. ","")))</f>
        <v/>
      </c>
    </row>
    <row r="10" spans="1:14" x14ac:dyDescent="0.2">
      <c r="A10" s="1" t="str">
        <f t="shared" si="0"/>
        <v>13|1</v>
      </c>
      <c r="B10" s="15">
        <v>13</v>
      </c>
      <c r="C10" s="16">
        <f>IF(B10="","",COUNTIF(INDEX($B:$B,5):B10,B10))</f>
        <v>1</v>
      </c>
      <c r="D10" s="17" t="s">
        <v>85</v>
      </c>
      <c r="E10" s="6"/>
      <c r="F10" s="15" t="s">
        <v>86</v>
      </c>
      <c r="G10" s="6">
        <v>100</v>
      </c>
      <c r="H10" s="6">
        <v>100</v>
      </c>
      <c r="I10" s="15" t="s">
        <v>17</v>
      </c>
      <c r="J10" s="18">
        <v>4.8499999999999996</v>
      </c>
      <c r="K10" s="19">
        <f t="shared" si="1"/>
        <v>484.99999999999994</v>
      </c>
      <c r="L10" s="20">
        <f t="shared" si="2"/>
        <v>0</v>
      </c>
      <c r="M10" s="17"/>
      <c r="N10" s="21" t="str">
        <f>IF(B10="","",TRIM(IF(COUNTIF('Registru PV'!$B$5:$B$304,B10)=0,"PV inexistent în registru. ","")&amp;IF(OR(D10="",F10="",G10="",H10="",I10=""),"Date incomplete. ","")&amp;IF(AND(N(L10)&lt;&gt;0,M10=""),"Diferență fără observație. ","")&amp;IF(AND(OR(I10="Deteriorat",I10="Defect",I10="Lipsă"),M10=""),"Stare fără observație. ","")))</f>
        <v/>
      </c>
    </row>
    <row r="11" spans="1:14" x14ac:dyDescent="0.2">
      <c r="A11" s="1" t="str">
        <f t="shared" si="0"/>
        <v>13|2</v>
      </c>
      <c r="B11" s="15">
        <v>13</v>
      </c>
      <c r="C11" s="16">
        <f>IF(B11="","",COUNTIF(INDEX($B:$B,5):B11,B11))</f>
        <v>2</v>
      </c>
      <c r="D11" s="17" t="s">
        <v>87</v>
      </c>
      <c r="E11" s="6"/>
      <c r="F11" s="15" t="s">
        <v>86</v>
      </c>
      <c r="G11" s="6">
        <v>50</v>
      </c>
      <c r="H11" s="6">
        <v>48</v>
      </c>
      <c r="I11" s="15" t="s">
        <v>17</v>
      </c>
      <c r="J11" s="18">
        <v>1.9</v>
      </c>
      <c r="K11" s="19">
        <f t="shared" si="1"/>
        <v>95</v>
      </c>
      <c r="L11" s="20">
        <f t="shared" si="2"/>
        <v>-2</v>
      </c>
      <c r="M11" s="17" t="s">
        <v>88</v>
      </c>
      <c r="N11" s="21" t="str">
        <f>IF(B11="","",TRIM(IF(COUNTIF('Registru PV'!$B$5:$B$304,B11)=0,"PV inexistent în registru. ","")&amp;IF(OR(D11="",F11="",G11="",H11="",I11=""),"Date incomplete. ","")&amp;IF(AND(N(L11)&lt;&gt;0,M11=""),"Diferență fără observație. ","")&amp;IF(AND(OR(I11="Deteriorat",I11="Defect",I11="Lipsă"),M11=""),"Stare fără observație. ","")))</f>
        <v/>
      </c>
    </row>
    <row r="12" spans="1:14" x14ac:dyDescent="0.2">
      <c r="A12" s="1" t="str">
        <f t="shared" si="0"/>
        <v>13|3</v>
      </c>
      <c r="B12" s="15">
        <v>13</v>
      </c>
      <c r="C12" s="16">
        <f>IF(B12="","",COUNTIF(INDEX($B:$B,5):B12,B12))</f>
        <v>3</v>
      </c>
      <c r="D12" s="17" t="s">
        <v>89</v>
      </c>
      <c r="E12" s="6"/>
      <c r="F12" s="15" t="s">
        <v>74</v>
      </c>
      <c r="G12" s="6">
        <v>40</v>
      </c>
      <c r="H12" s="6">
        <v>40</v>
      </c>
      <c r="I12" s="15" t="s">
        <v>20</v>
      </c>
      <c r="J12" s="18">
        <v>1.2</v>
      </c>
      <c r="K12" s="19">
        <f t="shared" si="1"/>
        <v>48</v>
      </c>
      <c r="L12" s="20">
        <f t="shared" si="2"/>
        <v>0</v>
      </c>
      <c r="M12" s="17" t="s">
        <v>90</v>
      </c>
      <c r="N12" s="21" t="str">
        <f>IF(B12="","",TRIM(IF(COUNTIF('Registru PV'!$B$5:$B$304,B12)=0,"PV inexistent în registru. ","")&amp;IF(OR(D12="",F12="",G12="",H12="",I12=""),"Date incomplete. ","")&amp;IF(AND(N(L12)&lt;&gt;0,M12=""),"Diferență fără observație. ","")&amp;IF(AND(OR(I12="Deteriorat",I12="Defect",I12="Lipsă"),M12=""),"Stare fără observație. ","")))</f>
        <v/>
      </c>
    </row>
    <row r="13" spans="1:14" x14ac:dyDescent="0.2">
      <c r="A13" s="1" t="str">
        <f t="shared" si="0"/>
        <v>13|4</v>
      </c>
      <c r="B13" s="15">
        <v>13</v>
      </c>
      <c r="C13" s="16">
        <f>IF(B13="","",COUNTIF(INDEX($B:$B,5):B13,B13))</f>
        <v>4</v>
      </c>
      <c r="D13" s="17" t="s">
        <v>91</v>
      </c>
      <c r="E13" s="6"/>
      <c r="F13" s="15" t="s">
        <v>74</v>
      </c>
      <c r="G13" s="6">
        <v>12</v>
      </c>
      <c r="H13" s="6">
        <v>12</v>
      </c>
      <c r="I13" s="15" t="s">
        <v>17</v>
      </c>
      <c r="J13" s="18">
        <v>14.5</v>
      </c>
      <c r="K13" s="19">
        <f t="shared" si="1"/>
        <v>174</v>
      </c>
      <c r="L13" s="20">
        <f t="shared" si="2"/>
        <v>0</v>
      </c>
      <c r="M13" s="17"/>
      <c r="N13" s="21" t="str">
        <f>IF(B13="","",TRIM(IF(COUNTIF('Registru PV'!$B$5:$B$304,B13)=0,"PV inexistent în registru. ","")&amp;IF(OR(D13="",F13="",G13="",H13="",I13=""),"Date incomplete. ","")&amp;IF(AND(N(L13)&lt;&gt;0,M13=""),"Diferență fără observație. ","")&amp;IF(AND(OR(I13="Deteriorat",I13="Defect",I13="Lipsă"),M13=""),"Stare fără observație. ","")))</f>
        <v/>
      </c>
    </row>
    <row r="14" spans="1:14" x14ac:dyDescent="0.2">
      <c r="A14" s="1" t="str">
        <f t="shared" si="0"/>
        <v>14|1</v>
      </c>
      <c r="B14" s="15">
        <v>14</v>
      </c>
      <c r="C14" s="16">
        <f>IF(B14="","",COUNTIF(INDEX($B:$B,5):B14,B14))</f>
        <v>1</v>
      </c>
      <c r="D14" s="17" t="s">
        <v>92</v>
      </c>
      <c r="E14" s="6" t="s">
        <v>93</v>
      </c>
      <c r="F14" s="15" t="s">
        <v>74</v>
      </c>
      <c r="G14" s="6">
        <v>4</v>
      </c>
      <c r="H14" s="6">
        <v>4</v>
      </c>
      <c r="I14" s="15" t="s">
        <v>18</v>
      </c>
      <c r="J14" s="18"/>
      <c r="K14" s="19" t="str">
        <f t="shared" si="1"/>
        <v/>
      </c>
      <c r="L14" s="20">
        <f t="shared" si="2"/>
        <v>0</v>
      </c>
      <c r="M14" s="17"/>
      <c r="N14" s="21" t="str">
        <f>IF(B14="","",TRIM(IF(COUNTIF('Registru PV'!$B$5:$B$304,B14)=0,"PV inexistent în registru. ","")&amp;IF(OR(D14="",F14="",G14="",H14="",I14=""),"Date incomplete. ","")&amp;IF(AND(N(L14)&lt;&gt;0,M14=""),"Diferență fără observație. ","")&amp;IF(AND(OR(I14="Deteriorat",I14="Defect",I14="Lipsă"),M14=""),"Stare fără observație. ","")))</f>
        <v/>
      </c>
    </row>
    <row r="15" spans="1:14" x14ac:dyDescent="0.2">
      <c r="A15" s="1" t="str">
        <f t="shared" si="0"/>
        <v>14|2</v>
      </c>
      <c r="B15" s="15">
        <v>14</v>
      </c>
      <c r="C15" s="16">
        <f>IF(B15="","",COUNTIF(INDEX($B:$B,5):B15,B15))</f>
        <v>2</v>
      </c>
      <c r="D15" s="17" t="s">
        <v>94</v>
      </c>
      <c r="E15" s="6" t="s">
        <v>93</v>
      </c>
      <c r="F15" s="15" t="s">
        <v>74</v>
      </c>
      <c r="G15" s="6">
        <v>6</v>
      </c>
      <c r="H15" s="6">
        <v>6</v>
      </c>
      <c r="I15" s="15" t="s">
        <v>18</v>
      </c>
      <c r="J15" s="18"/>
      <c r="K15" s="19" t="str">
        <f t="shared" si="1"/>
        <v/>
      </c>
      <c r="L15" s="20">
        <f t="shared" si="2"/>
        <v>0</v>
      </c>
      <c r="M15" s="17"/>
      <c r="N15" s="21" t="str">
        <f>IF(B15="","",TRIM(IF(COUNTIF('Registru PV'!$B$5:$B$304,B15)=0,"PV inexistent în registru. ","")&amp;IF(OR(D15="",F15="",G15="",H15="",I15=""),"Date incomplete. ","")&amp;IF(AND(N(L15)&lt;&gt;0,M15=""),"Diferență fără observație. ","")&amp;IF(AND(OR(I15="Deteriorat",I15="Defect",I15="Lipsă"),M15=""),"Stare fără observație. ","")))</f>
        <v/>
      </c>
    </row>
    <row r="16" spans="1:14" x14ac:dyDescent="0.2">
      <c r="A16" s="1" t="str">
        <f t="shared" si="0"/>
        <v>14|3</v>
      </c>
      <c r="B16" s="15">
        <v>14</v>
      </c>
      <c r="C16" s="16">
        <f>IF(B16="","",COUNTIF(INDEX($B:$B,5):B16,B16))</f>
        <v>3</v>
      </c>
      <c r="D16" s="17" t="s">
        <v>95</v>
      </c>
      <c r="E16" s="6"/>
      <c r="F16" s="15" t="s">
        <v>74</v>
      </c>
      <c r="G16" s="6">
        <v>1</v>
      </c>
      <c r="H16" s="6">
        <v>1</v>
      </c>
      <c r="I16" s="15" t="s">
        <v>18</v>
      </c>
      <c r="J16" s="18"/>
      <c r="K16" s="19" t="str">
        <f t="shared" si="1"/>
        <v/>
      </c>
      <c r="L16" s="20">
        <f t="shared" si="2"/>
        <v>0</v>
      </c>
      <c r="M16" s="17"/>
      <c r="N16" s="21" t="str">
        <f>IF(B16="","",TRIM(IF(COUNTIF('Registru PV'!$B$5:$B$304,B16)=0,"PV inexistent în registru. ","")&amp;IF(OR(D16="",F16="",G16="",H16="",I16=""),"Date incomplete. ","")&amp;IF(AND(N(L16)&lt;&gt;0,M16=""),"Diferență fără observație. ","")&amp;IF(AND(OR(I16="Deteriorat",I16="Defect",I16="Lipsă"),M16=""),"Stare fără observație. ","")))</f>
        <v/>
      </c>
    </row>
    <row r="17" spans="1:14" x14ac:dyDescent="0.2">
      <c r="A17" s="1" t="str">
        <f t="shared" si="0"/>
        <v>14|4</v>
      </c>
      <c r="B17" s="15">
        <v>14</v>
      </c>
      <c r="C17" s="16">
        <f>IF(B17="","",COUNTIF(INDEX($B:$B,5):B17,B17))</f>
        <v>4</v>
      </c>
      <c r="D17" s="17" t="s">
        <v>96</v>
      </c>
      <c r="E17" s="6" t="s">
        <v>97</v>
      </c>
      <c r="F17" s="15" t="s">
        <v>98</v>
      </c>
      <c r="G17" s="6">
        <v>1</v>
      </c>
      <c r="H17" s="6">
        <v>1</v>
      </c>
      <c r="I17" s="15" t="s">
        <v>18</v>
      </c>
      <c r="J17" s="18"/>
      <c r="K17" s="19" t="str">
        <f t="shared" si="1"/>
        <v/>
      </c>
      <c r="L17" s="20">
        <f t="shared" si="2"/>
        <v>0</v>
      </c>
      <c r="M17" s="17"/>
      <c r="N17" s="21" t="str">
        <f>IF(B17="","",TRIM(IF(COUNTIF('Registru PV'!$B$5:$B$304,B17)=0,"PV inexistent în registru. ","")&amp;IF(OR(D17="",F17="",G17="",H17="",I17=""),"Date incomplete. ","")&amp;IF(AND(N(L17)&lt;&gt;0,M17=""),"Diferență fără observație. ","")&amp;IF(AND(OR(I17="Deteriorat",I17="Defect",I17="Lipsă"),M17=""),"Stare fără observație. ","")))</f>
        <v/>
      </c>
    </row>
    <row r="18" spans="1:14" x14ac:dyDescent="0.2">
      <c r="A18" s="1" t="str">
        <f t="shared" si="0"/>
        <v>14|5</v>
      </c>
      <c r="B18" s="15">
        <v>14</v>
      </c>
      <c r="C18" s="16">
        <f>IF(B18="","",COUNTIF(INDEX($B:$B,5):B18,B18))</f>
        <v>5</v>
      </c>
      <c r="D18" s="17" t="s">
        <v>99</v>
      </c>
      <c r="E18" s="6"/>
      <c r="F18" s="15" t="s">
        <v>98</v>
      </c>
      <c r="G18" s="6">
        <v>1</v>
      </c>
      <c r="H18" s="6">
        <v>0</v>
      </c>
      <c r="I18" s="15" t="s">
        <v>22</v>
      </c>
      <c r="J18" s="18"/>
      <c r="K18" s="19" t="str">
        <f t="shared" si="1"/>
        <v/>
      </c>
      <c r="L18" s="20">
        <f t="shared" si="2"/>
        <v>-1</v>
      </c>
      <c r="M18" s="17" t="s">
        <v>100</v>
      </c>
      <c r="N18" s="21" t="str">
        <f>IF(B18="","",TRIM(IF(COUNTIF('Registru PV'!$B$5:$B$304,B18)=0,"PV inexistent în registru. ","")&amp;IF(OR(D18="",F18="",G18="",H18="",I18=""),"Date incomplete. ","")&amp;IF(AND(N(L18)&lt;&gt;0,M18=""),"Diferență fără observație. ","")&amp;IF(AND(OR(I18="Deteriorat",I18="Defect",I18="Lipsă"),M18=""),"Stare fără observație. ","")))</f>
        <v/>
      </c>
    </row>
    <row r="19" spans="1:14" x14ac:dyDescent="0.2">
      <c r="A19" s="1" t="str">
        <f t="shared" si="0"/>
        <v/>
      </c>
      <c r="B19" s="15"/>
      <c r="C19" s="16" t="str">
        <f>IF(B19="","",COUNTIF(INDEX($B:$B,5):B19,B19))</f>
        <v/>
      </c>
      <c r="D19" s="17"/>
      <c r="E19" s="6"/>
      <c r="F19" s="15"/>
      <c r="G19" s="6"/>
      <c r="H19" s="6"/>
      <c r="I19" s="15"/>
      <c r="J19" s="18"/>
      <c r="K19" s="19" t="str">
        <f t="shared" si="1"/>
        <v/>
      </c>
      <c r="L19" s="20" t="str">
        <f t="shared" si="2"/>
        <v/>
      </c>
      <c r="M19" s="17"/>
      <c r="N19" s="21" t="str">
        <f>IF(B19="","",TRIM(IF(COUNTIF('Registru PV'!$B$5:$B$304,B19)=0,"PV inexistent în registru. ","")&amp;IF(OR(D19="",F19="",G19="",H19="",I19=""),"Date incomplete. ","")&amp;IF(AND(N(L19)&lt;&gt;0,M19=""),"Diferență fără observație. ","")&amp;IF(AND(OR(I19="Deteriorat",I19="Defect",I19="Lipsă"),M19=""),"Stare fără observație. ","")))</f>
        <v/>
      </c>
    </row>
    <row r="20" spans="1:14" x14ac:dyDescent="0.2">
      <c r="A20" s="1" t="str">
        <f t="shared" si="0"/>
        <v/>
      </c>
      <c r="B20" s="15"/>
      <c r="C20" s="16" t="str">
        <f>IF(B20="","",COUNTIF(INDEX($B:$B,5):B20,B20))</f>
        <v/>
      </c>
      <c r="D20" s="17"/>
      <c r="E20" s="6"/>
      <c r="F20" s="15"/>
      <c r="G20" s="6"/>
      <c r="H20" s="6"/>
      <c r="I20" s="15"/>
      <c r="J20" s="18"/>
      <c r="K20" s="19" t="str">
        <f t="shared" si="1"/>
        <v/>
      </c>
      <c r="L20" s="20" t="str">
        <f t="shared" si="2"/>
        <v/>
      </c>
      <c r="M20" s="17"/>
      <c r="N20" s="21" t="str">
        <f>IF(B20="","",TRIM(IF(COUNTIF('Registru PV'!$B$5:$B$304,B20)=0,"PV inexistent în registru. ","")&amp;IF(OR(D20="",F20="",G20="",H20="",I20=""),"Date incomplete. ","")&amp;IF(AND(N(L20)&lt;&gt;0,M20=""),"Diferență fără observație. ","")&amp;IF(AND(OR(I20="Deteriorat",I20="Defect",I20="Lipsă"),M20=""),"Stare fără observație. ","")))</f>
        <v/>
      </c>
    </row>
    <row r="21" spans="1:14" x14ac:dyDescent="0.2">
      <c r="A21" s="1" t="str">
        <f t="shared" si="0"/>
        <v/>
      </c>
      <c r="B21" s="15"/>
      <c r="C21" s="16" t="str">
        <f>IF(B21="","",COUNTIF(INDEX($B:$B,5):B21,B21))</f>
        <v/>
      </c>
      <c r="D21" s="17"/>
      <c r="E21" s="6"/>
      <c r="F21" s="15"/>
      <c r="G21" s="6"/>
      <c r="H21" s="6"/>
      <c r="I21" s="15"/>
      <c r="J21" s="18"/>
      <c r="K21" s="19" t="str">
        <f t="shared" si="1"/>
        <v/>
      </c>
      <c r="L21" s="20" t="str">
        <f t="shared" si="2"/>
        <v/>
      </c>
      <c r="M21" s="17"/>
      <c r="N21" s="21" t="str">
        <f>IF(B21="","",TRIM(IF(COUNTIF('Registru PV'!$B$5:$B$304,B21)=0,"PV inexistent în registru. ","")&amp;IF(OR(D21="",F21="",G21="",H21="",I21=""),"Date incomplete. ","")&amp;IF(AND(N(L21)&lt;&gt;0,M21=""),"Diferență fără observație. ","")&amp;IF(AND(OR(I21="Deteriorat",I21="Defect",I21="Lipsă"),M21=""),"Stare fără observație. ","")))</f>
        <v/>
      </c>
    </row>
    <row r="22" spans="1:14" x14ac:dyDescent="0.2">
      <c r="A22" s="1" t="str">
        <f t="shared" si="0"/>
        <v/>
      </c>
      <c r="B22" s="15"/>
      <c r="C22" s="16" t="str">
        <f>IF(B22="","",COUNTIF(INDEX($B:$B,5):B22,B22))</f>
        <v/>
      </c>
      <c r="D22" s="17"/>
      <c r="E22" s="6"/>
      <c r="F22" s="15"/>
      <c r="G22" s="6"/>
      <c r="H22" s="6"/>
      <c r="I22" s="15"/>
      <c r="J22" s="18"/>
      <c r="K22" s="19" t="str">
        <f t="shared" si="1"/>
        <v/>
      </c>
      <c r="L22" s="20" t="str">
        <f t="shared" si="2"/>
        <v/>
      </c>
      <c r="M22" s="17"/>
      <c r="N22" s="21" t="str">
        <f>IF(B22="","",TRIM(IF(COUNTIF('Registru PV'!$B$5:$B$304,B22)=0,"PV inexistent în registru. ","")&amp;IF(OR(D22="",F22="",G22="",H22="",I22=""),"Date incomplete. ","")&amp;IF(AND(N(L22)&lt;&gt;0,M22=""),"Diferență fără observație. ","")&amp;IF(AND(OR(I22="Deteriorat",I22="Defect",I22="Lipsă"),M22=""),"Stare fără observație. ","")))</f>
        <v/>
      </c>
    </row>
    <row r="23" spans="1:14" x14ac:dyDescent="0.2">
      <c r="A23" s="1" t="str">
        <f t="shared" si="0"/>
        <v/>
      </c>
      <c r="B23" s="15"/>
      <c r="C23" s="16" t="str">
        <f>IF(B23="","",COUNTIF(INDEX($B:$B,5):B23,B23))</f>
        <v/>
      </c>
      <c r="D23" s="17"/>
      <c r="E23" s="6"/>
      <c r="F23" s="15"/>
      <c r="G23" s="6"/>
      <c r="H23" s="6"/>
      <c r="I23" s="15"/>
      <c r="J23" s="18"/>
      <c r="K23" s="19" t="str">
        <f t="shared" si="1"/>
        <v/>
      </c>
      <c r="L23" s="20" t="str">
        <f t="shared" si="2"/>
        <v/>
      </c>
      <c r="M23" s="17"/>
      <c r="N23" s="21" t="str">
        <f>IF(B23="","",TRIM(IF(COUNTIF('Registru PV'!$B$5:$B$304,B23)=0,"PV inexistent în registru. ","")&amp;IF(OR(D23="",F23="",G23="",H23="",I23=""),"Date incomplete. ","")&amp;IF(AND(N(L23)&lt;&gt;0,M23=""),"Diferență fără observație. ","")&amp;IF(AND(OR(I23="Deteriorat",I23="Defect",I23="Lipsă"),M23=""),"Stare fără observație. ","")))</f>
        <v/>
      </c>
    </row>
    <row r="24" spans="1:14" x14ac:dyDescent="0.2">
      <c r="A24" s="1" t="str">
        <f t="shared" si="0"/>
        <v/>
      </c>
      <c r="B24" s="15"/>
      <c r="C24" s="16" t="str">
        <f>IF(B24="","",COUNTIF(INDEX($B:$B,5):B24,B24))</f>
        <v/>
      </c>
      <c r="D24" s="17"/>
      <c r="E24" s="6"/>
      <c r="F24" s="15"/>
      <c r="G24" s="6"/>
      <c r="H24" s="6"/>
      <c r="I24" s="15"/>
      <c r="J24" s="18"/>
      <c r="K24" s="19" t="str">
        <f t="shared" si="1"/>
        <v/>
      </c>
      <c r="L24" s="20" t="str">
        <f t="shared" si="2"/>
        <v/>
      </c>
      <c r="M24" s="17"/>
      <c r="N24" s="21" t="str">
        <f>IF(B24="","",TRIM(IF(COUNTIF('Registru PV'!$B$5:$B$304,B24)=0,"PV inexistent în registru. ","")&amp;IF(OR(D24="",F24="",G24="",H24="",I24=""),"Date incomplete. ","")&amp;IF(AND(N(L24)&lt;&gt;0,M24=""),"Diferență fără observație. ","")&amp;IF(AND(OR(I24="Deteriorat",I24="Defect",I24="Lipsă"),M24=""),"Stare fără observație. ","")))</f>
        <v/>
      </c>
    </row>
    <row r="25" spans="1:14" x14ac:dyDescent="0.2">
      <c r="A25" s="1" t="str">
        <f t="shared" si="0"/>
        <v/>
      </c>
      <c r="B25" s="15"/>
      <c r="C25" s="16" t="str">
        <f>IF(B25="","",COUNTIF(INDEX($B:$B,5):B25,B25))</f>
        <v/>
      </c>
      <c r="D25" s="17"/>
      <c r="E25" s="6"/>
      <c r="F25" s="15"/>
      <c r="G25" s="6"/>
      <c r="H25" s="6"/>
      <c r="I25" s="15"/>
      <c r="J25" s="18"/>
      <c r="K25" s="19" t="str">
        <f t="shared" si="1"/>
        <v/>
      </c>
      <c r="L25" s="20" t="str">
        <f t="shared" si="2"/>
        <v/>
      </c>
      <c r="M25" s="17"/>
      <c r="N25" s="21" t="str">
        <f>IF(B25="","",TRIM(IF(COUNTIF('Registru PV'!$B$5:$B$304,B25)=0,"PV inexistent în registru. ","")&amp;IF(OR(D25="",F25="",G25="",H25="",I25=""),"Date incomplete. ","")&amp;IF(AND(N(L25)&lt;&gt;0,M25=""),"Diferență fără observație. ","")&amp;IF(AND(OR(I25="Deteriorat",I25="Defect",I25="Lipsă"),M25=""),"Stare fără observație. ","")))</f>
        <v/>
      </c>
    </row>
    <row r="26" spans="1:14" x14ac:dyDescent="0.2">
      <c r="A26" s="1" t="str">
        <f t="shared" si="0"/>
        <v/>
      </c>
      <c r="B26" s="15"/>
      <c r="C26" s="16" t="str">
        <f>IF(B26="","",COUNTIF(INDEX($B:$B,5):B26,B26))</f>
        <v/>
      </c>
      <c r="D26" s="17"/>
      <c r="E26" s="6"/>
      <c r="F26" s="15"/>
      <c r="G26" s="6"/>
      <c r="H26" s="6"/>
      <c r="I26" s="15"/>
      <c r="J26" s="18"/>
      <c r="K26" s="19" t="str">
        <f t="shared" si="1"/>
        <v/>
      </c>
      <c r="L26" s="20" t="str">
        <f t="shared" si="2"/>
        <v/>
      </c>
      <c r="M26" s="17"/>
      <c r="N26" s="21" t="str">
        <f>IF(B26="","",TRIM(IF(COUNTIF('Registru PV'!$B$5:$B$304,B26)=0,"PV inexistent în registru. ","")&amp;IF(OR(D26="",F26="",G26="",H26="",I26=""),"Date incomplete. ","")&amp;IF(AND(N(L26)&lt;&gt;0,M26=""),"Diferență fără observație. ","")&amp;IF(AND(OR(I26="Deteriorat",I26="Defect",I26="Lipsă"),M26=""),"Stare fără observație. ","")))</f>
        <v/>
      </c>
    </row>
    <row r="27" spans="1:14" x14ac:dyDescent="0.2">
      <c r="A27" s="1" t="str">
        <f t="shared" si="0"/>
        <v/>
      </c>
      <c r="B27" s="15"/>
      <c r="C27" s="16" t="str">
        <f>IF(B27="","",COUNTIF(INDEX($B:$B,5):B27,B27))</f>
        <v/>
      </c>
      <c r="D27" s="17"/>
      <c r="E27" s="6"/>
      <c r="F27" s="15"/>
      <c r="G27" s="6"/>
      <c r="H27" s="6"/>
      <c r="I27" s="15"/>
      <c r="J27" s="18"/>
      <c r="K27" s="19" t="str">
        <f t="shared" si="1"/>
        <v/>
      </c>
      <c r="L27" s="20" t="str">
        <f t="shared" si="2"/>
        <v/>
      </c>
      <c r="M27" s="17"/>
      <c r="N27" s="21" t="str">
        <f>IF(B27="","",TRIM(IF(COUNTIF('Registru PV'!$B$5:$B$304,B27)=0,"PV inexistent în registru. ","")&amp;IF(OR(D27="",F27="",G27="",H27="",I27=""),"Date incomplete. ","")&amp;IF(AND(N(L27)&lt;&gt;0,M27=""),"Diferență fără observație. ","")&amp;IF(AND(OR(I27="Deteriorat",I27="Defect",I27="Lipsă"),M27=""),"Stare fără observație. ","")))</f>
        <v/>
      </c>
    </row>
    <row r="28" spans="1:14" x14ac:dyDescent="0.2">
      <c r="A28" s="1" t="str">
        <f t="shared" si="0"/>
        <v/>
      </c>
      <c r="B28" s="15"/>
      <c r="C28" s="16" t="str">
        <f>IF(B28="","",COUNTIF(INDEX($B:$B,5):B28,B28))</f>
        <v/>
      </c>
      <c r="D28" s="17"/>
      <c r="E28" s="6"/>
      <c r="F28" s="15"/>
      <c r="G28" s="6"/>
      <c r="H28" s="6"/>
      <c r="I28" s="15"/>
      <c r="J28" s="18"/>
      <c r="K28" s="19" t="str">
        <f t="shared" si="1"/>
        <v/>
      </c>
      <c r="L28" s="20" t="str">
        <f t="shared" si="2"/>
        <v/>
      </c>
      <c r="M28" s="17"/>
      <c r="N28" s="21" t="str">
        <f>IF(B28="","",TRIM(IF(COUNTIF('Registru PV'!$B$5:$B$304,B28)=0,"PV inexistent în registru. ","")&amp;IF(OR(D28="",F28="",G28="",H28="",I28=""),"Date incomplete. ","")&amp;IF(AND(N(L28)&lt;&gt;0,M28=""),"Diferență fără observație. ","")&amp;IF(AND(OR(I28="Deteriorat",I28="Defect",I28="Lipsă"),M28=""),"Stare fără observație. ","")))</f>
        <v/>
      </c>
    </row>
    <row r="29" spans="1:14" x14ac:dyDescent="0.2">
      <c r="A29" s="1" t="str">
        <f t="shared" si="0"/>
        <v/>
      </c>
      <c r="B29" s="15"/>
      <c r="C29" s="16" t="str">
        <f>IF(B29="","",COUNTIF(INDEX($B:$B,5):B29,B29))</f>
        <v/>
      </c>
      <c r="D29" s="17"/>
      <c r="E29" s="6"/>
      <c r="F29" s="15"/>
      <c r="G29" s="6"/>
      <c r="H29" s="6"/>
      <c r="I29" s="15"/>
      <c r="J29" s="18"/>
      <c r="K29" s="19" t="str">
        <f t="shared" si="1"/>
        <v/>
      </c>
      <c r="L29" s="20" t="str">
        <f t="shared" si="2"/>
        <v/>
      </c>
      <c r="M29" s="17"/>
      <c r="N29" s="21" t="str">
        <f>IF(B29="","",TRIM(IF(COUNTIF('Registru PV'!$B$5:$B$304,B29)=0,"PV inexistent în registru. ","")&amp;IF(OR(D29="",F29="",G29="",H29="",I29=""),"Date incomplete. ","")&amp;IF(AND(N(L29)&lt;&gt;0,M29=""),"Diferență fără observație. ","")&amp;IF(AND(OR(I29="Deteriorat",I29="Defect",I29="Lipsă"),M29=""),"Stare fără observație. ","")))</f>
        <v/>
      </c>
    </row>
    <row r="30" spans="1:14" x14ac:dyDescent="0.2">
      <c r="A30" s="1" t="str">
        <f t="shared" si="0"/>
        <v/>
      </c>
      <c r="B30" s="15"/>
      <c r="C30" s="16" t="str">
        <f>IF(B30="","",COUNTIF(INDEX($B:$B,5):B30,B30))</f>
        <v/>
      </c>
      <c r="D30" s="17"/>
      <c r="E30" s="6"/>
      <c r="F30" s="15"/>
      <c r="G30" s="6"/>
      <c r="H30" s="6"/>
      <c r="I30" s="15"/>
      <c r="J30" s="18"/>
      <c r="K30" s="19" t="str">
        <f t="shared" si="1"/>
        <v/>
      </c>
      <c r="L30" s="20" t="str">
        <f t="shared" si="2"/>
        <v/>
      </c>
      <c r="M30" s="17"/>
      <c r="N30" s="21" t="str">
        <f>IF(B30="","",TRIM(IF(COUNTIF('Registru PV'!$B$5:$B$304,B30)=0,"PV inexistent în registru. ","")&amp;IF(OR(D30="",F30="",G30="",H30="",I30=""),"Date incomplete. ","")&amp;IF(AND(N(L30)&lt;&gt;0,M30=""),"Diferență fără observație. ","")&amp;IF(AND(OR(I30="Deteriorat",I30="Defect",I30="Lipsă"),M30=""),"Stare fără observație. ","")))</f>
        <v/>
      </c>
    </row>
    <row r="31" spans="1:14" x14ac:dyDescent="0.2">
      <c r="A31" s="1" t="str">
        <f t="shared" si="0"/>
        <v/>
      </c>
      <c r="B31" s="15"/>
      <c r="C31" s="16" t="str">
        <f>IF(B31="","",COUNTIF(INDEX($B:$B,5):B31,B31))</f>
        <v/>
      </c>
      <c r="D31" s="17"/>
      <c r="E31" s="6"/>
      <c r="F31" s="15"/>
      <c r="G31" s="6"/>
      <c r="H31" s="6"/>
      <c r="I31" s="15"/>
      <c r="J31" s="18"/>
      <c r="K31" s="19" t="str">
        <f t="shared" si="1"/>
        <v/>
      </c>
      <c r="L31" s="20" t="str">
        <f t="shared" si="2"/>
        <v/>
      </c>
      <c r="M31" s="17"/>
      <c r="N31" s="21" t="str">
        <f>IF(B31="","",TRIM(IF(COUNTIF('Registru PV'!$B$5:$B$304,B31)=0,"PV inexistent în registru. ","")&amp;IF(OR(D31="",F31="",G31="",H31="",I31=""),"Date incomplete. ","")&amp;IF(AND(N(L31)&lt;&gt;0,M31=""),"Diferență fără observație. ","")&amp;IF(AND(OR(I31="Deteriorat",I31="Defect",I31="Lipsă"),M31=""),"Stare fără observație. ","")))</f>
        <v/>
      </c>
    </row>
    <row r="32" spans="1:14" x14ac:dyDescent="0.2">
      <c r="A32" s="1" t="str">
        <f t="shared" si="0"/>
        <v/>
      </c>
      <c r="B32" s="15"/>
      <c r="C32" s="16" t="str">
        <f>IF(B32="","",COUNTIF(INDEX($B:$B,5):B32,B32))</f>
        <v/>
      </c>
      <c r="D32" s="17"/>
      <c r="E32" s="6"/>
      <c r="F32" s="15"/>
      <c r="G32" s="6"/>
      <c r="H32" s="6"/>
      <c r="I32" s="15"/>
      <c r="J32" s="18"/>
      <c r="K32" s="19" t="str">
        <f t="shared" si="1"/>
        <v/>
      </c>
      <c r="L32" s="20" t="str">
        <f t="shared" si="2"/>
        <v/>
      </c>
      <c r="M32" s="17"/>
      <c r="N32" s="21" t="str">
        <f>IF(B32="","",TRIM(IF(COUNTIF('Registru PV'!$B$5:$B$304,B32)=0,"PV inexistent în registru. ","")&amp;IF(OR(D32="",F32="",G32="",H32="",I32=""),"Date incomplete. ","")&amp;IF(AND(N(L32)&lt;&gt;0,M32=""),"Diferență fără observație. ","")&amp;IF(AND(OR(I32="Deteriorat",I32="Defect",I32="Lipsă"),M32=""),"Stare fără observație. ","")))</f>
        <v/>
      </c>
    </row>
    <row r="33" spans="1:14" x14ac:dyDescent="0.2">
      <c r="A33" s="1" t="str">
        <f t="shared" si="0"/>
        <v/>
      </c>
      <c r="B33" s="15"/>
      <c r="C33" s="16" t="str">
        <f>IF(B33="","",COUNTIF(INDEX($B:$B,5):B33,B33))</f>
        <v/>
      </c>
      <c r="D33" s="17"/>
      <c r="E33" s="6"/>
      <c r="F33" s="15"/>
      <c r="G33" s="6"/>
      <c r="H33" s="6"/>
      <c r="I33" s="15"/>
      <c r="J33" s="18"/>
      <c r="K33" s="19" t="str">
        <f t="shared" si="1"/>
        <v/>
      </c>
      <c r="L33" s="20" t="str">
        <f t="shared" si="2"/>
        <v/>
      </c>
      <c r="M33" s="17"/>
      <c r="N33" s="21" t="str">
        <f>IF(B33="","",TRIM(IF(COUNTIF('Registru PV'!$B$5:$B$304,B33)=0,"PV inexistent în registru. ","")&amp;IF(OR(D33="",F33="",G33="",H33="",I33=""),"Date incomplete. ","")&amp;IF(AND(N(L33)&lt;&gt;0,M33=""),"Diferență fără observație. ","")&amp;IF(AND(OR(I33="Deteriorat",I33="Defect",I33="Lipsă"),M33=""),"Stare fără observație. ","")))</f>
        <v/>
      </c>
    </row>
    <row r="34" spans="1:14" x14ac:dyDescent="0.2">
      <c r="A34" s="1" t="str">
        <f t="shared" si="0"/>
        <v/>
      </c>
      <c r="B34" s="15"/>
      <c r="C34" s="16" t="str">
        <f>IF(B34="","",COUNTIF(INDEX($B:$B,5):B34,B34))</f>
        <v/>
      </c>
      <c r="D34" s="17"/>
      <c r="E34" s="6"/>
      <c r="F34" s="15"/>
      <c r="G34" s="6"/>
      <c r="H34" s="6"/>
      <c r="I34" s="15"/>
      <c r="J34" s="18"/>
      <c r="K34" s="19" t="str">
        <f t="shared" si="1"/>
        <v/>
      </c>
      <c r="L34" s="20" t="str">
        <f t="shared" si="2"/>
        <v/>
      </c>
      <c r="M34" s="17"/>
      <c r="N34" s="21" t="str">
        <f>IF(B34="","",TRIM(IF(COUNTIF('Registru PV'!$B$5:$B$304,B34)=0,"PV inexistent în registru. ","")&amp;IF(OR(D34="",F34="",G34="",H34="",I34=""),"Date incomplete. ","")&amp;IF(AND(N(L34)&lt;&gt;0,M34=""),"Diferență fără observație. ","")&amp;IF(AND(OR(I34="Deteriorat",I34="Defect",I34="Lipsă"),M34=""),"Stare fără observație. ","")))</f>
        <v/>
      </c>
    </row>
    <row r="35" spans="1:14" x14ac:dyDescent="0.2">
      <c r="A35" s="1" t="str">
        <f t="shared" si="0"/>
        <v/>
      </c>
      <c r="B35" s="15"/>
      <c r="C35" s="16" t="str">
        <f>IF(B35="","",COUNTIF(INDEX($B:$B,5):B35,B35))</f>
        <v/>
      </c>
      <c r="D35" s="17"/>
      <c r="E35" s="6"/>
      <c r="F35" s="15"/>
      <c r="G35" s="6"/>
      <c r="H35" s="6"/>
      <c r="I35" s="15"/>
      <c r="J35" s="18"/>
      <c r="K35" s="19" t="str">
        <f t="shared" si="1"/>
        <v/>
      </c>
      <c r="L35" s="20" t="str">
        <f t="shared" si="2"/>
        <v/>
      </c>
      <c r="M35" s="17"/>
      <c r="N35" s="21" t="str">
        <f>IF(B35="","",TRIM(IF(COUNTIF('Registru PV'!$B$5:$B$304,B35)=0,"PV inexistent în registru. ","")&amp;IF(OR(D35="",F35="",G35="",H35="",I35=""),"Date incomplete. ","")&amp;IF(AND(N(L35)&lt;&gt;0,M35=""),"Diferență fără observație. ","")&amp;IF(AND(OR(I35="Deteriorat",I35="Defect",I35="Lipsă"),M35=""),"Stare fără observație. ","")))</f>
        <v/>
      </c>
    </row>
    <row r="36" spans="1:14" x14ac:dyDescent="0.2">
      <c r="A36" s="1" t="str">
        <f t="shared" si="0"/>
        <v/>
      </c>
      <c r="B36" s="15"/>
      <c r="C36" s="16" t="str">
        <f>IF(B36="","",COUNTIF(INDEX($B:$B,5):B36,B36))</f>
        <v/>
      </c>
      <c r="D36" s="17"/>
      <c r="E36" s="6"/>
      <c r="F36" s="15"/>
      <c r="G36" s="6"/>
      <c r="H36" s="6"/>
      <c r="I36" s="15"/>
      <c r="J36" s="18"/>
      <c r="K36" s="19" t="str">
        <f t="shared" si="1"/>
        <v/>
      </c>
      <c r="L36" s="20" t="str">
        <f t="shared" si="2"/>
        <v/>
      </c>
      <c r="M36" s="17"/>
      <c r="N36" s="21" t="str">
        <f>IF(B36="","",TRIM(IF(COUNTIF('Registru PV'!$B$5:$B$304,B36)=0,"PV inexistent în registru. ","")&amp;IF(OR(D36="",F36="",G36="",H36="",I36=""),"Date incomplete. ","")&amp;IF(AND(N(L36)&lt;&gt;0,M36=""),"Diferență fără observație. ","")&amp;IF(AND(OR(I36="Deteriorat",I36="Defect",I36="Lipsă"),M36=""),"Stare fără observație. ","")))</f>
        <v/>
      </c>
    </row>
    <row r="37" spans="1:14" x14ac:dyDescent="0.2">
      <c r="A37" s="1" t="str">
        <f t="shared" si="0"/>
        <v/>
      </c>
      <c r="B37" s="15"/>
      <c r="C37" s="16" t="str">
        <f>IF(B37="","",COUNTIF(INDEX($B:$B,5):B37,B37))</f>
        <v/>
      </c>
      <c r="D37" s="17"/>
      <c r="E37" s="6"/>
      <c r="F37" s="15"/>
      <c r="G37" s="6"/>
      <c r="H37" s="6"/>
      <c r="I37" s="15"/>
      <c r="J37" s="18"/>
      <c r="K37" s="19" t="str">
        <f t="shared" si="1"/>
        <v/>
      </c>
      <c r="L37" s="20" t="str">
        <f t="shared" si="2"/>
        <v/>
      </c>
      <c r="M37" s="17"/>
      <c r="N37" s="21" t="str">
        <f>IF(B37="","",TRIM(IF(COUNTIF('Registru PV'!$B$5:$B$304,B37)=0,"PV inexistent în registru. ","")&amp;IF(OR(D37="",F37="",G37="",H37="",I37=""),"Date incomplete. ","")&amp;IF(AND(N(L37)&lt;&gt;0,M37=""),"Diferență fără observație. ","")&amp;IF(AND(OR(I37="Deteriorat",I37="Defect",I37="Lipsă"),M37=""),"Stare fără observație. ","")))</f>
        <v/>
      </c>
    </row>
    <row r="38" spans="1:14" x14ac:dyDescent="0.2">
      <c r="A38" s="1" t="str">
        <f t="shared" si="0"/>
        <v/>
      </c>
      <c r="B38" s="15"/>
      <c r="C38" s="16" t="str">
        <f>IF(B38="","",COUNTIF(INDEX($B:$B,5):B38,B38))</f>
        <v/>
      </c>
      <c r="D38" s="17"/>
      <c r="E38" s="6"/>
      <c r="F38" s="15"/>
      <c r="G38" s="6"/>
      <c r="H38" s="6"/>
      <c r="I38" s="15"/>
      <c r="J38" s="18"/>
      <c r="K38" s="19" t="str">
        <f t="shared" si="1"/>
        <v/>
      </c>
      <c r="L38" s="20" t="str">
        <f t="shared" si="2"/>
        <v/>
      </c>
      <c r="M38" s="17"/>
      <c r="N38" s="21" t="str">
        <f>IF(B38="","",TRIM(IF(COUNTIF('Registru PV'!$B$5:$B$304,B38)=0,"PV inexistent în registru. ","")&amp;IF(OR(D38="",F38="",G38="",H38="",I38=""),"Date incomplete. ","")&amp;IF(AND(N(L38)&lt;&gt;0,M38=""),"Diferență fără observație. ","")&amp;IF(AND(OR(I38="Deteriorat",I38="Defect",I38="Lipsă"),M38=""),"Stare fără observație. ","")))</f>
        <v/>
      </c>
    </row>
    <row r="39" spans="1:14" x14ac:dyDescent="0.2">
      <c r="A39" s="1" t="str">
        <f t="shared" si="0"/>
        <v/>
      </c>
      <c r="B39" s="15"/>
      <c r="C39" s="16" t="str">
        <f>IF(B39="","",COUNTIF(INDEX($B:$B,5):B39,B39))</f>
        <v/>
      </c>
      <c r="D39" s="17"/>
      <c r="E39" s="6"/>
      <c r="F39" s="15"/>
      <c r="G39" s="6"/>
      <c r="H39" s="6"/>
      <c r="I39" s="15"/>
      <c r="J39" s="18"/>
      <c r="K39" s="19" t="str">
        <f t="shared" si="1"/>
        <v/>
      </c>
      <c r="L39" s="20" t="str">
        <f t="shared" si="2"/>
        <v/>
      </c>
      <c r="M39" s="17"/>
      <c r="N39" s="21" t="str">
        <f>IF(B39="","",TRIM(IF(COUNTIF('Registru PV'!$B$5:$B$304,B39)=0,"PV inexistent în registru. ","")&amp;IF(OR(D39="",F39="",G39="",H39="",I39=""),"Date incomplete. ","")&amp;IF(AND(N(L39)&lt;&gt;0,M39=""),"Diferență fără observație. ","")&amp;IF(AND(OR(I39="Deteriorat",I39="Defect",I39="Lipsă"),M39=""),"Stare fără observație. ","")))</f>
        <v/>
      </c>
    </row>
    <row r="40" spans="1:14" x14ac:dyDescent="0.2">
      <c r="A40" s="1" t="str">
        <f t="shared" si="0"/>
        <v/>
      </c>
      <c r="B40" s="15"/>
      <c r="C40" s="16" t="str">
        <f>IF(B40="","",COUNTIF(INDEX($B:$B,5):B40,B40))</f>
        <v/>
      </c>
      <c r="D40" s="17"/>
      <c r="E40" s="6"/>
      <c r="F40" s="15"/>
      <c r="G40" s="6"/>
      <c r="H40" s="6"/>
      <c r="I40" s="15"/>
      <c r="J40" s="18"/>
      <c r="K40" s="19" t="str">
        <f t="shared" si="1"/>
        <v/>
      </c>
      <c r="L40" s="20" t="str">
        <f t="shared" si="2"/>
        <v/>
      </c>
      <c r="M40" s="17"/>
      <c r="N40" s="21" t="str">
        <f>IF(B40="","",TRIM(IF(COUNTIF('Registru PV'!$B$5:$B$304,B40)=0,"PV inexistent în registru. ","")&amp;IF(OR(D40="",F40="",G40="",H40="",I40=""),"Date incomplete. ","")&amp;IF(AND(N(L40)&lt;&gt;0,M40=""),"Diferență fără observație. ","")&amp;IF(AND(OR(I40="Deteriorat",I40="Defect",I40="Lipsă"),M40=""),"Stare fără observație. ","")))</f>
        <v/>
      </c>
    </row>
    <row r="41" spans="1:14" x14ac:dyDescent="0.2">
      <c r="A41" s="1" t="str">
        <f t="shared" si="0"/>
        <v/>
      </c>
      <c r="B41" s="15"/>
      <c r="C41" s="16" t="str">
        <f>IF(B41="","",COUNTIF(INDEX($B:$B,5):B41,B41))</f>
        <v/>
      </c>
      <c r="D41" s="17"/>
      <c r="E41" s="6"/>
      <c r="F41" s="15"/>
      <c r="G41" s="6"/>
      <c r="H41" s="6"/>
      <c r="I41" s="15"/>
      <c r="J41" s="18"/>
      <c r="K41" s="19" t="str">
        <f t="shared" si="1"/>
        <v/>
      </c>
      <c r="L41" s="20" t="str">
        <f t="shared" si="2"/>
        <v/>
      </c>
      <c r="M41" s="17"/>
      <c r="N41" s="21" t="str">
        <f>IF(B41="","",TRIM(IF(COUNTIF('Registru PV'!$B$5:$B$304,B41)=0,"PV inexistent în registru. ","")&amp;IF(OR(D41="",F41="",G41="",H41="",I41=""),"Date incomplete. ","")&amp;IF(AND(N(L41)&lt;&gt;0,M41=""),"Diferență fără observație. ","")&amp;IF(AND(OR(I41="Deteriorat",I41="Defect",I41="Lipsă"),M41=""),"Stare fără observație. ","")))</f>
        <v/>
      </c>
    </row>
    <row r="42" spans="1:14" x14ac:dyDescent="0.2">
      <c r="A42" s="1" t="str">
        <f t="shared" si="0"/>
        <v/>
      </c>
      <c r="B42" s="15"/>
      <c r="C42" s="16" t="str">
        <f>IF(B42="","",COUNTIF(INDEX($B:$B,5):B42,B42))</f>
        <v/>
      </c>
      <c r="D42" s="17"/>
      <c r="E42" s="6"/>
      <c r="F42" s="15"/>
      <c r="G42" s="6"/>
      <c r="H42" s="6"/>
      <c r="I42" s="15"/>
      <c r="J42" s="18"/>
      <c r="K42" s="19" t="str">
        <f t="shared" si="1"/>
        <v/>
      </c>
      <c r="L42" s="20" t="str">
        <f t="shared" si="2"/>
        <v/>
      </c>
      <c r="M42" s="17"/>
      <c r="N42" s="21" t="str">
        <f>IF(B42="","",TRIM(IF(COUNTIF('Registru PV'!$B$5:$B$304,B42)=0,"PV inexistent în registru. ","")&amp;IF(OR(D42="",F42="",G42="",H42="",I42=""),"Date incomplete. ","")&amp;IF(AND(N(L42)&lt;&gt;0,M42=""),"Diferență fără observație. ","")&amp;IF(AND(OR(I42="Deteriorat",I42="Defect",I42="Lipsă"),M42=""),"Stare fără observație. ","")))</f>
        <v/>
      </c>
    </row>
    <row r="43" spans="1:14" x14ac:dyDescent="0.2">
      <c r="A43" s="1" t="str">
        <f t="shared" si="0"/>
        <v/>
      </c>
      <c r="B43" s="15"/>
      <c r="C43" s="16" t="str">
        <f>IF(B43="","",COUNTIF(INDEX($B:$B,5):B43,B43))</f>
        <v/>
      </c>
      <c r="D43" s="17"/>
      <c r="E43" s="6"/>
      <c r="F43" s="15"/>
      <c r="G43" s="6"/>
      <c r="H43" s="6"/>
      <c r="I43" s="15"/>
      <c r="J43" s="18"/>
      <c r="K43" s="19" t="str">
        <f t="shared" si="1"/>
        <v/>
      </c>
      <c r="L43" s="20" t="str">
        <f t="shared" si="2"/>
        <v/>
      </c>
      <c r="M43" s="17"/>
      <c r="N43" s="21" t="str">
        <f>IF(B43="","",TRIM(IF(COUNTIF('Registru PV'!$B$5:$B$304,B43)=0,"PV inexistent în registru. ","")&amp;IF(OR(D43="",F43="",G43="",H43="",I43=""),"Date incomplete. ","")&amp;IF(AND(N(L43)&lt;&gt;0,M43=""),"Diferență fără observație. ","")&amp;IF(AND(OR(I43="Deteriorat",I43="Defect",I43="Lipsă"),M43=""),"Stare fără observație. ","")))</f>
        <v/>
      </c>
    </row>
    <row r="44" spans="1:14" x14ac:dyDescent="0.2">
      <c r="A44" s="1" t="str">
        <f t="shared" si="0"/>
        <v/>
      </c>
      <c r="B44" s="15"/>
      <c r="C44" s="16" t="str">
        <f>IF(B44="","",COUNTIF(INDEX($B:$B,5):B44,B44))</f>
        <v/>
      </c>
      <c r="D44" s="17"/>
      <c r="E44" s="6"/>
      <c r="F44" s="15"/>
      <c r="G44" s="6"/>
      <c r="H44" s="6"/>
      <c r="I44" s="15"/>
      <c r="J44" s="18"/>
      <c r="K44" s="19" t="str">
        <f t="shared" si="1"/>
        <v/>
      </c>
      <c r="L44" s="20" t="str">
        <f t="shared" si="2"/>
        <v/>
      </c>
      <c r="M44" s="17"/>
      <c r="N44" s="21" t="str">
        <f>IF(B44="","",TRIM(IF(COUNTIF('Registru PV'!$B$5:$B$304,B44)=0,"PV inexistent în registru. ","")&amp;IF(OR(D44="",F44="",G44="",H44="",I44=""),"Date incomplete. ","")&amp;IF(AND(N(L44)&lt;&gt;0,M44=""),"Diferență fără observație. ","")&amp;IF(AND(OR(I44="Deteriorat",I44="Defect",I44="Lipsă"),M44=""),"Stare fără observație. ","")))</f>
        <v/>
      </c>
    </row>
    <row r="45" spans="1:14" x14ac:dyDescent="0.2">
      <c r="A45" s="1" t="str">
        <f t="shared" si="0"/>
        <v/>
      </c>
      <c r="B45" s="15"/>
      <c r="C45" s="16" t="str">
        <f>IF(B45="","",COUNTIF(INDEX($B:$B,5):B45,B45))</f>
        <v/>
      </c>
      <c r="D45" s="17"/>
      <c r="E45" s="6"/>
      <c r="F45" s="15"/>
      <c r="G45" s="6"/>
      <c r="H45" s="6"/>
      <c r="I45" s="15"/>
      <c r="J45" s="18"/>
      <c r="K45" s="19" t="str">
        <f t="shared" si="1"/>
        <v/>
      </c>
      <c r="L45" s="20" t="str">
        <f t="shared" si="2"/>
        <v/>
      </c>
      <c r="M45" s="17"/>
      <c r="N45" s="21" t="str">
        <f>IF(B45="","",TRIM(IF(COUNTIF('Registru PV'!$B$5:$B$304,B45)=0,"PV inexistent în registru. ","")&amp;IF(OR(D45="",F45="",G45="",H45="",I45=""),"Date incomplete. ","")&amp;IF(AND(N(L45)&lt;&gt;0,M45=""),"Diferență fără observație. ","")&amp;IF(AND(OR(I45="Deteriorat",I45="Defect",I45="Lipsă"),M45=""),"Stare fără observație. ","")))</f>
        <v/>
      </c>
    </row>
    <row r="46" spans="1:14" x14ac:dyDescent="0.2">
      <c r="A46" s="1" t="str">
        <f t="shared" si="0"/>
        <v/>
      </c>
      <c r="B46" s="15"/>
      <c r="C46" s="16" t="str">
        <f>IF(B46="","",COUNTIF(INDEX($B:$B,5):B46,B46))</f>
        <v/>
      </c>
      <c r="D46" s="17"/>
      <c r="E46" s="6"/>
      <c r="F46" s="15"/>
      <c r="G46" s="6"/>
      <c r="H46" s="6"/>
      <c r="I46" s="15"/>
      <c r="J46" s="18"/>
      <c r="K46" s="19" t="str">
        <f t="shared" si="1"/>
        <v/>
      </c>
      <c r="L46" s="20" t="str">
        <f t="shared" si="2"/>
        <v/>
      </c>
      <c r="M46" s="17"/>
      <c r="N46" s="21" t="str">
        <f>IF(B46="","",TRIM(IF(COUNTIF('Registru PV'!$B$5:$B$304,B46)=0,"PV inexistent în registru. ","")&amp;IF(OR(D46="",F46="",G46="",H46="",I46=""),"Date incomplete. ","")&amp;IF(AND(N(L46)&lt;&gt;0,M46=""),"Diferență fără observație. ","")&amp;IF(AND(OR(I46="Deteriorat",I46="Defect",I46="Lipsă"),M46=""),"Stare fără observație. ","")))</f>
        <v/>
      </c>
    </row>
    <row r="47" spans="1:14" x14ac:dyDescent="0.2">
      <c r="A47" s="1" t="str">
        <f t="shared" si="0"/>
        <v/>
      </c>
      <c r="B47" s="15"/>
      <c r="C47" s="16" t="str">
        <f>IF(B47="","",COUNTIF(INDEX($B:$B,5):B47,B47))</f>
        <v/>
      </c>
      <c r="D47" s="17"/>
      <c r="E47" s="6"/>
      <c r="F47" s="15"/>
      <c r="G47" s="6"/>
      <c r="H47" s="6"/>
      <c r="I47" s="15"/>
      <c r="J47" s="18"/>
      <c r="K47" s="19" t="str">
        <f t="shared" si="1"/>
        <v/>
      </c>
      <c r="L47" s="20" t="str">
        <f t="shared" si="2"/>
        <v/>
      </c>
      <c r="M47" s="17"/>
      <c r="N47" s="21" t="str">
        <f>IF(B47="","",TRIM(IF(COUNTIF('Registru PV'!$B$5:$B$304,B47)=0,"PV inexistent în registru. ","")&amp;IF(OR(D47="",F47="",G47="",H47="",I47=""),"Date incomplete. ","")&amp;IF(AND(N(L47)&lt;&gt;0,M47=""),"Diferență fără observație. ","")&amp;IF(AND(OR(I47="Deteriorat",I47="Defect",I47="Lipsă"),M47=""),"Stare fără observație. ","")))</f>
        <v/>
      </c>
    </row>
    <row r="48" spans="1:14" x14ac:dyDescent="0.2">
      <c r="A48" s="1" t="str">
        <f t="shared" si="0"/>
        <v/>
      </c>
      <c r="B48" s="15"/>
      <c r="C48" s="16" t="str">
        <f>IF(B48="","",COUNTIF(INDEX($B:$B,5):B48,B48))</f>
        <v/>
      </c>
      <c r="D48" s="17"/>
      <c r="E48" s="6"/>
      <c r="F48" s="15"/>
      <c r="G48" s="6"/>
      <c r="H48" s="6"/>
      <c r="I48" s="15"/>
      <c r="J48" s="18"/>
      <c r="K48" s="19" t="str">
        <f t="shared" si="1"/>
        <v/>
      </c>
      <c r="L48" s="20" t="str">
        <f t="shared" si="2"/>
        <v/>
      </c>
      <c r="M48" s="17"/>
      <c r="N48" s="21" t="str">
        <f>IF(B48="","",TRIM(IF(COUNTIF('Registru PV'!$B$5:$B$304,B48)=0,"PV inexistent în registru. ","")&amp;IF(OR(D48="",F48="",G48="",H48="",I48=""),"Date incomplete. ","")&amp;IF(AND(N(L48)&lt;&gt;0,M48=""),"Diferență fără observație. ","")&amp;IF(AND(OR(I48="Deteriorat",I48="Defect",I48="Lipsă"),M48=""),"Stare fără observație. ","")))</f>
        <v/>
      </c>
    </row>
    <row r="49" spans="1:14" x14ac:dyDescent="0.2">
      <c r="A49" s="1" t="str">
        <f t="shared" si="0"/>
        <v/>
      </c>
      <c r="B49" s="15"/>
      <c r="C49" s="16" t="str">
        <f>IF(B49="","",COUNTIF(INDEX($B:$B,5):B49,B49))</f>
        <v/>
      </c>
      <c r="D49" s="17"/>
      <c r="E49" s="6"/>
      <c r="F49" s="15"/>
      <c r="G49" s="6"/>
      <c r="H49" s="6"/>
      <c r="I49" s="15"/>
      <c r="J49" s="18"/>
      <c r="K49" s="19" t="str">
        <f t="shared" si="1"/>
        <v/>
      </c>
      <c r="L49" s="20" t="str">
        <f t="shared" si="2"/>
        <v/>
      </c>
      <c r="M49" s="17"/>
      <c r="N49" s="21" t="str">
        <f>IF(B49="","",TRIM(IF(COUNTIF('Registru PV'!$B$5:$B$304,B49)=0,"PV inexistent în registru. ","")&amp;IF(OR(D49="",F49="",G49="",H49="",I49=""),"Date incomplete. ","")&amp;IF(AND(N(L49)&lt;&gt;0,M49=""),"Diferență fără observație. ","")&amp;IF(AND(OR(I49="Deteriorat",I49="Defect",I49="Lipsă"),M49=""),"Stare fără observație. ","")))</f>
        <v/>
      </c>
    </row>
    <row r="50" spans="1:14" x14ac:dyDescent="0.2">
      <c r="A50" s="1" t="str">
        <f t="shared" si="0"/>
        <v/>
      </c>
      <c r="B50" s="15"/>
      <c r="C50" s="16" t="str">
        <f>IF(B50="","",COUNTIF(INDEX($B:$B,5):B50,B50))</f>
        <v/>
      </c>
      <c r="D50" s="17"/>
      <c r="E50" s="6"/>
      <c r="F50" s="15"/>
      <c r="G50" s="6"/>
      <c r="H50" s="6"/>
      <c r="I50" s="15"/>
      <c r="J50" s="18"/>
      <c r="K50" s="19" t="str">
        <f t="shared" si="1"/>
        <v/>
      </c>
      <c r="L50" s="20" t="str">
        <f t="shared" si="2"/>
        <v/>
      </c>
      <c r="M50" s="17"/>
      <c r="N50" s="21" t="str">
        <f>IF(B50="","",TRIM(IF(COUNTIF('Registru PV'!$B$5:$B$304,B50)=0,"PV inexistent în registru. ","")&amp;IF(OR(D50="",F50="",G50="",H50="",I50=""),"Date incomplete. ","")&amp;IF(AND(N(L50)&lt;&gt;0,M50=""),"Diferență fără observație. ","")&amp;IF(AND(OR(I50="Deteriorat",I50="Defect",I50="Lipsă"),M50=""),"Stare fără observație. ","")))</f>
        <v/>
      </c>
    </row>
    <row r="51" spans="1:14" x14ac:dyDescent="0.2">
      <c r="A51" s="1" t="str">
        <f t="shared" si="0"/>
        <v/>
      </c>
      <c r="B51" s="15"/>
      <c r="C51" s="16" t="str">
        <f>IF(B51="","",COUNTIF(INDEX($B:$B,5):B51,B51))</f>
        <v/>
      </c>
      <c r="D51" s="17"/>
      <c r="E51" s="6"/>
      <c r="F51" s="15"/>
      <c r="G51" s="6"/>
      <c r="H51" s="6"/>
      <c r="I51" s="15"/>
      <c r="J51" s="18"/>
      <c r="K51" s="19" t="str">
        <f t="shared" si="1"/>
        <v/>
      </c>
      <c r="L51" s="20" t="str">
        <f t="shared" si="2"/>
        <v/>
      </c>
      <c r="M51" s="17"/>
      <c r="N51" s="21" t="str">
        <f>IF(B51="","",TRIM(IF(COUNTIF('Registru PV'!$B$5:$B$304,B51)=0,"PV inexistent în registru. ","")&amp;IF(OR(D51="",F51="",G51="",H51="",I51=""),"Date incomplete. ","")&amp;IF(AND(N(L51)&lt;&gt;0,M51=""),"Diferență fără observație. ","")&amp;IF(AND(OR(I51="Deteriorat",I51="Defect",I51="Lipsă"),M51=""),"Stare fără observație. ","")))</f>
        <v/>
      </c>
    </row>
    <row r="52" spans="1:14" x14ac:dyDescent="0.2">
      <c r="A52" s="1" t="str">
        <f t="shared" si="0"/>
        <v/>
      </c>
      <c r="B52" s="15"/>
      <c r="C52" s="16" t="str">
        <f>IF(B52="","",COUNTIF(INDEX($B:$B,5):B52,B52))</f>
        <v/>
      </c>
      <c r="D52" s="17"/>
      <c r="E52" s="6"/>
      <c r="F52" s="15"/>
      <c r="G52" s="6"/>
      <c r="H52" s="6"/>
      <c r="I52" s="15"/>
      <c r="J52" s="18"/>
      <c r="K52" s="19" t="str">
        <f t="shared" si="1"/>
        <v/>
      </c>
      <c r="L52" s="20" t="str">
        <f t="shared" si="2"/>
        <v/>
      </c>
      <c r="M52" s="17"/>
      <c r="N52" s="21" t="str">
        <f>IF(B52="","",TRIM(IF(COUNTIF('Registru PV'!$B$5:$B$304,B52)=0,"PV inexistent în registru. ","")&amp;IF(OR(D52="",F52="",G52="",H52="",I52=""),"Date incomplete. ","")&amp;IF(AND(N(L52)&lt;&gt;0,M52=""),"Diferență fără observație. ","")&amp;IF(AND(OR(I52="Deteriorat",I52="Defect",I52="Lipsă"),M52=""),"Stare fără observație. ","")))</f>
        <v/>
      </c>
    </row>
    <row r="53" spans="1:14" x14ac:dyDescent="0.2">
      <c r="A53" s="1" t="str">
        <f t="shared" si="0"/>
        <v/>
      </c>
      <c r="B53" s="15"/>
      <c r="C53" s="16" t="str">
        <f>IF(B53="","",COUNTIF(INDEX($B:$B,5):B53,B53))</f>
        <v/>
      </c>
      <c r="D53" s="17"/>
      <c r="E53" s="6"/>
      <c r="F53" s="15"/>
      <c r="G53" s="6"/>
      <c r="H53" s="6"/>
      <c r="I53" s="15"/>
      <c r="J53" s="18"/>
      <c r="K53" s="19" t="str">
        <f t="shared" si="1"/>
        <v/>
      </c>
      <c r="L53" s="20" t="str">
        <f t="shared" si="2"/>
        <v/>
      </c>
      <c r="M53" s="17"/>
      <c r="N53" s="21" t="str">
        <f>IF(B53="","",TRIM(IF(COUNTIF('Registru PV'!$B$5:$B$304,B53)=0,"PV inexistent în registru. ","")&amp;IF(OR(D53="",F53="",G53="",H53="",I53=""),"Date incomplete. ","")&amp;IF(AND(N(L53)&lt;&gt;0,M53=""),"Diferență fără observație. ","")&amp;IF(AND(OR(I53="Deteriorat",I53="Defect",I53="Lipsă"),M53=""),"Stare fără observație. ","")))</f>
        <v/>
      </c>
    </row>
    <row r="54" spans="1:14" x14ac:dyDescent="0.2">
      <c r="A54" s="1" t="str">
        <f t="shared" si="0"/>
        <v/>
      </c>
      <c r="B54" s="15"/>
      <c r="C54" s="16" t="str">
        <f>IF(B54="","",COUNTIF(INDEX($B:$B,5):B54,B54))</f>
        <v/>
      </c>
      <c r="D54" s="17"/>
      <c r="E54" s="6"/>
      <c r="F54" s="15"/>
      <c r="G54" s="6"/>
      <c r="H54" s="6"/>
      <c r="I54" s="15"/>
      <c r="J54" s="18"/>
      <c r="K54" s="19" t="str">
        <f t="shared" si="1"/>
        <v/>
      </c>
      <c r="L54" s="20" t="str">
        <f t="shared" si="2"/>
        <v/>
      </c>
      <c r="M54" s="17"/>
      <c r="N54" s="21" t="str">
        <f>IF(B54="","",TRIM(IF(COUNTIF('Registru PV'!$B$5:$B$304,B54)=0,"PV inexistent în registru. ","")&amp;IF(OR(D54="",F54="",G54="",H54="",I54=""),"Date incomplete. ","")&amp;IF(AND(N(L54)&lt;&gt;0,M54=""),"Diferență fără observație. ","")&amp;IF(AND(OR(I54="Deteriorat",I54="Defect",I54="Lipsă"),M54=""),"Stare fără observație. ","")))</f>
        <v/>
      </c>
    </row>
    <row r="55" spans="1:14" x14ac:dyDescent="0.2">
      <c r="A55" s="1" t="str">
        <f t="shared" si="0"/>
        <v/>
      </c>
      <c r="B55" s="15"/>
      <c r="C55" s="16" t="str">
        <f>IF(B55="","",COUNTIF(INDEX($B:$B,5):B55,B55))</f>
        <v/>
      </c>
      <c r="D55" s="17"/>
      <c r="E55" s="6"/>
      <c r="F55" s="15"/>
      <c r="G55" s="6"/>
      <c r="H55" s="6"/>
      <c r="I55" s="15"/>
      <c r="J55" s="18"/>
      <c r="K55" s="19" t="str">
        <f t="shared" si="1"/>
        <v/>
      </c>
      <c r="L55" s="20" t="str">
        <f t="shared" si="2"/>
        <v/>
      </c>
      <c r="M55" s="17"/>
      <c r="N55" s="21" t="str">
        <f>IF(B55="","",TRIM(IF(COUNTIF('Registru PV'!$B$5:$B$304,B55)=0,"PV inexistent în registru. ","")&amp;IF(OR(D55="",F55="",G55="",H55="",I55=""),"Date incomplete. ","")&amp;IF(AND(N(L55)&lt;&gt;0,M55=""),"Diferență fără observație. ","")&amp;IF(AND(OR(I55="Deteriorat",I55="Defect",I55="Lipsă"),M55=""),"Stare fără observație. ","")))</f>
        <v/>
      </c>
    </row>
    <row r="56" spans="1:14" x14ac:dyDescent="0.2">
      <c r="A56" s="1" t="str">
        <f t="shared" si="0"/>
        <v/>
      </c>
      <c r="B56" s="15"/>
      <c r="C56" s="16" t="str">
        <f>IF(B56="","",COUNTIF(INDEX($B:$B,5):B56,B56))</f>
        <v/>
      </c>
      <c r="D56" s="17"/>
      <c r="E56" s="6"/>
      <c r="F56" s="15"/>
      <c r="G56" s="6"/>
      <c r="H56" s="6"/>
      <c r="I56" s="15"/>
      <c r="J56" s="18"/>
      <c r="K56" s="19" t="str">
        <f t="shared" si="1"/>
        <v/>
      </c>
      <c r="L56" s="20" t="str">
        <f t="shared" si="2"/>
        <v/>
      </c>
      <c r="M56" s="17"/>
      <c r="N56" s="21" t="str">
        <f>IF(B56="","",TRIM(IF(COUNTIF('Registru PV'!$B$5:$B$304,B56)=0,"PV inexistent în registru. ","")&amp;IF(OR(D56="",F56="",G56="",H56="",I56=""),"Date incomplete. ","")&amp;IF(AND(N(L56)&lt;&gt;0,M56=""),"Diferență fără observație. ","")&amp;IF(AND(OR(I56="Deteriorat",I56="Defect",I56="Lipsă"),M56=""),"Stare fără observație. ","")))</f>
        <v/>
      </c>
    </row>
    <row r="57" spans="1:14" x14ac:dyDescent="0.2">
      <c r="A57" s="1" t="str">
        <f t="shared" si="0"/>
        <v/>
      </c>
      <c r="B57" s="15"/>
      <c r="C57" s="16" t="str">
        <f>IF(B57="","",COUNTIF(INDEX($B:$B,5):B57,B57))</f>
        <v/>
      </c>
      <c r="D57" s="17"/>
      <c r="E57" s="6"/>
      <c r="F57" s="15"/>
      <c r="G57" s="6"/>
      <c r="H57" s="6"/>
      <c r="I57" s="15"/>
      <c r="J57" s="18"/>
      <c r="K57" s="19" t="str">
        <f t="shared" si="1"/>
        <v/>
      </c>
      <c r="L57" s="20" t="str">
        <f t="shared" si="2"/>
        <v/>
      </c>
      <c r="M57" s="17"/>
      <c r="N57" s="21" t="str">
        <f>IF(B57="","",TRIM(IF(COUNTIF('Registru PV'!$B$5:$B$304,B57)=0,"PV inexistent în registru. ","")&amp;IF(OR(D57="",F57="",G57="",H57="",I57=""),"Date incomplete. ","")&amp;IF(AND(N(L57)&lt;&gt;0,M57=""),"Diferență fără observație. ","")&amp;IF(AND(OR(I57="Deteriorat",I57="Defect",I57="Lipsă"),M57=""),"Stare fără observație. ","")))</f>
        <v/>
      </c>
    </row>
    <row r="58" spans="1:14" x14ac:dyDescent="0.2">
      <c r="A58" s="1" t="str">
        <f t="shared" si="0"/>
        <v/>
      </c>
      <c r="B58" s="15"/>
      <c r="C58" s="16" t="str">
        <f>IF(B58="","",COUNTIF(INDEX($B:$B,5):B58,B58))</f>
        <v/>
      </c>
      <c r="D58" s="17"/>
      <c r="E58" s="6"/>
      <c r="F58" s="15"/>
      <c r="G58" s="6"/>
      <c r="H58" s="6"/>
      <c r="I58" s="15"/>
      <c r="J58" s="18"/>
      <c r="K58" s="19" t="str">
        <f t="shared" si="1"/>
        <v/>
      </c>
      <c r="L58" s="20" t="str">
        <f t="shared" si="2"/>
        <v/>
      </c>
      <c r="M58" s="17"/>
      <c r="N58" s="21" t="str">
        <f>IF(B58="","",TRIM(IF(COUNTIF('Registru PV'!$B$5:$B$304,B58)=0,"PV inexistent în registru. ","")&amp;IF(OR(D58="",F58="",G58="",H58="",I58=""),"Date incomplete. ","")&amp;IF(AND(N(L58)&lt;&gt;0,M58=""),"Diferență fără observație. ","")&amp;IF(AND(OR(I58="Deteriorat",I58="Defect",I58="Lipsă"),M58=""),"Stare fără observație. ","")))</f>
        <v/>
      </c>
    </row>
    <row r="59" spans="1:14" x14ac:dyDescent="0.2">
      <c r="A59" s="1" t="str">
        <f t="shared" si="0"/>
        <v/>
      </c>
      <c r="B59" s="15"/>
      <c r="C59" s="16" t="str">
        <f>IF(B59="","",COUNTIF(INDEX($B:$B,5):B59,B59))</f>
        <v/>
      </c>
      <c r="D59" s="17"/>
      <c r="E59" s="6"/>
      <c r="F59" s="15"/>
      <c r="G59" s="6"/>
      <c r="H59" s="6"/>
      <c r="I59" s="15"/>
      <c r="J59" s="18"/>
      <c r="K59" s="19" t="str">
        <f t="shared" si="1"/>
        <v/>
      </c>
      <c r="L59" s="20" t="str">
        <f t="shared" si="2"/>
        <v/>
      </c>
      <c r="M59" s="17"/>
      <c r="N59" s="21" t="str">
        <f>IF(B59="","",TRIM(IF(COUNTIF('Registru PV'!$B$5:$B$304,B59)=0,"PV inexistent în registru. ","")&amp;IF(OR(D59="",F59="",G59="",H59="",I59=""),"Date incomplete. ","")&amp;IF(AND(N(L59)&lt;&gt;0,M59=""),"Diferență fără observație. ","")&amp;IF(AND(OR(I59="Deteriorat",I59="Defect",I59="Lipsă"),M59=""),"Stare fără observație. ","")))</f>
        <v/>
      </c>
    </row>
    <row r="60" spans="1:14" x14ac:dyDescent="0.2">
      <c r="A60" s="1" t="str">
        <f t="shared" si="0"/>
        <v/>
      </c>
      <c r="B60" s="15"/>
      <c r="C60" s="16" t="str">
        <f>IF(B60="","",COUNTIF(INDEX($B:$B,5):B60,B60))</f>
        <v/>
      </c>
      <c r="D60" s="17"/>
      <c r="E60" s="6"/>
      <c r="F60" s="15"/>
      <c r="G60" s="6"/>
      <c r="H60" s="6"/>
      <c r="I60" s="15"/>
      <c r="J60" s="18"/>
      <c r="K60" s="19" t="str">
        <f t="shared" si="1"/>
        <v/>
      </c>
      <c r="L60" s="20" t="str">
        <f t="shared" si="2"/>
        <v/>
      </c>
      <c r="M60" s="17"/>
      <c r="N60" s="21" t="str">
        <f>IF(B60="","",TRIM(IF(COUNTIF('Registru PV'!$B$5:$B$304,B60)=0,"PV inexistent în registru. ","")&amp;IF(OR(D60="",F60="",G60="",H60="",I60=""),"Date incomplete. ","")&amp;IF(AND(N(L60)&lt;&gt;0,M60=""),"Diferență fără observație. ","")&amp;IF(AND(OR(I60="Deteriorat",I60="Defect",I60="Lipsă"),M60=""),"Stare fără observație. ","")))</f>
        <v/>
      </c>
    </row>
    <row r="61" spans="1:14" x14ac:dyDescent="0.2">
      <c r="A61" s="1" t="str">
        <f t="shared" si="0"/>
        <v/>
      </c>
      <c r="B61" s="15"/>
      <c r="C61" s="16" t="str">
        <f>IF(B61="","",COUNTIF(INDEX($B:$B,5):B61,B61))</f>
        <v/>
      </c>
      <c r="D61" s="17"/>
      <c r="E61" s="6"/>
      <c r="F61" s="15"/>
      <c r="G61" s="6"/>
      <c r="H61" s="6"/>
      <c r="I61" s="15"/>
      <c r="J61" s="18"/>
      <c r="K61" s="19" t="str">
        <f t="shared" si="1"/>
        <v/>
      </c>
      <c r="L61" s="20" t="str">
        <f t="shared" si="2"/>
        <v/>
      </c>
      <c r="M61" s="17"/>
      <c r="N61" s="21" t="str">
        <f>IF(B61="","",TRIM(IF(COUNTIF('Registru PV'!$B$5:$B$304,B61)=0,"PV inexistent în registru. ","")&amp;IF(OR(D61="",F61="",G61="",H61="",I61=""),"Date incomplete. ","")&amp;IF(AND(N(L61)&lt;&gt;0,M61=""),"Diferență fără observație. ","")&amp;IF(AND(OR(I61="Deteriorat",I61="Defect",I61="Lipsă"),M61=""),"Stare fără observație. ","")))</f>
        <v/>
      </c>
    </row>
    <row r="62" spans="1:14" x14ac:dyDescent="0.2">
      <c r="A62" s="1" t="str">
        <f t="shared" si="0"/>
        <v/>
      </c>
      <c r="B62" s="15"/>
      <c r="C62" s="16" t="str">
        <f>IF(B62="","",COUNTIF(INDEX($B:$B,5):B62,B62))</f>
        <v/>
      </c>
      <c r="D62" s="17"/>
      <c r="E62" s="6"/>
      <c r="F62" s="15"/>
      <c r="G62" s="6"/>
      <c r="H62" s="6"/>
      <c r="I62" s="15"/>
      <c r="J62" s="18"/>
      <c r="K62" s="19" t="str">
        <f t="shared" si="1"/>
        <v/>
      </c>
      <c r="L62" s="20" t="str">
        <f t="shared" si="2"/>
        <v/>
      </c>
      <c r="M62" s="17"/>
      <c r="N62" s="21" t="str">
        <f>IF(B62="","",TRIM(IF(COUNTIF('Registru PV'!$B$5:$B$304,B62)=0,"PV inexistent în registru. ","")&amp;IF(OR(D62="",F62="",G62="",H62="",I62=""),"Date incomplete. ","")&amp;IF(AND(N(L62)&lt;&gt;0,M62=""),"Diferență fără observație. ","")&amp;IF(AND(OR(I62="Deteriorat",I62="Defect",I62="Lipsă"),M62=""),"Stare fără observație. ","")))</f>
        <v/>
      </c>
    </row>
    <row r="63" spans="1:14" x14ac:dyDescent="0.2">
      <c r="A63" s="1" t="str">
        <f t="shared" si="0"/>
        <v/>
      </c>
      <c r="B63" s="15"/>
      <c r="C63" s="16" t="str">
        <f>IF(B63="","",COUNTIF(INDEX($B:$B,5):B63,B63))</f>
        <v/>
      </c>
      <c r="D63" s="17"/>
      <c r="E63" s="6"/>
      <c r="F63" s="15"/>
      <c r="G63" s="6"/>
      <c r="H63" s="6"/>
      <c r="I63" s="15"/>
      <c r="J63" s="18"/>
      <c r="K63" s="19" t="str">
        <f t="shared" si="1"/>
        <v/>
      </c>
      <c r="L63" s="20" t="str">
        <f t="shared" si="2"/>
        <v/>
      </c>
      <c r="M63" s="17"/>
      <c r="N63" s="21" t="str">
        <f>IF(B63="","",TRIM(IF(COUNTIF('Registru PV'!$B$5:$B$304,B63)=0,"PV inexistent în registru. ","")&amp;IF(OR(D63="",F63="",G63="",H63="",I63=""),"Date incomplete. ","")&amp;IF(AND(N(L63)&lt;&gt;0,M63=""),"Diferență fără observație. ","")&amp;IF(AND(OR(I63="Deteriorat",I63="Defect",I63="Lipsă"),M63=""),"Stare fără observație. ","")))</f>
        <v/>
      </c>
    </row>
    <row r="64" spans="1:14" x14ac:dyDescent="0.2">
      <c r="A64" s="1" t="str">
        <f t="shared" si="0"/>
        <v/>
      </c>
      <c r="B64" s="15"/>
      <c r="C64" s="16" t="str">
        <f>IF(B64="","",COUNTIF(INDEX($B:$B,5):B64,B64))</f>
        <v/>
      </c>
      <c r="D64" s="17"/>
      <c r="E64" s="6"/>
      <c r="F64" s="15"/>
      <c r="G64" s="6"/>
      <c r="H64" s="6"/>
      <c r="I64" s="15"/>
      <c r="J64" s="18"/>
      <c r="K64" s="19" t="str">
        <f t="shared" si="1"/>
        <v/>
      </c>
      <c r="L64" s="20" t="str">
        <f t="shared" si="2"/>
        <v/>
      </c>
      <c r="M64" s="17"/>
      <c r="N64" s="21" t="str">
        <f>IF(B64="","",TRIM(IF(COUNTIF('Registru PV'!$B$5:$B$304,B64)=0,"PV inexistent în registru. ","")&amp;IF(OR(D64="",F64="",G64="",H64="",I64=""),"Date incomplete. ","")&amp;IF(AND(N(L64)&lt;&gt;0,M64=""),"Diferență fără observație. ","")&amp;IF(AND(OR(I64="Deteriorat",I64="Defect",I64="Lipsă"),M64=""),"Stare fără observație. ","")))</f>
        <v/>
      </c>
    </row>
    <row r="65" spans="1:14" x14ac:dyDescent="0.2">
      <c r="A65" s="1" t="str">
        <f t="shared" si="0"/>
        <v/>
      </c>
      <c r="B65" s="15"/>
      <c r="C65" s="16" t="str">
        <f>IF(B65="","",COUNTIF(INDEX($B:$B,5):B65,B65))</f>
        <v/>
      </c>
      <c r="D65" s="17"/>
      <c r="E65" s="6"/>
      <c r="F65" s="15"/>
      <c r="G65" s="6"/>
      <c r="H65" s="6"/>
      <c r="I65" s="15"/>
      <c r="J65" s="18"/>
      <c r="K65" s="19" t="str">
        <f t="shared" si="1"/>
        <v/>
      </c>
      <c r="L65" s="20" t="str">
        <f t="shared" si="2"/>
        <v/>
      </c>
      <c r="M65" s="17"/>
      <c r="N65" s="21" t="str">
        <f>IF(B65="","",TRIM(IF(COUNTIF('Registru PV'!$B$5:$B$304,B65)=0,"PV inexistent în registru. ","")&amp;IF(OR(D65="",F65="",G65="",H65="",I65=""),"Date incomplete. ","")&amp;IF(AND(N(L65)&lt;&gt;0,M65=""),"Diferență fără observație. ","")&amp;IF(AND(OR(I65="Deteriorat",I65="Defect",I65="Lipsă"),M65=""),"Stare fără observație. ","")))</f>
        <v/>
      </c>
    </row>
    <row r="66" spans="1:14" x14ac:dyDescent="0.2">
      <c r="A66" s="1" t="str">
        <f t="shared" si="0"/>
        <v/>
      </c>
      <c r="B66" s="15"/>
      <c r="C66" s="16" t="str">
        <f>IF(B66="","",COUNTIF(INDEX($B:$B,5):B66,B66))</f>
        <v/>
      </c>
      <c r="D66" s="17"/>
      <c r="E66" s="6"/>
      <c r="F66" s="15"/>
      <c r="G66" s="6"/>
      <c r="H66" s="6"/>
      <c r="I66" s="15"/>
      <c r="J66" s="18"/>
      <c r="K66" s="19" t="str">
        <f t="shared" si="1"/>
        <v/>
      </c>
      <c r="L66" s="20" t="str">
        <f t="shared" si="2"/>
        <v/>
      </c>
      <c r="M66" s="17"/>
      <c r="N66" s="21" t="str">
        <f>IF(B66="","",TRIM(IF(COUNTIF('Registru PV'!$B$5:$B$304,B66)=0,"PV inexistent în registru. ","")&amp;IF(OR(D66="",F66="",G66="",H66="",I66=""),"Date incomplete. ","")&amp;IF(AND(N(L66)&lt;&gt;0,M66=""),"Diferență fără observație. ","")&amp;IF(AND(OR(I66="Deteriorat",I66="Defect",I66="Lipsă"),M66=""),"Stare fără observație. ","")))</f>
        <v/>
      </c>
    </row>
    <row r="67" spans="1:14" x14ac:dyDescent="0.2">
      <c r="A67" s="1" t="str">
        <f t="shared" si="0"/>
        <v/>
      </c>
      <c r="B67" s="15"/>
      <c r="C67" s="16" t="str">
        <f>IF(B67="","",COUNTIF(INDEX($B:$B,5):B67,B67))</f>
        <v/>
      </c>
      <c r="D67" s="17"/>
      <c r="E67" s="6"/>
      <c r="F67" s="15"/>
      <c r="G67" s="6"/>
      <c r="H67" s="6"/>
      <c r="I67" s="15"/>
      <c r="J67" s="18"/>
      <c r="K67" s="19" t="str">
        <f t="shared" si="1"/>
        <v/>
      </c>
      <c r="L67" s="20" t="str">
        <f t="shared" si="2"/>
        <v/>
      </c>
      <c r="M67" s="17"/>
      <c r="N67" s="21" t="str">
        <f>IF(B67="","",TRIM(IF(COUNTIF('Registru PV'!$B$5:$B$304,B67)=0,"PV inexistent în registru. ","")&amp;IF(OR(D67="",F67="",G67="",H67="",I67=""),"Date incomplete. ","")&amp;IF(AND(N(L67)&lt;&gt;0,M67=""),"Diferență fără observație. ","")&amp;IF(AND(OR(I67="Deteriorat",I67="Defect",I67="Lipsă"),M67=""),"Stare fără observație. ","")))</f>
        <v/>
      </c>
    </row>
    <row r="68" spans="1:14" x14ac:dyDescent="0.2">
      <c r="A68" s="1" t="str">
        <f t="shared" si="0"/>
        <v/>
      </c>
      <c r="B68" s="15"/>
      <c r="C68" s="16" t="str">
        <f>IF(B68="","",COUNTIF(INDEX($B:$B,5):B68,B68))</f>
        <v/>
      </c>
      <c r="D68" s="17"/>
      <c r="E68" s="6"/>
      <c r="F68" s="15"/>
      <c r="G68" s="6"/>
      <c r="H68" s="6"/>
      <c r="I68" s="15"/>
      <c r="J68" s="18"/>
      <c r="K68" s="19" t="str">
        <f t="shared" si="1"/>
        <v/>
      </c>
      <c r="L68" s="20" t="str">
        <f t="shared" si="2"/>
        <v/>
      </c>
      <c r="M68" s="17"/>
      <c r="N68" s="21" t="str">
        <f>IF(B68="","",TRIM(IF(COUNTIF('Registru PV'!$B$5:$B$304,B68)=0,"PV inexistent în registru. ","")&amp;IF(OR(D68="",F68="",G68="",H68="",I68=""),"Date incomplete. ","")&amp;IF(AND(N(L68)&lt;&gt;0,M68=""),"Diferență fără observație. ","")&amp;IF(AND(OR(I68="Deteriorat",I68="Defect",I68="Lipsă"),M68=""),"Stare fără observație. ","")))</f>
        <v/>
      </c>
    </row>
    <row r="69" spans="1:14" x14ac:dyDescent="0.2">
      <c r="A69" s="1" t="str">
        <f t="shared" ref="A69:A132" si="3">IF(B69="","",B69&amp;"|"&amp;C69)</f>
        <v/>
      </c>
      <c r="B69" s="15"/>
      <c r="C69" s="16" t="str">
        <f>IF(B69="","",COUNTIF(INDEX($B:$B,5):B69,B69))</f>
        <v/>
      </c>
      <c r="D69" s="17"/>
      <c r="E69" s="6"/>
      <c r="F69" s="15"/>
      <c r="G69" s="6"/>
      <c r="H69" s="6"/>
      <c r="I69" s="15"/>
      <c r="J69" s="18"/>
      <c r="K69" s="19" t="str">
        <f t="shared" ref="K69:K132" si="4">IF(OR(B69="",J69=""),"",G69*J69)</f>
        <v/>
      </c>
      <c r="L69" s="20" t="str">
        <f t="shared" ref="L69:L132" si="5">IF(OR(G69="",H69=""),"",H69-G69)</f>
        <v/>
      </c>
      <c r="M69" s="17"/>
      <c r="N69" s="21" t="str">
        <f>IF(B69="","",TRIM(IF(COUNTIF('Registru PV'!$B$5:$B$304,B69)=0,"PV inexistent în registru. ","")&amp;IF(OR(D69="",F69="",G69="",H69="",I69=""),"Date incomplete. ","")&amp;IF(AND(N(L69)&lt;&gt;0,M69=""),"Diferență fără observație. ","")&amp;IF(AND(OR(I69="Deteriorat",I69="Defect",I69="Lipsă"),M69=""),"Stare fără observație. ","")))</f>
        <v/>
      </c>
    </row>
    <row r="70" spans="1:14" x14ac:dyDescent="0.2">
      <c r="A70" s="1" t="str">
        <f t="shared" si="3"/>
        <v/>
      </c>
      <c r="B70" s="15"/>
      <c r="C70" s="16" t="str">
        <f>IF(B70="","",COUNTIF(INDEX($B:$B,5):B70,B70))</f>
        <v/>
      </c>
      <c r="D70" s="17"/>
      <c r="E70" s="6"/>
      <c r="F70" s="15"/>
      <c r="G70" s="6"/>
      <c r="H70" s="6"/>
      <c r="I70" s="15"/>
      <c r="J70" s="18"/>
      <c r="K70" s="19" t="str">
        <f t="shared" si="4"/>
        <v/>
      </c>
      <c r="L70" s="20" t="str">
        <f t="shared" si="5"/>
        <v/>
      </c>
      <c r="M70" s="17"/>
      <c r="N70" s="21" t="str">
        <f>IF(B70="","",TRIM(IF(COUNTIF('Registru PV'!$B$5:$B$304,B70)=0,"PV inexistent în registru. ","")&amp;IF(OR(D70="",F70="",G70="",H70="",I70=""),"Date incomplete. ","")&amp;IF(AND(N(L70)&lt;&gt;0,M70=""),"Diferență fără observație. ","")&amp;IF(AND(OR(I70="Deteriorat",I70="Defect",I70="Lipsă"),M70=""),"Stare fără observație. ","")))</f>
        <v/>
      </c>
    </row>
    <row r="71" spans="1:14" x14ac:dyDescent="0.2">
      <c r="A71" s="1" t="str">
        <f t="shared" si="3"/>
        <v/>
      </c>
      <c r="B71" s="15"/>
      <c r="C71" s="16" t="str">
        <f>IF(B71="","",COUNTIF(INDEX($B:$B,5):B71,B71))</f>
        <v/>
      </c>
      <c r="D71" s="17"/>
      <c r="E71" s="6"/>
      <c r="F71" s="15"/>
      <c r="G71" s="6"/>
      <c r="H71" s="6"/>
      <c r="I71" s="15"/>
      <c r="J71" s="18"/>
      <c r="K71" s="19" t="str">
        <f t="shared" si="4"/>
        <v/>
      </c>
      <c r="L71" s="20" t="str">
        <f t="shared" si="5"/>
        <v/>
      </c>
      <c r="M71" s="17"/>
      <c r="N71" s="21" t="str">
        <f>IF(B71="","",TRIM(IF(COUNTIF('Registru PV'!$B$5:$B$304,B71)=0,"PV inexistent în registru. ","")&amp;IF(OR(D71="",F71="",G71="",H71="",I71=""),"Date incomplete. ","")&amp;IF(AND(N(L71)&lt;&gt;0,M71=""),"Diferență fără observație. ","")&amp;IF(AND(OR(I71="Deteriorat",I71="Defect",I71="Lipsă"),M71=""),"Stare fără observație. ","")))</f>
        <v/>
      </c>
    </row>
    <row r="72" spans="1:14" x14ac:dyDescent="0.2">
      <c r="A72" s="1" t="str">
        <f t="shared" si="3"/>
        <v/>
      </c>
      <c r="B72" s="15"/>
      <c r="C72" s="16" t="str">
        <f>IF(B72="","",COUNTIF(INDEX($B:$B,5):B72,B72))</f>
        <v/>
      </c>
      <c r="D72" s="17"/>
      <c r="E72" s="6"/>
      <c r="F72" s="15"/>
      <c r="G72" s="6"/>
      <c r="H72" s="6"/>
      <c r="I72" s="15"/>
      <c r="J72" s="18"/>
      <c r="K72" s="19" t="str">
        <f t="shared" si="4"/>
        <v/>
      </c>
      <c r="L72" s="20" t="str">
        <f t="shared" si="5"/>
        <v/>
      </c>
      <c r="M72" s="17"/>
      <c r="N72" s="21" t="str">
        <f>IF(B72="","",TRIM(IF(COUNTIF('Registru PV'!$B$5:$B$304,B72)=0,"PV inexistent în registru. ","")&amp;IF(OR(D72="",F72="",G72="",H72="",I72=""),"Date incomplete. ","")&amp;IF(AND(N(L72)&lt;&gt;0,M72=""),"Diferență fără observație. ","")&amp;IF(AND(OR(I72="Deteriorat",I72="Defect",I72="Lipsă"),M72=""),"Stare fără observație. ","")))</f>
        <v/>
      </c>
    </row>
    <row r="73" spans="1:14" x14ac:dyDescent="0.2">
      <c r="A73" s="1" t="str">
        <f t="shared" si="3"/>
        <v/>
      </c>
      <c r="B73" s="15"/>
      <c r="C73" s="16" t="str">
        <f>IF(B73="","",COUNTIF(INDEX($B:$B,5):B73,B73))</f>
        <v/>
      </c>
      <c r="D73" s="17"/>
      <c r="E73" s="6"/>
      <c r="F73" s="15"/>
      <c r="G73" s="6"/>
      <c r="H73" s="6"/>
      <c r="I73" s="15"/>
      <c r="J73" s="18"/>
      <c r="K73" s="19" t="str">
        <f t="shared" si="4"/>
        <v/>
      </c>
      <c r="L73" s="20" t="str">
        <f t="shared" si="5"/>
        <v/>
      </c>
      <c r="M73" s="17"/>
      <c r="N73" s="21" t="str">
        <f>IF(B73="","",TRIM(IF(COUNTIF('Registru PV'!$B$5:$B$304,B73)=0,"PV inexistent în registru. ","")&amp;IF(OR(D73="",F73="",G73="",H73="",I73=""),"Date incomplete. ","")&amp;IF(AND(N(L73)&lt;&gt;0,M73=""),"Diferență fără observație. ","")&amp;IF(AND(OR(I73="Deteriorat",I73="Defect",I73="Lipsă"),M73=""),"Stare fără observație. ","")))</f>
        <v/>
      </c>
    </row>
    <row r="74" spans="1:14" x14ac:dyDescent="0.2">
      <c r="A74" s="1" t="str">
        <f t="shared" si="3"/>
        <v/>
      </c>
      <c r="B74" s="15"/>
      <c r="C74" s="16" t="str">
        <f>IF(B74="","",COUNTIF(INDEX($B:$B,5):B74,B74))</f>
        <v/>
      </c>
      <c r="D74" s="17"/>
      <c r="E74" s="6"/>
      <c r="F74" s="15"/>
      <c r="G74" s="6"/>
      <c r="H74" s="6"/>
      <c r="I74" s="15"/>
      <c r="J74" s="18"/>
      <c r="K74" s="19" t="str">
        <f t="shared" si="4"/>
        <v/>
      </c>
      <c r="L74" s="20" t="str">
        <f t="shared" si="5"/>
        <v/>
      </c>
      <c r="M74" s="17"/>
      <c r="N74" s="21" t="str">
        <f>IF(B74="","",TRIM(IF(COUNTIF('Registru PV'!$B$5:$B$304,B74)=0,"PV inexistent în registru. ","")&amp;IF(OR(D74="",F74="",G74="",H74="",I74=""),"Date incomplete. ","")&amp;IF(AND(N(L74)&lt;&gt;0,M74=""),"Diferență fără observație. ","")&amp;IF(AND(OR(I74="Deteriorat",I74="Defect",I74="Lipsă"),M74=""),"Stare fără observație. ","")))</f>
        <v/>
      </c>
    </row>
    <row r="75" spans="1:14" x14ac:dyDescent="0.2">
      <c r="A75" s="1" t="str">
        <f t="shared" si="3"/>
        <v/>
      </c>
      <c r="B75" s="15"/>
      <c r="C75" s="16" t="str">
        <f>IF(B75="","",COUNTIF(INDEX($B:$B,5):B75,B75))</f>
        <v/>
      </c>
      <c r="D75" s="17"/>
      <c r="E75" s="6"/>
      <c r="F75" s="15"/>
      <c r="G75" s="6"/>
      <c r="H75" s="6"/>
      <c r="I75" s="15"/>
      <c r="J75" s="18"/>
      <c r="K75" s="19" t="str">
        <f t="shared" si="4"/>
        <v/>
      </c>
      <c r="L75" s="20" t="str">
        <f t="shared" si="5"/>
        <v/>
      </c>
      <c r="M75" s="17"/>
      <c r="N75" s="21" t="str">
        <f>IF(B75="","",TRIM(IF(COUNTIF('Registru PV'!$B$5:$B$304,B75)=0,"PV inexistent în registru. ","")&amp;IF(OR(D75="",F75="",G75="",H75="",I75=""),"Date incomplete. ","")&amp;IF(AND(N(L75)&lt;&gt;0,M75=""),"Diferență fără observație. ","")&amp;IF(AND(OR(I75="Deteriorat",I75="Defect",I75="Lipsă"),M75=""),"Stare fără observație. ","")))</f>
        <v/>
      </c>
    </row>
    <row r="76" spans="1:14" x14ac:dyDescent="0.2">
      <c r="A76" s="1" t="str">
        <f t="shared" si="3"/>
        <v/>
      </c>
      <c r="B76" s="15"/>
      <c r="C76" s="16" t="str">
        <f>IF(B76="","",COUNTIF(INDEX($B:$B,5):B76,B76))</f>
        <v/>
      </c>
      <c r="D76" s="17"/>
      <c r="E76" s="6"/>
      <c r="F76" s="15"/>
      <c r="G76" s="6"/>
      <c r="H76" s="6"/>
      <c r="I76" s="15"/>
      <c r="J76" s="18"/>
      <c r="K76" s="19" t="str">
        <f t="shared" si="4"/>
        <v/>
      </c>
      <c r="L76" s="20" t="str">
        <f t="shared" si="5"/>
        <v/>
      </c>
      <c r="M76" s="17"/>
      <c r="N76" s="21" t="str">
        <f>IF(B76="","",TRIM(IF(COUNTIF('Registru PV'!$B$5:$B$304,B76)=0,"PV inexistent în registru. ","")&amp;IF(OR(D76="",F76="",G76="",H76="",I76=""),"Date incomplete. ","")&amp;IF(AND(N(L76)&lt;&gt;0,M76=""),"Diferență fără observație. ","")&amp;IF(AND(OR(I76="Deteriorat",I76="Defect",I76="Lipsă"),M76=""),"Stare fără observație. ","")))</f>
        <v/>
      </c>
    </row>
    <row r="77" spans="1:14" x14ac:dyDescent="0.2">
      <c r="A77" s="1" t="str">
        <f t="shared" si="3"/>
        <v/>
      </c>
      <c r="B77" s="15"/>
      <c r="C77" s="16" t="str">
        <f>IF(B77="","",COUNTIF(INDEX($B:$B,5):B77,B77))</f>
        <v/>
      </c>
      <c r="D77" s="17"/>
      <c r="E77" s="6"/>
      <c r="F77" s="15"/>
      <c r="G77" s="6"/>
      <c r="H77" s="6"/>
      <c r="I77" s="15"/>
      <c r="J77" s="18"/>
      <c r="K77" s="19" t="str">
        <f t="shared" si="4"/>
        <v/>
      </c>
      <c r="L77" s="20" t="str">
        <f t="shared" si="5"/>
        <v/>
      </c>
      <c r="M77" s="17"/>
      <c r="N77" s="21" t="str">
        <f>IF(B77="","",TRIM(IF(COUNTIF('Registru PV'!$B$5:$B$304,B77)=0,"PV inexistent în registru. ","")&amp;IF(OR(D77="",F77="",G77="",H77="",I77=""),"Date incomplete. ","")&amp;IF(AND(N(L77)&lt;&gt;0,M77=""),"Diferență fără observație. ","")&amp;IF(AND(OR(I77="Deteriorat",I77="Defect",I77="Lipsă"),M77=""),"Stare fără observație. ","")))</f>
        <v/>
      </c>
    </row>
    <row r="78" spans="1:14" x14ac:dyDescent="0.2">
      <c r="A78" s="1" t="str">
        <f t="shared" si="3"/>
        <v/>
      </c>
      <c r="B78" s="15"/>
      <c r="C78" s="16" t="str">
        <f>IF(B78="","",COUNTIF(INDEX($B:$B,5):B78,B78))</f>
        <v/>
      </c>
      <c r="D78" s="17"/>
      <c r="E78" s="6"/>
      <c r="F78" s="15"/>
      <c r="G78" s="6"/>
      <c r="H78" s="6"/>
      <c r="I78" s="15"/>
      <c r="J78" s="18"/>
      <c r="K78" s="19" t="str">
        <f t="shared" si="4"/>
        <v/>
      </c>
      <c r="L78" s="20" t="str">
        <f t="shared" si="5"/>
        <v/>
      </c>
      <c r="M78" s="17"/>
      <c r="N78" s="21" t="str">
        <f>IF(B78="","",TRIM(IF(COUNTIF('Registru PV'!$B$5:$B$304,B78)=0,"PV inexistent în registru. ","")&amp;IF(OR(D78="",F78="",G78="",H78="",I78=""),"Date incomplete. ","")&amp;IF(AND(N(L78)&lt;&gt;0,M78=""),"Diferență fără observație. ","")&amp;IF(AND(OR(I78="Deteriorat",I78="Defect",I78="Lipsă"),M78=""),"Stare fără observație. ","")))</f>
        <v/>
      </c>
    </row>
    <row r="79" spans="1:14" x14ac:dyDescent="0.2">
      <c r="A79" s="1" t="str">
        <f t="shared" si="3"/>
        <v/>
      </c>
      <c r="B79" s="15"/>
      <c r="C79" s="16" t="str">
        <f>IF(B79="","",COUNTIF(INDEX($B:$B,5):B79,B79))</f>
        <v/>
      </c>
      <c r="D79" s="17"/>
      <c r="E79" s="6"/>
      <c r="F79" s="15"/>
      <c r="G79" s="6"/>
      <c r="H79" s="6"/>
      <c r="I79" s="15"/>
      <c r="J79" s="18"/>
      <c r="K79" s="19" t="str">
        <f t="shared" si="4"/>
        <v/>
      </c>
      <c r="L79" s="20" t="str">
        <f t="shared" si="5"/>
        <v/>
      </c>
      <c r="M79" s="17"/>
      <c r="N79" s="21" t="str">
        <f>IF(B79="","",TRIM(IF(COUNTIF('Registru PV'!$B$5:$B$304,B79)=0,"PV inexistent în registru. ","")&amp;IF(OR(D79="",F79="",G79="",H79="",I79=""),"Date incomplete. ","")&amp;IF(AND(N(L79)&lt;&gt;0,M79=""),"Diferență fără observație. ","")&amp;IF(AND(OR(I79="Deteriorat",I79="Defect",I79="Lipsă"),M79=""),"Stare fără observație. ","")))</f>
        <v/>
      </c>
    </row>
    <row r="80" spans="1:14" x14ac:dyDescent="0.2">
      <c r="A80" s="1" t="str">
        <f t="shared" si="3"/>
        <v/>
      </c>
      <c r="B80" s="15"/>
      <c r="C80" s="16" t="str">
        <f>IF(B80="","",COUNTIF(INDEX($B:$B,5):B80,B80))</f>
        <v/>
      </c>
      <c r="D80" s="17"/>
      <c r="E80" s="6"/>
      <c r="F80" s="15"/>
      <c r="G80" s="6"/>
      <c r="H80" s="6"/>
      <c r="I80" s="15"/>
      <c r="J80" s="18"/>
      <c r="K80" s="19" t="str">
        <f t="shared" si="4"/>
        <v/>
      </c>
      <c r="L80" s="20" t="str">
        <f t="shared" si="5"/>
        <v/>
      </c>
      <c r="M80" s="17"/>
      <c r="N80" s="21" t="str">
        <f>IF(B80="","",TRIM(IF(COUNTIF('Registru PV'!$B$5:$B$304,B80)=0,"PV inexistent în registru. ","")&amp;IF(OR(D80="",F80="",G80="",H80="",I80=""),"Date incomplete. ","")&amp;IF(AND(N(L80)&lt;&gt;0,M80=""),"Diferență fără observație. ","")&amp;IF(AND(OR(I80="Deteriorat",I80="Defect",I80="Lipsă"),M80=""),"Stare fără observație. ","")))</f>
        <v/>
      </c>
    </row>
    <row r="81" spans="1:14" x14ac:dyDescent="0.2">
      <c r="A81" s="1" t="str">
        <f t="shared" si="3"/>
        <v/>
      </c>
      <c r="B81" s="15"/>
      <c r="C81" s="16" t="str">
        <f>IF(B81="","",COUNTIF(INDEX($B:$B,5):B81,B81))</f>
        <v/>
      </c>
      <c r="D81" s="17"/>
      <c r="E81" s="6"/>
      <c r="F81" s="15"/>
      <c r="G81" s="6"/>
      <c r="H81" s="6"/>
      <c r="I81" s="15"/>
      <c r="J81" s="18"/>
      <c r="K81" s="19" t="str">
        <f t="shared" si="4"/>
        <v/>
      </c>
      <c r="L81" s="20" t="str">
        <f t="shared" si="5"/>
        <v/>
      </c>
      <c r="M81" s="17"/>
      <c r="N81" s="21" t="str">
        <f>IF(B81="","",TRIM(IF(COUNTIF('Registru PV'!$B$5:$B$304,B81)=0,"PV inexistent în registru. ","")&amp;IF(OR(D81="",F81="",G81="",H81="",I81=""),"Date incomplete. ","")&amp;IF(AND(N(L81)&lt;&gt;0,M81=""),"Diferență fără observație. ","")&amp;IF(AND(OR(I81="Deteriorat",I81="Defect",I81="Lipsă"),M81=""),"Stare fără observație. ","")))</f>
        <v/>
      </c>
    </row>
    <row r="82" spans="1:14" x14ac:dyDescent="0.2">
      <c r="A82" s="1" t="str">
        <f t="shared" si="3"/>
        <v/>
      </c>
      <c r="B82" s="15"/>
      <c r="C82" s="16" t="str">
        <f>IF(B82="","",COUNTIF(INDEX($B:$B,5):B82,B82))</f>
        <v/>
      </c>
      <c r="D82" s="17"/>
      <c r="E82" s="6"/>
      <c r="F82" s="15"/>
      <c r="G82" s="6"/>
      <c r="H82" s="6"/>
      <c r="I82" s="15"/>
      <c r="J82" s="18"/>
      <c r="K82" s="19" t="str">
        <f t="shared" si="4"/>
        <v/>
      </c>
      <c r="L82" s="20" t="str">
        <f t="shared" si="5"/>
        <v/>
      </c>
      <c r="M82" s="17"/>
      <c r="N82" s="21" t="str">
        <f>IF(B82="","",TRIM(IF(COUNTIF('Registru PV'!$B$5:$B$304,B82)=0,"PV inexistent în registru. ","")&amp;IF(OR(D82="",F82="",G82="",H82="",I82=""),"Date incomplete. ","")&amp;IF(AND(N(L82)&lt;&gt;0,M82=""),"Diferență fără observație. ","")&amp;IF(AND(OR(I82="Deteriorat",I82="Defect",I82="Lipsă"),M82=""),"Stare fără observație. ","")))</f>
        <v/>
      </c>
    </row>
    <row r="83" spans="1:14" x14ac:dyDescent="0.2">
      <c r="A83" s="1" t="str">
        <f t="shared" si="3"/>
        <v/>
      </c>
      <c r="B83" s="15"/>
      <c r="C83" s="16" t="str">
        <f>IF(B83="","",COUNTIF(INDEX($B:$B,5):B83,B83))</f>
        <v/>
      </c>
      <c r="D83" s="17"/>
      <c r="E83" s="6"/>
      <c r="F83" s="15"/>
      <c r="G83" s="6"/>
      <c r="H83" s="6"/>
      <c r="I83" s="15"/>
      <c r="J83" s="18"/>
      <c r="K83" s="19" t="str">
        <f t="shared" si="4"/>
        <v/>
      </c>
      <c r="L83" s="20" t="str">
        <f t="shared" si="5"/>
        <v/>
      </c>
      <c r="M83" s="17"/>
      <c r="N83" s="21" t="str">
        <f>IF(B83="","",TRIM(IF(COUNTIF('Registru PV'!$B$5:$B$304,B83)=0,"PV inexistent în registru. ","")&amp;IF(OR(D83="",F83="",G83="",H83="",I83=""),"Date incomplete. ","")&amp;IF(AND(N(L83)&lt;&gt;0,M83=""),"Diferență fără observație. ","")&amp;IF(AND(OR(I83="Deteriorat",I83="Defect",I83="Lipsă"),M83=""),"Stare fără observație. ","")))</f>
        <v/>
      </c>
    </row>
    <row r="84" spans="1:14" x14ac:dyDescent="0.2">
      <c r="A84" s="1" t="str">
        <f t="shared" si="3"/>
        <v/>
      </c>
      <c r="B84" s="15"/>
      <c r="C84" s="16" t="str">
        <f>IF(B84="","",COUNTIF(INDEX($B:$B,5):B84,B84))</f>
        <v/>
      </c>
      <c r="D84" s="17"/>
      <c r="E84" s="6"/>
      <c r="F84" s="15"/>
      <c r="G84" s="6"/>
      <c r="H84" s="6"/>
      <c r="I84" s="15"/>
      <c r="J84" s="18"/>
      <c r="K84" s="19" t="str">
        <f t="shared" si="4"/>
        <v/>
      </c>
      <c r="L84" s="20" t="str">
        <f t="shared" si="5"/>
        <v/>
      </c>
      <c r="M84" s="17"/>
      <c r="N84" s="21" t="str">
        <f>IF(B84="","",TRIM(IF(COUNTIF('Registru PV'!$B$5:$B$304,B84)=0,"PV inexistent în registru. ","")&amp;IF(OR(D84="",F84="",G84="",H84="",I84=""),"Date incomplete. ","")&amp;IF(AND(N(L84)&lt;&gt;0,M84=""),"Diferență fără observație. ","")&amp;IF(AND(OR(I84="Deteriorat",I84="Defect",I84="Lipsă"),M84=""),"Stare fără observație. ","")))</f>
        <v/>
      </c>
    </row>
    <row r="85" spans="1:14" x14ac:dyDescent="0.2">
      <c r="A85" s="1" t="str">
        <f t="shared" si="3"/>
        <v/>
      </c>
      <c r="B85" s="15"/>
      <c r="C85" s="16" t="str">
        <f>IF(B85="","",COUNTIF(INDEX($B:$B,5):B85,B85))</f>
        <v/>
      </c>
      <c r="D85" s="17"/>
      <c r="E85" s="6"/>
      <c r="F85" s="15"/>
      <c r="G85" s="6"/>
      <c r="H85" s="6"/>
      <c r="I85" s="15"/>
      <c r="J85" s="18"/>
      <c r="K85" s="19" t="str">
        <f t="shared" si="4"/>
        <v/>
      </c>
      <c r="L85" s="20" t="str">
        <f t="shared" si="5"/>
        <v/>
      </c>
      <c r="M85" s="17"/>
      <c r="N85" s="21" t="str">
        <f>IF(B85="","",TRIM(IF(COUNTIF('Registru PV'!$B$5:$B$304,B85)=0,"PV inexistent în registru. ","")&amp;IF(OR(D85="",F85="",G85="",H85="",I85=""),"Date incomplete. ","")&amp;IF(AND(N(L85)&lt;&gt;0,M85=""),"Diferență fără observație. ","")&amp;IF(AND(OR(I85="Deteriorat",I85="Defect",I85="Lipsă"),M85=""),"Stare fără observație. ","")))</f>
        <v/>
      </c>
    </row>
    <row r="86" spans="1:14" x14ac:dyDescent="0.2">
      <c r="A86" s="1" t="str">
        <f t="shared" si="3"/>
        <v/>
      </c>
      <c r="B86" s="15"/>
      <c r="C86" s="16" t="str">
        <f>IF(B86="","",COUNTIF(INDEX($B:$B,5):B86,B86))</f>
        <v/>
      </c>
      <c r="D86" s="17"/>
      <c r="E86" s="6"/>
      <c r="F86" s="15"/>
      <c r="G86" s="6"/>
      <c r="H86" s="6"/>
      <c r="I86" s="15"/>
      <c r="J86" s="18"/>
      <c r="K86" s="19" t="str">
        <f t="shared" si="4"/>
        <v/>
      </c>
      <c r="L86" s="20" t="str">
        <f t="shared" si="5"/>
        <v/>
      </c>
      <c r="M86" s="17"/>
      <c r="N86" s="21" t="str">
        <f>IF(B86="","",TRIM(IF(COUNTIF('Registru PV'!$B$5:$B$304,B86)=0,"PV inexistent în registru. ","")&amp;IF(OR(D86="",F86="",G86="",H86="",I86=""),"Date incomplete. ","")&amp;IF(AND(N(L86)&lt;&gt;0,M86=""),"Diferență fără observație. ","")&amp;IF(AND(OR(I86="Deteriorat",I86="Defect",I86="Lipsă"),M86=""),"Stare fără observație. ","")))</f>
        <v/>
      </c>
    </row>
    <row r="87" spans="1:14" x14ac:dyDescent="0.2">
      <c r="A87" s="1" t="str">
        <f t="shared" si="3"/>
        <v/>
      </c>
      <c r="B87" s="15"/>
      <c r="C87" s="16" t="str">
        <f>IF(B87="","",COUNTIF(INDEX($B:$B,5):B87,B87))</f>
        <v/>
      </c>
      <c r="D87" s="17"/>
      <c r="E87" s="6"/>
      <c r="F87" s="15"/>
      <c r="G87" s="6"/>
      <c r="H87" s="6"/>
      <c r="I87" s="15"/>
      <c r="J87" s="18"/>
      <c r="K87" s="19" t="str">
        <f t="shared" si="4"/>
        <v/>
      </c>
      <c r="L87" s="20" t="str">
        <f t="shared" si="5"/>
        <v/>
      </c>
      <c r="M87" s="17"/>
      <c r="N87" s="21" t="str">
        <f>IF(B87="","",TRIM(IF(COUNTIF('Registru PV'!$B$5:$B$304,B87)=0,"PV inexistent în registru. ","")&amp;IF(OR(D87="",F87="",G87="",H87="",I87=""),"Date incomplete. ","")&amp;IF(AND(N(L87)&lt;&gt;0,M87=""),"Diferență fără observație. ","")&amp;IF(AND(OR(I87="Deteriorat",I87="Defect",I87="Lipsă"),M87=""),"Stare fără observație. ","")))</f>
        <v/>
      </c>
    </row>
    <row r="88" spans="1:14" x14ac:dyDescent="0.2">
      <c r="A88" s="1" t="str">
        <f t="shared" si="3"/>
        <v/>
      </c>
      <c r="B88" s="15"/>
      <c r="C88" s="16" t="str">
        <f>IF(B88="","",COUNTIF(INDEX($B:$B,5):B88,B88))</f>
        <v/>
      </c>
      <c r="D88" s="17"/>
      <c r="E88" s="6"/>
      <c r="F88" s="15"/>
      <c r="G88" s="6"/>
      <c r="H88" s="6"/>
      <c r="I88" s="15"/>
      <c r="J88" s="18"/>
      <c r="K88" s="19" t="str">
        <f t="shared" si="4"/>
        <v/>
      </c>
      <c r="L88" s="20" t="str">
        <f t="shared" si="5"/>
        <v/>
      </c>
      <c r="M88" s="17"/>
      <c r="N88" s="21" t="str">
        <f>IF(B88="","",TRIM(IF(COUNTIF('Registru PV'!$B$5:$B$304,B88)=0,"PV inexistent în registru. ","")&amp;IF(OR(D88="",F88="",G88="",H88="",I88=""),"Date incomplete. ","")&amp;IF(AND(N(L88)&lt;&gt;0,M88=""),"Diferență fără observație. ","")&amp;IF(AND(OR(I88="Deteriorat",I88="Defect",I88="Lipsă"),M88=""),"Stare fără observație. ","")))</f>
        <v/>
      </c>
    </row>
    <row r="89" spans="1:14" x14ac:dyDescent="0.2">
      <c r="A89" s="1" t="str">
        <f t="shared" si="3"/>
        <v/>
      </c>
      <c r="B89" s="15"/>
      <c r="C89" s="16" t="str">
        <f>IF(B89="","",COUNTIF(INDEX($B:$B,5):B89,B89))</f>
        <v/>
      </c>
      <c r="D89" s="17"/>
      <c r="E89" s="6"/>
      <c r="F89" s="15"/>
      <c r="G89" s="6"/>
      <c r="H89" s="6"/>
      <c r="I89" s="15"/>
      <c r="J89" s="18"/>
      <c r="K89" s="19" t="str">
        <f t="shared" si="4"/>
        <v/>
      </c>
      <c r="L89" s="20" t="str">
        <f t="shared" si="5"/>
        <v/>
      </c>
      <c r="M89" s="17"/>
      <c r="N89" s="21" t="str">
        <f>IF(B89="","",TRIM(IF(COUNTIF('Registru PV'!$B$5:$B$304,B89)=0,"PV inexistent în registru. ","")&amp;IF(OR(D89="",F89="",G89="",H89="",I89=""),"Date incomplete. ","")&amp;IF(AND(N(L89)&lt;&gt;0,M89=""),"Diferență fără observație. ","")&amp;IF(AND(OR(I89="Deteriorat",I89="Defect",I89="Lipsă"),M89=""),"Stare fără observație. ","")))</f>
        <v/>
      </c>
    </row>
    <row r="90" spans="1:14" x14ac:dyDescent="0.2">
      <c r="A90" s="1" t="str">
        <f t="shared" si="3"/>
        <v/>
      </c>
      <c r="B90" s="15"/>
      <c r="C90" s="16" t="str">
        <f>IF(B90="","",COUNTIF(INDEX($B:$B,5):B90,B90))</f>
        <v/>
      </c>
      <c r="D90" s="17"/>
      <c r="E90" s="6"/>
      <c r="F90" s="15"/>
      <c r="G90" s="6"/>
      <c r="H90" s="6"/>
      <c r="I90" s="15"/>
      <c r="J90" s="18"/>
      <c r="K90" s="19" t="str">
        <f t="shared" si="4"/>
        <v/>
      </c>
      <c r="L90" s="20" t="str">
        <f t="shared" si="5"/>
        <v/>
      </c>
      <c r="M90" s="17"/>
      <c r="N90" s="21" t="str">
        <f>IF(B90="","",TRIM(IF(COUNTIF('Registru PV'!$B$5:$B$304,B90)=0,"PV inexistent în registru. ","")&amp;IF(OR(D90="",F90="",G90="",H90="",I90=""),"Date incomplete. ","")&amp;IF(AND(N(L90)&lt;&gt;0,M90=""),"Diferență fără observație. ","")&amp;IF(AND(OR(I90="Deteriorat",I90="Defect",I90="Lipsă"),M90=""),"Stare fără observație. ","")))</f>
        <v/>
      </c>
    </row>
    <row r="91" spans="1:14" x14ac:dyDescent="0.2">
      <c r="A91" s="1" t="str">
        <f t="shared" si="3"/>
        <v/>
      </c>
      <c r="B91" s="15"/>
      <c r="C91" s="16" t="str">
        <f>IF(B91="","",COUNTIF(INDEX($B:$B,5):B91,B91))</f>
        <v/>
      </c>
      <c r="D91" s="17"/>
      <c r="E91" s="6"/>
      <c r="F91" s="15"/>
      <c r="G91" s="6"/>
      <c r="H91" s="6"/>
      <c r="I91" s="15"/>
      <c r="J91" s="18"/>
      <c r="K91" s="19" t="str">
        <f t="shared" si="4"/>
        <v/>
      </c>
      <c r="L91" s="20" t="str">
        <f t="shared" si="5"/>
        <v/>
      </c>
      <c r="M91" s="17"/>
      <c r="N91" s="21" t="str">
        <f>IF(B91="","",TRIM(IF(COUNTIF('Registru PV'!$B$5:$B$304,B91)=0,"PV inexistent în registru. ","")&amp;IF(OR(D91="",F91="",G91="",H91="",I91=""),"Date incomplete. ","")&amp;IF(AND(N(L91)&lt;&gt;0,M91=""),"Diferență fără observație. ","")&amp;IF(AND(OR(I91="Deteriorat",I91="Defect",I91="Lipsă"),M91=""),"Stare fără observație. ","")))</f>
        <v/>
      </c>
    </row>
    <row r="92" spans="1:14" x14ac:dyDescent="0.2">
      <c r="A92" s="1" t="str">
        <f t="shared" si="3"/>
        <v/>
      </c>
      <c r="B92" s="15"/>
      <c r="C92" s="16" t="str">
        <f>IF(B92="","",COUNTIF(INDEX($B:$B,5):B92,B92))</f>
        <v/>
      </c>
      <c r="D92" s="17"/>
      <c r="E92" s="6"/>
      <c r="F92" s="15"/>
      <c r="G92" s="6"/>
      <c r="H92" s="6"/>
      <c r="I92" s="15"/>
      <c r="J92" s="18"/>
      <c r="K92" s="19" t="str">
        <f t="shared" si="4"/>
        <v/>
      </c>
      <c r="L92" s="20" t="str">
        <f t="shared" si="5"/>
        <v/>
      </c>
      <c r="M92" s="17"/>
      <c r="N92" s="21" t="str">
        <f>IF(B92="","",TRIM(IF(COUNTIF('Registru PV'!$B$5:$B$304,B92)=0,"PV inexistent în registru. ","")&amp;IF(OR(D92="",F92="",G92="",H92="",I92=""),"Date incomplete. ","")&amp;IF(AND(N(L92)&lt;&gt;0,M92=""),"Diferență fără observație. ","")&amp;IF(AND(OR(I92="Deteriorat",I92="Defect",I92="Lipsă"),M92=""),"Stare fără observație. ","")))</f>
        <v/>
      </c>
    </row>
    <row r="93" spans="1:14" x14ac:dyDescent="0.2">
      <c r="A93" s="1" t="str">
        <f t="shared" si="3"/>
        <v/>
      </c>
      <c r="B93" s="15"/>
      <c r="C93" s="16" t="str">
        <f>IF(B93="","",COUNTIF(INDEX($B:$B,5):B93,B93))</f>
        <v/>
      </c>
      <c r="D93" s="17"/>
      <c r="E93" s="6"/>
      <c r="F93" s="15"/>
      <c r="G93" s="6"/>
      <c r="H93" s="6"/>
      <c r="I93" s="15"/>
      <c r="J93" s="18"/>
      <c r="K93" s="19" t="str">
        <f t="shared" si="4"/>
        <v/>
      </c>
      <c r="L93" s="20" t="str">
        <f t="shared" si="5"/>
        <v/>
      </c>
      <c r="M93" s="17"/>
      <c r="N93" s="21" t="str">
        <f>IF(B93="","",TRIM(IF(COUNTIF('Registru PV'!$B$5:$B$304,B93)=0,"PV inexistent în registru. ","")&amp;IF(OR(D93="",F93="",G93="",H93="",I93=""),"Date incomplete. ","")&amp;IF(AND(N(L93)&lt;&gt;0,M93=""),"Diferență fără observație. ","")&amp;IF(AND(OR(I93="Deteriorat",I93="Defect",I93="Lipsă"),M93=""),"Stare fără observație. ","")))</f>
        <v/>
      </c>
    </row>
    <row r="94" spans="1:14" x14ac:dyDescent="0.2">
      <c r="A94" s="1" t="str">
        <f t="shared" si="3"/>
        <v/>
      </c>
      <c r="B94" s="15"/>
      <c r="C94" s="16" t="str">
        <f>IF(B94="","",COUNTIF(INDEX($B:$B,5):B94,B94))</f>
        <v/>
      </c>
      <c r="D94" s="17"/>
      <c r="E94" s="6"/>
      <c r="F94" s="15"/>
      <c r="G94" s="6"/>
      <c r="H94" s="6"/>
      <c r="I94" s="15"/>
      <c r="J94" s="18"/>
      <c r="K94" s="19" t="str">
        <f t="shared" si="4"/>
        <v/>
      </c>
      <c r="L94" s="20" t="str">
        <f t="shared" si="5"/>
        <v/>
      </c>
      <c r="M94" s="17"/>
      <c r="N94" s="21" t="str">
        <f>IF(B94="","",TRIM(IF(COUNTIF('Registru PV'!$B$5:$B$304,B94)=0,"PV inexistent în registru. ","")&amp;IF(OR(D94="",F94="",G94="",H94="",I94=""),"Date incomplete. ","")&amp;IF(AND(N(L94)&lt;&gt;0,M94=""),"Diferență fără observație. ","")&amp;IF(AND(OR(I94="Deteriorat",I94="Defect",I94="Lipsă"),M94=""),"Stare fără observație. ","")))</f>
        <v/>
      </c>
    </row>
    <row r="95" spans="1:14" x14ac:dyDescent="0.2">
      <c r="A95" s="1" t="str">
        <f t="shared" si="3"/>
        <v/>
      </c>
      <c r="B95" s="15"/>
      <c r="C95" s="16" t="str">
        <f>IF(B95="","",COUNTIF(INDEX($B:$B,5):B95,B95))</f>
        <v/>
      </c>
      <c r="D95" s="17"/>
      <c r="E95" s="6"/>
      <c r="F95" s="15"/>
      <c r="G95" s="6"/>
      <c r="H95" s="6"/>
      <c r="I95" s="15"/>
      <c r="J95" s="18"/>
      <c r="K95" s="19" t="str">
        <f t="shared" si="4"/>
        <v/>
      </c>
      <c r="L95" s="20" t="str">
        <f t="shared" si="5"/>
        <v/>
      </c>
      <c r="M95" s="17"/>
      <c r="N95" s="21" t="str">
        <f>IF(B95="","",TRIM(IF(COUNTIF('Registru PV'!$B$5:$B$304,B95)=0,"PV inexistent în registru. ","")&amp;IF(OR(D95="",F95="",G95="",H95="",I95=""),"Date incomplete. ","")&amp;IF(AND(N(L95)&lt;&gt;0,M95=""),"Diferență fără observație. ","")&amp;IF(AND(OR(I95="Deteriorat",I95="Defect",I95="Lipsă"),M95=""),"Stare fără observație. ","")))</f>
        <v/>
      </c>
    </row>
    <row r="96" spans="1:14" x14ac:dyDescent="0.2">
      <c r="A96" s="1" t="str">
        <f t="shared" si="3"/>
        <v/>
      </c>
      <c r="B96" s="15"/>
      <c r="C96" s="16" t="str">
        <f>IF(B96="","",COUNTIF(INDEX($B:$B,5):B96,B96))</f>
        <v/>
      </c>
      <c r="D96" s="17"/>
      <c r="E96" s="6"/>
      <c r="F96" s="15"/>
      <c r="G96" s="6"/>
      <c r="H96" s="6"/>
      <c r="I96" s="15"/>
      <c r="J96" s="18"/>
      <c r="K96" s="19" t="str">
        <f t="shared" si="4"/>
        <v/>
      </c>
      <c r="L96" s="20" t="str">
        <f t="shared" si="5"/>
        <v/>
      </c>
      <c r="M96" s="17"/>
      <c r="N96" s="21" t="str">
        <f>IF(B96="","",TRIM(IF(COUNTIF('Registru PV'!$B$5:$B$304,B96)=0,"PV inexistent în registru. ","")&amp;IF(OR(D96="",F96="",G96="",H96="",I96=""),"Date incomplete. ","")&amp;IF(AND(N(L96)&lt;&gt;0,M96=""),"Diferență fără observație. ","")&amp;IF(AND(OR(I96="Deteriorat",I96="Defect",I96="Lipsă"),M96=""),"Stare fără observație. ","")))</f>
        <v/>
      </c>
    </row>
    <row r="97" spans="1:14" x14ac:dyDescent="0.2">
      <c r="A97" s="1" t="str">
        <f t="shared" si="3"/>
        <v/>
      </c>
      <c r="B97" s="15"/>
      <c r="C97" s="16" t="str">
        <f>IF(B97="","",COUNTIF(INDEX($B:$B,5):B97,B97))</f>
        <v/>
      </c>
      <c r="D97" s="17"/>
      <c r="E97" s="6"/>
      <c r="F97" s="15"/>
      <c r="G97" s="6"/>
      <c r="H97" s="6"/>
      <c r="I97" s="15"/>
      <c r="J97" s="18"/>
      <c r="K97" s="19" t="str">
        <f t="shared" si="4"/>
        <v/>
      </c>
      <c r="L97" s="20" t="str">
        <f t="shared" si="5"/>
        <v/>
      </c>
      <c r="M97" s="17"/>
      <c r="N97" s="21" t="str">
        <f>IF(B97="","",TRIM(IF(COUNTIF('Registru PV'!$B$5:$B$304,B97)=0,"PV inexistent în registru. ","")&amp;IF(OR(D97="",F97="",G97="",H97="",I97=""),"Date incomplete. ","")&amp;IF(AND(N(L97)&lt;&gt;0,M97=""),"Diferență fără observație. ","")&amp;IF(AND(OR(I97="Deteriorat",I97="Defect",I97="Lipsă"),M97=""),"Stare fără observație. ","")))</f>
        <v/>
      </c>
    </row>
    <row r="98" spans="1:14" x14ac:dyDescent="0.2">
      <c r="A98" s="1" t="str">
        <f t="shared" si="3"/>
        <v/>
      </c>
      <c r="B98" s="15"/>
      <c r="C98" s="16" t="str">
        <f>IF(B98="","",COUNTIF(INDEX($B:$B,5):B98,B98))</f>
        <v/>
      </c>
      <c r="D98" s="17"/>
      <c r="E98" s="6"/>
      <c r="F98" s="15"/>
      <c r="G98" s="6"/>
      <c r="H98" s="6"/>
      <c r="I98" s="15"/>
      <c r="J98" s="18"/>
      <c r="K98" s="19" t="str">
        <f t="shared" si="4"/>
        <v/>
      </c>
      <c r="L98" s="20" t="str">
        <f t="shared" si="5"/>
        <v/>
      </c>
      <c r="M98" s="17"/>
      <c r="N98" s="21" t="str">
        <f>IF(B98="","",TRIM(IF(COUNTIF('Registru PV'!$B$5:$B$304,B98)=0,"PV inexistent în registru. ","")&amp;IF(OR(D98="",F98="",G98="",H98="",I98=""),"Date incomplete. ","")&amp;IF(AND(N(L98)&lt;&gt;0,M98=""),"Diferență fără observație. ","")&amp;IF(AND(OR(I98="Deteriorat",I98="Defect",I98="Lipsă"),M98=""),"Stare fără observație. ","")))</f>
        <v/>
      </c>
    </row>
    <row r="99" spans="1:14" x14ac:dyDescent="0.2">
      <c r="A99" s="1" t="str">
        <f t="shared" si="3"/>
        <v/>
      </c>
      <c r="B99" s="15"/>
      <c r="C99" s="16" t="str">
        <f>IF(B99="","",COUNTIF(INDEX($B:$B,5):B99,B99))</f>
        <v/>
      </c>
      <c r="D99" s="17"/>
      <c r="E99" s="6"/>
      <c r="F99" s="15"/>
      <c r="G99" s="6"/>
      <c r="H99" s="6"/>
      <c r="I99" s="15"/>
      <c r="J99" s="18"/>
      <c r="K99" s="19" t="str">
        <f t="shared" si="4"/>
        <v/>
      </c>
      <c r="L99" s="20" t="str">
        <f t="shared" si="5"/>
        <v/>
      </c>
      <c r="M99" s="17"/>
      <c r="N99" s="21" t="str">
        <f>IF(B99="","",TRIM(IF(COUNTIF('Registru PV'!$B$5:$B$304,B99)=0,"PV inexistent în registru. ","")&amp;IF(OR(D99="",F99="",G99="",H99="",I99=""),"Date incomplete. ","")&amp;IF(AND(N(L99)&lt;&gt;0,M99=""),"Diferență fără observație. ","")&amp;IF(AND(OR(I99="Deteriorat",I99="Defect",I99="Lipsă"),M99=""),"Stare fără observație. ","")))</f>
        <v/>
      </c>
    </row>
    <row r="100" spans="1:14" x14ac:dyDescent="0.2">
      <c r="A100" s="1" t="str">
        <f t="shared" si="3"/>
        <v/>
      </c>
      <c r="B100" s="15"/>
      <c r="C100" s="16" t="str">
        <f>IF(B100="","",COUNTIF(INDEX($B:$B,5):B100,B100))</f>
        <v/>
      </c>
      <c r="D100" s="17"/>
      <c r="E100" s="6"/>
      <c r="F100" s="15"/>
      <c r="G100" s="6"/>
      <c r="H100" s="6"/>
      <c r="I100" s="15"/>
      <c r="J100" s="18"/>
      <c r="K100" s="19" t="str">
        <f t="shared" si="4"/>
        <v/>
      </c>
      <c r="L100" s="20" t="str">
        <f t="shared" si="5"/>
        <v/>
      </c>
      <c r="M100" s="17"/>
      <c r="N100" s="21" t="str">
        <f>IF(B100="","",TRIM(IF(COUNTIF('Registru PV'!$B$5:$B$304,B100)=0,"PV inexistent în registru. ","")&amp;IF(OR(D100="",F100="",G100="",H100="",I100=""),"Date incomplete. ","")&amp;IF(AND(N(L100)&lt;&gt;0,M100=""),"Diferență fără observație. ","")&amp;IF(AND(OR(I100="Deteriorat",I100="Defect",I100="Lipsă"),M100=""),"Stare fără observație. ","")))</f>
        <v/>
      </c>
    </row>
    <row r="101" spans="1:14" x14ac:dyDescent="0.2">
      <c r="A101" s="1" t="str">
        <f t="shared" si="3"/>
        <v/>
      </c>
      <c r="B101" s="15"/>
      <c r="C101" s="16" t="str">
        <f>IF(B101="","",COUNTIF(INDEX($B:$B,5):B101,B101))</f>
        <v/>
      </c>
      <c r="D101" s="17"/>
      <c r="E101" s="6"/>
      <c r="F101" s="15"/>
      <c r="G101" s="6"/>
      <c r="H101" s="6"/>
      <c r="I101" s="15"/>
      <c r="J101" s="18"/>
      <c r="K101" s="19" t="str">
        <f t="shared" si="4"/>
        <v/>
      </c>
      <c r="L101" s="20" t="str">
        <f t="shared" si="5"/>
        <v/>
      </c>
      <c r="M101" s="17"/>
      <c r="N101" s="21" t="str">
        <f>IF(B101="","",TRIM(IF(COUNTIF('Registru PV'!$B$5:$B$304,B101)=0,"PV inexistent în registru. ","")&amp;IF(OR(D101="",F101="",G101="",H101="",I101=""),"Date incomplete. ","")&amp;IF(AND(N(L101)&lt;&gt;0,M101=""),"Diferență fără observație. ","")&amp;IF(AND(OR(I101="Deteriorat",I101="Defect",I101="Lipsă"),M101=""),"Stare fără observație. ","")))</f>
        <v/>
      </c>
    </row>
    <row r="102" spans="1:14" x14ac:dyDescent="0.2">
      <c r="A102" s="1" t="str">
        <f t="shared" si="3"/>
        <v/>
      </c>
      <c r="B102" s="15"/>
      <c r="C102" s="16" t="str">
        <f>IF(B102="","",COUNTIF(INDEX($B:$B,5):B102,B102))</f>
        <v/>
      </c>
      <c r="D102" s="17"/>
      <c r="E102" s="6"/>
      <c r="F102" s="15"/>
      <c r="G102" s="6"/>
      <c r="H102" s="6"/>
      <c r="I102" s="15"/>
      <c r="J102" s="18"/>
      <c r="K102" s="19" t="str">
        <f t="shared" si="4"/>
        <v/>
      </c>
      <c r="L102" s="20" t="str">
        <f t="shared" si="5"/>
        <v/>
      </c>
      <c r="M102" s="17"/>
      <c r="N102" s="21" t="str">
        <f>IF(B102="","",TRIM(IF(COUNTIF('Registru PV'!$B$5:$B$304,B102)=0,"PV inexistent în registru. ","")&amp;IF(OR(D102="",F102="",G102="",H102="",I102=""),"Date incomplete. ","")&amp;IF(AND(N(L102)&lt;&gt;0,M102=""),"Diferență fără observație. ","")&amp;IF(AND(OR(I102="Deteriorat",I102="Defect",I102="Lipsă"),M102=""),"Stare fără observație. ","")))</f>
        <v/>
      </c>
    </row>
    <row r="103" spans="1:14" x14ac:dyDescent="0.2">
      <c r="A103" s="1" t="str">
        <f t="shared" si="3"/>
        <v/>
      </c>
      <c r="B103" s="15"/>
      <c r="C103" s="16" t="str">
        <f>IF(B103="","",COUNTIF(INDEX($B:$B,5):B103,B103))</f>
        <v/>
      </c>
      <c r="D103" s="17"/>
      <c r="E103" s="6"/>
      <c r="F103" s="15"/>
      <c r="G103" s="6"/>
      <c r="H103" s="6"/>
      <c r="I103" s="15"/>
      <c r="J103" s="18"/>
      <c r="K103" s="19" t="str">
        <f t="shared" si="4"/>
        <v/>
      </c>
      <c r="L103" s="20" t="str">
        <f t="shared" si="5"/>
        <v/>
      </c>
      <c r="M103" s="17"/>
      <c r="N103" s="21" t="str">
        <f>IF(B103="","",TRIM(IF(COUNTIF('Registru PV'!$B$5:$B$304,B103)=0,"PV inexistent în registru. ","")&amp;IF(OR(D103="",F103="",G103="",H103="",I103=""),"Date incomplete. ","")&amp;IF(AND(N(L103)&lt;&gt;0,M103=""),"Diferență fără observație. ","")&amp;IF(AND(OR(I103="Deteriorat",I103="Defect",I103="Lipsă"),M103=""),"Stare fără observație. ","")))</f>
        <v/>
      </c>
    </row>
    <row r="104" spans="1:14" x14ac:dyDescent="0.2">
      <c r="A104" s="1" t="str">
        <f t="shared" si="3"/>
        <v/>
      </c>
      <c r="B104" s="15"/>
      <c r="C104" s="16" t="str">
        <f>IF(B104="","",COUNTIF(INDEX($B:$B,5):B104,B104))</f>
        <v/>
      </c>
      <c r="D104" s="17"/>
      <c r="E104" s="6"/>
      <c r="F104" s="15"/>
      <c r="G104" s="6"/>
      <c r="H104" s="6"/>
      <c r="I104" s="15"/>
      <c r="J104" s="18"/>
      <c r="K104" s="19" t="str">
        <f t="shared" si="4"/>
        <v/>
      </c>
      <c r="L104" s="20" t="str">
        <f t="shared" si="5"/>
        <v/>
      </c>
      <c r="M104" s="17"/>
      <c r="N104" s="21" t="str">
        <f>IF(B104="","",TRIM(IF(COUNTIF('Registru PV'!$B$5:$B$304,B104)=0,"PV inexistent în registru. ","")&amp;IF(OR(D104="",F104="",G104="",H104="",I104=""),"Date incomplete. ","")&amp;IF(AND(N(L104)&lt;&gt;0,M104=""),"Diferență fără observație. ","")&amp;IF(AND(OR(I104="Deteriorat",I104="Defect",I104="Lipsă"),M104=""),"Stare fără observație. ","")))</f>
        <v/>
      </c>
    </row>
    <row r="105" spans="1:14" x14ac:dyDescent="0.2">
      <c r="A105" s="1" t="str">
        <f t="shared" si="3"/>
        <v/>
      </c>
      <c r="B105" s="15"/>
      <c r="C105" s="16" t="str">
        <f>IF(B105="","",COUNTIF(INDEX($B:$B,5):B105,B105))</f>
        <v/>
      </c>
      <c r="D105" s="17"/>
      <c r="E105" s="6"/>
      <c r="F105" s="15"/>
      <c r="G105" s="6"/>
      <c r="H105" s="6"/>
      <c r="I105" s="15"/>
      <c r="J105" s="18"/>
      <c r="K105" s="19" t="str">
        <f t="shared" si="4"/>
        <v/>
      </c>
      <c r="L105" s="20" t="str">
        <f t="shared" si="5"/>
        <v/>
      </c>
      <c r="M105" s="17"/>
      <c r="N105" s="21" t="str">
        <f>IF(B105="","",TRIM(IF(COUNTIF('Registru PV'!$B$5:$B$304,B105)=0,"PV inexistent în registru. ","")&amp;IF(OR(D105="",F105="",G105="",H105="",I105=""),"Date incomplete. ","")&amp;IF(AND(N(L105)&lt;&gt;0,M105=""),"Diferență fără observație. ","")&amp;IF(AND(OR(I105="Deteriorat",I105="Defect",I105="Lipsă"),M105=""),"Stare fără observație. ","")))</f>
        <v/>
      </c>
    </row>
    <row r="106" spans="1:14" x14ac:dyDescent="0.2">
      <c r="A106" s="1" t="str">
        <f t="shared" si="3"/>
        <v/>
      </c>
      <c r="B106" s="15"/>
      <c r="C106" s="16" t="str">
        <f>IF(B106="","",COUNTIF(INDEX($B:$B,5):B106,B106))</f>
        <v/>
      </c>
      <c r="D106" s="17"/>
      <c r="E106" s="6"/>
      <c r="F106" s="15"/>
      <c r="G106" s="6"/>
      <c r="H106" s="6"/>
      <c r="I106" s="15"/>
      <c r="J106" s="18"/>
      <c r="K106" s="19" t="str">
        <f t="shared" si="4"/>
        <v/>
      </c>
      <c r="L106" s="20" t="str">
        <f t="shared" si="5"/>
        <v/>
      </c>
      <c r="M106" s="17"/>
      <c r="N106" s="21" t="str">
        <f>IF(B106="","",TRIM(IF(COUNTIF('Registru PV'!$B$5:$B$304,B106)=0,"PV inexistent în registru. ","")&amp;IF(OR(D106="",F106="",G106="",H106="",I106=""),"Date incomplete. ","")&amp;IF(AND(N(L106)&lt;&gt;0,M106=""),"Diferență fără observație. ","")&amp;IF(AND(OR(I106="Deteriorat",I106="Defect",I106="Lipsă"),M106=""),"Stare fără observație. ","")))</f>
        <v/>
      </c>
    </row>
    <row r="107" spans="1:14" x14ac:dyDescent="0.2">
      <c r="A107" s="1" t="str">
        <f t="shared" si="3"/>
        <v/>
      </c>
      <c r="B107" s="15"/>
      <c r="C107" s="16" t="str">
        <f>IF(B107="","",COUNTIF(INDEX($B:$B,5):B107,B107))</f>
        <v/>
      </c>
      <c r="D107" s="17"/>
      <c r="E107" s="6"/>
      <c r="F107" s="15"/>
      <c r="G107" s="6"/>
      <c r="H107" s="6"/>
      <c r="I107" s="15"/>
      <c r="J107" s="18"/>
      <c r="K107" s="19" t="str">
        <f t="shared" si="4"/>
        <v/>
      </c>
      <c r="L107" s="20" t="str">
        <f t="shared" si="5"/>
        <v/>
      </c>
      <c r="M107" s="17"/>
      <c r="N107" s="21" t="str">
        <f>IF(B107="","",TRIM(IF(COUNTIF('Registru PV'!$B$5:$B$304,B107)=0,"PV inexistent în registru. ","")&amp;IF(OR(D107="",F107="",G107="",H107="",I107=""),"Date incomplete. ","")&amp;IF(AND(N(L107)&lt;&gt;0,M107=""),"Diferență fără observație. ","")&amp;IF(AND(OR(I107="Deteriorat",I107="Defect",I107="Lipsă"),M107=""),"Stare fără observație. ","")))</f>
        <v/>
      </c>
    </row>
    <row r="108" spans="1:14" x14ac:dyDescent="0.2">
      <c r="A108" s="1" t="str">
        <f t="shared" si="3"/>
        <v/>
      </c>
      <c r="B108" s="15"/>
      <c r="C108" s="16" t="str">
        <f>IF(B108="","",COUNTIF(INDEX($B:$B,5):B108,B108))</f>
        <v/>
      </c>
      <c r="D108" s="17"/>
      <c r="E108" s="6"/>
      <c r="F108" s="15"/>
      <c r="G108" s="6"/>
      <c r="H108" s="6"/>
      <c r="I108" s="15"/>
      <c r="J108" s="18"/>
      <c r="K108" s="19" t="str">
        <f t="shared" si="4"/>
        <v/>
      </c>
      <c r="L108" s="20" t="str">
        <f t="shared" si="5"/>
        <v/>
      </c>
      <c r="M108" s="17"/>
      <c r="N108" s="21" t="str">
        <f>IF(B108="","",TRIM(IF(COUNTIF('Registru PV'!$B$5:$B$304,B108)=0,"PV inexistent în registru. ","")&amp;IF(OR(D108="",F108="",G108="",H108="",I108=""),"Date incomplete. ","")&amp;IF(AND(N(L108)&lt;&gt;0,M108=""),"Diferență fără observație. ","")&amp;IF(AND(OR(I108="Deteriorat",I108="Defect",I108="Lipsă"),M108=""),"Stare fără observație. ","")))</f>
        <v/>
      </c>
    </row>
    <row r="109" spans="1:14" x14ac:dyDescent="0.2">
      <c r="A109" s="1" t="str">
        <f t="shared" si="3"/>
        <v/>
      </c>
      <c r="B109" s="15"/>
      <c r="C109" s="16" t="str">
        <f>IF(B109="","",COUNTIF(INDEX($B:$B,5):B109,B109))</f>
        <v/>
      </c>
      <c r="D109" s="17"/>
      <c r="E109" s="6"/>
      <c r="F109" s="15"/>
      <c r="G109" s="6"/>
      <c r="H109" s="6"/>
      <c r="I109" s="15"/>
      <c r="J109" s="18"/>
      <c r="K109" s="19" t="str">
        <f t="shared" si="4"/>
        <v/>
      </c>
      <c r="L109" s="20" t="str">
        <f t="shared" si="5"/>
        <v/>
      </c>
      <c r="M109" s="17"/>
      <c r="N109" s="21" t="str">
        <f>IF(B109="","",TRIM(IF(COUNTIF('Registru PV'!$B$5:$B$304,B109)=0,"PV inexistent în registru. ","")&amp;IF(OR(D109="",F109="",G109="",H109="",I109=""),"Date incomplete. ","")&amp;IF(AND(N(L109)&lt;&gt;0,M109=""),"Diferență fără observație. ","")&amp;IF(AND(OR(I109="Deteriorat",I109="Defect",I109="Lipsă"),M109=""),"Stare fără observație. ","")))</f>
        <v/>
      </c>
    </row>
    <row r="110" spans="1:14" x14ac:dyDescent="0.2">
      <c r="A110" s="1" t="str">
        <f t="shared" si="3"/>
        <v/>
      </c>
      <c r="B110" s="15"/>
      <c r="C110" s="16" t="str">
        <f>IF(B110="","",COUNTIF(INDEX($B:$B,5):B110,B110))</f>
        <v/>
      </c>
      <c r="D110" s="17"/>
      <c r="E110" s="6"/>
      <c r="F110" s="15"/>
      <c r="G110" s="6"/>
      <c r="H110" s="6"/>
      <c r="I110" s="15"/>
      <c r="J110" s="18"/>
      <c r="K110" s="19" t="str">
        <f t="shared" si="4"/>
        <v/>
      </c>
      <c r="L110" s="20" t="str">
        <f t="shared" si="5"/>
        <v/>
      </c>
      <c r="M110" s="17"/>
      <c r="N110" s="21" t="str">
        <f>IF(B110="","",TRIM(IF(COUNTIF('Registru PV'!$B$5:$B$304,B110)=0,"PV inexistent în registru. ","")&amp;IF(OR(D110="",F110="",G110="",H110="",I110=""),"Date incomplete. ","")&amp;IF(AND(N(L110)&lt;&gt;0,M110=""),"Diferență fără observație. ","")&amp;IF(AND(OR(I110="Deteriorat",I110="Defect",I110="Lipsă"),M110=""),"Stare fără observație. ","")))</f>
        <v/>
      </c>
    </row>
    <row r="111" spans="1:14" x14ac:dyDescent="0.2">
      <c r="A111" s="1" t="str">
        <f t="shared" si="3"/>
        <v/>
      </c>
      <c r="B111" s="15"/>
      <c r="C111" s="16" t="str">
        <f>IF(B111="","",COUNTIF(INDEX($B:$B,5):B111,B111))</f>
        <v/>
      </c>
      <c r="D111" s="17"/>
      <c r="E111" s="6"/>
      <c r="F111" s="15"/>
      <c r="G111" s="6"/>
      <c r="H111" s="6"/>
      <c r="I111" s="15"/>
      <c r="J111" s="18"/>
      <c r="K111" s="19" t="str">
        <f t="shared" si="4"/>
        <v/>
      </c>
      <c r="L111" s="20" t="str">
        <f t="shared" si="5"/>
        <v/>
      </c>
      <c r="M111" s="17"/>
      <c r="N111" s="21" t="str">
        <f>IF(B111="","",TRIM(IF(COUNTIF('Registru PV'!$B$5:$B$304,B111)=0,"PV inexistent în registru. ","")&amp;IF(OR(D111="",F111="",G111="",H111="",I111=""),"Date incomplete. ","")&amp;IF(AND(N(L111)&lt;&gt;0,M111=""),"Diferență fără observație. ","")&amp;IF(AND(OR(I111="Deteriorat",I111="Defect",I111="Lipsă"),M111=""),"Stare fără observație. ","")))</f>
        <v/>
      </c>
    </row>
    <row r="112" spans="1:14" x14ac:dyDescent="0.2">
      <c r="A112" s="1" t="str">
        <f t="shared" si="3"/>
        <v/>
      </c>
      <c r="B112" s="15"/>
      <c r="C112" s="16" t="str">
        <f>IF(B112="","",COUNTIF(INDEX($B:$B,5):B112,B112))</f>
        <v/>
      </c>
      <c r="D112" s="17"/>
      <c r="E112" s="6"/>
      <c r="F112" s="15"/>
      <c r="G112" s="6"/>
      <c r="H112" s="6"/>
      <c r="I112" s="15"/>
      <c r="J112" s="18"/>
      <c r="K112" s="19" t="str">
        <f t="shared" si="4"/>
        <v/>
      </c>
      <c r="L112" s="20" t="str">
        <f t="shared" si="5"/>
        <v/>
      </c>
      <c r="M112" s="17"/>
      <c r="N112" s="21" t="str">
        <f>IF(B112="","",TRIM(IF(COUNTIF('Registru PV'!$B$5:$B$304,B112)=0,"PV inexistent în registru. ","")&amp;IF(OR(D112="",F112="",G112="",H112="",I112=""),"Date incomplete. ","")&amp;IF(AND(N(L112)&lt;&gt;0,M112=""),"Diferență fără observație. ","")&amp;IF(AND(OR(I112="Deteriorat",I112="Defect",I112="Lipsă"),M112=""),"Stare fără observație. ","")))</f>
        <v/>
      </c>
    </row>
    <row r="113" spans="1:14" x14ac:dyDescent="0.2">
      <c r="A113" s="1" t="str">
        <f t="shared" si="3"/>
        <v/>
      </c>
      <c r="B113" s="15"/>
      <c r="C113" s="16" t="str">
        <f>IF(B113="","",COUNTIF(INDEX($B:$B,5):B113,B113))</f>
        <v/>
      </c>
      <c r="D113" s="17"/>
      <c r="E113" s="6"/>
      <c r="F113" s="15"/>
      <c r="G113" s="6"/>
      <c r="H113" s="6"/>
      <c r="I113" s="15"/>
      <c r="J113" s="18"/>
      <c r="K113" s="19" t="str">
        <f t="shared" si="4"/>
        <v/>
      </c>
      <c r="L113" s="20" t="str">
        <f t="shared" si="5"/>
        <v/>
      </c>
      <c r="M113" s="17"/>
      <c r="N113" s="21" t="str">
        <f>IF(B113="","",TRIM(IF(COUNTIF('Registru PV'!$B$5:$B$304,B113)=0,"PV inexistent în registru. ","")&amp;IF(OR(D113="",F113="",G113="",H113="",I113=""),"Date incomplete. ","")&amp;IF(AND(N(L113)&lt;&gt;0,M113=""),"Diferență fără observație. ","")&amp;IF(AND(OR(I113="Deteriorat",I113="Defect",I113="Lipsă"),M113=""),"Stare fără observație. ","")))</f>
        <v/>
      </c>
    </row>
    <row r="114" spans="1:14" x14ac:dyDescent="0.2">
      <c r="A114" s="1" t="str">
        <f t="shared" si="3"/>
        <v/>
      </c>
      <c r="B114" s="15"/>
      <c r="C114" s="16" t="str">
        <f>IF(B114="","",COUNTIF(INDEX($B:$B,5):B114,B114))</f>
        <v/>
      </c>
      <c r="D114" s="17"/>
      <c r="E114" s="6"/>
      <c r="F114" s="15"/>
      <c r="G114" s="6"/>
      <c r="H114" s="6"/>
      <c r="I114" s="15"/>
      <c r="J114" s="18"/>
      <c r="K114" s="19" t="str">
        <f t="shared" si="4"/>
        <v/>
      </c>
      <c r="L114" s="20" t="str">
        <f t="shared" si="5"/>
        <v/>
      </c>
      <c r="M114" s="17"/>
      <c r="N114" s="21" t="str">
        <f>IF(B114="","",TRIM(IF(COUNTIF('Registru PV'!$B$5:$B$304,B114)=0,"PV inexistent în registru. ","")&amp;IF(OR(D114="",F114="",G114="",H114="",I114=""),"Date incomplete. ","")&amp;IF(AND(N(L114)&lt;&gt;0,M114=""),"Diferență fără observație. ","")&amp;IF(AND(OR(I114="Deteriorat",I114="Defect",I114="Lipsă"),M114=""),"Stare fără observație. ","")))</f>
        <v/>
      </c>
    </row>
    <row r="115" spans="1:14" x14ac:dyDescent="0.2">
      <c r="A115" s="1" t="str">
        <f t="shared" si="3"/>
        <v/>
      </c>
      <c r="B115" s="15"/>
      <c r="C115" s="16" t="str">
        <f>IF(B115="","",COUNTIF(INDEX($B:$B,5):B115,B115))</f>
        <v/>
      </c>
      <c r="D115" s="17"/>
      <c r="E115" s="6"/>
      <c r="F115" s="15"/>
      <c r="G115" s="6"/>
      <c r="H115" s="6"/>
      <c r="I115" s="15"/>
      <c r="J115" s="18"/>
      <c r="K115" s="19" t="str">
        <f t="shared" si="4"/>
        <v/>
      </c>
      <c r="L115" s="20" t="str">
        <f t="shared" si="5"/>
        <v/>
      </c>
      <c r="M115" s="17"/>
      <c r="N115" s="21" t="str">
        <f>IF(B115="","",TRIM(IF(COUNTIF('Registru PV'!$B$5:$B$304,B115)=0,"PV inexistent în registru. ","")&amp;IF(OR(D115="",F115="",G115="",H115="",I115=""),"Date incomplete. ","")&amp;IF(AND(N(L115)&lt;&gt;0,M115=""),"Diferență fără observație. ","")&amp;IF(AND(OR(I115="Deteriorat",I115="Defect",I115="Lipsă"),M115=""),"Stare fără observație. ","")))</f>
        <v/>
      </c>
    </row>
    <row r="116" spans="1:14" x14ac:dyDescent="0.2">
      <c r="A116" s="1" t="str">
        <f t="shared" si="3"/>
        <v/>
      </c>
      <c r="B116" s="15"/>
      <c r="C116" s="16" t="str">
        <f>IF(B116="","",COUNTIF(INDEX($B:$B,5):B116,B116))</f>
        <v/>
      </c>
      <c r="D116" s="17"/>
      <c r="E116" s="6"/>
      <c r="F116" s="15"/>
      <c r="G116" s="6"/>
      <c r="H116" s="6"/>
      <c r="I116" s="15"/>
      <c r="J116" s="18"/>
      <c r="K116" s="19" t="str">
        <f t="shared" si="4"/>
        <v/>
      </c>
      <c r="L116" s="20" t="str">
        <f t="shared" si="5"/>
        <v/>
      </c>
      <c r="M116" s="17"/>
      <c r="N116" s="21" t="str">
        <f>IF(B116="","",TRIM(IF(COUNTIF('Registru PV'!$B$5:$B$304,B116)=0,"PV inexistent în registru. ","")&amp;IF(OR(D116="",F116="",G116="",H116="",I116=""),"Date incomplete. ","")&amp;IF(AND(N(L116)&lt;&gt;0,M116=""),"Diferență fără observație. ","")&amp;IF(AND(OR(I116="Deteriorat",I116="Defect",I116="Lipsă"),M116=""),"Stare fără observație. ","")))</f>
        <v/>
      </c>
    </row>
    <row r="117" spans="1:14" x14ac:dyDescent="0.2">
      <c r="A117" s="1" t="str">
        <f t="shared" si="3"/>
        <v/>
      </c>
      <c r="B117" s="15"/>
      <c r="C117" s="16" t="str">
        <f>IF(B117="","",COUNTIF(INDEX($B:$B,5):B117,B117))</f>
        <v/>
      </c>
      <c r="D117" s="17"/>
      <c r="E117" s="6"/>
      <c r="F117" s="15"/>
      <c r="G117" s="6"/>
      <c r="H117" s="6"/>
      <c r="I117" s="15"/>
      <c r="J117" s="18"/>
      <c r="K117" s="19" t="str">
        <f t="shared" si="4"/>
        <v/>
      </c>
      <c r="L117" s="20" t="str">
        <f t="shared" si="5"/>
        <v/>
      </c>
      <c r="M117" s="17"/>
      <c r="N117" s="21" t="str">
        <f>IF(B117="","",TRIM(IF(COUNTIF('Registru PV'!$B$5:$B$304,B117)=0,"PV inexistent în registru. ","")&amp;IF(OR(D117="",F117="",G117="",H117="",I117=""),"Date incomplete. ","")&amp;IF(AND(N(L117)&lt;&gt;0,M117=""),"Diferență fără observație. ","")&amp;IF(AND(OR(I117="Deteriorat",I117="Defect",I117="Lipsă"),M117=""),"Stare fără observație. ","")))</f>
        <v/>
      </c>
    </row>
    <row r="118" spans="1:14" x14ac:dyDescent="0.2">
      <c r="A118" s="1" t="str">
        <f t="shared" si="3"/>
        <v/>
      </c>
      <c r="B118" s="15"/>
      <c r="C118" s="16" t="str">
        <f>IF(B118="","",COUNTIF(INDEX($B:$B,5):B118,B118))</f>
        <v/>
      </c>
      <c r="D118" s="17"/>
      <c r="E118" s="6"/>
      <c r="F118" s="15"/>
      <c r="G118" s="6"/>
      <c r="H118" s="6"/>
      <c r="I118" s="15"/>
      <c r="J118" s="18"/>
      <c r="K118" s="19" t="str">
        <f t="shared" si="4"/>
        <v/>
      </c>
      <c r="L118" s="20" t="str">
        <f t="shared" si="5"/>
        <v/>
      </c>
      <c r="M118" s="17"/>
      <c r="N118" s="21" t="str">
        <f>IF(B118="","",TRIM(IF(COUNTIF('Registru PV'!$B$5:$B$304,B118)=0,"PV inexistent în registru. ","")&amp;IF(OR(D118="",F118="",G118="",H118="",I118=""),"Date incomplete. ","")&amp;IF(AND(N(L118)&lt;&gt;0,M118=""),"Diferență fără observație. ","")&amp;IF(AND(OR(I118="Deteriorat",I118="Defect",I118="Lipsă"),M118=""),"Stare fără observație. ","")))</f>
        <v/>
      </c>
    </row>
    <row r="119" spans="1:14" x14ac:dyDescent="0.2">
      <c r="A119" s="1" t="str">
        <f t="shared" si="3"/>
        <v/>
      </c>
      <c r="B119" s="15"/>
      <c r="C119" s="16" t="str">
        <f>IF(B119="","",COUNTIF(INDEX($B:$B,5):B119,B119))</f>
        <v/>
      </c>
      <c r="D119" s="17"/>
      <c r="E119" s="6"/>
      <c r="F119" s="15"/>
      <c r="G119" s="6"/>
      <c r="H119" s="6"/>
      <c r="I119" s="15"/>
      <c r="J119" s="18"/>
      <c r="K119" s="19" t="str">
        <f t="shared" si="4"/>
        <v/>
      </c>
      <c r="L119" s="20" t="str">
        <f t="shared" si="5"/>
        <v/>
      </c>
      <c r="M119" s="17"/>
      <c r="N119" s="21" t="str">
        <f>IF(B119="","",TRIM(IF(COUNTIF('Registru PV'!$B$5:$B$304,B119)=0,"PV inexistent în registru. ","")&amp;IF(OR(D119="",F119="",G119="",H119="",I119=""),"Date incomplete. ","")&amp;IF(AND(N(L119)&lt;&gt;0,M119=""),"Diferență fără observație. ","")&amp;IF(AND(OR(I119="Deteriorat",I119="Defect",I119="Lipsă"),M119=""),"Stare fără observație. ","")))</f>
        <v/>
      </c>
    </row>
    <row r="120" spans="1:14" x14ac:dyDescent="0.2">
      <c r="A120" s="1" t="str">
        <f t="shared" si="3"/>
        <v/>
      </c>
      <c r="B120" s="15"/>
      <c r="C120" s="16" t="str">
        <f>IF(B120="","",COUNTIF(INDEX($B:$B,5):B120,B120))</f>
        <v/>
      </c>
      <c r="D120" s="17"/>
      <c r="E120" s="6"/>
      <c r="F120" s="15"/>
      <c r="G120" s="6"/>
      <c r="H120" s="6"/>
      <c r="I120" s="15"/>
      <c r="J120" s="18"/>
      <c r="K120" s="19" t="str">
        <f t="shared" si="4"/>
        <v/>
      </c>
      <c r="L120" s="20" t="str">
        <f t="shared" si="5"/>
        <v/>
      </c>
      <c r="M120" s="17"/>
      <c r="N120" s="21" t="str">
        <f>IF(B120="","",TRIM(IF(COUNTIF('Registru PV'!$B$5:$B$304,B120)=0,"PV inexistent în registru. ","")&amp;IF(OR(D120="",F120="",G120="",H120="",I120=""),"Date incomplete. ","")&amp;IF(AND(N(L120)&lt;&gt;0,M120=""),"Diferență fără observație. ","")&amp;IF(AND(OR(I120="Deteriorat",I120="Defect",I120="Lipsă"),M120=""),"Stare fără observație. ","")))</f>
        <v/>
      </c>
    </row>
    <row r="121" spans="1:14" x14ac:dyDescent="0.2">
      <c r="A121" s="1" t="str">
        <f t="shared" si="3"/>
        <v/>
      </c>
      <c r="B121" s="15"/>
      <c r="C121" s="16" t="str">
        <f>IF(B121="","",COUNTIF(INDEX($B:$B,5):B121,B121))</f>
        <v/>
      </c>
      <c r="D121" s="17"/>
      <c r="E121" s="6"/>
      <c r="F121" s="15"/>
      <c r="G121" s="6"/>
      <c r="H121" s="6"/>
      <c r="I121" s="15"/>
      <c r="J121" s="18"/>
      <c r="K121" s="19" t="str">
        <f t="shared" si="4"/>
        <v/>
      </c>
      <c r="L121" s="20" t="str">
        <f t="shared" si="5"/>
        <v/>
      </c>
      <c r="M121" s="17"/>
      <c r="N121" s="21" t="str">
        <f>IF(B121="","",TRIM(IF(COUNTIF('Registru PV'!$B$5:$B$304,B121)=0,"PV inexistent în registru. ","")&amp;IF(OR(D121="",F121="",G121="",H121="",I121=""),"Date incomplete. ","")&amp;IF(AND(N(L121)&lt;&gt;0,M121=""),"Diferență fără observație. ","")&amp;IF(AND(OR(I121="Deteriorat",I121="Defect",I121="Lipsă"),M121=""),"Stare fără observație. ","")))</f>
        <v/>
      </c>
    </row>
    <row r="122" spans="1:14" x14ac:dyDescent="0.2">
      <c r="A122" s="1" t="str">
        <f t="shared" si="3"/>
        <v/>
      </c>
      <c r="B122" s="15"/>
      <c r="C122" s="16" t="str">
        <f>IF(B122="","",COUNTIF(INDEX($B:$B,5):B122,B122))</f>
        <v/>
      </c>
      <c r="D122" s="17"/>
      <c r="E122" s="6"/>
      <c r="F122" s="15"/>
      <c r="G122" s="6"/>
      <c r="H122" s="6"/>
      <c r="I122" s="15"/>
      <c r="J122" s="18"/>
      <c r="K122" s="19" t="str">
        <f t="shared" si="4"/>
        <v/>
      </c>
      <c r="L122" s="20" t="str">
        <f t="shared" si="5"/>
        <v/>
      </c>
      <c r="M122" s="17"/>
      <c r="N122" s="21" t="str">
        <f>IF(B122="","",TRIM(IF(COUNTIF('Registru PV'!$B$5:$B$304,B122)=0,"PV inexistent în registru. ","")&amp;IF(OR(D122="",F122="",G122="",H122="",I122=""),"Date incomplete. ","")&amp;IF(AND(N(L122)&lt;&gt;0,M122=""),"Diferență fără observație. ","")&amp;IF(AND(OR(I122="Deteriorat",I122="Defect",I122="Lipsă"),M122=""),"Stare fără observație. ","")))</f>
        <v/>
      </c>
    </row>
    <row r="123" spans="1:14" x14ac:dyDescent="0.2">
      <c r="A123" s="1" t="str">
        <f t="shared" si="3"/>
        <v/>
      </c>
      <c r="B123" s="15"/>
      <c r="C123" s="16" t="str">
        <f>IF(B123="","",COUNTIF(INDEX($B:$B,5):B123,B123))</f>
        <v/>
      </c>
      <c r="D123" s="17"/>
      <c r="E123" s="6"/>
      <c r="F123" s="15"/>
      <c r="G123" s="6"/>
      <c r="H123" s="6"/>
      <c r="I123" s="15"/>
      <c r="J123" s="18"/>
      <c r="K123" s="19" t="str">
        <f t="shared" si="4"/>
        <v/>
      </c>
      <c r="L123" s="20" t="str">
        <f t="shared" si="5"/>
        <v/>
      </c>
      <c r="M123" s="17"/>
      <c r="N123" s="21" t="str">
        <f>IF(B123="","",TRIM(IF(COUNTIF('Registru PV'!$B$5:$B$304,B123)=0,"PV inexistent în registru. ","")&amp;IF(OR(D123="",F123="",G123="",H123="",I123=""),"Date incomplete. ","")&amp;IF(AND(N(L123)&lt;&gt;0,M123=""),"Diferență fără observație. ","")&amp;IF(AND(OR(I123="Deteriorat",I123="Defect",I123="Lipsă"),M123=""),"Stare fără observație. ","")))</f>
        <v/>
      </c>
    </row>
    <row r="124" spans="1:14" x14ac:dyDescent="0.2">
      <c r="A124" s="1" t="str">
        <f t="shared" si="3"/>
        <v/>
      </c>
      <c r="B124" s="15"/>
      <c r="C124" s="16" t="str">
        <f>IF(B124="","",COUNTIF(INDEX($B:$B,5):B124,B124))</f>
        <v/>
      </c>
      <c r="D124" s="17"/>
      <c r="E124" s="6"/>
      <c r="F124" s="15"/>
      <c r="G124" s="6"/>
      <c r="H124" s="6"/>
      <c r="I124" s="15"/>
      <c r="J124" s="18"/>
      <c r="K124" s="19" t="str">
        <f t="shared" si="4"/>
        <v/>
      </c>
      <c r="L124" s="20" t="str">
        <f t="shared" si="5"/>
        <v/>
      </c>
      <c r="M124" s="17"/>
      <c r="N124" s="21" t="str">
        <f>IF(B124="","",TRIM(IF(COUNTIF('Registru PV'!$B$5:$B$304,B124)=0,"PV inexistent în registru. ","")&amp;IF(OR(D124="",F124="",G124="",H124="",I124=""),"Date incomplete. ","")&amp;IF(AND(N(L124)&lt;&gt;0,M124=""),"Diferență fără observație. ","")&amp;IF(AND(OR(I124="Deteriorat",I124="Defect",I124="Lipsă"),M124=""),"Stare fără observație. ","")))</f>
        <v/>
      </c>
    </row>
    <row r="125" spans="1:14" x14ac:dyDescent="0.2">
      <c r="A125" s="1" t="str">
        <f t="shared" si="3"/>
        <v/>
      </c>
      <c r="B125" s="15"/>
      <c r="C125" s="16" t="str">
        <f>IF(B125="","",COUNTIF(INDEX($B:$B,5):B125,B125))</f>
        <v/>
      </c>
      <c r="D125" s="17"/>
      <c r="E125" s="6"/>
      <c r="F125" s="15"/>
      <c r="G125" s="6"/>
      <c r="H125" s="6"/>
      <c r="I125" s="15"/>
      <c r="J125" s="18"/>
      <c r="K125" s="19" t="str">
        <f t="shared" si="4"/>
        <v/>
      </c>
      <c r="L125" s="20" t="str">
        <f t="shared" si="5"/>
        <v/>
      </c>
      <c r="M125" s="17"/>
      <c r="N125" s="21" t="str">
        <f>IF(B125="","",TRIM(IF(COUNTIF('Registru PV'!$B$5:$B$304,B125)=0,"PV inexistent în registru. ","")&amp;IF(OR(D125="",F125="",G125="",H125="",I125=""),"Date incomplete. ","")&amp;IF(AND(N(L125)&lt;&gt;0,M125=""),"Diferență fără observație. ","")&amp;IF(AND(OR(I125="Deteriorat",I125="Defect",I125="Lipsă"),M125=""),"Stare fără observație. ","")))</f>
        <v/>
      </c>
    </row>
    <row r="126" spans="1:14" x14ac:dyDescent="0.2">
      <c r="A126" s="1" t="str">
        <f t="shared" si="3"/>
        <v/>
      </c>
      <c r="B126" s="15"/>
      <c r="C126" s="16" t="str">
        <f>IF(B126="","",COUNTIF(INDEX($B:$B,5):B126,B126))</f>
        <v/>
      </c>
      <c r="D126" s="17"/>
      <c r="E126" s="6"/>
      <c r="F126" s="15"/>
      <c r="G126" s="6"/>
      <c r="H126" s="6"/>
      <c r="I126" s="15"/>
      <c r="J126" s="18"/>
      <c r="K126" s="19" t="str">
        <f t="shared" si="4"/>
        <v/>
      </c>
      <c r="L126" s="20" t="str">
        <f t="shared" si="5"/>
        <v/>
      </c>
      <c r="M126" s="17"/>
      <c r="N126" s="21" t="str">
        <f>IF(B126="","",TRIM(IF(COUNTIF('Registru PV'!$B$5:$B$304,B126)=0,"PV inexistent în registru. ","")&amp;IF(OR(D126="",F126="",G126="",H126="",I126=""),"Date incomplete. ","")&amp;IF(AND(N(L126)&lt;&gt;0,M126=""),"Diferență fără observație. ","")&amp;IF(AND(OR(I126="Deteriorat",I126="Defect",I126="Lipsă"),M126=""),"Stare fără observație. ","")))</f>
        <v/>
      </c>
    </row>
    <row r="127" spans="1:14" x14ac:dyDescent="0.2">
      <c r="A127" s="1" t="str">
        <f t="shared" si="3"/>
        <v/>
      </c>
      <c r="B127" s="15"/>
      <c r="C127" s="16" t="str">
        <f>IF(B127="","",COUNTIF(INDEX($B:$B,5):B127,B127))</f>
        <v/>
      </c>
      <c r="D127" s="17"/>
      <c r="E127" s="6"/>
      <c r="F127" s="15"/>
      <c r="G127" s="6"/>
      <c r="H127" s="6"/>
      <c r="I127" s="15"/>
      <c r="J127" s="18"/>
      <c r="K127" s="19" t="str">
        <f t="shared" si="4"/>
        <v/>
      </c>
      <c r="L127" s="20" t="str">
        <f t="shared" si="5"/>
        <v/>
      </c>
      <c r="M127" s="17"/>
      <c r="N127" s="21" t="str">
        <f>IF(B127="","",TRIM(IF(COUNTIF('Registru PV'!$B$5:$B$304,B127)=0,"PV inexistent în registru. ","")&amp;IF(OR(D127="",F127="",G127="",H127="",I127=""),"Date incomplete. ","")&amp;IF(AND(N(L127)&lt;&gt;0,M127=""),"Diferență fără observație. ","")&amp;IF(AND(OR(I127="Deteriorat",I127="Defect",I127="Lipsă"),M127=""),"Stare fără observație. ","")))</f>
        <v/>
      </c>
    </row>
    <row r="128" spans="1:14" x14ac:dyDescent="0.2">
      <c r="A128" s="1" t="str">
        <f t="shared" si="3"/>
        <v/>
      </c>
      <c r="B128" s="15"/>
      <c r="C128" s="16" t="str">
        <f>IF(B128="","",COUNTIF(INDEX($B:$B,5):B128,B128))</f>
        <v/>
      </c>
      <c r="D128" s="17"/>
      <c r="E128" s="6"/>
      <c r="F128" s="15"/>
      <c r="G128" s="6"/>
      <c r="H128" s="6"/>
      <c r="I128" s="15"/>
      <c r="J128" s="18"/>
      <c r="K128" s="19" t="str">
        <f t="shared" si="4"/>
        <v/>
      </c>
      <c r="L128" s="20" t="str">
        <f t="shared" si="5"/>
        <v/>
      </c>
      <c r="M128" s="17"/>
      <c r="N128" s="21" t="str">
        <f>IF(B128="","",TRIM(IF(COUNTIF('Registru PV'!$B$5:$B$304,B128)=0,"PV inexistent în registru. ","")&amp;IF(OR(D128="",F128="",G128="",H128="",I128=""),"Date incomplete. ","")&amp;IF(AND(N(L128)&lt;&gt;0,M128=""),"Diferență fără observație. ","")&amp;IF(AND(OR(I128="Deteriorat",I128="Defect",I128="Lipsă"),M128=""),"Stare fără observație. ","")))</f>
        <v/>
      </c>
    </row>
    <row r="129" spans="1:14" x14ac:dyDescent="0.2">
      <c r="A129" s="1" t="str">
        <f t="shared" si="3"/>
        <v/>
      </c>
      <c r="B129" s="15"/>
      <c r="C129" s="16" t="str">
        <f>IF(B129="","",COUNTIF(INDEX($B:$B,5):B129,B129))</f>
        <v/>
      </c>
      <c r="D129" s="17"/>
      <c r="E129" s="6"/>
      <c r="F129" s="15"/>
      <c r="G129" s="6"/>
      <c r="H129" s="6"/>
      <c r="I129" s="15"/>
      <c r="J129" s="18"/>
      <c r="K129" s="19" t="str">
        <f t="shared" si="4"/>
        <v/>
      </c>
      <c r="L129" s="20" t="str">
        <f t="shared" si="5"/>
        <v/>
      </c>
      <c r="M129" s="17"/>
      <c r="N129" s="21" t="str">
        <f>IF(B129="","",TRIM(IF(COUNTIF('Registru PV'!$B$5:$B$304,B129)=0,"PV inexistent în registru. ","")&amp;IF(OR(D129="",F129="",G129="",H129="",I129=""),"Date incomplete. ","")&amp;IF(AND(N(L129)&lt;&gt;0,M129=""),"Diferență fără observație. ","")&amp;IF(AND(OR(I129="Deteriorat",I129="Defect",I129="Lipsă"),M129=""),"Stare fără observație. ","")))</f>
        <v/>
      </c>
    </row>
    <row r="130" spans="1:14" x14ac:dyDescent="0.2">
      <c r="A130" s="1" t="str">
        <f t="shared" si="3"/>
        <v/>
      </c>
      <c r="B130" s="15"/>
      <c r="C130" s="16" t="str">
        <f>IF(B130="","",COUNTIF(INDEX($B:$B,5):B130,B130))</f>
        <v/>
      </c>
      <c r="D130" s="17"/>
      <c r="E130" s="6"/>
      <c r="F130" s="15"/>
      <c r="G130" s="6"/>
      <c r="H130" s="6"/>
      <c r="I130" s="15"/>
      <c r="J130" s="18"/>
      <c r="K130" s="19" t="str">
        <f t="shared" si="4"/>
        <v/>
      </c>
      <c r="L130" s="20" t="str">
        <f t="shared" si="5"/>
        <v/>
      </c>
      <c r="M130" s="17"/>
      <c r="N130" s="21" t="str">
        <f>IF(B130="","",TRIM(IF(COUNTIF('Registru PV'!$B$5:$B$304,B130)=0,"PV inexistent în registru. ","")&amp;IF(OR(D130="",F130="",G130="",H130="",I130=""),"Date incomplete. ","")&amp;IF(AND(N(L130)&lt;&gt;0,M130=""),"Diferență fără observație. ","")&amp;IF(AND(OR(I130="Deteriorat",I130="Defect",I130="Lipsă"),M130=""),"Stare fără observație. ","")))</f>
        <v/>
      </c>
    </row>
    <row r="131" spans="1:14" x14ac:dyDescent="0.2">
      <c r="A131" s="1" t="str">
        <f t="shared" si="3"/>
        <v/>
      </c>
      <c r="B131" s="15"/>
      <c r="C131" s="16" t="str">
        <f>IF(B131="","",COUNTIF(INDEX($B:$B,5):B131,B131))</f>
        <v/>
      </c>
      <c r="D131" s="17"/>
      <c r="E131" s="6"/>
      <c r="F131" s="15"/>
      <c r="G131" s="6"/>
      <c r="H131" s="6"/>
      <c r="I131" s="15"/>
      <c r="J131" s="18"/>
      <c r="K131" s="19" t="str">
        <f t="shared" si="4"/>
        <v/>
      </c>
      <c r="L131" s="20" t="str">
        <f t="shared" si="5"/>
        <v/>
      </c>
      <c r="M131" s="17"/>
      <c r="N131" s="21" t="str">
        <f>IF(B131="","",TRIM(IF(COUNTIF('Registru PV'!$B$5:$B$304,B131)=0,"PV inexistent în registru. ","")&amp;IF(OR(D131="",F131="",G131="",H131="",I131=""),"Date incomplete. ","")&amp;IF(AND(N(L131)&lt;&gt;0,M131=""),"Diferență fără observație. ","")&amp;IF(AND(OR(I131="Deteriorat",I131="Defect",I131="Lipsă"),M131=""),"Stare fără observație. ","")))</f>
        <v/>
      </c>
    </row>
    <row r="132" spans="1:14" x14ac:dyDescent="0.2">
      <c r="A132" s="1" t="str">
        <f t="shared" si="3"/>
        <v/>
      </c>
      <c r="B132" s="15"/>
      <c r="C132" s="16" t="str">
        <f>IF(B132="","",COUNTIF(INDEX($B:$B,5):B132,B132))</f>
        <v/>
      </c>
      <c r="D132" s="17"/>
      <c r="E132" s="6"/>
      <c r="F132" s="15"/>
      <c r="G132" s="6"/>
      <c r="H132" s="6"/>
      <c r="I132" s="15"/>
      <c r="J132" s="18"/>
      <c r="K132" s="19" t="str">
        <f t="shared" si="4"/>
        <v/>
      </c>
      <c r="L132" s="20" t="str">
        <f t="shared" si="5"/>
        <v/>
      </c>
      <c r="M132" s="17"/>
      <c r="N132" s="21" t="str">
        <f>IF(B132="","",TRIM(IF(COUNTIF('Registru PV'!$B$5:$B$304,B132)=0,"PV inexistent în registru. ","")&amp;IF(OR(D132="",F132="",G132="",H132="",I132=""),"Date incomplete. ","")&amp;IF(AND(N(L132)&lt;&gt;0,M132=""),"Diferență fără observație. ","")&amp;IF(AND(OR(I132="Deteriorat",I132="Defect",I132="Lipsă"),M132=""),"Stare fără observație. ","")))</f>
        <v/>
      </c>
    </row>
    <row r="133" spans="1:14" x14ac:dyDescent="0.2">
      <c r="A133" s="1" t="str">
        <f t="shared" ref="A133:A196" si="6">IF(B133="","",B133&amp;"|"&amp;C133)</f>
        <v/>
      </c>
      <c r="B133" s="15"/>
      <c r="C133" s="16" t="str">
        <f>IF(B133="","",COUNTIF(INDEX($B:$B,5):B133,B133))</f>
        <v/>
      </c>
      <c r="D133" s="17"/>
      <c r="E133" s="6"/>
      <c r="F133" s="15"/>
      <c r="G133" s="6"/>
      <c r="H133" s="6"/>
      <c r="I133" s="15"/>
      <c r="J133" s="18"/>
      <c r="K133" s="19" t="str">
        <f t="shared" ref="K133:K196" si="7">IF(OR(B133="",J133=""),"",G133*J133)</f>
        <v/>
      </c>
      <c r="L133" s="20" t="str">
        <f t="shared" ref="L133:L196" si="8">IF(OR(G133="",H133=""),"",H133-G133)</f>
        <v/>
      </c>
      <c r="M133" s="17"/>
      <c r="N133" s="21" t="str">
        <f>IF(B133="","",TRIM(IF(COUNTIF('Registru PV'!$B$5:$B$304,B133)=0,"PV inexistent în registru. ","")&amp;IF(OR(D133="",F133="",G133="",H133="",I133=""),"Date incomplete. ","")&amp;IF(AND(N(L133)&lt;&gt;0,M133=""),"Diferență fără observație. ","")&amp;IF(AND(OR(I133="Deteriorat",I133="Defect",I133="Lipsă"),M133=""),"Stare fără observație. ","")))</f>
        <v/>
      </c>
    </row>
    <row r="134" spans="1:14" x14ac:dyDescent="0.2">
      <c r="A134" s="1" t="str">
        <f t="shared" si="6"/>
        <v/>
      </c>
      <c r="B134" s="15"/>
      <c r="C134" s="16" t="str">
        <f>IF(B134="","",COUNTIF(INDEX($B:$B,5):B134,B134))</f>
        <v/>
      </c>
      <c r="D134" s="17"/>
      <c r="E134" s="6"/>
      <c r="F134" s="15"/>
      <c r="G134" s="6"/>
      <c r="H134" s="6"/>
      <c r="I134" s="15"/>
      <c r="J134" s="18"/>
      <c r="K134" s="19" t="str">
        <f t="shared" si="7"/>
        <v/>
      </c>
      <c r="L134" s="20" t="str">
        <f t="shared" si="8"/>
        <v/>
      </c>
      <c r="M134" s="17"/>
      <c r="N134" s="21" t="str">
        <f>IF(B134="","",TRIM(IF(COUNTIF('Registru PV'!$B$5:$B$304,B134)=0,"PV inexistent în registru. ","")&amp;IF(OR(D134="",F134="",G134="",H134="",I134=""),"Date incomplete. ","")&amp;IF(AND(N(L134)&lt;&gt;0,M134=""),"Diferență fără observație. ","")&amp;IF(AND(OR(I134="Deteriorat",I134="Defect",I134="Lipsă"),M134=""),"Stare fără observație. ","")))</f>
        <v/>
      </c>
    </row>
    <row r="135" spans="1:14" x14ac:dyDescent="0.2">
      <c r="A135" s="1" t="str">
        <f t="shared" si="6"/>
        <v/>
      </c>
      <c r="B135" s="15"/>
      <c r="C135" s="16" t="str">
        <f>IF(B135="","",COUNTIF(INDEX($B:$B,5):B135,B135))</f>
        <v/>
      </c>
      <c r="D135" s="17"/>
      <c r="E135" s="6"/>
      <c r="F135" s="15"/>
      <c r="G135" s="6"/>
      <c r="H135" s="6"/>
      <c r="I135" s="15"/>
      <c r="J135" s="18"/>
      <c r="K135" s="19" t="str">
        <f t="shared" si="7"/>
        <v/>
      </c>
      <c r="L135" s="20" t="str">
        <f t="shared" si="8"/>
        <v/>
      </c>
      <c r="M135" s="17"/>
      <c r="N135" s="21" t="str">
        <f>IF(B135="","",TRIM(IF(COUNTIF('Registru PV'!$B$5:$B$304,B135)=0,"PV inexistent în registru. ","")&amp;IF(OR(D135="",F135="",G135="",H135="",I135=""),"Date incomplete. ","")&amp;IF(AND(N(L135)&lt;&gt;0,M135=""),"Diferență fără observație. ","")&amp;IF(AND(OR(I135="Deteriorat",I135="Defect",I135="Lipsă"),M135=""),"Stare fără observație. ","")))</f>
        <v/>
      </c>
    </row>
    <row r="136" spans="1:14" x14ac:dyDescent="0.2">
      <c r="A136" s="1" t="str">
        <f t="shared" si="6"/>
        <v/>
      </c>
      <c r="B136" s="15"/>
      <c r="C136" s="16" t="str">
        <f>IF(B136="","",COUNTIF(INDEX($B:$B,5):B136,B136))</f>
        <v/>
      </c>
      <c r="D136" s="17"/>
      <c r="E136" s="6"/>
      <c r="F136" s="15"/>
      <c r="G136" s="6"/>
      <c r="H136" s="6"/>
      <c r="I136" s="15"/>
      <c r="J136" s="18"/>
      <c r="K136" s="19" t="str">
        <f t="shared" si="7"/>
        <v/>
      </c>
      <c r="L136" s="20" t="str">
        <f t="shared" si="8"/>
        <v/>
      </c>
      <c r="M136" s="17"/>
      <c r="N136" s="21" t="str">
        <f>IF(B136="","",TRIM(IF(COUNTIF('Registru PV'!$B$5:$B$304,B136)=0,"PV inexistent în registru. ","")&amp;IF(OR(D136="",F136="",G136="",H136="",I136=""),"Date incomplete. ","")&amp;IF(AND(N(L136)&lt;&gt;0,M136=""),"Diferență fără observație. ","")&amp;IF(AND(OR(I136="Deteriorat",I136="Defect",I136="Lipsă"),M136=""),"Stare fără observație. ","")))</f>
        <v/>
      </c>
    </row>
    <row r="137" spans="1:14" x14ac:dyDescent="0.2">
      <c r="A137" s="1" t="str">
        <f t="shared" si="6"/>
        <v/>
      </c>
      <c r="B137" s="15"/>
      <c r="C137" s="16" t="str">
        <f>IF(B137="","",COUNTIF(INDEX($B:$B,5):B137,B137))</f>
        <v/>
      </c>
      <c r="D137" s="17"/>
      <c r="E137" s="6"/>
      <c r="F137" s="15"/>
      <c r="G137" s="6"/>
      <c r="H137" s="6"/>
      <c r="I137" s="15"/>
      <c r="J137" s="18"/>
      <c r="K137" s="19" t="str">
        <f t="shared" si="7"/>
        <v/>
      </c>
      <c r="L137" s="20" t="str">
        <f t="shared" si="8"/>
        <v/>
      </c>
      <c r="M137" s="17"/>
      <c r="N137" s="21" t="str">
        <f>IF(B137="","",TRIM(IF(COUNTIF('Registru PV'!$B$5:$B$304,B137)=0,"PV inexistent în registru. ","")&amp;IF(OR(D137="",F137="",G137="",H137="",I137=""),"Date incomplete. ","")&amp;IF(AND(N(L137)&lt;&gt;0,M137=""),"Diferență fără observație. ","")&amp;IF(AND(OR(I137="Deteriorat",I137="Defect",I137="Lipsă"),M137=""),"Stare fără observație. ","")))</f>
        <v/>
      </c>
    </row>
    <row r="138" spans="1:14" x14ac:dyDescent="0.2">
      <c r="A138" s="1" t="str">
        <f t="shared" si="6"/>
        <v/>
      </c>
      <c r="B138" s="15"/>
      <c r="C138" s="16" t="str">
        <f>IF(B138="","",COUNTIF(INDEX($B:$B,5):B138,B138))</f>
        <v/>
      </c>
      <c r="D138" s="17"/>
      <c r="E138" s="6"/>
      <c r="F138" s="15"/>
      <c r="G138" s="6"/>
      <c r="H138" s="6"/>
      <c r="I138" s="15"/>
      <c r="J138" s="18"/>
      <c r="K138" s="19" t="str">
        <f t="shared" si="7"/>
        <v/>
      </c>
      <c r="L138" s="20" t="str">
        <f t="shared" si="8"/>
        <v/>
      </c>
      <c r="M138" s="17"/>
      <c r="N138" s="21" t="str">
        <f>IF(B138="","",TRIM(IF(COUNTIF('Registru PV'!$B$5:$B$304,B138)=0,"PV inexistent în registru. ","")&amp;IF(OR(D138="",F138="",G138="",H138="",I138=""),"Date incomplete. ","")&amp;IF(AND(N(L138)&lt;&gt;0,M138=""),"Diferență fără observație. ","")&amp;IF(AND(OR(I138="Deteriorat",I138="Defect",I138="Lipsă"),M138=""),"Stare fără observație. ","")))</f>
        <v/>
      </c>
    </row>
    <row r="139" spans="1:14" x14ac:dyDescent="0.2">
      <c r="A139" s="1" t="str">
        <f t="shared" si="6"/>
        <v/>
      </c>
      <c r="B139" s="15"/>
      <c r="C139" s="16" t="str">
        <f>IF(B139="","",COUNTIF(INDEX($B:$B,5):B139,B139))</f>
        <v/>
      </c>
      <c r="D139" s="17"/>
      <c r="E139" s="6"/>
      <c r="F139" s="15"/>
      <c r="G139" s="6"/>
      <c r="H139" s="6"/>
      <c r="I139" s="15"/>
      <c r="J139" s="18"/>
      <c r="K139" s="19" t="str">
        <f t="shared" si="7"/>
        <v/>
      </c>
      <c r="L139" s="20" t="str">
        <f t="shared" si="8"/>
        <v/>
      </c>
      <c r="M139" s="17"/>
      <c r="N139" s="21" t="str">
        <f>IF(B139="","",TRIM(IF(COUNTIF('Registru PV'!$B$5:$B$304,B139)=0,"PV inexistent în registru. ","")&amp;IF(OR(D139="",F139="",G139="",H139="",I139=""),"Date incomplete. ","")&amp;IF(AND(N(L139)&lt;&gt;0,M139=""),"Diferență fără observație. ","")&amp;IF(AND(OR(I139="Deteriorat",I139="Defect",I139="Lipsă"),M139=""),"Stare fără observație. ","")))</f>
        <v/>
      </c>
    </row>
    <row r="140" spans="1:14" x14ac:dyDescent="0.2">
      <c r="A140" s="1" t="str">
        <f t="shared" si="6"/>
        <v/>
      </c>
      <c r="B140" s="15"/>
      <c r="C140" s="16" t="str">
        <f>IF(B140="","",COUNTIF(INDEX($B:$B,5):B140,B140))</f>
        <v/>
      </c>
      <c r="D140" s="17"/>
      <c r="E140" s="6"/>
      <c r="F140" s="15"/>
      <c r="G140" s="6"/>
      <c r="H140" s="6"/>
      <c r="I140" s="15"/>
      <c r="J140" s="18"/>
      <c r="K140" s="19" t="str">
        <f t="shared" si="7"/>
        <v/>
      </c>
      <c r="L140" s="20" t="str">
        <f t="shared" si="8"/>
        <v/>
      </c>
      <c r="M140" s="17"/>
      <c r="N140" s="21" t="str">
        <f>IF(B140="","",TRIM(IF(COUNTIF('Registru PV'!$B$5:$B$304,B140)=0,"PV inexistent în registru. ","")&amp;IF(OR(D140="",F140="",G140="",H140="",I140=""),"Date incomplete. ","")&amp;IF(AND(N(L140)&lt;&gt;0,M140=""),"Diferență fără observație. ","")&amp;IF(AND(OR(I140="Deteriorat",I140="Defect",I140="Lipsă"),M140=""),"Stare fără observație. ","")))</f>
        <v/>
      </c>
    </row>
    <row r="141" spans="1:14" x14ac:dyDescent="0.2">
      <c r="A141" s="1" t="str">
        <f t="shared" si="6"/>
        <v/>
      </c>
      <c r="B141" s="15"/>
      <c r="C141" s="16" t="str">
        <f>IF(B141="","",COUNTIF(INDEX($B:$B,5):B141,B141))</f>
        <v/>
      </c>
      <c r="D141" s="17"/>
      <c r="E141" s="6"/>
      <c r="F141" s="15"/>
      <c r="G141" s="6"/>
      <c r="H141" s="6"/>
      <c r="I141" s="15"/>
      <c r="J141" s="18"/>
      <c r="K141" s="19" t="str">
        <f t="shared" si="7"/>
        <v/>
      </c>
      <c r="L141" s="20" t="str">
        <f t="shared" si="8"/>
        <v/>
      </c>
      <c r="M141" s="17"/>
      <c r="N141" s="21" t="str">
        <f>IF(B141="","",TRIM(IF(COUNTIF('Registru PV'!$B$5:$B$304,B141)=0,"PV inexistent în registru. ","")&amp;IF(OR(D141="",F141="",G141="",H141="",I141=""),"Date incomplete. ","")&amp;IF(AND(N(L141)&lt;&gt;0,M141=""),"Diferență fără observație. ","")&amp;IF(AND(OR(I141="Deteriorat",I141="Defect",I141="Lipsă"),M141=""),"Stare fără observație. ","")))</f>
        <v/>
      </c>
    </row>
    <row r="142" spans="1:14" x14ac:dyDescent="0.2">
      <c r="A142" s="1" t="str">
        <f t="shared" si="6"/>
        <v/>
      </c>
      <c r="B142" s="15"/>
      <c r="C142" s="16" t="str">
        <f>IF(B142="","",COUNTIF(INDEX($B:$B,5):B142,B142))</f>
        <v/>
      </c>
      <c r="D142" s="17"/>
      <c r="E142" s="6"/>
      <c r="F142" s="15"/>
      <c r="G142" s="6"/>
      <c r="H142" s="6"/>
      <c r="I142" s="15"/>
      <c r="J142" s="18"/>
      <c r="K142" s="19" t="str">
        <f t="shared" si="7"/>
        <v/>
      </c>
      <c r="L142" s="20" t="str">
        <f t="shared" si="8"/>
        <v/>
      </c>
      <c r="M142" s="17"/>
      <c r="N142" s="21" t="str">
        <f>IF(B142="","",TRIM(IF(COUNTIF('Registru PV'!$B$5:$B$304,B142)=0,"PV inexistent în registru. ","")&amp;IF(OR(D142="",F142="",G142="",H142="",I142=""),"Date incomplete. ","")&amp;IF(AND(N(L142)&lt;&gt;0,M142=""),"Diferență fără observație. ","")&amp;IF(AND(OR(I142="Deteriorat",I142="Defect",I142="Lipsă"),M142=""),"Stare fără observație. ","")))</f>
        <v/>
      </c>
    </row>
    <row r="143" spans="1:14" x14ac:dyDescent="0.2">
      <c r="A143" s="1" t="str">
        <f t="shared" si="6"/>
        <v/>
      </c>
      <c r="B143" s="15"/>
      <c r="C143" s="16" t="str">
        <f>IF(B143="","",COUNTIF(INDEX($B:$B,5):B143,B143))</f>
        <v/>
      </c>
      <c r="D143" s="17"/>
      <c r="E143" s="6"/>
      <c r="F143" s="15"/>
      <c r="G143" s="6"/>
      <c r="H143" s="6"/>
      <c r="I143" s="15"/>
      <c r="J143" s="18"/>
      <c r="K143" s="19" t="str">
        <f t="shared" si="7"/>
        <v/>
      </c>
      <c r="L143" s="20" t="str">
        <f t="shared" si="8"/>
        <v/>
      </c>
      <c r="M143" s="17"/>
      <c r="N143" s="21" t="str">
        <f>IF(B143="","",TRIM(IF(COUNTIF('Registru PV'!$B$5:$B$304,B143)=0,"PV inexistent în registru. ","")&amp;IF(OR(D143="",F143="",G143="",H143="",I143=""),"Date incomplete. ","")&amp;IF(AND(N(L143)&lt;&gt;0,M143=""),"Diferență fără observație. ","")&amp;IF(AND(OR(I143="Deteriorat",I143="Defect",I143="Lipsă"),M143=""),"Stare fără observație. ","")))</f>
        <v/>
      </c>
    </row>
    <row r="144" spans="1:14" x14ac:dyDescent="0.2">
      <c r="A144" s="1" t="str">
        <f t="shared" si="6"/>
        <v/>
      </c>
      <c r="B144" s="15"/>
      <c r="C144" s="16" t="str">
        <f>IF(B144="","",COUNTIF(INDEX($B:$B,5):B144,B144))</f>
        <v/>
      </c>
      <c r="D144" s="17"/>
      <c r="E144" s="6"/>
      <c r="F144" s="15"/>
      <c r="G144" s="6"/>
      <c r="H144" s="6"/>
      <c r="I144" s="15"/>
      <c r="J144" s="18"/>
      <c r="K144" s="19" t="str">
        <f t="shared" si="7"/>
        <v/>
      </c>
      <c r="L144" s="20" t="str">
        <f t="shared" si="8"/>
        <v/>
      </c>
      <c r="M144" s="17"/>
      <c r="N144" s="21" t="str">
        <f>IF(B144="","",TRIM(IF(COUNTIF('Registru PV'!$B$5:$B$304,B144)=0,"PV inexistent în registru. ","")&amp;IF(OR(D144="",F144="",G144="",H144="",I144=""),"Date incomplete. ","")&amp;IF(AND(N(L144)&lt;&gt;0,M144=""),"Diferență fără observație. ","")&amp;IF(AND(OR(I144="Deteriorat",I144="Defect",I144="Lipsă"),M144=""),"Stare fără observație. ","")))</f>
        <v/>
      </c>
    </row>
    <row r="145" spans="1:14" x14ac:dyDescent="0.2">
      <c r="A145" s="1" t="str">
        <f t="shared" si="6"/>
        <v/>
      </c>
      <c r="B145" s="15"/>
      <c r="C145" s="16" t="str">
        <f>IF(B145="","",COUNTIF(INDEX($B:$B,5):B145,B145))</f>
        <v/>
      </c>
      <c r="D145" s="17"/>
      <c r="E145" s="6"/>
      <c r="F145" s="15"/>
      <c r="G145" s="6"/>
      <c r="H145" s="6"/>
      <c r="I145" s="15"/>
      <c r="J145" s="18"/>
      <c r="K145" s="19" t="str">
        <f t="shared" si="7"/>
        <v/>
      </c>
      <c r="L145" s="20" t="str">
        <f t="shared" si="8"/>
        <v/>
      </c>
      <c r="M145" s="17"/>
      <c r="N145" s="21" t="str">
        <f>IF(B145="","",TRIM(IF(COUNTIF('Registru PV'!$B$5:$B$304,B145)=0,"PV inexistent în registru. ","")&amp;IF(OR(D145="",F145="",G145="",H145="",I145=""),"Date incomplete. ","")&amp;IF(AND(N(L145)&lt;&gt;0,M145=""),"Diferență fără observație. ","")&amp;IF(AND(OR(I145="Deteriorat",I145="Defect",I145="Lipsă"),M145=""),"Stare fără observație. ","")))</f>
        <v/>
      </c>
    </row>
    <row r="146" spans="1:14" x14ac:dyDescent="0.2">
      <c r="A146" s="1" t="str">
        <f t="shared" si="6"/>
        <v/>
      </c>
      <c r="B146" s="15"/>
      <c r="C146" s="16" t="str">
        <f>IF(B146="","",COUNTIF(INDEX($B:$B,5):B146,B146))</f>
        <v/>
      </c>
      <c r="D146" s="17"/>
      <c r="E146" s="6"/>
      <c r="F146" s="15"/>
      <c r="G146" s="6"/>
      <c r="H146" s="6"/>
      <c r="I146" s="15"/>
      <c r="J146" s="18"/>
      <c r="K146" s="19" t="str">
        <f t="shared" si="7"/>
        <v/>
      </c>
      <c r="L146" s="20" t="str">
        <f t="shared" si="8"/>
        <v/>
      </c>
      <c r="M146" s="17"/>
      <c r="N146" s="21" t="str">
        <f>IF(B146="","",TRIM(IF(COUNTIF('Registru PV'!$B$5:$B$304,B146)=0,"PV inexistent în registru. ","")&amp;IF(OR(D146="",F146="",G146="",H146="",I146=""),"Date incomplete. ","")&amp;IF(AND(N(L146)&lt;&gt;0,M146=""),"Diferență fără observație. ","")&amp;IF(AND(OR(I146="Deteriorat",I146="Defect",I146="Lipsă"),M146=""),"Stare fără observație. ","")))</f>
        <v/>
      </c>
    </row>
    <row r="147" spans="1:14" x14ac:dyDescent="0.2">
      <c r="A147" s="1" t="str">
        <f t="shared" si="6"/>
        <v/>
      </c>
      <c r="B147" s="15"/>
      <c r="C147" s="16" t="str">
        <f>IF(B147="","",COUNTIF(INDEX($B:$B,5):B147,B147))</f>
        <v/>
      </c>
      <c r="D147" s="17"/>
      <c r="E147" s="6"/>
      <c r="F147" s="15"/>
      <c r="G147" s="6"/>
      <c r="H147" s="6"/>
      <c r="I147" s="15"/>
      <c r="J147" s="18"/>
      <c r="K147" s="19" t="str">
        <f t="shared" si="7"/>
        <v/>
      </c>
      <c r="L147" s="20" t="str">
        <f t="shared" si="8"/>
        <v/>
      </c>
      <c r="M147" s="17"/>
      <c r="N147" s="21" t="str">
        <f>IF(B147="","",TRIM(IF(COUNTIF('Registru PV'!$B$5:$B$304,B147)=0,"PV inexistent în registru. ","")&amp;IF(OR(D147="",F147="",G147="",H147="",I147=""),"Date incomplete. ","")&amp;IF(AND(N(L147)&lt;&gt;0,M147=""),"Diferență fără observație. ","")&amp;IF(AND(OR(I147="Deteriorat",I147="Defect",I147="Lipsă"),M147=""),"Stare fără observație. ","")))</f>
        <v/>
      </c>
    </row>
    <row r="148" spans="1:14" x14ac:dyDescent="0.2">
      <c r="A148" s="1" t="str">
        <f t="shared" si="6"/>
        <v/>
      </c>
      <c r="B148" s="15"/>
      <c r="C148" s="16" t="str">
        <f>IF(B148="","",COUNTIF(INDEX($B:$B,5):B148,B148))</f>
        <v/>
      </c>
      <c r="D148" s="17"/>
      <c r="E148" s="6"/>
      <c r="F148" s="15"/>
      <c r="G148" s="6"/>
      <c r="H148" s="6"/>
      <c r="I148" s="15"/>
      <c r="J148" s="18"/>
      <c r="K148" s="19" t="str">
        <f t="shared" si="7"/>
        <v/>
      </c>
      <c r="L148" s="20" t="str">
        <f t="shared" si="8"/>
        <v/>
      </c>
      <c r="M148" s="17"/>
      <c r="N148" s="21" t="str">
        <f>IF(B148="","",TRIM(IF(COUNTIF('Registru PV'!$B$5:$B$304,B148)=0,"PV inexistent în registru. ","")&amp;IF(OR(D148="",F148="",G148="",H148="",I148=""),"Date incomplete. ","")&amp;IF(AND(N(L148)&lt;&gt;0,M148=""),"Diferență fără observație. ","")&amp;IF(AND(OR(I148="Deteriorat",I148="Defect",I148="Lipsă"),M148=""),"Stare fără observație. ","")))</f>
        <v/>
      </c>
    </row>
    <row r="149" spans="1:14" x14ac:dyDescent="0.2">
      <c r="A149" s="1" t="str">
        <f t="shared" si="6"/>
        <v/>
      </c>
      <c r="B149" s="15"/>
      <c r="C149" s="16" t="str">
        <f>IF(B149="","",COUNTIF(INDEX($B:$B,5):B149,B149))</f>
        <v/>
      </c>
      <c r="D149" s="17"/>
      <c r="E149" s="6"/>
      <c r="F149" s="15"/>
      <c r="G149" s="6"/>
      <c r="H149" s="6"/>
      <c r="I149" s="15"/>
      <c r="J149" s="18"/>
      <c r="K149" s="19" t="str">
        <f t="shared" si="7"/>
        <v/>
      </c>
      <c r="L149" s="20" t="str">
        <f t="shared" si="8"/>
        <v/>
      </c>
      <c r="M149" s="17"/>
      <c r="N149" s="21" t="str">
        <f>IF(B149="","",TRIM(IF(COUNTIF('Registru PV'!$B$5:$B$304,B149)=0,"PV inexistent în registru. ","")&amp;IF(OR(D149="",F149="",G149="",H149="",I149=""),"Date incomplete. ","")&amp;IF(AND(N(L149)&lt;&gt;0,M149=""),"Diferență fără observație. ","")&amp;IF(AND(OR(I149="Deteriorat",I149="Defect",I149="Lipsă"),M149=""),"Stare fără observație. ","")))</f>
        <v/>
      </c>
    </row>
    <row r="150" spans="1:14" x14ac:dyDescent="0.2">
      <c r="A150" s="1" t="str">
        <f t="shared" si="6"/>
        <v/>
      </c>
      <c r="B150" s="15"/>
      <c r="C150" s="16" t="str">
        <f>IF(B150="","",COUNTIF(INDEX($B:$B,5):B150,B150))</f>
        <v/>
      </c>
      <c r="D150" s="17"/>
      <c r="E150" s="6"/>
      <c r="F150" s="15"/>
      <c r="G150" s="6"/>
      <c r="H150" s="6"/>
      <c r="I150" s="15"/>
      <c r="J150" s="18"/>
      <c r="K150" s="19" t="str">
        <f t="shared" si="7"/>
        <v/>
      </c>
      <c r="L150" s="20" t="str">
        <f t="shared" si="8"/>
        <v/>
      </c>
      <c r="M150" s="17"/>
      <c r="N150" s="21" t="str">
        <f>IF(B150="","",TRIM(IF(COUNTIF('Registru PV'!$B$5:$B$304,B150)=0,"PV inexistent în registru. ","")&amp;IF(OR(D150="",F150="",G150="",H150="",I150=""),"Date incomplete. ","")&amp;IF(AND(N(L150)&lt;&gt;0,M150=""),"Diferență fără observație. ","")&amp;IF(AND(OR(I150="Deteriorat",I150="Defect",I150="Lipsă"),M150=""),"Stare fără observație. ","")))</f>
        <v/>
      </c>
    </row>
    <row r="151" spans="1:14" x14ac:dyDescent="0.2">
      <c r="A151" s="1" t="str">
        <f t="shared" si="6"/>
        <v/>
      </c>
      <c r="B151" s="15"/>
      <c r="C151" s="16" t="str">
        <f>IF(B151="","",COUNTIF(INDEX($B:$B,5):B151,B151))</f>
        <v/>
      </c>
      <c r="D151" s="17"/>
      <c r="E151" s="6"/>
      <c r="F151" s="15"/>
      <c r="G151" s="6"/>
      <c r="H151" s="6"/>
      <c r="I151" s="15"/>
      <c r="J151" s="18"/>
      <c r="K151" s="19" t="str">
        <f t="shared" si="7"/>
        <v/>
      </c>
      <c r="L151" s="20" t="str">
        <f t="shared" si="8"/>
        <v/>
      </c>
      <c r="M151" s="17"/>
      <c r="N151" s="21" t="str">
        <f>IF(B151="","",TRIM(IF(COUNTIF('Registru PV'!$B$5:$B$304,B151)=0,"PV inexistent în registru. ","")&amp;IF(OR(D151="",F151="",G151="",H151="",I151=""),"Date incomplete. ","")&amp;IF(AND(N(L151)&lt;&gt;0,M151=""),"Diferență fără observație. ","")&amp;IF(AND(OR(I151="Deteriorat",I151="Defect",I151="Lipsă"),M151=""),"Stare fără observație. ","")))</f>
        <v/>
      </c>
    </row>
    <row r="152" spans="1:14" x14ac:dyDescent="0.2">
      <c r="A152" s="1" t="str">
        <f t="shared" si="6"/>
        <v/>
      </c>
      <c r="B152" s="15"/>
      <c r="C152" s="16" t="str">
        <f>IF(B152="","",COUNTIF(INDEX($B:$B,5):B152,B152))</f>
        <v/>
      </c>
      <c r="D152" s="17"/>
      <c r="E152" s="6"/>
      <c r="F152" s="15"/>
      <c r="G152" s="6"/>
      <c r="H152" s="6"/>
      <c r="I152" s="15"/>
      <c r="J152" s="18"/>
      <c r="K152" s="19" t="str">
        <f t="shared" si="7"/>
        <v/>
      </c>
      <c r="L152" s="20" t="str">
        <f t="shared" si="8"/>
        <v/>
      </c>
      <c r="M152" s="17"/>
      <c r="N152" s="21" t="str">
        <f>IF(B152="","",TRIM(IF(COUNTIF('Registru PV'!$B$5:$B$304,B152)=0,"PV inexistent în registru. ","")&amp;IF(OR(D152="",F152="",G152="",H152="",I152=""),"Date incomplete. ","")&amp;IF(AND(N(L152)&lt;&gt;0,M152=""),"Diferență fără observație. ","")&amp;IF(AND(OR(I152="Deteriorat",I152="Defect",I152="Lipsă"),M152=""),"Stare fără observație. ","")))</f>
        <v/>
      </c>
    </row>
    <row r="153" spans="1:14" x14ac:dyDescent="0.2">
      <c r="A153" s="1" t="str">
        <f t="shared" si="6"/>
        <v/>
      </c>
      <c r="B153" s="15"/>
      <c r="C153" s="16" t="str">
        <f>IF(B153="","",COUNTIF(INDEX($B:$B,5):B153,B153))</f>
        <v/>
      </c>
      <c r="D153" s="17"/>
      <c r="E153" s="6"/>
      <c r="F153" s="15"/>
      <c r="G153" s="6"/>
      <c r="H153" s="6"/>
      <c r="I153" s="15"/>
      <c r="J153" s="18"/>
      <c r="K153" s="19" t="str">
        <f t="shared" si="7"/>
        <v/>
      </c>
      <c r="L153" s="20" t="str">
        <f t="shared" si="8"/>
        <v/>
      </c>
      <c r="M153" s="17"/>
      <c r="N153" s="21" t="str">
        <f>IF(B153="","",TRIM(IF(COUNTIF('Registru PV'!$B$5:$B$304,B153)=0,"PV inexistent în registru. ","")&amp;IF(OR(D153="",F153="",G153="",H153="",I153=""),"Date incomplete. ","")&amp;IF(AND(N(L153)&lt;&gt;0,M153=""),"Diferență fără observație. ","")&amp;IF(AND(OR(I153="Deteriorat",I153="Defect",I153="Lipsă"),M153=""),"Stare fără observație. ","")))</f>
        <v/>
      </c>
    </row>
    <row r="154" spans="1:14" x14ac:dyDescent="0.2">
      <c r="A154" s="1" t="str">
        <f t="shared" si="6"/>
        <v/>
      </c>
      <c r="B154" s="15"/>
      <c r="C154" s="16" t="str">
        <f>IF(B154="","",COUNTIF(INDEX($B:$B,5):B154,B154))</f>
        <v/>
      </c>
      <c r="D154" s="17"/>
      <c r="E154" s="6"/>
      <c r="F154" s="15"/>
      <c r="G154" s="6"/>
      <c r="H154" s="6"/>
      <c r="I154" s="15"/>
      <c r="J154" s="18"/>
      <c r="K154" s="19" t="str">
        <f t="shared" si="7"/>
        <v/>
      </c>
      <c r="L154" s="20" t="str">
        <f t="shared" si="8"/>
        <v/>
      </c>
      <c r="M154" s="17"/>
      <c r="N154" s="21" t="str">
        <f>IF(B154="","",TRIM(IF(COUNTIF('Registru PV'!$B$5:$B$304,B154)=0,"PV inexistent în registru. ","")&amp;IF(OR(D154="",F154="",G154="",H154="",I154=""),"Date incomplete. ","")&amp;IF(AND(N(L154)&lt;&gt;0,M154=""),"Diferență fără observație. ","")&amp;IF(AND(OR(I154="Deteriorat",I154="Defect",I154="Lipsă"),M154=""),"Stare fără observație. ","")))</f>
        <v/>
      </c>
    </row>
    <row r="155" spans="1:14" x14ac:dyDescent="0.2">
      <c r="A155" s="1" t="str">
        <f t="shared" si="6"/>
        <v/>
      </c>
      <c r="B155" s="15"/>
      <c r="C155" s="16" t="str">
        <f>IF(B155="","",COUNTIF(INDEX($B:$B,5):B155,B155))</f>
        <v/>
      </c>
      <c r="D155" s="17"/>
      <c r="E155" s="6"/>
      <c r="F155" s="15"/>
      <c r="G155" s="6"/>
      <c r="H155" s="6"/>
      <c r="I155" s="15"/>
      <c r="J155" s="18"/>
      <c r="K155" s="19" t="str">
        <f t="shared" si="7"/>
        <v/>
      </c>
      <c r="L155" s="20" t="str">
        <f t="shared" si="8"/>
        <v/>
      </c>
      <c r="M155" s="17"/>
      <c r="N155" s="21" t="str">
        <f>IF(B155="","",TRIM(IF(COUNTIF('Registru PV'!$B$5:$B$304,B155)=0,"PV inexistent în registru. ","")&amp;IF(OR(D155="",F155="",G155="",H155="",I155=""),"Date incomplete. ","")&amp;IF(AND(N(L155)&lt;&gt;0,M155=""),"Diferență fără observație. ","")&amp;IF(AND(OR(I155="Deteriorat",I155="Defect",I155="Lipsă"),M155=""),"Stare fără observație. ","")))</f>
        <v/>
      </c>
    </row>
    <row r="156" spans="1:14" x14ac:dyDescent="0.2">
      <c r="A156" s="1" t="str">
        <f t="shared" si="6"/>
        <v/>
      </c>
      <c r="B156" s="15"/>
      <c r="C156" s="16" t="str">
        <f>IF(B156="","",COUNTIF(INDEX($B:$B,5):B156,B156))</f>
        <v/>
      </c>
      <c r="D156" s="17"/>
      <c r="E156" s="6"/>
      <c r="F156" s="15"/>
      <c r="G156" s="6"/>
      <c r="H156" s="6"/>
      <c r="I156" s="15"/>
      <c r="J156" s="18"/>
      <c r="K156" s="19" t="str">
        <f t="shared" si="7"/>
        <v/>
      </c>
      <c r="L156" s="20" t="str">
        <f t="shared" si="8"/>
        <v/>
      </c>
      <c r="M156" s="17"/>
      <c r="N156" s="21" t="str">
        <f>IF(B156="","",TRIM(IF(COUNTIF('Registru PV'!$B$5:$B$304,B156)=0,"PV inexistent în registru. ","")&amp;IF(OR(D156="",F156="",G156="",H156="",I156=""),"Date incomplete. ","")&amp;IF(AND(N(L156)&lt;&gt;0,M156=""),"Diferență fără observație. ","")&amp;IF(AND(OR(I156="Deteriorat",I156="Defect",I156="Lipsă"),M156=""),"Stare fără observație. ","")))</f>
        <v/>
      </c>
    </row>
    <row r="157" spans="1:14" x14ac:dyDescent="0.2">
      <c r="A157" s="1" t="str">
        <f t="shared" si="6"/>
        <v/>
      </c>
      <c r="B157" s="15"/>
      <c r="C157" s="16" t="str">
        <f>IF(B157="","",COUNTIF(INDEX($B:$B,5):B157,B157))</f>
        <v/>
      </c>
      <c r="D157" s="17"/>
      <c r="E157" s="6"/>
      <c r="F157" s="15"/>
      <c r="G157" s="6"/>
      <c r="H157" s="6"/>
      <c r="I157" s="15"/>
      <c r="J157" s="18"/>
      <c r="K157" s="19" t="str">
        <f t="shared" si="7"/>
        <v/>
      </c>
      <c r="L157" s="20" t="str">
        <f t="shared" si="8"/>
        <v/>
      </c>
      <c r="M157" s="17"/>
      <c r="N157" s="21" t="str">
        <f>IF(B157="","",TRIM(IF(COUNTIF('Registru PV'!$B$5:$B$304,B157)=0,"PV inexistent în registru. ","")&amp;IF(OR(D157="",F157="",G157="",H157="",I157=""),"Date incomplete. ","")&amp;IF(AND(N(L157)&lt;&gt;0,M157=""),"Diferență fără observație. ","")&amp;IF(AND(OR(I157="Deteriorat",I157="Defect",I157="Lipsă"),M157=""),"Stare fără observație. ","")))</f>
        <v/>
      </c>
    </row>
    <row r="158" spans="1:14" x14ac:dyDescent="0.2">
      <c r="A158" s="1" t="str">
        <f t="shared" si="6"/>
        <v/>
      </c>
      <c r="B158" s="15"/>
      <c r="C158" s="16" t="str">
        <f>IF(B158="","",COUNTIF(INDEX($B:$B,5):B158,B158))</f>
        <v/>
      </c>
      <c r="D158" s="17"/>
      <c r="E158" s="6"/>
      <c r="F158" s="15"/>
      <c r="G158" s="6"/>
      <c r="H158" s="6"/>
      <c r="I158" s="15"/>
      <c r="J158" s="18"/>
      <c r="K158" s="19" t="str">
        <f t="shared" si="7"/>
        <v/>
      </c>
      <c r="L158" s="20" t="str">
        <f t="shared" si="8"/>
        <v/>
      </c>
      <c r="M158" s="17"/>
      <c r="N158" s="21" t="str">
        <f>IF(B158="","",TRIM(IF(COUNTIF('Registru PV'!$B$5:$B$304,B158)=0,"PV inexistent în registru. ","")&amp;IF(OR(D158="",F158="",G158="",H158="",I158=""),"Date incomplete. ","")&amp;IF(AND(N(L158)&lt;&gt;0,M158=""),"Diferență fără observație. ","")&amp;IF(AND(OR(I158="Deteriorat",I158="Defect",I158="Lipsă"),M158=""),"Stare fără observație. ","")))</f>
        <v/>
      </c>
    </row>
    <row r="159" spans="1:14" x14ac:dyDescent="0.2">
      <c r="A159" s="1" t="str">
        <f t="shared" si="6"/>
        <v/>
      </c>
      <c r="B159" s="15"/>
      <c r="C159" s="16" t="str">
        <f>IF(B159="","",COUNTIF(INDEX($B:$B,5):B159,B159))</f>
        <v/>
      </c>
      <c r="D159" s="17"/>
      <c r="E159" s="6"/>
      <c r="F159" s="15"/>
      <c r="G159" s="6"/>
      <c r="H159" s="6"/>
      <c r="I159" s="15"/>
      <c r="J159" s="18"/>
      <c r="K159" s="19" t="str">
        <f t="shared" si="7"/>
        <v/>
      </c>
      <c r="L159" s="20" t="str">
        <f t="shared" si="8"/>
        <v/>
      </c>
      <c r="M159" s="17"/>
      <c r="N159" s="21" t="str">
        <f>IF(B159="","",TRIM(IF(COUNTIF('Registru PV'!$B$5:$B$304,B159)=0,"PV inexistent în registru. ","")&amp;IF(OR(D159="",F159="",G159="",H159="",I159=""),"Date incomplete. ","")&amp;IF(AND(N(L159)&lt;&gt;0,M159=""),"Diferență fără observație. ","")&amp;IF(AND(OR(I159="Deteriorat",I159="Defect",I159="Lipsă"),M159=""),"Stare fără observație. ","")))</f>
        <v/>
      </c>
    </row>
    <row r="160" spans="1:14" x14ac:dyDescent="0.2">
      <c r="A160" s="1" t="str">
        <f t="shared" si="6"/>
        <v/>
      </c>
      <c r="B160" s="15"/>
      <c r="C160" s="16" t="str">
        <f>IF(B160="","",COUNTIF(INDEX($B:$B,5):B160,B160))</f>
        <v/>
      </c>
      <c r="D160" s="17"/>
      <c r="E160" s="6"/>
      <c r="F160" s="15"/>
      <c r="G160" s="6"/>
      <c r="H160" s="6"/>
      <c r="I160" s="15"/>
      <c r="J160" s="18"/>
      <c r="K160" s="19" t="str">
        <f t="shared" si="7"/>
        <v/>
      </c>
      <c r="L160" s="20" t="str">
        <f t="shared" si="8"/>
        <v/>
      </c>
      <c r="M160" s="17"/>
      <c r="N160" s="21" t="str">
        <f>IF(B160="","",TRIM(IF(COUNTIF('Registru PV'!$B$5:$B$304,B160)=0,"PV inexistent în registru. ","")&amp;IF(OR(D160="",F160="",G160="",H160="",I160=""),"Date incomplete. ","")&amp;IF(AND(N(L160)&lt;&gt;0,M160=""),"Diferență fără observație. ","")&amp;IF(AND(OR(I160="Deteriorat",I160="Defect",I160="Lipsă"),M160=""),"Stare fără observație. ","")))</f>
        <v/>
      </c>
    </row>
    <row r="161" spans="1:14" x14ac:dyDescent="0.2">
      <c r="A161" s="1" t="str">
        <f t="shared" si="6"/>
        <v/>
      </c>
      <c r="B161" s="15"/>
      <c r="C161" s="16" t="str">
        <f>IF(B161="","",COUNTIF(INDEX($B:$B,5):B161,B161))</f>
        <v/>
      </c>
      <c r="D161" s="17"/>
      <c r="E161" s="6"/>
      <c r="F161" s="15"/>
      <c r="G161" s="6"/>
      <c r="H161" s="6"/>
      <c r="I161" s="15"/>
      <c r="J161" s="18"/>
      <c r="K161" s="19" t="str">
        <f t="shared" si="7"/>
        <v/>
      </c>
      <c r="L161" s="20" t="str">
        <f t="shared" si="8"/>
        <v/>
      </c>
      <c r="M161" s="17"/>
      <c r="N161" s="21" t="str">
        <f>IF(B161="","",TRIM(IF(COUNTIF('Registru PV'!$B$5:$B$304,B161)=0,"PV inexistent în registru. ","")&amp;IF(OR(D161="",F161="",G161="",H161="",I161=""),"Date incomplete. ","")&amp;IF(AND(N(L161)&lt;&gt;0,M161=""),"Diferență fără observație. ","")&amp;IF(AND(OR(I161="Deteriorat",I161="Defect",I161="Lipsă"),M161=""),"Stare fără observație. ","")))</f>
        <v/>
      </c>
    </row>
    <row r="162" spans="1:14" x14ac:dyDescent="0.2">
      <c r="A162" s="1" t="str">
        <f t="shared" si="6"/>
        <v/>
      </c>
      <c r="B162" s="15"/>
      <c r="C162" s="16" t="str">
        <f>IF(B162="","",COUNTIF(INDEX($B:$B,5):B162,B162))</f>
        <v/>
      </c>
      <c r="D162" s="17"/>
      <c r="E162" s="6"/>
      <c r="F162" s="15"/>
      <c r="G162" s="6"/>
      <c r="H162" s="6"/>
      <c r="I162" s="15"/>
      <c r="J162" s="18"/>
      <c r="K162" s="19" t="str">
        <f t="shared" si="7"/>
        <v/>
      </c>
      <c r="L162" s="20" t="str">
        <f t="shared" si="8"/>
        <v/>
      </c>
      <c r="M162" s="17"/>
      <c r="N162" s="21" t="str">
        <f>IF(B162="","",TRIM(IF(COUNTIF('Registru PV'!$B$5:$B$304,B162)=0,"PV inexistent în registru. ","")&amp;IF(OR(D162="",F162="",G162="",H162="",I162=""),"Date incomplete. ","")&amp;IF(AND(N(L162)&lt;&gt;0,M162=""),"Diferență fără observație. ","")&amp;IF(AND(OR(I162="Deteriorat",I162="Defect",I162="Lipsă"),M162=""),"Stare fără observație. ","")))</f>
        <v/>
      </c>
    </row>
    <row r="163" spans="1:14" x14ac:dyDescent="0.2">
      <c r="A163" s="1" t="str">
        <f t="shared" si="6"/>
        <v/>
      </c>
      <c r="B163" s="15"/>
      <c r="C163" s="16" t="str">
        <f>IF(B163="","",COUNTIF(INDEX($B:$B,5):B163,B163))</f>
        <v/>
      </c>
      <c r="D163" s="17"/>
      <c r="E163" s="6"/>
      <c r="F163" s="15"/>
      <c r="G163" s="6"/>
      <c r="H163" s="6"/>
      <c r="I163" s="15"/>
      <c r="J163" s="18"/>
      <c r="K163" s="19" t="str">
        <f t="shared" si="7"/>
        <v/>
      </c>
      <c r="L163" s="20" t="str">
        <f t="shared" si="8"/>
        <v/>
      </c>
      <c r="M163" s="17"/>
      <c r="N163" s="21" t="str">
        <f>IF(B163="","",TRIM(IF(COUNTIF('Registru PV'!$B$5:$B$304,B163)=0,"PV inexistent în registru. ","")&amp;IF(OR(D163="",F163="",G163="",H163="",I163=""),"Date incomplete. ","")&amp;IF(AND(N(L163)&lt;&gt;0,M163=""),"Diferență fără observație. ","")&amp;IF(AND(OR(I163="Deteriorat",I163="Defect",I163="Lipsă"),M163=""),"Stare fără observație. ","")))</f>
        <v/>
      </c>
    </row>
    <row r="164" spans="1:14" x14ac:dyDescent="0.2">
      <c r="A164" s="1" t="str">
        <f t="shared" si="6"/>
        <v/>
      </c>
      <c r="B164" s="15"/>
      <c r="C164" s="16" t="str">
        <f>IF(B164="","",COUNTIF(INDEX($B:$B,5):B164,B164))</f>
        <v/>
      </c>
      <c r="D164" s="17"/>
      <c r="E164" s="6"/>
      <c r="F164" s="15"/>
      <c r="G164" s="6"/>
      <c r="H164" s="6"/>
      <c r="I164" s="15"/>
      <c r="J164" s="18"/>
      <c r="K164" s="19" t="str">
        <f t="shared" si="7"/>
        <v/>
      </c>
      <c r="L164" s="20" t="str">
        <f t="shared" si="8"/>
        <v/>
      </c>
      <c r="M164" s="17"/>
      <c r="N164" s="21" t="str">
        <f>IF(B164="","",TRIM(IF(COUNTIF('Registru PV'!$B$5:$B$304,B164)=0,"PV inexistent în registru. ","")&amp;IF(OR(D164="",F164="",G164="",H164="",I164=""),"Date incomplete. ","")&amp;IF(AND(N(L164)&lt;&gt;0,M164=""),"Diferență fără observație. ","")&amp;IF(AND(OR(I164="Deteriorat",I164="Defect",I164="Lipsă"),M164=""),"Stare fără observație. ","")))</f>
        <v/>
      </c>
    </row>
    <row r="165" spans="1:14" x14ac:dyDescent="0.2">
      <c r="A165" s="1" t="str">
        <f t="shared" si="6"/>
        <v/>
      </c>
      <c r="B165" s="15"/>
      <c r="C165" s="16" t="str">
        <f>IF(B165="","",COUNTIF(INDEX($B:$B,5):B165,B165))</f>
        <v/>
      </c>
      <c r="D165" s="17"/>
      <c r="E165" s="6"/>
      <c r="F165" s="15"/>
      <c r="G165" s="6"/>
      <c r="H165" s="6"/>
      <c r="I165" s="15"/>
      <c r="J165" s="18"/>
      <c r="K165" s="19" t="str">
        <f t="shared" si="7"/>
        <v/>
      </c>
      <c r="L165" s="20" t="str">
        <f t="shared" si="8"/>
        <v/>
      </c>
      <c r="M165" s="17"/>
      <c r="N165" s="21" t="str">
        <f>IF(B165="","",TRIM(IF(COUNTIF('Registru PV'!$B$5:$B$304,B165)=0,"PV inexistent în registru. ","")&amp;IF(OR(D165="",F165="",G165="",H165="",I165=""),"Date incomplete. ","")&amp;IF(AND(N(L165)&lt;&gt;0,M165=""),"Diferență fără observație. ","")&amp;IF(AND(OR(I165="Deteriorat",I165="Defect",I165="Lipsă"),M165=""),"Stare fără observație. ","")))</f>
        <v/>
      </c>
    </row>
    <row r="166" spans="1:14" x14ac:dyDescent="0.2">
      <c r="A166" s="1" t="str">
        <f t="shared" si="6"/>
        <v/>
      </c>
      <c r="B166" s="15"/>
      <c r="C166" s="16" t="str">
        <f>IF(B166="","",COUNTIF(INDEX($B:$B,5):B166,B166))</f>
        <v/>
      </c>
      <c r="D166" s="17"/>
      <c r="E166" s="6"/>
      <c r="F166" s="15"/>
      <c r="G166" s="6"/>
      <c r="H166" s="6"/>
      <c r="I166" s="15"/>
      <c r="J166" s="18"/>
      <c r="K166" s="19" t="str">
        <f t="shared" si="7"/>
        <v/>
      </c>
      <c r="L166" s="20" t="str">
        <f t="shared" si="8"/>
        <v/>
      </c>
      <c r="M166" s="17"/>
      <c r="N166" s="21" t="str">
        <f>IF(B166="","",TRIM(IF(COUNTIF('Registru PV'!$B$5:$B$304,B166)=0,"PV inexistent în registru. ","")&amp;IF(OR(D166="",F166="",G166="",H166="",I166=""),"Date incomplete. ","")&amp;IF(AND(N(L166)&lt;&gt;0,M166=""),"Diferență fără observație. ","")&amp;IF(AND(OR(I166="Deteriorat",I166="Defect",I166="Lipsă"),M166=""),"Stare fără observație. ","")))</f>
        <v/>
      </c>
    </row>
    <row r="167" spans="1:14" x14ac:dyDescent="0.2">
      <c r="A167" s="1" t="str">
        <f t="shared" si="6"/>
        <v/>
      </c>
      <c r="B167" s="15"/>
      <c r="C167" s="16" t="str">
        <f>IF(B167="","",COUNTIF(INDEX($B:$B,5):B167,B167))</f>
        <v/>
      </c>
      <c r="D167" s="17"/>
      <c r="E167" s="6"/>
      <c r="F167" s="15"/>
      <c r="G167" s="6"/>
      <c r="H167" s="6"/>
      <c r="I167" s="15"/>
      <c r="J167" s="18"/>
      <c r="K167" s="19" t="str">
        <f t="shared" si="7"/>
        <v/>
      </c>
      <c r="L167" s="20" t="str">
        <f t="shared" si="8"/>
        <v/>
      </c>
      <c r="M167" s="17"/>
      <c r="N167" s="21" t="str">
        <f>IF(B167="","",TRIM(IF(COUNTIF('Registru PV'!$B$5:$B$304,B167)=0,"PV inexistent în registru. ","")&amp;IF(OR(D167="",F167="",G167="",H167="",I167=""),"Date incomplete. ","")&amp;IF(AND(N(L167)&lt;&gt;0,M167=""),"Diferență fără observație. ","")&amp;IF(AND(OR(I167="Deteriorat",I167="Defect",I167="Lipsă"),M167=""),"Stare fără observație. ","")))</f>
        <v/>
      </c>
    </row>
    <row r="168" spans="1:14" x14ac:dyDescent="0.2">
      <c r="A168" s="1" t="str">
        <f t="shared" si="6"/>
        <v/>
      </c>
      <c r="B168" s="15"/>
      <c r="C168" s="16" t="str">
        <f>IF(B168="","",COUNTIF(INDEX($B:$B,5):B168,B168))</f>
        <v/>
      </c>
      <c r="D168" s="17"/>
      <c r="E168" s="6"/>
      <c r="F168" s="15"/>
      <c r="G168" s="6"/>
      <c r="H168" s="6"/>
      <c r="I168" s="15"/>
      <c r="J168" s="18"/>
      <c r="K168" s="19" t="str">
        <f t="shared" si="7"/>
        <v/>
      </c>
      <c r="L168" s="20" t="str">
        <f t="shared" si="8"/>
        <v/>
      </c>
      <c r="M168" s="17"/>
      <c r="N168" s="21" t="str">
        <f>IF(B168="","",TRIM(IF(COUNTIF('Registru PV'!$B$5:$B$304,B168)=0,"PV inexistent în registru. ","")&amp;IF(OR(D168="",F168="",G168="",H168="",I168=""),"Date incomplete. ","")&amp;IF(AND(N(L168)&lt;&gt;0,M168=""),"Diferență fără observație. ","")&amp;IF(AND(OR(I168="Deteriorat",I168="Defect",I168="Lipsă"),M168=""),"Stare fără observație. ","")))</f>
        <v/>
      </c>
    </row>
    <row r="169" spans="1:14" x14ac:dyDescent="0.2">
      <c r="A169" s="1" t="str">
        <f t="shared" si="6"/>
        <v/>
      </c>
      <c r="B169" s="15"/>
      <c r="C169" s="16" t="str">
        <f>IF(B169="","",COUNTIF(INDEX($B:$B,5):B169,B169))</f>
        <v/>
      </c>
      <c r="D169" s="17"/>
      <c r="E169" s="6"/>
      <c r="F169" s="15"/>
      <c r="G169" s="6"/>
      <c r="H169" s="6"/>
      <c r="I169" s="15"/>
      <c r="J169" s="18"/>
      <c r="K169" s="19" t="str">
        <f t="shared" si="7"/>
        <v/>
      </c>
      <c r="L169" s="20" t="str">
        <f t="shared" si="8"/>
        <v/>
      </c>
      <c r="M169" s="17"/>
      <c r="N169" s="21" t="str">
        <f>IF(B169="","",TRIM(IF(COUNTIF('Registru PV'!$B$5:$B$304,B169)=0,"PV inexistent în registru. ","")&amp;IF(OR(D169="",F169="",G169="",H169="",I169=""),"Date incomplete. ","")&amp;IF(AND(N(L169)&lt;&gt;0,M169=""),"Diferență fără observație. ","")&amp;IF(AND(OR(I169="Deteriorat",I169="Defect",I169="Lipsă"),M169=""),"Stare fără observație. ","")))</f>
        <v/>
      </c>
    </row>
    <row r="170" spans="1:14" x14ac:dyDescent="0.2">
      <c r="A170" s="1" t="str">
        <f t="shared" si="6"/>
        <v/>
      </c>
      <c r="B170" s="15"/>
      <c r="C170" s="16" t="str">
        <f>IF(B170="","",COUNTIF(INDEX($B:$B,5):B170,B170))</f>
        <v/>
      </c>
      <c r="D170" s="17"/>
      <c r="E170" s="6"/>
      <c r="F170" s="15"/>
      <c r="G170" s="6"/>
      <c r="H170" s="6"/>
      <c r="I170" s="15"/>
      <c r="J170" s="18"/>
      <c r="K170" s="19" t="str">
        <f t="shared" si="7"/>
        <v/>
      </c>
      <c r="L170" s="20" t="str">
        <f t="shared" si="8"/>
        <v/>
      </c>
      <c r="M170" s="17"/>
      <c r="N170" s="21" t="str">
        <f>IF(B170="","",TRIM(IF(COUNTIF('Registru PV'!$B$5:$B$304,B170)=0,"PV inexistent în registru. ","")&amp;IF(OR(D170="",F170="",G170="",H170="",I170=""),"Date incomplete. ","")&amp;IF(AND(N(L170)&lt;&gt;0,M170=""),"Diferență fără observație. ","")&amp;IF(AND(OR(I170="Deteriorat",I170="Defect",I170="Lipsă"),M170=""),"Stare fără observație. ","")))</f>
        <v/>
      </c>
    </row>
    <row r="171" spans="1:14" x14ac:dyDescent="0.2">
      <c r="A171" s="1" t="str">
        <f t="shared" si="6"/>
        <v/>
      </c>
      <c r="B171" s="15"/>
      <c r="C171" s="16" t="str">
        <f>IF(B171="","",COUNTIF(INDEX($B:$B,5):B171,B171))</f>
        <v/>
      </c>
      <c r="D171" s="17"/>
      <c r="E171" s="6"/>
      <c r="F171" s="15"/>
      <c r="G171" s="6"/>
      <c r="H171" s="6"/>
      <c r="I171" s="15"/>
      <c r="J171" s="18"/>
      <c r="K171" s="19" t="str">
        <f t="shared" si="7"/>
        <v/>
      </c>
      <c r="L171" s="20" t="str">
        <f t="shared" si="8"/>
        <v/>
      </c>
      <c r="M171" s="17"/>
      <c r="N171" s="21" t="str">
        <f>IF(B171="","",TRIM(IF(COUNTIF('Registru PV'!$B$5:$B$304,B171)=0,"PV inexistent în registru. ","")&amp;IF(OR(D171="",F171="",G171="",H171="",I171=""),"Date incomplete. ","")&amp;IF(AND(N(L171)&lt;&gt;0,M171=""),"Diferență fără observație. ","")&amp;IF(AND(OR(I171="Deteriorat",I171="Defect",I171="Lipsă"),M171=""),"Stare fără observație. ","")))</f>
        <v/>
      </c>
    </row>
    <row r="172" spans="1:14" x14ac:dyDescent="0.2">
      <c r="A172" s="1" t="str">
        <f t="shared" si="6"/>
        <v/>
      </c>
      <c r="B172" s="15"/>
      <c r="C172" s="16" t="str">
        <f>IF(B172="","",COUNTIF(INDEX($B:$B,5):B172,B172))</f>
        <v/>
      </c>
      <c r="D172" s="17"/>
      <c r="E172" s="6"/>
      <c r="F172" s="15"/>
      <c r="G172" s="6"/>
      <c r="H172" s="6"/>
      <c r="I172" s="15"/>
      <c r="J172" s="18"/>
      <c r="K172" s="19" t="str">
        <f t="shared" si="7"/>
        <v/>
      </c>
      <c r="L172" s="20" t="str">
        <f t="shared" si="8"/>
        <v/>
      </c>
      <c r="M172" s="17"/>
      <c r="N172" s="21" t="str">
        <f>IF(B172="","",TRIM(IF(COUNTIF('Registru PV'!$B$5:$B$304,B172)=0,"PV inexistent în registru. ","")&amp;IF(OR(D172="",F172="",G172="",H172="",I172=""),"Date incomplete. ","")&amp;IF(AND(N(L172)&lt;&gt;0,M172=""),"Diferență fără observație. ","")&amp;IF(AND(OR(I172="Deteriorat",I172="Defect",I172="Lipsă"),M172=""),"Stare fără observație. ","")))</f>
        <v/>
      </c>
    </row>
    <row r="173" spans="1:14" x14ac:dyDescent="0.2">
      <c r="A173" s="1" t="str">
        <f t="shared" si="6"/>
        <v/>
      </c>
      <c r="B173" s="15"/>
      <c r="C173" s="16" t="str">
        <f>IF(B173="","",COUNTIF(INDEX($B:$B,5):B173,B173))</f>
        <v/>
      </c>
      <c r="D173" s="17"/>
      <c r="E173" s="6"/>
      <c r="F173" s="15"/>
      <c r="G173" s="6"/>
      <c r="H173" s="6"/>
      <c r="I173" s="15"/>
      <c r="J173" s="18"/>
      <c r="K173" s="19" t="str">
        <f t="shared" si="7"/>
        <v/>
      </c>
      <c r="L173" s="20" t="str">
        <f t="shared" si="8"/>
        <v/>
      </c>
      <c r="M173" s="17"/>
      <c r="N173" s="21" t="str">
        <f>IF(B173="","",TRIM(IF(COUNTIF('Registru PV'!$B$5:$B$304,B173)=0,"PV inexistent în registru. ","")&amp;IF(OR(D173="",F173="",G173="",H173="",I173=""),"Date incomplete. ","")&amp;IF(AND(N(L173)&lt;&gt;0,M173=""),"Diferență fără observație. ","")&amp;IF(AND(OR(I173="Deteriorat",I173="Defect",I173="Lipsă"),M173=""),"Stare fără observație. ","")))</f>
        <v/>
      </c>
    </row>
    <row r="174" spans="1:14" x14ac:dyDescent="0.2">
      <c r="A174" s="1" t="str">
        <f t="shared" si="6"/>
        <v/>
      </c>
      <c r="B174" s="15"/>
      <c r="C174" s="16" t="str">
        <f>IF(B174="","",COUNTIF(INDEX($B:$B,5):B174,B174))</f>
        <v/>
      </c>
      <c r="D174" s="17"/>
      <c r="E174" s="6"/>
      <c r="F174" s="15"/>
      <c r="G174" s="6"/>
      <c r="H174" s="6"/>
      <c r="I174" s="15"/>
      <c r="J174" s="18"/>
      <c r="K174" s="19" t="str">
        <f t="shared" si="7"/>
        <v/>
      </c>
      <c r="L174" s="20" t="str">
        <f t="shared" si="8"/>
        <v/>
      </c>
      <c r="M174" s="17"/>
      <c r="N174" s="21" t="str">
        <f>IF(B174="","",TRIM(IF(COUNTIF('Registru PV'!$B$5:$B$304,B174)=0,"PV inexistent în registru. ","")&amp;IF(OR(D174="",F174="",G174="",H174="",I174=""),"Date incomplete. ","")&amp;IF(AND(N(L174)&lt;&gt;0,M174=""),"Diferență fără observație. ","")&amp;IF(AND(OR(I174="Deteriorat",I174="Defect",I174="Lipsă"),M174=""),"Stare fără observație. ","")))</f>
        <v/>
      </c>
    </row>
    <row r="175" spans="1:14" x14ac:dyDescent="0.2">
      <c r="A175" s="1" t="str">
        <f t="shared" si="6"/>
        <v/>
      </c>
      <c r="B175" s="15"/>
      <c r="C175" s="16" t="str">
        <f>IF(B175="","",COUNTIF(INDEX($B:$B,5):B175,B175))</f>
        <v/>
      </c>
      <c r="D175" s="17"/>
      <c r="E175" s="6"/>
      <c r="F175" s="15"/>
      <c r="G175" s="6"/>
      <c r="H175" s="6"/>
      <c r="I175" s="15"/>
      <c r="J175" s="18"/>
      <c r="K175" s="19" t="str">
        <f t="shared" si="7"/>
        <v/>
      </c>
      <c r="L175" s="20" t="str">
        <f t="shared" si="8"/>
        <v/>
      </c>
      <c r="M175" s="17"/>
      <c r="N175" s="21" t="str">
        <f>IF(B175="","",TRIM(IF(COUNTIF('Registru PV'!$B$5:$B$304,B175)=0,"PV inexistent în registru. ","")&amp;IF(OR(D175="",F175="",G175="",H175="",I175=""),"Date incomplete. ","")&amp;IF(AND(N(L175)&lt;&gt;0,M175=""),"Diferență fără observație. ","")&amp;IF(AND(OR(I175="Deteriorat",I175="Defect",I175="Lipsă"),M175=""),"Stare fără observație. ","")))</f>
        <v/>
      </c>
    </row>
    <row r="176" spans="1:14" x14ac:dyDescent="0.2">
      <c r="A176" s="1" t="str">
        <f t="shared" si="6"/>
        <v/>
      </c>
      <c r="B176" s="15"/>
      <c r="C176" s="16" t="str">
        <f>IF(B176="","",COUNTIF(INDEX($B:$B,5):B176,B176))</f>
        <v/>
      </c>
      <c r="D176" s="17"/>
      <c r="E176" s="6"/>
      <c r="F176" s="15"/>
      <c r="G176" s="6"/>
      <c r="H176" s="6"/>
      <c r="I176" s="15"/>
      <c r="J176" s="18"/>
      <c r="K176" s="19" t="str">
        <f t="shared" si="7"/>
        <v/>
      </c>
      <c r="L176" s="20" t="str">
        <f t="shared" si="8"/>
        <v/>
      </c>
      <c r="M176" s="17"/>
      <c r="N176" s="21" t="str">
        <f>IF(B176="","",TRIM(IF(COUNTIF('Registru PV'!$B$5:$B$304,B176)=0,"PV inexistent în registru. ","")&amp;IF(OR(D176="",F176="",G176="",H176="",I176=""),"Date incomplete. ","")&amp;IF(AND(N(L176)&lt;&gt;0,M176=""),"Diferență fără observație. ","")&amp;IF(AND(OR(I176="Deteriorat",I176="Defect",I176="Lipsă"),M176=""),"Stare fără observație. ","")))</f>
        <v/>
      </c>
    </row>
    <row r="177" spans="1:14" x14ac:dyDescent="0.2">
      <c r="A177" s="1" t="str">
        <f t="shared" si="6"/>
        <v/>
      </c>
      <c r="B177" s="15"/>
      <c r="C177" s="16" t="str">
        <f>IF(B177="","",COUNTIF(INDEX($B:$B,5):B177,B177))</f>
        <v/>
      </c>
      <c r="D177" s="17"/>
      <c r="E177" s="6"/>
      <c r="F177" s="15"/>
      <c r="G177" s="6"/>
      <c r="H177" s="6"/>
      <c r="I177" s="15"/>
      <c r="J177" s="18"/>
      <c r="K177" s="19" t="str">
        <f t="shared" si="7"/>
        <v/>
      </c>
      <c r="L177" s="20" t="str">
        <f t="shared" si="8"/>
        <v/>
      </c>
      <c r="M177" s="17"/>
      <c r="N177" s="21" t="str">
        <f>IF(B177="","",TRIM(IF(COUNTIF('Registru PV'!$B$5:$B$304,B177)=0,"PV inexistent în registru. ","")&amp;IF(OR(D177="",F177="",G177="",H177="",I177=""),"Date incomplete. ","")&amp;IF(AND(N(L177)&lt;&gt;0,M177=""),"Diferență fără observație. ","")&amp;IF(AND(OR(I177="Deteriorat",I177="Defect",I177="Lipsă"),M177=""),"Stare fără observație. ","")))</f>
        <v/>
      </c>
    </row>
    <row r="178" spans="1:14" x14ac:dyDescent="0.2">
      <c r="A178" s="1" t="str">
        <f t="shared" si="6"/>
        <v/>
      </c>
      <c r="B178" s="15"/>
      <c r="C178" s="16" t="str">
        <f>IF(B178="","",COUNTIF(INDEX($B:$B,5):B178,B178))</f>
        <v/>
      </c>
      <c r="D178" s="17"/>
      <c r="E178" s="6"/>
      <c r="F178" s="15"/>
      <c r="G178" s="6"/>
      <c r="H178" s="6"/>
      <c r="I178" s="15"/>
      <c r="J178" s="18"/>
      <c r="K178" s="19" t="str">
        <f t="shared" si="7"/>
        <v/>
      </c>
      <c r="L178" s="20" t="str">
        <f t="shared" si="8"/>
        <v/>
      </c>
      <c r="M178" s="17"/>
      <c r="N178" s="21" t="str">
        <f>IF(B178="","",TRIM(IF(COUNTIF('Registru PV'!$B$5:$B$304,B178)=0,"PV inexistent în registru. ","")&amp;IF(OR(D178="",F178="",G178="",H178="",I178=""),"Date incomplete. ","")&amp;IF(AND(N(L178)&lt;&gt;0,M178=""),"Diferență fără observație. ","")&amp;IF(AND(OR(I178="Deteriorat",I178="Defect",I178="Lipsă"),M178=""),"Stare fără observație. ","")))</f>
        <v/>
      </c>
    </row>
    <row r="179" spans="1:14" x14ac:dyDescent="0.2">
      <c r="A179" s="1" t="str">
        <f t="shared" si="6"/>
        <v/>
      </c>
      <c r="B179" s="15"/>
      <c r="C179" s="16" t="str">
        <f>IF(B179="","",COUNTIF(INDEX($B:$B,5):B179,B179))</f>
        <v/>
      </c>
      <c r="D179" s="17"/>
      <c r="E179" s="6"/>
      <c r="F179" s="15"/>
      <c r="G179" s="6"/>
      <c r="H179" s="6"/>
      <c r="I179" s="15"/>
      <c r="J179" s="18"/>
      <c r="K179" s="19" t="str">
        <f t="shared" si="7"/>
        <v/>
      </c>
      <c r="L179" s="20" t="str">
        <f t="shared" si="8"/>
        <v/>
      </c>
      <c r="M179" s="17"/>
      <c r="N179" s="21" t="str">
        <f>IF(B179="","",TRIM(IF(COUNTIF('Registru PV'!$B$5:$B$304,B179)=0,"PV inexistent în registru. ","")&amp;IF(OR(D179="",F179="",G179="",H179="",I179=""),"Date incomplete. ","")&amp;IF(AND(N(L179)&lt;&gt;0,M179=""),"Diferență fără observație. ","")&amp;IF(AND(OR(I179="Deteriorat",I179="Defect",I179="Lipsă"),M179=""),"Stare fără observație. ","")))</f>
        <v/>
      </c>
    </row>
    <row r="180" spans="1:14" x14ac:dyDescent="0.2">
      <c r="A180" s="1" t="str">
        <f t="shared" si="6"/>
        <v/>
      </c>
      <c r="B180" s="15"/>
      <c r="C180" s="16" t="str">
        <f>IF(B180="","",COUNTIF(INDEX($B:$B,5):B180,B180))</f>
        <v/>
      </c>
      <c r="D180" s="17"/>
      <c r="E180" s="6"/>
      <c r="F180" s="15"/>
      <c r="G180" s="6"/>
      <c r="H180" s="6"/>
      <c r="I180" s="15"/>
      <c r="J180" s="18"/>
      <c r="K180" s="19" t="str">
        <f t="shared" si="7"/>
        <v/>
      </c>
      <c r="L180" s="20" t="str">
        <f t="shared" si="8"/>
        <v/>
      </c>
      <c r="M180" s="17"/>
      <c r="N180" s="21" t="str">
        <f>IF(B180="","",TRIM(IF(COUNTIF('Registru PV'!$B$5:$B$304,B180)=0,"PV inexistent în registru. ","")&amp;IF(OR(D180="",F180="",G180="",H180="",I180=""),"Date incomplete. ","")&amp;IF(AND(N(L180)&lt;&gt;0,M180=""),"Diferență fără observație. ","")&amp;IF(AND(OR(I180="Deteriorat",I180="Defect",I180="Lipsă"),M180=""),"Stare fără observație. ","")))</f>
        <v/>
      </c>
    </row>
    <row r="181" spans="1:14" x14ac:dyDescent="0.2">
      <c r="A181" s="1" t="str">
        <f t="shared" si="6"/>
        <v/>
      </c>
      <c r="B181" s="15"/>
      <c r="C181" s="16" t="str">
        <f>IF(B181="","",COUNTIF(INDEX($B:$B,5):B181,B181))</f>
        <v/>
      </c>
      <c r="D181" s="17"/>
      <c r="E181" s="6"/>
      <c r="F181" s="15"/>
      <c r="G181" s="6"/>
      <c r="H181" s="6"/>
      <c r="I181" s="15"/>
      <c r="J181" s="18"/>
      <c r="K181" s="19" t="str">
        <f t="shared" si="7"/>
        <v/>
      </c>
      <c r="L181" s="20" t="str">
        <f t="shared" si="8"/>
        <v/>
      </c>
      <c r="M181" s="17"/>
      <c r="N181" s="21" t="str">
        <f>IF(B181="","",TRIM(IF(COUNTIF('Registru PV'!$B$5:$B$304,B181)=0,"PV inexistent în registru. ","")&amp;IF(OR(D181="",F181="",G181="",H181="",I181=""),"Date incomplete. ","")&amp;IF(AND(N(L181)&lt;&gt;0,M181=""),"Diferență fără observație. ","")&amp;IF(AND(OR(I181="Deteriorat",I181="Defect",I181="Lipsă"),M181=""),"Stare fără observație. ","")))</f>
        <v/>
      </c>
    </row>
    <row r="182" spans="1:14" x14ac:dyDescent="0.2">
      <c r="A182" s="1" t="str">
        <f t="shared" si="6"/>
        <v/>
      </c>
      <c r="B182" s="15"/>
      <c r="C182" s="16" t="str">
        <f>IF(B182="","",COUNTIF(INDEX($B:$B,5):B182,B182))</f>
        <v/>
      </c>
      <c r="D182" s="17"/>
      <c r="E182" s="6"/>
      <c r="F182" s="15"/>
      <c r="G182" s="6"/>
      <c r="H182" s="6"/>
      <c r="I182" s="15"/>
      <c r="J182" s="18"/>
      <c r="K182" s="19" t="str">
        <f t="shared" si="7"/>
        <v/>
      </c>
      <c r="L182" s="20" t="str">
        <f t="shared" si="8"/>
        <v/>
      </c>
      <c r="M182" s="17"/>
      <c r="N182" s="21" t="str">
        <f>IF(B182="","",TRIM(IF(COUNTIF('Registru PV'!$B$5:$B$304,B182)=0,"PV inexistent în registru. ","")&amp;IF(OR(D182="",F182="",G182="",H182="",I182=""),"Date incomplete. ","")&amp;IF(AND(N(L182)&lt;&gt;0,M182=""),"Diferență fără observație. ","")&amp;IF(AND(OR(I182="Deteriorat",I182="Defect",I182="Lipsă"),M182=""),"Stare fără observație. ","")))</f>
        <v/>
      </c>
    </row>
    <row r="183" spans="1:14" x14ac:dyDescent="0.2">
      <c r="A183" s="1" t="str">
        <f t="shared" si="6"/>
        <v/>
      </c>
      <c r="B183" s="15"/>
      <c r="C183" s="16" t="str">
        <f>IF(B183="","",COUNTIF(INDEX($B:$B,5):B183,B183))</f>
        <v/>
      </c>
      <c r="D183" s="17"/>
      <c r="E183" s="6"/>
      <c r="F183" s="15"/>
      <c r="G183" s="6"/>
      <c r="H183" s="6"/>
      <c r="I183" s="15"/>
      <c r="J183" s="18"/>
      <c r="K183" s="19" t="str">
        <f t="shared" si="7"/>
        <v/>
      </c>
      <c r="L183" s="20" t="str">
        <f t="shared" si="8"/>
        <v/>
      </c>
      <c r="M183" s="17"/>
      <c r="N183" s="21" t="str">
        <f>IF(B183="","",TRIM(IF(COUNTIF('Registru PV'!$B$5:$B$304,B183)=0,"PV inexistent în registru. ","")&amp;IF(OR(D183="",F183="",G183="",H183="",I183=""),"Date incomplete. ","")&amp;IF(AND(N(L183)&lt;&gt;0,M183=""),"Diferență fără observație. ","")&amp;IF(AND(OR(I183="Deteriorat",I183="Defect",I183="Lipsă"),M183=""),"Stare fără observație. ","")))</f>
        <v/>
      </c>
    </row>
    <row r="184" spans="1:14" x14ac:dyDescent="0.2">
      <c r="A184" s="1" t="str">
        <f t="shared" si="6"/>
        <v/>
      </c>
      <c r="B184" s="15"/>
      <c r="C184" s="16" t="str">
        <f>IF(B184="","",COUNTIF(INDEX($B:$B,5):B184,B184))</f>
        <v/>
      </c>
      <c r="D184" s="17"/>
      <c r="E184" s="6"/>
      <c r="F184" s="15"/>
      <c r="G184" s="6"/>
      <c r="H184" s="6"/>
      <c r="I184" s="15"/>
      <c r="J184" s="18"/>
      <c r="K184" s="19" t="str">
        <f t="shared" si="7"/>
        <v/>
      </c>
      <c r="L184" s="20" t="str">
        <f t="shared" si="8"/>
        <v/>
      </c>
      <c r="M184" s="17"/>
      <c r="N184" s="21" t="str">
        <f>IF(B184="","",TRIM(IF(COUNTIF('Registru PV'!$B$5:$B$304,B184)=0,"PV inexistent în registru. ","")&amp;IF(OR(D184="",F184="",G184="",H184="",I184=""),"Date incomplete. ","")&amp;IF(AND(N(L184)&lt;&gt;0,M184=""),"Diferență fără observație. ","")&amp;IF(AND(OR(I184="Deteriorat",I184="Defect",I184="Lipsă"),M184=""),"Stare fără observație. ","")))</f>
        <v/>
      </c>
    </row>
    <row r="185" spans="1:14" x14ac:dyDescent="0.2">
      <c r="A185" s="1" t="str">
        <f t="shared" si="6"/>
        <v/>
      </c>
      <c r="B185" s="15"/>
      <c r="C185" s="16" t="str">
        <f>IF(B185="","",COUNTIF(INDEX($B:$B,5):B185,B185))</f>
        <v/>
      </c>
      <c r="D185" s="17"/>
      <c r="E185" s="6"/>
      <c r="F185" s="15"/>
      <c r="G185" s="6"/>
      <c r="H185" s="6"/>
      <c r="I185" s="15"/>
      <c r="J185" s="18"/>
      <c r="K185" s="19" t="str">
        <f t="shared" si="7"/>
        <v/>
      </c>
      <c r="L185" s="20" t="str">
        <f t="shared" si="8"/>
        <v/>
      </c>
      <c r="M185" s="17"/>
      <c r="N185" s="21" t="str">
        <f>IF(B185="","",TRIM(IF(COUNTIF('Registru PV'!$B$5:$B$304,B185)=0,"PV inexistent în registru. ","")&amp;IF(OR(D185="",F185="",G185="",H185="",I185=""),"Date incomplete. ","")&amp;IF(AND(N(L185)&lt;&gt;0,M185=""),"Diferență fără observație. ","")&amp;IF(AND(OR(I185="Deteriorat",I185="Defect",I185="Lipsă"),M185=""),"Stare fără observație. ","")))</f>
        <v/>
      </c>
    </row>
    <row r="186" spans="1:14" x14ac:dyDescent="0.2">
      <c r="A186" s="1" t="str">
        <f t="shared" si="6"/>
        <v/>
      </c>
      <c r="B186" s="15"/>
      <c r="C186" s="16" t="str">
        <f>IF(B186="","",COUNTIF(INDEX($B:$B,5):B186,B186))</f>
        <v/>
      </c>
      <c r="D186" s="17"/>
      <c r="E186" s="6"/>
      <c r="F186" s="15"/>
      <c r="G186" s="6"/>
      <c r="H186" s="6"/>
      <c r="I186" s="15"/>
      <c r="J186" s="18"/>
      <c r="K186" s="19" t="str">
        <f t="shared" si="7"/>
        <v/>
      </c>
      <c r="L186" s="20" t="str">
        <f t="shared" si="8"/>
        <v/>
      </c>
      <c r="M186" s="17"/>
      <c r="N186" s="21" t="str">
        <f>IF(B186="","",TRIM(IF(COUNTIF('Registru PV'!$B$5:$B$304,B186)=0,"PV inexistent în registru. ","")&amp;IF(OR(D186="",F186="",G186="",H186="",I186=""),"Date incomplete. ","")&amp;IF(AND(N(L186)&lt;&gt;0,M186=""),"Diferență fără observație. ","")&amp;IF(AND(OR(I186="Deteriorat",I186="Defect",I186="Lipsă"),M186=""),"Stare fără observație. ","")))</f>
        <v/>
      </c>
    </row>
    <row r="187" spans="1:14" x14ac:dyDescent="0.2">
      <c r="A187" s="1" t="str">
        <f t="shared" si="6"/>
        <v/>
      </c>
      <c r="B187" s="15"/>
      <c r="C187" s="16" t="str">
        <f>IF(B187="","",COUNTIF(INDEX($B:$B,5):B187,B187))</f>
        <v/>
      </c>
      <c r="D187" s="17"/>
      <c r="E187" s="6"/>
      <c r="F187" s="15"/>
      <c r="G187" s="6"/>
      <c r="H187" s="6"/>
      <c r="I187" s="15"/>
      <c r="J187" s="18"/>
      <c r="K187" s="19" t="str">
        <f t="shared" si="7"/>
        <v/>
      </c>
      <c r="L187" s="20" t="str">
        <f t="shared" si="8"/>
        <v/>
      </c>
      <c r="M187" s="17"/>
      <c r="N187" s="21" t="str">
        <f>IF(B187="","",TRIM(IF(COUNTIF('Registru PV'!$B$5:$B$304,B187)=0,"PV inexistent în registru. ","")&amp;IF(OR(D187="",F187="",G187="",H187="",I187=""),"Date incomplete. ","")&amp;IF(AND(N(L187)&lt;&gt;0,M187=""),"Diferență fără observație. ","")&amp;IF(AND(OR(I187="Deteriorat",I187="Defect",I187="Lipsă"),M187=""),"Stare fără observație. ","")))</f>
        <v/>
      </c>
    </row>
    <row r="188" spans="1:14" x14ac:dyDescent="0.2">
      <c r="A188" s="1" t="str">
        <f t="shared" si="6"/>
        <v/>
      </c>
      <c r="B188" s="15"/>
      <c r="C188" s="16" t="str">
        <f>IF(B188="","",COUNTIF(INDEX($B:$B,5):B188,B188))</f>
        <v/>
      </c>
      <c r="D188" s="17"/>
      <c r="E188" s="6"/>
      <c r="F188" s="15"/>
      <c r="G188" s="6"/>
      <c r="H188" s="6"/>
      <c r="I188" s="15"/>
      <c r="J188" s="18"/>
      <c r="K188" s="19" t="str">
        <f t="shared" si="7"/>
        <v/>
      </c>
      <c r="L188" s="20" t="str">
        <f t="shared" si="8"/>
        <v/>
      </c>
      <c r="M188" s="17"/>
      <c r="N188" s="21" t="str">
        <f>IF(B188="","",TRIM(IF(COUNTIF('Registru PV'!$B$5:$B$304,B188)=0,"PV inexistent în registru. ","")&amp;IF(OR(D188="",F188="",G188="",H188="",I188=""),"Date incomplete. ","")&amp;IF(AND(N(L188)&lt;&gt;0,M188=""),"Diferență fără observație. ","")&amp;IF(AND(OR(I188="Deteriorat",I188="Defect",I188="Lipsă"),M188=""),"Stare fără observație. ","")))</f>
        <v/>
      </c>
    </row>
    <row r="189" spans="1:14" x14ac:dyDescent="0.2">
      <c r="A189" s="1" t="str">
        <f t="shared" si="6"/>
        <v/>
      </c>
      <c r="B189" s="15"/>
      <c r="C189" s="16" t="str">
        <f>IF(B189="","",COUNTIF(INDEX($B:$B,5):B189,B189))</f>
        <v/>
      </c>
      <c r="D189" s="17"/>
      <c r="E189" s="6"/>
      <c r="F189" s="15"/>
      <c r="G189" s="6"/>
      <c r="H189" s="6"/>
      <c r="I189" s="15"/>
      <c r="J189" s="18"/>
      <c r="K189" s="19" t="str">
        <f t="shared" si="7"/>
        <v/>
      </c>
      <c r="L189" s="20" t="str">
        <f t="shared" si="8"/>
        <v/>
      </c>
      <c r="M189" s="17"/>
      <c r="N189" s="21" t="str">
        <f>IF(B189="","",TRIM(IF(COUNTIF('Registru PV'!$B$5:$B$304,B189)=0,"PV inexistent în registru. ","")&amp;IF(OR(D189="",F189="",G189="",H189="",I189=""),"Date incomplete. ","")&amp;IF(AND(N(L189)&lt;&gt;0,M189=""),"Diferență fără observație. ","")&amp;IF(AND(OR(I189="Deteriorat",I189="Defect",I189="Lipsă"),M189=""),"Stare fără observație. ","")))</f>
        <v/>
      </c>
    </row>
    <row r="190" spans="1:14" x14ac:dyDescent="0.2">
      <c r="A190" s="1" t="str">
        <f t="shared" si="6"/>
        <v/>
      </c>
      <c r="B190" s="15"/>
      <c r="C190" s="16" t="str">
        <f>IF(B190="","",COUNTIF(INDEX($B:$B,5):B190,B190))</f>
        <v/>
      </c>
      <c r="D190" s="17"/>
      <c r="E190" s="6"/>
      <c r="F190" s="15"/>
      <c r="G190" s="6"/>
      <c r="H190" s="6"/>
      <c r="I190" s="15"/>
      <c r="J190" s="18"/>
      <c r="K190" s="19" t="str">
        <f t="shared" si="7"/>
        <v/>
      </c>
      <c r="L190" s="20" t="str">
        <f t="shared" si="8"/>
        <v/>
      </c>
      <c r="M190" s="17"/>
      <c r="N190" s="21" t="str">
        <f>IF(B190="","",TRIM(IF(COUNTIF('Registru PV'!$B$5:$B$304,B190)=0,"PV inexistent în registru. ","")&amp;IF(OR(D190="",F190="",G190="",H190="",I190=""),"Date incomplete. ","")&amp;IF(AND(N(L190)&lt;&gt;0,M190=""),"Diferență fără observație. ","")&amp;IF(AND(OR(I190="Deteriorat",I190="Defect",I190="Lipsă"),M190=""),"Stare fără observație. ","")))</f>
        <v/>
      </c>
    </row>
    <row r="191" spans="1:14" x14ac:dyDescent="0.2">
      <c r="A191" s="1" t="str">
        <f t="shared" si="6"/>
        <v/>
      </c>
      <c r="B191" s="15"/>
      <c r="C191" s="16" t="str">
        <f>IF(B191="","",COUNTIF(INDEX($B:$B,5):B191,B191))</f>
        <v/>
      </c>
      <c r="D191" s="17"/>
      <c r="E191" s="6"/>
      <c r="F191" s="15"/>
      <c r="G191" s="6"/>
      <c r="H191" s="6"/>
      <c r="I191" s="15"/>
      <c r="J191" s="18"/>
      <c r="K191" s="19" t="str">
        <f t="shared" si="7"/>
        <v/>
      </c>
      <c r="L191" s="20" t="str">
        <f t="shared" si="8"/>
        <v/>
      </c>
      <c r="M191" s="17"/>
      <c r="N191" s="21" t="str">
        <f>IF(B191="","",TRIM(IF(COUNTIF('Registru PV'!$B$5:$B$304,B191)=0,"PV inexistent în registru. ","")&amp;IF(OR(D191="",F191="",G191="",H191="",I191=""),"Date incomplete. ","")&amp;IF(AND(N(L191)&lt;&gt;0,M191=""),"Diferență fără observație. ","")&amp;IF(AND(OR(I191="Deteriorat",I191="Defect",I191="Lipsă"),M191=""),"Stare fără observație. ","")))</f>
        <v/>
      </c>
    </row>
    <row r="192" spans="1:14" x14ac:dyDescent="0.2">
      <c r="A192" s="1" t="str">
        <f t="shared" si="6"/>
        <v/>
      </c>
      <c r="B192" s="15"/>
      <c r="C192" s="16" t="str">
        <f>IF(B192="","",COUNTIF(INDEX($B:$B,5):B192,B192))</f>
        <v/>
      </c>
      <c r="D192" s="17"/>
      <c r="E192" s="6"/>
      <c r="F192" s="15"/>
      <c r="G192" s="6"/>
      <c r="H192" s="6"/>
      <c r="I192" s="15"/>
      <c r="J192" s="18"/>
      <c r="K192" s="19" t="str">
        <f t="shared" si="7"/>
        <v/>
      </c>
      <c r="L192" s="20" t="str">
        <f t="shared" si="8"/>
        <v/>
      </c>
      <c r="M192" s="17"/>
      <c r="N192" s="21" t="str">
        <f>IF(B192="","",TRIM(IF(COUNTIF('Registru PV'!$B$5:$B$304,B192)=0,"PV inexistent în registru. ","")&amp;IF(OR(D192="",F192="",G192="",H192="",I192=""),"Date incomplete. ","")&amp;IF(AND(N(L192)&lt;&gt;0,M192=""),"Diferență fără observație. ","")&amp;IF(AND(OR(I192="Deteriorat",I192="Defect",I192="Lipsă"),M192=""),"Stare fără observație. ","")))</f>
        <v/>
      </c>
    </row>
    <row r="193" spans="1:14" x14ac:dyDescent="0.2">
      <c r="A193" s="1" t="str">
        <f t="shared" si="6"/>
        <v/>
      </c>
      <c r="B193" s="15"/>
      <c r="C193" s="16" t="str">
        <f>IF(B193="","",COUNTIF(INDEX($B:$B,5):B193,B193))</f>
        <v/>
      </c>
      <c r="D193" s="17"/>
      <c r="E193" s="6"/>
      <c r="F193" s="15"/>
      <c r="G193" s="6"/>
      <c r="H193" s="6"/>
      <c r="I193" s="15"/>
      <c r="J193" s="18"/>
      <c r="K193" s="19" t="str">
        <f t="shared" si="7"/>
        <v/>
      </c>
      <c r="L193" s="20" t="str">
        <f t="shared" si="8"/>
        <v/>
      </c>
      <c r="M193" s="17"/>
      <c r="N193" s="21" t="str">
        <f>IF(B193="","",TRIM(IF(COUNTIF('Registru PV'!$B$5:$B$304,B193)=0,"PV inexistent în registru. ","")&amp;IF(OR(D193="",F193="",G193="",H193="",I193=""),"Date incomplete. ","")&amp;IF(AND(N(L193)&lt;&gt;0,M193=""),"Diferență fără observație. ","")&amp;IF(AND(OR(I193="Deteriorat",I193="Defect",I193="Lipsă"),M193=""),"Stare fără observație. ","")))</f>
        <v/>
      </c>
    </row>
    <row r="194" spans="1:14" x14ac:dyDescent="0.2">
      <c r="A194" s="1" t="str">
        <f t="shared" si="6"/>
        <v/>
      </c>
      <c r="B194" s="15"/>
      <c r="C194" s="16" t="str">
        <f>IF(B194="","",COUNTIF(INDEX($B:$B,5):B194,B194))</f>
        <v/>
      </c>
      <c r="D194" s="17"/>
      <c r="E194" s="6"/>
      <c r="F194" s="15"/>
      <c r="G194" s="6"/>
      <c r="H194" s="6"/>
      <c r="I194" s="15"/>
      <c r="J194" s="18"/>
      <c r="K194" s="19" t="str">
        <f t="shared" si="7"/>
        <v/>
      </c>
      <c r="L194" s="20" t="str">
        <f t="shared" si="8"/>
        <v/>
      </c>
      <c r="M194" s="17"/>
      <c r="N194" s="21" t="str">
        <f>IF(B194="","",TRIM(IF(COUNTIF('Registru PV'!$B$5:$B$304,B194)=0,"PV inexistent în registru. ","")&amp;IF(OR(D194="",F194="",G194="",H194="",I194=""),"Date incomplete. ","")&amp;IF(AND(N(L194)&lt;&gt;0,M194=""),"Diferență fără observație. ","")&amp;IF(AND(OR(I194="Deteriorat",I194="Defect",I194="Lipsă"),M194=""),"Stare fără observație. ","")))</f>
        <v/>
      </c>
    </row>
    <row r="195" spans="1:14" x14ac:dyDescent="0.2">
      <c r="A195" s="1" t="str">
        <f t="shared" si="6"/>
        <v/>
      </c>
      <c r="B195" s="15"/>
      <c r="C195" s="16" t="str">
        <f>IF(B195="","",COUNTIF(INDEX($B:$B,5):B195,B195))</f>
        <v/>
      </c>
      <c r="D195" s="17"/>
      <c r="E195" s="6"/>
      <c r="F195" s="15"/>
      <c r="G195" s="6"/>
      <c r="H195" s="6"/>
      <c r="I195" s="15"/>
      <c r="J195" s="18"/>
      <c r="K195" s="19" t="str">
        <f t="shared" si="7"/>
        <v/>
      </c>
      <c r="L195" s="20" t="str">
        <f t="shared" si="8"/>
        <v/>
      </c>
      <c r="M195" s="17"/>
      <c r="N195" s="21" t="str">
        <f>IF(B195="","",TRIM(IF(COUNTIF('Registru PV'!$B$5:$B$304,B195)=0,"PV inexistent în registru. ","")&amp;IF(OR(D195="",F195="",G195="",H195="",I195=""),"Date incomplete. ","")&amp;IF(AND(N(L195)&lt;&gt;0,M195=""),"Diferență fără observație. ","")&amp;IF(AND(OR(I195="Deteriorat",I195="Defect",I195="Lipsă"),M195=""),"Stare fără observație. ","")))</f>
        <v/>
      </c>
    </row>
    <row r="196" spans="1:14" x14ac:dyDescent="0.2">
      <c r="A196" s="1" t="str">
        <f t="shared" si="6"/>
        <v/>
      </c>
      <c r="B196" s="15"/>
      <c r="C196" s="16" t="str">
        <f>IF(B196="","",COUNTIF(INDEX($B:$B,5):B196,B196))</f>
        <v/>
      </c>
      <c r="D196" s="17"/>
      <c r="E196" s="6"/>
      <c r="F196" s="15"/>
      <c r="G196" s="6"/>
      <c r="H196" s="6"/>
      <c r="I196" s="15"/>
      <c r="J196" s="18"/>
      <c r="K196" s="19" t="str">
        <f t="shared" si="7"/>
        <v/>
      </c>
      <c r="L196" s="20" t="str">
        <f t="shared" si="8"/>
        <v/>
      </c>
      <c r="M196" s="17"/>
      <c r="N196" s="21" t="str">
        <f>IF(B196="","",TRIM(IF(COUNTIF('Registru PV'!$B$5:$B$304,B196)=0,"PV inexistent în registru. ","")&amp;IF(OR(D196="",F196="",G196="",H196="",I196=""),"Date incomplete. ","")&amp;IF(AND(N(L196)&lt;&gt;0,M196=""),"Diferență fără observație. ","")&amp;IF(AND(OR(I196="Deteriorat",I196="Defect",I196="Lipsă"),M196=""),"Stare fără observație. ","")))</f>
        <v/>
      </c>
    </row>
    <row r="197" spans="1:14" x14ac:dyDescent="0.2">
      <c r="A197" s="1" t="str">
        <f t="shared" ref="A197:A260" si="9">IF(B197="","",B197&amp;"|"&amp;C197)</f>
        <v/>
      </c>
      <c r="B197" s="15"/>
      <c r="C197" s="16" t="str">
        <f>IF(B197="","",COUNTIF(INDEX($B:$B,5):B197,B197))</f>
        <v/>
      </c>
      <c r="D197" s="17"/>
      <c r="E197" s="6"/>
      <c r="F197" s="15"/>
      <c r="G197" s="6"/>
      <c r="H197" s="6"/>
      <c r="I197" s="15"/>
      <c r="J197" s="18"/>
      <c r="K197" s="19" t="str">
        <f t="shared" ref="K197:K260" si="10">IF(OR(B197="",J197=""),"",G197*J197)</f>
        <v/>
      </c>
      <c r="L197" s="20" t="str">
        <f t="shared" ref="L197:L260" si="11">IF(OR(G197="",H197=""),"",H197-G197)</f>
        <v/>
      </c>
      <c r="M197" s="17"/>
      <c r="N197" s="21" t="str">
        <f>IF(B197="","",TRIM(IF(COUNTIF('Registru PV'!$B$5:$B$304,B197)=0,"PV inexistent în registru. ","")&amp;IF(OR(D197="",F197="",G197="",H197="",I197=""),"Date incomplete. ","")&amp;IF(AND(N(L197)&lt;&gt;0,M197=""),"Diferență fără observație. ","")&amp;IF(AND(OR(I197="Deteriorat",I197="Defect",I197="Lipsă"),M197=""),"Stare fără observație. ","")))</f>
        <v/>
      </c>
    </row>
    <row r="198" spans="1:14" x14ac:dyDescent="0.2">
      <c r="A198" s="1" t="str">
        <f t="shared" si="9"/>
        <v/>
      </c>
      <c r="B198" s="15"/>
      <c r="C198" s="16" t="str">
        <f>IF(B198="","",COUNTIF(INDEX($B:$B,5):B198,B198))</f>
        <v/>
      </c>
      <c r="D198" s="17"/>
      <c r="E198" s="6"/>
      <c r="F198" s="15"/>
      <c r="G198" s="6"/>
      <c r="H198" s="6"/>
      <c r="I198" s="15"/>
      <c r="J198" s="18"/>
      <c r="K198" s="19" t="str">
        <f t="shared" si="10"/>
        <v/>
      </c>
      <c r="L198" s="20" t="str">
        <f t="shared" si="11"/>
        <v/>
      </c>
      <c r="M198" s="17"/>
      <c r="N198" s="21" t="str">
        <f>IF(B198="","",TRIM(IF(COUNTIF('Registru PV'!$B$5:$B$304,B198)=0,"PV inexistent în registru. ","")&amp;IF(OR(D198="",F198="",G198="",H198="",I198=""),"Date incomplete. ","")&amp;IF(AND(N(L198)&lt;&gt;0,M198=""),"Diferență fără observație. ","")&amp;IF(AND(OR(I198="Deteriorat",I198="Defect",I198="Lipsă"),M198=""),"Stare fără observație. ","")))</f>
        <v/>
      </c>
    </row>
    <row r="199" spans="1:14" x14ac:dyDescent="0.2">
      <c r="A199" s="1" t="str">
        <f t="shared" si="9"/>
        <v/>
      </c>
      <c r="B199" s="15"/>
      <c r="C199" s="16" t="str">
        <f>IF(B199="","",COUNTIF(INDEX($B:$B,5):B199,B199))</f>
        <v/>
      </c>
      <c r="D199" s="17"/>
      <c r="E199" s="6"/>
      <c r="F199" s="15"/>
      <c r="G199" s="6"/>
      <c r="H199" s="6"/>
      <c r="I199" s="15"/>
      <c r="J199" s="18"/>
      <c r="K199" s="19" t="str">
        <f t="shared" si="10"/>
        <v/>
      </c>
      <c r="L199" s="20" t="str">
        <f t="shared" si="11"/>
        <v/>
      </c>
      <c r="M199" s="17"/>
      <c r="N199" s="21" t="str">
        <f>IF(B199="","",TRIM(IF(COUNTIF('Registru PV'!$B$5:$B$304,B199)=0,"PV inexistent în registru. ","")&amp;IF(OR(D199="",F199="",G199="",H199="",I199=""),"Date incomplete. ","")&amp;IF(AND(N(L199)&lt;&gt;0,M199=""),"Diferență fără observație. ","")&amp;IF(AND(OR(I199="Deteriorat",I199="Defect",I199="Lipsă"),M199=""),"Stare fără observație. ","")))</f>
        <v/>
      </c>
    </row>
    <row r="200" spans="1:14" x14ac:dyDescent="0.2">
      <c r="A200" s="1" t="str">
        <f t="shared" si="9"/>
        <v/>
      </c>
      <c r="B200" s="15"/>
      <c r="C200" s="16" t="str">
        <f>IF(B200="","",COUNTIF(INDEX($B:$B,5):B200,B200))</f>
        <v/>
      </c>
      <c r="D200" s="17"/>
      <c r="E200" s="6"/>
      <c r="F200" s="15"/>
      <c r="G200" s="6"/>
      <c r="H200" s="6"/>
      <c r="I200" s="15"/>
      <c r="J200" s="18"/>
      <c r="K200" s="19" t="str">
        <f t="shared" si="10"/>
        <v/>
      </c>
      <c r="L200" s="20" t="str">
        <f t="shared" si="11"/>
        <v/>
      </c>
      <c r="M200" s="17"/>
      <c r="N200" s="21" t="str">
        <f>IF(B200="","",TRIM(IF(COUNTIF('Registru PV'!$B$5:$B$304,B200)=0,"PV inexistent în registru. ","")&amp;IF(OR(D200="",F200="",G200="",H200="",I200=""),"Date incomplete. ","")&amp;IF(AND(N(L200)&lt;&gt;0,M200=""),"Diferență fără observație. ","")&amp;IF(AND(OR(I200="Deteriorat",I200="Defect",I200="Lipsă"),M200=""),"Stare fără observație. ","")))</f>
        <v/>
      </c>
    </row>
    <row r="201" spans="1:14" x14ac:dyDescent="0.2">
      <c r="A201" s="1" t="str">
        <f t="shared" si="9"/>
        <v/>
      </c>
      <c r="B201" s="15"/>
      <c r="C201" s="16" t="str">
        <f>IF(B201="","",COUNTIF(INDEX($B:$B,5):B201,B201))</f>
        <v/>
      </c>
      <c r="D201" s="17"/>
      <c r="E201" s="6"/>
      <c r="F201" s="15"/>
      <c r="G201" s="6"/>
      <c r="H201" s="6"/>
      <c r="I201" s="15"/>
      <c r="J201" s="18"/>
      <c r="K201" s="19" t="str">
        <f t="shared" si="10"/>
        <v/>
      </c>
      <c r="L201" s="20" t="str">
        <f t="shared" si="11"/>
        <v/>
      </c>
      <c r="M201" s="17"/>
      <c r="N201" s="21" t="str">
        <f>IF(B201="","",TRIM(IF(COUNTIF('Registru PV'!$B$5:$B$304,B201)=0,"PV inexistent în registru. ","")&amp;IF(OR(D201="",F201="",G201="",H201="",I201=""),"Date incomplete. ","")&amp;IF(AND(N(L201)&lt;&gt;0,M201=""),"Diferență fără observație. ","")&amp;IF(AND(OR(I201="Deteriorat",I201="Defect",I201="Lipsă"),M201=""),"Stare fără observație. ","")))</f>
        <v/>
      </c>
    </row>
    <row r="202" spans="1:14" x14ac:dyDescent="0.2">
      <c r="A202" s="1" t="str">
        <f t="shared" si="9"/>
        <v/>
      </c>
      <c r="B202" s="15"/>
      <c r="C202" s="16" t="str">
        <f>IF(B202="","",COUNTIF(INDEX($B:$B,5):B202,B202))</f>
        <v/>
      </c>
      <c r="D202" s="17"/>
      <c r="E202" s="6"/>
      <c r="F202" s="15"/>
      <c r="G202" s="6"/>
      <c r="H202" s="6"/>
      <c r="I202" s="15"/>
      <c r="J202" s="18"/>
      <c r="K202" s="19" t="str">
        <f t="shared" si="10"/>
        <v/>
      </c>
      <c r="L202" s="20" t="str">
        <f t="shared" si="11"/>
        <v/>
      </c>
      <c r="M202" s="17"/>
      <c r="N202" s="21" t="str">
        <f>IF(B202="","",TRIM(IF(COUNTIF('Registru PV'!$B$5:$B$304,B202)=0,"PV inexistent în registru. ","")&amp;IF(OR(D202="",F202="",G202="",H202="",I202=""),"Date incomplete. ","")&amp;IF(AND(N(L202)&lt;&gt;0,M202=""),"Diferență fără observație. ","")&amp;IF(AND(OR(I202="Deteriorat",I202="Defect",I202="Lipsă"),M202=""),"Stare fără observație. ","")))</f>
        <v/>
      </c>
    </row>
    <row r="203" spans="1:14" x14ac:dyDescent="0.2">
      <c r="A203" s="1" t="str">
        <f t="shared" si="9"/>
        <v/>
      </c>
      <c r="B203" s="15"/>
      <c r="C203" s="16" t="str">
        <f>IF(B203="","",COUNTIF(INDEX($B:$B,5):B203,B203))</f>
        <v/>
      </c>
      <c r="D203" s="17"/>
      <c r="E203" s="6"/>
      <c r="F203" s="15"/>
      <c r="G203" s="6"/>
      <c r="H203" s="6"/>
      <c r="I203" s="15"/>
      <c r="J203" s="18"/>
      <c r="K203" s="19" t="str">
        <f t="shared" si="10"/>
        <v/>
      </c>
      <c r="L203" s="20" t="str">
        <f t="shared" si="11"/>
        <v/>
      </c>
      <c r="M203" s="17"/>
      <c r="N203" s="21" t="str">
        <f>IF(B203="","",TRIM(IF(COUNTIF('Registru PV'!$B$5:$B$304,B203)=0,"PV inexistent în registru. ","")&amp;IF(OR(D203="",F203="",G203="",H203="",I203=""),"Date incomplete. ","")&amp;IF(AND(N(L203)&lt;&gt;0,M203=""),"Diferență fără observație. ","")&amp;IF(AND(OR(I203="Deteriorat",I203="Defect",I203="Lipsă"),M203=""),"Stare fără observație. ","")))</f>
        <v/>
      </c>
    </row>
    <row r="204" spans="1:14" x14ac:dyDescent="0.2">
      <c r="A204" s="1" t="str">
        <f t="shared" si="9"/>
        <v/>
      </c>
      <c r="B204" s="15"/>
      <c r="C204" s="16" t="str">
        <f>IF(B204="","",COUNTIF(INDEX($B:$B,5):B204,B204))</f>
        <v/>
      </c>
      <c r="D204" s="17"/>
      <c r="E204" s="6"/>
      <c r="F204" s="15"/>
      <c r="G204" s="6"/>
      <c r="H204" s="6"/>
      <c r="I204" s="15"/>
      <c r="J204" s="18"/>
      <c r="K204" s="19" t="str">
        <f t="shared" si="10"/>
        <v/>
      </c>
      <c r="L204" s="20" t="str">
        <f t="shared" si="11"/>
        <v/>
      </c>
      <c r="M204" s="17"/>
      <c r="N204" s="21" t="str">
        <f>IF(B204="","",TRIM(IF(COUNTIF('Registru PV'!$B$5:$B$304,B204)=0,"PV inexistent în registru. ","")&amp;IF(OR(D204="",F204="",G204="",H204="",I204=""),"Date incomplete. ","")&amp;IF(AND(N(L204)&lt;&gt;0,M204=""),"Diferență fără observație. ","")&amp;IF(AND(OR(I204="Deteriorat",I204="Defect",I204="Lipsă"),M204=""),"Stare fără observație. ","")))</f>
        <v/>
      </c>
    </row>
    <row r="205" spans="1:14" x14ac:dyDescent="0.2">
      <c r="A205" s="1" t="str">
        <f t="shared" si="9"/>
        <v/>
      </c>
      <c r="B205" s="15"/>
      <c r="C205" s="16" t="str">
        <f>IF(B205="","",COUNTIF(INDEX($B:$B,5):B205,B205))</f>
        <v/>
      </c>
      <c r="D205" s="17"/>
      <c r="E205" s="6"/>
      <c r="F205" s="15"/>
      <c r="G205" s="6"/>
      <c r="H205" s="6"/>
      <c r="I205" s="15"/>
      <c r="J205" s="18"/>
      <c r="K205" s="19" t="str">
        <f t="shared" si="10"/>
        <v/>
      </c>
      <c r="L205" s="20" t="str">
        <f t="shared" si="11"/>
        <v/>
      </c>
      <c r="M205" s="17"/>
      <c r="N205" s="21" t="str">
        <f>IF(B205="","",TRIM(IF(COUNTIF('Registru PV'!$B$5:$B$304,B205)=0,"PV inexistent în registru. ","")&amp;IF(OR(D205="",F205="",G205="",H205="",I205=""),"Date incomplete. ","")&amp;IF(AND(N(L205)&lt;&gt;0,M205=""),"Diferență fără observație. ","")&amp;IF(AND(OR(I205="Deteriorat",I205="Defect",I205="Lipsă"),M205=""),"Stare fără observație. ","")))</f>
        <v/>
      </c>
    </row>
    <row r="206" spans="1:14" x14ac:dyDescent="0.2">
      <c r="A206" s="1" t="str">
        <f t="shared" si="9"/>
        <v/>
      </c>
      <c r="B206" s="15"/>
      <c r="C206" s="16" t="str">
        <f>IF(B206="","",COUNTIF(INDEX($B:$B,5):B206,B206))</f>
        <v/>
      </c>
      <c r="D206" s="17"/>
      <c r="E206" s="6"/>
      <c r="F206" s="15"/>
      <c r="G206" s="6"/>
      <c r="H206" s="6"/>
      <c r="I206" s="15"/>
      <c r="J206" s="18"/>
      <c r="K206" s="19" t="str">
        <f t="shared" si="10"/>
        <v/>
      </c>
      <c r="L206" s="20" t="str">
        <f t="shared" si="11"/>
        <v/>
      </c>
      <c r="M206" s="17"/>
      <c r="N206" s="21" t="str">
        <f>IF(B206="","",TRIM(IF(COUNTIF('Registru PV'!$B$5:$B$304,B206)=0,"PV inexistent în registru. ","")&amp;IF(OR(D206="",F206="",G206="",H206="",I206=""),"Date incomplete. ","")&amp;IF(AND(N(L206)&lt;&gt;0,M206=""),"Diferență fără observație. ","")&amp;IF(AND(OR(I206="Deteriorat",I206="Defect",I206="Lipsă"),M206=""),"Stare fără observație. ","")))</f>
        <v/>
      </c>
    </row>
    <row r="207" spans="1:14" x14ac:dyDescent="0.2">
      <c r="A207" s="1" t="str">
        <f t="shared" si="9"/>
        <v/>
      </c>
      <c r="B207" s="15"/>
      <c r="C207" s="16" t="str">
        <f>IF(B207="","",COUNTIF(INDEX($B:$B,5):B207,B207))</f>
        <v/>
      </c>
      <c r="D207" s="17"/>
      <c r="E207" s="6"/>
      <c r="F207" s="15"/>
      <c r="G207" s="6"/>
      <c r="H207" s="6"/>
      <c r="I207" s="15"/>
      <c r="J207" s="18"/>
      <c r="K207" s="19" t="str">
        <f t="shared" si="10"/>
        <v/>
      </c>
      <c r="L207" s="20" t="str">
        <f t="shared" si="11"/>
        <v/>
      </c>
      <c r="M207" s="17"/>
      <c r="N207" s="21" t="str">
        <f>IF(B207="","",TRIM(IF(COUNTIF('Registru PV'!$B$5:$B$304,B207)=0,"PV inexistent în registru. ","")&amp;IF(OR(D207="",F207="",G207="",H207="",I207=""),"Date incomplete. ","")&amp;IF(AND(N(L207)&lt;&gt;0,M207=""),"Diferență fără observație. ","")&amp;IF(AND(OR(I207="Deteriorat",I207="Defect",I207="Lipsă"),M207=""),"Stare fără observație. ","")))</f>
        <v/>
      </c>
    </row>
    <row r="208" spans="1:14" x14ac:dyDescent="0.2">
      <c r="A208" s="1" t="str">
        <f t="shared" si="9"/>
        <v/>
      </c>
      <c r="B208" s="15"/>
      <c r="C208" s="16" t="str">
        <f>IF(B208="","",COUNTIF(INDEX($B:$B,5):B208,B208))</f>
        <v/>
      </c>
      <c r="D208" s="17"/>
      <c r="E208" s="6"/>
      <c r="F208" s="15"/>
      <c r="G208" s="6"/>
      <c r="H208" s="6"/>
      <c r="I208" s="15"/>
      <c r="J208" s="18"/>
      <c r="K208" s="19" t="str">
        <f t="shared" si="10"/>
        <v/>
      </c>
      <c r="L208" s="20" t="str">
        <f t="shared" si="11"/>
        <v/>
      </c>
      <c r="M208" s="17"/>
      <c r="N208" s="21" t="str">
        <f>IF(B208="","",TRIM(IF(COUNTIF('Registru PV'!$B$5:$B$304,B208)=0,"PV inexistent în registru. ","")&amp;IF(OR(D208="",F208="",G208="",H208="",I208=""),"Date incomplete. ","")&amp;IF(AND(N(L208)&lt;&gt;0,M208=""),"Diferență fără observație. ","")&amp;IF(AND(OR(I208="Deteriorat",I208="Defect",I208="Lipsă"),M208=""),"Stare fără observație. ","")))</f>
        <v/>
      </c>
    </row>
    <row r="209" spans="1:14" x14ac:dyDescent="0.2">
      <c r="A209" s="1" t="str">
        <f t="shared" si="9"/>
        <v/>
      </c>
      <c r="B209" s="15"/>
      <c r="C209" s="16" t="str">
        <f>IF(B209="","",COUNTIF(INDEX($B:$B,5):B209,B209))</f>
        <v/>
      </c>
      <c r="D209" s="17"/>
      <c r="E209" s="6"/>
      <c r="F209" s="15"/>
      <c r="G209" s="6"/>
      <c r="H209" s="6"/>
      <c r="I209" s="15"/>
      <c r="J209" s="18"/>
      <c r="K209" s="19" t="str">
        <f t="shared" si="10"/>
        <v/>
      </c>
      <c r="L209" s="20" t="str">
        <f t="shared" si="11"/>
        <v/>
      </c>
      <c r="M209" s="17"/>
      <c r="N209" s="21" t="str">
        <f>IF(B209="","",TRIM(IF(COUNTIF('Registru PV'!$B$5:$B$304,B209)=0,"PV inexistent în registru. ","")&amp;IF(OR(D209="",F209="",G209="",H209="",I209=""),"Date incomplete. ","")&amp;IF(AND(N(L209)&lt;&gt;0,M209=""),"Diferență fără observație. ","")&amp;IF(AND(OR(I209="Deteriorat",I209="Defect",I209="Lipsă"),M209=""),"Stare fără observație. ","")))</f>
        <v/>
      </c>
    </row>
    <row r="210" spans="1:14" x14ac:dyDescent="0.2">
      <c r="A210" s="1" t="str">
        <f t="shared" si="9"/>
        <v/>
      </c>
      <c r="B210" s="15"/>
      <c r="C210" s="16" t="str">
        <f>IF(B210="","",COUNTIF(INDEX($B:$B,5):B210,B210))</f>
        <v/>
      </c>
      <c r="D210" s="17"/>
      <c r="E210" s="6"/>
      <c r="F210" s="15"/>
      <c r="G210" s="6"/>
      <c r="H210" s="6"/>
      <c r="I210" s="15"/>
      <c r="J210" s="18"/>
      <c r="K210" s="19" t="str">
        <f t="shared" si="10"/>
        <v/>
      </c>
      <c r="L210" s="20" t="str">
        <f t="shared" si="11"/>
        <v/>
      </c>
      <c r="M210" s="17"/>
      <c r="N210" s="21" t="str">
        <f>IF(B210="","",TRIM(IF(COUNTIF('Registru PV'!$B$5:$B$304,B210)=0,"PV inexistent în registru. ","")&amp;IF(OR(D210="",F210="",G210="",H210="",I210=""),"Date incomplete. ","")&amp;IF(AND(N(L210)&lt;&gt;0,M210=""),"Diferență fără observație. ","")&amp;IF(AND(OR(I210="Deteriorat",I210="Defect",I210="Lipsă"),M210=""),"Stare fără observație. ","")))</f>
        <v/>
      </c>
    </row>
    <row r="211" spans="1:14" x14ac:dyDescent="0.2">
      <c r="A211" s="1" t="str">
        <f t="shared" si="9"/>
        <v/>
      </c>
      <c r="B211" s="15"/>
      <c r="C211" s="16" t="str">
        <f>IF(B211="","",COUNTIF(INDEX($B:$B,5):B211,B211))</f>
        <v/>
      </c>
      <c r="D211" s="17"/>
      <c r="E211" s="6"/>
      <c r="F211" s="15"/>
      <c r="G211" s="6"/>
      <c r="H211" s="6"/>
      <c r="I211" s="15"/>
      <c r="J211" s="18"/>
      <c r="K211" s="19" t="str">
        <f t="shared" si="10"/>
        <v/>
      </c>
      <c r="L211" s="20" t="str">
        <f t="shared" si="11"/>
        <v/>
      </c>
      <c r="M211" s="17"/>
      <c r="N211" s="21" t="str">
        <f>IF(B211="","",TRIM(IF(COUNTIF('Registru PV'!$B$5:$B$304,B211)=0,"PV inexistent în registru. ","")&amp;IF(OR(D211="",F211="",G211="",H211="",I211=""),"Date incomplete. ","")&amp;IF(AND(N(L211)&lt;&gt;0,M211=""),"Diferență fără observație. ","")&amp;IF(AND(OR(I211="Deteriorat",I211="Defect",I211="Lipsă"),M211=""),"Stare fără observație. ","")))</f>
        <v/>
      </c>
    </row>
    <row r="212" spans="1:14" x14ac:dyDescent="0.2">
      <c r="A212" s="1" t="str">
        <f t="shared" si="9"/>
        <v/>
      </c>
      <c r="B212" s="15"/>
      <c r="C212" s="16" t="str">
        <f>IF(B212="","",COUNTIF(INDEX($B:$B,5):B212,B212))</f>
        <v/>
      </c>
      <c r="D212" s="17"/>
      <c r="E212" s="6"/>
      <c r="F212" s="15"/>
      <c r="G212" s="6"/>
      <c r="H212" s="6"/>
      <c r="I212" s="15"/>
      <c r="J212" s="18"/>
      <c r="K212" s="19" t="str">
        <f t="shared" si="10"/>
        <v/>
      </c>
      <c r="L212" s="20" t="str">
        <f t="shared" si="11"/>
        <v/>
      </c>
      <c r="M212" s="17"/>
      <c r="N212" s="21" t="str">
        <f>IF(B212="","",TRIM(IF(COUNTIF('Registru PV'!$B$5:$B$304,B212)=0,"PV inexistent în registru. ","")&amp;IF(OR(D212="",F212="",G212="",H212="",I212=""),"Date incomplete. ","")&amp;IF(AND(N(L212)&lt;&gt;0,M212=""),"Diferență fără observație. ","")&amp;IF(AND(OR(I212="Deteriorat",I212="Defect",I212="Lipsă"),M212=""),"Stare fără observație. ","")))</f>
        <v/>
      </c>
    </row>
    <row r="213" spans="1:14" x14ac:dyDescent="0.2">
      <c r="A213" s="1" t="str">
        <f t="shared" si="9"/>
        <v/>
      </c>
      <c r="B213" s="15"/>
      <c r="C213" s="16" t="str">
        <f>IF(B213="","",COUNTIF(INDEX($B:$B,5):B213,B213))</f>
        <v/>
      </c>
      <c r="D213" s="17"/>
      <c r="E213" s="6"/>
      <c r="F213" s="15"/>
      <c r="G213" s="6"/>
      <c r="H213" s="6"/>
      <c r="I213" s="15"/>
      <c r="J213" s="18"/>
      <c r="K213" s="19" t="str">
        <f t="shared" si="10"/>
        <v/>
      </c>
      <c r="L213" s="20" t="str">
        <f t="shared" si="11"/>
        <v/>
      </c>
      <c r="M213" s="17"/>
      <c r="N213" s="21" t="str">
        <f>IF(B213="","",TRIM(IF(COUNTIF('Registru PV'!$B$5:$B$304,B213)=0,"PV inexistent în registru. ","")&amp;IF(OR(D213="",F213="",G213="",H213="",I213=""),"Date incomplete. ","")&amp;IF(AND(N(L213)&lt;&gt;0,M213=""),"Diferență fără observație. ","")&amp;IF(AND(OR(I213="Deteriorat",I213="Defect",I213="Lipsă"),M213=""),"Stare fără observație. ","")))</f>
        <v/>
      </c>
    </row>
    <row r="214" spans="1:14" x14ac:dyDescent="0.2">
      <c r="A214" s="1" t="str">
        <f t="shared" si="9"/>
        <v/>
      </c>
      <c r="B214" s="15"/>
      <c r="C214" s="16" t="str">
        <f>IF(B214="","",COUNTIF(INDEX($B:$B,5):B214,B214))</f>
        <v/>
      </c>
      <c r="D214" s="17"/>
      <c r="E214" s="6"/>
      <c r="F214" s="15"/>
      <c r="G214" s="6"/>
      <c r="H214" s="6"/>
      <c r="I214" s="15"/>
      <c r="J214" s="18"/>
      <c r="K214" s="19" t="str">
        <f t="shared" si="10"/>
        <v/>
      </c>
      <c r="L214" s="20" t="str">
        <f t="shared" si="11"/>
        <v/>
      </c>
      <c r="M214" s="17"/>
      <c r="N214" s="21" t="str">
        <f>IF(B214="","",TRIM(IF(COUNTIF('Registru PV'!$B$5:$B$304,B214)=0,"PV inexistent în registru. ","")&amp;IF(OR(D214="",F214="",G214="",H214="",I214=""),"Date incomplete. ","")&amp;IF(AND(N(L214)&lt;&gt;0,M214=""),"Diferență fără observație. ","")&amp;IF(AND(OR(I214="Deteriorat",I214="Defect",I214="Lipsă"),M214=""),"Stare fără observație. ","")))</f>
        <v/>
      </c>
    </row>
    <row r="215" spans="1:14" x14ac:dyDescent="0.2">
      <c r="A215" s="1" t="str">
        <f t="shared" si="9"/>
        <v/>
      </c>
      <c r="B215" s="15"/>
      <c r="C215" s="16" t="str">
        <f>IF(B215="","",COUNTIF(INDEX($B:$B,5):B215,B215))</f>
        <v/>
      </c>
      <c r="D215" s="17"/>
      <c r="E215" s="6"/>
      <c r="F215" s="15"/>
      <c r="G215" s="6"/>
      <c r="H215" s="6"/>
      <c r="I215" s="15"/>
      <c r="J215" s="18"/>
      <c r="K215" s="19" t="str">
        <f t="shared" si="10"/>
        <v/>
      </c>
      <c r="L215" s="20" t="str">
        <f t="shared" si="11"/>
        <v/>
      </c>
      <c r="M215" s="17"/>
      <c r="N215" s="21" t="str">
        <f>IF(B215="","",TRIM(IF(COUNTIF('Registru PV'!$B$5:$B$304,B215)=0,"PV inexistent în registru. ","")&amp;IF(OR(D215="",F215="",G215="",H215="",I215=""),"Date incomplete. ","")&amp;IF(AND(N(L215)&lt;&gt;0,M215=""),"Diferență fără observație. ","")&amp;IF(AND(OR(I215="Deteriorat",I215="Defect",I215="Lipsă"),M215=""),"Stare fără observație. ","")))</f>
        <v/>
      </c>
    </row>
    <row r="216" spans="1:14" x14ac:dyDescent="0.2">
      <c r="A216" s="1" t="str">
        <f t="shared" si="9"/>
        <v/>
      </c>
      <c r="B216" s="15"/>
      <c r="C216" s="16" t="str">
        <f>IF(B216="","",COUNTIF(INDEX($B:$B,5):B216,B216))</f>
        <v/>
      </c>
      <c r="D216" s="17"/>
      <c r="E216" s="6"/>
      <c r="F216" s="15"/>
      <c r="G216" s="6"/>
      <c r="H216" s="6"/>
      <c r="I216" s="15"/>
      <c r="J216" s="18"/>
      <c r="K216" s="19" t="str">
        <f t="shared" si="10"/>
        <v/>
      </c>
      <c r="L216" s="20" t="str">
        <f t="shared" si="11"/>
        <v/>
      </c>
      <c r="M216" s="17"/>
      <c r="N216" s="21" t="str">
        <f>IF(B216="","",TRIM(IF(COUNTIF('Registru PV'!$B$5:$B$304,B216)=0,"PV inexistent în registru. ","")&amp;IF(OR(D216="",F216="",G216="",H216="",I216=""),"Date incomplete. ","")&amp;IF(AND(N(L216)&lt;&gt;0,M216=""),"Diferență fără observație. ","")&amp;IF(AND(OR(I216="Deteriorat",I216="Defect",I216="Lipsă"),M216=""),"Stare fără observație. ","")))</f>
        <v/>
      </c>
    </row>
    <row r="217" spans="1:14" x14ac:dyDescent="0.2">
      <c r="A217" s="1" t="str">
        <f t="shared" si="9"/>
        <v/>
      </c>
      <c r="B217" s="15"/>
      <c r="C217" s="16" t="str">
        <f>IF(B217="","",COUNTIF(INDEX($B:$B,5):B217,B217))</f>
        <v/>
      </c>
      <c r="D217" s="17"/>
      <c r="E217" s="6"/>
      <c r="F217" s="15"/>
      <c r="G217" s="6"/>
      <c r="H217" s="6"/>
      <c r="I217" s="15"/>
      <c r="J217" s="18"/>
      <c r="K217" s="19" t="str">
        <f t="shared" si="10"/>
        <v/>
      </c>
      <c r="L217" s="20" t="str">
        <f t="shared" si="11"/>
        <v/>
      </c>
      <c r="M217" s="17"/>
      <c r="N217" s="21" t="str">
        <f>IF(B217="","",TRIM(IF(COUNTIF('Registru PV'!$B$5:$B$304,B217)=0,"PV inexistent în registru. ","")&amp;IF(OR(D217="",F217="",G217="",H217="",I217=""),"Date incomplete. ","")&amp;IF(AND(N(L217)&lt;&gt;0,M217=""),"Diferență fără observație. ","")&amp;IF(AND(OR(I217="Deteriorat",I217="Defect",I217="Lipsă"),M217=""),"Stare fără observație. ","")))</f>
        <v/>
      </c>
    </row>
    <row r="218" spans="1:14" x14ac:dyDescent="0.2">
      <c r="A218" s="1" t="str">
        <f t="shared" si="9"/>
        <v/>
      </c>
      <c r="B218" s="15"/>
      <c r="C218" s="16" t="str">
        <f>IF(B218="","",COUNTIF(INDEX($B:$B,5):B218,B218))</f>
        <v/>
      </c>
      <c r="D218" s="17"/>
      <c r="E218" s="6"/>
      <c r="F218" s="15"/>
      <c r="G218" s="6"/>
      <c r="H218" s="6"/>
      <c r="I218" s="15"/>
      <c r="J218" s="18"/>
      <c r="K218" s="19" t="str">
        <f t="shared" si="10"/>
        <v/>
      </c>
      <c r="L218" s="20" t="str">
        <f t="shared" si="11"/>
        <v/>
      </c>
      <c r="M218" s="17"/>
      <c r="N218" s="21" t="str">
        <f>IF(B218="","",TRIM(IF(COUNTIF('Registru PV'!$B$5:$B$304,B218)=0,"PV inexistent în registru. ","")&amp;IF(OR(D218="",F218="",G218="",H218="",I218=""),"Date incomplete. ","")&amp;IF(AND(N(L218)&lt;&gt;0,M218=""),"Diferență fără observație. ","")&amp;IF(AND(OR(I218="Deteriorat",I218="Defect",I218="Lipsă"),M218=""),"Stare fără observație. ","")))</f>
        <v/>
      </c>
    </row>
    <row r="219" spans="1:14" x14ac:dyDescent="0.2">
      <c r="A219" s="1" t="str">
        <f t="shared" si="9"/>
        <v/>
      </c>
      <c r="B219" s="15"/>
      <c r="C219" s="16" t="str">
        <f>IF(B219="","",COUNTIF(INDEX($B:$B,5):B219,B219))</f>
        <v/>
      </c>
      <c r="D219" s="17"/>
      <c r="E219" s="6"/>
      <c r="F219" s="15"/>
      <c r="G219" s="6"/>
      <c r="H219" s="6"/>
      <c r="I219" s="15"/>
      <c r="J219" s="18"/>
      <c r="K219" s="19" t="str">
        <f t="shared" si="10"/>
        <v/>
      </c>
      <c r="L219" s="20" t="str">
        <f t="shared" si="11"/>
        <v/>
      </c>
      <c r="M219" s="17"/>
      <c r="N219" s="21" t="str">
        <f>IF(B219="","",TRIM(IF(COUNTIF('Registru PV'!$B$5:$B$304,B219)=0,"PV inexistent în registru. ","")&amp;IF(OR(D219="",F219="",G219="",H219="",I219=""),"Date incomplete. ","")&amp;IF(AND(N(L219)&lt;&gt;0,M219=""),"Diferență fără observație. ","")&amp;IF(AND(OR(I219="Deteriorat",I219="Defect",I219="Lipsă"),M219=""),"Stare fără observație. ","")))</f>
        <v/>
      </c>
    </row>
    <row r="220" spans="1:14" x14ac:dyDescent="0.2">
      <c r="A220" s="1" t="str">
        <f t="shared" si="9"/>
        <v/>
      </c>
      <c r="B220" s="15"/>
      <c r="C220" s="16" t="str">
        <f>IF(B220="","",COUNTIF(INDEX($B:$B,5):B220,B220))</f>
        <v/>
      </c>
      <c r="D220" s="17"/>
      <c r="E220" s="6"/>
      <c r="F220" s="15"/>
      <c r="G220" s="6"/>
      <c r="H220" s="6"/>
      <c r="I220" s="15"/>
      <c r="J220" s="18"/>
      <c r="K220" s="19" t="str">
        <f t="shared" si="10"/>
        <v/>
      </c>
      <c r="L220" s="20" t="str">
        <f t="shared" si="11"/>
        <v/>
      </c>
      <c r="M220" s="17"/>
      <c r="N220" s="21" t="str">
        <f>IF(B220="","",TRIM(IF(COUNTIF('Registru PV'!$B$5:$B$304,B220)=0,"PV inexistent în registru. ","")&amp;IF(OR(D220="",F220="",G220="",H220="",I220=""),"Date incomplete. ","")&amp;IF(AND(N(L220)&lt;&gt;0,M220=""),"Diferență fără observație. ","")&amp;IF(AND(OR(I220="Deteriorat",I220="Defect",I220="Lipsă"),M220=""),"Stare fără observație. ","")))</f>
        <v/>
      </c>
    </row>
    <row r="221" spans="1:14" x14ac:dyDescent="0.2">
      <c r="A221" s="1" t="str">
        <f t="shared" si="9"/>
        <v/>
      </c>
      <c r="B221" s="15"/>
      <c r="C221" s="16" t="str">
        <f>IF(B221="","",COUNTIF(INDEX($B:$B,5):B221,B221))</f>
        <v/>
      </c>
      <c r="D221" s="17"/>
      <c r="E221" s="6"/>
      <c r="F221" s="15"/>
      <c r="G221" s="6"/>
      <c r="H221" s="6"/>
      <c r="I221" s="15"/>
      <c r="J221" s="18"/>
      <c r="K221" s="19" t="str">
        <f t="shared" si="10"/>
        <v/>
      </c>
      <c r="L221" s="20" t="str">
        <f t="shared" si="11"/>
        <v/>
      </c>
      <c r="M221" s="17"/>
      <c r="N221" s="21" t="str">
        <f>IF(B221="","",TRIM(IF(COUNTIF('Registru PV'!$B$5:$B$304,B221)=0,"PV inexistent în registru. ","")&amp;IF(OR(D221="",F221="",G221="",H221="",I221=""),"Date incomplete. ","")&amp;IF(AND(N(L221)&lt;&gt;0,M221=""),"Diferență fără observație. ","")&amp;IF(AND(OR(I221="Deteriorat",I221="Defect",I221="Lipsă"),M221=""),"Stare fără observație. ","")))</f>
        <v/>
      </c>
    </row>
    <row r="222" spans="1:14" x14ac:dyDescent="0.2">
      <c r="A222" s="1" t="str">
        <f t="shared" si="9"/>
        <v/>
      </c>
      <c r="B222" s="15"/>
      <c r="C222" s="16" t="str">
        <f>IF(B222="","",COUNTIF(INDEX($B:$B,5):B222,B222))</f>
        <v/>
      </c>
      <c r="D222" s="17"/>
      <c r="E222" s="6"/>
      <c r="F222" s="15"/>
      <c r="G222" s="6"/>
      <c r="H222" s="6"/>
      <c r="I222" s="15"/>
      <c r="J222" s="18"/>
      <c r="K222" s="19" t="str">
        <f t="shared" si="10"/>
        <v/>
      </c>
      <c r="L222" s="20" t="str">
        <f t="shared" si="11"/>
        <v/>
      </c>
      <c r="M222" s="17"/>
      <c r="N222" s="21" t="str">
        <f>IF(B222="","",TRIM(IF(COUNTIF('Registru PV'!$B$5:$B$304,B222)=0,"PV inexistent în registru. ","")&amp;IF(OR(D222="",F222="",G222="",H222="",I222=""),"Date incomplete. ","")&amp;IF(AND(N(L222)&lt;&gt;0,M222=""),"Diferență fără observație. ","")&amp;IF(AND(OR(I222="Deteriorat",I222="Defect",I222="Lipsă"),M222=""),"Stare fără observație. ","")))</f>
        <v/>
      </c>
    </row>
    <row r="223" spans="1:14" x14ac:dyDescent="0.2">
      <c r="A223" s="1" t="str">
        <f t="shared" si="9"/>
        <v/>
      </c>
      <c r="B223" s="15"/>
      <c r="C223" s="16" t="str">
        <f>IF(B223="","",COUNTIF(INDEX($B:$B,5):B223,B223))</f>
        <v/>
      </c>
      <c r="D223" s="17"/>
      <c r="E223" s="6"/>
      <c r="F223" s="15"/>
      <c r="G223" s="6"/>
      <c r="H223" s="6"/>
      <c r="I223" s="15"/>
      <c r="J223" s="18"/>
      <c r="K223" s="19" t="str">
        <f t="shared" si="10"/>
        <v/>
      </c>
      <c r="L223" s="20" t="str">
        <f t="shared" si="11"/>
        <v/>
      </c>
      <c r="M223" s="17"/>
      <c r="N223" s="21" t="str">
        <f>IF(B223="","",TRIM(IF(COUNTIF('Registru PV'!$B$5:$B$304,B223)=0,"PV inexistent în registru. ","")&amp;IF(OR(D223="",F223="",G223="",H223="",I223=""),"Date incomplete. ","")&amp;IF(AND(N(L223)&lt;&gt;0,M223=""),"Diferență fără observație. ","")&amp;IF(AND(OR(I223="Deteriorat",I223="Defect",I223="Lipsă"),M223=""),"Stare fără observație. ","")))</f>
        <v/>
      </c>
    </row>
    <row r="224" spans="1:14" x14ac:dyDescent="0.2">
      <c r="A224" s="1" t="str">
        <f t="shared" si="9"/>
        <v/>
      </c>
      <c r="B224" s="15"/>
      <c r="C224" s="16" t="str">
        <f>IF(B224="","",COUNTIF(INDEX($B:$B,5):B224,B224))</f>
        <v/>
      </c>
      <c r="D224" s="17"/>
      <c r="E224" s="6"/>
      <c r="F224" s="15"/>
      <c r="G224" s="6"/>
      <c r="H224" s="6"/>
      <c r="I224" s="15"/>
      <c r="J224" s="18"/>
      <c r="K224" s="19" t="str">
        <f t="shared" si="10"/>
        <v/>
      </c>
      <c r="L224" s="20" t="str">
        <f t="shared" si="11"/>
        <v/>
      </c>
      <c r="M224" s="17"/>
      <c r="N224" s="21" t="str">
        <f>IF(B224="","",TRIM(IF(COUNTIF('Registru PV'!$B$5:$B$304,B224)=0,"PV inexistent în registru. ","")&amp;IF(OR(D224="",F224="",G224="",H224="",I224=""),"Date incomplete. ","")&amp;IF(AND(N(L224)&lt;&gt;0,M224=""),"Diferență fără observație. ","")&amp;IF(AND(OR(I224="Deteriorat",I224="Defect",I224="Lipsă"),M224=""),"Stare fără observație. ","")))</f>
        <v/>
      </c>
    </row>
    <row r="225" spans="1:14" x14ac:dyDescent="0.2">
      <c r="A225" s="1" t="str">
        <f t="shared" si="9"/>
        <v/>
      </c>
      <c r="B225" s="15"/>
      <c r="C225" s="16" t="str">
        <f>IF(B225="","",COUNTIF(INDEX($B:$B,5):B225,B225))</f>
        <v/>
      </c>
      <c r="D225" s="17"/>
      <c r="E225" s="6"/>
      <c r="F225" s="15"/>
      <c r="G225" s="6"/>
      <c r="H225" s="6"/>
      <c r="I225" s="15"/>
      <c r="J225" s="18"/>
      <c r="K225" s="19" t="str">
        <f t="shared" si="10"/>
        <v/>
      </c>
      <c r="L225" s="20" t="str">
        <f t="shared" si="11"/>
        <v/>
      </c>
      <c r="M225" s="17"/>
      <c r="N225" s="21" t="str">
        <f>IF(B225="","",TRIM(IF(COUNTIF('Registru PV'!$B$5:$B$304,B225)=0,"PV inexistent în registru. ","")&amp;IF(OR(D225="",F225="",G225="",H225="",I225=""),"Date incomplete. ","")&amp;IF(AND(N(L225)&lt;&gt;0,M225=""),"Diferență fără observație. ","")&amp;IF(AND(OR(I225="Deteriorat",I225="Defect",I225="Lipsă"),M225=""),"Stare fără observație. ","")))</f>
        <v/>
      </c>
    </row>
    <row r="226" spans="1:14" x14ac:dyDescent="0.2">
      <c r="A226" s="1" t="str">
        <f t="shared" si="9"/>
        <v/>
      </c>
      <c r="B226" s="15"/>
      <c r="C226" s="16" t="str">
        <f>IF(B226="","",COUNTIF(INDEX($B:$B,5):B226,B226))</f>
        <v/>
      </c>
      <c r="D226" s="17"/>
      <c r="E226" s="6"/>
      <c r="F226" s="15"/>
      <c r="G226" s="6"/>
      <c r="H226" s="6"/>
      <c r="I226" s="15"/>
      <c r="J226" s="18"/>
      <c r="K226" s="19" t="str">
        <f t="shared" si="10"/>
        <v/>
      </c>
      <c r="L226" s="20" t="str">
        <f t="shared" si="11"/>
        <v/>
      </c>
      <c r="M226" s="17"/>
      <c r="N226" s="21" t="str">
        <f>IF(B226="","",TRIM(IF(COUNTIF('Registru PV'!$B$5:$B$304,B226)=0,"PV inexistent în registru. ","")&amp;IF(OR(D226="",F226="",G226="",H226="",I226=""),"Date incomplete. ","")&amp;IF(AND(N(L226)&lt;&gt;0,M226=""),"Diferență fără observație. ","")&amp;IF(AND(OR(I226="Deteriorat",I226="Defect",I226="Lipsă"),M226=""),"Stare fără observație. ","")))</f>
        <v/>
      </c>
    </row>
    <row r="227" spans="1:14" x14ac:dyDescent="0.2">
      <c r="A227" s="1" t="str">
        <f t="shared" si="9"/>
        <v/>
      </c>
      <c r="B227" s="15"/>
      <c r="C227" s="16" t="str">
        <f>IF(B227="","",COUNTIF(INDEX($B:$B,5):B227,B227))</f>
        <v/>
      </c>
      <c r="D227" s="17"/>
      <c r="E227" s="6"/>
      <c r="F227" s="15"/>
      <c r="G227" s="6"/>
      <c r="H227" s="6"/>
      <c r="I227" s="15"/>
      <c r="J227" s="18"/>
      <c r="K227" s="19" t="str">
        <f t="shared" si="10"/>
        <v/>
      </c>
      <c r="L227" s="20" t="str">
        <f t="shared" si="11"/>
        <v/>
      </c>
      <c r="M227" s="17"/>
      <c r="N227" s="21" t="str">
        <f>IF(B227="","",TRIM(IF(COUNTIF('Registru PV'!$B$5:$B$304,B227)=0,"PV inexistent în registru. ","")&amp;IF(OR(D227="",F227="",G227="",H227="",I227=""),"Date incomplete. ","")&amp;IF(AND(N(L227)&lt;&gt;0,M227=""),"Diferență fără observație. ","")&amp;IF(AND(OR(I227="Deteriorat",I227="Defect",I227="Lipsă"),M227=""),"Stare fără observație. ","")))</f>
        <v/>
      </c>
    </row>
    <row r="228" spans="1:14" x14ac:dyDescent="0.2">
      <c r="A228" s="1" t="str">
        <f t="shared" si="9"/>
        <v/>
      </c>
      <c r="B228" s="15"/>
      <c r="C228" s="16" t="str">
        <f>IF(B228="","",COUNTIF(INDEX($B:$B,5):B228,B228))</f>
        <v/>
      </c>
      <c r="D228" s="17"/>
      <c r="E228" s="6"/>
      <c r="F228" s="15"/>
      <c r="G228" s="6"/>
      <c r="H228" s="6"/>
      <c r="I228" s="15"/>
      <c r="J228" s="18"/>
      <c r="K228" s="19" t="str">
        <f t="shared" si="10"/>
        <v/>
      </c>
      <c r="L228" s="20" t="str">
        <f t="shared" si="11"/>
        <v/>
      </c>
      <c r="M228" s="17"/>
      <c r="N228" s="21" t="str">
        <f>IF(B228="","",TRIM(IF(COUNTIF('Registru PV'!$B$5:$B$304,B228)=0,"PV inexistent în registru. ","")&amp;IF(OR(D228="",F228="",G228="",H228="",I228=""),"Date incomplete. ","")&amp;IF(AND(N(L228)&lt;&gt;0,M228=""),"Diferență fără observație. ","")&amp;IF(AND(OR(I228="Deteriorat",I228="Defect",I228="Lipsă"),M228=""),"Stare fără observație. ","")))</f>
        <v/>
      </c>
    </row>
    <row r="229" spans="1:14" x14ac:dyDescent="0.2">
      <c r="A229" s="1" t="str">
        <f t="shared" si="9"/>
        <v/>
      </c>
      <c r="B229" s="15"/>
      <c r="C229" s="16" t="str">
        <f>IF(B229="","",COUNTIF(INDEX($B:$B,5):B229,B229))</f>
        <v/>
      </c>
      <c r="D229" s="17"/>
      <c r="E229" s="6"/>
      <c r="F229" s="15"/>
      <c r="G229" s="6"/>
      <c r="H229" s="6"/>
      <c r="I229" s="15"/>
      <c r="J229" s="18"/>
      <c r="K229" s="19" t="str">
        <f t="shared" si="10"/>
        <v/>
      </c>
      <c r="L229" s="20" t="str">
        <f t="shared" si="11"/>
        <v/>
      </c>
      <c r="M229" s="17"/>
      <c r="N229" s="21" t="str">
        <f>IF(B229="","",TRIM(IF(COUNTIF('Registru PV'!$B$5:$B$304,B229)=0,"PV inexistent în registru. ","")&amp;IF(OR(D229="",F229="",G229="",H229="",I229=""),"Date incomplete. ","")&amp;IF(AND(N(L229)&lt;&gt;0,M229=""),"Diferență fără observație. ","")&amp;IF(AND(OR(I229="Deteriorat",I229="Defect",I229="Lipsă"),M229=""),"Stare fără observație. ","")))</f>
        <v/>
      </c>
    </row>
    <row r="230" spans="1:14" x14ac:dyDescent="0.2">
      <c r="A230" s="1" t="str">
        <f t="shared" si="9"/>
        <v/>
      </c>
      <c r="B230" s="15"/>
      <c r="C230" s="16" t="str">
        <f>IF(B230="","",COUNTIF(INDEX($B:$B,5):B230,B230))</f>
        <v/>
      </c>
      <c r="D230" s="17"/>
      <c r="E230" s="6"/>
      <c r="F230" s="15"/>
      <c r="G230" s="6"/>
      <c r="H230" s="6"/>
      <c r="I230" s="15"/>
      <c r="J230" s="18"/>
      <c r="K230" s="19" t="str">
        <f t="shared" si="10"/>
        <v/>
      </c>
      <c r="L230" s="20" t="str">
        <f t="shared" si="11"/>
        <v/>
      </c>
      <c r="M230" s="17"/>
      <c r="N230" s="21" t="str">
        <f>IF(B230="","",TRIM(IF(COUNTIF('Registru PV'!$B$5:$B$304,B230)=0,"PV inexistent în registru. ","")&amp;IF(OR(D230="",F230="",G230="",H230="",I230=""),"Date incomplete. ","")&amp;IF(AND(N(L230)&lt;&gt;0,M230=""),"Diferență fără observație. ","")&amp;IF(AND(OR(I230="Deteriorat",I230="Defect",I230="Lipsă"),M230=""),"Stare fără observație. ","")))</f>
        <v/>
      </c>
    </row>
    <row r="231" spans="1:14" x14ac:dyDescent="0.2">
      <c r="A231" s="1" t="str">
        <f t="shared" si="9"/>
        <v/>
      </c>
      <c r="B231" s="15"/>
      <c r="C231" s="16" t="str">
        <f>IF(B231="","",COUNTIF(INDEX($B:$B,5):B231,B231))</f>
        <v/>
      </c>
      <c r="D231" s="17"/>
      <c r="E231" s="6"/>
      <c r="F231" s="15"/>
      <c r="G231" s="6"/>
      <c r="H231" s="6"/>
      <c r="I231" s="15"/>
      <c r="J231" s="18"/>
      <c r="K231" s="19" t="str">
        <f t="shared" si="10"/>
        <v/>
      </c>
      <c r="L231" s="20" t="str">
        <f t="shared" si="11"/>
        <v/>
      </c>
      <c r="M231" s="17"/>
      <c r="N231" s="21" t="str">
        <f>IF(B231="","",TRIM(IF(COUNTIF('Registru PV'!$B$5:$B$304,B231)=0,"PV inexistent în registru. ","")&amp;IF(OR(D231="",F231="",G231="",H231="",I231=""),"Date incomplete. ","")&amp;IF(AND(N(L231)&lt;&gt;0,M231=""),"Diferență fără observație. ","")&amp;IF(AND(OR(I231="Deteriorat",I231="Defect",I231="Lipsă"),M231=""),"Stare fără observație. ","")))</f>
        <v/>
      </c>
    </row>
    <row r="232" spans="1:14" x14ac:dyDescent="0.2">
      <c r="A232" s="1" t="str">
        <f t="shared" si="9"/>
        <v/>
      </c>
      <c r="B232" s="15"/>
      <c r="C232" s="16" t="str">
        <f>IF(B232="","",COUNTIF(INDEX($B:$B,5):B232,B232))</f>
        <v/>
      </c>
      <c r="D232" s="17"/>
      <c r="E232" s="6"/>
      <c r="F232" s="15"/>
      <c r="G232" s="6"/>
      <c r="H232" s="6"/>
      <c r="I232" s="15"/>
      <c r="J232" s="18"/>
      <c r="K232" s="19" t="str">
        <f t="shared" si="10"/>
        <v/>
      </c>
      <c r="L232" s="20" t="str">
        <f t="shared" si="11"/>
        <v/>
      </c>
      <c r="M232" s="17"/>
      <c r="N232" s="21" t="str">
        <f>IF(B232="","",TRIM(IF(COUNTIF('Registru PV'!$B$5:$B$304,B232)=0,"PV inexistent în registru. ","")&amp;IF(OR(D232="",F232="",G232="",H232="",I232=""),"Date incomplete. ","")&amp;IF(AND(N(L232)&lt;&gt;0,M232=""),"Diferență fără observație. ","")&amp;IF(AND(OR(I232="Deteriorat",I232="Defect",I232="Lipsă"),M232=""),"Stare fără observație. ","")))</f>
        <v/>
      </c>
    </row>
    <row r="233" spans="1:14" x14ac:dyDescent="0.2">
      <c r="A233" s="1" t="str">
        <f t="shared" si="9"/>
        <v/>
      </c>
      <c r="B233" s="15"/>
      <c r="C233" s="16" t="str">
        <f>IF(B233="","",COUNTIF(INDEX($B:$B,5):B233,B233))</f>
        <v/>
      </c>
      <c r="D233" s="17"/>
      <c r="E233" s="6"/>
      <c r="F233" s="15"/>
      <c r="G233" s="6"/>
      <c r="H233" s="6"/>
      <c r="I233" s="15"/>
      <c r="J233" s="18"/>
      <c r="K233" s="19" t="str">
        <f t="shared" si="10"/>
        <v/>
      </c>
      <c r="L233" s="20" t="str">
        <f t="shared" si="11"/>
        <v/>
      </c>
      <c r="M233" s="17"/>
      <c r="N233" s="21" t="str">
        <f>IF(B233="","",TRIM(IF(COUNTIF('Registru PV'!$B$5:$B$304,B233)=0,"PV inexistent în registru. ","")&amp;IF(OR(D233="",F233="",G233="",H233="",I233=""),"Date incomplete. ","")&amp;IF(AND(N(L233)&lt;&gt;0,M233=""),"Diferență fără observație. ","")&amp;IF(AND(OR(I233="Deteriorat",I233="Defect",I233="Lipsă"),M233=""),"Stare fără observație. ","")))</f>
        <v/>
      </c>
    </row>
    <row r="234" spans="1:14" x14ac:dyDescent="0.2">
      <c r="A234" s="1" t="str">
        <f t="shared" si="9"/>
        <v/>
      </c>
      <c r="B234" s="15"/>
      <c r="C234" s="16" t="str">
        <f>IF(B234="","",COUNTIF(INDEX($B:$B,5):B234,B234))</f>
        <v/>
      </c>
      <c r="D234" s="17"/>
      <c r="E234" s="6"/>
      <c r="F234" s="15"/>
      <c r="G234" s="6"/>
      <c r="H234" s="6"/>
      <c r="I234" s="15"/>
      <c r="J234" s="18"/>
      <c r="K234" s="19" t="str">
        <f t="shared" si="10"/>
        <v/>
      </c>
      <c r="L234" s="20" t="str">
        <f t="shared" si="11"/>
        <v/>
      </c>
      <c r="M234" s="17"/>
      <c r="N234" s="21" t="str">
        <f>IF(B234="","",TRIM(IF(COUNTIF('Registru PV'!$B$5:$B$304,B234)=0,"PV inexistent în registru. ","")&amp;IF(OR(D234="",F234="",G234="",H234="",I234=""),"Date incomplete. ","")&amp;IF(AND(N(L234)&lt;&gt;0,M234=""),"Diferență fără observație. ","")&amp;IF(AND(OR(I234="Deteriorat",I234="Defect",I234="Lipsă"),M234=""),"Stare fără observație. ","")))</f>
        <v/>
      </c>
    </row>
    <row r="235" spans="1:14" x14ac:dyDescent="0.2">
      <c r="A235" s="1" t="str">
        <f t="shared" si="9"/>
        <v/>
      </c>
      <c r="B235" s="15"/>
      <c r="C235" s="16" t="str">
        <f>IF(B235="","",COUNTIF(INDEX($B:$B,5):B235,B235))</f>
        <v/>
      </c>
      <c r="D235" s="17"/>
      <c r="E235" s="6"/>
      <c r="F235" s="15"/>
      <c r="G235" s="6"/>
      <c r="H235" s="6"/>
      <c r="I235" s="15"/>
      <c r="J235" s="18"/>
      <c r="K235" s="19" t="str">
        <f t="shared" si="10"/>
        <v/>
      </c>
      <c r="L235" s="20" t="str">
        <f t="shared" si="11"/>
        <v/>
      </c>
      <c r="M235" s="17"/>
      <c r="N235" s="21" t="str">
        <f>IF(B235="","",TRIM(IF(COUNTIF('Registru PV'!$B$5:$B$304,B235)=0,"PV inexistent în registru. ","")&amp;IF(OR(D235="",F235="",G235="",H235="",I235=""),"Date incomplete. ","")&amp;IF(AND(N(L235)&lt;&gt;0,M235=""),"Diferență fără observație. ","")&amp;IF(AND(OR(I235="Deteriorat",I235="Defect",I235="Lipsă"),M235=""),"Stare fără observație. ","")))</f>
        <v/>
      </c>
    </row>
    <row r="236" spans="1:14" x14ac:dyDescent="0.2">
      <c r="A236" s="1" t="str">
        <f t="shared" si="9"/>
        <v/>
      </c>
      <c r="B236" s="15"/>
      <c r="C236" s="16" t="str">
        <f>IF(B236="","",COUNTIF(INDEX($B:$B,5):B236,B236))</f>
        <v/>
      </c>
      <c r="D236" s="17"/>
      <c r="E236" s="6"/>
      <c r="F236" s="15"/>
      <c r="G236" s="6"/>
      <c r="H236" s="6"/>
      <c r="I236" s="15"/>
      <c r="J236" s="18"/>
      <c r="K236" s="19" t="str">
        <f t="shared" si="10"/>
        <v/>
      </c>
      <c r="L236" s="20" t="str">
        <f t="shared" si="11"/>
        <v/>
      </c>
      <c r="M236" s="17"/>
      <c r="N236" s="21" t="str">
        <f>IF(B236="","",TRIM(IF(COUNTIF('Registru PV'!$B$5:$B$304,B236)=0,"PV inexistent în registru. ","")&amp;IF(OR(D236="",F236="",G236="",H236="",I236=""),"Date incomplete. ","")&amp;IF(AND(N(L236)&lt;&gt;0,M236=""),"Diferență fără observație. ","")&amp;IF(AND(OR(I236="Deteriorat",I236="Defect",I236="Lipsă"),M236=""),"Stare fără observație. ","")))</f>
        <v/>
      </c>
    </row>
    <row r="237" spans="1:14" x14ac:dyDescent="0.2">
      <c r="A237" s="1" t="str">
        <f t="shared" si="9"/>
        <v/>
      </c>
      <c r="B237" s="15"/>
      <c r="C237" s="16" t="str">
        <f>IF(B237="","",COUNTIF(INDEX($B:$B,5):B237,B237))</f>
        <v/>
      </c>
      <c r="D237" s="17"/>
      <c r="E237" s="6"/>
      <c r="F237" s="15"/>
      <c r="G237" s="6"/>
      <c r="H237" s="6"/>
      <c r="I237" s="15"/>
      <c r="J237" s="18"/>
      <c r="K237" s="19" t="str">
        <f t="shared" si="10"/>
        <v/>
      </c>
      <c r="L237" s="20" t="str">
        <f t="shared" si="11"/>
        <v/>
      </c>
      <c r="M237" s="17"/>
      <c r="N237" s="21" t="str">
        <f>IF(B237="","",TRIM(IF(COUNTIF('Registru PV'!$B$5:$B$304,B237)=0,"PV inexistent în registru. ","")&amp;IF(OR(D237="",F237="",G237="",H237="",I237=""),"Date incomplete. ","")&amp;IF(AND(N(L237)&lt;&gt;0,M237=""),"Diferență fără observație. ","")&amp;IF(AND(OR(I237="Deteriorat",I237="Defect",I237="Lipsă"),M237=""),"Stare fără observație. ","")))</f>
        <v/>
      </c>
    </row>
    <row r="238" spans="1:14" x14ac:dyDescent="0.2">
      <c r="A238" s="1" t="str">
        <f t="shared" si="9"/>
        <v/>
      </c>
      <c r="B238" s="15"/>
      <c r="C238" s="16" t="str">
        <f>IF(B238="","",COUNTIF(INDEX($B:$B,5):B238,B238))</f>
        <v/>
      </c>
      <c r="D238" s="17"/>
      <c r="E238" s="6"/>
      <c r="F238" s="15"/>
      <c r="G238" s="6"/>
      <c r="H238" s="6"/>
      <c r="I238" s="15"/>
      <c r="J238" s="18"/>
      <c r="K238" s="19" t="str">
        <f t="shared" si="10"/>
        <v/>
      </c>
      <c r="L238" s="20" t="str">
        <f t="shared" si="11"/>
        <v/>
      </c>
      <c r="M238" s="17"/>
      <c r="N238" s="21" t="str">
        <f>IF(B238="","",TRIM(IF(COUNTIF('Registru PV'!$B$5:$B$304,B238)=0,"PV inexistent în registru. ","")&amp;IF(OR(D238="",F238="",G238="",H238="",I238=""),"Date incomplete. ","")&amp;IF(AND(N(L238)&lt;&gt;0,M238=""),"Diferență fără observație. ","")&amp;IF(AND(OR(I238="Deteriorat",I238="Defect",I238="Lipsă"),M238=""),"Stare fără observație. ","")))</f>
        <v/>
      </c>
    </row>
    <row r="239" spans="1:14" x14ac:dyDescent="0.2">
      <c r="A239" s="1" t="str">
        <f t="shared" si="9"/>
        <v/>
      </c>
      <c r="B239" s="15"/>
      <c r="C239" s="16" t="str">
        <f>IF(B239="","",COUNTIF(INDEX($B:$B,5):B239,B239))</f>
        <v/>
      </c>
      <c r="D239" s="17"/>
      <c r="E239" s="6"/>
      <c r="F239" s="15"/>
      <c r="G239" s="6"/>
      <c r="H239" s="6"/>
      <c r="I239" s="15"/>
      <c r="J239" s="18"/>
      <c r="K239" s="19" t="str">
        <f t="shared" si="10"/>
        <v/>
      </c>
      <c r="L239" s="20" t="str">
        <f t="shared" si="11"/>
        <v/>
      </c>
      <c r="M239" s="17"/>
      <c r="N239" s="21" t="str">
        <f>IF(B239="","",TRIM(IF(COUNTIF('Registru PV'!$B$5:$B$304,B239)=0,"PV inexistent în registru. ","")&amp;IF(OR(D239="",F239="",G239="",H239="",I239=""),"Date incomplete. ","")&amp;IF(AND(N(L239)&lt;&gt;0,M239=""),"Diferență fără observație. ","")&amp;IF(AND(OR(I239="Deteriorat",I239="Defect",I239="Lipsă"),M239=""),"Stare fără observație. ","")))</f>
        <v/>
      </c>
    </row>
    <row r="240" spans="1:14" x14ac:dyDescent="0.2">
      <c r="A240" s="1" t="str">
        <f t="shared" si="9"/>
        <v/>
      </c>
      <c r="B240" s="15"/>
      <c r="C240" s="16" t="str">
        <f>IF(B240="","",COUNTIF(INDEX($B:$B,5):B240,B240))</f>
        <v/>
      </c>
      <c r="D240" s="17"/>
      <c r="E240" s="6"/>
      <c r="F240" s="15"/>
      <c r="G240" s="6"/>
      <c r="H240" s="6"/>
      <c r="I240" s="15"/>
      <c r="J240" s="18"/>
      <c r="K240" s="19" t="str">
        <f t="shared" si="10"/>
        <v/>
      </c>
      <c r="L240" s="20" t="str">
        <f t="shared" si="11"/>
        <v/>
      </c>
      <c r="M240" s="17"/>
      <c r="N240" s="21" t="str">
        <f>IF(B240="","",TRIM(IF(COUNTIF('Registru PV'!$B$5:$B$304,B240)=0,"PV inexistent în registru. ","")&amp;IF(OR(D240="",F240="",G240="",H240="",I240=""),"Date incomplete. ","")&amp;IF(AND(N(L240)&lt;&gt;0,M240=""),"Diferență fără observație. ","")&amp;IF(AND(OR(I240="Deteriorat",I240="Defect",I240="Lipsă"),M240=""),"Stare fără observație. ","")))</f>
        <v/>
      </c>
    </row>
    <row r="241" spans="1:14" x14ac:dyDescent="0.2">
      <c r="A241" s="1" t="str">
        <f t="shared" si="9"/>
        <v/>
      </c>
      <c r="B241" s="15"/>
      <c r="C241" s="16" t="str">
        <f>IF(B241="","",COUNTIF(INDEX($B:$B,5):B241,B241))</f>
        <v/>
      </c>
      <c r="D241" s="17"/>
      <c r="E241" s="6"/>
      <c r="F241" s="15"/>
      <c r="G241" s="6"/>
      <c r="H241" s="6"/>
      <c r="I241" s="15"/>
      <c r="J241" s="18"/>
      <c r="K241" s="19" t="str">
        <f t="shared" si="10"/>
        <v/>
      </c>
      <c r="L241" s="20" t="str">
        <f t="shared" si="11"/>
        <v/>
      </c>
      <c r="M241" s="17"/>
      <c r="N241" s="21" t="str">
        <f>IF(B241="","",TRIM(IF(COUNTIF('Registru PV'!$B$5:$B$304,B241)=0,"PV inexistent în registru. ","")&amp;IF(OR(D241="",F241="",G241="",H241="",I241=""),"Date incomplete. ","")&amp;IF(AND(N(L241)&lt;&gt;0,M241=""),"Diferență fără observație. ","")&amp;IF(AND(OR(I241="Deteriorat",I241="Defect",I241="Lipsă"),M241=""),"Stare fără observație. ","")))</f>
        <v/>
      </c>
    </row>
    <row r="242" spans="1:14" x14ac:dyDescent="0.2">
      <c r="A242" s="1" t="str">
        <f t="shared" si="9"/>
        <v/>
      </c>
      <c r="B242" s="15"/>
      <c r="C242" s="16" t="str">
        <f>IF(B242="","",COUNTIF(INDEX($B:$B,5):B242,B242))</f>
        <v/>
      </c>
      <c r="D242" s="17"/>
      <c r="E242" s="6"/>
      <c r="F242" s="15"/>
      <c r="G242" s="6"/>
      <c r="H242" s="6"/>
      <c r="I242" s="15"/>
      <c r="J242" s="18"/>
      <c r="K242" s="19" t="str">
        <f t="shared" si="10"/>
        <v/>
      </c>
      <c r="L242" s="20" t="str">
        <f t="shared" si="11"/>
        <v/>
      </c>
      <c r="M242" s="17"/>
      <c r="N242" s="21" t="str">
        <f>IF(B242="","",TRIM(IF(COUNTIF('Registru PV'!$B$5:$B$304,B242)=0,"PV inexistent în registru. ","")&amp;IF(OR(D242="",F242="",G242="",H242="",I242=""),"Date incomplete. ","")&amp;IF(AND(N(L242)&lt;&gt;0,M242=""),"Diferență fără observație. ","")&amp;IF(AND(OR(I242="Deteriorat",I242="Defect",I242="Lipsă"),M242=""),"Stare fără observație. ","")))</f>
        <v/>
      </c>
    </row>
    <row r="243" spans="1:14" x14ac:dyDescent="0.2">
      <c r="A243" s="1" t="str">
        <f t="shared" si="9"/>
        <v/>
      </c>
      <c r="B243" s="15"/>
      <c r="C243" s="16" t="str">
        <f>IF(B243="","",COUNTIF(INDEX($B:$B,5):B243,B243))</f>
        <v/>
      </c>
      <c r="D243" s="17"/>
      <c r="E243" s="6"/>
      <c r="F243" s="15"/>
      <c r="G243" s="6"/>
      <c r="H243" s="6"/>
      <c r="I243" s="15"/>
      <c r="J243" s="18"/>
      <c r="K243" s="19" t="str">
        <f t="shared" si="10"/>
        <v/>
      </c>
      <c r="L243" s="20" t="str">
        <f t="shared" si="11"/>
        <v/>
      </c>
      <c r="M243" s="17"/>
      <c r="N243" s="21" t="str">
        <f>IF(B243="","",TRIM(IF(COUNTIF('Registru PV'!$B$5:$B$304,B243)=0,"PV inexistent în registru. ","")&amp;IF(OR(D243="",F243="",G243="",H243="",I243=""),"Date incomplete. ","")&amp;IF(AND(N(L243)&lt;&gt;0,M243=""),"Diferență fără observație. ","")&amp;IF(AND(OR(I243="Deteriorat",I243="Defect",I243="Lipsă"),M243=""),"Stare fără observație. ","")))</f>
        <v/>
      </c>
    </row>
    <row r="244" spans="1:14" x14ac:dyDescent="0.2">
      <c r="A244" s="1" t="str">
        <f t="shared" si="9"/>
        <v/>
      </c>
      <c r="B244" s="15"/>
      <c r="C244" s="16" t="str">
        <f>IF(B244="","",COUNTIF(INDEX($B:$B,5):B244,B244))</f>
        <v/>
      </c>
      <c r="D244" s="17"/>
      <c r="E244" s="6"/>
      <c r="F244" s="15"/>
      <c r="G244" s="6"/>
      <c r="H244" s="6"/>
      <c r="I244" s="15"/>
      <c r="J244" s="18"/>
      <c r="K244" s="19" t="str">
        <f t="shared" si="10"/>
        <v/>
      </c>
      <c r="L244" s="20" t="str">
        <f t="shared" si="11"/>
        <v/>
      </c>
      <c r="M244" s="17"/>
      <c r="N244" s="21" t="str">
        <f>IF(B244="","",TRIM(IF(COUNTIF('Registru PV'!$B$5:$B$304,B244)=0,"PV inexistent în registru. ","")&amp;IF(OR(D244="",F244="",G244="",H244="",I244=""),"Date incomplete. ","")&amp;IF(AND(N(L244)&lt;&gt;0,M244=""),"Diferență fără observație. ","")&amp;IF(AND(OR(I244="Deteriorat",I244="Defect",I244="Lipsă"),M244=""),"Stare fără observație. ","")))</f>
        <v/>
      </c>
    </row>
    <row r="245" spans="1:14" x14ac:dyDescent="0.2">
      <c r="A245" s="1" t="str">
        <f t="shared" si="9"/>
        <v/>
      </c>
      <c r="B245" s="15"/>
      <c r="C245" s="16" t="str">
        <f>IF(B245="","",COUNTIF(INDEX($B:$B,5):B245,B245))</f>
        <v/>
      </c>
      <c r="D245" s="17"/>
      <c r="E245" s="6"/>
      <c r="F245" s="15"/>
      <c r="G245" s="6"/>
      <c r="H245" s="6"/>
      <c r="I245" s="15"/>
      <c r="J245" s="18"/>
      <c r="K245" s="19" t="str">
        <f t="shared" si="10"/>
        <v/>
      </c>
      <c r="L245" s="20" t="str">
        <f t="shared" si="11"/>
        <v/>
      </c>
      <c r="M245" s="17"/>
      <c r="N245" s="21" t="str">
        <f>IF(B245="","",TRIM(IF(COUNTIF('Registru PV'!$B$5:$B$304,B245)=0,"PV inexistent în registru. ","")&amp;IF(OR(D245="",F245="",G245="",H245="",I245=""),"Date incomplete. ","")&amp;IF(AND(N(L245)&lt;&gt;0,M245=""),"Diferență fără observație. ","")&amp;IF(AND(OR(I245="Deteriorat",I245="Defect",I245="Lipsă"),M245=""),"Stare fără observație. ","")))</f>
        <v/>
      </c>
    </row>
    <row r="246" spans="1:14" x14ac:dyDescent="0.2">
      <c r="A246" s="1" t="str">
        <f t="shared" si="9"/>
        <v/>
      </c>
      <c r="B246" s="15"/>
      <c r="C246" s="16" t="str">
        <f>IF(B246="","",COUNTIF(INDEX($B:$B,5):B246,B246))</f>
        <v/>
      </c>
      <c r="D246" s="17"/>
      <c r="E246" s="6"/>
      <c r="F246" s="15"/>
      <c r="G246" s="6"/>
      <c r="H246" s="6"/>
      <c r="I246" s="15"/>
      <c r="J246" s="18"/>
      <c r="K246" s="19" t="str">
        <f t="shared" si="10"/>
        <v/>
      </c>
      <c r="L246" s="20" t="str">
        <f t="shared" si="11"/>
        <v/>
      </c>
      <c r="M246" s="17"/>
      <c r="N246" s="21" t="str">
        <f>IF(B246="","",TRIM(IF(COUNTIF('Registru PV'!$B$5:$B$304,B246)=0,"PV inexistent în registru. ","")&amp;IF(OR(D246="",F246="",G246="",H246="",I246=""),"Date incomplete. ","")&amp;IF(AND(N(L246)&lt;&gt;0,M246=""),"Diferență fără observație. ","")&amp;IF(AND(OR(I246="Deteriorat",I246="Defect",I246="Lipsă"),M246=""),"Stare fără observație. ","")))</f>
        <v/>
      </c>
    </row>
    <row r="247" spans="1:14" x14ac:dyDescent="0.2">
      <c r="A247" s="1" t="str">
        <f t="shared" si="9"/>
        <v/>
      </c>
      <c r="B247" s="15"/>
      <c r="C247" s="16" t="str">
        <f>IF(B247="","",COUNTIF(INDEX($B:$B,5):B247,B247))</f>
        <v/>
      </c>
      <c r="D247" s="17"/>
      <c r="E247" s="6"/>
      <c r="F247" s="15"/>
      <c r="G247" s="6"/>
      <c r="H247" s="6"/>
      <c r="I247" s="15"/>
      <c r="J247" s="18"/>
      <c r="K247" s="19" t="str">
        <f t="shared" si="10"/>
        <v/>
      </c>
      <c r="L247" s="20" t="str">
        <f t="shared" si="11"/>
        <v/>
      </c>
      <c r="M247" s="17"/>
      <c r="N247" s="21" t="str">
        <f>IF(B247="","",TRIM(IF(COUNTIF('Registru PV'!$B$5:$B$304,B247)=0,"PV inexistent în registru. ","")&amp;IF(OR(D247="",F247="",G247="",H247="",I247=""),"Date incomplete. ","")&amp;IF(AND(N(L247)&lt;&gt;0,M247=""),"Diferență fără observație. ","")&amp;IF(AND(OR(I247="Deteriorat",I247="Defect",I247="Lipsă"),M247=""),"Stare fără observație. ","")))</f>
        <v/>
      </c>
    </row>
    <row r="248" spans="1:14" x14ac:dyDescent="0.2">
      <c r="A248" s="1" t="str">
        <f t="shared" si="9"/>
        <v/>
      </c>
      <c r="B248" s="15"/>
      <c r="C248" s="16" t="str">
        <f>IF(B248="","",COUNTIF(INDEX($B:$B,5):B248,B248))</f>
        <v/>
      </c>
      <c r="D248" s="17"/>
      <c r="E248" s="6"/>
      <c r="F248" s="15"/>
      <c r="G248" s="6"/>
      <c r="H248" s="6"/>
      <c r="I248" s="15"/>
      <c r="J248" s="18"/>
      <c r="K248" s="19" t="str">
        <f t="shared" si="10"/>
        <v/>
      </c>
      <c r="L248" s="20" t="str">
        <f t="shared" si="11"/>
        <v/>
      </c>
      <c r="M248" s="17"/>
      <c r="N248" s="21" t="str">
        <f>IF(B248="","",TRIM(IF(COUNTIF('Registru PV'!$B$5:$B$304,B248)=0,"PV inexistent în registru. ","")&amp;IF(OR(D248="",F248="",G248="",H248="",I248=""),"Date incomplete. ","")&amp;IF(AND(N(L248)&lt;&gt;0,M248=""),"Diferență fără observație. ","")&amp;IF(AND(OR(I248="Deteriorat",I248="Defect",I248="Lipsă"),M248=""),"Stare fără observație. ","")))</f>
        <v/>
      </c>
    </row>
    <row r="249" spans="1:14" x14ac:dyDescent="0.2">
      <c r="A249" s="1" t="str">
        <f t="shared" si="9"/>
        <v/>
      </c>
      <c r="B249" s="15"/>
      <c r="C249" s="16" t="str">
        <f>IF(B249="","",COUNTIF(INDEX($B:$B,5):B249,B249))</f>
        <v/>
      </c>
      <c r="D249" s="17"/>
      <c r="E249" s="6"/>
      <c r="F249" s="15"/>
      <c r="G249" s="6"/>
      <c r="H249" s="6"/>
      <c r="I249" s="15"/>
      <c r="J249" s="18"/>
      <c r="K249" s="19" t="str">
        <f t="shared" si="10"/>
        <v/>
      </c>
      <c r="L249" s="20" t="str">
        <f t="shared" si="11"/>
        <v/>
      </c>
      <c r="M249" s="17"/>
      <c r="N249" s="21" t="str">
        <f>IF(B249="","",TRIM(IF(COUNTIF('Registru PV'!$B$5:$B$304,B249)=0,"PV inexistent în registru. ","")&amp;IF(OR(D249="",F249="",G249="",H249="",I249=""),"Date incomplete. ","")&amp;IF(AND(N(L249)&lt;&gt;0,M249=""),"Diferență fără observație. ","")&amp;IF(AND(OR(I249="Deteriorat",I249="Defect",I249="Lipsă"),M249=""),"Stare fără observație. ","")))</f>
        <v/>
      </c>
    </row>
    <row r="250" spans="1:14" x14ac:dyDescent="0.2">
      <c r="A250" s="1" t="str">
        <f t="shared" si="9"/>
        <v/>
      </c>
      <c r="B250" s="15"/>
      <c r="C250" s="16" t="str">
        <f>IF(B250="","",COUNTIF(INDEX($B:$B,5):B250,B250))</f>
        <v/>
      </c>
      <c r="D250" s="17"/>
      <c r="E250" s="6"/>
      <c r="F250" s="15"/>
      <c r="G250" s="6"/>
      <c r="H250" s="6"/>
      <c r="I250" s="15"/>
      <c r="J250" s="18"/>
      <c r="K250" s="19" t="str">
        <f t="shared" si="10"/>
        <v/>
      </c>
      <c r="L250" s="20" t="str">
        <f t="shared" si="11"/>
        <v/>
      </c>
      <c r="M250" s="17"/>
      <c r="N250" s="21" t="str">
        <f>IF(B250="","",TRIM(IF(COUNTIF('Registru PV'!$B$5:$B$304,B250)=0,"PV inexistent în registru. ","")&amp;IF(OR(D250="",F250="",G250="",H250="",I250=""),"Date incomplete. ","")&amp;IF(AND(N(L250)&lt;&gt;0,M250=""),"Diferență fără observație. ","")&amp;IF(AND(OR(I250="Deteriorat",I250="Defect",I250="Lipsă"),M250=""),"Stare fără observație. ","")))</f>
        <v/>
      </c>
    </row>
    <row r="251" spans="1:14" x14ac:dyDescent="0.2">
      <c r="A251" s="1" t="str">
        <f t="shared" si="9"/>
        <v/>
      </c>
      <c r="B251" s="15"/>
      <c r="C251" s="16" t="str">
        <f>IF(B251="","",COUNTIF(INDEX($B:$B,5):B251,B251))</f>
        <v/>
      </c>
      <c r="D251" s="17"/>
      <c r="E251" s="6"/>
      <c r="F251" s="15"/>
      <c r="G251" s="6"/>
      <c r="H251" s="6"/>
      <c r="I251" s="15"/>
      <c r="J251" s="18"/>
      <c r="K251" s="19" t="str">
        <f t="shared" si="10"/>
        <v/>
      </c>
      <c r="L251" s="20" t="str">
        <f t="shared" si="11"/>
        <v/>
      </c>
      <c r="M251" s="17"/>
      <c r="N251" s="21" t="str">
        <f>IF(B251="","",TRIM(IF(COUNTIF('Registru PV'!$B$5:$B$304,B251)=0,"PV inexistent în registru. ","")&amp;IF(OR(D251="",F251="",G251="",H251="",I251=""),"Date incomplete. ","")&amp;IF(AND(N(L251)&lt;&gt;0,M251=""),"Diferență fără observație. ","")&amp;IF(AND(OR(I251="Deteriorat",I251="Defect",I251="Lipsă"),M251=""),"Stare fără observație. ","")))</f>
        <v/>
      </c>
    </row>
    <row r="252" spans="1:14" x14ac:dyDescent="0.2">
      <c r="A252" s="1" t="str">
        <f t="shared" si="9"/>
        <v/>
      </c>
      <c r="B252" s="15"/>
      <c r="C252" s="16" t="str">
        <f>IF(B252="","",COUNTIF(INDEX($B:$B,5):B252,B252))</f>
        <v/>
      </c>
      <c r="D252" s="17"/>
      <c r="E252" s="6"/>
      <c r="F252" s="15"/>
      <c r="G252" s="6"/>
      <c r="H252" s="6"/>
      <c r="I252" s="15"/>
      <c r="J252" s="18"/>
      <c r="K252" s="19" t="str">
        <f t="shared" si="10"/>
        <v/>
      </c>
      <c r="L252" s="20" t="str">
        <f t="shared" si="11"/>
        <v/>
      </c>
      <c r="M252" s="17"/>
      <c r="N252" s="21" t="str">
        <f>IF(B252="","",TRIM(IF(COUNTIF('Registru PV'!$B$5:$B$304,B252)=0,"PV inexistent în registru. ","")&amp;IF(OR(D252="",F252="",G252="",H252="",I252=""),"Date incomplete. ","")&amp;IF(AND(N(L252)&lt;&gt;0,M252=""),"Diferență fără observație. ","")&amp;IF(AND(OR(I252="Deteriorat",I252="Defect",I252="Lipsă"),M252=""),"Stare fără observație. ","")))</f>
        <v/>
      </c>
    </row>
    <row r="253" spans="1:14" x14ac:dyDescent="0.2">
      <c r="A253" s="1" t="str">
        <f t="shared" si="9"/>
        <v/>
      </c>
      <c r="B253" s="15"/>
      <c r="C253" s="16" t="str">
        <f>IF(B253="","",COUNTIF(INDEX($B:$B,5):B253,B253))</f>
        <v/>
      </c>
      <c r="D253" s="17"/>
      <c r="E253" s="6"/>
      <c r="F253" s="15"/>
      <c r="G253" s="6"/>
      <c r="H253" s="6"/>
      <c r="I253" s="15"/>
      <c r="J253" s="18"/>
      <c r="K253" s="19" t="str">
        <f t="shared" si="10"/>
        <v/>
      </c>
      <c r="L253" s="20" t="str">
        <f t="shared" si="11"/>
        <v/>
      </c>
      <c r="M253" s="17"/>
      <c r="N253" s="21" t="str">
        <f>IF(B253="","",TRIM(IF(COUNTIF('Registru PV'!$B$5:$B$304,B253)=0,"PV inexistent în registru. ","")&amp;IF(OR(D253="",F253="",G253="",H253="",I253=""),"Date incomplete. ","")&amp;IF(AND(N(L253)&lt;&gt;0,M253=""),"Diferență fără observație. ","")&amp;IF(AND(OR(I253="Deteriorat",I253="Defect",I253="Lipsă"),M253=""),"Stare fără observație. ","")))</f>
        <v/>
      </c>
    </row>
    <row r="254" spans="1:14" x14ac:dyDescent="0.2">
      <c r="A254" s="1" t="str">
        <f t="shared" si="9"/>
        <v/>
      </c>
      <c r="B254" s="15"/>
      <c r="C254" s="16" t="str">
        <f>IF(B254="","",COUNTIF(INDEX($B:$B,5):B254,B254))</f>
        <v/>
      </c>
      <c r="D254" s="17"/>
      <c r="E254" s="6"/>
      <c r="F254" s="15"/>
      <c r="G254" s="6"/>
      <c r="H254" s="6"/>
      <c r="I254" s="15"/>
      <c r="J254" s="18"/>
      <c r="K254" s="19" t="str">
        <f t="shared" si="10"/>
        <v/>
      </c>
      <c r="L254" s="20" t="str">
        <f t="shared" si="11"/>
        <v/>
      </c>
      <c r="M254" s="17"/>
      <c r="N254" s="21" t="str">
        <f>IF(B254="","",TRIM(IF(COUNTIF('Registru PV'!$B$5:$B$304,B254)=0,"PV inexistent în registru. ","")&amp;IF(OR(D254="",F254="",G254="",H254="",I254=""),"Date incomplete. ","")&amp;IF(AND(N(L254)&lt;&gt;0,M254=""),"Diferență fără observație. ","")&amp;IF(AND(OR(I254="Deteriorat",I254="Defect",I254="Lipsă"),M254=""),"Stare fără observație. ","")))</f>
        <v/>
      </c>
    </row>
    <row r="255" spans="1:14" x14ac:dyDescent="0.2">
      <c r="A255" s="1" t="str">
        <f t="shared" si="9"/>
        <v/>
      </c>
      <c r="B255" s="15"/>
      <c r="C255" s="16" t="str">
        <f>IF(B255="","",COUNTIF(INDEX($B:$B,5):B255,B255))</f>
        <v/>
      </c>
      <c r="D255" s="17"/>
      <c r="E255" s="6"/>
      <c r="F255" s="15"/>
      <c r="G255" s="6"/>
      <c r="H255" s="6"/>
      <c r="I255" s="15"/>
      <c r="J255" s="18"/>
      <c r="K255" s="19" t="str">
        <f t="shared" si="10"/>
        <v/>
      </c>
      <c r="L255" s="20" t="str">
        <f t="shared" si="11"/>
        <v/>
      </c>
      <c r="M255" s="17"/>
      <c r="N255" s="21" t="str">
        <f>IF(B255="","",TRIM(IF(COUNTIF('Registru PV'!$B$5:$B$304,B255)=0,"PV inexistent în registru. ","")&amp;IF(OR(D255="",F255="",G255="",H255="",I255=""),"Date incomplete. ","")&amp;IF(AND(N(L255)&lt;&gt;0,M255=""),"Diferență fără observație. ","")&amp;IF(AND(OR(I255="Deteriorat",I255="Defect",I255="Lipsă"),M255=""),"Stare fără observație. ","")))</f>
        <v/>
      </c>
    </row>
    <row r="256" spans="1:14" x14ac:dyDescent="0.2">
      <c r="A256" s="1" t="str">
        <f t="shared" si="9"/>
        <v/>
      </c>
      <c r="B256" s="15"/>
      <c r="C256" s="16" t="str">
        <f>IF(B256="","",COUNTIF(INDEX($B:$B,5):B256,B256))</f>
        <v/>
      </c>
      <c r="D256" s="17"/>
      <c r="E256" s="6"/>
      <c r="F256" s="15"/>
      <c r="G256" s="6"/>
      <c r="H256" s="6"/>
      <c r="I256" s="15"/>
      <c r="J256" s="18"/>
      <c r="K256" s="19" t="str">
        <f t="shared" si="10"/>
        <v/>
      </c>
      <c r="L256" s="20" t="str">
        <f t="shared" si="11"/>
        <v/>
      </c>
      <c r="M256" s="17"/>
      <c r="N256" s="21" t="str">
        <f>IF(B256="","",TRIM(IF(COUNTIF('Registru PV'!$B$5:$B$304,B256)=0,"PV inexistent în registru. ","")&amp;IF(OR(D256="",F256="",G256="",H256="",I256=""),"Date incomplete. ","")&amp;IF(AND(N(L256)&lt;&gt;0,M256=""),"Diferență fără observație. ","")&amp;IF(AND(OR(I256="Deteriorat",I256="Defect",I256="Lipsă"),M256=""),"Stare fără observație. ","")))</f>
        <v/>
      </c>
    </row>
    <row r="257" spans="1:14" x14ac:dyDescent="0.2">
      <c r="A257" s="1" t="str">
        <f t="shared" si="9"/>
        <v/>
      </c>
      <c r="B257" s="15"/>
      <c r="C257" s="16" t="str">
        <f>IF(B257="","",COUNTIF(INDEX($B:$B,5):B257,B257))</f>
        <v/>
      </c>
      <c r="D257" s="17"/>
      <c r="E257" s="6"/>
      <c r="F257" s="15"/>
      <c r="G257" s="6"/>
      <c r="H257" s="6"/>
      <c r="I257" s="15"/>
      <c r="J257" s="18"/>
      <c r="K257" s="19" t="str">
        <f t="shared" si="10"/>
        <v/>
      </c>
      <c r="L257" s="20" t="str">
        <f t="shared" si="11"/>
        <v/>
      </c>
      <c r="M257" s="17"/>
      <c r="N257" s="21" t="str">
        <f>IF(B257="","",TRIM(IF(COUNTIF('Registru PV'!$B$5:$B$304,B257)=0,"PV inexistent în registru. ","")&amp;IF(OR(D257="",F257="",G257="",H257="",I257=""),"Date incomplete. ","")&amp;IF(AND(N(L257)&lt;&gt;0,M257=""),"Diferență fără observație. ","")&amp;IF(AND(OR(I257="Deteriorat",I257="Defect",I257="Lipsă"),M257=""),"Stare fără observație. ","")))</f>
        <v/>
      </c>
    </row>
    <row r="258" spans="1:14" x14ac:dyDescent="0.2">
      <c r="A258" s="1" t="str">
        <f t="shared" si="9"/>
        <v/>
      </c>
      <c r="B258" s="15"/>
      <c r="C258" s="16" t="str">
        <f>IF(B258="","",COUNTIF(INDEX($B:$B,5):B258,B258))</f>
        <v/>
      </c>
      <c r="D258" s="17"/>
      <c r="E258" s="6"/>
      <c r="F258" s="15"/>
      <c r="G258" s="6"/>
      <c r="H258" s="6"/>
      <c r="I258" s="15"/>
      <c r="J258" s="18"/>
      <c r="K258" s="19" t="str">
        <f t="shared" si="10"/>
        <v/>
      </c>
      <c r="L258" s="20" t="str">
        <f t="shared" si="11"/>
        <v/>
      </c>
      <c r="M258" s="17"/>
      <c r="N258" s="21" t="str">
        <f>IF(B258="","",TRIM(IF(COUNTIF('Registru PV'!$B$5:$B$304,B258)=0,"PV inexistent în registru. ","")&amp;IF(OR(D258="",F258="",G258="",H258="",I258=""),"Date incomplete. ","")&amp;IF(AND(N(L258)&lt;&gt;0,M258=""),"Diferență fără observație. ","")&amp;IF(AND(OR(I258="Deteriorat",I258="Defect",I258="Lipsă"),M258=""),"Stare fără observație. ","")))</f>
        <v/>
      </c>
    </row>
    <row r="259" spans="1:14" x14ac:dyDescent="0.2">
      <c r="A259" s="1" t="str">
        <f t="shared" si="9"/>
        <v/>
      </c>
      <c r="B259" s="15"/>
      <c r="C259" s="16" t="str">
        <f>IF(B259="","",COUNTIF(INDEX($B:$B,5):B259,B259))</f>
        <v/>
      </c>
      <c r="D259" s="17"/>
      <c r="E259" s="6"/>
      <c r="F259" s="15"/>
      <c r="G259" s="6"/>
      <c r="H259" s="6"/>
      <c r="I259" s="15"/>
      <c r="J259" s="18"/>
      <c r="K259" s="19" t="str">
        <f t="shared" si="10"/>
        <v/>
      </c>
      <c r="L259" s="20" t="str">
        <f t="shared" si="11"/>
        <v/>
      </c>
      <c r="M259" s="17"/>
      <c r="N259" s="21" t="str">
        <f>IF(B259="","",TRIM(IF(COUNTIF('Registru PV'!$B$5:$B$304,B259)=0,"PV inexistent în registru. ","")&amp;IF(OR(D259="",F259="",G259="",H259="",I259=""),"Date incomplete. ","")&amp;IF(AND(N(L259)&lt;&gt;0,M259=""),"Diferență fără observație. ","")&amp;IF(AND(OR(I259="Deteriorat",I259="Defect",I259="Lipsă"),M259=""),"Stare fără observație. ","")))</f>
        <v/>
      </c>
    </row>
    <row r="260" spans="1:14" x14ac:dyDescent="0.2">
      <c r="A260" s="1" t="str">
        <f t="shared" si="9"/>
        <v/>
      </c>
      <c r="B260" s="15"/>
      <c r="C260" s="16" t="str">
        <f>IF(B260="","",COUNTIF(INDEX($B:$B,5):B260,B260))</f>
        <v/>
      </c>
      <c r="D260" s="17"/>
      <c r="E260" s="6"/>
      <c r="F260" s="15"/>
      <c r="G260" s="6"/>
      <c r="H260" s="6"/>
      <c r="I260" s="15"/>
      <c r="J260" s="18"/>
      <c r="K260" s="19" t="str">
        <f t="shared" si="10"/>
        <v/>
      </c>
      <c r="L260" s="20" t="str">
        <f t="shared" si="11"/>
        <v/>
      </c>
      <c r="M260" s="17"/>
      <c r="N260" s="21" t="str">
        <f>IF(B260="","",TRIM(IF(COUNTIF('Registru PV'!$B$5:$B$304,B260)=0,"PV inexistent în registru. ","")&amp;IF(OR(D260="",F260="",G260="",H260="",I260=""),"Date incomplete. ","")&amp;IF(AND(N(L260)&lt;&gt;0,M260=""),"Diferență fără observație. ","")&amp;IF(AND(OR(I260="Deteriorat",I260="Defect",I260="Lipsă"),M260=""),"Stare fără observație. ","")))</f>
        <v/>
      </c>
    </row>
    <row r="261" spans="1:14" x14ac:dyDescent="0.2">
      <c r="A261" s="1" t="str">
        <f t="shared" ref="A261:A324" si="12">IF(B261="","",B261&amp;"|"&amp;C261)</f>
        <v/>
      </c>
      <c r="B261" s="15"/>
      <c r="C261" s="16" t="str">
        <f>IF(B261="","",COUNTIF(INDEX($B:$B,5):B261,B261))</f>
        <v/>
      </c>
      <c r="D261" s="17"/>
      <c r="E261" s="6"/>
      <c r="F261" s="15"/>
      <c r="G261" s="6"/>
      <c r="H261" s="6"/>
      <c r="I261" s="15"/>
      <c r="J261" s="18"/>
      <c r="K261" s="19" t="str">
        <f t="shared" ref="K261:K324" si="13">IF(OR(B261="",J261=""),"",G261*J261)</f>
        <v/>
      </c>
      <c r="L261" s="20" t="str">
        <f t="shared" ref="L261:L324" si="14">IF(OR(G261="",H261=""),"",H261-G261)</f>
        <v/>
      </c>
      <c r="M261" s="17"/>
      <c r="N261" s="21" t="str">
        <f>IF(B261="","",TRIM(IF(COUNTIF('Registru PV'!$B$5:$B$304,B261)=0,"PV inexistent în registru. ","")&amp;IF(OR(D261="",F261="",G261="",H261="",I261=""),"Date incomplete. ","")&amp;IF(AND(N(L261)&lt;&gt;0,M261=""),"Diferență fără observație. ","")&amp;IF(AND(OR(I261="Deteriorat",I261="Defect",I261="Lipsă"),M261=""),"Stare fără observație. ","")))</f>
        <v/>
      </c>
    </row>
    <row r="262" spans="1:14" x14ac:dyDescent="0.2">
      <c r="A262" s="1" t="str">
        <f t="shared" si="12"/>
        <v/>
      </c>
      <c r="B262" s="15"/>
      <c r="C262" s="16" t="str">
        <f>IF(B262="","",COUNTIF(INDEX($B:$B,5):B262,B262))</f>
        <v/>
      </c>
      <c r="D262" s="17"/>
      <c r="E262" s="6"/>
      <c r="F262" s="15"/>
      <c r="G262" s="6"/>
      <c r="H262" s="6"/>
      <c r="I262" s="15"/>
      <c r="J262" s="18"/>
      <c r="K262" s="19" t="str">
        <f t="shared" si="13"/>
        <v/>
      </c>
      <c r="L262" s="20" t="str">
        <f t="shared" si="14"/>
        <v/>
      </c>
      <c r="M262" s="17"/>
      <c r="N262" s="21" t="str">
        <f>IF(B262="","",TRIM(IF(COUNTIF('Registru PV'!$B$5:$B$304,B262)=0,"PV inexistent în registru. ","")&amp;IF(OR(D262="",F262="",G262="",H262="",I262=""),"Date incomplete. ","")&amp;IF(AND(N(L262)&lt;&gt;0,M262=""),"Diferență fără observație. ","")&amp;IF(AND(OR(I262="Deteriorat",I262="Defect",I262="Lipsă"),M262=""),"Stare fără observație. ","")))</f>
        <v/>
      </c>
    </row>
    <row r="263" spans="1:14" x14ac:dyDescent="0.2">
      <c r="A263" s="1" t="str">
        <f t="shared" si="12"/>
        <v/>
      </c>
      <c r="B263" s="15"/>
      <c r="C263" s="16" t="str">
        <f>IF(B263="","",COUNTIF(INDEX($B:$B,5):B263,B263))</f>
        <v/>
      </c>
      <c r="D263" s="17"/>
      <c r="E263" s="6"/>
      <c r="F263" s="15"/>
      <c r="G263" s="6"/>
      <c r="H263" s="6"/>
      <c r="I263" s="15"/>
      <c r="J263" s="18"/>
      <c r="K263" s="19" t="str">
        <f t="shared" si="13"/>
        <v/>
      </c>
      <c r="L263" s="20" t="str">
        <f t="shared" si="14"/>
        <v/>
      </c>
      <c r="M263" s="17"/>
      <c r="N263" s="21" t="str">
        <f>IF(B263="","",TRIM(IF(COUNTIF('Registru PV'!$B$5:$B$304,B263)=0,"PV inexistent în registru. ","")&amp;IF(OR(D263="",F263="",G263="",H263="",I263=""),"Date incomplete. ","")&amp;IF(AND(N(L263)&lt;&gt;0,M263=""),"Diferență fără observație. ","")&amp;IF(AND(OR(I263="Deteriorat",I263="Defect",I263="Lipsă"),M263=""),"Stare fără observație. ","")))</f>
        <v/>
      </c>
    </row>
    <row r="264" spans="1:14" x14ac:dyDescent="0.2">
      <c r="A264" s="1" t="str">
        <f t="shared" si="12"/>
        <v/>
      </c>
      <c r="B264" s="15"/>
      <c r="C264" s="16" t="str">
        <f>IF(B264="","",COUNTIF(INDEX($B:$B,5):B264,B264))</f>
        <v/>
      </c>
      <c r="D264" s="17"/>
      <c r="E264" s="6"/>
      <c r="F264" s="15"/>
      <c r="G264" s="6"/>
      <c r="H264" s="6"/>
      <c r="I264" s="15"/>
      <c r="J264" s="18"/>
      <c r="K264" s="19" t="str">
        <f t="shared" si="13"/>
        <v/>
      </c>
      <c r="L264" s="20" t="str">
        <f t="shared" si="14"/>
        <v/>
      </c>
      <c r="M264" s="17"/>
      <c r="N264" s="21" t="str">
        <f>IF(B264="","",TRIM(IF(COUNTIF('Registru PV'!$B$5:$B$304,B264)=0,"PV inexistent în registru. ","")&amp;IF(OR(D264="",F264="",G264="",H264="",I264=""),"Date incomplete. ","")&amp;IF(AND(N(L264)&lt;&gt;0,M264=""),"Diferență fără observație. ","")&amp;IF(AND(OR(I264="Deteriorat",I264="Defect",I264="Lipsă"),M264=""),"Stare fără observație. ","")))</f>
        <v/>
      </c>
    </row>
    <row r="265" spans="1:14" x14ac:dyDescent="0.2">
      <c r="A265" s="1" t="str">
        <f t="shared" si="12"/>
        <v/>
      </c>
      <c r="B265" s="15"/>
      <c r="C265" s="16" t="str">
        <f>IF(B265="","",COUNTIF(INDEX($B:$B,5):B265,B265))</f>
        <v/>
      </c>
      <c r="D265" s="17"/>
      <c r="E265" s="6"/>
      <c r="F265" s="15"/>
      <c r="G265" s="6"/>
      <c r="H265" s="6"/>
      <c r="I265" s="15"/>
      <c r="J265" s="18"/>
      <c r="K265" s="19" t="str">
        <f t="shared" si="13"/>
        <v/>
      </c>
      <c r="L265" s="20" t="str">
        <f t="shared" si="14"/>
        <v/>
      </c>
      <c r="M265" s="17"/>
      <c r="N265" s="21" t="str">
        <f>IF(B265="","",TRIM(IF(COUNTIF('Registru PV'!$B$5:$B$304,B265)=0,"PV inexistent în registru. ","")&amp;IF(OR(D265="",F265="",G265="",H265="",I265=""),"Date incomplete. ","")&amp;IF(AND(N(L265)&lt;&gt;0,M265=""),"Diferență fără observație. ","")&amp;IF(AND(OR(I265="Deteriorat",I265="Defect",I265="Lipsă"),M265=""),"Stare fără observație. ","")))</f>
        <v/>
      </c>
    </row>
    <row r="266" spans="1:14" x14ac:dyDescent="0.2">
      <c r="A266" s="1" t="str">
        <f t="shared" si="12"/>
        <v/>
      </c>
      <c r="B266" s="15"/>
      <c r="C266" s="16" t="str">
        <f>IF(B266="","",COUNTIF(INDEX($B:$B,5):B266,B266))</f>
        <v/>
      </c>
      <c r="D266" s="17"/>
      <c r="E266" s="6"/>
      <c r="F266" s="15"/>
      <c r="G266" s="6"/>
      <c r="H266" s="6"/>
      <c r="I266" s="15"/>
      <c r="J266" s="18"/>
      <c r="K266" s="19" t="str">
        <f t="shared" si="13"/>
        <v/>
      </c>
      <c r="L266" s="20" t="str">
        <f t="shared" si="14"/>
        <v/>
      </c>
      <c r="M266" s="17"/>
      <c r="N266" s="21" t="str">
        <f>IF(B266="","",TRIM(IF(COUNTIF('Registru PV'!$B$5:$B$304,B266)=0,"PV inexistent în registru. ","")&amp;IF(OR(D266="",F266="",G266="",H266="",I266=""),"Date incomplete. ","")&amp;IF(AND(N(L266)&lt;&gt;0,M266=""),"Diferență fără observație. ","")&amp;IF(AND(OR(I266="Deteriorat",I266="Defect",I266="Lipsă"),M266=""),"Stare fără observație. ","")))</f>
        <v/>
      </c>
    </row>
    <row r="267" spans="1:14" x14ac:dyDescent="0.2">
      <c r="A267" s="1" t="str">
        <f t="shared" si="12"/>
        <v/>
      </c>
      <c r="B267" s="15"/>
      <c r="C267" s="16" t="str">
        <f>IF(B267="","",COUNTIF(INDEX($B:$B,5):B267,B267))</f>
        <v/>
      </c>
      <c r="D267" s="17"/>
      <c r="E267" s="6"/>
      <c r="F267" s="15"/>
      <c r="G267" s="6"/>
      <c r="H267" s="6"/>
      <c r="I267" s="15"/>
      <c r="J267" s="18"/>
      <c r="K267" s="19" t="str">
        <f t="shared" si="13"/>
        <v/>
      </c>
      <c r="L267" s="20" t="str">
        <f t="shared" si="14"/>
        <v/>
      </c>
      <c r="M267" s="17"/>
      <c r="N267" s="21" t="str">
        <f>IF(B267="","",TRIM(IF(COUNTIF('Registru PV'!$B$5:$B$304,B267)=0,"PV inexistent în registru. ","")&amp;IF(OR(D267="",F267="",G267="",H267="",I267=""),"Date incomplete. ","")&amp;IF(AND(N(L267)&lt;&gt;0,M267=""),"Diferență fără observație. ","")&amp;IF(AND(OR(I267="Deteriorat",I267="Defect",I267="Lipsă"),M267=""),"Stare fără observație. ","")))</f>
        <v/>
      </c>
    </row>
    <row r="268" spans="1:14" x14ac:dyDescent="0.2">
      <c r="A268" s="1" t="str">
        <f t="shared" si="12"/>
        <v/>
      </c>
      <c r="B268" s="15"/>
      <c r="C268" s="16" t="str">
        <f>IF(B268="","",COUNTIF(INDEX($B:$B,5):B268,B268))</f>
        <v/>
      </c>
      <c r="D268" s="17"/>
      <c r="E268" s="6"/>
      <c r="F268" s="15"/>
      <c r="G268" s="6"/>
      <c r="H268" s="6"/>
      <c r="I268" s="15"/>
      <c r="J268" s="18"/>
      <c r="K268" s="19" t="str">
        <f t="shared" si="13"/>
        <v/>
      </c>
      <c r="L268" s="20" t="str">
        <f t="shared" si="14"/>
        <v/>
      </c>
      <c r="M268" s="17"/>
      <c r="N268" s="21" t="str">
        <f>IF(B268="","",TRIM(IF(COUNTIF('Registru PV'!$B$5:$B$304,B268)=0,"PV inexistent în registru. ","")&amp;IF(OR(D268="",F268="",G268="",H268="",I268=""),"Date incomplete. ","")&amp;IF(AND(N(L268)&lt;&gt;0,M268=""),"Diferență fără observație. ","")&amp;IF(AND(OR(I268="Deteriorat",I268="Defect",I268="Lipsă"),M268=""),"Stare fără observație. ","")))</f>
        <v/>
      </c>
    </row>
    <row r="269" spans="1:14" x14ac:dyDescent="0.2">
      <c r="A269" s="1" t="str">
        <f t="shared" si="12"/>
        <v/>
      </c>
      <c r="B269" s="15"/>
      <c r="C269" s="16" t="str">
        <f>IF(B269="","",COUNTIF(INDEX($B:$B,5):B269,B269))</f>
        <v/>
      </c>
      <c r="D269" s="17"/>
      <c r="E269" s="6"/>
      <c r="F269" s="15"/>
      <c r="G269" s="6"/>
      <c r="H269" s="6"/>
      <c r="I269" s="15"/>
      <c r="J269" s="18"/>
      <c r="K269" s="19" t="str">
        <f t="shared" si="13"/>
        <v/>
      </c>
      <c r="L269" s="20" t="str">
        <f t="shared" si="14"/>
        <v/>
      </c>
      <c r="M269" s="17"/>
      <c r="N269" s="21" t="str">
        <f>IF(B269="","",TRIM(IF(COUNTIF('Registru PV'!$B$5:$B$304,B269)=0,"PV inexistent în registru. ","")&amp;IF(OR(D269="",F269="",G269="",H269="",I269=""),"Date incomplete. ","")&amp;IF(AND(N(L269)&lt;&gt;0,M269=""),"Diferență fără observație. ","")&amp;IF(AND(OR(I269="Deteriorat",I269="Defect",I269="Lipsă"),M269=""),"Stare fără observație. ","")))</f>
        <v/>
      </c>
    </row>
    <row r="270" spans="1:14" x14ac:dyDescent="0.2">
      <c r="A270" s="1" t="str">
        <f t="shared" si="12"/>
        <v/>
      </c>
      <c r="B270" s="15"/>
      <c r="C270" s="16" t="str">
        <f>IF(B270="","",COUNTIF(INDEX($B:$B,5):B270,B270))</f>
        <v/>
      </c>
      <c r="D270" s="17"/>
      <c r="E270" s="6"/>
      <c r="F270" s="15"/>
      <c r="G270" s="6"/>
      <c r="H270" s="6"/>
      <c r="I270" s="15"/>
      <c r="J270" s="18"/>
      <c r="K270" s="19" t="str">
        <f t="shared" si="13"/>
        <v/>
      </c>
      <c r="L270" s="20" t="str">
        <f t="shared" si="14"/>
        <v/>
      </c>
      <c r="M270" s="17"/>
      <c r="N270" s="21" t="str">
        <f>IF(B270="","",TRIM(IF(COUNTIF('Registru PV'!$B$5:$B$304,B270)=0,"PV inexistent în registru. ","")&amp;IF(OR(D270="",F270="",G270="",H270="",I270=""),"Date incomplete. ","")&amp;IF(AND(N(L270)&lt;&gt;0,M270=""),"Diferență fără observație. ","")&amp;IF(AND(OR(I270="Deteriorat",I270="Defect",I270="Lipsă"),M270=""),"Stare fără observație. ","")))</f>
        <v/>
      </c>
    </row>
    <row r="271" spans="1:14" x14ac:dyDescent="0.2">
      <c r="A271" s="1" t="str">
        <f t="shared" si="12"/>
        <v/>
      </c>
      <c r="B271" s="15"/>
      <c r="C271" s="16" t="str">
        <f>IF(B271="","",COUNTIF(INDEX($B:$B,5):B271,B271))</f>
        <v/>
      </c>
      <c r="D271" s="17"/>
      <c r="E271" s="6"/>
      <c r="F271" s="15"/>
      <c r="G271" s="6"/>
      <c r="H271" s="6"/>
      <c r="I271" s="15"/>
      <c r="J271" s="18"/>
      <c r="K271" s="19" t="str">
        <f t="shared" si="13"/>
        <v/>
      </c>
      <c r="L271" s="20" t="str">
        <f t="shared" si="14"/>
        <v/>
      </c>
      <c r="M271" s="17"/>
      <c r="N271" s="21" t="str">
        <f>IF(B271="","",TRIM(IF(COUNTIF('Registru PV'!$B$5:$B$304,B271)=0,"PV inexistent în registru. ","")&amp;IF(OR(D271="",F271="",G271="",H271="",I271=""),"Date incomplete. ","")&amp;IF(AND(N(L271)&lt;&gt;0,M271=""),"Diferență fără observație. ","")&amp;IF(AND(OR(I271="Deteriorat",I271="Defect",I271="Lipsă"),M271=""),"Stare fără observație. ","")))</f>
        <v/>
      </c>
    </row>
    <row r="272" spans="1:14" x14ac:dyDescent="0.2">
      <c r="A272" s="1" t="str">
        <f t="shared" si="12"/>
        <v/>
      </c>
      <c r="B272" s="15"/>
      <c r="C272" s="16" t="str">
        <f>IF(B272="","",COUNTIF(INDEX($B:$B,5):B272,B272))</f>
        <v/>
      </c>
      <c r="D272" s="17"/>
      <c r="E272" s="6"/>
      <c r="F272" s="15"/>
      <c r="G272" s="6"/>
      <c r="H272" s="6"/>
      <c r="I272" s="15"/>
      <c r="J272" s="18"/>
      <c r="K272" s="19" t="str">
        <f t="shared" si="13"/>
        <v/>
      </c>
      <c r="L272" s="20" t="str">
        <f t="shared" si="14"/>
        <v/>
      </c>
      <c r="M272" s="17"/>
      <c r="N272" s="21" t="str">
        <f>IF(B272="","",TRIM(IF(COUNTIF('Registru PV'!$B$5:$B$304,B272)=0,"PV inexistent în registru. ","")&amp;IF(OR(D272="",F272="",G272="",H272="",I272=""),"Date incomplete. ","")&amp;IF(AND(N(L272)&lt;&gt;0,M272=""),"Diferență fără observație. ","")&amp;IF(AND(OR(I272="Deteriorat",I272="Defect",I272="Lipsă"),M272=""),"Stare fără observație. ","")))</f>
        <v/>
      </c>
    </row>
    <row r="273" spans="1:14" x14ac:dyDescent="0.2">
      <c r="A273" s="1" t="str">
        <f t="shared" si="12"/>
        <v/>
      </c>
      <c r="B273" s="15"/>
      <c r="C273" s="16" t="str">
        <f>IF(B273="","",COUNTIF(INDEX($B:$B,5):B273,B273))</f>
        <v/>
      </c>
      <c r="D273" s="17"/>
      <c r="E273" s="6"/>
      <c r="F273" s="15"/>
      <c r="G273" s="6"/>
      <c r="H273" s="6"/>
      <c r="I273" s="15"/>
      <c r="J273" s="18"/>
      <c r="K273" s="19" t="str">
        <f t="shared" si="13"/>
        <v/>
      </c>
      <c r="L273" s="20" t="str">
        <f t="shared" si="14"/>
        <v/>
      </c>
      <c r="M273" s="17"/>
      <c r="N273" s="21" t="str">
        <f>IF(B273="","",TRIM(IF(COUNTIF('Registru PV'!$B$5:$B$304,B273)=0,"PV inexistent în registru. ","")&amp;IF(OR(D273="",F273="",G273="",H273="",I273=""),"Date incomplete. ","")&amp;IF(AND(N(L273)&lt;&gt;0,M273=""),"Diferență fără observație. ","")&amp;IF(AND(OR(I273="Deteriorat",I273="Defect",I273="Lipsă"),M273=""),"Stare fără observație. ","")))</f>
        <v/>
      </c>
    </row>
    <row r="274" spans="1:14" x14ac:dyDescent="0.2">
      <c r="A274" s="1" t="str">
        <f t="shared" si="12"/>
        <v/>
      </c>
      <c r="B274" s="15"/>
      <c r="C274" s="16" t="str">
        <f>IF(B274="","",COUNTIF(INDEX($B:$B,5):B274,B274))</f>
        <v/>
      </c>
      <c r="D274" s="17"/>
      <c r="E274" s="6"/>
      <c r="F274" s="15"/>
      <c r="G274" s="6"/>
      <c r="H274" s="6"/>
      <c r="I274" s="15"/>
      <c r="J274" s="18"/>
      <c r="K274" s="19" t="str">
        <f t="shared" si="13"/>
        <v/>
      </c>
      <c r="L274" s="20" t="str">
        <f t="shared" si="14"/>
        <v/>
      </c>
      <c r="M274" s="17"/>
      <c r="N274" s="21" t="str">
        <f>IF(B274="","",TRIM(IF(COUNTIF('Registru PV'!$B$5:$B$304,B274)=0,"PV inexistent în registru. ","")&amp;IF(OR(D274="",F274="",G274="",H274="",I274=""),"Date incomplete. ","")&amp;IF(AND(N(L274)&lt;&gt;0,M274=""),"Diferență fără observație. ","")&amp;IF(AND(OR(I274="Deteriorat",I274="Defect",I274="Lipsă"),M274=""),"Stare fără observație. ","")))</f>
        <v/>
      </c>
    </row>
    <row r="275" spans="1:14" x14ac:dyDescent="0.2">
      <c r="A275" s="1" t="str">
        <f t="shared" si="12"/>
        <v/>
      </c>
      <c r="B275" s="15"/>
      <c r="C275" s="16" t="str">
        <f>IF(B275="","",COUNTIF(INDEX($B:$B,5):B275,B275))</f>
        <v/>
      </c>
      <c r="D275" s="17"/>
      <c r="E275" s="6"/>
      <c r="F275" s="15"/>
      <c r="G275" s="6"/>
      <c r="H275" s="6"/>
      <c r="I275" s="15"/>
      <c r="J275" s="18"/>
      <c r="K275" s="19" t="str">
        <f t="shared" si="13"/>
        <v/>
      </c>
      <c r="L275" s="20" t="str">
        <f t="shared" si="14"/>
        <v/>
      </c>
      <c r="M275" s="17"/>
      <c r="N275" s="21" t="str">
        <f>IF(B275="","",TRIM(IF(COUNTIF('Registru PV'!$B$5:$B$304,B275)=0,"PV inexistent în registru. ","")&amp;IF(OR(D275="",F275="",G275="",H275="",I275=""),"Date incomplete. ","")&amp;IF(AND(N(L275)&lt;&gt;0,M275=""),"Diferență fără observație. ","")&amp;IF(AND(OR(I275="Deteriorat",I275="Defect",I275="Lipsă"),M275=""),"Stare fără observație. ","")))</f>
        <v/>
      </c>
    </row>
    <row r="276" spans="1:14" x14ac:dyDescent="0.2">
      <c r="A276" s="1" t="str">
        <f t="shared" si="12"/>
        <v/>
      </c>
      <c r="B276" s="15"/>
      <c r="C276" s="16" t="str">
        <f>IF(B276="","",COUNTIF(INDEX($B:$B,5):B276,B276))</f>
        <v/>
      </c>
      <c r="D276" s="17"/>
      <c r="E276" s="6"/>
      <c r="F276" s="15"/>
      <c r="G276" s="6"/>
      <c r="H276" s="6"/>
      <c r="I276" s="15"/>
      <c r="J276" s="18"/>
      <c r="K276" s="19" t="str">
        <f t="shared" si="13"/>
        <v/>
      </c>
      <c r="L276" s="20" t="str">
        <f t="shared" si="14"/>
        <v/>
      </c>
      <c r="M276" s="17"/>
      <c r="N276" s="21" t="str">
        <f>IF(B276="","",TRIM(IF(COUNTIF('Registru PV'!$B$5:$B$304,B276)=0,"PV inexistent în registru. ","")&amp;IF(OR(D276="",F276="",G276="",H276="",I276=""),"Date incomplete. ","")&amp;IF(AND(N(L276)&lt;&gt;0,M276=""),"Diferență fără observație. ","")&amp;IF(AND(OR(I276="Deteriorat",I276="Defect",I276="Lipsă"),M276=""),"Stare fără observație. ","")))</f>
        <v/>
      </c>
    </row>
    <row r="277" spans="1:14" x14ac:dyDescent="0.2">
      <c r="A277" s="1" t="str">
        <f t="shared" si="12"/>
        <v/>
      </c>
      <c r="B277" s="15"/>
      <c r="C277" s="16" t="str">
        <f>IF(B277="","",COUNTIF(INDEX($B:$B,5):B277,B277))</f>
        <v/>
      </c>
      <c r="D277" s="17"/>
      <c r="E277" s="6"/>
      <c r="F277" s="15"/>
      <c r="G277" s="6"/>
      <c r="H277" s="6"/>
      <c r="I277" s="15"/>
      <c r="J277" s="18"/>
      <c r="K277" s="19" t="str">
        <f t="shared" si="13"/>
        <v/>
      </c>
      <c r="L277" s="20" t="str">
        <f t="shared" si="14"/>
        <v/>
      </c>
      <c r="M277" s="17"/>
      <c r="N277" s="21" t="str">
        <f>IF(B277="","",TRIM(IF(COUNTIF('Registru PV'!$B$5:$B$304,B277)=0,"PV inexistent în registru. ","")&amp;IF(OR(D277="",F277="",G277="",H277="",I277=""),"Date incomplete. ","")&amp;IF(AND(N(L277)&lt;&gt;0,M277=""),"Diferență fără observație. ","")&amp;IF(AND(OR(I277="Deteriorat",I277="Defect",I277="Lipsă"),M277=""),"Stare fără observație. ","")))</f>
        <v/>
      </c>
    </row>
    <row r="278" spans="1:14" x14ac:dyDescent="0.2">
      <c r="A278" s="1" t="str">
        <f t="shared" si="12"/>
        <v/>
      </c>
      <c r="B278" s="15"/>
      <c r="C278" s="16" t="str">
        <f>IF(B278="","",COUNTIF(INDEX($B:$B,5):B278,B278))</f>
        <v/>
      </c>
      <c r="D278" s="17"/>
      <c r="E278" s="6"/>
      <c r="F278" s="15"/>
      <c r="G278" s="6"/>
      <c r="H278" s="6"/>
      <c r="I278" s="15"/>
      <c r="J278" s="18"/>
      <c r="K278" s="19" t="str">
        <f t="shared" si="13"/>
        <v/>
      </c>
      <c r="L278" s="20" t="str">
        <f t="shared" si="14"/>
        <v/>
      </c>
      <c r="M278" s="17"/>
      <c r="N278" s="21" t="str">
        <f>IF(B278="","",TRIM(IF(COUNTIF('Registru PV'!$B$5:$B$304,B278)=0,"PV inexistent în registru. ","")&amp;IF(OR(D278="",F278="",G278="",H278="",I278=""),"Date incomplete. ","")&amp;IF(AND(N(L278)&lt;&gt;0,M278=""),"Diferență fără observație. ","")&amp;IF(AND(OR(I278="Deteriorat",I278="Defect",I278="Lipsă"),M278=""),"Stare fără observație. ","")))</f>
        <v/>
      </c>
    </row>
    <row r="279" spans="1:14" x14ac:dyDescent="0.2">
      <c r="A279" s="1" t="str">
        <f t="shared" si="12"/>
        <v/>
      </c>
      <c r="B279" s="15"/>
      <c r="C279" s="16" t="str">
        <f>IF(B279="","",COUNTIF(INDEX($B:$B,5):B279,B279))</f>
        <v/>
      </c>
      <c r="D279" s="17"/>
      <c r="E279" s="6"/>
      <c r="F279" s="15"/>
      <c r="G279" s="6"/>
      <c r="H279" s="6"/>
      <c r="I279" s="15"/>
      <c r="J279" s="18"/>
      <c r="K279" s="19" t="str">
        <f t="shared" si="13"/>
        <v/>
      </c>
      <c r="L279" s="20" t="str">
        <f t="shared" si="14"/>
        <v/>
      </c>
      <c r="M279" s="17"/>
      <c r="N279" s="21" t="str">
        <f>IF(B279="","",TRIM(IF(COUNTIF('Registru PV'!$B$5:$B$304,B279)=0,"PV inexistent în registru. ","")&amp;IF(OR(D279="",F279="",G279="",H279="",I279=""),"Date incomplete. ","")&amp;IF(AND(N(L279)&lt;&gt;0,M279=""),"Diferență fără observație. ","")&amp;IF(AND(OR(I279="Deteriorat",I279="Defect",I279="Lipsă"),M279=""),"Stare fără observație. ","")))</f>
        <v/>
      </c>
    </row>
    <row r="280" spans="1:14" x14ac:dyDescent="0.2">
      <c r="A280" s="1" t="str">
        <f t="shared" si="12"/>
        <v/>
      </c>
      <c r="B280" s="15"/>
      <c r="C280" s="16" t="str">
        <f>IF(B280="","",COUNTIF(INDEX($B:$B,5):B280,B280))</f>
        <v/>
      </c>
      <c r="D280" s="17"/>
      <c r="E280" s="6"/>
      <c r="F280" s="15"/>
      <c r="G280" s="6"/>
      <c r="H280" s="6"/>
      <c r="I280" s="15"/>
      <c r="J280" s="18"/>
      <c r="K280" s="19" t="str">
        <f t="shared" si="13"/>
        <v/>
      </c>
      <c r="L280" s="20" t="str">
        <f t="shared" si="14"/>
        <v/>
      </c>
      <c r="M280" s="17"/>
      <c r="N280" s="21" t="str">
        <f>IF(B280="","",TRIM(IF(COUNTIF('Registru PV'!$B$5:$B$304,B280)=0,"PV inexistent în registru. ","")&amp;IF(OR(D280="",F280="",G280="",H280="",I280=""),"Date incomplete. ","")&amp;IF(AND(N(L280)&lt;&gt;0,M280=""),"Diferență fără observație. ","")&amp;IF(AND(OR(I280="Deteriorat",I280="Defect",I280="Lipsă"),M280=""),"Stare fără observație. ","")))</f>
        <v/>
      </c>
    </row>
    <row r="281" spans="1:14" x14ac:dyDescent="0.2">
      <c r="A281" s="1" t="str">
        <f t="shared" si="12"/>
        <v/>
      </c>
      <c r="B281" s="15"/>
      <c r="C281" s="16" t="str">
        <f>IF(B281="","",COUNTIF(INDEX($B:$B,5):B281,B281))</f>
        <v/>
      </c>
      <c r="D281" s="17"/>
      <c r="E281" s="6"/>
      <c r="F281" s="15"/>
      <c r="G281" s="6"/>
      <c r="H281" s="6"/>
      <c r="I281" s="15"/>
      <c r="J281" s="18"/>
      <c r="K281" s="19" t="str">
        <f t="shared" si="13"/>
        <v/>
      </c>
      <c r="L281" s="20" t="str">
        <f t="shared" si="14"/>
        <v/>
      </c>
      <c r="M281" s="17"/>
      <c r="N281" s="21" t="str">
        <f>IF(B281="","",TRIM(IF(COUNTIF('Registru PV'!$B$5:$B$304,B281)=0,"PV inexistent în registru. ","")&amp;IF(OR(D281="",F281="",G281="",H281="",I281=""),"Date incomplete. ","")&amp;IF(AND(N(L281)&lt;&gt;0,M281=""),"Diferență fără observație. ","")&amp;IF(AND(OR(I281="Deteriorat",I281="Defect",I281="Lipsă"),M281=""),"Stare fără observație. ","")))</f>
        <v/>
      </c>
    </row>
    <row r="282" spans="1:14" x14ac:dyDescent="0.2">
      <c r="A282" s="1" t="str">
        <f t="shared" si="12"/>
        <v/>
      </c>
      <c r="B282" s="15"/>
      <c r="C282" s="16" t="str">
        <f>IF(B282="","",COUNTIF(INDEX($B:$B,5):B282,B282))</f>
        <v/>
      </c>
      <c r="D282" s="17"/>
      <c r="E282" s="6"/>
      <c r="F282" s="15"/>
      <c r="G282" s="6"/>
      <c r="H282" s="6"/>
      <c r="I282" s="15"/>
      <c r="J282" s="18"/>
      <c r="K282" s="19" t="str">
        <f t="shared" si="13"/>
        <v/>
      </c>
      <c r="L282" s="20" t="str">
        <f t="shared" si="14"/>
        <v/>
      </c>
      <c r="M282" s="17"/>
      <c r="N282" s="21" t="str">
        <f>IF(B282="","",TRIM(IF(COUNTIF('Registru PV'!$B$5:$B$304,B282)=0,"PV inexistent în registru. ","")&amp;IF(OR(D282="",F282="",G282="",H282="",I282=""),"Date incomplete. ","")&amp;IF(AND(N(L282)&lt;&gt;0,M282=""),"Diferență fără observație. ","")&amp;IF(AND(OR(I282="Deteriorat",I282="Defect",I282="Lipsă"),M282=""),"Stare fără observație. ","")))</f>
        <v/>
      </c>
    </row>
    <row r="283" spans="1:14" x14ac:dyDescent="0.2">
      <c r="A283" s="1" t="str">
        <f t="shared" si="12"/>
        <v/>
      </c>
      <c r="B283" s="15"/>
      <c r="C283" s="16" t="str">
        <f>IF(B283="","",COUNTIF(INDEX($B:$B,5):B283,B283))</f>
        <v/>
      </c>
      <c r="D283" s="17"/>
      <c r="E283" s="6"/>
      <c r="F283" s="15"/>
      <c r="G283" s="6"/>
      <c r="H283" s="6"/>
      <c r="I283" s="15"/>
      <c r="J283" s="18"/>
      <c r="K283" s="19" t="str">
        <f t="shared" si="13"/>
        <v/>
      </c>
      <c r="L283" s="20" t="str">
        <f t="shared" si="14"/>
        <v/>
      </c>
      <c r="M283" s="17"/>
      <c r="N283" s="21" t="str">
        <f>IF(B283="","",TRIM(IF(COUNTIF('Registru PV'!$B$5:$B$304,B283)=0,"PV inexistent în registru. ","")&amp;IF(OR(D283="",F283="",G283="",H283="",I283=""),"Date incomplete. ","")&amp;IF(AND(N(L283)&lt;&gt;0,M283=""),"Diferență fără observație. ","")&amp;IF(AND(OR(I283="Deteriorat",I283="Defect",I283="Lipsă"),M283=""),"Stare fără observație. ","")))</f>
        <v/>
      </c>
    </row>
    <row r="284" spans="1:14" x14ac:dyDescent="0.2">
      <c r="A284" s="1" t="str">
        <f t="shared" si="12"/>
        <v/>
      </c>
      <c r="B284" s="15"/>
      <c r="C284" s="16" t="str">
        <f>IF(B284="","",COUNTIF(INDEX($B:$B,5):B284,B284))</f>
        <v/>
      </c>
      <c r="D284" s="17"/>
      <c r="E284" s="6"/>
      <c r="F284" s="15"/>
      <c r="G284" s="6"/>
      <c r="H284" s="6"/>
      <c r="I284" s="15"/>
      <c r="J284" s="18"/>
      <c r="K284" s="19" t="str">
        <f t="shared" si="13"/>
        <v/>
      </c>
      <c r="L284" s="20" t="str">
        <f t="shared" si="14"/>
        <v/>
      </c>
      <c r="M284" s="17"/>
      <c r="N284" s="21" t="str">
        <f>IF(B284="","",TRIM(IF(COUNTIF('Registru PV'!$B$5:$B$304,B284)=0,"PV inexistent în registru. ","")&amp;IF(OR(D284="",F284="",G284="",H284="",I284=""),"Date incomplete. ","")&amp;IF(AND(N(L284)&lt;&gt;0,M284=""),"Diferență fără observație. ","")&amp;IF(AND(OR(I284="Deteriorat",I284="Defect",I284="Lipsă"),M284=""),"Stare fără observație. ","")))</f>
        <v/>
      </c>
    </row>
    <row r="285" spans="1:14" x14ac:dyDescent="0.2">
      <c r="A285" s="1" t="str">
        <f t="shared" si="12"/>
        <v/>
      </c>
      <c r="B285" s="15"/>
      <c r="C285" s="16" t="str">
        <f>IF(B285="","",COUNTIF(INDEX($B:$B,5):B285,B285))</f>
        <v/>
      </c>
      <c r="D285" s="17"/>
      <c r="E285" s="6"/>
      <c r="F285" s="15"/>
      <c r="G285" s="6"/>
      <c r="H285" s="6"/>
      <c r="I285" s="15"/>
      <c r="J285" s="18"/>
      <c r="K285" s="19" t="str">
        <f t="shared" si="13"/>
        <v/>
      </c>
      <c r="L285" s="20" t="str">
        <f t="shared" si="14"/>
        <v/>
      </c>
      <c r="M285" s="17"/>
      <c r="N285" s="21" t="str">
        <f>IF(B285="","",TRIM(IF(COUNTIF('Registru PV'!$B$5:$B$304,B285)=0,"PV inexistent în registru. ","")&amp;IF(OR(D285="",F285="",G285="",H285="",I285=""),"Date incomplete. ","")&amp;IF(AND(N(L285)&lt;&gt;0,M285=""),"Diferență fără observație. ","")&amp;IF(AND(OR(I285="Deteriorat",I285="Defect",I285="Lipsă"),M285=""),"Stare fără observație. ","")))</f>
        <v/>
      </c>
    </row>
    <row r="286" spans="1:14" x14ac:dyDescent="0.2">
      <c r="A286" s="1" t="str">
        <f t="shared" si="12"/>
        <v/>
      </c>
      <c r="B286" s="15"/>
      <c r="C286" s="16" t="str">
        <f>IF(B286="","",COUNTIF(INDEX($B:$B,5):B286,B286))</f>
        <v/>
      </c>
      <c r="D286" s="17"/>
      <c r="E286" s="6"/>
      <c r="F286" s="15"/>
      <c r="G286" s="6"/>
      <c r="H286" s="6"/>
      <c r="I286" s="15"/>
      <c r="J286" s="18"/>
      <c r="K286" s="19" t="str">
        <f t="shared" si="13"/>
        <v/>
      </c>
      <c r="L286" s="20" t="str">
        <f t="shared" si="14"/>
        <v/>
      </c>
      <c r="M286" s="17"/>
      <c r="N286" s="21" t="str">
        <f>IF(B286="","",TRIM(IF(COUNTIF('Registru PV'!$B$5:$B$304,B286)=0,"PV inexistent în registru. ","")&amp;IF(OR(D286="",F286="",G286="",H286="",I286=""),"Date incomplete. ","")&amp;IF(AND(N(L286)&lt;&gt;0,M286=""),"Diferență fără observație. ","")&amp;IF(AND(OR(I286="Deteriorat",I286="Defect",I286="Lipsă"),M286=""),"Stare fără observație. ","")))</f>
        <v/>
      </c>
    </row>
    <row r="287" spans="1:14" x14ac:dyDescent="0.2">
      <c r="A287" s="1" t="str">
        <f t="shared" si="12"/>
        <v/>
      </c>
      <c r="B287" s="15"/>
      <c r="C287" s="16" t="str">
        <f>IF(B287="","",COUNTIF(INDEX($B:$B,5):B287,B287))</f>
        <v/>
      </c>
      <c r="D287" s="17"/>
      <c r="E287" s="6"/>
      <c r="F287" s="15"/>
      <c r="G287" s="6"/>
      <c r="H287" s="6"/>
      <c r="I287" s="15"/>
      <c r="J287" s="18"/>
      <c r="K287" s="19" t="str">
        <f t="shared" si="13"/>
        <v/>
      </c>
      <c r="L287" s="20" t="str">
        <f t="shared" si="14"/>
        <v/>
      </c>
      <c r="M287" s="17"/>
      <c r="N287" s="21" t="str">
        <f>IF(B287="","",TRIM(IF(COUNTIF('Registru PV'!$B$5:$B$304,B287)=0,"PV inexistent în registru. ","")&amp;IF(OR(D287="",F287="",G287="",H287="",I287=""),"Date incomplete. ","")&amp;IF(AND(N(L287)&lt;&gt;0,M287=""),"Diferență fără observație. ","")&amp;IF(AND(OR(I287="Deteriorat",I287="Defect",I287="Lipsă"),M287=""),"Stare fără observație. ","")))</f>
        <v/>
      </c>
    </row>
    <row r="288" spans="1:14" x14ac:dyDescent="0.2">
      <c r="A288" s="1" t="str">
        <f t="shared" si="12"/>
        <v/>
      </c>
      <c r="B288" s="15"/>
      <c r="C288" s="16" t="str">
        <f>IF(B288="","",COUNTIF(INDEX($B:$B,5):B288,B288))</f>
        <v/>
      </c>
      <c r="D288" s="17"/>
      <c r="E288" s="6"/>
      <c r="F288" s="15"/>
      <c r="G288" s="6"/>
      <c r="H288" s="6"/>
      <c r="I288" s="15"/>
      <c r="J288" s="18"/>
      <c r="K288" s="19" t="str">
        <f t="shared" si="13"/>
        <v/>
      </c>
      <c r="L288" s="20" t="str">
        <f t="shared" si="14"/>
        <v/>
      </c>
      <c r="M288" s="17"/>
      <c r="N288" s="21" t="str">
        <f>IF(B288="","",TRIM(IF(COUNTIF('Registru PV'!$B$5:$B$304,B288)=0,"PV inexistent în registru. ","")&amp;IF(OR(D288="",F288="",G288="",H288="",I288=""),"Date incomplete. ","")&amp;IF(AND(N(L288)&lt;&gt;0,M288=""),"Diferență fără observație. ","")&amp;IF(AND(OR(I288="Deteriorat",I288="Defect",I288="Lipsă"),M288=""),"Stare fără observație. ","")))</f>
        <v/>
      </c>
    </row>
    <row r="289" spans="1:14" x14ac:dyDescent="0.2">
      <c r="A289" s="1" t="str">
        <f t="shared" si="12"/>
        <v/>
      </c>
      <c r="B289" s="15"/>
      <c r="C289" s="16" t="str">
        <f>IF(B289="","",COUNTIF(INDEX($B:$B,5):B289,B289))</f>
        <v/>
      </c>
      <c r="D289" s="17"/>
      <c r="E289" s="6"/>
      <c r="F289" s="15"/>
      <c r="G289" s="6"/>
      <c r="H289" s="6"/>
      <c r="I289" s="15"/>
      <c r="J289" s="18"/>
      <c r="K289" s="19" t="str">
        <f t="shared" si="13"/>
        <v/>
      </c>
      <c r="L289" s="20" t="str">
        <f t="shared" si="14"/>
        <v/>
      </c>
      <c r="M289" s="17"/>
      <c r="N289" s="21" t="str">
        <f>IF(B289="","",TRIM(IF(COUNTIF('Registru PV'!$B$5:$B$304,B289)=0,"PV inexistent în registru. ","")&amp;IF(OR(D289="",F289="",G289="",H289="",I289=""),"Date incomplete. ","")&amp;IF(AND(N(L289)&lt;&gt;0,M289=""),"Diferență fără observație. ","")&amp;IF(AND(OR(I289="Deteriorat",I289="Defect",I289="Lipsă"),M289=""),"Stare fără observație. ","")))</f>
        <v/>
      </c>
    </row>
    <row r="290" spans="1:14" x14ac:dyDescent="0.2">
      <c r="A290" s="1" t="str">
        <f t="shared" si="12"/>
        <v/>
      </c>
      <c r="B290" s="15"/>
      <c r="C290" s="16" t="str">
        <f>IF(B290="","",COUNTIF(INDEX($B:$B,5):B290,B290))</f>
        <v/>
      </c>
      <c r="D290" s="17"/>
      <c r="E290" s="6"/>
      <c r="F290" s="15"/>
      <c r="G290" s="6"/>
      <c r="H290" s="6"/>
      <c r="I290" s="15"/>
      <c r="J290" s="18"/>
      <c r="K290" s="19" t="str">
        <f t="shared" si="13"/>
        <v/>
      </c>
      <c r="L290" s="20" t="str">
        <f t="shared" si="14"/>
        <v/>
      </c>
      <c r="M290" s="17"/>
      <c r="N290" s="21" t="str">
        <f>IF(B290="","",TRIM(IF(COUNTIF('Registru PV'!$B$5:$B$304,B290)=0,"PV inexistent în registru. ","")&amp;IF(OR(D290="",F290="",G290="",H290="",I290=""),"Date incomplete. ","")&amp;IF(AND(N(L290)&lt;&gt;0,M290=""),"Diferență fără observație. ","")&amp;IF(AND(OR(I290="Deteriorat",I290="Defect",I290="Lipsă"),M290=""),"Stare fără observație. ","")))</f>
        <v/>
      </c>
    </row>
    <row r="291" spans="1:14" x14ac:dyDescent="0.2">
      <c r="A291" s="1" t="str">
        <f t="shared" si="12"/>
        <v/>
      </c>
      <c r="B291" s="15"/>
      <c r="C291" s="16" t="str">
        <f>IF(B291="","",COUNTIF(INDEX($B:$B,5):B291,B291))</f>
        <v/>
      </c>
      <c r="D291" s="17"/>
      <c r="E291" s="6"/>
      <c r="F291" s="15"/>
      <c r="G291" s="6"/>
      <c r="H291" s="6"/>
      <c r="I291" s="15"/>
      <c r="J291" s="18"/>
      <c r="K291" s="19" t="str">
        <f t="shared" si="13"/>
        <v/>
      </c>
      <c r="L291" s="20" t="str">
        <f t="shared" si="14"/>
        <v/>
      </c>
      <c r="M291" s="17"/>
      <c r="N291" s="21" t="str">
        <f>IF(B291="","",TRIM(IF(COUNTIF('Registru PV'!$B$5:$B$304,B291)=0,"PV inexistent în registru. ","")&amp;IF(OR(D291="",F291="",G291="",H291="",I291=""),"Date incomplete. ","")&amp;IF(AND(N(L291)&lt;&gt;0,M291=""),"Diferență fără observație. ","")&amp;IF(AND(OR(I291="Deteriorat",I291="Defect",I291="Lipsă"),M291=""),"Stare fără observație. ","")))</f>
        <v/>
      </c>
    </row>
    <row r="292" spans="1:14" x14ac:dyDescent="0.2">
      <c r="A292" s="1" t="str">
        <f t="shared" si="12"/>
        <v/>
      </c>
      <c r="B292" s="15"/>
      <c r="C292" s="16" t="str">
        <f>IF(B292="","",COUNTIF(INDEX($B:$B,5):B292,B292))</f>
        <v/>
      </c>
      <c r="D292" s="17"/>
      <c r="E292" s="6"/>
      <c r="F292" s="15"/>
      <c r="G292" s="6"/>
      <c r="H292" s="6"/>
      <c r="I292" s="15"/>
      <c r="J292" s="18"/>
      <c r="K292" s="19" t="str">
        <f t="shared" si="13"/>
        <v/>
      </c>
      <c r="L292" s="20" t="str">
        <f t="shared" si="14"/>
        <v/>
      </c>
      <c r="M292" s="17"/>
      <c r="N292" s="21" t="str">
        <f>IF(B292="","",TRIM(IF(COUNTIF('Registru PV'!$B$5:$B$304,B292)=0,"PV inexistent în registru. ","")&amp;IF(OR(D292="",F292="",G292="",H292="",I292=""),"Date incomplete. ","")&amp;IF(AND(N(L292)&lt;&gt;0,M292=""),"Diferență fără observație. ","")&amp;IF(AND(OR(I292="Deteriorat",I292="Defect",I292="Lipsă"),M292=""),"Stare fără observație. ","")))</f>
        <v/>
      </c>
    </row>
    <row r="293" spans="1:14" x14ac:dyDescent="0.2">
      <c r="A293" s="1" t="str">
        <f t="shared" si="12"/>
        <v/>
      </c>
      <c r="B293" s="15"/>
      <c r="C293" s="16" t="str">
        <f>IF(B293="","",COUNTIF(INDEX($B:$B,5):B293,B293))</f>
        <v/>
      </c>
      <c r="D293" s="17"/>
      <c r="E293" s="6"/>
      <c r="F293" s="15"/>
      <c r="G293" s="6"/>
      <c r="H293" s="6"/>
      <c r="I293" s="15"/>
      <c r="J293" s="18"/>
      <c r="K293" s="19" t="str">
        <f t="shared" si="13"/>
        <v/>
      </c>
      <c r="L293" s="20" t="str">
        <f t="shared" si="14"/>
        <v/>
      </c>
      <c r="M293" s="17"/>
      <c r="N293" s="21" t="str">
        <f>IF(B293="","",TRIM(IF(COUNTIF('Registru PV'!$B$5:$B$304,B293)=0,"PV inexistent în registru. ","")&amp;IF(OR(D293="",F293="",G293="",H293="",I293=""),"Date incomplete. ","")&amp;IF(AND(N(L293)&lt;&gt;0,M293=""),"Diferență fără observație. ","")&amp;IF(AND(OR(I293="Deteriorat",I293="Defect",I293="Lipsă"),M293=""),"Stare fără observație. ","")))</f>
        <v/>
      </c>
    </row>
    <row r="294" spans="1:14" x14ac:dyDescent="0.2">
      <c r="A294" s="1" t="str">
        <f t="shared" si="12"/>
        <v/>
      </c>
      <c r="B294" s="15"/>
      <c r="C294" s="16" t="str">
        <f>IF(B294="","",COUNTIF(INDEX($B:$B,5):B294,B294))</f>
        <v/>
      </c>
      <c r="D294" s="17"/>
      <c r="E294" s="6"/>
      <c r="F294" s="15"/>
      <c r="G294" s="6"/>
      <c r="H294" s="6"/>
      <c r="I294" s="15"/>
      <c r="J294" s="18"/>
      <c r="K294" s="19" t="str">
        <f t="shared" si="13"/>
        <v/>
      </c>
      <c r="L294" s="20" t="str">
        <f t="shared" si="14"/>
        <v/>
      </c>
      <c r="M294" s="17"/>
      <c r="N294" s="21" t="str">
        <f>IF(B294="","",TRIM(IF(COUNTIF('Registru PV'!$B$5:$B$304,B294)=0,"PV inexistent în registru. ","")&amp;IF(OR(D294="",F294="",G294="",H294="",I294=""),"Date incomplete. ","")&amp;IF(AND(N(L294)&lt;&gt;0,M294=""),"Diferență fără observație. ","")&amp;IF(AND(OR(I294="Deteriorat",I294="Defect",I294="Lipsă"),M294=""),"Stare fără observație. ","")))</f>
        <v/>
      </c>
    </row>
    <row r="295" spans="1:14" x14ac:dyDescent="0.2">
      <c r="A295" s="1" t="str">
        <f t="shared" si="12"/>
        <v/>
      </c>
      <c r="B295" s="15"/>
      <c r="C295" s="16" t="str">
        <f>IF(B295="","",COUNTIF(INDEX($B:$B,5):B295,B295))</f>
        <v/>
      </c>
      <c r="D295" s="17"/>
      <c r="E295" s="6"/>
      <c r="F295" s="15"/>
      <c r="G295" s="6"/>
      <c r="H295" s="6"/>
      <c r="I295" s="15"/>
      <c r="J295" s="18"/>
      <c r="K295" s="19" t="str">
        <f t="shared" si="13"/>
        <v/>
      </c>
      <c r="L295" s="20" t="str">
        <f t="shared" si="14"/>
        <v/>
      </c>
      <c r="M295" s="17"/>
      <c r="N295" s="21" t="str">
        <f>IF(B295="","",TRIM(IF(COUNTIF('Registru PV'!$B$5:$B$304,B295)=0,"PV inexistent în registru. ","")&amp;IF(OR(D295="",F295="",G295="",H295="",I295=""),"Date incomplete. ","")&amp;IF(AND(N(L295)&lt;&gt;0,M295=""),"Diferență fără observație. ","")&amp;IF(AND(OR(I295="Deteriorat",I295="Defect",I295="Lipsă"),M295=""),"Stare fără observație. ","")))</f>
        <v/>
      </c>
    </row>
    <row r="296" spans="1:14" x14ac:dyDescent="0.2">
      <c r="A296" s="1" t="str">
        <f t="shared" si="12"/>
        <v/>
      </c>
      <c r="B296" s="15"/>
      <c r="C296" s="16" t="str">
        <f>IF(B296="","",COUNTIF(INDEX($B:$B,5):B296,B296))</f>
        <v/>
      </c>
      <c r="D296" s="17"/>
      <c r="E296" s="6"/>
      <c r="F296" s="15"/>
      <c r="G296" s="6"/>
      <c r="H296" s="6"/>
      <c r="I296" s="15"/>
      <c r="J296" s="18"/>
      <c r="K296" s="19" t="str">
        <f t="shared" si="13"/>
        <v/>
      </c>
      <c r="L296" s="20" t="str">
        <f t="shared" si="14"/>
        <v/>
      </c>
      <c r="M296" s="17"/>
      <c r="N296" s="21" t="str">
        <f>IF(B296="","",TRIM(IF(COUNTIF('Registru PV'!$B$5:$B$304,B296)=0,"PV inexistent în registru. ","")&amp;IF(OR(D296="",F296="",G296="",H296="",I296=""),"Date incomplete. ","")&amp;IF(AND(N(L296)&lt;&gt;0,M296=""),"Diferență fără observație. ","")&amp;IF(AND(OR(I296="Deteriorat",I296="Defect",I296="Lipsă"),M296=""),"Stare fără observație. ","")))</f>
        <v/>
      </c>
    </row>
    <row r="297" spans="1:14" x14ac:dyDescent="0.2">
      <c r="A297" s="1" t="str">
        <f t="shared" si="12"/>
        <v/>
      </c>
      <c r="B297" s="15"/>
      <c r="C297" s="16" t="str">
        <f>IF(B297="","",COUNTIF(INDEX($B:$B,5):B297,B297))</f>
        <v/>
      </c>
      <c r="D297" s="17"/>
      <c r="E297" s="6"/>
      <c r="F297" s="15"/>
      <c r="G297" s="6"/>
      <c r="H297" s="6"/>
      <c r="I297" s="15"/>
      <c r="J297" s="18"/>
      <c r="K297" s="19" t="str">
        <f t="shared" si="13"/>
        <v/>
      </c>
      <c r="L297" s="20" t="str">
        <f t="shared" si="14"/>
        <v/>
      </c>
      <c r="M297" s="17"/>
      <c r="N297" s="21" t="str">
        <f>IF(B297="","",TRIM(IF(COUNTIF('Registru PV'!$B$5:$B$304,B297)=0,"PV inexistent în registru. ","")&amp;IF(OR(D297="",F297="",G297="",H297="",I297=""),"Date incomplete. ","")&amp;IF(AND(N(L297)&lt;&gt;0,M297=""),"Diferență fără observație. ","")&amp;IF(AND(OR(I297="Deteriorat",I297="Defect",I297="Lipsă"),M297=""),"Stare fără observație. ","")))</f>
        <v/>
      </c>
    </row>
    <row r="298" spans="1:14" x14ac:dyDescent="0.2">
      <c r="A298" s="1" t="str">
        <f t="shared" si="12"/>
        <v/>
      </c>
      <c r="B298" s="15"/>
      <c r="C298" s="16" t="str">
        <f>IF(B298="","",COUNTIF(INDEX($B:$B,5):B298,B298))</f>
        <v/>
      </c>
      <c r="D298" s="17"/>
      <c r="E298" s="6"/>
      <c r="F298" s="15"/>
      <c r="G298" s="6"/>
      <c r="H298" s="6"/>
      <c r="I298" s="15"/>
      <c r="J298" s="18"/>
      <c r="K298" s="19" t="str">
        <f t="shared" si="13"/>
        <v/>
      </c>
      <c r="L298" s="20" t="str">
        <f t="shared" si="14"/>
        <v/>
      </c>
      <c r="M298" s="17"/>
      <c r="N298" s="21" t="str">
        <f>IF(B298="","",TRIM(IF(COUNTIF('Registru PV'!$B$5:$B$304,B298)=0,"PV inexistent în registru. ","")&amp;IF(OR(D298="",F298="",G298="",H298="",I298=""),"Date incomplete. ","")&amp;IF(AND(N(L298)&lt;&gt;0,M298=""),"Diferență fără observație. ","")&amp;IF(AND(OR(I298="Deteriorat",I298="Defect",I298="Lipsă"),M298=""),"Stare fără observație. ","")))</f>
        <v/>
      </c>
    </row>
    <row r="299" spans="1:14" x14ac:dyDescent="0.2">
      <c r="A299" s="1" t="str">
        <f t="shared" si="12"/>
        <v/>
      </c>
      <c r="B299" s="15"/>
      <c r="C299" s="16" t="str">
        <f>IF(B299="","",COUNTIF(INDEX($B:$B,5):B299,B299))</f>
        <v/>
      </c>
      <c r="D299" s="17"/>
      <c r="E299" s="6"/>
      <c r="F299" s="15"/>
      <c r="G299" s="6"/>
      <c r="H299" s="6"/>
      <c r="I299" s="15"/>
      <c r="J299" s="18"/>
      <c r="K299" s="19" t="str">
        <f t="shared" si="13"/>
        <v/>
      </c>
      <c r="L299" s="20" t="str">
        <f t="shared" si="14"/>
        <v/>
      </c>
      <c r="M299" s="17"/>
      <c r="N299" s="21" t="str">
        <f>IF(B299="","",TRIM(IF(COUNTIF('Registru PV'!$B$5:$B$304,B299)=0,"PV inexistent în registru. ","")&amp;IF(OR(D299="",F299="",G299="",H299="",I299=""),"Date incomplete. ","")&amp;IF(AND(N(L299)&lt;&gt;0,M299=""),"Diferență fără observație. ","")&amp;IF(AND(OR(I299="Deteriorat",I299="Defect",I299="Lipsă"),M299=""),"Stare fără observație. ","")))</f>
        <v/>
      </c>
    </row>
    <row r="300" spans="1:14" x14ac:dyDescent="0.2">
      <c r="A300" s="1" t="str">
        <f t="shared" si="12"/>
        <v/>
      </c>
      <c r="B300" s="15"/>
      <c r="C300" s="16" t="str">
        <f>IF(B300="","",COUNTIF(INDEX($B:$B,5):B300,B300))</f>
        <v/>
      </c>
      <c r="D300" s="17"/>
      <c r="E300" s="6"/>
      <c r="F300" s="15"/>
      <c r="G300" s="6"/>
      <c r="H300" s="6"/>
      <c r="I300" s="15"/>
      <c r="J300" s="18"/>
      <c r="K300" s="19" t="str">
        <f t="shared" si="13"/>
        <v/>
      </c>
      <c r="L300" s="20" t="str">
        <f t="shared" si="14"/>
        <v/>
      </c>
      <c r="M300" s="17"/>
      <c r="N300" s="21" t="str">
        <f>IF(B300="","",TRIM(IF(COUNTIF('Registru PV'!$B$5:$B$304,B300)=0,"PV inexistent în registru. ","")&amp;IF(OR(D300="",F300="",G300="",H300="",I300=""),"Date incomplete. ","")&amp;IF(AND(N(L300)&lt;&gt;0,M300=""),"Diferență fără observație. ","")&amp;IF(AND(OR(I300="Deteriorat",I300="Defect",I300="Lipsă"),M300=""),"Stare fără observație. ","")))</f>
        <v/>
      </c>
    </row>
    <row r="301" spans="1:14" x14ac:dyDescent="0.2">
      <c r="A301" s="1" t="str">
        <f t="shared" si="12"/>
        <v/>
      </c>
      <c r="B301" s="15"/>
      <c r="C301" s="16" t="str">
        <f>IF(B301="","",COUNTIF(INDEX($B:$B,5):B301,B301))</f>
        <v/>
      </c>
      <c r="D301" s="17"/>
      <c r="E301" s="6"/>
      <c r="F301" s="15"/>
      <c r="G301" s="6"/>
      <c r="H301" s="6"/>
      <c r="I301" s="15"/>
      <c r="J301" s="18"/>
      <c r="K301" s="19" t="str">
        <f t="shared" si="13"/>
        <v/>
      </c>
      <c r="L301" s="20" t="str">
        <f t="shared" si="14"/>
        <v/>
      </c>
      <c r="M301" s="17"/>
      <c r="N301" s="21" t="str">
        <f>IF(B301="","",TRIM(IF(COUNTIF('Registru PV'!$B$5:$B$304,B301)=0,"PV inexistent în registru. ","")&amp;IF(OR(D301="",F301="",G301="",H301="",I301=""),"Date incomplete. ","")&amp;IF(AND(N(L301)&lt;&gt;0,M301=""),"Diferență fără observație. ","")&amp;IF(AND(OR(I301="Deteriorat",I301="Defect",I301="Lipsă"),M301=""),"Stare fără observație. ","")))</f>
        <v/>
      </c>
    </row>
    <row r="302" spans="1:14" x14ac:dyDescent="0.2">
      <c r="A302" s="1" t="str">
        <f t="shared" si="12"/>
        <v/>
      </c>
      <c r="B302" s="15"/>
      <c r="C302" s="16" t="str">
        <f>IF(B302="","",COUNTIF(INDEX($B:$B,5):B302,B302))</f>
        <v/>
      </c>
      <c r="D302" s="17"/>
      <c r="E302" s="6"/>
      <c r="F302" s="15"/>
      <c r="G302" s="6"/>
      <c r="H302" s="6"/>
      <c r="I302" s="15"/>
      <c r="J302" s="18"/>
      <c r="K302" s="19" t="str">
        <f t="shared" si="13"/>
        <v/>
      </c>
      <c r="L302" s="20" t="str">
        <f t="shared" si="14"/>
        <v/>
      </c>
      <c r="M302" s="17"/>
      <c r="N302" s="21" t="str">
        <f>IF(B302="","",TRIM(IF(COUNTIF('Registru PV'!$B$5:$B$304,B302)=0,"PV inexistent în registru. ","")&amp;IF(OR(D302="",F302="",G302="",H302="",I302=""),"Date incomplete. ","")&amp;IF(AND(N(L302)&lt;&gt;0,M302=""),"Diferență fără observație. ","")&amp;IF(AND(OR(I302="Deteriorat",I302="Defect",I302="Lipsă"),M302=""),"Stare fără observație. ","")))</f>
        <v/>
      </c>
    </row>
    <row r="303" spans="1:14" x14ac:dyDescent="0.2">
      <c r="A303" s="1" t="str">
        <f t="shared" si="12"/>
        <v/>
      </c>
      <c r="B303" s="15"/>
      <c r="C303" s="16" t="str">
        <f>IF(B303="","",COUNTIF(INDEX($B:$B,5):B303,B303))</f>
        <v/>
      </c>
      <c r="D303" s="17"/>
      <c r="E303" s="6"/>
      <c r="F303" s="15"/>
      <c r="G303" s="6"/>
      <c r="H303" s="6"/>
      <c r="I303" s="15"/>
      <c r="J303" s="18"/>
      <c r="K303" s="19" t="str">
        <f t="shared" si="13"/>
        <v/>
      </c>
      <c r="L303" s="20" t="str">
        <f t="shared" si="14"/>
        <v/>
      </c>
      <c r="M303" s="17"/>
      <c r="N303" s="21" t="str">
        <f>IF(B303="","",TRIM(IF(COUNTIF('Registru PV'!$B$5:$B$304,B303)=0,"PV inexistent în registru. ","")&amp;IF(OR(D303="",F303="",G303="",H303="",I303=""),"Date incomplete. ","")&amp;IF(AND(N(L303)&lt;&gt;0,M303=""),"Diferență fără observație. ","")&amp;IF(AND(OR(I303="Deteriorat",I303="Defect",I303="Lipsă"),M303=""),"Stare fără observație. ","")))</f>
        <v/>
      </c>
    </row>
    <row r="304" spans="1:14" x14ac:dyDescent="0.2">
      <c r="A304" s="1" t="str">
        <f t="shared" si="12"/>
        <v/>
      </c>
      <c r="B304" s="15"/>
      <c r="C304" s="16" t="str">
        <f>IF(B304="","",COUNTIF(INDEX($B:$B,5):B304,B304))</f>
        <v/>
      </c>
      <c r="D304" s="17"/>
      <c r="E304" s="6"/>
      <c r="F304" s="15"/>
      <c r="G304" s="6"/>
      <c r="H304" s="6"/>
      <c r="I304" s="15"/>
      <c r="J304" s="18"/>
      <c r="K304" s="19" t="str">
        <f t="shared" si="13"/>
        <v/>
      </c>
      <c r="L304" s="20" t="str">
        <f t="shared" si="14"/>
        <v/>
      </c>
      <c r="M304" s="17"/>
      <c r="N304" s="21" t="str">
        <f>IF(B304="","",TRIM(IF(COUNTIF('Registru PV'!$B$5:$B$304,B304)=0,"PV inexistent în registru. ","")&amp;IF(OR(D304="",F304="",G304="",H304="",I304=""),"Date incomplete. ","")&amp;IF(AND(N(L304)&lt;&gt;0,M304=""),"Diferență fără observație. ","")&amp;IF(AND(OR(I304="Deteriorat",I304="Defect",I304="Lipsă"),M304=""),"Stare fără observație. ","")))</f>
        <v/>
      </c>
    </row>
    <row r="305" spans="1:14" x14ac:dyDescent="0.2">
      <c r="A305" s="1" t="str">
        <f t="shared" si="12"/>
        <v/>
      </c>
      <c r="B305" s="15"/>
      <c r="C305" s="16" t="str">
        <f>IF(B305="","",COUNTIF(INDEX($B:$B,5):B305,B305))</f>
        <v/>
      </c>
      <c r="D305" s="17"/>
      <c r="E305" s="6"/>
      <c r="F305" s="15"/>
      <c r="G305" s="6"/>
      <c r="H305" s="6"/>
      <c r="I305" s="15"/>
      <c r="J305" s="18"/>
      <c r="K305" s="19" t="str">
        <f t="shared" si="13"/>
        <v/>
      </c>
      <c r="L305" s="20" t="str">
        <f t="shared" si="14"/>
        <v/>
      </c>
      <c r="M305" s="17"/>
      <c r="N305" s="21" t="str">
        <f>IF(B305="","",TRIM(IF(COUNTIF('Registru PV'!$B$5:$B$304,B305)=0,"PV inexistent în registru. ","")&amp;IF(OR(D305="",F305="",G305="",H305="",I305=""),"Date incomplete. ","")&amp;IF(AND(N(L305)&lt;&gt;0,M305=""),"Diferență fără observație. ","")&amp;IF(AND(OR(I305="Deteriorat",I305="Defect",I305="Lipsă"),M305=""),"Stare fără observație. ","")))</f>
        <v/>
      </c>
    </row>
    <row r="306" spans="1:14" x14ac:dyDescent="0.2">
      <c r="A306" s="1" t="str">
        <f t="shared" si="12"/>
        <v/>
      </c>
      <c r="B306" s="15"/>
      <c r="C306" s="16" t="str">
        <f>IF(B306="","",COUNTIF(INDEX($B:$B,5):B306,B306))</f>
        <v/>
      </c>
      <c r="D306" s="17"/>
      <c r="E306" s="6"/>
      <c r="F306" s="15"/>
      <c r="G306" s="6"/>
      <c r="H306" s="6"/>
      <c r="I306" s="15"/>
      <c r="J306" s="18"/>
      <c r="K306" s="19" t="str">
        <f t="shared" si="13"/>
        <v/>
      </c>
      <c r="L306" s="20" t="str">
        <f t="shared" si="14"/>
        <v/>
      </c>
      <c r="M306" s="17"/>
      <c r="N306" s="21" t="str">
        <f>IF(B306="","",TRIM(IF(COUNTIF('Registru PV'!$B$5:$B$304,B306)=0,"PV inexistent în registru. ","")&amp;IF(OR(D306="",F306="",G306="",H306="",I306=""),"Date incomplete. ","")&amp;IF(AND(N(L306)&lt;&gt;0,M306=""),"Diferență fără observație. ","")&amp;IF(AND(OR(I306="Deteriorat",I306="Defect",I306="Lipsă"),M306=""),"Stare fără observație. ","")))</f>
        <v/>
      </c>
    </row>
    <row r="307" spans="1:14" x14ac:dyDescent="0.2">
      <c r="A307" s="1" t="str">
        <f t="shared" si="12"/>
        <v/>
      </c>
      <c r="B307" s="15"/>
      <c r="C307" s="16" t="str">
        <f>IF(B307="","",COUNTIF(INDEX($B:$B,5):B307,B307))</f>
        <v/>
      </c>
      <c r="D307" s="17"/>
      <c r="E307" s="6"/>
      <c r="F307" s="15"/>
      <c r="G307" s="6"/>
      <c r="H307" s="6"/>
      <c r="I307" s="15"/>
      <c r="J307" s="18"/>
      <c r="K307" s="19" t="str">
        <f t="shared" si="13"/>
        <v/>
      </c>
      <c r="L307" s="20" t="str">
        <f t="shared" si="14"/>
        <v/>
      </c>
      <c r="M307" s="17"/>
      <c r="N307" s="21" t="str">
        <f>IF(B307="","",TRIM(IF(COUNTIF('Registru PV'!$B$5:$B$304,B307)=0,"PV inexistent în registru. ","")&amp;IF(OR(D307="",F307="",G307="",H307="",I307=""),"Date incomplete. ","")&amp;IF(AND(N(L307)&lt;&gt;0,M307=""),"Diferență fără observație. ","")&amp;IF(AND(OR(I307="Deteriorat",I307="Defect",I307="Lipsă"),M307=""),"Stare fără observație. ","")))</f>
        <v/>
      </c>
    </row>
    <row r="308" spans="1:14" x14ac:dyDescent="0.2">
      <c r="A308" s="1" t="str">
        <f t="shared" si="12"/>
        <v/>
      </c>
      <c r="B308" s="15"/>
      <c r="C308" s="16" t="str">
        <f>IF(B308="","",COUNTIF(INDEX($B:$B,5):B308,B308))</f>
        <v/>
      </c>
      <c r="D308" s="17"/>
      <c r="E308" s="6"/>
      <c r="F308" s="15"/>
      <c r="G308" s="6"/>
      <c r="H308" s="6"/>
      <c r="I308" s="15"/>
      <c r="J308" s="18"/>
      <c r="K308" s="19" t="str">
        <f t="shared" si="13"/>
        <v/>
      </c>
      <c r="L308" s="20" t="str">
        <f t="shared" si="14"/>
        <v/>
      </c>
      <c r="M308" s="17"/>
      <c r="N308" s="21" t="str">
        <f>IF(B308="","",TRIM(IF(COUNTIF('Registru PV'!$B$5:$B$304,B308)=0,"PV inexistent în registru. ","")&amp;IF(OR(D308="",F308="",G308="",H308="",I308=""),"Date incomplete. ","")&amp;IF(AND(N(L308)&lt;&gt;0,M308=""),"Diferență fără observație. ","")&amp;IF(AND(OR(I308="Deteriorat",I308="Defect",I308="Lipsă"),M308=""),"Stare fără observație. ","")))</f>
        <v/>
      </c>
    </row>
    <row r="309" spans="1:14" x14ac:dyDescent="0.2">
      <c r="A309" s="1" t="str">
        <f t="shared" si="12"/>
        <v/>
      </c>
      <c r="B309" s="15"/>
      <c r="C309" s="16" t="str">
        <f>IF(B309="","",COUNTIF(INDEX($B:$B,5):B309,B309))</f>
        <v/>
      </c>
      <c r="D309" s="17"/>
      <c r="E309" s="6"/>
      <c r="F309" s="15"/>
      <c r="G309" s="6"/>
      <c r="H309" s="6"/>
      <c r="I309" s="15"/>
      <c r="J309" s="18"/>
      <c r="K309" s="19" t="str">
        <f t="shared" si="13"/>
        <v/>
      </c>
      <c r="L309" s="20" t="str">
        <f t="shared" si="14"/>
        <v/>
      </c>
      <c r="M309" s="17"/>
      <c r="N309" s="21" t="str">
        <f>IF(B309="","",TRIM(IF(COUNTIF('Registru PV'!$B$5:$B$304,B309)=0,"PV inexistent în registru. ","")&amp;IF(OR(D309="",F309="",G309="",H309="",I309=""),"Date incomplete. ","")&amp;IF(AND(N(L309)&lt;&gt;0,M309=""),"Diferență fără observație. ","")&amp;IF(AND(OR(I309="Deteriorat",I309="Defect",I309="Lipsă"),M309=""),"Stare fără observație. ","")))</f>
        <v/>
      </c>
    </row>
    <row r="310" spans="1:14" x14ac:dyDescent="0.2">
      <c r="A310" s="1" t="str">
        <f t="shared" si="12"/>
        <v/>
      </c>
      <c r="B310" s="15"/>
      <c r="C310" s="16" t="str">
        <f>IF(B310="","",COUNTIF(INDEX($B:$B,5):B310,B310))</f>
        <v/>
      </c>
      <c r="D310" s="17"/>
      <c r="E310" s="6"/>
      <c r="F310" s="15"/>
      <c r="G310" s="6"/>
      <c r="H310" s="6"/>
      <c r="I310" s="15"/>
      <c r="J310" s="18"/>
      <c r="K310" s="19" t="str">
        <f t="shared" si="13"/>
        <v/>
      </c>
      <c r="L310" s="20" t="str">
        <f t="shared" si="14"/>
        <v/>
      </c>
      <c r="M310" s="17"/>
      <c r="N310" s="21" t="str">
        <f>IF(B310="","",TRIM(IF(COUNTIF('Registru PV'!$B$5:$B$304,B310)=0,"PV inexistent în registru. ","")&amp;IF(OR(D310="",F310="",G310="",H310="",I310=""),"Date incomplete. ","")&amp;IF(AND(N(L310)&lt;&gt;0,M310=""),"Diferență fără observație. ","")&amp;IF(AND(OR(I310="Deteriorat",I310="Defect",I310="Lipsă"),M310=""),"Stare fără observație. ","")))</f>
        <v/>
      </c>
    </row>
    <row r="311" spans="1:14" x14ac:dyDescent="0.2">
      <c r="A311" s="1" t="str">
        <f t="shared" si="12"/>
        <v/>
      </c>
      <c r="B311" s="15"/>
      <c r="C311" s="16" t="str">
        <f>IF(B311="","",COUNTIF(INDEX($B:$B,5):B311,B311))</f>
        <v/>
      </c>
      <c r="D311" s="17"/>
      <c r="E311" s="6"/>
      <c r="F311" s="15"/>
      <c r="G311" s="6"/>
      <c r="H311" s="6"/>
      <c r="I311" s="15"/>
      <c r="J311" s="18"/>
      <c r="K311" s="19" t="str">
        <f t="shared" si="13"/>
        <v/>
      </c>
      <c r="L311" s="20" t="str">
        <f t="shared" si="14"/>
        <v/>
      </c>
      <c r="M311" s="17"/>
      <c r="N311" s="21" t="str">
        <f>IF(B311="","",TRIM(IF(COUNTIF('Registru PV'!$B$5:$B$304,B311)=0,"PV inexistent în registru. ","")&amp;IF(OR(D311="",F311="",G311="",H311="",I311=""),"Date incomplete. ","")&amp;IF(AND(N(L311)&lt;&gt;0,M311=""),"Diferență fără observație. ","")&amp;IF(AND(OR(I311="Deteriorat",I311="Defect",I311="Lipsă"),M311=""),"Stare fără observație. ","")))</f>
        <v/>
      </c>
    </row>
    <row r="312" spans="1:14" x14ac:dyDescent="0.2">
      <c r="A312" s="1" t="str">
        <f t="shared" si="12"/>
        <v/>
      </c>
      <c r="B312" s="15"/>
      <c r="C312" s="16" t="str">
        <f>IF(B312="","",COUNTIF(INDEX($B:$B,5):B312,B312))</f>
        <v/>
      </c>
      <c r="D312" s="17"/>
      <c r="E312" s="6"/>
      <c r="F312" s="15"/>
      <c r="G312" s="6"/>
      <c r="H312" s="6"/>
      <c r="I312" s="15"/>
      <c r="J312" s="18"/>
      <c r="K312" s="19" t="str">
        <f t="shared" si="13"/>
        <v/>
      </c>
      <c r="L312" s="20" t="str">
        <f t="shared" si="14"/>
        <v/>
      </c>
      <c r="M312" s="17"/>
      <c r="N312" s="21" t="str">
        <f>IF(B312="","",TRIM(IF(COUNTIF('Registru PV'!$B$5:$B$304,B312)=0,"PV inexistent în registru. ","")&amp;IF(OR(D312="",F312="",G312="",H312="",I312=""),"Date incomplete. ","")&amp;IF(AND(N(L312)&lt;&gt;0,M312=""),"Diferență fără observație. ","")&amp;IF(AND(OR(I312="Deteriorat",I312="Defect",I312="Lipsă"),M312=""),"Stare fără observație. ","")))</f>
        <v/>
      </c>
    </row>
    <row r="313" spans="1:14" x14ac:dyDescent="0.2">
      <c r="A313" s="1" t="str">
        <f t="shared" si="12"/>
        <v/>
      </c>
      <c r="B313" s="15"/>
      <c r="C313" s="16" t="str">
        <f>IF(B313="","",COUNTIF(INDEX($B:$B,5):B313,B313))</f>
        <v/>
      </c>
      <c r="D313" s="17"/>
      <c r="E313" s="6"/>
      <c r="F313" s="15"/>
      <c r="G313" s="6"/>
      <c r="H313" s="6"/>
      <c r="I313" s="15"/>
      <c r="J313" s="18"/>
      <c r="K313" s="19" t="str">
        <f t="shared" si="13"/>
        <v/>
      </c>
      <c r="L313" s="20" t="str">
        <f t="shared" si="14"/>
        <v/>
      </c>
      <c r="M313" s="17"/>
      <c r="N313" s="21" t="str">
        <f>IF(B313="","",TRIM(IF(COUNTIF('Registru PV'!$B$5:$B$304,B313)=0,"PV inexistent în registru. ","")&amp;IF(OR(D313="",F313="",G313="",H313="",I313=""),"Date incomplete. ","")&amp;IF(AND(N(L313)&lt;&gt;0,M313=""),"Diferență fără observație. ","")&amp;IF(AND(OR(I313="Deteriorat",I313="Defect",I313="Lipsă"),M313=""),"Stare fără observație. ","")))</f>
        <v/>
      </c>
    </row>
    <row r="314" spans="1:14" x14ac:dyDescent="0.2">
      <c r="A314" s="1" t="str">
        <f t="shared" si="12"/>
        <v/>
      </c>
      <c r="B314" s="15"/>
      <c r="C314" s="16" t="str">
        <f>IF(B314="","",COUNTIF(INDEX($B:$B,5):B314,B314))</f>
        <v/>
      </c>
      <c r="D314" s="17"/>
      <c r="E314" s="6"/>
      <c r="F314" s="15"/>
      <c r="G314" s="6"/>
      <c r="H314" s="6"/>
      <c r="I314" s="15"/>
      <c r="J314" s="18"/>
      <c r="K314" s="19" t="str">
        <f t="shared" si="13"/>
        <v/>
      </c>
      <c r="L314" s="20" t="str">
        <f t="shared" si="14"/>
        <v/>
      </c>
      <c r="M314" s="17"/>
      <c r="N314" s="21" t="str">
        <f>IF(B314="","",TRIM(IF(COUNTIF('Registru PV'!$B$5:$B$304,B314)=0,"PV inexistent în registru. ","")&amp;IF(OR(D314="",F314="",G314="",H314="",I314=""),"Date incomplete. ","")&amp;IF(AND(N(L314)&lt;&gt;0,M314=""),"Diferență fără observație. ","")&amp;IF(AND(OR(I314="Deteriorat",I314="Defect",I314="Lipsă"),M314=""),"Stare fără observație. ","")))</f>
        <v/>
      </c>
    </row>
    <row r="315" spans="1:14" x14ac:dyDescent="0.2">
      <c r="A315" s="1" t="str">
        <f t="shared" si="12"/>
        <v/>
      </c>
      <c r="B315" s="15"/>
      <c r="C315" s="16" t="str">
        <f>IF(B315="","",COUNTIF(INDEX($B:$B,5):B315,B315))</f>
        <v/>
      </c>
      <c r="D315" s="17"/>
      <c r="E315" s="6"/>
      <c r="F315" s="15"/>
      <c r="G315" s="6"/>
      <c r="H315" s="6"/>
      <c r="I315" s="15"/>
      <c r="J315" s="18"/>
      <c r="K315" s="19" t="str">
        <f t="shared" si="13"/>
        <v/>
      </c>
      <c r="L315" s="20" t="str">
        <f t="shared" si="14"/>
        <v/>
      </c>
      <c r="M315" s="17"/>
      <c r="N315" s="21" t="str">
        <f>IF(B315="","",TRIM(IF(COUNTIF('Registru PV'!$B$5:$B$304,B315)=0,"PV inexistent în registru. ","")&amp;IF(OR(D315="",F315="",G315="",H315="",I315=""),"Date incomplete. ","")&amp;IF(AND(N(L315)&lt;&gt;0,M315=""),"Diferență fără observație. ","")&amp;IF(AND(OR(I315="Deteriorat",I315="Defect",I315="Lipsă"),M315=""),"Stare fără observație. ","")))</f>
        <v/>
      </c>
    </row>
    <row r="316" spans="1:14" x14ac:dyDescent="0.2">
      <c r="A316" s="1" t="str">
        <f t="shared" si="12"/>
        <v/>
      </c>
      <c r="B316" s="15"/>
      <c r="C316" s="16" t="str">
        <f>IF(B316="","",COUNTIF(INDEX($B:$B,5):B316,B316))</f>
        <v/>
      </c>
      <c r="D316" s="17"/>
      <c r="E316" s="6"/>
      <c r="F316" s="15"/>
      <c r="G316" s="6"/>
      <c r="H316" s="6"/>
      <c r="I316" s="15"/>
      <c r="J316" s="18"/>
      <c r="K316" s="19" t="str">
        <f t="shared" si="13"/>
        <v/>
      </c>
      <c r="L316" s="20" t="str">
        <f t="shared" si="14"/>
        <v/>
      </c>
      <c r="M316" s="17"/>
      <c r="N316" s="21" t="str">
        <f>IF(B316="","",TRIM(IF(COUNTIF('Registru PV'!$B$5:$B$304,B316)=0,"PV inexistent în registru. ","")&amp;IF(OR(D316="",F316="",G316="",H316="",I316=""),"Date incomplete. ","")&amp;IF(AND(N(L316)&lt;&gt;0,M316=""),"Diferență fără observație. ","")&amp;IF(AND(OR(I316="Deteriorat",I316="Defect",I316="Lipsă"),M316=""),"Stare fără observație. ","")))</f>
        <v/>
      </c>
    </row>
    <row r="317" spans="1:14" x14ac:dyDescent="0.2">
      <c r="A317" s="1" t="str">
        <f t="shared" si="12"/>
        <v/>
      </c>
      <c r="B317" s="15"/>
      <c r="C317" s="16" t="str">
        <f>IF(B317="","",COUNTIF(INDEX($B:$B,5):B317,B317))</f>
        <v/>
      </c>
      <c r="D317" s="17"/>
      <c r="E317" s="6"/>
      <c r="F317" s="15"/>
      <c r="G317" s="6"/>
      <c r="H317" s="6"/>
      <c r="I317" s="15"/>
      <c r="J317" s="18"/>
      <c r="K317" s="19" t="str">
        <f t="shared" si="13"/>
        <v/>
      </c>
      <c r="L317" s="20" t="str">
        <f t="shared" si="14"/>
        <v/>
      </c>
      <c r="M317" s="17"/>
      <c r="N317" s="21" t="str">
        <f>IF(B317="","",TRIM(IF(COUNTIF('Registru PV'!$B$5:$B$304,B317)=0,"PV inexistent în registru. ","")&amp;IF(OR(D317="",F317="",G317="",H317="",I317=""),"Date incomplete. ","")&amp;IF(AND(N(L317)&lt;&gt;0,M317=""),"Diferență fără observație. ","")&amp;IF(AND(OR(I317="Deteriorat",I317="Defect",I317="Lipsă"),M317=""),"Stare fără observație. ","")))</f>
        <v/>
      </c>
    </row>
    <row r="318" spans="1:14" x14ac:dyDescent="0.2">
      <c r="A318" s="1" t="str">
        <f t="shared" si="12"/>
        <v/>
      </c>
      <c r="B318" s="15"/>
      <c r="C318" s="16" t="str">
        <f>IF(B318="","",COUNTIF(INDEX($B:$B,5):B318,B318))</f>
        <v/>
      </c>
      <c r="D318" s="17"/>
      <c r="E318" s="6"/>
      <c r="F318" s="15"/>
      <c r="G318" s="6"/>
      <c r="H318" s="6"/>
      <c r="I318" s="15"/>
      <c r="J318" s="18"/>
      <c r="K318" s="19" t="str">
        <f t="shared" si="13"/>
        <v/>
      </c>
      <c r="L318" s="20" t="str">
        <f t="shared" si="14"/>
        <v/>
      </c>
      <c r="M318" s="17"/>
      <c r="N318" s="21" t="str">
        <f>IF(B318="","",TRIM(IF(COUNTIF('Registru PV'!$B$5:$B$304,B318)=0,"PV inexistent în registru. ","")&amp;IF(OR(D318="",F318="",G318="",H318="",I318=""),"Date incomplete. ","")&amp;IF(AND(N(L318)&lt;&gt;0,M318=""),"Diferență fără observație. ","")&amp;IF(AND(OR(I318="Deteriorat",I318="Defect",I318="Lipsă"),M318=""),"Stare fără observație. ","")))</f>
        <v/>
      </c>
    </row>
    <row r="319" spans="1:14" x14ac:dyDescent="0.2">
      <c r="A319" s="1" t="str">
        <f t="shared" si="12"/>
        <v/>
      </c>
      <c r="B319" s="15"/>
      <c r="C319" s="16" t="str">
        <f>IF(B319="","",COUNTIF(INDEX($B:$B,5):B319,B319))</f>
        <v/>
      </c>
      <c r="D319" s="17"/>
      <c r="E319" s="6"/>
      <c r="F319" s="15"/>
      <c r="G319" s="6"/>
      <c r="H319" s="6"/>
      <c r="I319" s="15"/>
      <c r="J319" s="18"/>
      <c r="K319" s="19" t="str">
        <f t="shared" si="13"/>
        <v/>
      </c>
      <c r="L319" s="20" t="str">
        <f t="shared" si="14"/>
        <v/>
      </c>
      <c r="M319" s="17"/>
      <c r="N319" s="21" t="str">
        <f>IF(B319="","",TRIM(IF(COUNTIF('Registru PV'!$B$5:$B$304,B319)=0,"PV inexistent în registru. ","")&amp;IF(OR(D319="",F319="",G319="",H319="",I319=""),"Date incomplete. ","")&amp;IF(AND(N(L319)&lt;&gt;0,M319=""),"Diferență fără observație. ","")&amp;IF(AND(OR(I319="Deteriorat",I319="Defect",I319="Lipsă"),M319=""),"Stare fără observație. ","")))</f>
        <v/>
      </c>
    </row>
    <row r="320" spans="1:14" x14ac:dyDescent="0.2">
      <c r="A320" s="1" t="str">
        <f t="shared" si="12"/>
        <v/>
      </c>
      <c r="B320" s="15"/>
      <c r="C320" s="16" t="str">
        <f>IF(B320="","",COUNTIF(INDEX($B:$B,5):B320,B320))</f>
        <v/>
      </c>
      <c r="D320" s="17"/>
      <c r="E320" s="6"/>
      <c r="F320" s="15"/>
      <c r="G320" s="6"/>
      <c r="H320" s="6"/>
      <c r="I320" s="15"/>
      <c r="J320" s="18"/>
      <c r="K320" s="19" t="str">
        <f t="shared" si="13"/>
        <v/>
      </c>
      <c r="L320" s="20" t="str">
        <f t="shared" si="14"/>
        <v/>
      </c>
      <c r="M320" s="17"/>
      <c r="N320" s="21" t="str">
        <f>IF(B320="","",TRIM(IF(COUNTIF('Registru PV'!$B$5:$B$304,B320)=0,"PV inexistent în registru. ","")&amp;IF(OR(D320="",F320="",G320="",H320="",I320=""),"Date incomplete. ","")&amp;IF(AND(N(L320)&lt;&gt;0,M320=""),"Diferență fără observație. ","")&amp;IF(AND(OR(I320="Deteriorat",I320="Defect",I320="Lipsă"),M320=""),"Stare fără observație. ","")))</f>
        <v/>
      </c>
    </row>
    <row r="321" spans="1:14" x14ac:dyDescent="0.2">
      <c r="A321" s="1" t="str">
        <f t="shared" si="12"/>
        <v/>
      </c>
      <c r="B321" s="15"/>
      <c r="C321" s="16" t="str">
        <f>IF(B321="","",COUNTIF(INDEX($B:$B,5):B321,B321))</f>
        <v/>
      </c>
      <c r="D321" s="17"/>
      <c r="E321" s="6"/>
      <c r="F321" s="15"/>
      <c r="G321" s="6"/>
      <c r="H321" s="6"/>
      <c r="I321" s="15"/>
      <c r="J321" s="18"/>
      <c r="K321" s="19" t="str">
        <f t="shared" si="13"/>
        <v/>
      </c>
      <c r="L321" s="20" t="str">
        <f t="shared" si="14"/>
        <v/>
      </c>
      <c r="M321" s="17"/>
      <c r="N321" s="21" t="str">
        <f>IF(B321="","",TRIM(IF(COUNTIF('Registru PV'!$B$5:$B$304,B321)=0,"PV inexistent în registru. ","")&amp;IF(OR(D321="",F321="",G321="",H321="",I321=""),"Date incomplete. ","")&amp;IF(AND(N(L321)&lt;&gt;0,M321=""),"Diferență fără observație. ","")&amp;IF(AND(OR(I321="Deteriorat",I321="Defect",I321="Lipsă"),M321=""),"Stare fără observație. ","")))</f>
        <v/>
      </c>
    </row>
    <row r="322" spans="1:14" x14ac:dyDescent="0.2">
      <c r="A322" s="1" t="str">
        <f t="shared" si="12"/>
        <v/>
      </c>
      <c r="B322" s="15"/>
      <c r="C322" s="16" t="str">
        <f>IF(B322="","",COUNTIF(INDEX($B:$B,5):B322,B322))</f>
        <v/>
      </c>
      <c r="D322" s="17"/>
      <c r="E322" s="6"/>
      <c r="F322" s="15"/>
      <c r="G322" s="6"/>
      <c r="H322" s="6"/>
      <c r="I322" s="15"/>
      <c r="J322" s="18"/>
      <c r="K322" s="19" t="str">
        <f t="shared" si="13"/>
        <v/>
      </c>
      <c r="L322" s="20" t="str">
        <f t="shared" si="14"/>
        <v/>
      </c>
      <c r="M322" s="17"/>
      <c r="N322" s="21" t="str">
        <f>IF(B322="","",TRIM(IF(COUNTIF('Registru PV'!$B$5:$B$304,B322)=0,"PV inexistent în registru. ","")&amp;IF(OR(D322="",F322="",G322="",H322="",I322=""),"Date incomplete. ","")&amp;IF(AND(N(L322)&lt;&gt;0,M322=""),"Diferență fără observație. ","")&amp;IF(AND(OR(I322="Deteriorat",I322="Defect",I322="Lipsă"),M322=""),"Stare fără observație. ","")))</f>
        <v/>
      </c>
    </row>
    <row r="323" spans="1:14" x14ac:dyDescent="0.2">
      <c r="A323" s="1" t="str">
        <f t="shared" si="12"/>
        <v/>
      </c>
      <c r="B323" s="15"/>
      <c r="C323" s="16" t="str">
        <f>IF(B323="","",COUNTIF(INDEX($B:$B,5):B323,B323))</f>
        <v/>
      </c>
      <c r="D323" s="17"/>
      <c r="E323" s="6"/>
      <c r="F323" s="15"/>
      <c r="G323" s="6"/>
      <c r="H323" s="6"/>
      <c r="I323" s="15"/>
      <c r="J323" s="18"/>
      <c r="K323" s="19" t="str">
        <f t="shared" si="13"/>
        <v/>
      </c>
      <c r="L323" s="20" t="str">
        <f t="shared" si="14"/>
        <v/>
      </c>
      <c r="M323" s="17"/>
      <c r="N323" s="21" t="str">
        <f>IF(B323="","",TRIM(IF(COUNTIF('Registru PV'!$B$5:$B$304,B323)=0,"PV inexistent în registru. ","")&amp;IF(OR(D323="",F323="",G323="",H323="",I323=""),"Date incomplete. ","")&amp;IF(AND(N(L323)&lt;&gt;0,M323=""),"Diferență fără observație. ","")&amp;IF(AND(OR(I323="Deteriorat",I323="Defect",I323="Lipsă"),M323=""),"Stare fără observație. ","")))</f>
        <v/>
      </c>
    </row>
    <row r="324" spans="1:14" x14ac:dyDescent="0.2">
      <c r="A324" s="1" t="str">
        <f t="shared" si="12"/>
        <v/>
      </c>
      <c r="B324" s="15"/>
      <c r="C324" s="16" t="str">
        <f>IF(B324="","",COUNTIF(INDEX($B:$B,5):B324,B324))</f>
        <v/>
      </c>
      <c r="D324" s="17"/>
      <c r="E324" s="6"/>
      <c r="F324" s="15"/>
      <c r="G324" s="6"/>
      <c r="H324" s="6"/>
      <c r="I324" s="15"/>
      <c r="J324" s="18"/>
      <c r="K324" s="19" t="str">
        <f t="shared" si="13"/>
        <v/>
      </c>
      <c r="L324" s="20" t="str">
        <f t="shared" si="14"/>
        <v/>
      </c>
      <c r="M324" s="17"/>
      <c r="N324" s="21" t="str">
        <f>IF(B324="","",TRIM(IF(COUNTIF('Registru PV'!$B$5:$B$304,B324)=0,"PV inexistent în registru. ","")&amp;IF(OR(D324="",F324="",G324="",H324="",I324=""),"Date incomplete. ","")&amp;IF(AND(N(L324)&lt;&gt;0,M324=""),"Diferență fără observație. ","")&amp;IF(AND(OR(I324="Deteriorat",I324="Defect",I324="Lipsă"),M324=""),"Stare fără observație. ","")))</f>
        <v/>
      </c>
    </row>
    <row r="325" spans="1:14" x14ac:dyDescent="0.2">
      <c r="A325" s="1" t="str">
        <f t="shared" ref="A325:A388" si="15">IF(B325="","",B325&amp;"|"&amp;C325)</f>
        <v/>
      </c>
      <c r="B325" s="15"/>
      <c r="C325" s="16" t="str">
        <f>IF(B325="","",COUNTIF(INDEX($B:$B,5):B325,B325))</f>
        <v/>
      </c>
      <c r="D325" s="17"/>
      <c r="E325" s="6"/>
      <c r="F325" s="15"/>
      <c r="G325" s="6"/>
      <c r="H325" s="6"/>
      <c r="I325" s="15"/>
      <c r="J325" s="18"/>
      <c r="K325" s="19" t="str">
        <f t="shared" ref="K325:K388" si="16">IF(OR(B325="",J325=""),"",G325*J325)</f>
        <v/>
      </c>
      <c r="L325" s="20" t="str">
        <f t="shared" ref="L325:L388" si="17">IF(OR(G325="",H325=""),"",H325-G325)</f>
        <v/>
      </c>
      <c r="M325" s="17"/>
      <c r="N325" s="21" t="str">
        <f>IF(B325="","",TRIM(IF(COUNTIF('Registru PV'!$B$5:$B$304,B325)=0,"PV inexistent în registru. ","")&amp;IF(OR(D325="",F325="",G325="",H325="",I325=""),"Date incomplete. ","")&amp;IF(AND(N(L325)&lt;&gt;0,M325=""),"Diferență fără observație. ","")&amp;IF(AND(OR(I325="Deteriorat",I325="Defect",I325="Lipsă"),M325=""),"Stare fără observație. ","")))</f>
        <v/>
      </c>
    </row>
    <row r="326" spans="1:14" x14ac:dyDescent="0.2">
      <c r="A326" s="1" t="str">
        <f t="shared" si="15"/>
        <v/>
      </c>
      <c r="B326" s="15"/>
      <c r="C326" s="16" t="str">
        <f>IF(B326="","",COUNTIF(INDEX($B:$B,5):B326,B326))</f>
        <v/>
      </c>
      <c r="D326" s="17"/>
      <c r="E326" s="6"/>
      <c r="F326" s="15"/>
      <c r="G326" s="6"/>
      <c r="H326" s="6"/>
      <c r="I326" s="15"/>
      <c r="J326" s="18"/>
      <c r="K326" s="19" t="str">
        <f t="shared" si="16"/>
        <v/>
      </c>
      <c r="L326" s="20" t="str">
        <f t="shared" si="17"/>
        <v/>
      </c>
      <c r="M326" s="17"/>
      <c r="N326" s="21" t="str">
        <f>IF(B326="","",TRIM(IF(COUNTIF('Registru PV'!$B$5:$B$304,B326)=0,"PV inexistent în registru. ","")&amp;IF(OR(D326="",F326="",G326="",H326="",I326=""),"Date incomplete. ","")&amp;IF(AND(N(L326)&lt;&gt;0,M326=""),"Diferență fără observație. ","")&amp;IF(AND(OR(I326="Deteriorat",I326="Defect",I326="Lipsă"),M326=""),"Stare fără observație. ","")))</f>
        <v/>
      </c>
    </row>
    <row r="327" spans="1:14" x14ac:dyDescent="0.2">
      <c r="A327" s="1" t="str">
        <f t="shared" si="15"/>
        <v/>
      </c>
      <c r="B327" s="15"/>
      <c r="C327" s="16" t="str">
        <f>IF(B327="","",COUNTIF(INDEX($B:$B,5):B327,B327))</f>
        <v/>
      </c>
      <c r="D327" s="17"/>
      <c r="E327" s="6"/>
      <c r="F327" s="15"/>
      <c r="G327" s="6"/>
      <c r="H327" s="6"/>
      <c r="I327" s="15"/>
      <c r="J327" s="18"/>
      <c r="K327" s="19" t="str">
        <f t="shared" si="16"/>
        <v/>
      </c>
      <c r="L327" s="20" t="str">
        <f t="shared" si="17"/>
        <v/>
      </c>
      <c r="M327" s="17"/>
      <c r="N327" s="21" t="str">
        <f>IF(B327="","",TRIM(IF(COUNTIF('Registru PV'!$B$5:$B$304,B327)=0,"PV inexistent în registru. ","")&amp;IF(OR(D327="",F327="",G327="",H327="",I327=""),"Date incomplete. ","")&amp;IF(AND(N(L327)&lt;&gt;0,M327=""),"Diferență fără observație. ","")&amp;IF(AND(OR(I327="Deteriorat",I327="Defect",I327="Lipsă"),M327=""),"Stare fără observație. ","")))</f>
        <v/>
      </c>
    </row>
    <row r="328" spans="1:14" x14ac:dyDescent="0.2">
      <c r="A328" s="1" t="str">
        <f t="shared" si="15"/>
        <v/>
      </c>
      <c r="B328" s="15"/>
      <c r="C328" s="16" t="str">
        <f>IF(B328="","",COUNTIF(INDEX($B:$B,5):B328,B328))</f>
        <v/>
      </c>
      <c r="D328" s="17"/>
      <c r="E328" s="6"/>
      <c r="F328" s="15"/>
      <c r="G328" s="6"/>
      <c r="H328" s="6"/>
      <c r="I328" s="15"/>
      <c r="J328" s="18"/>
      <c r="K328" s="19" t="str">
        <f t="shared" si="16"/>
        <v/>
      </c>
      <c r="L328" s="20" t="str">
        <f t="shared" si="17"/>
        <v/>
      </c>
      <c r="M328" s="17"/>
      <c r="N328" s="21" t="str">
        <f>IF(B328="","",TRIM(IF(COUNTIF('Registru PV'!$B$5:$B$304,B328)=0,"PV inexistent în registru. ","")&amp;IF(OR(D328="",F328="",G328="",H328="",I328=""),"Date incomplete. ","")&amp;IF(AND(N(L328)&lt;&gt;0,M328=""),"Diferență fără observație. ","")&amp;IF(AND(OR(I328="Deteriorat",I328="Defect",I328="Lipsă"),M328=""),"Stare fără observație. ","")))</f>
        <v/>
      </c>
    </row>
    <row r="329" spans="1:14" x14ac:dyDescent="0.2">
      <c r="A329" s="1" t="str">
        <f t="shared" si="15"/>
        <v/>
      </c>
      <c r="B329" s="15"/>
      <c r="C329" s="16" t="str">
        <f>IF(B329="","",COUNTIF(INDEX($B:$B,5):B329,B329))</f>
        <v/>
      </c>
      <c r="D329" s="17"/>
      <c r="E329" s="6"/>
      <c r="F329" s="15"/>
      <c r="G329" s="6"/>
      <c r="H329" s="6"/>
      <c r="I329" s="15"/>
      <c r="J329" s="18"/>
      <c r="K329" s="19" t="str">
        <f t="shared" si="16"/>
        <v/>
      </c>
      <c r="L329" s="20" t="str">
        <f t="shared" si="17"/>
        <v/>
      </c>
      <c r="M329" s="17"/>
      <c r="N329" s="21" t="str">
        <f>IF(B329="","",TRIM(IF(COUNTIF('Registru PV'!$B$5:$B$304,B329)=0,"PV inexistent în registru. ","")&amp;IF(OR(D329="",F329="",G329="",H329="",I329=""),"Date incomplete. ","")&amp;IF(AND(N(L329)&lt;&gt;0,M329=""),"Diferență fără observație. ","")&amp;IF(AND(OR(I329="Deteriorat",I329="Defect",I329="Lipsă"),M329=""),"Stare fără observație. ","")))</f>
        <v/>
      </c>
    </row>
    <row r="330" spans="1:14" x14ac:dyDescent="0.2">
      <c r="A330" s="1" t="str">
        <f t="shared" si="15"/>
        <v/>
      </c>
      <c r="B330" s="15"/>
      <c r="C330" s="16" t="str">
        <f>IF(B330="","",COUNTIF(INDEX($B:$B,5):B330,B330))</f>
        <v/>
      </c>
      <c r="D330" s="17"/>
      <c r="E330" s="6"/>
      <c r="F330" s="15"/>
      <c r="G330" s="6"/>
      <c r="H330" s="6"/>
      <c r="I330" s="15"/>
      <c r="J330" s="18"/>
      <c r="K330" s="19" t="str">
        <f t="shared" si="16"/>
        <v/>
      </c>
      <c r="L330" s="20" t="str">
        <f t="shared" si="17"/>
        <v/>
      </c>
      <c r="M330" s="17"/>
      <c r="N330" s="21" t="str">
        <f>IF(B330="","",TRIM(IF(COUNTIF('Registru PV'!$B$5:$B$304,B330)=0,"PV inexistent în registru. ","")&amp;IF(OR(D330="",F330="",G330="",H330="",I330=""),"Date incomplete. ","")&amp;IF(AND(N(L330)&lt;&gt;0,M330=""),"Diferență fără observație. ","")&amp;IF(AND(OR(I330="Deteriorat",I330="Defect",I330="Lipsă"),M330=""),"Stare fără observație. ","")))</f>
        <v/>
      </c>
    </row>
    <row r="331" spans="1:14" x14ac:dyDescent="0.2">
      <c r="A331" s="1" t="str">
        <f t="shared" si="15"/>
        <v/>
      </c>
      <c r="B331" s="15"/>
      <c r="C331" s="16" t="str">
        <f>IF(B331="","",COUNTIF(INDEX($B:$B,5):B331,B331))</f>
        <v/>
      </c>
      <c r="D331" s="17"/>
      <c r="E331" s="6"/>
      <c r="F331" s="15"/>
      <c r="G331" s="6"/>
      <c r="H331" s="6"/>
      <c r="I331" s="15"/>
      <c r="J331" s="18"/>
      <c r="K331" s="19" t="str">
        <f t="shared" si="16"/>
        <v/>
      </c>
      <c r="L331" s="20" t="str">
        <f t="shared" si="17"/>
        <v/>
      </c>
      <c r="M331" s="17"/>
      <c r="N331" s="21" t="str">
        <f>IF(B331="","",TRIM(IF(COUNTIF('Registru PV'!$B$5:$B$304,B331)=0,"PV inexistent în registru. ","")&amp;IF(OR(D331="",F331="",G331="",H331="",I331=""),"Date incomplete. ","")&amp;IF(AND(N(L331)&lt;&gt;0,M331=""),"Diferență fără observație. ","")&amp;IF(AND(OR(I331="Deteriorat",I331="Defect",I331="Lipsă"),M331=""),"Stare fără observație. ","")))</f>
        <v/>
      </c>
    </row>
    <row r="332" spans="1:14" x14ac:dyDescent="0.2">
      <c r="A332" s="1" t="str">
        <f t="shared" si="15"/>
        <v/>
      </c>
      <c r="B332" s="15"/>
      <c r="C332" s="16" t="str">
        <f>IF(B332="","",COUNTIF(INDEX($B:$B,5):B332,B332))</f>
        <v/>
      </c>
      <c r="D332" s="17"/>
      <c r="E332" s="6"/>
      <c r="F332" s="15"/>
      <c r="G332" s="6"/>
      <c r="H332" s="6"/>
      <c r="I332" s="15"/>
      <c r="J332" s="18"/>
      <c r="K332" s="19" t="str">
        <f t="shared" si="16"/>
        <v/>
      </c>
      <c r="L332" s="20" t="str">
        <f t="shared" si="17"/>
        <v/>
      </c>
      <c r="M332" s="17"/>
      <c r="N332" s="21" t="str">
        <f>IF(B332="","",TRIM(IF(COUNTIF('Registru PV'!$B$5:$B$304,B332)=0,"PV inexistent în registru. ","")&amp;IF(OR(D332="",F332="",G332="",H332="",I332=""),"Date incomplete. ","")&amp;IF(AND(N(L332)&lt;&gt;0,M332=""),"Diferență fără observație. ","")&amp;IF(AND(OR(I332="Deteriorat",I332="Defect",I332="Lipsă"),M332=""),"Stare fără observație. ","")))</f>
        <v/>
      </c>
    </row>
    <row r="333" spans="1:14" x14ac:dyDescent="0.2">
      <c r="A333" s="1" t="str">
        <f t="shared" si="15"/>
        <v/>
      </c>
      <c r="B333" s="15"/>
      <c r="C333" s="16" t="str">
        <f>IF(B333="","",COUNTIF(INDEX($B:$B,5):B333,B333))</f>
        <v/>
      </c>
      <c r="D333" s="17"/>
      <c r="E333" s="6"/>
      <c r="F333" s="15"/>
      <c r="G333" s="6"/>
      <c r="H333" s="6"/>
      <c r="I333" s="15"/>
      <c r="J333" s="18"/>
      <c r="K333" s="19" t="str">
        <f t="shared" si="16"/>
        <v/>
      </c>
      <c r="L333" s="20" t="str">
        <f t="shared" si="17"/>
        <v/>
      </c>
      <c r="M333" s="17"/>
      <c r="N333" s="21" t="str">
        <f>IF(B333="","",TRIM(IF(COUNTIF('Registru PV'!$B$5:$B$304,B333)=0,"PV inexistent în registru. ","")&amp;IF(OR(D333="",F333="",G333="",H333="",I333=""),"Date incomplete. ","")&amp;IF(AND(N(L333)&lt;&gt;0,M333=""),"Diferență fără observație. ","")&amp;IF(AND(OR(I333="Deteriorat",I333="Defect",I333="Lipsă"),M333=""),"Stare fără observație. ","")))</f>
        <v/>
      </c>
    </row>
    <row r="334" spans="1:14" x14ac:dyDescent="0.2">
      <c r="A334" s="1" t="str">
        <f t="shared" si="15"/>
        <v/>
      </c>
      <c r="B334" s="15"/>
      <c r="C334" s="16" t="str">
        <f>IF(B334="","",COUNTIF(INDEX($B:$B,5):B334,B334))</f>
        <v/>
      </c>
      <c r="D334" s="17"/>
      <c r="E334" s="6"/>
      <c r="F334" s="15"/>
      <c r="G334" s="6"/>
      <c r="H334" s="6"/>
      <c r="I334" s="15"/>
      <c r="J334" s="18"/>
      <c r="K334" s="19" t="str">
        <f t="shared" si="16"/>
        <v/>
      </c>
      <c r="L334" s="20" t="str">
        <f t="shared" si="17"/>
        <v/>
      </c>
      <c r="M334" s="17"/>
      <c r="N334" s="21" t="str">
        <f>IF(B334="","",TRIM(IF(COUNTIF('Registru PV'!$B$5:$B$304,B334)=0,"PV inexistent în registru. ","")&amp;IF(OR(D334="",F334="",G334="",H334="",I334=""),"Date incomplete. ","")&amp;IF(AND(N(L334)&lt;&gt;0,M334=""),"Diferență fără observație. ","")&amp;IF(AND(OR(I334="Deteriorat",I334="Defect",I334="Lipsă"),M334=""),"Stare fără observație. ","")))</f>
        <v/>
      </c>
    </row>
    <row r="335" spans="1:14" x14ac:dyDescent="0.2">
      <c r="A335" s="1" t="str">
        <f t="shared" si="15"/>
        <v/>
      </c>
      <c r="B335" s="15"/>
      <c r="C335" s="16" t="str">
        <f>IF(B335="","",COUNTIF(INDEX($B:$B,5):B335,B335))</f>
        <v/>
      </c>
      <c r="D335" s="17"/>
      <c r="E335" s="6"/>
      <c r="F335" s="15"/>
      <c r="G335" s="6"/>
      <c r="H335" s="6"/>
      <c r="I335" s="15"/>
      <c r="J335" s="18"/>
      <c r="K335" s="19" t="str">
        <f t="shared" si="16"/>
        <v/>
      </c>
      <c r="L335" s="20" t="str">
        <f t="shared" si="17"/>
        <v/>
      </c>
      <c r="M335" s="17"/>
      <c r="N335" s="21" t="str">
        <f>IF(B335="","",TRIM(IF(COUNTIF('Registru PV'!$B$5:$B$304,B335)=0,"PV inexistent în registru. ","")&amp;IF(OR(D335="",F335="",G335="",H335="",I335=""),"Date incomplete. ","")&amp;IF(AND(N(L335)&lt;&gt;0,M335=""),"Diferență fără observație. ","")&amp;IF(AND(OR(I335="Deteriorat",I335="Defect",I335="Lipsă"),M335=""),"Stare fără observație. ","")))</f>
        <v/>
      </c>
    </row>
    <row r="336" spans="1:14" x14ac:dyDescent="0.2">
      <c r="A336" s="1" t="str">
        <f t="shared" si="15"/>
        <v/>
      </c>
      <c r="B336" s="15"/>
      <c r="C336" s="16" t="str">
        <f>IF(B336="","",COUNTIF(INDEX($B:$B,5):B336,B336))</f>
        <v/>
      </c>
      <c r="D336" s="17"/>
      <c r="E336" s="6"/>
      <c r="F336" s="15"/>
      <c r="G336" s="6"/>
      <c r="H336" s="6"/>
      <c r="I336" s="15"/>
      <c r="J336" s="18"/>
      <c r="K336" s="19" t="str">
        <f t="shared" si="16"/>
        <v/>
      </c>
      <c r="L336" s="20" t="str">
        <f t="shared" si="17"/>
        <v/>
      </c>
      <c r="M336" s="17"/>
      <c r="N336" s="21" t="str">
        <f>IF(B336="","",TRIM(IF(COUNTIF('Registru PV'!$B$5:$B$304,B336)=0,"PV inexistent în registru. ","")&amp;IF(OR(D336="",F336="",G336="",H336="",I336=""),"Date incomplete. ","")&amp;IF(AND(N(L336)&lt;&gt;0,M336=""),"Diferență fără observație. ","")&amp;IF(AND(OR(I336="Deteriorat",I336="Defect",I336="Lipsă"),M336=""),"Stare fără observație. ","")))</f>
        <v/>
      </c>
    </row>
    <row r="337" spans="1:14" x14ac:dyDescent="0.2">
      <c r="A337" s="1" t="str">
        <f t="shared" si="15"/>
        <v/>
      </c>
      <c r="B337" s="15"/>
      <c r="C337" s="16" t="str">
        <f>IF(B337="","",COUNTIF(INDEX($B:$B,5):B337,B337))</f>
        <v/>
      </c>
      <c r="D337" s="17"/>
      <c r="E337" s="6"/>
      <c r="F337" s="15"/>
      <c r="G337" s="6"/>
      <c r="H337" s="6"/>
      <c r="I337" s="15"/>
      <c r="J337" s="18"/>
      <c r="K337" s="19" t="str">
        <f t="shared" si="16"/>
        <v/>
      </c>
      <c r="L337" s="20" t="str">
        <f t="shared" si="17"/>
        <v/>
      </c>
      <c r="M337" s="17"/>
      <c r="N337" s="21" t="str">
        <f>IF(B337="","",TRIM(IF(COUNTIF('Registru PV'!$B$5:$B$304,B337)=0,"PV inexistent în registru. ","")&amp;IF(OR(D337="",F337="",G337="",H337="",I337=""),"Date incomplete. ","")&amp;IF(AND(N(L337)&lt;&gt;0,M337=""),"Diferență fără observație. ","")&amp;IF(AND(OR(I337="Deteriorat",I337="Defect",I337="Lipsă"),M337=""),"Stare fără observație. ","")))</f>
        <v/>
      </c>
    </row>
    <row r="338" spans="1:14" x14ac:dyDescent="0.2">
      <c r="A338" s="1" t="str">
        <f t="shared" si="15"/>
        <v/>
      </c>
      <c r="B338" s="15"/>
      <c r="C338" s="16" t="str">
        <f>IF(B338="","",COUNTIF(INDEX($B:$B,5):B338,B338))</f>
        <v/>
      </c>
      <c r="D338" s="17"/>
      <c r="E338" s="6"/>
      <c r="F338" s="15"/>
      <c r="G338" s="6"/>
      <c r="H338" s="6"/>
      <c r="I338" s="15"/>
      <c r="J338" s="18"/>
      <c r="K338" s="19" t="str">
        <f t="shared" si="16"/>
        <v/>
      </c>
      <c r="L338" s="20" t="str">
        <f t="shared" si="17"/>
        <v/>
      </c>
      <c r="M338" s="17"/>
      <c r="N338" s="21" t="str">
        <f>IF(B338="","",TRIM(IF(COUNTIF('Registru PV'!$B$5:$B$304,B338)=0,"PV inexistent în registru. ","")&amp;IF(OR(D338="",F338="",G338="",H338="",I338=""),"Date incomplete. ","")&amp;IF(AND(N(L338)&lt;&gt;0,M338=""),"Diferență fără observație. ","")&amp;IF(AND(OR(I338="Deteriorat",I338="Defect",I338="Lipsă"),M338=""),"Stare fără observație. ","")))</f>
        <v/>
      </c>
    </row>
    <row r="339" spans="1:14" x14ac:dyDescent="0.2">
      <c r="A339" s="1" t="str">
        <f t="shared" si="15"/>
        <v/>
      </c>
      <c r="B339" s="15"/>
      <c r="C339" s="16" t="str">
        <f>IF(B339="","",COUNTIF(INDEX($B:$B,5):B339,B339))</f>
        <v/>
      </c>
      <c r="D339" s="17"/>
      <c r="E339" s="6"/>
      <c r="F339" s="15"/>
      <c r="G339" s="6"/>
      <c r="H339" s="6"/>
      <c r="I339" s="15"/>
      <c r="J339" s="18"/>
      <c r="K339" s="19" t="str">
        <f t="shared" si="16"/>
        <v/>
      </c>
      <c r="L339" s="20" t="str">
        <f t="shared" si="17"/>
        <v/>
      </c>
      <c r="M339" s="17"/>
      <c r="N339" s="21" t="str">
        <f>IF(B339="","",TRIM(IF(COUNTIF('Registru PV'!$B$5:$B$304,B339)=0,"PV inexistent în registru. ","")&amp;IF(OR(D339="",F339="",G339="",H339="",I339=""),"Date incomplete. ","")&amp;IF(AND(N(L339)&lt;&gt;0,M339=""),"Diferență fără observație. ","")&amp;IF(AND(OR(I339="Deteriorat",I339="Defect",I339="Lipsă"),M339=""),"Stare fără observație. ","")))</f>
        <v/>
      </c>
    </row>
    <row r="340" spans="1:14" x14ac:dyDescent="0.2">
      <c r="A340" s="1" t="str">
        <f t="shared" si="15"/>
        <v/>
      </c>
      <c r="B340" s="15"/>
      <c r="C340" s="16" t="str">
        <f>IF(B340="","",COUNTIF(INDEX($B:$B,5):B340,B340))</f>
        <v/>
      </c>
      <c r="D340" s="17"/>
      <c r="E340" s="6"/>
      <c r="F340" s="15"/>
      <c r="G340" s="6"/>
      <c r="H340" s="6"/>
      <c r="I340" s="15"/>
      <c r="J340" s="18"/>
      <c r="K340" s="19" t="str">
        <f t="shared" si="16"/>
        <v/>
      </c>
      <c r="L340" s="20" t="str">
        <f t="shared" si="17"/>
        <v/>
      </c>
      <c r="M340" s="17"/>
      <c r="N340" s="21" t="str">
        <f>IF(B340="","",TRIM(IF(COUNTIF('Registru PV'!$B$5:$B$304,B340)=0,"PV inexistent în registru. ","")&amp;IF(OR(D340="",F340="",G340="",H340="",I340=""),"Date incomplete. ","")&amp;IF(AND(N(L340)&lt;&gt;0,M340=""),"Diferență fără observație. ","")&amp;IF(AND(OR(I340="Deteriorat",I340="Defect",I340="Lipsă"),M340=""),"Stare fără observație. ","")))</f>
        <v/>
      </c>
    </row>
    <row r="341" spans="1:14" x14ac:dyDescent="0.2">
      <c r="A341" s="1" t="str">
        <f t="shared" si="15"/>
        <v/>
      </c>
      <c r="B341" s="15"/>
      <c r="C341" s="16" t="str">
        <f>IF(B341="","",COUNTIF(INDEX($B:$B,5):B341,B341))</f>
        <v/>
      </c>
      <c r="D341" s="17"/>
      <c r="E341" s="6"/>
      <c r="F341" s="15"/>
      <c r="G341" s="6"/>
      <c r="H341" s="6"/>
      <c r="I341" s="15"/>
      <c r="J341" s="18"/>
      <c r="K341" s="19" t="str">
        <f t="shared" si="16"/>
        <v/>
      </c>
      <c r="L341" s="20" t="str">
        <f t="shared" si="17"/>
        <v/>
      </c>
      <c r="M341" s="17"/>
      <c r="N341" s="21" t="str">
        <f>IF(B341="","",TRIM(IF(COUNTIF('Registru PV'!$B$5:$B$304,B341)=0,"PV inexistent în registru. ","")&amp;IF(OR(D341="",F341="",G341="",H341="",I341=""),"Date incomplete. ","")&amp;IF(AND(N(L341)&lt;&gt;0,M341=""),"Diferență fără observație. ","")&amp;IF(AND(OR(I341="Deteriorat",I341="Defect",I341="Lipsă"),M341=""),"Stare fără observație. ","")))</f>
        <v/>
      </c>
    </row>
    <row r="342" spans="1:14" x14ac:dyDescent="0.2">
      <c r="A342" s="1" t="str">
        <f t="shared" si="15"/>
        <v/>
      </c>
      <c r="B342" s="15"/>
      <c r="C342" s="16" t="str">
        <f>IF(B342="","",COUNTIF(INDEX($B:$B,5):B342,B342))</f>
        <v/>
      </c>
      <c r="D342" s="17"/>
      <c r="E342" s="6"/>
      <c r="F342" s="15"/>
      <c r="G342" s="6"/>
      <c r="H342" s="6"/>
      <c r="I342" s="15"/>
      <c r="J342" s="18"/>
      <c r="K342" s="19" t="str">
        <f t="shared" si="16"/>
        <v/>
      </c>
      <c r="L342" s="20" t="str">
        <f t="shared" si="17"/>
        <v/>
      </c>
      <c r="M342" s="17"/>
      <c r="N342" s="21" t="str">
        <f>IF(B342="","",TRIM(IF(COUNTIF('Registru PV'!$B$5:$B$304,B342)=0,"PV inexistent în registru. ","")&amp;IF(OR(D342="",F342="",G342="",H342="",I342=""),"Date incomplete. ","")&amp;IF(AND(N(L342)&lt;&gt;0,M342=""),"Diferență fără observație. ","")&amp;IF(AND(OR(I342="Deteriorat",I342="Defect",I342="Lipsă"),M342=""),"Stare fără observație. ","")))</f>
        <v/>
      </c>
    </row>
    <row r="343" spans="1:14" x14ac:dyDescent="0.2">
      <c r="A343" s="1" t="str">
        <f t="shared" si="15"/>
        <v/>
      </c>
      <c r="B343" s="15"/>
      <c r="C343" s="16" t="str">
        <f>IF(B343="","",COUNTIF(INDEX($B:$B,5):B343,B343))</f>
        <v/>
      </c>
      <c r="D343" s="17"/>
      <c r="E343" s="6"/>
      <c r="F343" s="15"/>
      <c r="G343" s="6"/>
      <c r="H343" s="6"/>
      <c r="I343" s="15"/>
      <c r="J343" s="18"/>
      <c r="K343" s="19" t="str">
        <f t="shared" si="16"/>
        <v/>
      </c>
      <c r="L343" s="20" t="str">
        <f t="shared" si="17"/>
        <v/>
      </c>
      <c r="M343" s="17"/>
      <c r="N343" s="21" t="str">
        <f>IF(B343="","",TRIM(IF(COUNTIF('Registru PV'!$B$5:$B$304,B343)=0,"PV inexistent în registru. ","")&amp;IF(OR(D343="",F343="",G343="",H343="",I343=""),"Date incomplete. ","")&amp;IF(AND(N(L343)&lt;&gt;0,M343=""),"Diferență fără observație. ","")&amp;IF(AND(OR(I343="Deteriorat",I343="Defect",I343="Lipsă"),M343=""),"Stare fără observație. ","")))</f>
        <v/>
      </c>
    </row>
    <row r="344" spans="1:14" x14ac:dyDescent="0.2">
      <c r="A344" s="1" t="str">
        <f t="shared" si="15"/>
        <v/>
      </c>
      <c r="B344" s="15"/>
      <c r="C344" s="16" t="str">
        <f>IF(B344="","",COUNTIF(INDEX($B:$B,5):B344,B344))</f>
        <v/>
      </c>
      <c r="D344" s="17"/>
      <c r="E344" s="6"/>
      <c r="F344" s="15"/>
      <c r="G344" s="6"/>
      <c r="H344" s="6"/>
      <c r="I344" s="15"/>
      <c r="J344" s="18"/>
      <c r="K344" s="19" t="str">
        <f t="shared" si="16"/>
        <v/>
      </c>
      <c r="L344" s="20" t="str">
        <f t="shared" si="17"/>
        <v/>
      </c>
      <c r="M344" s="17"/>
      <c r="N344" s="21" t="str">
        <f>IF(B344="","",TRIM(IF(COUNTIF('Registru PV'!$B$5:$B$304,B344)=0,"PV inexistent în registru. ","")&amp;IF(OR(D344="",F344="",G344="",H344="",I344=""),"Date incomplete. ","")&amp;IF(AND(N(L344)&lt;&gt;0,M344=""),"Diferență fără observație. ","")&amp;IF(AND(OR(I344="Deteriorat",I344="Defect",I344="Lipsă"),M344=""),"Stare fără observație. ","")))</f>
        <v/>
      </c>
    </row>
    <row r="345" spans="1:14" x14ac:dyDescent="0.2">
      <c r="A345" s="1" t="str">
        <f t="shared" si="15"/>
        <v/>
      </c>
      <c r="B345" s="15"/>
      <c r="C345" s="16" t="str">
        <f>IF(B345="","",COUNTIF(INDEX($B:$B,5):B345,B345))</f>
        <v/>
      </c>
      <c r="D345" s="17"/>
      <c r="E345" s="6"/>
      <c r="F345" s="15"/>
      <c r="G345" s="6"/>
      <c r="H345" s="6"/>
      <c r="I345" s="15"/>
      <c r="J345" s="18"/>
      <c r="K345" s="19" t="str">
        <f t="shared" si="16"/>
        <v/>
      </c>
      <c r="L345" s="20" t="str">
        <f t="shared" si="17"/>
        <v/>
      </c>
      <c r="M345" s="17"/>
      <c r="N345" s="21" t="str">
        <f>IF(B345="","",TRIM(IF(COUNTIF('Registru PV'!$B$5:$B$304,B345)=0,"PV inexistent în registru. ","")&amp;IF(OR(D345="",F345="",G345="",H345="",I345=""),"Date incomplete. ","")&amp;IF(AND(N(L345)&lt;&gt;0,M345=""),"Diferență fără observație. ","")&amp;IF(AND(OR(I345="Deteriorat",I345="Defect",I345="Lipsă"),M345=""),"Stare fără observație. ","")))</f>
        <v/>
      </c>
    </row>
    <row r="346" spans="1:14" x14ac:dyDescent="0.2">
      <c r="A346" s="1" t="str">
        <f t="shared" si="15"/>
        <v/>
      </c>
      <c r="B346" s="15"/>
      <c r="C346" s="16" t="str">
        <f>IF(B346="","",COUNTIF(INDEX($B:$B,5):B346,B346))</f>
        <v/>
      </c>
      <c r="D346" s="17"/>
      <c r="E346" s="6"/>
      <c r="F346" s="15"/>
      <c r="G346" s="6"/>
      <c r="H346" s="6"/>
      <c r="I346" s="15"/>
      <c r="J346" s="18"/>
      <c r="K346" s="19" t="str">
        <f t="shared" si="16"/>
        <v/>
      </c>
      <c r="L346" s="20" t="str">
        <f t="shared" si="17"/>
        <v/>
      </c>
      <c r="M346" s="17"/>
      <c r="N346" s="21" t="str">
        <f>IF(B346="","",TRIM(IF(COUNTIF('Registru PV'!$B$5:$B$304,B346)=0,"PV inexistent în registru. ","")&amp;IF(OR(D346="",F346="",G346="",H346="",I346=""),"Date incomplete. ","")&amp;IF(AND(N(L346)&lt;&gt;0,M346=""),"Diferență fără observație. ","")&amp;IF(AND(OR(I346="Deteriorat",I346="Defect",I346="Lipsă"),M346=""),"Stare fără observație. ","")))</f>
        <v/>
      </c>
    </row>
    <row r="347" spans="1:14" x14ac:dyDescent="0.2">
      <c r="A347" s="1" t="str">
        <f t="shared" si="15"/>
        <v/>
      </c>
      <c r="B347" s="15"/>
      <c r="C347" s="16" t="str">
        <f>IF(B347="","",COUNTIF(INDEX($B:$B,5):B347,B347))</f>
        <v/>
      </c>
      <c r="D347" s="17"/>
      <c r="E347" s="6"/>
      <c r="F347" s="15"/>
      <c r="G347" s="6"/>
      <c r="H347" s="6"/>
      <c r="I347" s="15"/>
      <c r="J347" s="18"/>
      <c r="K347" s="19" t="str">
        <f t="shared" si="16"/>
        <v/>
      </c>
      <c r="L347" s="20" t="str">
        <f t="shared" si="17"/>
        <v/>
      </c>
      <c r="M347" s="17"/>
      <c r="N347" s="21" t="str">
        <f>IF(B347="","",TRIM(IF(COUNTIF('Registru PV'!$B$5:$B$304,B347)=0,"PV inexistent în registru. ","")&amp;IF(OR(D347="",F347="",G347="",H347="",I347=""),"Date incomplete. ","")&amp;IF(AND(N(L347)&lt;&gt;0,M347=""),"Diferență fără observație. ","")&amp;IF(AND(OR(I347="Deteriorat",I347="Defect",I347="Lipsă"),M347=""),"Stare fără observație. ","")))</f>
        <v/>
      </c>
    </row>
    <row r="348" spans="1:14" x14ac:dyDescent="0.2">
      <c r="A348" s="1" t="str">
        <f t="shared" si="15"/>
        <v/>
      </c>
      <c r="B348" s="15"/>
      <c r="C348" s="16" t="str">
        <f>IF(B348="","",COUNTIF(INDEX($B:$B,5):B348,B348))</f>
        <v/>
      </c>
      <c r="D348" s="17"/>
      <c r="E348" s="6"/>
      <c r="F348" s="15"/>
      <c r="G348" s="6"/>
      <c r="H348" s="6"/>
      <c r="I348" s="15"/>
      <c r="J348" s="18"/>
      <c r="K348" s="19" t="str">
        <f t="shared" si="16"/>
        <v/>
      </c>
      <c r="L348" s="20" t="str">
        <f t="shared" si="17"/>
        <v/>
      </c>
      <c r="M348" s="17"/>
      <c r="N348" s="21" t="str">
        <f>IF(B348="","",TRIM(IF(COUNTIF('Registru PV'!$B$5:$B$304,B348)=0,"PV inexistent în registru. ","")&amp;IF(OR(D348="",F348="",G348="",H348="",I348=""),"Date incomplete. ","")&amp;IF(AND(N(L348)&lt;&gt;0,M348=""),"Diferență fără observație. ","")&amp;IF(AND(OR(I348="Deteriorat",I348="Defect",I348="Lipsă"),M348=""),"Stare fără observație. ","")))</f>
        <v/>
      </c>
    </row>
    <row r="349" spans="1:14" x14ac:dyDescent="0.2">
      <c r="A349" s="1" t="str">
        <f t="shared" si="15"/>
        <v/>
      </c>
      <c r="B349" s="15"/>
      <c r="C349" s="16" t="str">
        <f>IF(B349="","",COUNTIF(INDEX($B:$B,5):B349,B349))</f>
        <v/>
      </c>
      <c r="D349" s="17"/>
      <c r="E349" s="6"/>
      <c r="F349" s="15"/>
      <c r="G349" s="6"/>
      <c r="H349" s="6"/>
      <c r="I349" s="15"/>
      <c r="J349" s="18"/>
      <c r="K349" s="19" t="str">
        <f t="shared" si="16"/>
        <v/>
      </c>
      <c r="L349" s="20" t="str">
        <f t="shared" si="17"/>
        <v/>
      </c>
      <c r="M349" s="17"/>
      <c r="N349" s="21" t="str">
        <f>IF(B349="","",TRIM(IF(COUNTIF('Registru PV'!$B$5:$B$304,B349)=0,"PV inexistent în registru. ","")&amp;IF(OR(D349="",F349="",G349="",H349="",I349=""),"Date incomplete. ","")&amp;IF(AND(N(L349)&lt;&gt;0,M349=""),"Diferență fără observație. ","")&amp;IF(AND(OR(I349="Deteriorat",I349="Defect",I349="Lipsă"),M349=""),"Stare fără observație. ","")))</f>
        <v/>
      </c>
    </row>
    <row r="350" spans="1:14" x14ac:dyDescent="0.2">
      <c r="A350" s="1" t="str">
        <f t="shared" si="15"/>
        <v/>
      </c>
      <c r="B350" s="15"/>
      <c r="C350" s="16" t="str">
        <f>IF(B350="","",COUNTIF(INDEX($B:$B,5):B350,B350))</f>
        <v/>
      </c>
      <c r="D350" s="17"/>
      <c r="E350" s="6"/>
      <c r="F350" s="15"/>
      <c r="G350" s="6"/>
      <c r="H350" s="6"/>
      <c r="I350" s="15"/>
      <c r="J350" s="18"/>
      <c r="K350" s="19" t="str">
        <f t="shared" si="16"/>
        <v/>
      </c>
      <c r="L350" s="20" t="str">
        <f t="shared" si="17"/>
        <v/>
      </c>
      <c r="M350" s="17"/>
      <c r="N350" s="21" t="str">
        <f>IF(B350="","",TRIM(IF(COUNTIF('Registru PV'!$B$5:$B$304,B350)=0,"PV inexistent în registru. ","")&amp;IF(OR(D350="",F350="",G350="",H350="",I350=""),"Date incomplete. ","")&amp;IF(AND(N(L350)&lt;&gt;0,M350=""),"Diferență fără observație. ","")&amp;IF(AND(OR(I350="Deteriorat",I350="Defect",I350="Lipsă"),M350=""),"Stare fără observație. ","")))</f>
        <v/>
      </c>
    </row>
    <row r="351" spans="1:14" x14ac:dyDescent="0.2">
      <c r="A351" s="1" t="str">
        <f t="shared" si="15"/>
        <v/>
      </c>
      <c r="B351" s="15"/>
      <c r="C351" s="16" t="str">
        <f>IF(B351="","",COUNTIF(INDEX($B:$B,5):B351,B351))</f>
        <v/>
      </c>
      <c r="D351" s="17"/>
      <c r="E351" s="6"/>
      <c r="F351" s="15"/>
      <c r="G351" s="6"/>
      <c r="H351" s="6"/>
      <c r="I351" s="15"/>
      <c r="J351" s="18"/>
      <c r="K351" s="19" t="str">
        <f t="shared" si="16"/>
        <v/>
      </c>
      <c r="L351" s="20" t="str">
        <f t="shared" si="17"/>
        <v/>
      </c>
      <c r="M351" s="17"/>
      <c r="N351" s="21" t="str">
        <f>IF(B351="","",TRIM(IF(COUNTIF('Registru PV'!$B$5:$B$304,B351)=0,"PV inexistent în registru. ","")&amp;IF(OR(D351="",F351="",G351="",H351="",I351=""),"Date incomplete. ","")&amp;IF(AND(N(L351)&lt;&gt;0,M351=""),"Diferență fără observație. ","")&amp;IF(AND(OR(I351="Deteriorat",I351="Defect",I351="Lipsă"),M351=""),"Stare fără observație. ","")))</f>
        <v/>
      </c>
    </row>
    <row r="352" spans="1:14" x14ac:dyDescent="0.2">
      <c r="A352" s="1" t="str">
        <f t="shared" si="15"/>
        <v/>
      </c>
      <c r="B352" s="15"/>
      <c r="C352" s="16" t="str">
        <f>IF(B352="","",COUNTIF(INDEX($B:$B,5):B352,B352))</f>
        <v/>
      </c>
      <c r="D352" s="17"/>
      <c r="E352" s="6"/>
      <c r="F352" s="15"/>
      <c r="G352" s="6"/>
      <c r="H352" s="6"/>
      <c r="I352" s="15"/>
      <c r="J352" s="18"/>
      <c r="K352" s="19" t="str">
        <f t="shared" si="16"/>
        <v/>
      </c>
      <c r="L352" s="20" t="str">
        <f t="shared" si="17"/>
        <v/>
      </c>
      <c r="M352" s="17"/>
      <c r="N352" s="21" t="str">
        <f>IF(B352="","",TRIM(IF(COUNTIF('Registru PV'!$B$5:$B$304,B352)=0,"PV inexistent în registru. ","")&amp;IF(OR(D352="",F352="",G352="",H352="",I352=""),"Date incomplete. ","")&amp;IF(AND(N(L352)&lt;&gt;0,M352=""),"Diferență fără observație. ","")&amp;IF(AND(OR(I352="Deteriorat",I352="Defect",I352="Lipsă"),M352=""),"Stare fără observație. ","")))</f>
        <v/>
      </c>
    </row>
    <row r="353" spans="1:14" x14ac:dyDescent="0.2">
      <c r="A353" s="1" t="str">
        <f t="shared" si="15"/>
        <v/>
      </c>
      <c r="B353" s="15"/>
      <c r="C353" s="16" t="str">
        <f>IF(B353="","",COUNTIF(INDEX($B:$B,5):B353,B353))</f>
        <v/>
      </c>
      <c r="D353" s="17"/>
      <c r="E353" s="6"/>
      <c r="F353" s="15"/>
      <c r="G353" s="6"/>
      <c r="H353" s="6"/>
      <c r="I353" s="15"/>
      <c r="J353" s="18"/>
      <c r="K353" s="19" t="str">
        <f t="shared" si="16"/>
        <v/>
      </c>
      <c r="L353" s="20" t="str">
        <f t="shared" si="17"/>
        <v/>
      </c>
      <c r="M353" s="17"/>
      <c r="N353" s="21" t="str">
        <f>IF(B353="","",TRIM(IF(COUNTIF('Registru PV'!$B$5:$B$304,B353)=0,"PV inexistent în registru. ","")&amp;IF(OR(D353="",F353="",G353="",H353="",I353=""),"Date incomplete. ","")&amp;IF(AND(N(L353)&lt;&gt;0,M353=""),"Diferență fără observație. ","")&amp;IF(AND(OR(I353="Deteriorat",I353="Defect",I353="Lipsă"),M353=""),"Stare fără observație. ","")))</f>
        <v/>
      </c>
    </row>
    <row r="354" spans="1:14" x14ac:dyDescent="0.2">
      <c r="A354" s="1" t="str">
        <f t="shared" si="15"/>
        <v/>
      </c>
      <c r="B354" s="15"/>
      <c r="C354" s="16" t="str">
        <f>IF(B354="","",COUNTIF(INDEX($B:$B,5):B354,B354))</f>
        <v/>
      </c>
      <c r="D354" s="17"/>
      <c r="E354" s="6"/>
      <c r="F354" s="15"/>
      <c r="G354" s="6"/>
      <c r="H354" s="6"/>
      <c r="I354" s="15"/>
      <c r="J354" s="18"/>
      <c r="K354" s="19" t="str">
        <f t="shared" si="16"/>
        <v/>
      </c>
      <c r="L354" s="20" t="str">
        <f t="shared" si="17"/>
        <v/>
      </c>
      <c r="M354" s="17"/>
      <c r="N354" s="21" t="str">
        <f>IF(B354="","",TRIM(IF(COUNTIF('Registru PV'!$B$5:$B$304,B354)=0,"PV inexistent în registru. ","")&amp;IF(OR(D354="",F354="",G354="",H354="",I354=""),"Date incomplete. ","")&amp;IF(AND(N(L354)&lt;&gt;0,M354=""),"Diferență fără observație. ","")&amp;IF(AND(OR(I354="Deteriorat",I354="Defect",I354="Lipsă"),M354=""),"Stare fără observație. ","")))</f>
        <v/>
      </c>
    </row>
    <row r="355" spans="1:14" x14ac:dyDescent="0.2">
      <c r="A355" s="1" t="str">
        <f t="shared" si="15"/>
        <v/>
      </c>
      <c r="B355" s="15"/>
      <c r="C355" s="16" t="str">
        <f>IF(B355="","",COUNTIF(INDEX($B:$B,5):B355,B355))</f>
        <v/>
      </c>
      <c r="D355" s="17"/>
      <c r="E355" s="6"/>
      <c r="F355" s="15"/>
      <c r="G355" s="6"/>
      <c r="H355" s="6"/>
      <c r="I355" s="15"/>
      <c r="J355" s="18"/>
      <c r="K355" s="19" t="str">
        <f t="shared" si="16"/>
        <v/>
      </c>
      <c r="L355" s="20" t="str">
        <f t="shared" si="17"/>
        <v/>
      </c>
      <c r="M355" s="17"/>
      <c r="N355" s="21" t="str">
        <f>IF(B355="","",TRIM(IF(COUNTIF('Registru PV'!$B$5:$B$304,B355)=0,"PV inexistent în registru. ","")&amp;IF(OR(D355="",F355="",G355="",H355="",I355=""),"Date incomplete. ","")&amp;IF(AND(N(L355)&lt;&gt;0,M355=""),"Diferență fără observație. ","")&amp;IF(AND(OR(I355="Deteriorat",I355="Defect",I355="Lipsă"),M355=""),"Stare fără observație. ","")))</f>
        <v/>
      </c>
    </row>
    <row r="356" spans="1:14" x14ac:dyDescent="0.2">
      <c r="A356" s="1" t="str">
        <f t="shared" si="15"/>
        <v/>
      </c>
      <c r="B356" s="15"/>
      <c r="C356" s="16" t="str">
        <f>IF(B356="","",COUNTIF(INDEX($B:$B,5):B356,B356))</f>
        <v/>
      </c>
      <c r="D356" s="17"/>
      <c r="E356" s="6"/>
      <c r="F356" s="15"/>
      <c r="G356" s="6"/>
      <c r="H356" s="6"/>
      <c r="I356" s="15"/>
      <c r="J356" s="18"/>
      <c r="K356" s="19" t="str">
        <f t="shared" si="16"/>
        <v/>
      </c>
      <c r="L356" s="20" t="str">
        <f t="shared" si="17"/>
        <v/>
      </c>
      <c r="M356" s="17"/>
      <c r="N356" s="21" t="str">
        <f>IF(B356="","",TRIM(IF(COUNTIF('Registru PV'!$B$5:$B$304,B356)=0,"PV inexistent în registru. ","")&amp;IF(OR(D356="",F356="",G356="",H356="",I356=""),"Date incomplete. ","")&amp;IF(AND(N(L356)&lt;&gt;0,M356=""),"Diferență fără observație. ","")&amp;IF(AND(OR(I356="Deteriorat",I356="Defect",I356="Lipsă"),M356=""),"Stare fără observație. ","")))</f>
        <v/>
      </c>
    </row>
    <row r="357" spans="1:14" x14ac:dyDescent="0.2">
      <c r="A357" s="1" t="str">
        <f t="shared" si="15"/>
        <v/>
      </c>
      <c r="B357" s="15"/>
      <c r="C357" s="16" t="str">
        <f>IF(B357="","",COUNTIF(INDEX($B:$B,5):B357,B357))</f>
        <v/>
      </c>
      <c r="D357" s="17"/>
      <c r="E357" s="6"/>
      <c r="F357" s="15"/>
      <c r="G357" s="6"/>
      <c r="H357" s="6"/>
      <c r="I357" s="15"/>
      <c r="J357" s="18"/>
      <c r="K357" s="19" t="str">
        <f t="shared" si="16"/>
        <v/>
      </c>
      <c r="L357" s="20" t="str">
        <f t="shared" si="17"/>
        <v/>
      </c>
      <c r="M357" s="17"/>
      <c r="N357" s="21" t="str">
        <f>IF(B357="","",TRIM(IF(COUNTIF('Registru PV'!$B$5:$B$304,B357)=0,"PV inexistent în registru. ","")&amp;IF(OR(D357="",F357="",G357="",H357="",I357=""),"Date incomplete. ","")&amp;IF(AND(N(L357)&lt;&gt;0,M357=""),"Diferență fără observație. ","")&amp;IF(AND(OR(I357="Deteriorat",I357="Defect",I357="Lipsă"),M357=""),"Stare fără observație. ","")))</f>
        <v/>
      </c>
    </row>
    <row r="358" spans="1:14" x14ac:dyDescent="0.2">
      <c r="A358" s="1" t="str">
        <f t="shared" si="15"/>
        <v/>
      </c>
      <c r="B358" s="15"/>
      <c r="C358" s="16" t="str">
        <f>IF(B358="","",COUNTIF(INDEX($B:$B,5):B358,B358))</f>
        <v/>
      </c>
      <c r="D358" s="17"/>
      <c r="E358" s="6"/>
      <c r="F358" s="15"/>
      <c r="G358" s="6"/>
      <c r="H358" s="6"/>
      <c r="I358" s="15"/>
      <c r="J358" s="18"/>
      <c r="K358" s="19" t="str">
        <f t="shared" si="16"/>
        <v/>
      </c>
      <c r="L358" s="20" t="str">
        <f t="shared" si="17"/>
        <v/>
      </c>
      <c r="M358" s="17"/>
      <c r="N358" s="21" t="str">
        <f>IF(B358="","",TRIM(IF(COUNTIF('Registru PV'!$B$5:$B$304,B358)=0,"PV inexistent în registru. ","")&amp;IF(OR(D358="",F358="",G358="",H358="",I358=""),"Date incomplete. ","")&amp;IF(AND(N(L358)&lt;&gt;0,M358=""),"Diferență fără observație. ","")&amp;IF(AND(OR(I358="Deteriorat",I358="Defect",I358="Lipsă"),M358=""),"Stare fără observație. ","")))</f>
        <v/>
      </c>
    </row>
    <row r="359" spans="1:14" x14ac:dyDescent="0.2">
      <c r="A359" s="1" t="str">
        <f t="shared" si="15"/>
        <v/>
      </c>
      <c r="B359" s="15"/>
      <c r="C359" s="16" t="str">
        <f>IF(B359="","",COUNTIF(INDEX($B:$B,5):B359,B359))</f>
        <v/>
      </c>
      <c r="D359" s="17"/>
      <c r="E359" s="6"/>
      <c r="F359" s="15"/>
      <c r="G359" s="6"/>
      <c r="H359" s="6"/>
      <c r="I359" s="15"/>
      <c r="J359" s="18"/>
      <c r="K359" s="19" t="str">
        <f t="shared" si="16"/>
        <v/>
      </c>
      <c r="L359" s="20" t="str">
        <f t="shared" si="17"/>
        <v/>
      </c>
      <c r="M359" s="17"/>
      <c r="N359" s="21" t="str">
        <f>IF(B359="","",TRIM(IF(COUNTIF('Registru PV'!$B$5:$B$304,B359)=0,"PV inexistent în registru. ","")&amp;IF(OR(D359="",F359="",G359="",H359="",I359=""),"Date incomplete. ","")&amp;IF(AND(N(L359)&lt;&gt;0,M359=""),"Diferență fără observație. ","")&amp;IF(AND(OR(I359="Deteriorat",I359="Defect",I359="Lipsă"),M359=""),"Stare fără observație. ","")))</f>
        <v/>
      </c>
    </row>
    <row r="360" spans="1:14" x14ac:dyDescent="0.2">
      <c r="A360" s="1" t="str">
        <f t="shared" si="15"/>
        <v/>
      </c>
      <c r="B360" s="15"/>
      <c r="C360" s="16" t="str">
        <f>IF(B360="","",COUNTIF(INDEX($B:$B,5):B360,B360))</f>
        <v/>
      </c>
      <c r="D360" s="17"/>
      <c r="E360" s="6"/>
      <c r="F360" s="15"/>
      <c r="G360" s="6"/>
      <c r="H360" s="6"/>
      <c r="I360" s="15"/>
      <c r="J360" s="18"/>
      <c r="K360" s="19" t="str">
        <f t="shared" si="16"/>
        <v/>
      </c>
      <c r="L360" s="20" t="str">
        <f t="shared" si="17"/>
        <v/>
      </c>
      <c r="M360" s="17"/>
      <c r="N360" s="21" t="str">
        <f>IF(B360="","",TRIM(IF(COUNTIF('Registru PV'!$B$5:$B$304,B360)=0,"PV inexistent în registru. ","")&amp;IF(OR(D360="",F360="",G360="",H360="",I360=""),"Date incomplete. ","")&amp;IF(AND(N(L360)&lt;&gt;0,M360=""),"Diferență fără observație. ","")&amp;IF(AND(OR(I360="Deteriorat",I360="Defect",I360="Lipsă"),M360=""),"Stare fără observație. ","")))</f>
        <v/>
      </c>
    </row>
    <row r="361" spans="1:14" x14ac:dyDescent="0.2">
      <c r="A361" s="1" t="str">
        <f t="shared" si="15"/>
        <v/>
      </c>
      <c r="B361" s="15"/>
      <c r="C361" s="16" t="str">
        <f>IF(B361="","",COUNTIF(INDEX($B:$B,5):B361,B361))</f>
        <v/>
      </c>
      <c r="D361" s="17"/>
      <c r="E361" s="6"/>
      <c r="F361" s="15"/>
      <c r="G361" s="6"/>
      <c r="H361" s="6"/>
      <c r="I361" s="15"/>
      <c r="J361" s="18"/>
      <c r="K361" s="19" t="str">
        <f t="shared" si="16"/>
        <v/>
      </c>
      <c r="L361" s="20" t="str">
        <f t="shared" si="17"/>
        <v/>
      </c>
      <c r="M361" s="17"/>
      <c r="N361" s="21" t="str">
        <f>IF(B361="","",TRIM(IF(COUNTIF('Registru PV'!$B$5:$B$304,B361)=0,"PV inexistent în registru. ","")&amp;IF(OR(D361="",F361="",G361="",H361="",I361=""),"Date incomplete. ","")&amp;IF(AND(N(L361)&lt;&gt;0,M361=""),"Diferență fără observație. ","")&amp;IF(AND(OR(I361="Deteriorat",I361="Defect",I361="Lipsă"),M361=""),"Stare fără observație. ","")))</f>
        <v/>
      </c>
    </row>
    <row r="362" spans="1:14" x14ac:dyDescent="0.2">
      <c r="A362" s="1" t="str">
        <f t="shared" si="15"/>
        <v/>
      </c>
      <c r="B362" s="15"/>
      <c r="C362" s="16" t="str">
        <f>IF(B362="","",COUNTIF(INDEX($B:$B,5):B362,B362))</f>
        <v/>
      </c>
      <c r="D362" s="17"/>
      <c r="E362" s="6"/>
      <c r="F362" s="15"/>
      <c r="G362" s="6"/>
      <c r="H362" s="6"/>
      <c r="I362" s="15"/>
      <c r="J362" s="18"/>
      <c r="K362" s="19" t="str">
        <f t="shared" si="16"/>
        <v/>
      </c>
      <c r="L362" s="20" t="str">
        <f t="shared" si="17"/>
        <v/>
      </c>
      <c r="M362" s="17"/>
      <c r="N362" s="21" t="str">
        <f>IF(B362="","",TRIM(IF(COUNTIF('Registru PV'!$B$5:$B$304,B362)=0,"PV inexistent în registru. ","")&amp;IF(OR(D362="",F362="",G362="",H362="",I362=""),"Date incomplete. ","")&amp;IF(AND(N(L362)&lt;&gt;0,M362=""),"Diferență fără observație. ","")&amp;IF(AND(OR(I362="Deteriorat",I362="Defect",I362="Lipsă"),M362=""),"Stare fără observație. ","")))</f>
        <v/>
      </c>
    </row>
    <row r="363" spans="1:14" x14ac:dyDescent="0.2">
      <c r="A363" s="1" t="str">
        <f t="shared" si="15"/>
        <v/>
      </c>
      <c r="B363" s="15"/>
      <c r="C363" s="16" t="str">
        <f>IF(B363="","",COUNTIF(INDEX($B:$B,5):B363,B363))</f>
        <v/>
      </c>
      <c r="D363" s="17"/>
      <c r="E363" s="6"/>
      <c r="F363" s="15"/>
      <c r="G363" s="6"/>
      <c r="H363" s="6"/>
      <c r="I363" s="15"/>
      <c r="J363" s="18"/>
      <c r="K363" s="19" t="str">
        <f t="shared" si="16"/>
        <v/>
      </c>
      <c r="L363" s="20" t="str">
        <f t="shared" si="17"/>
        <v/>
      </c>
      <c r="M363" s="17"/>
      <c r="N363" s="21" t="str">
        <f>IF(B363="","",TRIM(IF(COUNTIF('Registru PV'!$B$5:$B$304,B363)=0,"PV inexistent în registru. ","")&amp;IF(OR(D363="",F363="",G363="",H363="",I363=""),"Date incomplete. ","")&amp;IF(AND(N(L363)&lt;&gt;0,M363=""),"Diferență fără observație. ","")&amp;IF(AND(OR(I363="Deteriorat",I363="Defect",I363="Lipsă"),M363=""),"Stare fără observație. ","")))</f>
        <v/>
      </c>
    </row>
    <row r="364" spans="1:14" x14ac:dyDescent="0.2">
      <c r="A364" s="1" t="str">
        <f t="shared" si="15"/>
        <v/>
      </c>
      <c r="B364" s="15"/>
      <c r="C364" s="16" t="str">
        <f>IF(B364="","",COUNTIF(INDEX($B:$B,5):B364,B364))</f>
        <v/>
      </c>
      <c r="D364" s="17"/>
      <c r="E364" s="6"/>
      <c r="F364" s="15"/>
      <c r="G364" s="6"/>
      <c r="H364" s="6"/>
      <c r="I364" s="15"/>
      <c r="J364" s="18"/>
      <c r="K364" s="19" t="str">
        <f t="shared" si="16"/>
        <v/>
      </c>
      <c r="L364" s="20" t="str">
        <f t="shared" si="17"/>
        <v/>
      </c>
      <c r="M364" s="17"/>
      <c r="N364" s="21" t="str">
        <f>IF(B364="","",TRIM(IF(COUNTIF('Registru PV'!$B$5:$B$304,B364)=0,"PV inexistent în registru. ","")&amp;IF(OR(D364="",F364="",G364="",H364="",I364=""),"Date incomplete. ","")&amp;IF(AND(N(L364)&lt;&gt;0,M364=""),"Diferență fără observație. ","")&amp;IF(AND(OR(I364="Deteriorat",I364="Defect",I364="Lipsă"),M364=""),"Stare fără observație. ","")))</f>
        <v/>
      </c>
    </row>
    <row r="365" spans="1:14" x14ac:dyDescent="0.2">
      <c r="A365" s="1" t="str">
        <f t="shared" si="15"/>
        <v/>
      </c>
      <c r="B365" s="15"/>
      <c r="C365" s="16" t="str">
        <f>IF(B365="","",COUNTIF(INDEX($B:$B,5):B365,B365))</f>
        <v/>
      </c>
      <c r="D365" s="17"/>
      <c r="E365" s="6"/>
      <c r="F365" s="15"/>
      <c r="G365" s="6"/>
      <c r="H365" s="6"/>
      <c r="I365" s="15"/>
      <c r="J365" s="18"/>
      <c r="K365" s="19" t="str">
        <f t="shared" si="16"/>
        <v/>
      </c>
      <c r="L365" s="20" t="str">
        <f t="shared" si="17"/>
        <v/>
      </c>
      <c r="M365" s="17"/>
      <c r="N365" s="21" t="str">
        <f>IF(B365="","",TRIM(IF(COUNTIF('Registru PV'!$B$5:$B$304,B365)=0,"PV inexistent în registru. ","")&amp;IF(OR(D365="",F365="",G365="",H365="",I365=""),"Date incomplete. ","")&amp;IF(AND(N(L365)&lt;&gt;0,M365=""),"Diferență fără observație. ","")&amp;IF(AND(OR(I365="Deteriorat",I365="Defect",I365="Lipsă"),M365=""),"Stare fără observație. ","")))</f>
        <v/>
      </c>
    </row>
    <row r="366" spans="1:14" x14ac:dyDescent="0.2">
      <c r="A366" s="1" t="str">
        <f t="shared" si="15"/>
        <v/>
      </c>
      <c r="B366" s="15"/>
      <c r="C366" s="16" t="str">
        <f>IF(B366="","",COUNTIF(INDEX($B:$B,5):B366,B366))</f>
        <v/>
      </c>
      <c r="D366" s="17"/>
      <c r="E366" s="6"/>
      <c r="F366" s="15"/>
      <c r="G366" s="6"/>
      <c r="H366" s="6"/>
      <c r="I366" s="15"/>
      <c r="J366" s="18"/>
      <c r="K366" s="19" t="str">
        <f t="shared" si="16"/>
        <v/>
      </c>
      <c r="L366" s="20" t="str">
        <f t="shared" si="17"/>
        <v/>
      </c>
      <c r="M366" s="17"/>
      <c r="N366" s="21" t="str">
        <f>IF(B366="","",TRIM(IF(COUNTIF('Registru PV'!$B$5:$B$304,B366)=0,"PV inexistent în registru. ","")&amp;IF(OR(D366="",F366="",G366="",H366="",I366=""),"Date incomplete. ","")&amp;IF(AND(N(L366)&lt;&gt;0,M366=""),"Diferență fără observație. ","")&amp;IF(AND(OR(I366="Deteriorat",I366="Defect",I366="Lipsă"),M366=""),"Stare fără observație. ","")))</f>
        <v/>
      </c>
    </row>
    <row r="367" spans="1:14" x14ac:dyDescent="0.2">
      <c r="A367" s="1" t="str">
        <f t="shared" si="15"/>
        <v/>
      </c>
      <c r="B367" s="15"/>
      <c r="C367" s="16" t="str">
        <f>IF(B367="","",COUNTIF(INDEX($B:$B,5):B367,B367))</f>
        <v/>
      </c>
      <c r="D367" s="17"/>
      <c r="E367" s="6"/>
      <c r="F367" s="15"/>
      <c r="G367" s="6"/>
      <c r="H367" s="6"/>
      <c r="I367" s="15"/>
      <c r="J367" s="18"/>
      <c r="K367" s="19" t="str">
        <f t="shared" si="16"/>
        <v/>
      </c>
      <c r="L367" s="20" t="str">
        <f t="shared" si="17"/>
        <v/>
      </c>
      <c r="M367" s="17"/>
      <c r="N367" s="21" t="str">
        <f>IF(B367="","",TRIM(IF(COUNTIF('Registru PV'!$B$5:$B$304,B367)=0,"PV inexistent în registru. ","")&amp;IF(OR(D367="",F367="",G367="",H367="",I367=""),"Date incomplete. ","")&amp;IF(AND(N(L367)&lt;&gt;0,M367=""),"Diferență fără observație. ","")&amp;IF(AND(OR(I367="Deteriorat",I367="Defect",I367="Lipsă"),M367=""),"Stare fără observație. ","")))</f>
        <v/>
      </c>
    </row>
    <row r="368" spans="1:14" x14ac:dyDescent="0.2">
      <c r="A368" s="1" t="str">
        <f t="shared" si="15"/>
        <v/>
      </c>
      <c r="B368" s="15"/>
      <c r="C368" s="16" t="str">
        <f>IF(B368="","",COUNTIF(INDEX($B:$B,5):B368,B368))</f>
        <v/>
      </c>
      <c r="D368" s="17"/>
      <c r="E368" s="6"/>
      <c r="F368" s="15"/>
      <c r="G368" s="6"/>
      <c r="H368" s="6"/>
      <c r="I368" s="15"/>
      <c r="J368" s="18"/>
      <c r="K368" s="19" t="str">
        <f t="shared" si="16"/>
        <v/>
      </c>
      <c r="L368" s="20" t="str">
        <f t="shared" si="17"/>
        <v/>
      </c>
      <c r="M368" s="17"/>
      <c r="N368" s="21" t="str">
        <f>IF(B368="","",TRIM(IF(COUNTIF('Registru PV'!$B$5:$B$304,B368)=0,"PV inexistent în registru. ","")&amp;IF(OR(D368="",F368="",G368="",H368="",I368=""),"Date incomplete. ","")&amp;IF(AND(N(L368)&lt;&gt;0,M368=""),"Diferență fără observație. ","")&amp;IF(AND(OR(I368="Deteriorat",I368="Defect",I368="Lipsă"),M368=""),"Stare fără observație. ","")))</f>
        <v/>
      </c>
    </row>
    <row r="369" spans="1:14" x14ac:dyDescent="0.2">
      <c r="A369" s="1" t="str">
        <f t="shared" si="15"/>
        <v/>
      </c>
      <c r="B369" s="15"/>
      <c r="C369" s="16" t="str">
        <f>IF(B369="","",COUNTIF(INDEX($B:$B,5):B369,B369))</f>
        <v/>
      </c>
      <c r="D369" s="17"/>
      <c r="E369" s="6"/>
      <c r="F369" s="15"/>
      <c r="G369" s="6"/>
      <c r="H369" s="6"/>
      <c r="I369" s="15"/>
      <c r="J369" s="18"/>
      <c r="K369" s="19" t="str">
        <f t="shared" si="16"/>
        <v/>
      </c>
      <c r="L369" s="20" t="str">
        <f t="shared" si="17"/>
        <v/>
      </c>
      <c r="M369" s="17"/>
      <c r="N369" s="21" t="str">
        <f>IF(B369="","",TRIM(IF(COUNTIF('Registru PV'!$B$5:$B$304,B369)=0,"PV inexistent în registru. ","")&amp;IF(OR(D369="",F369="",G369="",H369="",I369=""),"Date incomplete. ","")&amp;IF(AND(N(L369)&lt;&gt;0,M369=""),"Diferență fără observație. ","")&amp;IF(AND(OR(I369="Deteriorat",I369="Defect",I369="Lipsă"),M369=""),"Stare fără observație. ","")))</f>
        <v/>
      </c>
    </row>
    <row r="370" spans="1:14" x14ac:dyDescent="0.2">
      <c r="A370" s="1" t="str">
        <f t="shared" si="15"/>
        <v/>
      </c>
      <c r="B370" s="15"/>
      <c r="C370" s="16" t="str">
        <f>IF(B370="","",COUNTIF(INDEX($B:$B,5):B370,B370))</f>
        <v/>
      </c>
      <c r="D370" s="17"/>
      <c r="E370" s="6"/>
      <c r="F370" s="15"/>
      <c r="G370" s="6"/>
      <c r="H370" s="6"/>
      <c r="I370" s="15"/>
      <c r="J370" s="18"/>
      <c r="K370" s="19" t="str">
        <f t="shared" si="16"/>
        <v/>
      </c>
      <c r="L370" s="20" t="str">
        <f t="shared" si="17"/>
        <v/>
      </c>
      <c r="M370" s="17"/>
      <c r="N370" s="21" t="str">
        <f>IF(B370="","",TRIM(IF(COUNTIF('Registru PV'!$B$5:$B$304,B370)=0,"PV inexistent în registru. ","")&amp;IF(OR(D370="",F370="",G370="",H370="",I370=""),"Date incomplete. ","")&amp;IF(AND(N(L370)&lt;&gt;0,M370=""),"Diferență fără observație. ","")&amp;IF(AND(OR(I370="Deteriorat",I370="Defect",I370="Lipsă"),M370=""),"Stare fără observație. ","")))</f>
        <v/>
      </c>
    </row>
    <row r="371" spans="1:14" x14ac:dyDescent="0.2">
      <c r="A371" s="1" t="str">
        <f t="shared" si="15"/>
        <v/>
      </c>
      <c r="B371" s="15"/>
      <c r="C371" s="16" t="str">
        <f>IF(B371="","",COUNTIF(INDEX($B:$B,5):B371,B371))</f>
        <v/>
      </c>
      <c r="D371" s="17"/>
      <c r="E371" s="6"/>
      <c r="F371" s="15"/>
      <c r="G371" s="6"/>
      <c r="H371" s="6"/>
      <c r="I371" s="15"/>
      <c r="J371" s="18"/>
      <c r="K371" s="19" t="str">
        <f t="shared" si="16"/>
        <v/>
      </c>
      <c r="L371" s="20" t="str">
        <f t="shared" si="17"/>
        <v/>
      </c>
      <c r="M371" s="17"/>
      <c r="N371" s="21" t="str">
        <f>IF(B371="","",TRIM(IF(COUNTIF('Registru PV'!$B$5:$B$304,B371)=0,"PV inexistent în registru. ","")&amp;IF(OR(D371="",F371="",G371="",H371="",I371=""),"Date incomplete. ","")&amp;IF(AND(N(L371)&lt;&gt;0,M371=""),"Diferență fără observație. ","")&amp;IF(AND(OR(I371="Deteriorat",I371="Defect",I371="Lipsă"),M371=""),"Stare fără observație. ","")))</f>
        <v/>
      </c>
    </row>
    <row r="372" spans="1:14" x14ac:dyDescent="0.2">
      <c r="A372" s="1" t="str">
        <f t="shared" si="15"/>
        <v/>
      </c>
      <c r="B372" s="15"/>
      <c r="C372" s="16" t="str">
        <f>IF(B372="","",COUNTIF(INDEX($B:$B,5):B372,B372))</f>
        <v/>
      </c>
      <c r="D372" s="17"/>
      <c r="E372" s="6"/>
      <c r="F372" s="15"/>
      <c r="G372" s="6"/>
      <c r="H372" s="6"/>
      <c r="I372" s="15"/>
      <c r="J372" s="18"/>
      <c r="K372" s="19" t="str">
        <f t="shared" si="16"/>
        <v/>
      </c>
      <c r="L372" s="20" t="str">
        <f t="shared" si="17"/>
        <v/>
      </c>
      <c r="M372" s="17"/>
      <c r="N372" s="21" t="str">
        <f>IF(B372="","",TRIM(IF(COUNTIF('Registru PV'!$B$5:$B$304,B372)=0,"PV inexistent în registru. ","")&amp;IF(OR(D372="",F372="",G372="",H372="",I372=""),"Date incomplete. ","")&amp;IF(AND(N(L372)&lt;&gt;0,M372=""),"Diferență fără observație. ","")&amp;IF(AND(OR(I372="Deteriorat",I372="Defect",I372="Lipsă"),M372=""),"Stare fără observație. ","")))</f>
        <v/>
      </c>
    </row>
    <row r="373" spans="1:14" x14ac:dyDescent="0.2">
      <c r="A373" s="1" t="str">
        <f t="shared" si="15"/>
        <v/>
      </c>
      <c r="B373" s="15"/>
      <c r="C373" s="16" t="str">
        <f>IF(B373="","",COUNTIF(INDEX($B:$B,5):B373,B373))</f>
        <v/>
      </c>
      <c r="D373" s="17"/>
      <c r="E373" s="6"/>
      <c r="F373" s="15"/>
      <c r="G373" s="6"/>
      <c r="H373" s="6"/>
      <c r="I373" s="15"/>
      <c r="J373" s="18"/>
      <c r="K373" s="19" t="str">
        <f t="shared" si="16"/>
        <v/>
      </c>
      <c r="L373" s="20" t="str">
        <f t="shared" si="17"/>
        <v/>
      </c>
      <c r="M373" s="17"/>
      <c r="N373" s="21" t="str">
        <f>IF(B373="","",TRIM(IF(COUNTIF('Registru PV'!$B$5:$B$304,B373)=0,"PV inexistent în registru. ","")&amp;IF(OR(D373="",F373="",G373="",H373="",I373=""),"Date incomplete. ","")&amp;IF(AND(N(L373)&lt;&gt;0,M373=""),"Diferență fără observație. ","")&amp;IF(AND(OR(I373="Deteriorat",I373="Defect",I373="Lipsă"),M373=""),"Stare fără observație. ","")))</f>
        <v/>
      </c>
    </row>
    <row r="374" spans="1:14" x14ac:dyDescent="0.2">
      <c r="A374" s="1" t="str">
        <f t="shared" si="15"/>
        <v/>
      </c>
      <c r="B374" s="15"/>
      <c r="C374" s="16" t="str">
        <f>IF(B374="","",COUNTIF(INDEX($B:$B,5):B374,B374))</f>
        <v/>
      </c>
      <c r="D374" s="17"/>
      <c r="E374" s="6"/>
      <c r="F374" s="15"/>
      <c r="G374" s="6"/>
      <c r="H374" s="6"/>
      <c r="I374" s="15"/>
      <c r="J374" s="18"/>
      <c r="K374" s="19" t="str">
        <f t="shared" si="16"/>
        <v/>
      </c>
      <c r="L374" s="20" t="str">
        <f t="shared" si="17"/>
        <v/>
      </c>
      <c r="M374" s="17"/>
      <c r="N374" s="21" t="str">
        <f>IF(B374="","",TRIM(IF(COUNTIF('Registru PV'!$B$5:$B$304,B374)=0,"PV inexistent în registru. ","")&amp;IF(OR(D374="",F374="",G374="",H374="",I374=""),"Date incomplete. ","")&amp;IF(AND(N(L374)&lt;&gt;0,M374=""),"Diferență fără observație. ","")&amp;IF(AND(OR(I374="Deteriorat",I374="Defect",I374="Lipsă"),M374=""),"Stare fără observație. ","")))</f>
        <v/>
      </c>
    </row>
    <row r="375" spans="1:14" x14ac:dyDescent="0.2">
      <c r="A375" s="1" t="str">
        <f t="shared" si="15"/>
        <v/>
      </c>
      <c r="B375" s="15"/>
      <c r="C375" s="16" t="str">
        <f>IF(B375="","",COUNTIF(INDEX($B:$B,5):B375,B375))</f>
        <v/>
      </c>
      <c r="D375" s="17"/>
      <c r="E375" s="6"/>
      <c r="F375" s="15"/>
      <c r="G375" s="6"/>
      <c r="H375" s="6"/>
      <c r="I375" s="15"/>
      <c r="J375" s="18"/>
      <c r="K375" s="19" t="str">
        <f t="shared" si="16"/>
        <v/>
      </c>
      <c r="L375" s="20" t="str">
        <f t="shared" si="17"/>
        <v/>
      </c>
      <c r="M375" s="17"/>
      <c r="N375" s="21" t="str">
        <f>IF(B375="","",TRIM(IF(COUNTIF('Registru PV'!$B$5:$B$304,B375)=0,"PV inexistent în registru. ","")&amp;IF(OR(D375="",F375="",G375="",H375="",I375=""),"Date incomplete. ","")&amp;IF(AND(N(L375)&lt;&gt;0,M375=""),"Diferență fără observație. ","")&amp;IF(AND(OR(I375="Deteriorat",I375="Defect",I375="Lipsă"),M375=""),"Stare fără observație. ","")))</f>
        <v/>
      </c>
    </row>
    <row r="376" spans="1:14" x14ac:dyDescent="0.2">
      <c r="A376" s="1" t="str">
        <f t="shared" si="15"/>
        <v/>
      </c>
      <c r="B376" s="15"/>
      <c r="C376" s="16" t="str">
        <f>IF(B376="","",COUNTIF(INDEX($B:$B,5):B376,B376))</f>
        <v/>
      </c>
      <c r="D376" s="17"/>
      <c r="E376" s="6"/>
      <c r="F376" s="15"/>
      <c r="G376" s="6"/>
      <c r="H376" s="6"/>
      <c r="I376" s="15"/>
      <c r="J376" s="18"/>
      <c r="K376" s="19" t="str">
        <f t="shared" si="16"/>
        <v/>
      </c>
      <c r="L376" s="20" t="str">
        <f t="shared" si="17"/>
        <v/>
      </c>
      <c r="M376" s="17"/>
      <c r="N376" s="21" t="str">
        <f>IF(B376="","",TRIM(IF(COUNTIF('Registru PV'!$B$5:$B$304,B376)=0,"PV inexistent în registru. ","")&amp;IF(OR(D376="",F376="",G376="",H376="",I376=""),"Date incomplete. ","")&amp;IF(AND(N(L376)&lt;&gt;0,M376=""),"Diferență fără observație. ","")&amp;IF(AND(OR(I376="Deteriorat",I376="Defect",I376="Lipsă"),M376=""),"Stare fără observație. ","")))</f>
        <v/>
      </c>
    </row>
    <row r="377" spans="1:14" x14ac:dyDescent="0.2">
      <c r="A377" s="1" t="str">
        <f t="shared" si="15"/>
        <v/>
      </c>
      <c r="B377" s="15"/>
      <c r="C377" s="16" t="str">
        <f>IF(B377="","",COUNTIF(INDEX($B:$B,5):B377,B377))</f>
        <v/>
      </c>
      <c r="D377" s="17"/>
      <c r="E377" s="6"/>
      <c r="F377" s="15"/>
      <c r="G377" s="6"/>
      <c r="H377" s="6"/>
      <c r="I377" s="15"/>
      <c r="J377" s="18"/>
      <c r="K377" s="19" t="str">
        <f t="shared" si="16"/>
        <v/>
      </c>
      <c r="L377" s="20" t="str">
        <f t="shared" si="17"/>
        <v/>
      </c>
      <c r="M377" s="17"/>
      <c r="N377" s="21" t="str">
        <f>IF(B377="","",TRIM(IF(COUNTIF('Registru PV'!$B$5:$B$304,B377)=0,"PV inexistent în registru. ","")&amp;IF(OR(D377="",F377="",G377="",H377="",I377=""),"Date incomplete. ","")&amp;IF(AND(N(L377)&lt;&gt;0,M377=""),"Diferență fără observație. ","")&amp;IF(AND(OR(I377="Deteriorat",I377="Defect",I377="Lipsă"),M377=""),"Stare fără observație. ","")))</f>
        <v/>
      </c>
    </row>
    <row r="378" spans="1:14" x14ac:dyDescent="0.2">
      <c r="A378" s="1" t="str">
        <f t="shared" si="15"/>
        <v/>
      </c>
      <c r="B378" s="15"/>
      <c r="C378" s="16" t="str">
        <f>IF(B378="","",COUNTIF(INDEX($B:$B,5):B378,B378))</f>
        <v/>
      </c>
      <c r="D378" s="17"/>
      <c r="E378" s="6"/>
      <c r="F378" s="15"/>
      <c r="G378" s="6"/>
      <c r="H378" s="6"/>
      <c r="I378" s="15"/>
      <c r="J378" s="18"/>
      <c r="K378" s="19" t="str">
        <f t="shared" si="16"/>
        <v/>
      </c>
      <c r="L378" s="20" t="str">
        <f t="shared" si="17"/>
        <v/>
      </c>
      <c r="M378" s="17"/>
      <c r="N378" s="21" t="str">
        <f>IF(B378="","",TRIM(IF(COUNTIF('Registru PV'!$B$5:$B$304,B378)=0,"PV inexistent în registru. ","")&amp;IF(OR(D378="",F378="",G378="",H378="",I378=""),"Date incomplete. ","")&amp;IF(AND(N(L378)&lt;&gt;0,M378=""),"Diferență fără observație. ","")&amp;IF(AND(OR(I378="Deteriorat",I378="Defect",I378="Lipsă"),M378=""),"Stare fără observație. ","")))</f>
        <v/>
      </c>
    </row>
    <row r="379" spans="1:14" x14ac:dyDescent="0.2">
      <c r="A379" s="1" t="str">
        <f t="shared" si="15"/>
        <v/>
      </c>
      <c r="B379" s="15"/>
      <c r="C379" s="16" t="str">
        <f>IF(B379="","",COUNTIF(INDEX($B:$B,5):B379,B379))</f>
        <v/>
      </c>
      <c r="D379" s="17"/>
      <c r="E379" s="6"/>
      <c r="F379" s="15"/>
      <c r="G379" s="6"/>
      <c r="H379" s="6"/>
      <c r="I379" s="15"/>
      <c r="J379" s="18"/>
      <c r="K379" s="19" t="str">
        <f t="shared" si="16"/>
        <v/>
      </c>
      <c r="L379" s="20" t="str">
        <f t="shared" si="17"/>
        <v/>
      </c>
      <c r="M379" s="17"/>
      <c r="N379" s="21" t="str">
        <f>IF(B379="","",TRIM(IF(COUNTIF('Registru PV'!$B$5:$B$304,B379)=0,"PV inexistent în registru. ","")&amp;IF(OR(D379="",F379="",G379="",H379="",I379=""),"Date incomplete. ","")&amp;IF(AND(N(L379)&lt;&gt;0,M379=""),"Diferență fără observație. ","")&amp;IF(AND(OR(I379="Deteriorat",I379="Defect",I379="Lipsă"),M379=""),"Stare fără observație. ","")))</f>
        <v/>
      </c>
    </row>
    <row r="380" spans="1:14" x14ac:dyDescent="0.2">
      <c r="A380" s="1" t="str">
        <f t="shared" si="15"/>
        <v/>
      </c>
      <c r="B380" s="15"/>
      <c r="C380" s="16" t="str">
        <f>IF(B380="","",COUNTIF(INDEX($B:$B,5):B380,B380))</f>
        <v/>
      </c>
      <c r="D380" s="17"/>
      <c r="E380" s="6"/>
      <c r="F380" s="15"/>
      <c r="G380" s="6"/>
      <c r="H380" s="6"/>
      <c r="I380" s="15"/>
      <c r="J380" s="18"/>
      <c r="K380" s="19" t="str">
        <f t="shared" si="16"/>
        <v/>
      </c>
      <c r="L380" s="20" t="str">
        <f t="shared" si="17"/>
        <v/>
      </c>
      <c r="M380" s="17"/>
      <c r="N380" s="21" t="str">
        <f>IF(B380="","",TRIM(IF(COUNTIF('Registru PV'!$B$5:$B$304,B380)=0,"PV inexistent în registru. ","")&amp;IF(OR(D380="",F380="",G380="",H380="",I380=""),"Date incomplete. ","")&amp;IF(AND(N(L380)&lt;&gt;0,M380=""),"Diferență fără observație. ","")&amp;IF(AND(OR(I380="Deteriorat",I380="Defect",I380="Lipsă"),M380=""),"Stare fără observație. ","")))</f>
        <v/>
      </c>
    </row>
    <row r="381" spans="1:14" x14ac:dyDescent="0.2">
      <c r="A381" s="1" t="str">
        <f t="shared" si="15"/>
        <v/>
      </c>
      <c r="B381" s="15"/>
      <c r="C381" s="16" t="str">
        <f>IF(B381="","",COUNTIF(INDEX($B:$B,5):B381,B381))</f>
        <v/>
      </c>
      <c r="D381" s="17"/>
      <c r="E381" s="6"/>
      <c r="F381" s="15"/>
      <c r="G381" s="6"/>
      <c r="H381" s="6"/>
      <c r="I381" s="15"/>
      <c r="J381" s="18"/>
      <c r="K381" s="19" t="str">
        <f t="shared" si="16"/>
        <v/>
      </c>
      <c r="L381" s="20" t="str">
        <f t="shared" si="17"/>
        <v/>
      </c>
      <c r="M381" s="17"/>
      <c r="N381" s="21" t="str">
        <f>IF(B381="","",TRIM(IF(COUNTIF('Registru PV'!$B$5:$B$304,B381)=0,"PV inexistent în registru. ","")&amp;IF(OR(D381="",F381="",G381="",H381="",I381=""),"Date incomplete. ","")&amp;IF(AND(N(L381)&lt;&gt;0,M381=""),"Diferență fără observație. ","")&amp;IF(AND(OR(I381="Deteriorat",I381="Defect",I381="Lipsă"),M381=""),"Stare fără observație. ","")))</f>
        <v/>
      </c>
    </row>
    <row r="382" spans="1:14" x14ac:dyDescent="0.2">
      <c r="A382" s="1" t="str">
        <f t="shared" si="15"/>
        <v/>
      </c>
      <c r="B382" s="15"/>
      <c r="C382" s="16" t="str">
        <f>IF(B382="","",COUNTIF(INDEX($B:$B,5):B382,B382))</f>
        <v/>
      </c>
      <c r="D382" s="17"/>
      <c r="E382" s="6"/>
      <c r="F382" s="15"/>
      <c r="G382" s="6"/>
      <c r="H382" s="6"/>
      <c r="I382" s="15"/>
      <c r="J382" s="18"/>
      <c r="K382" s="19" t="str">
        <f t="shared" si="16"/>
        <v/>
      </c>
      <c r="L382" s="20" t="str">
        <f t="shared" si="17"/>
        <v/>
      </c>
      <c r="M382" s="17"/>
      <c r="N382" s="21" t="str">
        <f>IF(B382="","",TRIM(IF(COUNTIF('Registru PV'!$B$5:$B$304,B382)=0,"PV inexistent în registru. ","")&amp;IF(OR(D382="",F382="",G382="",H382="",I382=""),"Date incomplete. ","")&amp;IF(AND(N(L382)&lt;&gt;0,M382=""),"Diferență fără observație. ","")&amp;IF(AND(OR(I382="Deteriorat",I382="Defect",I382="Lipsă"),M382=""),"Stare fără observație. ","")))</f>
        <v/>
      </c>
    </row>
    <row r="383" spans="1:14" x14ac:dyDescent="0.2">
      <c r="A383" s="1" t="str">
        <f t="shared" si="15"/>
        <v/>
      </c>
      <c r="B383" s="15"/>
      <c r="C383" s="16" t="str">
        <f>IF(B383="","",COUNTIF(INDEX($B:$B,5):B383,B383))</f>
        <v/>
      </c>
      <c r="D383" s="17"/>
      <c r="E383" s="6"/>
      <c r="F383" s="15"/>
      <c r="G383" s="6"/>
      <c r="H383" s="6"/>
      <c r="I383" s="15"/>
      <c r="J383" s="18"/>
      <c r="K383" s="19" t="str">
        <f t="shared" si="16"/>
        <v/>
      </c>
      <c r="L383" s="20" t="str">
        <f t="shared" si="17"/>
        <v/>
      </c>
      <c r="M383" s="17"/>
      <c r="N383" s="21" t="str">
        <f>IF(B383="","",TRIM(IF(COUNTIF('Registru PV'!$B$5:$B$304,B383)=0,"PV inexistent în registru. ","")&amp;IF(OR(D383="",F383="",G383="",H383="",I383=""),"Date incomplete. ","")&amp;IF(AND(N(L383)&lt;&gt;0,M383=""),"Diferență fără observație. ","")&amp;IF(AND(OR(I383="Deteriorat",I383="Defect",I383="Lipsă"),M383=""),"Stare fără observație. ","")))</f>
        <v/>
      </c>
    </row>
    <row r="384" spans="1:14" x14ac:dyDescent="0.2">
      <c r="A384" s="1" t="str">
        <f t="shared" si="15"/>
        <v/>
      </c>
      <c r="B384" s="15"/>
      <c r="C384" s="16" t="str">
        <f>IF(B384="","",COUNTIF(INDEX($B:$B,5):B384,B384))</f>
        <v/>
      </c>
      <c r="D384" s="17"/>
      <c r="E384" s="6"/>
      <c r="F384" s="15"/>
      <c r="G384" s="6"/>
      <c r="H384" s="6"/>
      <c r="I384" s="15"/>
      <c r="J384" s="18"/>
      <c r="K384" s="19" t="str">
        <f t="shared" si="16"/>
        <v/>
      </c>
      <c r="L384" s="20" t="str">
        <f t="shared" si="17"/>
        <v/>
      </c>
      <c r="M384" s="17"/>
      <c r="N384" s="21" t="str">
        <f>IF(B384="","",TRIM(IF(COUNTIF('Registru PV'!$B$5:$B$304,B384)=0,"PV inexistent în registru. ","")&amp;IF(OR(D384="",F384="",G384="",H384="",I384=""),"Date incomplete. ","")&amp;IF(AND(N(L384)&lt;&gt;0,M384=""),"Diferență fără observație. ","")&amp;IF(AND(OR(I384="Deteriorat",I384="Defect",I384="Lipsă"),M384=""),"Stare fără observație. ","")))</f>
        <v/>
      </c>
    </row>
    <row r="385" spans="1:14" x14ac:dyDescent="0.2">
      <c r="A385" s="1" t="str">
        <f t="shared" si="15"/>
        <v/>
      </c>
      <c r="B385" s="15"/>
      <c r="C385" s="16" t="str">
        <f>IF(B385="","",COUNTIF(INDEX($B:$B,5):B385,B385))</f>
        <v/>
      </c>
      <c r="D385" s="17"/>
      <c r="E385" s="6"/>
      <c r="F385" s="15"/>
      <c r="G385" s="6"/>
      <c r="H385" s="6"/>
      <c r="I385" s="15"/>
      <c r="J385" s="18"/>
      <c r="K385" s="19" t="str">
        <f t="shared" si="16"/>
        <v/>
      </c>
      <c r="L385" s="20" t="str">
        <f t="shared" si="17"/>
        <v/>
      </c>
      <c r="M385" s="17"/>
      <c r="N385" s="21" t="str">
        <f>IF(B385="","",TRIM(IF(COUNTIF('Registru PV'!$B$5:$B$304,B385)=0,"PV inexistent în registru. ","")&amp;IF(OR(D385="",F385="",G385="",H385="",I385=""),"Date incomplete. ","")&amp;IF(AND(N(L385)&lt;&gt;0,M385=""),"Diferență fără observație. ","")&amp;IF(AND(OR(I385="Deteriorat",I385="Defect",I385="Lipsă"),M385=""),"Stare fără observație. ","")))</f>
        <v/>
      </c>
    </row>
    <row r="386" spans="1:14" x14ac:dyDescent="0.2">
      <c r="A386" s="1" t="str">
        <f t="shared" si="15"/>
        <v/>
      </c>
      <c r="B386" s="15"/>
      <c r="C386" s="16" t="str">
        <f>IF(B386="","",COUNTIF(INDEX($B:$B,5):B386,B386))</f>
        <v/>
      </c>
      <c r="D386" s="17"/>
      <c r="E386" s="6"/>
      <c r="F386" s="15"/>
      <c r="G386" s="6"/>
      <c r="H386" s="6"/>
      <c r="I386" s="15"/>
      <c r="J386" s="18"/>
      <c r="K386" s="19" t="str">
        <f t="shared" si="16"/>
        <v/>
      </c>
      <c r="L386" s="20" t="str">
        <f t="shared" si="17"/>
        <v/>
      </c>
      <c r="M386" s="17"/>
      <c r="N386" s="21" t="str">
        <f>IF(B386="","",TRIM(IF(COUNTIF('Registru PV'!$B$5:$B$304,B386)=0,"PV inexistent în registru. ","")&amp;IF(OR(D386="",F386="",G386="",H386="",I386=""),"Date incomplete. ","")&amp;IF(AND(N(L386)&lt;&gt;0,M386=""),"Diferență fără observație. ","")&amp;IF(AND(OR(I386="Deteriorat",I386="Defect",I386="Lipsă"),M386=""),"Stare fără observație. ","")))</f>
        <v/>
      </c>
    </row>
    <row r="387" spans="1:14" x14ac:dyDescent="0.2">
      <c r="A387" s="1" t="str">
        <f t="shared" si="15"/>
        <v/>
      </c>
      <c r="B387" s="15"/>
      <c r="C387" s="16" t="str">
        <f>IF(B387="","",COUNTIF(INDEX($B:$B,5):B387,B387))</f>
        <v/>
      </c>
      <c r="D387" s="17"/>
      <c r="E387" s="6"/>
      <c r="F387" s="15"/>
      <c r="G387" s="6"/>
      <c r="H387" s="6"/>
      <c r="I387" s="15"/>
      <c r="J387" s="18"/>
      <c r="K387" s="19" t="str">
        <f t="shared" si="16"/>
        <v/>
      </c>
      <c r="L387" s="20" t="str">
        <f t="shared" si="17"/>
        <v/>
      </c>
      <c r="M387" s="17"/>
      <c r="N387" s="21" t="str">
        <f>IF(B387="","",TRIM(IF(COUNTIF('Registru PV'!$B$5:$B$304,B387)=0,"PV inexistent în registru. ","")&amp;IF(OR(D387="",F387="",G387="",H387="",I387=""),"Date incomplete. ","")&amp;IF(AND(N(L387)&lt;&gt;0,M387=""),"Diferență fără observație. ","")&amp;IF(AND(OR(I387="Deteriorat",I387="Defect",I387="Lipsă"),M387=""),"Stare fără observație. ","")))</f>
        <v/>
      </c>
    </row>
    <row r="388" spans="1:14" x14ac:dyDescent="0.2">
      <c r="A388" s="1" t="str">
        <f t="shared" si="15"/>
        <v/>
      </c>
      <c r="B388" s="15"/>
      <c r="C388" s="16" t="str">
        <f>IF(B388="","",COUNTIF(INDEX($B:$B,5):B388,B388))</f>
        <v/>
      </c>
      <c r="D388" s="17"/>
      <c r="E388" s="6"/>
      <c r="F388" s="15"/>
      <c r="G388" s="6"/>
      <c r="H388" s="6"/>
      <c r="I388" s="15"/>
      <c r="J388" s="18"/>
      <c r="K388" s="19" t="str">
        <f t="shared" si="16"/>
        <v/>
      </c>
      <c r="L388" s="20" t="str">
        <f t="shared" si="17"/>
        <v/>
      </c>
      <c r="M388" s="17"/>
      <c r="N388" s="21" t="str">
        <f>IF(B388="","",TRIM(IF(COUNTIF('Registru PV'!$B$5:$B$304,B388)=0,"PV inexistent în registru. ","")&amp;IF(OR(D388="",F388="",G388="",H388="",I388=""),"Date incomplete. ","")&amp;IF(AND(N(L388)&lt;&gt;0,M388=""),"Diferență fără observație. ","")&amp;IF(AND(OR(I388="Deteriorat",I388="Defect",I388="Lipsă"),M388=""),"Stare fără observație. ","")))</f>
        <v/>
      </c>
    </row>
    <row r="389" spans="1:14" x14ac:dyDescent="0.2">
      <c r="A389" s="1" t="str">
        <f t="shared" ref="A389:A452" si="18">IF(B389="","",B389&amp;"|"&amp;C389)</f>
        <v/>
      </c>
      <c r="B389" s="15"/>
      <c r="C389" s="16" t="str">
        <f>IF(B389="","",COUNTIF(INDEX($B:$B,5):B389,B389))</f>
        <v/>
      </c>
      <c r="D389" s="17"/>
      <c r="E389" s="6"/>
      <c r="F389" s="15"/>
      <c r="G389" s="6"/>
      <c r="H389" s="6"/>
      <c r="I389" s="15"/>
      <c r="J389" s="18"/>
      <c r="K389" s="19" t="str">
        <f t="shared" ref="K389:K452" si="19">IF(OR(B389="",J389=""),"",G389*J389)</f>
        <v/>
      </c>
      <c r="L389" s="20" t="str">
        <f t="shared" ref="L389:L452" si="20">IF(OR(G389="",H389=""),"",H389-G389)</f>
        <v/>
      </c>
      <c r="M389" s="17"/>
      <c r="N389" s="21" t="str">
        <f>IF(B389="","",TRIM(IF(COUNTIF('Registru PV'!$B$5:$B$304,B389)=0,"PV inexistent în registru. ","")&amp;IF(OR(D389="",F389="",G389="",H389="",I389=""),"Date incomplete. ","")&amp;IF(AND(N(L389)&lt;&gt;0,M389=""),"Diferență fără observație. ","")&amp;IF(AND(OR(I389="Deteriorat",I389="Defect",I389="Lipsă"),M389=""),"Stare fără observație. ","")))</f>
        <v/>
      </c>
    </row>
    <row r="390" spans="1:14" x14ac:dyDescent="0.2">
      <c r="A390" s="1" t="str">
        <f t="shared" si="18"/>
        <v/>
      </c>
      <c r="B390" s="15"/>
      <c r="C390" s="16" t="str">
        <f>IF(B390="","",COUNTIF(INDEX($B:$B,5):B390,B390))</f>
        <v/>
      </c>
      <c r="D390" s="17"/>
      <c r="E390" s="6"/>
      <c r="F390" s="15"/>
      <c r="G390" s="6"/>
      <c r="H390" s="6"/>
      <c r="I390" s="15"/>
      <c r="J390" s="18"/>
      <c r="K390" s="19" t="str">
        <f t="shared" si="19"/>
        <v/>
      </c>
      <c r="L390" s="20" t="str">
        <f t="shared" si="20"/>
        <v/>
      </c>
      <c r="M390" s="17"/>
      <c r="N390" s="21" t="str">
        <f>IF(B390="","",TRIM(IF(COUNTIF('Registru PV'!$B$5:$B$304,B390)=0,"PV inexistent în registru. ","")&amp;IF(OR(D390="",F390="",G390="",H390="",I390=""),"Date incomplete. ","")&amp;IF(AND(N(L390)&lt;&gt;0,M390=""),"Diferență fără observație. ","")&amp;IF(AND(OR(I390="Deteriorat",I390="Defect",I390="Lipsă"),M390=""),"Stare fără observație. ","")))</f>
        <v/>
      </c>
    </row>
    <row r="391" spans="1:14" x14ac:dyDescent="0.2">
      <c r="A391" s="1" t="str">
        <f t="shared" si="18"/>
        <v/>
      </c>
      <c r="B391" s="15"/>
      <c r="C391" s="16" t="str">
        <f>IF(B391="","",COUNTIF(INDEX($B:$B,5):B391,B391))</f>
        <v/>
      </c>
      <c r="D391" s="17"/>
      <c r="E391" s="6"/>
      <c r="F391" s="15"/>
      <c r="G391" s="6"/>
      <c r="H391" s="6"/>
      <c r="I391" s="15"/>
      <c r="J391" s="18"/>
      <c r="K391" s="19" t="str">
        <f t="shared" si="19"/>
        <v/>
      </c>
      <c r="L391" s="20" t="str">
        <f t="shared" si="20"/>
        <v/>
      </c>
      <c r="M391" s="17"/>
      <c r="N391" s="21" t="str">
        <f>IF(B391="","",TRIM(IF(COUNTIF('Registru PV'!$B$5:$B$304,B391)=0,"PV inexistent în registru. ","")&amp;IF(OR(D391="",F391="",G391="",H391="",I391=""),"Date incomplete. ","")&amp;IF(AND(N(L391)&lt;&gt;0,M391=""),"Diferență fără observație. ","")&amp;IF(AND(OR(I391="Deteriorat",I391="Defect",I391="Lipsă"),M391=""),"Stare fără observație. ","")))</f>
        <v/>
      </c>
    </row>
    <row r="392" spans="1:14" x14ac:dyDescent="0.2">
      <c r="A392" s="1" t="str">
        <f t="shared" si="18"/>
        <v/>
      </c>
      <c r="B392" s="15"/>
      <c r="C392" s="16" t="str">
        <f>IF(B392="","",COUNTIF(INDEX($B:$B,5):B392,B392))</f>
        <v/>
      </c>
      <c r="D392" s="17"/>
      <c r="E392" s="6"/>
      <c r="F392" s="15"/>
      <c r="G392" s="6"/>
      <c r="H392" s="6"/>
      <c r="I392" s="15"/>
      <c r="J392" s="18"/>
      <c r="K392" s="19" t="str">
        <f t="shared" si="19"/>
        <v/>
      </c>
      <c r="L392" s="20" t="str">
        <f t="shared" si="20"/>
        <v/>
      </c>
      <c r="M392" s="17"/>
      <c r="N392" s="21" t="str">
        <f>IF(B392="","",TRIM(IF(COUNTIF('Registru PV'!$B$5:$B$304,B392)=0,"PV inexistent în registru. ","")&amp;IF(OR(D392="",F392="",G392="",H392="",I392=""),"Date incomplete. ","")&amp;IF(AND(N(L392)&lt;&gt;0,M392=""),"Diferență fără observație. ","")&amp;IF(AND(OR(I392="Deteriorat",I392="Defect",I392="Lipsă"),M392=""),"Stare fără observație. ","")))</f>
        <v/>
      </c>
    </row>
    <row r="393" spans="1:14" x14ac:dyDescent="0.2">
      <c r="A393" s="1" t="str">
        <f t="shared" si="18"/>
        <v/>
      </c>
      <c r="B393" s="15"/>
      <c r="C393" s="16" t="str">
        <f>IF(B393="","",COUNTIF(INDEX($B:$B,5):B393,B393))</f>
        <v/>
      </c>
      <c r="D393" s="17"/>
      <c r="E393" s="6"/>
      <c r="F393" s="15"/>
      <c r="G393" s="6"/>
      <c r="H393" s="6"/>
      <c r="I393" s="15"/>
      <c r="J393" s="18"/>
      <c r="K393" s="19" t="str">
        <f t="shared" si="19"/>
        <v/>
      </c>
      <c r="L393" s="20" t="str">
        <f t="shared" si="20"/>
        <v/>
      </c>
      <c r="M393" s="17"/>
      <c r="N393" s="21" t="str">
        <f>IF(B393="","",TRIM(IF(COUNTIF('Registru PV'!$B$5:$B$304,B393)=0,"PV inexistent în registru. ","")&amp;IF(OR(D393="",F393="",G393="",H393="",I393=""),"Date incomplete. ","")&amp;IF(AND(N(L393)&lt;&gt;0,M393=""),"Diferență fără observație. ","")&amp;IF(AND(OR(I393="Deteriorat",I393="Defect",I393="Lipsă"),M393=""),"Stare fără observație. ","")))</f>
        <v/>
      </c>
    </row>
    <row r="394" spans="1:14" x14ac:dyDescent="0.2">
      <c r="A394" s="1" t="str">
        <f t="shared" si="18"/>
        <v/>
      </c>
      <c r="B394" s="15"/>
      <c r="C394" s="16" t="str">
        <f>IF(B394="","",COUNTIF(INDEX($B:$B,5):B394,B394))</f>
        <v/>
      </c>
      <c r="D394" s="17"/>
      <c r="E394" s="6"/>
      <c r="F394" s="15"/>
      <c r="G394" s="6"/>
      <c r="H394" s="6"/>
      <c r="I394" s="15"/>
      <c r="J394" s="18"/>
      <c r="K394" s="19" t="str">
        <f t="shared" si="19"/>
        <v/>
      </c>
      <c r="L394" s="20" t="str">
        <f t="shared" si="20"/>
        <v/>
      </c>
      <c r="M394" s="17"/>
      <c r="N394" s="21" t="str">
        <f>IF(B394="","",TRIM(IF(COUNTIF('Registru PV'!$B$5:$B$304,B394)=0,"PV inexistent în registru. ","")&amp;IF(OR(D394="",F394="",G394="",H394="",I394=""),"Date incomplete. ","")&amp;IF(AND(N(L394)&lt;&gt;0,M394=""),"Diferență fără observație. ","")&amp;IF(AND(OR(I394="Deteriorat",I394="Defect",I394="Lipsă"),M394=""),"Stare fără observație. ","")))</f>
        <v/>
      </c>
    </row>
    <row r="395" spans="1:14" x14ac:dyDescent="0.2">
      <c r="A395" s="1" t="str">
        <f t="shared" si="18"/>
        <v/>
      </c>
      <c r="B395" s="15"/>
      <c r="C395" s="16" t="str">
        <f>IF(B395="","",COUNTIF(INDEX($B:$B,5):B395,B395))</f>
        <v/>
      </c>
      <c r="D395" s="17"/>
      <c r="E395" s="6"/>
      <c r="F395" s="15"/>
      <c r="G395" s="6"/>
      <c r="H395" s="6"/>
      <c r="I395" s="15"/>
      <c r="J395" s="18"/>
      <c r="K395" s="19" t="str">
        <f t="shared" si="19"/>
        <v/>
      </c>
      <c r="L395" s="20" t="str">
        <f t="shared" si="20"/>
        <v/>
      </c>
      <c r="M395" s="17"/>
      <c r="N395" s="21" t="str">
        <f>IF(B395="","",TRIM(IF(COUNTIF('Registru PV'!$B$5:$B$304,B395)=0,"PV inexistent în registru. ","")&amp;IF(OR(D395="",F395="",G395="",H395="",I395=""),"Date incomplete. ","")&amp;IF(AND(N(L395)&lt;&gt;0,M395=""),"Diferență fără observație. ","")&amp;IF(AND(OR(I395="Deteriorat",I395="Defect",I395="Lipsă"),M395=""),"Stare fără observație. ","")))</f>
        <v/>
      </c>
    </row>
    <row r="396" spans="1:14" x14ac:dyDescent="0.2">
      <c r="A396" s="1" t="str">
        <f t="shared" si="18"/>
        <v/>
      </c>
      <c r="B396" s="15"/>
      <c r="C396" s="16" t="str">
        <f>IF(B396="","",COUNTIF(INDEX($B:$B,5):B396,B396))</f>
        <v/>
      </c>
      <c r="D396" s="17"/>
      <c r="E396" s="6"/>
      <c r="F396" s="15"/>
      <c r="G396" s="6"/>
      <c r="H396" s="6"/>
      <c r="I396" s="15"/>
      <c r="J396" s="18"/>
      <c r="K396" s="19" t="str">
        <f t="shared" si="19"/>
        <v/>
      </c>
      <c r="L396" s="20" t="str">
        <f t="shared" si="20"/>
        <v/>
      </c>
      <c r="M396" s="17"/>
      <c r="N396" s="21" t="str">
        <f>IF(B396="","",TRIM(IF(COUNTIF('Registru PV'!$B$5:$B$304,B396)=0,"PV inexistent în registru. ","")&amp;IF(OR(D396="",F396="",G396="",H396="",I396=""),"Date incomplete. ","")&amp;IF(AND(N(L396)&lt;&gt;0,M396=""),"Diferență fără observație. ","")&amp;IF(AND(OR(I396="Deteriorat",I396="Defect",I396="Lipsă"),M396=""),"Stare fără observație. ","")))</f>
        <v/>
      </c>
    </row>
    <row r="397" spans="1:14" x14ac:dyDescent="0.2">
      <c r="A397" s="1" t="str">
        <f t="shared" si="18"/>
        <v/>
      </c>
      <c r="B397" s="15"/>
      <c r="C397" s="16" t="str">
        <f>IF(B397="","",COUNTIF(INDEX($B:$B,5):B397,B397))</f>
        <v/>
      </c>
      <c r="D397" s="17"/>
      <c r="E397" s="6"/>
      <c r="F397" s="15"/>
      <c r="G397" s="6"/>
      <c r="H397" s="6"/>
      <c r="I397" s="15"/>
      <c r="J397" s="18"/>
      <c r="K397" s="19" t="str">
        <f t="shared" si="19"/>
        <v/>
      </c>
      <c r="L397" s="20" t="str">
        <f t="shared" si="20"/>
        <v/>
      </c>
      <c r="M397" s="17"/>
      <c r="N397" s="21" t="str">
        <f>IF(B397="","",TRIM(IF(COUNTIF('Registru PV'!$B$5:$B$304,B397)=0,"PV inexistent în registru. ","")&amp;IF(OR(D397="",F397="",G397="",H397="",I397=""),"Date incomplete. ","")&amp;IF(AND(N(L397)&lt;&gt;0,M397=""),"Diferență fără observație. ","")&amp;IF(AND(OR(I397="Deteriorat",I397="Defect",I397="Lipsă"),M397=""),"Stare fără observație. ","")))</f>
        <v/>
      </c>
    </row>
    <row r="398" spans="1:14" x14ac:dyDescent="0.2">
      <c r="A398" s="1" t="str">
        <f t="shared" si="18"/>
        <v/>
      </c>
      <c r="B398" s="15"/>
      <c r="C398" s="16" t="str">
        <f>IF(B398="","",COUNTIF(INDEX($B:$B,5):B398,B398))</f>
        <v/>
      </c>
      <c r="D398" s="17"/>
      <c r="E398" s="6"/>
      <c r="F398" s="15"/>
      <c r="G398" s="6"/>
      <c r="H398" s="6"/>
      <c r="I398" s="15"/>
      <c r="J398" s="18"/>
      <c r="K398" s="19" t="str">
        <f t="shared" si="19"/>
        <v/>
      </c>
      <c r="L398" s="20" t="str">
        <f t="shared" si="20"/>
        <v/>
      </c>
      <c r="M398" s="17"/>
      <c r="N398" s="21" t="str">
        <f>IF(B398="","",TRIM(IF(COUNTIF('Registru PV'!$B$5:$B$304,B398)=0,"PV inexistent în registru. ","")&amp;IF(OR(D398="",F398="",G398="",H398="",I398=""),"Date incomplete. ","")&amp;IF(AND(N(L398)&lt;&gt;0,M398=""),"Diferență fără observație. ","")&amp;IF(AND(OR(I398="Deteriorat",I398="Defect",I398="Lipsă"),M398=""),"Stare fără observație. ","")))</f>
        <v/>
      </c>
    </row>
    <row r="399" spans="1:14" x14ac:dyDescent="0.2">
      <c r="A399" s="1" t="str">
        <f t="shared" si="18"/>
        <v/>
      </c>
      <c r="B399" s="15"/>
      <c r="C399" s="16" t="str">
        <f>IF(B399="","",COUNTIF(INDEX($B:$B,5):B399,B399))</f>
        <v/>
      </c>
      <c r="D399" s="17"/>
      <c r="E399" s="6"/>
      <c r="F399" s="15"/>
      <c r="G399" s="6"/>
      <c r="H399" s="6"/>
      <c r="I399" s="15"/>
      <c r="J399" s="18"/>
      <c r="K399" s="19" t="str">
        <f t="shared" si="19"/>
        <v/>
      </c>
      <c r="L399" s="20" t="str">
        <f t="shared" si="20"/>
        <v/>
      </c>
      <c r="M399" s="17"/>
      <c r="N399" s="21" t="str">
        <f>IF(B399="","",TRIM(IF(COUNTIF('Registru PV'!$B$5:$B$304,B399)=0,"PV inexistent în registru. ","")&amp;IF(OR(D399="",F399="",G399="",H399="",I399=""),"Date incomplete. ","")&amp;IF(AND(N(L399)&lt;&gt;0,M399=""),"Diferență fără observație. ","")&amp;IF(AND(OR(I399="Deteriorat",I399="Defect",I399="Lipsă"),M399=""),"Stare fără observație. ","")))</f>
        <v/>
      </c>
    </row>
    <row r="400" spans="1:14" x14ac:dyDescent="0.2">
      <c r="A400" s="1" t="str">
        <f t="shared" si="18"/>
        <v/>
      </c>
      <c r="B400" s="15"/>
      <c r="C400" s="16" t="str">
        <f>IF(B400="","",COUNTIF(INDEX($B:$B,5):B400,B400))</f>
        <v/>
      </c>
      <c r="D400" s="17"/>
      <c r="E400" s="6"/>
      <c r="F400" s="15"/>
      <c r="G400" s="6"/>
      <c r="H400" s="6"/>
      <c r="I400" s="15"/>
      <c r="J400" s="18"/>
      <c r="K400" s="19" t="str">
        <f t="shared" si="19"/>
        <v/>
      </c>
      <c r="L400" s="20" t="str">
        <f t="shared" si="20"/>
        <v/>
      </c>
      <c r="M400" s="17"/>
      <c r="N400" s="21" t="str">
        <f>IF(B400="","",TRIM(IF(COUNTIF('Registru PV'!$B$5:$B$304,B400)=0,"PV inexistent în registru. ","")&amp;IF(OR(D400="",F400="",G400="",H400="",I400=""),"Date incomplete. ","")&amp;IF(AND(N(L400)&lt;&gt;0,M400=""),"Diferență fără observație. ","")&amp;IF(AND(OR(I400="Deteriorat",I400="Defect",I400="Lipsă"),M400=""),"Stare fără observație. ","")))</f>
        <v/>
      </c>
    </row>
    <row r="401" spans="1:14" x14ac:dyDescent="0.2">
      <c r="A401" s="1" t="str">
        <f t="shared" si="18"/>
        <v/>
      </c>
      <c r="B401" s="15"/>
      <c r="C401" s="16" t="str">
        <f>IF(B401="","",COUNTIF(INDEX($B:$B,5):B401,B401))</f>
        <v/>
      </c>
      <c r="D401" s="17"/>
      <c r="E401" s="6"/>
      <c r="F401" s="15"/>
      <c r="G401" s="6"/>
      <c r="H401" s="6"/>
      <c r="I401" s="15"/>
      <c r="J401" s="18"/>
      <c r="K401" s="19" t="str">
        <f t="shared" si="19"/>
        <v/>
      </c>
      <c r="L401" s="20" t="str">
        <f t="shared" si="20"/>
        <v/>
      </c>
      <c r="M401" s="17"/>
      <c r="N401" s="21" t="str">
        <f>IF(B401="","",TRIM(IF(COUNTIF('Registru PV'!$B$5:$B$304,B401)=0,"PV inexistent în registru. ","")&amp;IF(OR(D401="",F401="",G401="",H401="",I401=""),"Date incomplete. ","")&amp;IF(AND(N(L401)&lt;&gt;0,M401=""),"Diferență fără observație. ","")&amp;IF(AND(OR(I401="Deteriorat",I401="Defect",I401="Lipsă"),M401=""),"Stare fără observație. ","")))</f>
        <v/>
      </c>
    </row>
    <row r="402" spans="1:14" x14ac:dyDescent="0.2">
      <c r="A402" s="1" t="str">
        <f t="shared" si="18"/>
        <v/>
      </c>
      <c r="B402" s="15"/>
      <c r="C402" s="16" t="str">
        <f>IF(B402="","",COUNTIF(INDEX($B:$B,5):B402,B402))</f>
        <v/>
      </c>
      <c r="D402" s="17"/>
      <c r="E402" s="6"/>
      <c r="F402" s="15"/>
      <c r="G402" s="6"/>
      <c r="H402" s="6"/>
      <c r="I402" s="15"/>
      <c r="J402" s="18"/>
      <c r="K402" s="19" t="str">
        <f t="shared" si="19"/>
        <v/>
      </c>
      <c r="L402" s="20" t="str">
        <f t="shared" si="20"/>
        <v/>
      </c>
      <c r="M402" s="17"/>
      <c r="N402" s="21" t="str">
        <f>IF(B402="","",TRIM(IF(COUNTIF('Registru PV'!$B$5:$B$304,B402)=0,"PV inexistent în registru. ","")&amp;IF(OR(D402="",F402="",G402="",H402="",I402=""),"Date incomplete. ","")&amp;IF(AND(N(L402)&lt;&gt;0,M402=""),"Diferență fără observație. ","")&amp;IF(AND(OR(I402="Deteriorat",I402="Defect",I402="Lipsă"),M402=""),"Stare fără observație. ","")))</f>
        <v/>
      </c>
    </row>
    <row r="403" spans="1:14" x14ac:dyDescent="0.2">
      <c r="A403" s="1" t="str">
        <f t="shared" si="18"/>
        <v/>
      </c>
      <c r="B403" s="15"/>
      <c r="C403" s="16" t="str">
        <f>IF(B403="","",COUNTIF(INDEX($B:$B,5):B403,B403))</f>
        <v/>
      </c>
      <c r="D403" s="17"/>
      <c r="E403" s="6"/>
      <c r="F403" s="15"/>
      <c r="G403" s="6"/>
      <c r="H403" s="6"/>
      <c r="I403" s="15"/>
      <c r="J403" s="18"/>
      <c r="K403" s="19" t="str">
        <f t="shared" si="19"/>
        <v/>
      </c>
      <c r="L403" s="20" t="str">
        <f t="shared" si="20"/>
        <v/>
      </c>
      <c r="M403" s="17"/>
      <c r="N403" s="21" t="str">
        <f>IF(B403="","",TRIM(IF(COUNTIF('Registru PV'!$B$5:$B$304,B403)=0,"PV inexistent în registru. ","")&amp;IF(OR(D403="",F403="",G403="",H403="",I403=""),"Date incomplete. ","")&amp;IF(AND(N(L403)&lt;&gt;0,M403=""),"Diferență fără observație. ","")&amp;IF(AND(OR(I403="Deteriorat",I403="Defect",I403="Lipsă"),M403=""),"Stare fără observație. ","")))</f>
        <v/>
      </c>
    </row>
    <row r="404" spans="1:14" x14ac:dyDescent="0.2">
      <c r="A404" s="1" t="str">
        <f t="shared" si="18"/>
        <v/>
      </c>
      <c r="B404" s="15"/>
      <c r="C404" s="16" t="str">
        <f>IF(B404="","",COUNTIF(INDEX($B:$B,5):B404,B404))</f>
        <v/>
      </c>
      <c r="D404" s="17"/>
      <c r="E404" s="6"/>
      <c r="F404" s="15"/>
      <c r="G404" s="6"/>
      <c r="H404" s="6"/>
      <c r="I404" s="15"/>
      <c r="J404" s="18"/>
      <c r="K404" s="19" t="str">
        <f t="shared" si="19"/>
        <v/>
      </c>
      <c r="L404" s="20" t="str">
        <f t="shared" si="20"/>
        <v/>
      </c>
      <c r="M404" s="17"/>
      <c r="N404" s="21" t="str">
        <f>IF(B404="","",TRIM(IF(COUNTIF('Registru PV'!$B$5:$B$304,B404)=0,"PV inexistent în registru. ","")&amp;IF(OR(D404="",F404="",G404="",H404="",I404=""),"Date incomplete. ","")&amp;IF(AND(N(L404)&lt;&gt;0,M404=""),"Diferență fără observație. ","")&amp;IF(AND(OR(I404="Deteriorat",I404="Defect",I404="Lipsă"),M404=""),"Stare fără observație. ","")))</f>
        <v/>
      </c>
    </row>
    <row r="405" spans="1:14" x14ac:dyDescent="0.2">
      <c r="A405" s="1" t="str">
        <f t="shared" si="18"/>
        <v/>
      </c>
      <c r="B405" s="15"/>
      <c r="C405" s="16" t="str">
        <f>IF(B405="","",COUNTIF(INDEX($B:$B,5):B405,B405))</f>
        <v/>
      </c>
      <c r="D405" s="17"/>
      <c r="E405" s="6"/>
      <c r="F405" s="15"/>
      <c r="G405" s="6"/>
      <c r="H405" s="6"/>
      <c r="I405" s="15"/>
      <c r="J405" s="18"/>
      <c r="K405" s="19" t="str">
        <f t="shared" si="19"/>
        <v/>
      </c>
      <c r="L405" s="20" t="str">
        <f t="shared" si="20"/>
        <v/>
      </c>
      <c r="M405" s="17"/>
      <c r="N405" s="21" t="str">
        <f>IF(B405="","",TRIM(IF(COUNTIF('Registru PV'!$B$5:$B$304,B405)=0,"PV inexistent în registru. ","")&amp;IF(OR(D405="",F405="",G405="",H405="",I405=""),"Date incomplete. ","")&amp;IF(AND(N(L405)&lt;&gt;0,M405=""),"Diferență fără observație. ","")&amp;IF(AND(OR(I405="Deteriorat",I405="Defect",I405="Lipsă"),M405=""),"Stare fără observație. ","")))</f>
        <v/>
      </c>
    </row>
    <row r="406" spans="1:14" x14ac:dyDescent="0.2">
      <c r="A406" s="1" t="str">
        <f t="shared" si="18"/>
        <v/>
      </c>
      <c r="B406" s="15"/>
      <c r="C406" s="16" t="str">
        <f>IF(B406="","",COUNTIF(INDEX($B:$B,5):B406,B406))</f>
        <v/>
      </c>
      <c r="D406" s="17"/>
      <c r="E406" s="6"/>
      <c r="F406" s="15"/>
      <c r="G406" s="6"/>
      <c r="H406" s="6"/>
      <c r="I406" s="15"/>
      <c r="J406" s="18"/>
      <c r="K406" s="19" t="str">
        <f t="shared" si="19"/>
        <v/>
      </c>
      <c r="L406" s="20" t="str">
        <f t="shared" si="20"/>
        <v/>
      </c>
      <c r="M406" s="17"/>
      <c r="N406" s="21" t="str">
        <f>IF(B406="","",TRIM(IF(COUNTIF('Registru PV'!$B$5:$B$304,B406)=0,"PV inexistent în registru. ","")&amp;IF(OR(D406="",F406="",G406="",H406="",I406=""),"Date incomplete. ","")&amp;IF(AND(N(L406)&lt;&gt;0,M406=""),"Diferență fără observație. ","")&amp;IF(AND(OR(I406="Deteriorat",I406="Defect",I406="Lipsă"),M406=""),"Stare fără observație. ","")))</f>
        <v/>
      </c>
    </row>
    <row r="407" spans="1:14" x14ac:dyDescent="0.2">
      <c r="A407" s="1" t="str">
        <f t="shared" si="18"/>
        <v/>
      </c>
      <c r="B407" s="15"/>
      <c r="C407" s="16" t="str">
        <f>IF(B407="","",COUNTIF(INDEX($B:$B,5):B407,B407))</f>
        <v/>
      </c>
      <c r="D407" s="17"/>
      <c r="E407" s="6"/>
      <c r="F407" s="15"/>
      <c r="G407" s="6"/>
      <c r="H407" s="6"/>
      <c r="I407" s="15"/>
      <c r="J407" s="18"/>
      <c r="K407" s="19" t="str">
        <f t="shared" si="19"/>
        <v/>
      </c>
      <c r="L407" s="20" t="str">
        <f t="shared" si="20"/>
        <v/>
      </c>
      <c r="M407" s="17"/>
      <c r="N407" s="21" t="str">
        <f>IF(B407="","",TRIM(IF(COUNTIF('Registru PV'!$B$5:$B$304,B407)=0,"PV inexistent în registru. ","")&amp;IF(OR(D407="",F407="",G407="",H407="",I407=""),"Date incomplete. ","")&amp;IF(AND(N(L407)&lt;&gt;0,M407=""),"Diferență fără observație. ","")&amp;IF(AND(OR(I407="Deteriorat",I407="Defect",I407="Lipsă"),M407=""),"Stare fără observație. ","")))</f>
        <v/>
      </c>
    </row>
    <row r="408" spans="1:14" x14ac:dyDescent="0.2">
      <c r="A408" s="1" t="str">
        <f t="shared" si="18"/>
        <v/>
      </c>
      <c r="B408" s="15"/>
      <c r="C408" s="16" t="str">
        <f>IF(B408="","",COUNTIF(INDEX($B:$B,5):B408,B408))</f>
        <v/>
      </c>
      <c r="D408" s="17"/>
      <c r="E408" s="6"/>
      <c r="F408" s="15"/>
      <c r="G408" s="6"/>
      <c r="H408" s="6"/>
      <c r="I408" s="15"/>
      <c r="J408" s="18"/>
      <c r="K408" s="19" t="str">
        <f t="shared" si="19"/>
        <v/>
      </c>
      <c r="L408" s="20" t="str">
        <f t="shared" si="20"/>
        <v/>
      </c>
      <c r="M408" s="17"/>
      <c r="N408" s="21" t="str">
        <f>IF(B408="","",TRIM(IF(COUNTIF('Registru PV'!$B$5:$B$304,B408)=0,"PV inexistent în registru. ","")&amp;IF(OR(D408="",F408="",G408="",H408="",I408=""),"Date incomplete. ","")&amp;IF(AND(N(L408)&lt;&gt;0,M408=""),"Diferență fără observație. ","")&amp;IF(AND(OR(I408="Deteriorat",I408="Defect",I408="Lipsă"),M408=""),"Stare fără observație. ","")))</f>
        <v/>
      </c>
    </row>
    <row r="409" spans="1:14" x14ac:dyDescent="0.2">
      <c r="A409" s="1" t="str">
        <f t="shared" si="18"/>
        <v/>
      </c>
      <c r="B409" s="15"/>
      <c r="C409" s="16" t="str">
        <f>IF(B409="","",COUNTIF(INDEX($B:$B,5):B409,B409))</f>
        <v/>
      </c>
      <c r="D409" s="17"/>
      <c r="E409" s="6"/>
      <c r="F409" s="15"/>
      <c r="G409" s="6"/>
      <c r="H409" s="6"/>
      <c r="I409" s="15"/>
      <c r="J409" s="18"/>
      <c r="K409" s="19" t="str">
        <f t="shared" si="19"/>
        <v/>
      </c>
      <c r="L409" s="20" t="str">
        <f t="shared" si="20"/>
        <v/>
      </c>
      <c r="M409" s="17"/>
      <c r="N409" s="21" t="str">
        <f>IF(B409="","",TRIM(IF(COUNTIF('Registru PV'!$B$5:$B$304,B409)=0,"PV inexistent în registru. ","")&amp;IF(OR(D409="",F409="",G409="",H409="",I409=""),"Date incomplete. ","")&amp;IF(AND(N(L409)&lt;&gt;0,M409=""),"Diferență fără observație. ","")&amp;IF(AND(OR(I409="Deteriorat",I409="Defect",I409="Lipsă"),M409=""),"Stare fără observație. ","")))</f>
        <v/>
      </c>
    </row>
    <row r="410" spans="1:14" x14ac:dyDescent="0.2">
      <c r="A410" s="1" t="str">
        <f t="shared" si="18"/>
        <v/>
      </c>
      <c r="B410" s="15"/>
      <c r="C410" s="16" t="str">
        <f>IF(B410="","",COUNTIF(INDEX($B:$B,5):B410,B410))</f>
        <v/>
      </c>
      <c r="D410" s="17"/>
      <c r="E410" s="6"/>
      <c r="F410" s="15"/>
      <c r="G410" s="6"/>
      <c r="H410" s="6"/>
      <c r="I410" s="15"/>
      <c r="J410" s="18"/>
      <c r="K410" s="19" t="str">
        <f t="shared" si="19"/>
        <v/>
      </c>
      <c r="L410" s="20" t="str">
        <f t="shared" si="20"/>
        <v/>
      </c>
      <c r="M410" s="17"/>
      <c r="N410" s="21" t="str">
        <f>IF(B410="","",TRIM(IF(COUNTIF('Registru PV'!$B$5:$B$304,B410)=0,"PV inexistent în registru. ","")&amp;IF(OR(D410="",F410="",G410="",H410="",I410=""),"Date incomplete. ","")&amp;IF(AND(N(L410)&lt;&gt;0,M410=""),"Diferență fără observație. ","")&amp;IF(AND(OR(I410="Deteriorat",I410="Defect",I410="Lipsă"),M410=""),"Stare fără observație. ","")))</f>
        <v/>
      </c>
    </row>
    <row r="411" spans="1:14" x14ac:dyDescent="0.2">
      <c r="A411" s="1" t="str">
        <f t="shared" si="18"/>
        <v/>
      </c>
      <c r="B411" s="15"/>
      <c r="C411" s="16" t="str">
        <f>IF(B411="","",COUNTIF(INDEX($B:$B,5):B411,B411))</f>
        <v/>
      </c>
      <c r="D411" s="17"/>
      <c r="E411" s="6"/>
      <c r="F411" s="15"/>
      <c r="G411" s="6"/>
      <c r="H411" s="6"/>
      <c r="I411" s="15"/>
      <c r="J411" s="18"/>
      <c r="K411" s="19" t="str">
        <f t="shared" si="19"/>
        <v/>
      </c>
      <c r="L411" s="20" t="str">
        <f t="shared" si="20"/>
        <v/>
      </c>
      <c r="M411" s="17"/>
      <c r="N411" s="21" t="str">
        <f>IF(B411="","",TRIM(IF(COUNTIF('Registru PV'!$B$5:$B$304,B411)=0,"PV inexistent în registru. ","")&amp;IF(OR(D411="",F411="",G411="",H411="",I411=""),"Date incomplete. ","")&amp;IF(AND(N(L411)&lt;&gt;0,M411=""),"Diferență fără observație. ","")&amp;IF(AND(OR(I411="Deteriorat",I411="Defect",I411="Lipsă"),M411=""),"Stare fără observație. ","")))</f>
        <v/>
      </c>
    </row>
    <row r="412" spans="1:14" x14ac:dyDescent="0.2">
      <c r="A412" s="1" t="str">
        <f t="shared" si="18"/>
        <v/>
      </c>
      <c r="B412" s="15"/>
      <c r="C412" s="16" t="str">
        <f>IF(B412="","",COUNTIF(INDEX($B:$B,5):B412,B412))</f>
        <v/>
      </c>
      <c r="D412" s="17"/>
      <c r="E412" s="6"/>
      <c r="F412" s="15"/>
      <c r="G412" s="6"/>
      <c r="H412" s="6"/>
      <c r="I412" s="15"/>
      <c r="J412" s="18"/>
      <c r="K412" s="19" t="str">
        <f t="shared" si="19"/>
        <v/>
      </c>
      <c r="L412" s="20" t="str">
        <f t="shared" si="20"/>
        <v/>
      </c>
      <c r="M412" s="17"/>
      <c r="N412" s="21" t="str">
        <f>IF(B412="","",TRIM(IF(COUNTIF('Registru PV'!$B$5:$B$304,B412)=0,"PV inexistent în registru. ","")&amp;IF(OR(D412="",F412="",G412="",H412="",I412=""),"Date incomplete. ","")&amp;IF(AND(N(L412)&lt;&gt;0,M412=""),"Diferență fără observație. ","")&amp;IF(AND(OR(I412="Deteriorat",I412="Defect",I412="Lipsă"),M412=""),"Stare fără observație. ","")))</f>
        <v/>
      </c>
    </row>
    <row r="413" spans="1:14" x14ac:dyDescent="0.2">
      <c r="A413" s="1" t="str">
        <f t="shared" si="18"/>
        <v/>
      </c>
      <c r="B413" s="15"/>
      <c r="C413" s="16" t="str">
        <f>IF(B413="","",COUNTIF(INDEX($B:$B,5):B413,B413))</f>
        <v/>
      </c>
      <c r="D413" s="17"/>
      <c r="E413" s="6"/>
      <c r="F413" s="15"/>
      <c r="G413" s="6"/>
      <c r="H413" s="6"/>
      <c r="I413" s="15"/>
      <c r="J413" s="18"/>
      <c r="K413" s="19" t="str">
        <f t="shared" si="19"/>
        <v/>
      </c>
      <c r="L413" s="20" t="str">
        <f t="shared" si="20"/>
        <v/>
      </c>
      <c r="M413" s="17"/>
      <c r="N413" s="21" t="str">
        <f>IF(B413="","",TRIM(IF(COUNTIF('Registru PV'!$B$5:$B$304,B413)=0,"PV inexistent în registru. ","")&amp;IF(OR(D413="",F413="",G413="",H413="",I413=""),"Date incomplete. ","")&amp;IF(AND(N(L413)&lt;&gt;0,M413=""),"Diferență fără observație. ","")&amp;IF(AND(OR(I413="Deteriorat",I413="Defect",I413="Lipsă"),M413=""),"Stare fără observație. ","")))</f>
        <v/>
      </c>
    </row>
    <row r="414" spans="1:14" x14ac:dyDescent="0.2">
      <c r="A414" s="1" t="str">
        <f t="shared" si="18"/>
        <v/>
      </c>
      <c r="B414" s="15"/>
      <c r="C414" s="16" t="str">
        <f>IF(B414="","",COUNTIF(INDEX($B:$B,5):B414,B414))</f>
        <v/>
      </c>
      <c r="D414" s="17"/>
      <c r="E414" s="6"/>
      <c r="F414" s="15"/>
      <c r="G414" s="6"/>
      <c r="H414" s="6"/>
      <c r="I414" s="15"/>
      <c r="J414" s="18"/>
      <c r="K414" s="19" t="str">
        <f t="shared" si="19"/>
        <v/>
      </c>
      <c r="L414" s="20" t="str">
        <f t="shared" si="20"/>
        <v/>
      </c>
      <c r="M414" s="17"/>
      <c r="N414" s="21" t="str">
        <f>IF(B414="","",TRIM(IF(COUNTIF('Registru PV'!$B$5:$B$304,B414)=0,"PV inexistent în registru. ","")&amp;IF(OR(D414="",F414="",G414="",H414="",I414=""),"Date incomplete. ","")&amp;IF(AND(N(L414)&lt;&gt;0,M414=""),"Diferență fără observație. ","")&amp;IF(AND(OR(I414="Deteriorat",I414="Defect",I414="Lipsă"),M414=""),"Stare fără observație. ","")))</f>
        <v/>
      </c>
    </row>
    <row r="415" spans="1:14" x14ac:dyDescent="0.2">
      <c r="A415" s="1" t="str">
        <f t="shared" si="18"/>
        <v/>
      </c>
      <c r="B415" s="15"/>
      <c r="C415" s="16" t="str">
        <f>IF(B415="","",COUNTIF(INDEX($B:$B,5):B415,B415))</f>
        <v/>
      </c>
      <c r="D415" s="17"/>
      <c r="E415" s="6"/>
      <c r="F415" s="15"/>
      <c r="G415" s="6"/>
      <c r="H415" s="6"/>
      <c r="I415" s="15"/>
      <c r="J415" s="18"/>
      <c r="K415" s="19" t="str">
        <f t="shared" si="19"/>
        <v/>
      </c>
      <c r="L415" s="20" t="str">
        <f t="shared" si="20"/>
        <v/>
      </c>
      <c r="M415" s="17"/>
      <c r="N415" s="21" t="str">
        <f>IF(B415="","",TRIM(IF(COUNTIF('Registru PV'!$B$5:$B$304,B415)=0,"PV inexistent în registru. ","")&amp;IF(OR(D415="",F415="",G415="",H415="",I415=""),"Date incomplete. ","")&amp;IF(AND(N(L415)&lt;&gt;0,M415=""),"Diferență fără observație. ","")&amp;IF(AND(OR(I415="Deteriorat",I415="Defect",I415="Lipsă"),M415=""),"Stare fără observație. ","")))</f>
        <v/>
      </c>
    </row>
    <row r="416" spans="1:14" x14ac:dyDescent="0.2">
      <c r="A416" s="1" t="str">
        <f t="shared" si="18"/>
        <v/>
      </c>
      <c r="B416" s="15"/>
      <c r="C416" s="16" t="str">
        <f>IF(B416="","",COUNTIF(INDEX($B:$B,5):B416,B416))</f>
        <v/>
      </c>
      <c r="D416" s="17"/>
      <c r="E416" s="6"/>
      <c r="F416" s="15"/>
      <c r="G416" s="6"/>
      <c r="H416" s="6"/>
      <c r="I416" s="15"/>
      <c r="J416" s="18"/>
      <c r="K416" s="19" t="str">
        <f t="shared" si="19"/>
        <v/>
      </c>
      <c r="L416" s="20" t="str">
        <f t="shared" si="20"/>
        <v/>
      </c>
      <c r="M416" s="17"/>
      <c r="N416" s="21" t="str">
        <f>IF(B416="","",TRIM(IF(COUNTIF('Registru PV'!$B$5:$B$304,B416)=0,"PV inexistent în registru. ","")&amp;IF(OR(D416="",F416="",G416="",H416="",I416=""),"Date incomplete. ","")&amp;IF(AND(N(L416)&lt;&gt;0,M416=""),"Diferență fără observație. ","")&amp;IF(AND(OR(I416="Deteriorat",I416="Defect",I416="Lipsă"),M416=""),"Stare fără observație. ","")))</f>
        <v/>
      </c>
    </row>
    <row r="417" spans="1:14" x14ac:dyDescent="0.2">
      <c r="A417" s="1" t="str">
        <f t="shared" si="18"/>
        <v/>
      </c>
      <c r="B417" s="15"/>
      <c r="C417" s="16" t="str">
        <f>IF(B417="","",COUNTIF(INDEX($B:$B,5):B417,B417))</f>
        <v/>
      </c>
      <c r="D417" s="17"/>
      <c r="E417" s="6"/>
      <c r="F417" s="15"/>
      <c r="G417" s="6"/>
      <c r="H417" s="6"/>
      <c r="I417" s="15"/>
      <c r="J417" s="18"/>
      <c r="K417" s="19" t="str">
        <f t="shared" si="19"/>
        <v/>
      </c>
      <c r="L417" s="20" t="str">
        <f t="shared" si="20"/>
        <v/>
      </c>
      <c r="M417" s="17"/>
      <c r="N417" s="21" t="str">
        <f>IF(B417="","",TRIM(IF(COUNTIF('Registru PV'!$B$5:$B$304,B417)=0,"PV inexistent în registru. ","")&amp;IF(OR(D417="",F417="",G417="",H417="",I417=""),"Date incomplete. ","")&amp;IF(AND(N(L417)&lt;&gt;0,M417=""),"Diferență fără observație. ","")&amp;IF(AND(OR(I417="Deteriorat",I417="Defect",I417="Lipsă"),M417=""),"Stare fără observație. ","")))</f>
        <v/>
      </c>
    </row>
    <row r="418" spans="1:14" x14ac:dyDescent="0.2">
      <c r="A418" s="1" t="str">
        <f t="shared" si="18"/>
        <v/>
      </c>
      <c r="B418" s="15"/>
      <c r="C418" s="16" t="str">
        <f>IF(B418="","",COUNTIF(INDEX($B:$B,5):B418,B418))</f>
        <v/>
      </c>
      <c r="D418" s="17"/>
      <c r="E418" s="6"/>
      <c r="F418" s="15"/>
      <c r="G418" s="6"/>
      <c r="H418" s="6"/>
      <c r="I418" s="15"/>
      <c r="J418" s="18"/>
      <c r="K418" s="19" t="str">
        <f t="shared" si="19"/>
        <v/>
      </c>
      <c r="L418" s="20" t="str">
        <f t="shared" si="20"/>
        <v/>
      </c>
      <c r="M418" s="17"/>
      <c r="N418" s="21" t="str">
        <f>IF(B418="","",TRIM(IF(COUNTIF('Registru PV'!$B$5:$B$304,B418)=0,"PV inexistent în registru. ","")&amp;IF(OR(D418="",F418="",G418="",H418="",I418=""),"Date incomplete. ","")&amp;IF(AND(N(L418)&lt;&gt;0,M418=""),"Diferență fără observație. ","")&amp;IF(AND(OR(I418="Deteriorat",I418="Defect",I418="Lipsă"),M418=""),"Stare fără observație. ","")))</f>
        <v/>
      </c>
    </row>
    <row r="419" spans="1:14" x14ac:dyDescent="0.2">
      <c r="A419" s="1" t="str">
        <f t="shared" si="18"/>
        <v/>
      </c>
      <c r="B419" s="15"/>
      <c r="C419" s="16" t="str">
        <f>IF(B419="","",COUNTIF(INDEX($B:$B,5):B419,B419))</f>
        <v/>
      </c>
      <c r="D419" s="17"/>
      <c r="E419" s="6"/>
      <c r="F419" s="15"/>
      <c r="G419" s="6"/>
      <c r="H419" s="6"/>
      <c r="I419" s="15"/>
      <c r="J419" s="18"/>
      <c r="K419" s="19" t="str">
        <f t="shared" si="19"/>
        <v/>
      </c>
      <c r="L419" s="20" t="str">
        <f t="shared" si="20"/>
        <v/>
      </c>
      <c r="M419" s="17"/>
      <c r="N419" s="21" t="str">
        <f>IF(B419="","",TRIM(IF(COUNTIF('Registru PV'!$B$5:$B$304,B419)=0,"PV inexistent în registru. ","")&amp;IF(OR(D419="",F419="",G419="",H419="",I419=""),"Date incomplete. ","")&amp;IF(AND(N(L419)&lt;&gt;0,M419=""),"Diferență fără observație. ","")&amp;IF(AND(OR(I419="Deteriorat",I419="Defect",I419="Lipsă"),M419=""),"Stare fără observație. ","")))</f>
        <v/>
      </c>
    </row>
    <row r="420" spans="1:14" x14ac:dyDescent="0.2">
      <c r="A420" s="1" t="str">
        <f t="shared" si="18"/>
        <v/>
      </c>
      <c r="B420" s="15"/>
      <c r="C420" s="16" t="str">
        <f>IF(B420="","",COUNTIF(INDEX($B:$B,5):B420,B420))</f>
        <v/>
      </c>
      <c r="D420" s="17"/>
      <c r="E420" s="6"/>
      <c r="F420" s="15"/>
      <c r="G420" s="6"/>
      <c r="H420" s="6"/>
      <c r="I420" s="15"/>
      <c r="J420" s="18"/>
      <c r="K420" s="19" t="str">
        <f t="shared" si="19"/>
        <v/>
      </c>
      <c r="L420" s="20" t="str">
        <f t="shared" si="20"/>
        <v/>
      </c>
      <c r="M420" s="17"/>
      <c r="N420" s="21" t="str">
        <f>IF(B420="","",TRIM(IF(COUNTIF('Registru PV'!$B$5:$B$304,B420)=0,"PV inexistent în registru. ","")&amp;IF(OR(D420="",F420="",G420="",H420="",I420=""),"Date incomplete. ","")&amp;IF(AND(N(L420)&lt;&gt;0,M420=""),"Diferență fără observație. ","")&amp;IF(AND(OR(I420="Deteriorat",I420="Defect",I420="Lipsă"),M420=""),"Stare fără observație. ","")))</f>
        <v/>
      </c>
    </row>
    <row r="421" spans="1:14" x14ac:dyDescent="0.2">
      <c r="A421" s="1" t="str">
        <f t="shared" si="18"/>
        <v/>
      </c>
      <c r="B421" s="15"/>
      <c r="C421" s="16" t="str">
        <f>IF(B421="","",COUNTIF(INDEX($B:$B,5):B421,B421))</f>
        <v/>
      </c>
      <c r="D421" s="17"/>
      <c r="E421" s="6"/>
      <c r="F421" s="15"/>
      <c r="G421" s="6"/>
      <c r="H421" s="6"/>
      <c r="I421" s="15"/>
      <c r="J421" s="18"/>
      <c r="K421" s="19" t="str">
        <f t="shared" si="19"/>
        <v/>
      </c>
      <c r="L421" s="20" t="str">
        <f t="shared" si="20"/>
        <v/>
      </c>
      <c r="M421" s="17"/>
      <c r="N421" s="21" t="str">
        <f>IF(B421="","",TRIM(IF(COUNTIF('Registru PV'!$B$5:$B$304,B421)=0,"PV inexistent în registru. ","")&amp;IF(OR(D421="",F421="",G421="",H421="",I421=""),"Date incomplete. ","")&amp;IF(AND(N(L421)&lt;&gt;0,M421=""),"Diferență fără observație. ","")&amp;IF(AND(OR(I421="Deteriorat",I421="Defect",I421="Lipsă"),M421=""),"Stare fără observație. ","")))</f>
        <v/>
      </c>
    </row>
    <row r="422" spans="1:14" x14ac:dyDescent="0.2">
      <c r="A422" s="1" t="str">
        <f t="shared" si="18"/>
        <v/>
      </c>
      <c r="B422" s="15"/>
      <c r="C422" s="16" t="str">
        <f>IF(B422="","",COUNTIF(INDEX($B:$B,5):B422,B422))</f>
        <v/>
      </c>
      <c r="D422" s="17"/>
      <c r="E422" s="6"/>
      <c r="F422" s="15"/>
      <c r="G422" s="6"/>
      <c r="H422" s="6"/>
      <c r="I422" s="15"/>
      <c r="J422" s="18"/>
      <c r="K422" s="19" t="str">
        <f t="shared" si="19"/>
        <v/>
      </c>
      <c r="L422" s="20" t="str">
        <f t="shared" si="20"/>
        <v/>
      </c>
      <c r="M422" s="17"/>
      <c r="N422" s="21" t="str">
        <f>IF(B422="","",TRIM(IF(COUNTIF('Registru PV'!$B$5:$B$304,B422)=0,"PV inexistent în registru. ","")&amp;IF(OR(D422="",F422="",G422="",H422="",I422=""),"Date incomplete. ","")&amp;IF(AND(N(L422)&lt;&gt;0,M422=""),"Diferență fără observație. ","")&amp;IF(AND(OR(I422="Deteriorat",I422="Defect",I422="Lipsă"),M422=""),"Stare fără observație. ","")))</f>
        <v/>
      </c>
    </row>
    <row r="423" spans="1:14" x14ac:dyDescent="0.2">
      <c r="A423" s="1" t="str">
        <f t="shared" si="18"/>
        <v/>
      </c>
      <c r="B423" s="15"/>
      <c r="C423" s="16" t="str">
        <f>IF(B423="","",COUNTIF(INDEX($B:$B,5):B423,B423))</f>
        <v/>
      </c>
      <c r="D423" s="17"/>
      <c r="E423" s="6"/>
      <c r="F423" s="15"/>
      <c r="G423" s="6"/>
      <c r="H423" s="6"/>
      <c r="I423" s="15"/>
      <c r="J423" s="18"/>
      <c r="K423" s="19" t="str">
        <f t="shared" si="19"/>
        <v/>
      </c>
      <c r="L423" s="20" t="str">
        <f t="shared" si="20"/>
        <v/>
      </c>
      <c r="M423" s="17"/>
      <c r="N423" s="21" t="str">
        <f>IF(B423="","",TRIM(IF(COUNTIF('Registru PV'!$B$5:$B$304,B423)=0,"PV inexistent în registru. ","")&amp;IF(OR(D423="",F423="",G423="",H423="",I423=""),"Date incomplete. ","")&amp;IF(AND(N(L423)&lt;&gt;0,M423=""),"Diferență fără observație. ","")&amp;IF(AND(OR(I423="Deteriorat",I423="Defect",I423="Lipsă"),M423=""),"Stare fără observație. ","")))</f>
        <v/>
      </c>
    </row>
    <row r="424" spans="1:14" x14ac:dyDescent="0.2">
      <c r="A424" s="1" t="str">
        <f t="shared" si="18"/>
        <v/>
      </c>
      <c r="B424" s="15"/>
      <c r="C424" s="16" t="str">
        <f>IF(B424="","",COUNTIF(INDEX($B:$B,5):B424,B424))</f>
        <v/>
      </c>
      <c r="D424" s="17"/>
      <c r="E424" s="6"/>
      <c r="F424" s="15"/>
      <c r="G424" s="6"/>
      <c r="H424" s="6"/>
      <c r="I424" s="15"/>
      <c r="J424" s="18"/>
      <c r="K424" s="19" t="str">
        <f t="shared" si="19"/>
        <v/>
      </c>
      <c r="L424" s="20" t="str">
        <f t="shared" si="20"/>
        <v/>
      </c>
      <c r="M424" s="17"/>
      <c r="N424" s="21" t="str">
        <f>IF(B424="","",TRIM(IF(COUNTIF('Registru PV'!$B$5:$B$304,B424)=0,"PV inexistent în registru. ","")&amp;IF(OR(D424="",F424="",G424="",H424="",I424=""),"Date incomplete. ","")&amp;IF(AND(N(L424)&lt;&gt;0,M424=""),"Diferență fără observație. ","")&amp;IF(AND(OR(I424="Deteriorat",I424="Defect",I424="Lipsă"),M424=""),"Stare fără observație. ","")))</f>
        <v/>
      </c>
    </row>
    <row r="425" spans="1:14" x14ac:dyDescent="0.2">
      <c r="A425" s="1" t="str">
        <f t="shared" si="18"/>
        <v/>
      </c>
      <c r="B425" s="15"/>
      <c r="C425" s="16" t="str">
        <f>IF(B425="","",COUNTIF(INDEX($B:$B,5):B425,B425))</f>
        <v/>
      </c>
      <c r="D425" s="17"/>
      <c r="E425" s="6"/>
      <c r="F425" s="15"/>
      <c r="G425" s="6"/>
      <c r="H425" s="6"/>
      <c r="I425" s="15"/>
      <c r="J425" s="18"/>
      <c r="K425" s="19" t="str">
        <f t="shared" si="19"/>
        <v/>
      </c>
      <c r="L425" s="20" t="str">
        <f t="shared" si="20"/>
        <v/>
      </c>
      <c r="M425" s="17"/>
      <c r="N425" s="21" t="str">
        <f>IF(B425="","",TRIM(IF(COUNTIF('Registru PV'!$B$5:$B$304,B425)=0,"PV inexistent în registru. ","")&amp;IF(OR(D425="",F425="",G425="",H425="",I425=""),"Date incomplete. ","")&amp;IF(AND(N(L425)&lt;&gt;0,M425=""),"Diferență fără observație. ","")&amp;IF(AND(OR(I425="Deteriorat",I425="Defect",I425="Lipsă"),M425=""),"Stare fără observație. ","")))</f>
        <v/>
      </c>
    </row>
    <row r="426" spans="1:14" x14ac:dyDescent="0.2">
      <c r="A426" s="1" t="str">
        <f t="shared" si="18"/>
        <v/>
      </c>
      <c r="B426" s="15"/>
      <c r="C426" s="16" t="str">
        <f>IF(B426="","",COUNTIF(INDEX($B:$B,5):B426,B426))</f>
        <v/>
      </c>
      <c r="D426" s="17"/>
      <c r="E426" s="6"/>
      <c r="F426" s="15"/>
      <c r="G426" s="6"/>
      <c r="H426" s="6"/>
      <c r="I426" s="15"/>
      <c r="J426" s="18"/>
      <c r="K426" s="19" t="str">
        <f t="shared" si="19"/>
        <v/>
      </c>
      <c r="L426" s="20" t="str">
        <f t="shared" si="20"/>
        <v/>
      </c>
      <c r="M426" s="17"/>
      <c r="N426" s="21" t="str">
        <f>IF(B426="","",TRIM(IF(COUNTIF('Registru PV'!$B$5:$B$304,B426)=0,"PV inexistent în registru. ","")&amp;IF(OR(D426="",F426="",G426="",H426="",I426=""),"Date incomplete. ","")&amp;IF(AND(N(L426)&lt;&gt;0,M426=""),"Diferență fără observație. ","")&amp;IF(AND(OR(I426="Deteriorat",I426="Defect",I426="Lipsă"),M426=""),"Stare fără observație. ","")))</f>
        <v/>
      </c>
    </row>
    <row r="427" spans="1:14" x14ac:dyDescent="0.2">
      <c r="A427" s="1" t="str">
        <f t="shared" si="18"/>
        <v/>
      </c>
      <c r="B427" s="15"/>
      <c r="C427" s="16" t="str">
        <f>IF(B427="","",COUNTIF(INDEX($B:$B,5):B427,B427))</f>
        <v/>
      </c>
      <c r="D427" s="17"/>
      <c r="E427" s="6"/>
      <c r="F427" s="15"/>
      <c r="G427" s="6"/>
      <c r="H427" s="6"/>
      <c r="I427" s="15"/>
      <c r="J427" s="18"/>
      <c r="K427" s="19" t="str">
        <f t="shared" si="19"/>
        <v/>
      </c>
      <c r="L427" s="20" t="str">
        <f t="shared" si="20"/>
        <v/>
      </c>
      <c r="M427" s="17"/>
      <c r="N427" s="21" t="str">
        <f>IF(B427="","",TRIM(IF(COUNTIF('Registru PV'!$B$5:$B$304,B427)=0,"PV inexistent în registru. ","")&amp;IF(OR(D427="",F427="",G427="",H427="",I427=""),"Date incomplete. ","")&amp;IF(AND(N(L427)&lt;&gt;0,M427=""),"Diferență fără observație. ","")&amp;IF(AND(OR(I427="Deteriorat",I427="Defect",I427="Lipsă"),M427=""),"Stare fără observație. ","")))</f>
        <v/>
      </c>
    </row>
    <row r="428" spans="1:14" x14ac:dyDescent="0.2">
      <c r="A428" s="1" t="str">
        <f t="shared" si="18"/>
        <v/>
      </c>
      <c r="B428" s="15"/>
      <c r="C428" s="16" t="str">
        <f>IF(B428="","",COUNTIF(INDEX($B:$B,5):B428,B428))</f>
        <v/>
      </c>
      <c r="D428" s="17"/>
      <c r="E428" s="6"/>
      <c r="F428" s="15"/>
      <c r="G428" s="6"/>
      <c r="H428" s="6"/>
      <c r="I428" s="15"/>
      <c r="J428" s="18"/>
      <c r="K428" s="19" t="str">
        <f t="shared" si="19"/>
        <v/>
      </c>
      <c r="L428" s="20" t="str">
        <f t="shared" si="20"/>
        <v/>
      </c>
      <c r="M428" s="17"/>
      <c r="N428" s="21" t="str">
        <f>IF(B428="","",TRIM(IF(COUNTIF('Registru PV'!$B$5:$B$304,B428)=0,"PV inexistent în registru. ","")&amp;IF(OR(D428="",F428="",G428="",H428="",I428=""),"Date incomplete. ","")&amp;IF(AND(N(L428)&lt;&gt;0,M428=""),"Diferență fără observație. ","")&amp;IF(AND(OR(I428="Deteriorat",I428="Defect",I428="Lipsă"),M428=""),"Stare fără observație. ","")))</f>
        <v/>
      </c>
    </row>
    <row r="429" spans="1:14" x14ac:dyDescent="0.2">
      <c r="A429" s="1" t="str">
        <f t="shared" si="18"/>
        <v/>
      </c>
      <c r="B429" s="15"/>
      <c r="C429" s="16" t="str">
        <f>IF(B429="","",COUNTIF(INDEX($B:$B,5):B429,B429))</f>
        <v/>
      </c>
      <c r="D429" s="17"/>
      <c r="E429" s="6"/>
      <c r="F429" s="15"/>
      <c r="G429" s="6"/>
      <c r="H429" s="6"/>
      <c r="I429" s="15"/>
      <c r="J429" s="18"/>
      <c r="K429" s="19" t="str">
        <f t="shared" si="19"/>
        <v/>
      </c>
      <c r="L429" s="20" t="str">
        <f t="shared" si="20"/>
        <v/>
      </c>
      <c r="M429" s="17"/>
      <c r="N429" s="21" t="str">
        <f>IF(B429="","",TRIM(IF(COUNTIF('Registru PV'!$B$5:$B$304,B429)=0,"PV inexistent în registru. ","")&amp;IF(OR(D429="",F429="",G429="",H429="",I429=""),"Date incomplete. ","")&amp;IF(AND(N(L429)&lt;&gt;0,M429=""),"Diferență fără observație. ","")&amp;IF(AND(OR(I429="Deteriorat",I429="Defect",I429="Lipsă"),M429=""),"Stare fără observație. ","")))</f>
        <v/>
      </c>
    </row>
    <row r="430" spans="1:14" x14ac:dyDescent="0.2">
      <c r="A430" s="1" t="str">
        <f t="shared" si="18"/>
        <v/>
      </c>
      <c r="B430" s="15"/>
      <c r="C430" s="16" t="str">
        <f>IF(B430="","",COUNTIF(INDEX($B:$B,5):B430,B430))</f>
        <v/>
      </c>
      <c r="D430" s="17"/>
      <c r="E430" s="6"/>
      <c r="F430" s="15"/>
      <c r="G430" s="6"/>
      <c r="H430" s="6"/>
      <c r="I430" s="15"/>
      <c r="J430" s="18"/>
      <c r="K430" s="19" t="str">
        <f t="shared" si="19"/>
        <v/>
      </c>
      <c r="L430" s="20" t="str">
        <f t="shared" si="20"/>
        <v/>
      </c>
      <c r="M430" s="17"/>
      <c r="N430" s="21" t="str">
        <f>IF(B430="","",TRIM(IF(COUNTIF('Registru PV'!$B$5:$B$304,B430)=0,"PV inexistent în registru. ","")&amp;IF(OR(D430="",F430="",G430="",H430="",I430=""),"Date incomplete. ","")&amp;IF(AND(N(L430)&lt;&gt;0,M430=""),"Diferență fără observație. ","")&amp;IF(AND(OR(I430="Deteriorat",I430="Defect",I430="Lipsă"),M430=""),"Stare fără observație. ","")))</f>
        <v/>
      </c>
    </row>
    <row r="431" spans="1:14" x14ac:dyDescent="0.2">
      <c r="A431" s="1" t="str">
        <f t="shared" si="18"/>
        <v/>
      </c>
      <c r="B431" s="15"/>
      <c r="C431" s="16" t="str">
        <f>IF(B431="","",COUNTIF(INDEX($B:$B,5):B431,B431))</f>
        <v/>
      </c>
      <c r="D431" s="17"/>
      <c r="E431" s="6"/>
      <c r="F431" s="15"/>
      <c r="G431" s="6"/>
      <c r="H431" s="6"/>
      <c r="I431" s="15"/>
      <c r="J431" s="18"/>
      <c r="K431" s="19" t="str">
        <f t="shared" si="19"/>
        <v/>
      </c>
      <c r="L431" s="20" t="str">
        <f t="shared" si="20"/>
        <v/>
      </c>
      <c r="M431" s="17"/>
      <c r="N431" s="21" t="str">
        <f>IF(B431="","",TRIM(IF(COUNTIF('Registru PV'!$B$5:$B$304,B431)=0,"PV inexistent în registru. ","")&amp;IF(OR(D431="",F431="",G431="",H431="",I431=""),"Date incomplete. ","")&amp;IF(AND(N(L431)&lt;&gt;0,M431=""),"Diferență fără observație. ","")&amp;IF(AND(OR(I431="Deteriorat",I431="Defect",I431="Lipsă"),M431=""),"Stare fără observație. ","")))</f>
        <v/>
      </c>
    </row>
    <row r="432" spans="1:14" x14ac:dyDescent="0.2">
      <c r="A432" s="1" t="str">
        <f t="shared" si="18"/>
        <v/>
      </c>
      <c r="B432" s="15"/>
      <c r="C432" s="16" t="str">
        <f>IF(B432="","",COUNTIF(INDEX($B:$B,5):B432,B432))</f>
        <v/>
      </c>
      <c r="D432" s="17"/>
      <c r="E432" s="6"/>
      <c r="F432" s="15"/>
      <c r="G432" s="6"/>
      <c r="H432" s="6"/>
      <c r="I432" s="15"/>
      <c r="J432" s="18"/>
      <c r="K432" s="19" t="str">
        <f t="shared" si="19"/>
        <v/>
      </c>
      <c r="L432" s="20" t="str">
        <f t="shared" si="20"/>
        <v/>
      </c>
      <c r="M432" s="17"/>
      <c r="N432" s="21" t="str">
        <f>IF(B432="","",TRIM(IF(COUNTIF('Registru PV'!$B$5:$B$304,B432)=0,"PV inexistent în registru. ","")&amp;IF(OR(D432="",F432="",G432="",H432="",I432=""),"Date incomplete. ","")&amp;IF(AND(N(L432)&lt;&gt;0,M432=""),"Diferență fără observație. ","")&amp;IF(AND(OR(I432="Deteriorat",I432="Defect",I432="Lipsă"),M432=""),"Stare fără observație. ","")))</f>
        <v/>
      </c>
    </row>
    <row r="433" spans="1:14" x14ac:dyDescent="0.2">
      <c r="A433" s="1" t="str">
        <f t="shared" si="18"/>
        <v/>
      </c>
      <c r="B433" s="15"/>
      <c r="C433" s="16" t="str">
        <f>IF(B433="","",COUNTIF(INDEX($B:$B,5):B433,B433))</f>
        <v/>
      </c>
      <c r="D433" s="17"/>
      <c r="E433" s="6"/>
      <c r="F433" s="15"/>
      <c r="G433" s="6"/>
      <c r="H433" s="6"/>
      <c r="I433" s="15"/>
      <c r="J433" s="18"/>
      <c r="K433" s="19" t="str">
        <f t="shared" si="19"/>
        <v/>
      </c>
      <c r="L433" s="20" t="str">
        <f t="shared" si="20"/>
        <v/>
      </c>
      <c r="M433" s="17"/>
      <c r="N433" s="21" t="str">
        <f>IF(B433="","",TRIM(IF(COUNTIF('Registru PV'!$B$5:$B$304,B433)=0,"PV inexistent în registru. ","")&amp;IF(OR(D433="",F433="",G433="",H433="",I433=""),"Date incomplete. ","")&amp;IF(AND(N(L433)&lt;&gt;0,M433=""),"Diferență fără observație. ","")&amp;IF(AND(OR(I433="Deteriorat",I433="Defect",I433="Lipsă"),M433=""),"Stare fără observație. ","")))</f>
        <v/>
      </c>
    </row>
    <row r="434" spans="1:14" x14ac:dyDescent="0.2">
      <c r="A434" s="1" t="str">
        <f t="shared" si="18"/>
        <v/>
      </c>
      <c r="B434" s="15"/>
      <c r="C434" s="16" t="str">
        <f>IF(B434="","",COUNTIF(INDEX($B:$B,5):B434,B434))</f>
        <v/>
      </c>
      <c r="D434" s="17"/>
      <c r="E434" s="6"/>
      <c r="F434" s="15"/>
      <c r="G434" s="6"/>
      <c r="H434" s="6"/>
      <c r="I434" s="15"/>
      <c r="J434" s="18"/>
      <c r="K434" s="19" t="str">
        <f t="shared" si="19"/>
        <v/>
      </c>
      <c r="L434" s="20" t="str">
        <f t="shared" si="20"/>
        <v/>
      </c>
      <c r="M434" s="17"/>
      <c r="N434" s="21" t="str">
        <f>IF(B434="","",TRIM(IF(COUNTIF('Registru PV'!$B$5:$B$304,B434)=0,"PV inexistent în registru. ","")&amp;IF(OR(D434="",F434="",G434="",H434="",I434=""),"Date incomplete. ","")&amp;IF(AND(N(L434)&lt;&gt;0,M434=""),"Diferență fără observație. ","")&amp;IF(AND(OR(I434="Deteriorat",I434="Defect",I434="Lipsă"),M434=""),"Stare fără observație. ","")))</f>
        <v/>
      </c>
    </row>
    <row r="435" spans="1:14" x14ac:dyDescent="0.2">
      <c r="A435" s="1" t="str">
        <f t="shared" si="18"/>
        <v/>
      </c>
      <c r="B435" s="15"/>
      <c r="C435" s="16" t="str">
        <f>IF(B435="","",COUNTIF(INDEX($B:$B,5):B435,B435))</f>
        <v/>
      </c>
      <c r="D435" s="17"/>
      <c r="E435" s="6"/>
      <c r="F435" s="15"/>
      <c r="G435" s="6"/>
      <c r="H435" s="6"/>
      <c r="I435" s="15"/>
      <c r="J435" s="18"/>
      <c r="K435" s="19" t="str">
        <f t="shared" si="19"/>
        <v/>
      </c>
      <c r="L435" s="20" t="str">
        <f t="shared" si="20"/>
        <v/>
      </c>
      <c r="M435" s="17"/>
      <c r="N435" s="21" t="str">
        <f>IF(B435="","",TRIM(IF(COUNTIF('Registru PV'!$B$5:$B$304,B435)=0,"PV inexistent în registru. ","")&amp;IF(OR(D435="",F435="",G435="",H435="",I435=""),"Date incomplete. ","")&amp;IF(AND(N(L435)&lt;&gt;0,M435=""),"Diferență fără observație. ","")&amp;IF(AND(OR(I435="Deteriorat",I435="Defect",I435="Lipsă"),M435=""),"Stare fără observație. ","")))</f>
        <v/>
      </c>
    </row>
    <row r="436" spans="1:14" x14ac:dyDescent="0.2">
      <c r="A436" s="1" t="str">
        <f t="shared" si="18"/>
        <v/>
      </c>
      <c r="B436" s="15"/>
      <c r="C436" s="16" t="str">
        <f>IF(B436="","",COUNTIF(INDEX($B:$B,5):B436,B436))</f>
        <v/>
      </c>
      <c r="D436" s="17"/>
      <c r="E436" s="6"/>
      <c r="F436" s="15"/>
      <c r="G436" s="6"/>
      <c r="H436" s="6"/>
      <c r="I436" s="15"/>
      <c r="J436" s="18"/>
      <c r="K436" s="19" t="str">
        <f t="shared" si="19"/>
        <v/>
      </c>
      <c r="L436" s="20" t="str">
        <f t="shared" si="20"/>
        <v/>
      </c>
      <c r="M436" s="17"/>
      <c r="N436" s="21" t="str">
        <f>IF(B436="","",TRIM(IF(COUNTIF('Registru PV'!$B$5:$B$304,B436)=0,"PV inexistent în registru. ","")&amp;IF(OR(D436="",F436="",G436="",H436="",I436=""),"Date incomplete. ","")&amp;IF(AND(N(L436)&lt;&gt;0,M436=""),"Diferență fără observație. ","")&amp;IF(AND(OR(I436="Deteriorat",I436="Defect",I436="Lipsă"),M436=""),"Stare fără observație. ","")))</f>
        <v/>
      </c>
    </row>
    <row r="437" spans="1:14" x14ac:dyDescent="0.2">
      <c r="A437" s="1" t="str">
        <f t="shared" si="18"/>
        <v/>
      </c>
      <c r="B437" s="15"/>
      <c r="C437" s="16" t="str">
        <f>IF(B437="","",COUNTIF(INDEX($B:$B,5):B437,B437))</f>
        <v/>
      </c>
      <c r="D437" s="17"/>
      <c r="E437" s="6"/>
      <c r="F437" s="15"/>
      <c r="G437" s="6"/>
      <c r="H437" s="6"/>
      <c r="I437" s="15"/>
      <c r="J437" s="18"/>
      <c r="K437" s="19" t="str">
        <f t="shared" si="19"/>
        <v/>
      </c>
      <c r="L437" s="20" t="str">
        <f t="shared" si="20"/>
        <v/>
      </c>
      <c r="M437" s="17"/>
      <c r="N437" s="21" t="str">
        <f>IF(B437="","",TRIM(IF(COUNTIF('Registru PV'!$B$5:$B$304,B437)=0,"PV inexistent în registru. ","")&amp;IF(OR(D437="",F437="",G437="",H437="",I437=""),"Date incomplete. ","")&amp;IF(AND(N(L437)&lt;&gt;0,M437=""),"Diferență fără observație. ","")&amp;IF(AND(OR(I437="Deteriorat",I437="Defect",I437="Lipsă"),M437=""),"Stare fără observație. ","")))</f>
        <v/>
      </c>
    </row>
    <row r="438" spans="1:14" x14ac:dyDescent="0.2">
      <c r="A438" s="1" t="str">
        <f t="shared" si="18"/>
        <v/>
      </c>
      <c r="B438" s="15"/>
      <c r="C438" s="16" t="str">
        <f>IF(B438="","",COUNTIF(INDEX($B:$B,5):B438,B438))</f>
        <v/>
      </c>
      <c r="D438" s="17"/>
      <c r="E438" s="6"/>
      <c r="F438" s="15"/>
      <c r="G438" s="6"/>
      <c r="H438" s="6"/>
      <c r="I438" s="15"/>
      <c r="J438" s="18"/>
      <c r="K438" s="19" t="str">
        <f t="shared" si="19"/>
        <v/>
      </c>
      <c r="L438" s="20" t="str">
        <f t="shared" si="20"/>
        <v/>
      </c>
      <c r="M438" s="17"/>
      <c r="N438" s="21" t="str">
        <f>IF(B438="","",TRIM(IF(COUNTIF('Registru PV'!$B$5:$B$304,B438)=0,"PV inexistent în registru. ","")&amp;IF(OR(D438="",F438="",G438="",H438="",I438=""),"Date incomplete. ","")&amp;IF(AND(N(L438)&lt;&gt;0,M438=""),"Diferență fără observație. ","")&amp;IF(AND(OR(I438="Deteriorat",I438="Defect",I438="Lipsă"),M438=""),"Stare fără observație. ","")))</f>
        <v/>
      </c>
    </row>
    <row r="439" spans="1:14" x14ac:dyDescent="0.2">
      <c r="A439" s="1" t="str">
        <f t="shared" si="18"/>
        <v/>
      </c>
      <c r="B439" s="15"/>
      <c r="C439" s="16" t="str">
        <f>IF(B439="","",COUNTIF(INDEX($B:$B,5):B439,B439))</f>
        <v/>
      </c>
      <c r="D439" s="17"/>
      <c r="E439" s="6"/>
      <c r="F439" s="15"/>
      <c r="G439" s="6"/>
      <c r="H439" s="6"/>
      <c r="I439" s="15"/>
      <c r="J439" s="18"/>
      <c r="K439" s="19" t="str">
        <f t="shared" si="19"/>
        <v/>
      </c>
      <c r="L439" s="20" t="str">
        <f t="shared" si="20"/>
        <v/>
      </c>
      <c r="M439" s="17"/>
      <c r="N439" s="21" t="str">
        <f>IF(B439="","",TRIM(IF(COUNTIF('Registru PV'!$B$5:$B$304,B439)=0,"PV inexistent în registru. ","")&amp;IF(OR(D439="",F439="",G439="",H439="",I439=""),"Date incomplete. ","")&amp;IF(AND(N(L439)&lt;&gt;0,M439=""),"Diferență fără observație. ","")&amp;IF(AND(OR(I439="Deteriorat",I439="Defect",I439="Lipsă"),M439=""),"Stare fără observație. ","")))</f>
        <v/>
      </c>
    </row>
    <row r="440" spans="1:14" x14ac:dyDescent="0.2">
      <c r="A440" s="1" t="str">
        <f t="shared" si="18"/>
        <v/>
      </c>
      <c r="B440" s="15"/>
      <c r="C440" s="16" t="str">
        <f>IF(B440="","",COUNTIF(INDEX($B:$B,5):B440,B440))</f>
        <v/>
      </c>
      <c r="D440" s="17"/>
      <c r="E440" s="6"/>
      <c r="F440" s="15"/>
      <c r="G440" s="6"/>
      <c r="H440" s="6"/>
      <c r="I440" s="15"/>
      <c r="J440" s="18"/>
      <c r="K440" s="19" t="str">
        <f t="shared" si="19"/>
        <v/>
      </c>
      <c r="L440" s="20" t="str">
        <f t="shared" si="20"/>
        <v/>
      </c>
      <c r="M440" s="17"/>
      <c r="N440" s="21" t="str">
        <f>IF(B440="","",TRIM(IF(COUNTIF('Registru PV'!$B$5:$B$304,B440)=0,"PV inexistent în registru. ","")&amp;IF(OR(D440="",F440="",G440="",H440="",I440=""),"Date incomplete. ","")&amp;IF(AND(N(L440)&lt;&gt;0,M440=""),"Diferență fără observație. ","")&amp;IF(AND(OR(I440="Deteriorat",I440="Defect",I440="Lipsă"),M440=""),"Stare fără observație. ","")))</f>
        <v/>
      </c>
    </row>
    <row r="441" spans="1:14" x14ac:dyDescent="0.2">
      <c r="A441" s="1" t="str">
        <f t="shared" si="18"/>
        <v/>
      </c>
      <c r="B441" s="15"/>
      <c r="C441" s="16" t="str">
        <f>IF(B441="","",COUNTIF(INDEX($B:$B,5):B441,B441))</f>
        <v/>
      </c>
      <c r="D441" s="17"/>
      <c r="E441" s="6"/>
      <c r="F441" s="15"/>
      <c r="G441" s="6"/>
      <c r="H441" s="6"/>
      <c r="I441" s="15"/>
      <c r="J441" s="18"/>
      <c r="K441" s="19" t="str">
        <f t="shared" si="19"/>
        <v/>
      </c>
      <c r="L441" s="20" t="str">
        <f t="shared" si="20"/>
        <v/>
      </c>
      <c r="M441" s="17"/>
      <c r="N441" s="21" t="str">
        <f>IF(B441="","",TRIM(IF(COUNTIF('Registru PV'!$B$5:$B$304,B441)=0,"PV inexistent în registru. ","")&amp;IF(OR(D441="",F441="",G441="",H441="",I441=""),"Date incomplete. ","")&amp;IF(AND(N(L441)&lt;&gt;0,M441=""),"Diferență fără observație. ","")&amp;IF(AND(OR(I441="Deteriorat",I441="Defect",I441="Lipsă"),M441=""),"Stare fără observație. ","")))</f>
        <v/>
      </c>
    </row>
    <row r="442" spans="1:14" x14ac:dyDescent="0.2">
      <c r="A442" s="1" t="str">
        <f t="shared" si="18"/>
        <v/>
      </c>
      <c r="B442" s="15"/>
      <c r="C442" s="16" t="str">
        <f>IF(B442="","",COUNTIF(INDEX($B:$B,5):B442,B442))</f>
        <v/>
      </c>
      <c r="D442" s="17"/>
      <c r="E442" s="6"/>
      <c r="F442" s="15"/>
      <c r="G442" s="6"/>
      <c r="H442" s="6"/>
      <c r="I442" s="15"/>
      <c r="J442" s="18"/>
      <c r="K442" s="19" t="str">
        <f t="shared" si="19"/>
        <v/>
      </c>
      <c r="L442" s="20" t="str">
        <f t="shared" si="20"/>
        <v/>
      </c>
      <c r="M442" s="17"/>
      <c r="N442" s="21" t="str">
        <f>IF(B442="","",TRIM(IF(COUNTIF('Registru PV'!$B$5:$B$304,B442)=0,"PV inexistent în registru. ","")&amp;IF(OR(D442="",F442="",G442="",H442="",I442=""),"Date incomplete. ","")&amp;IF(AND(N(L442)&lt;&gt;0,M442=""),"Diferență fără observație. ","")&amp;IF(AND(OR(I442="Deteriorat",I442="Defect",I442="Lipsă"),M442=""),"Stare fără observație. ","")))</f>
        <v/>
      </c>
    </row>
    <row r="443" spans="1:14" x14ac:dyDescent="0.2">
      <c r="A443" s="1" t="str">
        <f t="shared" si="18"/>
        <v/>
      </c>
      <c r="B443" s="15"/>
      <c r="C443" s="16" t="str">
        <f>IF(B443="","",COUNTIF(INDEX($B:$B,5):B443,B443))</f>
        <v/>
      </c>
      <c r="D443" s="17"/>
      <c r="E443" s="6"/>
      <c r="F443" s="15"/>
      <c r="G443" s="6"/>
      <c r="H443" s="6"/>
      <c r="I443" s="15"/>
      <c r="J443" s="18"/>
      <c r="K443" s="19" t="str">
        <f t="shared" si="19"/>
        <v/>
      </c>
      <c r="L443" s="20" t="str">
        <f t="shared" si="20"/>
        <v/>
      </c>
      <c r="M443" s="17"/>
      <c r="N443" s="21" t="str">
        <f>IF(B443="","",TRIM(IF(COUNTIF('Registru PV'!$B$5:$B$304,B443)=0,"PV inexistent în registru. ","")&amp;IF(OR(D443="",F443="",G443="",H443="",I443=""),"Date incomplete. ","")&amp;IF(AND(N(L443)&lt;&gt;0,M443=""),"Diferență fără observație. ","")&amp;IF(AND(OR(I443="Deteriorat",I443="Defect",I443="Lipsă"),M443=""),"Stare fără observație. ","")))</f>
        <v/>
      </c>
    </row>
    <row r="444" spans="1:14" x14ac:dyDescent="0.2">
      <c r="A444" s="1" t="str">
        <f t="shared" si="18"/>
        <v/>
      </c>
      <c r="B444" s="15"/>
      <c r="C444" s="16" t="str">
        <f>IF(B444="","",COUNTIF(INDEX($B:$B,5):B444,B444))</f>
        <v/>
      </c>
      <c r="D444" s="17"/>
      <c r="E444" s="6"/>
      <c r="F444" s="15"/>
      <c r="G444" s="6"/>
      <c r="H444" s="6"/>
      <c r="I444" s="15"/>
      <c r="J444" s="18"/>
      <c r="K444" s="19" t="str">
        <f t="shared" si="19"/>
        <v/>
      </c>
      <c r="L444" s="20" t="str">
        <f t="shared" si="20"/>
        <v/>
      </c>
      <c r="M444" s="17"/>
      <c r="N444" s="21" t="str">
        <f>IF(B444="","",TRIM(IF(COUNTIF('Registru PV'!$B$5:$B$304,B444)=0,"PV inexistent în registru. ","")&amp;IF(OR(D444="",F444="",G444="",H444="",I444=""),"Date incomplete. ","")&amp;IF(AND(N(L444)&lt;&gt;0,M444=""),"Diferență fără observație. ","")&amp;IF(AND(OR(I444="Deteriorat",I444="Defect",I444="Lipsă"),M444=""),"Stare fără observație. ","")))</f>
        <v/>
      </c>
    </row>
    <row r="445" spans="1:14" x14ac:dyDescent="0.2">
      <c r="A445" s="1" t="str">
        <f t="shared" si="18"/>
        <v/>
      </c>
      <c r="B445" s="15"/>
      <c r="C445" s="16" t="str">
        <f>IF(B445="","",COUNTIF(INDEX($B:$B,5):B445,B445))</f>
        <v/>
      </c>
      <c r="D445" s="17"/>
      <c r="E445" s="6"/>
      <c r="F445" s="15"/>
      <c r="G445" s="6"/>
      <c r="H445" s="6"/>
      <c r="I445" s="15"/>
      <c r="J445" s="18"/>
      <c r="K445" s="19" t="str">
        <f t="shared" si="19"/>
        <v/>
      </c>
      <c r="L445" s="20" t="str">
        <f t="shared" si="20"/>
        <v/>
      </c>
      <c r="M445" s="17"/>
      <c r="N445" s="21" t="str">
        <f>IF(B445="","",TRIM(IF(COUNTIF('Registru PV'!$B$5:$B$304,B445)=0,"PV inexistent în registru. ","")&amp;IF(OR(D445="",F445="",G445="",H445="",I445=""),"Date incomplete. ","")&amp;IF(AND(N(L445)&lt;&gt;0,M445=""),"Diferență fără observație. ","")&amp;IF(AND(OR(I445="Deteriorat",I445="Defect",I445="Lipsă"),M445=""),"Stare fără observație. ","")))</f>
        <v/>
      </c>
    </row>
    <row r="446" spans="1:14" x14ac:dyDescent="0.2">
      <c r="A446" s="1" t="str">
        <f t="shared" si="18"/>
        <v/>
      </c>
      <c r="B446" s="15"/>
      <c r="C446" s="16" t="str">
        <f>IF(B446="","",COUNTIF(INDEX($B:$B,5):B446,B446))</f>
        <v/>
      </c>
      <c r="D446" s="17"/>
      <c r="E446" s="6"/>
      <c r="F446" s="15"/>
      <c r="G446" s="6"/>
      <c r="H446" s="6"/>
      <c r="I446" s="15"/>
      <c r="J446" s="18"/>
      <c r="K446" s="19" t="str">
        <f t="shared" si="19"/>
        <v/>
      </c>
      <c r="L446" s="20" t="str">
        <f t="shared" si="20"/>
        <v/>
      </c>
      <c r="M446" s="17"/>
      <c r="N446" s="21" t="str">
        <f>IF(B446="","",TRIM(IF(COUNTIF('Registru PV'!$B$5:$B$304,B446)=0,"PV inexistent în registru. ","")&amp;IF(OR(D446="",F446="",G446="",H446="",I446=""),"Date incomplete. ","")&amp;IF(AND(N(L446)&lt;&gt;0,M446=""),"Diferență fără observație. ","")&amp;IF(AND(OR(I446="Deteriorat",I446="Defect",I446="Lipsă"),M446=""),"Stare fără observație. ","")))</f>
        <v/>
      </c>
    </row>
    <row r="447" spans="1:14" x14ac:dyDescent="0.2">
      <c r="A447" s="1" t="str">
        <f t="shared" si="18"/>
        <v/>
      </c>
      <c r="B447" s="15"/>
      <c r="C447" s="16" t="str">
        <f>IF(B447="","",COUNTIF(INDEX($B:$B,5):B447,B447))</f>
        <v/>
      </c>
      <c r="D447" s="17"/>
      <c r="E447" s="6"/>
      <c r="F447" s="15"/>
      <c r="G447" s="6"/>
      <c r="H447" s="6"/>
      <c r="I447" s="15"/>
      <c r="J447" s="18"/>
      <c r="K447" s="19" t="str">
        <f t="shared" si="19"/>
        <v/>
      </c>
      <c r="L447" s="20" t="str">
        <f t="shared" si="20"/>
        <v/>
      </c>
      <c r="M447" s="17"/>
      <c r="N447" s="21" t="str">
        <f>IF(B447="","",TRIM(IF(COUNTIF('Registru PV'!$B$5:$B$304,B447)=0,"PV inexistent în registru. ","")&amp;IF(OR(D447="",F447="",G447="",H447="",I447=""),"Date incomplete. ","")&amp;IF(AND(N(L447)&lt;&gt;0,M447=""),"Diferență fără observație. ","")&amp;IF(AND(OR(I447="Deteriorat",I447="Defect",I447="Lipsă"),M447=""),"Stare fără observație. ","")))</f>
        <v/>
      </c>
    </row>
    <row r="448" spans="1:14" x14ac:dyDescent="0.2">
      <c r="A448" s="1" t="str">
        <f t="shared" si="18"/>
        <v/>
      </c>
      <c r="B448" s="15"/>
      <c r="C448" s="16" t="str">
        <f>IF(B448="","",COUNTIF(INDEX($B:$B,5):B448,B448))</f>
        <v/>
      </c>
      <c r="D448" s="17"/>
      <c r="E448" s="6"/>
      <c r="F448" s="15"/>
      <c r="G448" s="6"/>
      <c r="H448" s="6"/>
      <c r="I448" s="15"/>
      <c r="J448" s="18"/>
      <c r="K448" s="19" t="str">
        <f t="shared" si="19"/>
        <v/>
      </c>
      <c r="L448" s="20" t="str">
        <f t="shared" si="20"/>
        <v/>
      </c>
      <c r="M448" s="17"/>
      <c r="N448" s="21" t="str">
        <f>IF(B448="","",TRIM(IF(COUNTIF('Registru PV'!$B$5:$B$304,B448)=0,"PV inexistent în registru. ","")&amp;IF(OR(D448="",F448="",G448="",H448="",I448=""),"Date incomplete. ","")&amp;IF(AND(N(L448)&lt;&gt;0,M448=""),"Diferență fără observație. ","")&amp;IF(AND(OR(I448="Deteriorat",I448="Defect",I448="Lipsă"),M448=""),"Stare fără observație. ","")))</f>
        <v/>
      </c>
    </row>
    <row r="449" spans="1:14" x14ac:dyDescent="0.2">
      <c r="A449" s="1" t="str">
        <f t="shared" si="18"/>
        <v/>
      </c>
      <c r="B449" s="15"/>
      <c r="C449" s="16" t="str">
        <f>IF(B449="","",COUNTIF(INDEX($B:$B,5):B449,B449))</f>
        <v/>
      </c>
      <c r="D449" s="17"/>
      <c r="E449" s="6"/>
      <c r="F449" s="15"/>
      <c r="G449" s="6"/>
      <c r="H449" s="6"/>
      <c r="I449" s="15"/>
      <c r="J449" s="18"/>
      <c r="K449" s="19" t="str">
        <f t="shared" si="19"/>
        <v/>
      </c>
      <c r="L449" s="20" t="str">
        <f t="shared" si="20"/>
        <v/>
      </c>
      <c r="M449" s="17"/>
      <c r="N449" s="21" t="str">
        <f>IF(B449="","",TRIM(IF(COUNTIF('Registru PV'!$B$5:$B$304,B449)=0,"PV inexistent în registru. ","")&amp;IF(OR(D449="",F449="",G449="",H449="",I449=""),"Date incomplete. ","")&amp;IF(AND(N(L449)&lt;&gt;0,M449=""),"Diferență fără observație. ","")&amp;IF(AND(OR(I449="Deteriorat",I449="Defect",I449="Lipsă"),M449=""),"Stare fără observație. ","")))</f>
        <v/>
      </c>
    </row>
    <row r="450" spans="1:14" x14ac:dyDescent="0.2">
      <c r="A450" s="1" t="str">
        <f t="shared" si="18"/>
        <v/>
      </c>
      <c r="B450" s="15"/>
      <c r="C450" s="16" t="str">
        <f>IF(B450="","",COUNTIF(INDEX($B:$B,5):B450,B450))</f>
        <v/>
      </c>
      <c r="D450" s="17"/>
      <c r="E450" s="6"/>
      <c r="F450" s="15"/>
      <c r="G450" s="6"/>
      <c r="H450" s="6"/>
      <c r="I450" s="15"/>
      <c r="J450" s="18"/>
      <c r="K450" s="19" t="str">
        <f t="shared" si="19"/>
        <v/>
      </c>
      <c r="L450" s="20" t="str">
        <f t="shared" si="20"/>
        <v/>
      </c>
      <c r="M450" s="17"/>
      <c r="N450" s="21" t="str">
        <f>IF(B450="","",TRIM(IF(COUNTIF('Registru PV'!$B$5:$B$304,B450)=0,"PV inexistent în registru. ","")&amp;IF(OR(D450="",F450="",G450="",H450="",I450=""),"Date incomplete. ","")&amp;IF(AND(N(L450)&lt;&gt;0,M450=""),"Diferență fără observație. ","")&amp;IF(AND(OR(I450="Deteriorat",I450="Defect",I450="Lipsă"),M450=""),"Stare fără observație. ","")))</f>
        <v/>
      </c>
    </row>
    <row r="451" spans="1:14" x14ac:dyDescent="0.2">
      <c r="A451" s="1" t="str">
        <f t="shared" si="18"/>
        <v/>
      </c>
      <c r="B451" s="15"/>
      <c r="C451" s="16" t="str">
        <f>IF(B451="","",COUNTIF(INDEX($B:$B,5):B451,B451))</f>
        <v/>
      </c>
      <c r="D451" s="17"/>
      <c r="E451" s="6"/>
      <c r="F451" s="15"/>
      <c r="G451" s="6"/>
      <c r="H451" s="6"/>
      <c r="I451" s="15"/>
      <c r="J451" s="18"/>
      <c r="K451" s="19" t="str">
        <f t="shared" si="19"/>
        <v/>
      </c>
      <c r="L451" s="20" t="str">
        <f t="shared" si="20"/>
        <v/>
      </c>
      <c r="M451" s="17"/>
      <c r="N451" s="21" t="str">
        <f>IF(B451="","",TRIM(IF(COUNTIF('Registru PV'!$B$5:$B$304,B451)=0,"PV inexistent în registru. ","")&amp;IF(OR(D451="",F451="",G451="",H451="",I451=""),"Date incomplete. ","")&amp;IF(AND(N(L451)&lt;&gt;0,M451=""),"Diferență fără observație. ","")&amp;IF(AND(OR(I451="Deteriorat",I451="Defect",I451="Lipsă"),M451=""),"Stare fără observație. ","")))</f>
        <v/>
      </c>
    </row>
    <row r="452" spans="1:14" x14ac:dyDescent="0.2">
      <c r="A452" s="1" t="str">
        <f t="shared" si="18"/>
        <v/>
      </c>
      <c r="B452" s="15"/>
      <c r="C452" s="16" t="str">
        <f>IF(B452="","",COUNTIF(INDEX($B:$B,5):B452,B452))</f>
        <v/>
      </c>
      <c r="D452" s="17"/>
      <c r="E452" s="6"/>
      <c r="F452" s="15"/>
      <c r="G452" s="6"/>
      <c r="H452" s="6"/>
      <c r="I452" s="15"/>
      <c r="J452" s="18"/>
      <c r="K452" s="19" t="str">
        <f t="shared" si="19"/>
        <v/>
      </c>
      <c r="L452" s="20" t="str">
        <f t="shared" si="20"/>
        <v/>
      </c>
      <c r="M452" s="17"/>
      <c r="N452" s="21" t="str">
        <f>IF(B452="","",TRIM(IF(COUNTIF('Registru PV'!$B$5:$B$304,B452)=0,"PV inexistent în registru. ","")&amp;IF(OR(D452="",F452="",G452="",H452="",I452=""),"Date incomplete. ","")&amp;IF(AND(N(L452)&lt;&gt;0,M452=""),"Diferență fără observație. ","")&amp;IF(AND(OR(I452="Deteriorat",I452="Defect",I452="Lipsă"),M452=""),"Stare fără observație. ","")))</f>
        <v/>
      </c>
    </row>
    <row r="453" spans="1:14" x14ac:dyDescent="0.2">
      <c r="A453" s="1" t="str">
        <f t="shared" ref="A453:A516" si="21">IF(B453="","",B453&amp;"|"&amp;C453)</f>
        <v/>
      </c>
      <c r="B453" s="15"/>
      <c r="C453" s="16" t="str">
        <f>IF(B453="","",COUNTIF(INDEX($B:$B,5):B453,B453))</f>
        <v/>
      </c>
      <c r="D453" s="17"/>
      <c r="E453" s="6"/>
      <c r="F453" s="15"/>
      <c r="G453" s="6"/>
      <c r="H453" s="6"/>
      <c r="I453" s="15"/>
      <c r="J453" s="18"/>
      <c r="K453" s="19" t="str">
        <f t="shared" ref="K453:K516" si="22">IF(OR(B453="",J453=""),"",G453*J453)</f>
        <v/>
      </c>
      <c r="L453" s="20" t="str">
        <f t="shared" ref="L453:L516" si="23">IF(OR(G453="",H453=""),"",H453-G453)</f>
        <v/>
      </c>
      <c r="M453" s="17"/>
      <c r="N453" s="21" t="str">
        <f>IF(B453="","",TRIM(IF(COUNTIF('Registru PV'!$B$5:$B$304,B453)=0,"PV inexistent în registru. ","")&amp;IF(OR(D453="",F453="",G453="",H453="",I453=""),"Date incomplete. ","")&amp;IF(AND(N(L453)&lt;&gt;0,M453=""),"Diferență fără observație. ","")&amp;IF(AND(OR(I453="Deteriorat",I453="Defect",I453="Lipsă"),M453=""),"Stare fără observație. ","")))</f>
        <v/>
      </c>
    </row>
    <row r="454" spans="1:14" x14ac:dyDescent="0.2">
      <c r="A454" s="1" t="str">
        <f t="shared" si="21"/>
        <v/>
      </c>
      <c r="B454" s="15"/>
      <c r="C454" s="16" t="str">
        <f>IF(B454="","",COUNTIF(INDEX($B:$B,5):B454,B454))</f>
        <v/>
      </c>
      <c r="D454" s="17"/>
      <c r="E454" s="6"/>
      <c r="F454" s="15"/>
      <c r="G454" s="6"/>
      <c r="H454" s="6"/>
      <c r="I454" s="15"/>
      <c r="J454" s="18"/>
      <c r="K454" s="19" t="str">
        <f t="shared" si="22"/>
        <v/>
      </c>
      <c r="L454" s="20" t="str">
        <f t="shared" si="23"/>
        <v/>
      </c>
      <c r="M454" s="17"/>
      <c r="N454" s="21" t="str">
        <f>IF(B454="","",TRIM(IF(COUNTIF('Registru PV'!$B$5:$B$304,B454)=0,"PV inexistent în registru. ","")&amp;IF(OR(D454="",F454="",G454="",H454="",I454=""),"Date incomplete. ","")&amp;IF(AND(N(L454)&lt;&gt;0,M454=""),"Diferență fără observație. ","")&amp;IF(AND(OR(I454="Deteriorat",I454="Defect",I454="Lipsă"),M454=""),"Stare fără observație. ","")))</f>
        <v/>
      </c>
    </row>
    <row r="455" spans="1:14" x14ac:dyDescent="0.2">
      <c r="A455" s="1" t="str">
        <f t="shared" si="21"/>
        <v/>
      </c>
      <c r="B455" s="15"/>
      <c r="C455" s="16" t="str">
        <f>IF(B455="","",COUNTIF(INDEX($B:$B,5):B455,B455))</f>
        <v/>
      </c>
      <c r="D455" s="17"/>
      <c r="E455" s="6"/>
      <c r="F455" s="15"/>
      <c r="G455" s="6"/>
      <c r="H455" s="6"/>
      <c r="I455" s="15"/>
      <c r="J455" s="18"/>
      <c r="K455" s="19" t="str">
        <f t="shared" si="22"/>
        <v/>
      </c>
      <c r="L455" s="20" t="str">
        <f t="shared" si="23"/>
        <v/>
      </c>
      <c r="M455" s="17"/>
      <c r="N455" s="21" t="str">
        <f>IF(B455="","",TRIM(IF(COUNTIF('Registru PV'!$B$5:$B$304,B455)=0,"PV inexistent în registru. ","")&amp;IF(OR(D455="",F455="",G455="",H455="",I455=""),"Date incomplete. ","")&amp;IF(AND(N(L455)&lt;&gt;0,M455=""),"Diferență fără observație. ","")&amp;IF(AND(OR(I455="Deteriorat",I455="Defect",I455="Lipsă"),M455=""),"Stare fără observație. ","")))</f>
        <v/>
      </c>
    </row>
    <row r="456" spans="1:14" x14ac:dyDescent="0.2">
      <c r="A456" s="1" t="str">
        <f t="shared" si="21"/>
        <v/>
      </c>
      <c r="B456" s="15"/>
      <c r="C456" s="16" t="str">
        <f>IF(B456="","",COUNTIF(INDEX($B:$B,5):B456,B456))</f>
        <v/>
      </c>
      <c r="D456" s="17"/>
      <c r="E456" s="6"/>
      <c r="F456" s="15"/>
      <c r="G456" s="6"/>
      <c r="H456" s="6"/>
      <c r="I456" s="15"/>
      <c r="J456" s="18"/>
      <c r="K456" s="19" t="str">
        <f t="shared" si="22"/>
        <v/>
      </c>
      <c r="L456" s="20" t="str">
        <f t="shared" si="23"/>
        <v/>
      </c>
      <c r="M456" s="17"/>
      <c r="N456" s="21" t="str">
        <f>IF(B456="","",TRIM(IF(COUNTIF('Registru PV'!$B$5:$B$304,B456)=0,"PV inexistent în registru. ","")&amp;IF(OR(D456="",F456="",G456="",H456="",I456=""),"Date incomplete. ","")&amp;IF(AND(N(L456)&lt;&gt;0,M456=""),"Diferență fără observație. ","")&amp;IF(AND(OR(I456="Deteriorat",I456="Defect",I456="Lipsă"),M456=""),"Stare fără observație. ","")))</f>
        <v/>
      </c>
    </row>
    <row r="457" spans="1:14" x14ac:dyDescent="0.2">
      <c r="A457" s="1" t="str">
        <f t="shared" si="21"/>
        <v/>
      </c>
      <c r="B457" s="15"/>
      <c r="C457" s="16" t="str">
        <f>IF(B457="","",COUNTIF(INDEX($B:$B,5):B457,B457))</f>
        <v/>
      </c>
      <c r="D457" s="17"/>
      <c r="E457" s="6"/>
      <c r="F457" s="15"/>
      <c r="G457" s="6"/>
      <c r="H457" s="6"/>
      <c r="I457" s="15"/>
      <c r="J457" s="18"/>
      <c r="K457" s="19" t="str">
        <f t="shared" si="22"/>
        <v/>
      </c>
      <c r="L457" s="20" t="str">
        <f t="shared" si="23"/>
        <v/>
      </c>
      <c r="M457" s="17"/>
      <c r="N457" s="21" t="str">
        <f>IF(B457="","",TRIM(IF(COUNTIF('Registru PV'!$B$5:$B$304,B457)=0,"PV inexistent în registru. ","")&amp;IF(OR(D457="",F457="",G457="",H457="",I457=""),"Date incomplete. ","")&amp;IF(AND(N(L457)&lt;&gt;0,M457=""),"Diferență fără observație. ","")&amp;IF(AND(OR(I457="Deteriorat",I457="Defect",I457="Lipsă"),M457=""),"Stare fără observație. ","")))</f>
        <v/>
      </c>
    </row>
    <row r="458" spans="1:14" x14ac:dyDescent="0.2">
      <c r="A458" s="1" t="str">
        <f t="shared" si="21"/>
        <v/>
      </c>
      <c r="B458" s="15"/>
      <c r="C458" s="16" t="str">
        <f>IF(B458="","",COUNTIF(INDEX($B:$B,5):B458,B458))</f>
        <v/>
      </c>
      <c r="D458" s="17"/>
      <c r="E458" s="6"/>
      <c r="F458" s="15"/>
      <c r="G458" s="6"/>
      <c r="H458" s="6"/>
      <c r="I458" s="15"/>
      <c r="J458" s="18"/>
      <c r="K458" s="19" t="str">
        <f t="shared" si="22"/>
        <v/>
      </c>
      <c r="L458" s="20" t="str">
        <f t="shared" si="23"/>
        <v/>
      </c>
      <c r="M458" s="17"/>
      <c r="N458" s="21" t="str">
        <f>IF(B458="","",TRIM(IF(COUNTIF('Registru PV'!$B$5:$B$304,B458)=0,"PV inexistent în registru. ","")&amp;IF(OR(D458="",F458="",G458="",H458="",I458=""),"Date incomplete. ","")&amp;IF(AND(N(L458)&lt;&gt;0,M458=""),"Diferență fără observație. ","")&amp;IF(AND(OR(I458="Deteriorat",I458="Defect",I458="Lipsă"),M458=""),"Stare fără observație. ","")))</f>
        <v/>
      </c>
    </row>
    <row r="459" spans="1:14" x14ac:dyDescent="0.2">
      <c r="A459" s="1" t="str">
        <f t="shared" si="21"/>
        <v/>
      </c>
      <c r="B459" s="15"/>
      <c r="C459" s="16" t="str">
        <f>IF(B459="","",COUNTIF(INDEX($B:$B,5):B459,B459))</f>
        <v/>
      </c>
      <c r="D459" s="17"/>
      <c r="E459" s="6"/>
      <c r="F459" s="15"/>
      <c r="G459" s="6"/>
      <c r="H459" s="6"/>
      <c r="I459" s="15"/>
      <c r="J459" s="18"/>
      <c r="K459" s="19" t="str">
        <f t="shared" si="22"/>
        <v/>
      </c>
      <c r="L459" s="20" t="str">
        <f t="shared" si="23"/>
        <v/>
      </c>
      <c r="M459" s="17"/>
      <c r="N459" s="21" t="str">
        <f>IF(B459="","",TRIM(IF(COUNTIF('Registru PV'!$B$5:$B$304,B459)=0,"PV inexistent în registru. ","")&amp;IF(OR(D459="",F459="",G459="",H459="",I459=""),"Date incomplete. ","")&amp;IF(AND(N(L459)&lt;&gt;0,M459=""),"Diferență fără observație. ","")&amp;IF(AND(OR(I459="Deteriorat",I459="Defect",I459="Lipsă"),M459=""),"Stare fără observație. ","")))</f>
        <v/>
      </c>
    </row>
    <row r="460" spans="1:14" x14ac:dyDescent="0.2">
      <c r="A460" s="1" t="str">
        <f t="shared" si="21"/>
        <v/>
      </c>
      <c r="B460" s="15"/>
      <c r="C460" s="16" t="str">
        <f>IF(B460="","",COUNTIF(INDEX($B:$B,5):B460,B460))</f>
        <v/>
      </c>
      <c r="D460" s="17"/>
      <c r="E460" s="6"/>
      <c r="F460" s="15"/>
      <c r="G460" s="6"/>
      <c r="H460" s="6"/>
      <c r="I460" s="15"/>
      <c r="J460" s="18"/>
      <c r="K460" s="19" t="str">
        <f t="shared" si="22"/>
        <v/>
      </c>
      <c r="L460" s="20" t="str">
        <f t="shared" si="23"/>
        <v/>
      </c>
      <c r="M460" s="17"/>
      <c r="N460" s="21" t="str">
        <f>IF(B460="","",TRIM(IF(COUNTIF('Registru PV'!$B$5:$B$304,B460)=0,"PV inexistent în registru. ","")&amp;IF(OR(D460="",F460="",G460="",H460="",I460=""),"Date incomplete. ","")&amp;IF(AND(N(L460)&lt;&gt;0,M460=""),"Diferență fără observație. ","")&amp;IF(AND(OR(I460="Deteriorat",I460="Defect",I460="Lipsă"),M460=""),"Stare fără observație. ","")))</f>
        <v/>
      </c>
    </row>
    <row r="461" spans="1:14" x14ac:dyDescent="0.2">
      <c r="A461" s="1" t="str">
        <f t="shared" si="21"/>
        <v/>
      </c>
      <c r="B461" s="15"/>
      <c r="C461" s="16" t="str">
        <f>IF(B461="","",COUNTIF(INDEX($B:$B,5):B461,B461))</f>
        <v/>
      </c>
      <c r="D461" s="17"/>
      <c r="E461" s="6"/>
      <c r="F461" s="15"/>
      <c r="G461" s="6"/>
      <c r="H461" s="6"/>
      <c r="I461" s="15"/>
      <c r="J461" s="18"/>
      <c r="K461" s="19" t="str">
        <f t="shared" si="22"/>
        <v/>
      </c>
      <c r="L461" s="20" t="str">
        <f t="shared" si="23"/>
        <v/>
      </c>
      <c r="M461" s="17"/>
      <c r="N461" s="21" t="str">
        <f>IF(B461="","",TRIM(IF(COUNTIF('Registru PV'!$B$5:$B$304,B461)=0,"PV inexistent în registru. ","")&amp;IF(OR(D461="",F461="",G461="",H461="",I461=""),"Date incomplete. ","")&amp;IF(AND(N(L461)&lt;&gt;0,M461=""),"Diferență fără observație. ","")&amp;IF(AND(OR(I461="Deteriorat",I461="Defect",I461="Lipsă"),M461=""),"Stare fără observație. ","")))</f>
        <v/>
      </c>
    </row>
    <row r="462" spans="1:14" x14ac:dyDescent="0.2">
      <c r="A462" s="1" t="str">
        <f t="shared" si="21"/>
        <v/>
      </c>
      <c r="B462" s="15"/>
      <c r="C462" s="16" t="str">
        <f>IF(B462="","",COUNTIF(INDEX($B:$B,5):B462,B462))</f>
        <v/>
      </c>
      <c r="D462" s="17"/>
      <c r="E462" s="6"/>
      <c r="F462" s="15"/>
      <c r="G462" s="6"/>
      <c r="H462" s="6"/>
      <c r="I462" s="15"/>
      <c r="J462" s="18"/>
      <c r="K462" s="19" t="str">
        <f t="shared" si="22"/>
        <v/>
      </c>
      <c r="L462" s="20" t="str">
        <f t="shared" si="23"/>
        <v/>
      </c>
      <c r="M462" s="17"/>
      <c r="N462" s="21" t="str">
        <f>IF(B462="","",TRIM(IF(COUNTIF('Registru PV'!$B$5:$B$304,B462)=0,"PV inexistent în registru. ","")&amp;IF(OR(D462="",F462="",G462="",H462="",I462=""),"Date incomplete. ","")&amp;IF(AND(N(L462)&lt;&gt;0,M462=""),"Diferență fără observație. ","")&amp;IF(AND(OR(I462="Deteriorat",I462="Defect",I462="Lipsă"),M462=""),"Stare fără observație. ","")))</f>
        <v/>
      </c>
    </row>
    <row r="463" spans="1:14" x14ac:dyDescent="0.2">
      <c r="A463" s="1" t="str">
        <f t="shared" si="21"/>
        <v/>
      </c>
      <c r="B463" s="15"/>
      <c r="C463" s="16" t="str">
        <f>IF(B463="","",COUNTIF(INDEX($B:$B,5):B463,B463))</f>
        <v/>
      </c>
      <c r="D463" s="17"/>
      <c r="E463" s="6"/>
      <c r="F463" s="15"/>
      <c r="G463" s="6"/>
      <c r="H463" s="6"/>
      <c r="I463" s="15"/>
      <c r="J463" s="18"/>
      <c r="K463" s="19" t="str">
        <f t="shared" si="22"/>
        <v/>
      </c>
      <c r="L463" s="20" t="str">
        <f t="shared" si="23"/>
        <v/>
      </c>
      <c r="M463" s="17"/>
      <c r="N463" s="21" t="str">
        <f>IF(B463="","",TRIM(IF(COUNTIF('Registru PV'!$B$5:$B$304,B463)=0,"PV inexistent în registru. ","")&amp;IF(OR(D463="",F463="",G463="",H463="",I463=""),"Date incomplete. ","")&amp;IF(AND(N(L463)&lt;&gt;0,M463=""),"Diferență fără observație. ","")&amp;IF(AND(OR(I463="Deteriorat",I463="Defect",I463="Lipsă"),M463=""),"Stare fără observație. ","")))</f>
        <v/>
      </c>
    </row>
    <row r="464" spans="1:14" x14ac:dyDescent="0.2">
      <c r="A464" s="1" t="str">
        <f t="shared" si="21"/>
        <v/>
      </c>
      <c r="B464" s="15"/>
      <c r="C464" s="16" t="str">
        <f>IF(B464="","",COUNTIF(INDEX($B:$B,5):B464,B464))</f>
        <v/>
      </c>
      <c r="D464" s="17"/>
      <c r="E464" s="6"/>
      <c r="F464" s="15"/>
      <c r="G464" s="6"/>
      <c r="H464" s="6"/>
      <c r="I464" s="15"/>
      <c r="J464" s="18"/>
      <c r="K464" s="19" t="str">
        <f t="shared" si="22"/>
        <v/>
      </c>
      <c r="L464" s="20" t="str">
        <f t="shared" si="23"/>
        <v/>
      </c>
      <c r="M464" s="17"/>
      <c r="N464" s="21" t="str">
        <f>IF(B464="","",TRIM(IF(COUNTIF('Registru PV'!$B$5:$B$304,B464)=0,"PV inexistent în registru. ","")&amp;IF(OR(D464="",F464="",G464="",H464="",I464=""),"Date incomplete. ","")&amp;IF(AND(N(L464)&lt;&gt;0,M464=""),"Diferență fără observație. ","")&amp;IF(AND(OR(I464="Deteriorat",I464="Defect",I464="Lipsă"),M464=""),"Stare fără observație. ","")))</f>
        <v/>
      </c>
    </row>
    <row r="465" spans="1:14" x14ac:dyDescent="0.2">
      <c r="A465" s="1" t="str">
        <f t="shared" si="21"/>
        <v/>
      </c>
      <c r="B465" s="15"/>
      <c r="C465" s="16" t="str">
        <f>IF(B465="","",COUNTIF(INDEX($B:$B,5):B465,B465))</f>
        <v/>
      </c>
      <c r="D465" s="17"/>
      <c r="E465" s="6"/>
      <c r="F465" s="15"/>
      <c r="G465" s="6"/>
      <c r="H465" s="6"/>
      <c r="I465" s="15"/>
      <c r="J465" s="18"/>
      <c r="K465" s="19" t="str">
        <f t="shared" si="22"/>
        <v/>
      </c>
      <c r="L465" s="20" t="str">
        <f t="shared" si="23"/>
        <v/>
      </c>
      <c r="M465" s="17"/>
      <c r="N465" s="21" t="str">
        <f>IF(B465="","",TRIM(IF(COUNTIF('Registru PV'!$B$5:$B$304,B465)=0,"PV inexistent în registru. ","")&amp;IF(OR(D465="",F465="",G465="",H465="",I465=""),"Date incomplete. ","")&amp;IF(AND(N(L465)&lt;&gt;0,M465=""),"Diferență fără observație. ","")&amp;IF(AND(OR(I465="Deteriorat",I465="Defect",I465="Lipsă"),M465=""),"Stare fără observație. ","")))</f>
        <v/>
      </c>
    </row>
    <row r="466" spans="1:14" x14ac:dyDescent="0.2">
      <c r="A466" s="1" t="str">
        <f t="shared" si="21"/>
        <v/>
      </c>
      <c r="B466" s="15"/>
      <c r="C466" s="16" t="str">
        <f>IF(B466="","",COUNTIF(INDEX($B:$B,5):B466,B466))</f>
        <v/>
      </c>
      <c r="D466" s="17"/>
      <c r="E466" s="6"/>
      <c r="F466" s="15"/>
      <c r="G466" s="6"/>
      <c r="H466" s="6"/>
      <c r="I466" s="15"/>
      <c r="J466" s="18"/>
      <c r="K466" s="19" t="str">
        <f t="shared" si="22"/>
        <v/>
      </c>
      <c r="L466" s="20" t="str">
        <f t="shared" si="23"/>
        <v/>
      </c>
      <c r="M466" s="17"/>
      <c r="N466" s="21" t="str">
        <f>IF(B466="","",TRIM(IF(COUNTIF('Registru PV'!$B$5:$B$304,B466)=0,"PV inexistent în registru. ","")&amp;IF(OR(D466="",F466="",G466="",H466="",I466=""),"Date incomplete. ","")&amp;IF(AND(N(L466)&lt;&gt;0,M466=""),"Diferență fără observație. ","")&amp;IF(AND(OR(I466="Deteriorat",I466="Defect",I466="Lipsă"),M466=""),"Stare fără observație. ","")))</f>
        <v/>
      </c>
    </row>
    <row r="467" spans="1:14" x14ac:dyDescent="0.2">
      <c r="A467" s="1" t="str">
        <f t="shared" si="21"/>
        <v/>
      </c>
      <c r="B467" s="15"/>
      <c r="C467" s="16" t="str">
        <f>IF(B467="","",COUNTIF(INDEX($B:$B,5):B467,B467))</f>
        <v/>
      </c>
      <c r="D467" s="17"/>
      <c r="E467" s="6"/>
      <c r="F467" s="15"/>
      <c r="G467" s="6"/>
      <c r="H467" s="6"/>
      <c r="I467" s="15"/>
      <c r="J467" s="18"/>
      <c r="K467" s="19" t="str">
        <f t="shared" si="22"/>
        <v/>
      </c>
      <c r="L467" s="20" t="str">
        <f t="shared" si="23"/>
        <v/>
      </c>
      <c r="M467" s="17"/>
      <c r="N467" s="21" t="str">
        <f>IF(B467="","",TRIM(IF(COUNTIF('Registru PV'!$B$5:$B$304,B467)=0,"PV inexistent în registru. ","")&amp;IF(OR(D467="",F467="",G467="",H467="",I467=""),"Date incomplete. ","")&amp;IF(AND(N(L467)&lt;&gt;0,M467=""),"Diferență fără observație. ","")&amp;IF(AND(OR(I467="Deteriorat",I467="Defect",I467="Lipsă"),M467=""),"Stare fără observație. ","")))</f>
        <v/>
      </c>
    </row>
    <row r="468" spans="1:14" x14ac:dyDescent="0.2">
      <c r="A468" s="1" t="str">
        <f t="shared" si="21"/>
        <v/>
      </c>
      <c r="B468" s="15"/>
      <c r="C468" s="16" t="str">
        <f>IF(B468="","",COUNTIF(INDEX($B:$B,5):B468,B468))</f>
        <v/>
      </c>
      <c r="D468" s="17"/>
      <c r="E468" s="6"/>
      <c r="F468" s="15"/>
      <c r="G468" s="6"/>
      <c r="H468" s="6"/>
      <c r="I468" s="15"/>
      <c r="J468" s="18"/>
      <c r="K468" s="19" t="str">
        <f t="shared" si="22"/>
        <v/>
      </c>
      <c r="L468" s="20" t="str">
        <f t="shared" si="23"/>
        <v/>
      </c>
      <c r="M468" s="17"/>
      <c r="N468" s="21" t="str">
        <f>IF(B468="","",TRIM(IF(COUNTIF('Registru PV'!$B$5:$B$304,B468)=0,"PV inexistent în registru. ","")&amp;IF(OR(D468="",F468="",G468="",H468="",I468=""),"Date incomplete. ","")&amp;IF(AND(N(L468)&lt;&gt;0,M468=""),"Diferență fără observație. ","")&amp;IF(AND(OR(I468="Deteriorat",I468="Defect",I468="Lipsă"),M468=""),"Stare fără observație. ","")))</f>
        <v/>
      </c>
    </row>
    <row r="469" spans="1:14" x14ac:dyDescent="0.2">
      <c r="A469" s="1" t="str">
        <f t="shared" si="21"/>
        <v/>
      </c>
      <c r="B469" s="15"/>
      <c r="C469" s="16" t="str">
        <f>IF(B469="","",COUNTIF(INDEX($B:$B,5):B469,B469))</f>
        <v/>
      </c>
      <c r="D469" s="17"/>
      <c r="E469" s="6"/>
      <c r="F469" s="15"/>
      <c r="G469" s="6"/>
      <c r="H469" s="6"/>
      <c r="I469" s="15"/>
      <c r="J469" s="18"/>
      <c r="K469" s="19" t="str">
        <f t="shared" si="22"/>
        <v/>
      </c>
      <c r="L469" s="20" t="str">
        <f t="shared" si="23"/>
        <v/>
      </c>
      <c r="M469" s="17"/>
      <c r="N469" s="21" t="str">
        <f>IF(B469="","",TRIM(IF(COUNTIF('Registru PV'!$B$5:$B$304,B469)=0,"PV inexistent în registru. ","")&amp;IF(OR(D469="",F469="",G469="",H469="",I469=""),"Date incomplete. ","")&amp;IF(AND(N(L469)&lt;&gt;0,M469=""),"Diferență fără observație. ","")&amp;IF(AND(OR(I469="Deteriorat",I469="Defect",I469="Lipsă"),M469=""),"Stare fără observație. ","")))</f>
        <v/>
      </c>
    </row>
    <row r="470" spans="1:14" x14ac:dyDescent="0.2">
      <c r="A470" s="1" t="str">
        <f t="shared" si="21"/>
        <v/>
      </c>
      <c r="B470" s="15"/>
      <c r="C470" s="16" t="str">
        <f>IF(B470="","",COUNTIF(INDEX($B:$B,5):B470,B470))</f>
        <v/>
      </c>
      <c r="D470" s="17"/>
      <c r="E470" s="6"/>
      <c r="F470" s="15"/>
      <c r="G470" s="6"/>
      <c r="H470" s="6"/>
      <c r="I470" s="15"/>
      <c r="J470" s="18"/>
      <c r="K470" s="19" t="str">
        <f t="shared" si="22"/>
        <v/>
      </c>
      <c r="L470" s="20" t="str">
        <f t="shared" si="23"/>
        <v/>
      </c>
      <c r="M470" s="17"/>
      <c r="N470" s="21" t="str">
        <f>IF(B470="","",TRIM(IF(COUNTIF('Registru PV'!$B$5:$B$304,B470)=0,"PV inexistent în registru. ","")&amp;IF(OR(D470="",F470="",G470="",H470="",I470=""),"Date incomplete. ","")&amp;IF(AND(N(L470)&lt;&gt;0,M470=""),"Diferență fără observație. ","")&amp;IF(AND(OR(I470="Deteriorat",I470="Defect",I470="Lipsă"),M470=""),"Stare fără observație. ","")))</f>
        <v/>
      </c>
    </row>
    <row r="471" spans="1:14" x14ac:dyDescent="0.2">
      <c r="A471" s="1" t="str">
        <f t="shared" si="21"/>
        <v/>
      </c>
      <c r="B471" s="15"/>
      <c r="C471" s="16" t="str">
        <f>IF(B471="","",COUNTIF(INDEX($B:$B,5):B471,B471))</f>
        <v/>
      </c>
      <c r="D471" s="17"/>
      <c r="E471" s="6"/>
      <c r="F471" s="15"/>
      <c r="G471" s="6"/>
      <c r="H471" s="6"/>
      <c r="I471" s="15"/>
      <c r="J471" s="18"/>
      <c r="K471" s="19" t="str">
        <f t="shared" si="22"/>
        <v/>
      </c>
      <c r="L471" s="20" t="str">
        <f t="shared" si="23"/>
        <v/>
      </c>
      <c r="M471" s="17"/>
      <c r="N471" s="21" t="str">
        <f>IF(B471="","",TRIM(IF(COUNTIF('Registru PV'!$B$5:$B$304,B471)=0,"PV inexistent în registru. ","")&amp;IF(OR(D471="",F471="",G471="",H471="",I471=""),"Date incomplete. ","")&amp;IF(AND(N(L471)&lt;&gt;0,M471=""),"Diferență fără observație. ","")&amp;IF(AND(OR(I471="Deteriorat",I471="Defect",I471="Lipsă"),M471=""),"Stare fără observație. ","")))</f>
        <v/>
      </c>
    </row>
    <row r="472" spans="1:14" x14ac:dyDescent="0.2">
      <c r="A472" s="1" t="str">
        <f t="shared" si="21"/>
        <v/>
      </c>
      <c r="B472" s="15"/>
      <c r="C472" s="16" t="str">
        <f>IF(B472="","",COUNTIF(INDEX($B:$B,5):B472,B472))</f>
        <v/>
      </c>
      <c r="D472" s="17"/>
      <c r="E472" s="6"/>
      <c r="F472" s="15"/>
      <c r="G472" s="6"/>
      <c r="H472" s="6"/>
      <c r="I472" s="15"/>
      <c r="J472" s="18"/>
      <c r="K472" s="19" t="str">
        <f t="shared" si="22"/>
        <v/>
      </c>
      <c r="L472" s="20" t="str">
        <f t="shared" si="23"/>
        <v/>
      </c>
      <c r="M472" s="17"/>
      <c r="N472" s="21" t="str">
        <f>IF(B472="","",TRIM(IF(COUNTIF('Registru PV'!$B$5:$B$304,B472)=0,"PV inexistent în registru. ","")&amp;IF(OR(D472="",F472="",G472="",H472="",I472=""),"Date incomplete. ","")&amp;IF(AND(N(L472)&lt;&gt;0,M472=""),"Diferență fără observație. ","")&amp;IF(AND(OR(I472="Deteriorat",I472="Defect",I472="Lipsă"),M472=""),"Stare fără observație. ","")))</f>
        <v/>
      </c>
    </row>
    <row r="473" spans="1:14" x14ac:dyDescent="0.2">
      <c r="A473" s="1" t="str">
        <f t="shared" si="21"/>
        <v/>
      </c>
      <c r="B473" s="15"/>
      <c r="C473" s="16" t="str">
        <f>IF(B473="","",COUNTIF(INDEX($B:$B,5):B473,B473))</f>
        <v/>
      </c>
      <c r="D473" s="17"/>
      <c r="E473" s="6"/>
      <c r="F473" s="15"/>
      <c r="G473" s="6"/>
      <c r="H473" s="6"/>
      <c r="I473" s="15"/>
      <c r="J473" s="18"/>
      <c r="K473" s="19" t="str">
        <f t="shared" si="22"/>
        <v/>
      </c>
      <c r="L473" s="20" t="str">
        <f t="shared" si="23"/>
        <v/>
      </c>
      <c r="M473" s="17"/>
      <c r="N473" s="21" t="str">
        <f>IF(B473="","",TRIM(IF(COUNTIF('Registru PV'!$B$5:$B$304,B473)=0,"PV inexistent în registru. ","")&amp;IF(OR(D473="",F473="",G473="",H473="",I473=""),"Date incomplete. ","")&amp;IF(AND(N(L473)&lt;&gt;0,M473=""),"Diferență fără observație. ","")&amp;IF(AND(OR(I473="Deteriorat",I473="Defect",I473="Lipsă"),M473=""),"Stare fără observație. ","")))</f>
        <v/>
      </c>
    </row>
    <row r="474" spans="1:14" x14ac:dyDescent="0.2">
      <c r="A474" s="1" t="str">
        <f t="shared" si="21"/>
        <v/>
      </c>
      <c r="B474" s="15"/>
      <c r="C474" s="16" t="str">
        <f>IF(B474="","",COUNTIF(INDEX($B:$B,5):B474,B474))</f>
        <v/>
      </c>
      <c r="D474" s="17"/>
      <c r="E474" s="6"/>
      <c r="F474" s="15"/>
      <c r="G474" s="6"/>
      <c r="H474" s="6"/>
      <c r="I474" s="15"/>
      <c r="J474" s="18"/>
      <c r="K474" s="19" t="str">
        <f t="shared" si="22"/>
        <v/>
      </c>
      <c r="L474" s="20" t="str">
        <f t="shared" si="23"/>
        <v/>
      </c>
      <c r="M474" s="17"/>
      <c r="N474" s="21" t="str">
        <f>IF(B474="","",TRIM(IF(COUNTIF('Registru PV'!$B$5:$B$304,B474)=0,"PV inexistent în registru. ","")&amp;IF(OR(D474="",F474="",G474="",H474="",I474=""),"Date incomplete. ","")&amp;IF(AND(N(L474)&lt;&gt;0,M474=""),"Diferență fără observație. ","")&amp;IF(AND(OR(I474="Deteriorat",I474="Defect",I474="Lipsă"),M474=""),"Stare fără observație. ","")))</f>
        <v/>
      </c>
    </row>
    <row r="475" spans="1:14" x14ac:dyDescent="0.2">
      <c r="A475" s="1" t="str">
        <f t="shared" si="21"/>
        <v/>
      </c>
      <c r="B475" s="15"/>
      <c r="C475" s="16" t="str">
        <f>IF(B475="","",COUNTIF(INDEX($B:$B,5):B475,B475))</f>
        <v/>
      </c>
      <c r="D475" s="17"/>
      <c r="E475" s="6"/>
      <c r="F475" s="15"/>
      <c r="G475" s="6"/>
      <c r="H475" s="6"/>
      <c r="I475" s="15"/>
      <c r="J475" s="18"/>
      <c r="K475" s="19" t="str">
        <f t="shared" si="22"/>
        <v/>
      </c>
      <c r="L475" s="20" t="str">
        <f t="shared" si="23"/>
        <v/>
      </c>
      <c r="M475" s="17"/>
      <c r="N475" s="21" t="str">
        <f>IF(B475="","",TRIM(IF(COUNTIF('Registru PV'!$B$5:$B$304,B475)=0,"PV inexistent în registru. ","")&amp;IF(OR(D475="",F475="",G475="",H475="",I475=""),"Date incomplete. ","")&amp;IF(AND(N(L475)&lt;&gt;0,M475=""),"Diferență fără observație. ","")&amp;IF(AND(OR(I475="Deteriorat",I475="Defect",I475="Lipsă"),M475=""),"Stare fără observație. ","")))</f>
        <v/>
      </c>
    </row>
    <row r="476" spans="1:14" x14ac:dyDescent="0.2">
      <c r="A476" s="1" t="str">
        <f t="shared" si="21"/>
        <v/>
      </c>
      <c r="B476" s="15"/>
      <c r="C476" s="16" t="str">
        <f>IF(B476="","",COUNTIF(INDEX($B:$B,5):B476,B476))</f>
        <v/>
      </c>
      <c r="D476" s="17"/>
      <c r="E476" s="6"/>
      <c r="F476" s="15"/>
      <c r="G476" s="6"/>
      <c r="H476" s="6"/>
      <c r="I476" s="15"/>
      <c r="J476" s="18"/>
      <c r="K476" s="19" t="str">
        <f t="shared" si="22"/>
        <v/>
      </c>
      <c r="L476" s="20" t="str">
        <f t="shared" si="23"/>
        <v/>
      </c>
      <c r="M476" s="17"/>
      <c r="N476" s="21" t="str">
        <f>IF(B476="","",TRIM(IF(COUNTIF('Registru PV'!$B$5:$B$304,B476)=0,"PV inexistent în registru. ","")&amp;IF(OR(D476="",F476="",G476="",H476="",I476=""),"Date incomplete. ","")&amp;IF(AND(N(L476)&lt;&gt;0,M476=""),"Diferență fără observație. ","")&amp;IF(AND(OR(I476="Deteriorat",I476="Defect",I476="Lipsă"),M476=""),"Stare fără observație. ","")))</f>
        <v/>
      </c>
    </row>
    <row r="477" spans="1:14" x14ac:dyDescent="0.2">
      <c r="A477" s="1" t="str">
        <f t="shared" si="21"/>
        <v/>
      </c>
      <c r="B477" s="15"/>
      <c r="C477" s="16" t="str">
        <f>IF(B477="","",COUNTIF(INDEX($B:$B,5):B477,B477))</f>
        <v/>
      </c>
      <c r="D477" s="17"/>
      <c r="E477" s="6"/>
      <c r="F477" s="15"/>
      <c r="G477" s="6"/>
      <c r="H477" s="6"/>
      <c r="I477" s="15"/>
      <c r="J477" s="18"/>
      <c r="K477" s="19" t="str">
        <f t="shared" si="22"/>
        <v/>
      </c>
      <c r="L477" s="20" t="str">
        <f t="shared" si="23"/>
        <v/>
      </c>
      <c r="M477" s="17"/>
      <c r="N477" s="21" t="str">
        <f>IF(B477="","",TRIM(IF(COUNTIF('Registru PV'!$B$5:$B$304,B477)=0,"PV inexistent în registru. ","")&amp;IF(OR(D477="",F477="",G477="",H477="",I477=""),"Date incomplete. ","")&amp;IF(AND(N(L477)&lt;&gt;0,M477=""),"Diferență fără observație. ","")&amp;IF(AND(OR(I477="Deteriorat",I477="Defect",I477="Lipsă"),M477=""),"Stare fără observație. ","")))</f>
        <v/>
      </c>
    </row>
    <row r="478" spans="1:14" x14ac:dyDescent="0.2">
      <c r="A478" s="1" t="str">
        <f t="shared" si="21"/>
        <v/>
      </c>
      <c r="B478" s="15"/>
      <c r="C478" s="16" t="str">
        <f>IF(B478="","",COUNTIF(INDEX($B:$B,5):B478,B478))</f>
        <v/>
      </c>
      <c r="D478" s="17"/>
      <c r="E478" s="6"/>
      <c r="F478" s="15"/>
      <c r="G478" s="6"/>
      <c r="H478" s="6"/>
      <c r="I478" s="15"/>
      <c r="J478" s="18"/>
      <c r="K478" s="19" t="str">
        <f t="shared" si="22"/>
        <v/>
      </c>
      <c r="L478" s="20" t="str">
        <f t="shared" si="23"/>
        <v/>
      </c>
      <c r="M478" s="17"/>
      <c r="N478" s="21" t="str">
        <f>IF(B478="","",TRIM(IF(COUNTIF('Registru PV'!$B$5:$B$304,B478)=0,"PV inexistent în registru. ","")&amp;IF(OR(D478="",F478="",G478="",H478="",I478=""),"Date incomplete. ","")&amp;IF(AND(N(L478)&lt;&gt;0,M478=""),"Diferență fără observație. ","")&amp;IF(AND(OR(I478="Deteriorat",I478="Defect",I478="Lipsă"),M478=""),"Stare fără observație. ","")))</f>
        <v/>
      </c>
    </row>
    <row r="479" spans="1:14" x14ac:dyDescent="0.2">
      <c r="A479" s="1" t="str">
        <f t="shared" si="21"/>
        <v/>
      </c>
      <c r="B479" s="15"/>
      <c r="C479" s="16" t="str">
        <f>IF(B479="","",COUNTIF(INDEX($B:$B,5):B479,B479))</f>
        <v/>
      </c>
      <c r="D479" s="17"/>
      <c r="E479" s="6"/>
      <c r="F479" s="15"/>
      <c r="G479" s="6"/>
      <c r="H479" s="6"/>
      <c r="I479" s="15"/>
      <c r="J479" s="18"/>
      <c r="K479" s="19" t="str">
        <f t="shared" si="22"/>
        <v/>
      </c>
      <c r="L479" s="20" t="str">
        <f t="shared" si="23"/>
        <v/>
      </c>
      <c r="M479" s="17"/>
      <c r="N479" s="21" t="str">
        <f>IF(B479="","",TRIM(IF(COUNTIF('Registru PV'!$B$5:$B$304,B479)=0,"PV inexistent în registru. ","")&amp;IF(OR(D479="",F479="",G479="",H479="",I479=""),"Date incomplete. ","")&amp;IF(AND(N(L479)&lt;&gt;0,M479=""),"Diferență fără observație. ","")&amp;IF(AND(OR(I479="Deteriorat",I479="Defect",I479="Lipsă"),M479=""),"Stare fără observație. ","")))</f>
        <v/>
      </c>
    </row>
    <row r="480" spans="1:14" x14ac:dyDescent="0.2">
      <c r="A480" s="1" t="str">
        <f t="shared" si="21"/>
        <v/>
      </c>
      <c r="B480" s="15"/>
      <c r="C480" s="16" t="str">
        <f>IF(B480="","",COUNTIF(INDEX($B:$B,5):B480,B480))</f>
        <v/>
      </c>
      <c r="D480" s="17"/>
      <c r="E480" s="6"/>
      <c r="F480" s="15"/>
      <c r="G480" s="6"/>
      <c r="H480" s="6"/>
      <c r="I480" s="15"/>
      <c r="J480" s="18"/>
      <c r="K480" s="19" t="str">
        <f t="shared" si="22"/>
        <v/>
      </c>
      <c r="L480" s="20" t="str">
        <f t="shared" si="23"/>
        <v/>
      </c>
      <c r="M480" s="17"/>
      <c r="N480" s="21" t="str">
        <f>IF(B480="","",TRIM(IF(COUNTIF('Registru PV'!$B$5:$B$304,B480)=0,"PV inexistent în registru. ","")&amp;IF(OR(D480="",F480="",G480="",H480="",I480=""),"Date incomplete. ","")&amp;IF(AND(N(L480)&lt;&gt;0,M480=""),"Diferență fără observație. ","")&amp;IF(AND(OR(I480="Deteriorat",I480="Defect",I480="Lipsă"),M480=""),"Stare fără observație. ","")))</f>
        <v/>
      </c>
    </row>
    <row r="481" spans="1:14" x14ac:dyDescent="0.2">
      <c r="A481" s="1" t="str">
        <f t="shared" si="21"/>
        <v/>
      </c>
      <c r="B481" s="15"/>
      <c r="C481" s="16" t="str">
        <f>IF(B481="","",COUNTIF(INDEX($B:$B,5):B481,B481))</f>
        <v/>
      </c>
      <c r="D481" s="17"/>
      <c r="E481" s="6"/>
      <c r="F481" s="15"/>
      <c r="G481" s="6"/>
      <c r="H481" s="6"/>
      <c r="I481" s="15"/>
      <c r="J481" s="18"/>
      <c r="K481" s="19" t="str">
        <f t="shared" si="22"/>
        <v/>
      </c>
      <c r="L481" s="20" t="str">
        <f t="shared" si="23"/>
        <v/>
      </c>
      <c r="M481" s="17"/>
      <c r="N481" s="21" t="str">
        <f>IF(B481="","",TRIM(IF(COUNTIF('Registru PV'!$B$5:$B$304,B481)=0,"PV inexistent în registru. ","")&amp;IF(OR(D481="",F481="",G481="",H481="",I481=""),"Date incomplete. ","")&amp;IF(AND(N(L481)&lt;&gt;0,M481=""),"Diferență fără observație. ","")&amp;IF(AND(OR(I481="Deteriorat",I481="Defect",I481="Lipsă"),M481=""),"Stare fără observație. ","")))</f>
        <v/>
      </c>
    </row>
    <row r="482" spans="1:14" x14ac:dyDescent="0.2">
      <c r="A482" s="1" t="str">
        <f t="shared" si="21"/>
        <v/>
      </c>
      <c r="B482" s="15"/>
      <c r="C482" s="16" t="str">
        <f>IF(B482="","",COUNTIF(INDEX($B:$B,5):B482,B482))</f>
        <v/>
      </c>
      <c r="D482" s="17"/>
      <c r="E482" s="6"/>
      <c r="F482" s="15"/>
      <c r="G482" s="6"/>
      <c r="H482" s="6"/>
      <c r="I482" s="15"/>
      <c r="J482" s="18"/>
      <c r="K482" s="19" t="str">
        <f t="shared" si="22"/>
        <v/>
      </c>
      <c r="L482" s="20" t="str">
        <f t="shared" si="23"/>
        <v/>
      </c>
      <c r="M482" s="17"/>
      <c r="N482" s="21" t="str">
        <f>IF(B482="","",TRIM(IF(COUNTIF('Registru PV'!$B$5:$B$304,B482)=0,"PV inexistent în registru. ","")&amp;IF(OR(D482="",F482="",G482="",H482="",I482=""),"Date incomplete. ","")&amp;IF(AND(N(L482)&lt;&gt;0,M482=""),"Diferență fără observație. ","")&amp;IF(AND(OR(I482="Deteriorat",I482="Defect",I482="Lipsă"),M482=""),"Stare fără observație. ","")))</f>
        <v/>
      </c>
    </row>
    <row r="483" spans="1:14" x14ac:dyDescent="0.2">
      <c r="A483" s="1" t="str">
        <f t="shared" si="21"/>
        <v/>
      </c>
      <c r="B483" s="15"/>
      <c r="C483" s="16" t="str">
        <f>IF(B483="","",COUNTIF(INDEX($B:$B,5):B483,B483))</f>
        <v/>
      </c>
      <c r="D483" s="17"/>
      <c r="E483" s="6"/>
      <c r="F483" s="15"/>
      <c r="G483" s="6"/>
      <c r="H483" s="6"/>
      <c r="I483" s="15"/>
      <c r="J483" s="18"/>
      <c r="K483" s="19" t="str">
        <f t="shared" si="22"/>
        <v/>
      </c>
      <c r="L483" s="20" t="str">
        <f t="shared" si="23"/>
        <v/>
      </c>
      <c r="M483" s="17"/>
      <c r="N483" s="21" t="str">
        <f>IF(B483="","",TRIM(IF(COUNTIF('Registru PV'!$B$5:$B$304,B483)=0,"PV inexistent în registru. ","")&amp;IF(OR(D483="",F483="",G483="",H483="",I483=""),"Date incomplete. ","")&amp;IF(AND(N(L483)&lt;&gt;0,M483=""),"Diferență fără observație. ","")&amp;IF(AND(OR(I483="Deteriorat",I483="Defect",I483="Lipsă"),M483=""),"Stare fără observație. ","")))</f>
        <v/>
      </c>
    </row>
    <row r="484" spans="1:14" x14ac:dyDescent="0.2">
      <c r="A484" s="1" t="str">
        <f t="shared" si="21"/>
        <v/>
      </c>
      <c r="B484" s="15"/>
      <c r="C484" s="16" t="str">
        <f>IF(B484="","",COUNTIF(INDEX($B:$B,5):B484,B484))</f>
        <v/>
      </c>
      <c r="D484" s="17"/>
      <c r="E484" s="6"/>
      <c r="F484" s="15"/>
      <c r="G484" s="6"/>
      <c r="H484" s="6"/>
      <c r="I484" s="15"/>
      <c r="J484" s="18"/>
      <c r="K484" s="19" t="str">
        <f t="shared" si="22"/>
        <v/>
      </c>
      <c r="L484" s="20" t="str">
        <f t="shared" si="23"/>
        <v/>
      </c>
      <c r="M484" s="17"/>
      <c r="N484" s="21" t="str">
        <f>IF(B484="","",TRIM(IF(COUNTIF('Registru PV'!$B$5:$B$304,B484)=0,"PV inexistent în registru. ","")&amp;IF(OR(D484="",F484="",G484="",H484="",I484=""),"Date incomplete. ","")&amp;IF(AND(N(L484)&lt;&gt;0,M484=""),"Diferență fără observație. ","")&amp;IF(AND(OR(I484="Deteriorat",I484="Defect",I484="Lipsă"),M484=""),"Stare fără observație. ","")))</f>
        <v/>
      </c>
    </row>
    <row r="485" spans="1:14" x14ac:dyDescent="0.2">
      <c r="A485" s="1" t="str">
        <f t="shared" si="21"/>
        <v/>
      </c>
      <c r="B485" s="15"/>
      <c r="C485" s="16" t="str">
        <f>IF(B485="","",COUNTIF(INDEX($B:$B,5):B485,B485))</f>
        <v/>
      </c>
      <c r="D485" s="17"/>
      <c r="E485" s="6"/>
      <c r="F485" s="15"/>
      <c r="G485" s="6"/>
      <c r="H485" s="6"/>
      <c r="I485" s="15"/>
      <c r="J485" s="18"/>
      <c r="K485" s="19" t="str">
        <f t="shared" si="22"/>
        <v/>
      </c>
      <c r="L485" s="20" t="str">
        <f t="shared" si="23"/>
        <v/>
      </c>
      <c r="M485" s="17"/>
      <c r="N485" s="21" t="str">
        <f>IF(B485="","",TRIM(IF(COUNTIF('Registru PV'!$B$5:$B$304,B485)=0,"PV inexistent în registru. ","")&amp;IF(OR(D485="",F485="",G485="",H485="",I485=""),"Date incomplete. ","")&amp;IF(AND(N(L485)&lt;&gt;0,M485=""),"Diferență fără observație. ","")&amp;IF(AND(OR(I485="Deteriorat",I485="Defect",I485="Lipsă"),M485=""),"Stare fără observație. ","")))</f>
        <v/>
      </c>
    </row>
    <row r="486" spans="1:14" x14ac:dyDescent="0.2">
      <c r="A486" s="1" t="str">
        <f t="shared" si="21"/>
        <v/>
      </c>
      <c r="B486" s="15"/>
      <c r="C486" s="16" t="str">
        <f>IF(B486="","",COUNTIF(INDEX($B:$B,5):B486,B486))</f>
        <v/>
      </c>
      <c r="D486" s="17"/>
      <c r="E486" s="6"/>
      <c r="F486" s="15"/>
      <c r="G486" s="6"/>
      <c r="H486" s="6"/>
      <c r="I486" s="15"/>
      <c r="J486" s="18"/>
      <c r="K486" s="19" t="str">
        <f t="shared" si="22"/>
        <v/>
      </c>
      <c r="L486" s="20" t="str">
        <f t="shared" si="23"/>
        <v/>
      </c>
      <c r="M486" s="17"/>
      <c r="N486" s="21" t="str">
        <f>IF(B486="","",TRIM(IF(COUNTIF('Registru PV'!$B$5:$B$304,B486)=0,"PV inexistent în registru. ","")&amp;IF(OR(D486="",F486="",G486="",H486="",I486=""),"Date incomplete. ","")&amp;IF(AND(N(L486)&lt;&gt;0,M486=""),"Diferență fără observație. ","")&amp;IF(AND(OR(I486="Deteriorat",I486="Defect",I486="Lipsă"),M486=""),"Stare fără observație. ","")))</f>
        <v/>
      </c>
    </row>
    <row r="487" spans="1:14" x14ac:dyDescent="0.2">
      <c r="A487" s="1" t="str">
        <f t="shared" si="21"/>
        <v/>
      </c>
      <c r="B487" s="15"/>
      <c r="C487" s="16" t="str">
        <f>IF(B487="","",COUNTIF(INDEX($B:$B,5):B487,B487))</f>
        <v/>
      </c>
      <c r="D487" s="17"/>
      <c r="E487" s="6"/>
      <c r="F487" s="15"/>
      <c r="G487" s="6"/>
      <c r="H487" s="6"/>
      <c r="I487" s="15"/>
      <c r="J487" s="18"/>
      <c r="K487" s="19" t="str">
        <f t="shared" si="22"/>
        <v/>
      </c>
      <c r="L487" s="20" t="str">
        <f t="shared" si="23"/>
        <v/>
      </c>
      <c r="M487" s="17"/>
      <c r="N487" s="21" t="str">
        <f>IF(B487="","",TRIM(IF(COUNTIF('Registru PV'!$B$5:$B$304,B487)=0,"PV inexistent în registru. ","")&amp;IF(OR(D487="",F487="",G487="",H487="",I487=""),"Date incomplete. ","")&amp;IF(AND(N(L487)&lt;&gt;0,M487=""),"Diferență fără observație. ","")&amp;IF(AND(OR(I487="Deteriorat",I487="Defect",I487="Lipsă"),M487=""),"Stare fără observație. ","")))</f>
        <v/>
      </c>
    </row>
    <row r="488" spans="1:14" x14ac:dyDescent="0.2">
      <c r="A488" s="1" t="str">
        <f t="shared" si="21"/>
        <v/>
      </c>
      <c r="B488" s="15"/>
      <c r="C488" s="16" t="str">
        <f>IF(B488="","",COUNTIF(INDEX($B:$B,5):B488,B488))</f>
        <v/>
      </c>
      <c r="D488" s="17"/>
      <c r="E488" s="6"/>
      <c r="F488" s="15"/>
      <c r="G488" s="6"/>
      <c r="H488" s="6"/>
      <c r="I488" s="15"/>
      <c r="J488" s="18"/>
      <c r="K488" s="19" t="str">
        <f t="shared" si="22"/>
        <v/>
      </c>
      <c r="L488" s="20" t="str">
        <f t="shared" si="23"/>
        <v/>
      </c>
      <c r="M488" s="17"/>
      <c r="N488" s="21" t="str">
        <f>IF(B488="","",TRIM(IF(COUNTIF('Registru PV'!$B$5:$B$304,B488)=0,"PV inexistent în registru. ","")&amp;IF(OR(D488="",F488="",G488="",H488="",I488=""),"Date incomplete. ","")&amp;IF(AND(N(L488)&lt;&gt;0,M488=""),"Diferență fără observație. ","")&amp;IF(AND(OR(I488="Deteriorat",I488="Defect",I488="Lipsă"),M488=""),"Stare fără observație. ","")))</f>
        <v/>
      </c>
    </row>
    <row r="489" spans="1:14" x14ac:dyDescent="0.2">
      <c r="A489" s="1" t="str">
        <f t="shared" si="21"/>
        <v/>
      </c>
      <c r="B489" s="15"/>
      <c r="C489" s="16" t="str">
        <f>IF(B489="","",COUNTIF(INDEX($B:$B,5):B489,B489))</f>
        <v/>
      </c>
      <c r="D489" s="17"/>
      <c r="E489" s="6"/>
      <c r="F489" s="15"/>
      <c r="G489" s="6"/>
      <c r="H489" s="6"/>
      <c r="I489" s="15"/>
      <c r="J489" s="18"/>
      <c r="K489" s="19" t="str">
        <f t="shared" si="22"/>
        <v/>
      </c>
      <c r="L489" s="20" t="str">
        <f t="shared" si="23"/>
        <v/>
      </c>
      <c r="M489" s="17"/>
      <c r="N489" s="21" t="str">
        <f>IF(B489="","",TRIM(IF(COUNTIF('Registru PV'!$B$5:$B$304,B489)=0,"PV inexistent în registru. ","")&amp;IF(OR(D489="",F489="",G489="",H489="",I489=""),"Date incomplete. ","")&amp;IF(AND(N(L489)&lt;&gt;0,M489=""),"Diferență fără observație. ","")&amp;IF(AND(OR(I489="Deteriorat",I489="Defect",I489="Lipsă"),M489=""),"Stare fără observație. ","")))</f>
        <v/>
      </c>
    </row>
    <row r="490" spans="1:14" x14ac:dyDescent="0.2">
      <c r="A490" s="1" t="str">
        <f t="shared" si="21"/>
        <v/>
      </c>
      <c r="B490" s="15"/>
      <c r="C490" s="16" t="str">
        <f>IF(B490="","",COUNTIF(INDEX($B:$B,5):B490,B490))</f>
        <v/>
      </c>
      <c r="D490" s="17"/>
      <c r="E490" s="6"/>
      <c r="F490" s="15"/>
      <c r="G490" s="6"/>
      <c r="H490" s="6"/>
      <c r="I490" s="15"/>
      <c r="J490" s="18"/>
      <c r="K490" s="19" t="str">
        <f t="shared" si="22"/>
        <v/>
      </c>
      <c r="L490" s="20" t="str">
        <f t="shared" si="23"/>
        <v/>
      </c>
      <c r="M490" s="17"/>
      <c r="N490" s="21" t="str">
        <f>IF(B490="","",TRIM(IF(COUNTIF('Registru PV'!$B$5:$B$304,B490)=0,"PV inexistent în registru. ","")&amp;IF(OR(D490="",F490="",G490="",H490="",I490=""),"Date incomplete. ","")&amp;IF(AND(N(L490)&lt;&gt;0,M490=""),"Diferență fără observație. ","")&amp;IF(AND(OR(I490="Deteriorat",I490="Defect",I490="Lipsă"),M490=""),"Stare fără observație. ","")))</f>
        <v/>
      </c>
    </row>
    <row r="491" spans="1:14" x14ac:dyDescent="0.2">
      <c r="A491" s="1" t="str">
        <f t="shared" si="21"/>
        <v/>
      </c>
      <c r="B491" s="15"/>
      <c r="C491" s="16" t="str">
        <f>IF(B491="","",COUNTIF(INDEX($B:$B,5):B491,B491))</f>
        <v/>
      </c>
      <c r="D491" s="17"/>
      <c r="E491" s="6"/>
      <c r="F491" s="15"/>
      <c r="G491" s="6"/>
      <c r="H491" s="6"/>
      <c r="I491" s="15"/>
      <c r="J491" s="18"/>
      <c r="K491" s="19" t="str">
        <f t="shared" si="22"/>
        <v/>
      </c>
      <c r="L491" s="20" t="str">
        <f t="shared" si="23"/>
        <v/>
      </c>
      <c r="M491" s="17"/>
      <c r="N491" s="21" t="str">
        <f>IF(B491="","",TRIM(IF(COUNTIF('Registru PV'!$B$5:$B$304,B491)=0,"PV inexistent în registru. ","")&amp;IF(OR(D491="",F491="",G491="",H491="",I491=""),"Date incomplete. ","")&amp;IF(AND(N(L491)&lt;&gt;0,M491=""),"Diferență fără observație. ","")&amp;IF(AND(OR(I491="Deteriorat",I491="Defect",I491="Lipsă"),M491=""),"Stare fără observație. ","")))</f>
        <v/>
      </c>
    </row>
    <row r="492" spans="1:14" x14ac:dyDescent="0.2">
      <c r="A492" s="1" t="str">
        <f t="shared" si="21"/>
        <v/>
      </c>
      <c r="B492" s="15"/>
      <c r="C492" s="16" t="str">
        <f>IF(B492="","",COUNTIF(INDEX($B:$B,5):B492,B492))</f>
        <v/>
      </c>
      <c r="D492" s="17"/>
      <c r="E492" s="6"/>
      <c r="F492" s="15"/>
      <c r="G492" s="6"/>
      <c r="H492" s="6"/>
      <c r="I492" s="15"/>
      <c r="J492" s="18"/>
      <c r="K492" s="19" t="str">
        <f t="shared" si="22"/>
        <v/>
      </c>
      <c r="L492" s="20" t="str">
        <f t="shared" si="23"/>
        <v/>
      </c>
      <c r="M492" s="17"/>
      <c r="N492" s="21" t="str">
        <f>IF(B492="","",TRIM(IF(COUNTIF('Registru PV'!$B$5:$B$304,B492)=0,"PV inexistent în registru. ","")&amp;IF(OR(D492="",F492="",G492="",H492="",I492=""),"Date incomplete. ","")&amp;IF(AND(N(L492)&lt;&gt;0,M492=""),"Diferență fără observație. ","")&amp;IF(AND(OR(I492="Deteriorat",I492="Defect",I492="Lipsă"),M492=""),"Stare fără observație. ","")))</f>
        <v/>
      </c>
    </row>
    <row r="493" spans="1:14" x14ac:dyDescent="0.2">
      <c r="A493" s="1" t="str">
        <f t="shared" si="21"/>
        <v/>
      </c>
      <c r="B493" s="15"/>
      <c r="C493" s="16" t="str">
        <f>IF(B493="","",COUNTIF(INDEX($B:$B,5):B493,B493))</f>
        <v/>
      </c>
      <c r="D493" s="17"/>
      <c r="E493" s="6"/>
      <c r="F493" s="15"/>
      <c r="G493" s="6"/>
      <c r="H493" s="6"/>
      <c r="I493" s="15"/>
      <c r="J493" s="18"/>
      <c r="K493" s="19" t="str">
        <f t="shared" si="22"/>
        <v/>
      </c>
      <c r="L493" s="20" t="str">
        <f t="shared" si="23"/>
        <v/>
      </c>
      <c r="M493" s="17"/>
      <c r="N493" s="21" t="str">
        <f>IF(B493="","",TRIM(IF(COUNTIF('Registru PV'!$B$5:$B$304,B493)=0,"PV inexistent în registru. ","")&amp;IF(OR(D493="",F493="",G493="",H493="",I493=""),"Date incomplete. ","")&amp;IF(AND(N(L493)&lt;&gt;0,M493=""),"Diferență fără observație. ","")&amp;IF(AND(OR(I493="Deteriorat",I493="Defect",I493="Lipsă"),M493=""),"Stare fără observație. ","")))</f>
        <v/>
      </c>
    </row>
    <row r="494" spans="1:14" x14ac:dyDescent="0.2">
      <c r="A494" s="1" t="str">
        <f t="shared" si="21"/>
        <v/>
      </c>
      <c r="B494" s="15"/>
      <c r="C494" s="16" t="str">
        <f>IF(B494="","",COUNTIF(INDEX($B:$B,5):B494,B494))</f>
        <v/>
      </c>
      <c r="D494" s="17"/>
      <c r="E494" s="6"/>
      <c r="F494" s="15"/>
      <c r="G494" s="6"/>
      <c r="H494" s="6"/>
      <c r="I494" s="15"/>
      <c r="J494" s="18"/>
      <c r="K494" s="19" t="str">
        <f t="shared" si="22"/>
        <v/>
      </c>
      <c r="L494" s="20" t="str">
        <f t="shared" si="23"/>
        <v/>
      </c>
      <c r="M494" s="17"/>
      <c r="N494" s="21" t="str">
        <f>IF(B494="","",TRIM(IF(COUNTIF('Registru PV'!$B$5:$B$304,B494)=0,"PV inexistent în registru. ","")&amp;IF(OR(D494="",F494="",G494="",H494="",I494=""),"Date incomplete. ","")&amp;IF(AND(N(L494)&lt;&gt;0,M494=""),"Diferență fără observație. ","")&amp;IF(AND(OR(I494="Deteriorat",I494="Defect",I494="Lipsă"),M494=""),"Stare fără observație. ","")))</f>
        <v/>
      </c>
    </row>
    <row r="495" spans="1:14" x14ac:dyDescent="0.2">
      <c r="A495" s="1" t="str">
        <f t="shared" si="21"/>
        <v/>
      </c>
      <c r="B495" s="15"/>
      <c r="C495" s="16" t="str">
        <f>IF(B495="","",COUNTIF(INDEX($B:$B,5):B495,B495))</f>
        <v/>
      </c>
      <c r="D495" s="17"/>
      <c r="E495" s="6"/>
      <c r="F495" s="15"/>
      <c r="G495" s="6"/>
      <c r="H495" s="6"/>
      <c r="I495" s="15"/>
      <c r="J495" s="18"/>
      <c r="K495" s="19" t="str">
        <f t="shared" si="22"/>
        <v/>
      </c>
      <c r="L495" s="20" t="str">
        <f t="shared" si="23"/>
        <v/>
      </c>
      <c r="M495" s="17"/>
      <c r="N495" s="21" t="str">
        <f>IF(B495="","",TRIM(IF(COUNTIF('Registru PV'!$B$5:$B$304,B495)=0,"PV inexistent în registru. ","")&amp;IF(OR(D495="",F495="",G495="",H495="",I495=""),"Date incomplete. ","")&amp;IF(AND(N(L495)&lt;&gt;0,M495=""),"Diferență fără observație. ","")&amp;IF(AND(OR(I495="Deteriorat",I495="Defect",I495="Lipsă"),M495=""),"Stare fără observație. ","")))</f>
        <v/>
      </c>
    </row>
    <row r="496" spans="1:14" x14ac:dyDescent="0.2">
      <c r="A496" s="1" t="str">
        <f t="shared" si="21"/>
        <v/>
      </c>
      <c r="B496" s="15"/>
      <c r="C496" s="16" t="str">
        <f>IF(B496="","",COUNTIF(INDEX($B:$B,5):B496,B496))</f>
        <v/>
      </c>
      <c r="D496" s="17"/>
      <c r="E496" s="6"/>
      <c r="F496" s="15"/>
      <c r="G496" s="6"/>
      <c r="H496" s="6"/>
      <c r="I496" s="15"/>
      <c r="J496" s="18"/>
      <c r="K496" s="19" t="str">
        <f t="shared" si="22"/>
        <v/>
      </c>
      <c r="L496" s="20" t="str">
        <f t="shared" si="23"/>
        <v/>
      </c>
      <c r="M496" s="17"/>
      <c r="N496" s="21" t="str">
        <f>IF(B496="","",TRIM(IF(COUNTIF('Registru PV'!$B$5:$B$304,B496)=0,"PV inexistent în registru. ","")&amp;IF(OR(D496="",F496="",G496="",H496="",I496=""),"Date incomplete. ","")&amp;IF(AND(N(L496)&lt;&gt;0,M496=""),"Diferență fără observație. ","")&amp;IF(AND(OR(I496="Deteriorat",I496="Defect",I496="Lipsă"),M496=""),"Stare fără observație. ","")))</f>
        <v/>
      </c>
    </row>
    <row r="497" spans="1:14" x14ac:dyDescent="0.2">
      <c r="A497" s="1" t="str">
        <f t="shared" si="21"/>
        <v/>
      </c>
      <c r="B497" s="15"/>
      <c r="C497" s="16" t="str">
        <f>IF(B497="","",COUNTIF(INDEX($B:$B,5):B497,B497))</f>
        <v/>
      </c>
      <c r="D497" s="17"/>
      <c r="E497" s="6"/>
      <c r="F497" s="15"/>
      <c r="G497" s="6"/>
      <c r="H497" s="6"/>
      <c r="I497" s="15"/>
      <c r="J497" s="18"/>
      <c r="K497" s="19" t="str">
        <f t="shared" si="22"/>
        <v/>
      </c>
      <c r="L497" s="20" t="str">
        <f t="shared" si="23"/>
        <v/>
      </c>
      <c r="M497" s="17"/>
      <c r="N497" s="21" t="str">
        <f>IF(B497="","",TRIM(IF(COUNTIF('Registru PV'!$B$5:$B$304,B497)=0,"PV inexistent în registru. ","")&amp;IF(OR(D497="",F497="",G497="",H497="",I497=""),"Date incomplete. ","")&amp;IF(AND(N(L497)&lt;&gt;0,M497=""),"Diferență fără observație. ","")&amp;IF(AND(OR(I497="Deteriorat",I497="Defect",I497="Lipsă"),M497=""),"Stare fără observație. ","")))</f>
        <v/>
      </c>
    </row>
    <row r="498" spans="1:14" x14ac:dyDescent="0.2">
      <c r="A498" s="1" t="str">
        <f t="shared" si="21"/>
        <v/>
      </c>
      <c r="B498" s="15"/>
      <c r="C498" s="16" t="str">
        <f>IF(B498="","",COUNTIF(INDEX($B:$B,5):B498,B498))</f>
        <v/>
      </c>
      <c r="D498" s="17"/>
      <c r="E498" s="6"/>
      <c r="F498" s="15"/>
      <c r="G498" s="6"/>
      <c r="H498" s="6"/>
      <c r="I498" s="15"/>
      <c r="J498" s="18"/>
      <c r="K498" s="19" t="str">
        <f t="shared" si="22"/>
        <v/>
      </c>
      <c r="L498" s="20" t="str">
        <f t="shared" si="23"/>
        <v/>
      </c>
      <c r="M498" s="17"/>
      <c r="N498" s="21" t="str">
        <f>IF(B498="","",TRIM(IF(COUNTIF('Registru PV'!$B$5:$B$304,B498)=0,"PV inexistent în registru. ","")&amp;IF(OR(D498="",F498="",G498="",H498="",I498=""),"Date incomplete. ","")&amp;IF(AND(N(L498)&lt;&gt;0,M498=""),"Diferență fără observație. ","")&amp;IF(AND(OR(I498="Deteriorat",I498="Defect",I498="Lipsă"),M498=""),"Stare fără observație. ","")))</f>
        <v/>
      </c>
    </row>
    <row r="499" spans="1:14" x14ac:dyDescent="0.2">
      <c r="A499" s="1" t="str">
        <f t="shared" si="21"/>
        <v/>
      </c>
      <c r="B499" s="15"/>
      <c r="C499" s="16" t="str">
        <f>IF(B499="","",COUNTIF(INDEX($B:$B,5):B499,B499))</f>
        <v/>
      </c>
      <c r="D499" s="17"/>
      <c r="E499" s="6"/>
      <c r="F499" s="15"/>
      <c r="G499" s="6"/>
      <c r="H499" s="6"/>
      <c r="I499" s="15"/>
      <c r="J499" s="18"/>
      <c r="K499" s="19" t="str">
        <f t="shared" si="22"/>
        <v/>
      </c>
      <c r="L499" s="20" t="str">
        <f t="shared" si="23"/>
        <v/>
      </c>
      <c r="M499" s="17"/>
      <c r="N499" s="21" t="str">
        <f>IF(B499="","",TRIM(IF(COUNTIF('Registru PV'!$B$5:$B$304,B499)=0,"PV inexistent în registru. ","")&amp;IF(OR(D499="",F499="",G499="",H499="",I499=""),"Date incomplete. ","")&amp;IF(AND(N(L499)&lt;&gt;0,M499=""),"Diferență fără observație. ","")&amp;IF(AND(OR(I499="Deteriorat",I499="Defect",I499="Lipsă"),M499=""),"Stare fără observație. ","")))</f>
        <v/>
      </c>
    </row>
    <row r="500" spans="1:14" x14ac:dyDescent="0.2">
      <c r="A500" s="1" t="str">
        <f t="shared" si="21"/>
        <v/>
      </c>
      <c r="B500" s="15"/>
      <c r="C500" s="16" t="str">
        <f>IF(B500="","",COUNTIF(INDEX($B:$B,5):B500,B500))</f>
        <v/>
      </c>
      <c r="D500" s="17"/>
      <c r="E500" s="6"/>
      <c r="F500" s="15"/>
      <c r="G500" s="6"/>
      <c r="H500" s="6"/>
      <c r="I500" s="15"/>
      <c r="J500" s="18"/>
      <c r="K500" s="19" t="str">
        <f t="shared" si="22"/>
        <v/>
      </c>
      <c r="L500" s="20" t="str">
        <f t="shared" si="23"/>
        <v/>
      </c>
      <c r="M500" s="17"/>
      <c r="N500" s="21" t="str">
        <f>IF(B500="","",TRIM(IF(COUNTIF('Registru PV'!$B$5:$B$304,B500)=0,"PV inexistent în registru. ","")&amp;IF(OR(D500="",F500="",G500="",H500="",I500=""),"Date incomplete. ","")&amp;IF(AND(N(L500)&lt;&gt;0,M500=""),"Diferență fără observație. ","")&amp;IF(AND(OR(I500="Deteriorat",I500="Defect",I500="Lipsă"),M500=""),"Stare fără observație. ","")))</f>
        <v/>
      </c>
    </row>
    <row r="501" spans="1:14" x14ac:dyDescent="0.2">
      <c r="A501" s="1" t="str">
        <f t="shared" si="21"/>
        <v/>
      </c>
      <c r="B501" s="15"/>
      <c r="C501" s="16" t="str">
        <f>IF(B501="","",COUNTIF(INDEX($B:$B,5):B501,B501))</f>
        <v/>
      </c>
      <c r="D501" s="17"/>
      <c r="E501" s="6"/>
      <c r="F501" s="15"/>
      <c r="G501" s="6"/>
      <c r="H501" s="6"/>
      <c r="I501" s="15"/>
      <c r="J501" s="18"/>
      <c r="K501" s="19" t="str">
        <f t="shared" si="22"/>
        <v/>
      </c>
      <c r="L501" s="20" t="str">
        <f t="shared" si="23"/>
        <v/>
      </c>
      <c r="M501" s="17"/>
      <c r="N501" s="21" t="str">
        <f>IF(B501="","",TRIM(IF(COUNTIF('Registru PV'!$B$5:$B$304,B501)=0,"PV inexistent în registru. ","")&amp;IF(OR(D501="",F501="",G501="",H501="",I501=""),"Date incomplete. ","")&amp;IF(AND(N(L501)&lt;&gt;0,M501=""),"Diferență fără observație. ","")&amp;IF(AND(OR(I501="Deteriorat",I501="Defect",I501="Lipsă"),M501=""),"Stare fără observație. ","")))</f>
        <v/>
      </c>
    </row>
    <row r="502" spans="1:14" x14ac:dyDescent="0.2">
      <c r="A502" s="1" t="str">
        <f t="shared" si="21"/>
        <v/>
      </c>
      <c r="B502" s="15"/>
      <c r="C502" s="16" t="str">
        <f>IF(B502="","",COUNTIF(INDEX($B:$B,5):B502,B502))</f>
        <v/>
      </c>
      <c r="D502" s="17"/>
      <c r="E502" s="6"/>
      <c r="F502" s="15"/>
      <c r="G502" s="6"/>
      <c r="H502" s="6"/>
      <c r="I502" s="15"/>
      <c r="J502" s="18"/>
      <c r="K502" s="19" t="str">
        <f t="shared" si="22"/>
        <v/>
      </c>
      <c r="L502" s="20" t="str">
        <f t="shared" si="23"/>
        <v/>
      </c>
      <c r="M502" s="17"/>
      <c r="N502" s="21" t="str">
        <f>IF(B502="","",TRIM(IF(COUNTIF('Registru PV'!$B$5:$B$304,B502)=0,"PV inexistent în registru. ","")&amp;IF(OR(D502="",F502="",G502="",H502="",I502=""),"Date incomplete. ","")&amp;IF(AND(N(L502)&lt;&gt;0,M502=""),"Diferență fără observație. ","")&amp;IF(AND(OR(I502="Deteriorat",I502="Defect",I502="Lipsă"),M502=""),"Stare fără observație. ","")))</f>
        <v/>
      </c>
    </row>
    <row r="503" spans="1:14" x14ac:dyDescent="0.2">
      <c r="A503" s="1" t="str">
        <f t="shared" si="21"/>
        <v/>
      </c>
      <c r="B503" s="15"/>
      <c r="C503" s="16" t="str">
        <f>IF(B503="","",COUNTIF(INDEX($B:$B,5):B503,B503))</f>
        <v/>
      </c>
      <c r="D503" s="17"/>
      <c r="E503" s="6"/>
      <c r="F503" s="15"/>
      <c r="G503" s="6"/>
      <c r="H503" s="6"/>
      <c r="I503" s="15"/>
      <c r="J503" s="18"/>
      <c r="K503" s="19" t="str">
        <f t="shared" si="22"/>
        <v/>
      </c>
      <c r="L503" s="20" t="str">
        <f t="shared" si="23"/>
        <v/>
      </c>
      <c r="M503" s="17"/>
      <c r="N503" s="21" t="str">
        <f>IF(B503="","",TRIM(IF(COUNTIF('Registru PV'!$B$5:$B$304,B503)=0,"PV inexistent în registru. ","")&amp;IF(OR(D503="",F503="",G503="",H503="",I503=""),"Date incomplete. ","")&amp;IF(AND(N(L503)&lt;&gt;0,M503=""),"Diferență fără observație. ","")&amp;IF(AND(OR(I503="Deteriorat",I503="Defect",I503="Lipsă"),M503=""),"Stare fără observație. ","")))</f>
        <v/>
      </c>
    </row>
    <row r="504" spans="1:14" x14ac:dyDescent="0.2">
      <c r="A504" s="1" t="str">
        <f t="shared" si="21"/>
        <v/>
      </c>
      <c r="B504" s="15"/>
      <c r="C504" s="16" t="str">
        <f>IF(B504="","",COUNTIF(INDEX($B:$B,5):B504,B504))</f>
        <v/>
      </c>
      <c r="D504" s="17"/>
      <c r="E504" s="6"/>
      <c r="F504" s="15"/>
      <c r="G504" s="6"/>
      <c r="H504" s="6"/>
      <c r="I504" s="15"/>
      <c r="J504" s="18"/>
      <c r="K504" s="19" t="str">
        <f t="shared" si="22"/>
        <v/>
      </c>
      <c r="L504" s="20" t="str">
        <f t="shared" si="23"/>
        <v/>
      </c>
      <c r="M504" s="17"/>
      <c r="N504" s="21" t="str">
        <f>IF(B504="","",TRIM(IF(COUNTIF('Registru PV'!$B$5:$B$304,B504)=0,"PV inexistent în registru. ","")&amp;IF(OR(D504="",F504="",G504="",H504="",I504=""),"Date incomplete. ","")&amp;IF(AND(N(L504)&lt;&gt;0,M504=""),"Diferență fără observație. ","")&amp;IF(AND(OR(I504="Deteriorat",I504="Defect",I504="Lipsă"),M504=""),"Stare fără observație. ","")))</f>
        <v/>
      </c>
    </row>
    <row r="505" spans="1:14" x14ac:dyDescent="0.2">
      <c r="A505" s="1" t="str">
        <f t="shared" si="21"/>
        <v/>
      </c>
      <c r="B505" s="15"/>
      <c r="C505" s="16" t="str">
        <f>IF(B505="","",COUNTIF(INDEX($B:$B,5):B505,B505))</f>
        <v/>
      </c>
      <c r="D505" s="17"/>
      <c r="E505" s="6"/>
      <c r="F505" s="15"/>
      <c r="G505" s="6"/>
      <c r="H505" s="6"/>
      <c r="I505" s="15"/>
      <c r="J505" s="18"/>
      <c r="K505" s="19" t="str">
        <f t="shared" si="22"/>
        <v/>
      </c>
      <c r="L505" s="20" t="str">
        <f t="shared" si="23"/>
        <v/>
      </c>
      <c r="M505" s="17"/>
      <c r="N505" s="21" t="str">
        <f>IF(B505="","",TRIM(IF(COUNTIF('Registru PV'!$B$5:$B$304,B505)=0,"PV inexistent în registru. ","")&amp;IF(OR(D505="",F505="",G505="",H505="",I505=""),"Date incomplete. ","")&amp;IF(AND(N(L505)&lt;&gt;0,M505=""),"Diferență fără observație. ","")&amp;IF(AND(OR(I505="Deteriorat",I505="Defect",I505="Lipsă"),M505=""),"Stare fără observație. ","")))</f>
        <v/>
      </c>
    </row>
    <row r="506" spans="1:14" x14ac:dyDescent="0.2">
      <c r="A506" s="1" t="str">
        <f t="shared" si="21"/>
        <v/>
      </c>
      <c r="B506" s="15"/>
      <c r="C506" s="16" t="str">
        <f>IF(B506="","",COUNTIF(INDEX($B:$B,5):B506,B506))</f>
        <v/>
      </c>
      <c r="D506" s="17"/>
      <c r="E506" s="6"/>
      <c r="F506" s="15"/>
      <c r="G506" s="6"/>
      <c r="H506" s="6"/>
      <c r="I506" s="15"/>
      <c r="J506" s="18"/>
      <c r="K506" s="19" t="str">
        <f t="shared" si="22"/>
        <v/>
      </c>
      <c r="L506" s="20" t="str">
        <f t="shared" si="23"/>
        <v/>
      </c>
      <c r="M506" s="17"/>
      <c r="N506" s="21" t="str">
        <f>IF(B506="","",TRIM(IF(COUNTIF('Registru PV'!$B$5:$B$304,B506)=0,"PV inexistent în registru. ","")&amp;IF(OR(D506="",F506="",G506="",H506="",I506=""),"Date incomplete. ","")&amp;IF(AND(N(L506)&lt;&gt;0,M506=""),"Diferență fără observație. ","")&amp;IF(AND(OR(I506="Deteriorat",I506="Defect",I506="Lipsă"),M506=""),"Stare fără observație. ","")))</f>
        <v/>
      </c>
    </row>
    <row r="507" spans="1:14" x14ac:dyDescent="0.2">
      <c r="A507" s="1" t="str">
        <f t="shared" si="21"/>
        <v/>
      </c>
      <c r="B507" s="15"/>
      <c r="C507" s="16" t="str">
        <f>IF(B507="","",COUNTIF(INDEX($B:$B,5):B507,B507))</f>
        <v/>
      </c>
      <c r="D507" s="17"/>
      <c r="E507" s="6"/>
      <c r="F507" s="15"/>
      <c r="G507" s="6"/>
      <c r="H507" s="6"/>
      <c r="I507" s="15"/>
      <c r="J507" s="18"/>
      <c r="K507" s="19" t="str">
        <f t="shared" si="22"/>
        <v/>
      </c>
      <c r="L507" s="20" t="str">
        <f t="shared" si="23"/>
        <v/>
      </c>
      <c r="M507" s="17"/>
      <c r="N507" s="21" t="str">
        <f>IF(B507="","",TRIM(IF(COUNTIF('Registru PV'!$B$5:$B$304,B507)=0,"PV inexistent în registru. ","")&amp;IF(OR(D507="",F507="",G507="",H507="",I507=""),"Date incomplete. ","")&amp;IF(AND(N(L507)&lt;&gt;0,M507=""),"Diferență fără observație. ","")&amp;IF(AND(OR(I507="Deteriorat",I507="Defect",I507="Lipsă"),M507=""),"Stare fără observație. ","")))</f>
        <v/>
      </c>
    </row>
    <row r="508" spans="1:14" x14ac:dyDescent="0.2">
      <c r="A508" s="1" t="str">
        <f t="shared" si="21"/>
        <v/>
      </c>
      <c r="B508" s="15"/>
      <c r="C508" s="16" t="str">
        <f>IF(B508="","",COUNTIF(INDEX($B:$B,5):B508,B508))</f>
        <v/>
      </c>
      <c r="D508" s="17"/>
      <c r="E508" s="6"/>
      <c r="F508" s="15"/>
      <c r="G508" s="6"/>
      <c r="H508" s="6"/>
      <c r="I508" s="15"/>
      <c r="J508" s="18"/>
      <c r="K508" s="19" t="str">
        <f t="shared" si="22"/>
        <v/>
      </c>
      <c r="L508" s="20" t="str">
        <f t="shared" si="23"/>
        <v/>
      </c>
      <c r="M508" s="17"/>
      <c r="N508" s="21" t="str">
        <f>IF(B508="","",TRIM(IF(COUNTIF('Registru PV'!$B$5:$B$304,B508)=0,"PV inexistent în registru. ","")&amp;IF(OR(D508="",F508="",G508="",H508="",I508=""),"Date incomplete. ","")&amp;IF(AND(N(L508)&lt;&gt;0,M508=""),"Diferență fără observație. ","")&amp;IF(AND(OR(I508="Deteriorat",I508="Defect",I508="Lipsă"),M508=""),"Stare fără observație. ","")))</f>
        <v/>
      </c>
    </row>
    <row r="509" spans="1:14" x14ac:dyDescent="0.2">
      <c r="A509" s="1" t="str">
        <f t="shared" si="21"/>
        <v/>
      </c>
      <c r="B509" s="15"/>
      <c r="C509" s="16" t="str">
        <f>IF(B509="","",COUNTIF(INDEX($B:$B,5):B509,B509))</f>
        <v/>
      </c>
      <c r="D509" s="17"/>
      <c r="E509" s="6"/>
      <c r="F509" s="15"/>
      <c r="G509" s="6"/>
      <c r="H509" s="6"/>
      <c r="I509" s="15"/>
      <c r="J509" s="18"/>
      <c r="K509" s="19" t="str">
        <f t="shared" si="22"/>
        <v/>
      </c>
      <c r="L509" s="20" t="str">
        <f t="shared" si="23"/>
        <v/>
      </c>
      <c r="M509" s="17"/>
      <c r="N509" s="21" t="str">
        <f>IF(B509="","",TRIM(IF(COUNTIF('Registru PV'!$B$5:$B$304,B509)=0,"PV inexistent în registru. ","")&amp;IF(OR(D509="",F509="",G509="",H509="",I509=""),"Date incomplete. ","")&amp;IF(AND(N(L509)&lt;&gt;0,M509=""),"Diferență fără observație. ","")&amp;IF(AND(OR(I509="Deteriorat",I509="Defect",I509="Lipsă"),M509=""),"Stare fără observație. ","")))</f>
        <v/>
      </c>
    </row>
    <row r="510" spans="1:14" x14ac:dyDescent="0.2">
      <c r="A510" s="1" t="str">
        <f t="shared" si="21"/>
        <v/>
      </c>
      <c r="B510" s="15"/>
      <c r="C510" s="16" t="str">
        <f>IF(B510="","",COUNTIF(INDEX($B:$B,5):B510,B510))</f>
        <v/>
      </c>
      <c r="D510" s="17"/>
      <c r="E510" s="6"/>
      <c r="F510" s="15"/>
      <c r="G510" s="6"/>
      <c r="H510" s="6"/>
      <c r="I510" s="15"/>
      <c r="J510" s="18"/>
      <c r="K510" s="19" t="str">
        <f t="shared" si="22"/>
        <v/>
      </c>
      <c r="L510" s="20" t="str">
        <f t="shared" si="23"/>
        <v/>
      </c>
      <c r="M510" s="17"/>
      <c r="N510" s="21" t="str">
        <f>IF(B510="","",TRIM(IF(COUNTIF('Registru PV'!$B$5:$B$304,B510)=0,"PV inexistent în registru. ","")&amp;IF(OR(D510="",F510="",G510="",H510="",I510=""),"Date incomplete. ","")&amp;IF(AND(N(L510)&lt;&gt;0,M510=""),"Diferență fără observație. ","")&amp;IF(AND(OR(I510="Deteriorat",I510="Defect",I510="Lipsă"),M510=""),"Stare fără observație. ","")))</f>
        <v/>
      </c>
    </row>
    <row r="511" spans="1:14" x14ac:dyDescent="0.2">
      <c r="A511" s="1" t="str">
        <f t="shared" si="21"/>
        <v/>
      </c>
      <c r="B511" s="15"/>
      <c r="C511" s="16" t="str">
        <f>IF(B511="","",COUNTIF(INDEX($B:$B,5):B511,B511))</f>
        <v/>
      </c>
      <c r="D511" s="17"/>
      <c r="E511" s="6"/>
      <c r="F511" s="15"/>
      <c r="G511" s="6"/>
      <c r="H511" s="6"/>
      <c r="I511" s="15"/>
      <c r="J511" s="18"/>
      <c r="K511" s="19" t="str">
        <f t="shared" si="22"/>
        <v/>
      </c>
      <c r="L511" s="20" t="str">
        <f t="shared" si="23"/>
        <v/>
      </c>
      <c r="M511" s="17"/>
      <c r="N511" s="21" t="str">
        <f>IF(B511="","",TRIM(IF(COUNTIF('Registru PV'!$B$5:$B$304,B511)=0,"PV inexistent în registru. ","")&amp;IF(OR(D511="",F511="",G511="",H511="",I511=""),"Date incomplete. ","")&amp;IF(AND(N(L511)&lt;&gt;0,M511=""),"Diferență fără observație. ","")&amp;IF(AND(OR(I511="Deteriorat",I511="Defect",I511="Lipsă"),M511=""),"Stare fără observație. ","")))</f>
        <v/>
      </c>
    </row>
    <row r="512" spans="1:14" x14ac:dyDescent="0.2">
      <c r="A512" s="1" t="str">
        <f t="shared" si="21"/>
        <v/>
      </c>
      <c r="B512" s="15"/>
      <c r="C512" s="16" t="str">
        <f>IF(B512="","",COUNTIF(INDEX($B:$B,5):B512,B512))</f>
        <v/>
      </c>
      <c r="D512" s="17"/>
      <c r="E512" s="6"/>
      <c r="F512" s="15"/>
      <c r="G512" s="6"/>
      <c r="H512" s="6"/>
      <c r="I512" s="15"/>
      <c r="J512" s="18"/>
      <c r="K512" s="19" t="str">
        <f t="shared" si="22"/>
        <v/>
      </c>
      <c r="L512" s="20" t="str">
        <f t="shared" si="23"/>
        <v/>
      </c>
      <c r="M512" s="17"/>
      <c r="N512" s="21" t="str">
        <f>IF(B512="","",TRIM(IF(COUNTIF('Registru PV'!$B$5:$B$304,B512)=0,"PV inexistent în registru. ","")&amp;IF(OR(D512="",F512="",G512="",H512="",I512=""),"Date incomplete. ","")&amp;IF(AND(N(L512)&lt;&gt;0,M512=""),"Diferență fără observație. ","")&amp;IF(AND(OR(I512="Deteriorat",I512="Defect",I512="Lipsă"),M512=""),"Stare fără observație. ","")))</f>
        <v/>
      </c>
    </row>
    <row r="513" spans="1:14" x14ac:dyDescent="0.2">
      <c r="A513" s="1" t="str">
        <f t="shared" si="21"/>
        <v/>
      </c>
      <c r="B513" s="15"/>
      <c r="C513" s="16" t="str">
        <f>IF(B513="","",COUNTIF(INDEX($B:$B,5):B513,B513))</f>
        <v/>
      </c>
      <c r="D513" s="17"/>
      <c r="E513" s="6"/>
      <c r="F513" s="15"/>
      <c r="G513" s="6"/>
      <c r="H513" s="6"/>
      <c r="I513" s="15"/>
      <c r="J513" s="18"/>
      <c r="K513" s="19" t="str">
        <f t="shared" si="22"/>
        <v/>
      </c>
      <c r="L513" s="20" t="str">
        <f t="shared" si="23"/>
        <v/>
      </c>
      <c r="M513" s="17"/>
      <c r="N513" s="21" t="str">
        <f>IF(B513="","",TRIM(IF(COUNTIF('Registru PV'!$B$5:$B$304,B513)=0,"PV inexistent în registru. ","")&amp;IF(OR(D513="",F513="",G513="",H513="",I513=""),"Date incomplete. ","")&amp;IF(AND(N(L513)&lt;&gt;0,M513=""),"Diferență fără observație. ","")&amp;IF(AND(OR(I513="Deteriorat",I513="Defect",I513="Lipsă"),M513=""),"Stare fără observație. ","")))</f>
        <v/>
      </c>
    </row>
    <row r="514" spans="1:14" x14ac:dyDescent="0.2">
      <c r="A514" s="1" t="str">
        <f t="shared" si="21"/>
        <v/>
      </c>
      <c r="B514" s="15"/>
      <c r="C514" s="16" t="str">
        <f>IF(B514="","",COUNTIF(INDEX($B:$B,5):B514,B514))</f>
        <v/>
      </c>
      <c r="D514" s="17"/>
      <c r="E514" s="6"/>
      <c r="F514" s="15"/>
      <c r="G514" s="6"/>
      <c r="H514" s="6"/>
      <c r="I514" s="15"/>
      <c r="J514" s="18"/>
      <c r="K514" s="19" t="str">
        <f t="shared" si="22"/>
        <v/>
      </c>
      <c r="L514" s="20" t="str">
        <f t="shared" si="23"/>
        <v/>
      </c>
      <c r="M514" s="17"/>
      <c r="N514" s="21" t="str">
        <f>IF(B514="","",TRIM(IF(COUNTIF('Registru PV'!$B$5:$B$304,B514)=0,"PV inexistent în registru. ","")&amp;IF(OR(D514="",F514="",G514="",H514="",I514=""),"Date incomplete. ","")&amp;IF(AND(N(L514)&lt;&gt;0,M514=""),"Diferență fără observație. ","")&amp;IF(AND(OR(I514="Deteriorat",I514="Defect",I514="Lipsă"),M514=""),"Stare fără observație. ","")))</f>
        <v/>
      </c>
    </row>
    <row r="515" spans="1:14" x14ac:dyDescent="0.2">
      <c r="A515" s="1" t="str">
        <f t="shared" si="21"/>
        <v/>
      </c>
      <c r="B515" s="15"/>
      <c r="C515" s="16" t="str">
        <f>IF(B515="","",COUNTIF(INDEX($B:$B,5):B515,B515))</f>
        <v/>
      </c>
      <c r="D515" s="17"/>
      <c r="E515" s="6"/>
      <c r="F515" s="15"/>
      <c r="G515" s="6"/>
      <c r="H515" s="6"/>
      <c r="I515" s="15"/>
      <c r="J515" s="18"/>
      <c r="K515" s="19" t="str">
        <f t="shared" si="22"/>
        <v/>
      </c>
      <c r="L515" s="20" t="str">
        <f t="shared" si="23"/>
        <v/>
      </c>
      <c r="M515" s="17"/>
      <c r="N515" s="21" t="str">
        <f>IF(B515="","",TRIM(IF(COUNTIF('Registru PV'!$B$5:$B$304,B515)=0,"PV inexistent în registru. ","")&amp;IF(OR(D515="",F515="",G515="",H515="",I515=""),"Date incomplete. ","")&amp;IF(AND(N(L515)&lt;&gt;0,M515=""),"Diferență fără observație. ","")&amp;IF(AND(OR(I515="Deteriorat",I515="Defect",I515="Lipsă"),M515=""),"Stare fără observație. ","")))</f>
        <v/>
      </c>
    </row>
    <row r="516" spans="1:14" x14ac:dyDescent="0.2">
      <c r="A516" s="1" t="str">
        <f t="shared" si="21"/>
        <v/>
      </c>
      <c r="B516" s="15"/>
      <c r="C516" s="16" t="str">
        <f>IF(B516="","",COUNTIF(INDEX($B:$B,5):B516,B516))</f>
        <v/>
      </c>
      <c r="D516" s="17"/>
      <c r="E516" s="6"/>
      <c r="F516" s="15"/>
      <c r="G516" s="6"/>
      <c r="H516" s="6"/>
      <c r="I516" s="15"/>
      <c r="J516" s="18"/>
      <c r="K516" s="19" t="str">
        <f t="shared" si="22"/>
        <v/>
      </c>
      <c r="L516" s="20" t="str">
        <f t="shared" si="23"/>
        <v/>
      </c>
      <c r="M516" s="17"/>
      <c r="N516" s="21" t="str">
        <f>IF(B516="","",TRIM(IF(COUNTIF('Registru PV'!$B$5:$B$304,B516)=0,"PV inexistent în registru. ","")&amp;IF(OR(D516="",F516="",G516="",H516="",I516=""),"Date incomplete. ","")&amp;IF(AND(N(L516)&lt;&gt;0,M516=""),"Diferență fără observație. ","")&amp;IF(AND(OR(I516="Deteriorat",I516="Defect",I516="Lipsă"),M516=""),"Stare fără observație. ","")))</f>
        <v/>
      </c>
    </row>
    <row r="517" spans="1:14" x14ac:dyDescent="0.2">
      <c r="A517" s="1" t="str">
        <f t="shared" ref="A517:A580" si="24">IF(B517="","",B517&amp;"|"&amp;C517)</f>
        <v/>
      </c>
      <c r="B517" s="15"/>
      <c r="C517" s="16" t="str">
        <f>IF(B517="","",COUNTIF(INDEX($B:$B,5):B517,B517))</f>
        <v/>
      </c>
      <c r="D517" s="17"/>
      <c r="E517" s="6"/>
      <c r="F517" s="15"/>
      <c r="G517" s="6"/>
      <c r="H517" s="6"/>
      <c r="I517" s="15"/>
      <c r="J517" s="18"/>
      <c r="K517" s="19" t="str">
        <f t="shared" ref="K517:K580" si="25">IF(OR(B517="",J517=""),"",G517*J517)</f>
        <v/>
      </c>
      <c r="L517" s="20" t="str">
        <f t="shared" ref="L517:L580" si="26">IF(OR(G517="",H517=""),"",H517-G517)</f>
        <v/>
      </c>
      <c r="M517" s="17"/>
      <c r="N517" s="21" t="str">
        <f>IF(B517="","",TRIM(IF(COUNTIF('Registru PV'!$B$5:$B$304,B517)=0,"PV inexistent în registru. ","")&amp;IF(OR(D517="",F517="",G517="",H517="",I517=""),"Date incomplete. ","")&amp;IF(AND(N(L517)&lt;&gt;0,M517=""),"Diferență fără observație. ","")&amp;IF(AND(OR(I517="Deteriorat",I517="Defect",I517="Lipsă"),M517=""),"Stare fără observație. ","")))</f>
        <v/>
      </c>
    </row>
    <row r="518" spans="1:14" x14ac:dyDescent="0.2">
      <c r="A518" s="1" t="str">
        <f t="shared" si="24"/>
        <v/>
      </c>
      <c r="B518" s="15"/>
      <c r="C518" s="16" t="str">
        <f>IF(B518="","",COUNTIF(INDEX($B:$B,5):B518,B518))</f>
        <v/>
      </c>
      <c r="D518" s="17"/>
      <c r="E518" s="6"/>
      <c r="F518" s="15"/>
      <c r="G518" s="6"/>
      <c r="H518" s="6"/>
      <c r="I518" s="15"/>
      <c r="J518" s="18"/>
      <c r="K518" s="19" t="str">
        <f t="shared" si="25"/>
        <v/>
      </c>
      <c r="L518" s="20" t="str">
        <f t="shared" si="26"/>
        <v/>
      </c>
      <c r="M518" s="17"/>
      <c r="N518" s="21" t="str">
        <f>IF(B518="","",TRIM(IF(COUNTIF('Registru PV'!$B$5:$B$304,B518)=0,"PV inexistent în registru. ","")&amp;IF(OR(D518="",F518="",G518="",H518="",I518=""),"Date incomplete. ","")&amp;IF(AND(N(L518)&lt;&gt;0,M518=""),"Diferență fără observație. ","")&amp;IF(AND(OR(I518="Deteriorat",I518="Defect",I518="Lipsă"),M518=""),"Stare fără observație. ","")))</f>
        <v/>
      </c>
    </row>
    <row r="519" spans="1:14" x14ac:dyDescent="0.2">
      <c r="A519" s="1" t="str">
        <f t="shared" si="24"/>
        <v/>
      </c>
      <c r="B519" s="15"/>
      <c r="C519" s="16" t="str">
        <f>IF(B519="","",COUNTIF(INDEX($B:$B,5):B519,B519))</f>
        <v/>
      </c>
      <c r="D519" s="17"/>
      <c r="E519" s="6"/>
      <c r="F519" s="15"/>
      <c r="G519" s="6"/>
      <c r="H519" s="6"/>
      <c r="I519" s="15"/>
      <c r="J519" s="18"/>
      <c r="K519" s="19" t="str">
        <f t="shared" si="25"/>
        <v/>
      </c>
      <c r="L519" s="20" t="str">
        <f t="shared" si="26"/>
        <v/>
      </c>
      <c r="M519" s="17"/>
      <c r="N519" s="21" t="str">
        <f>IF(B519="","",TRIM(IF(COUNTIF('Registru PV'!$B$5:$B$304,B519)=0,"PV inexistent în registru. ","")&amp;IF(OR(D519="",F519="",G519="",H519="",I519=""),"Date incomplete. ","")&amp;IF(AND(N(L519)&lt;&gt;0,M519=""),"Diferență fără observație. ","")&amp;IF(AND(OR(I519="Deteriorat",I519="Defect",I519="Lipsă"),M519=""),"Stare fără observație. ","")))</f>
        <v/>
      </c>
    </row>
    <row r="520" spans="1:14" x14ac:dyDescent="0.2">
      <c r="A520" s="1" t="str">
        <f t="shared" si="24"/>
        <v/>
      </c>
      <c r="B520" s="15"/>
      <c r="C520" s="16" t="str">
        <f>IF(B520="","",COUNTIF(INDEX($B:$B,5):B520,B520))</f>
        <v/>
      </c>
      <c r="D520" s="17"/>
      <c r="E520" s="6"/>
      <c r="F520" s="15"/>
      <c r="G520" s="6"/>
      <c r="H520" s="6"/>
      <c r="I520" s="15"/>
      <c r="J520" s="18"/>
      <c r="K520" s="19" t="str">
        <f t="shared" si="25"/>
        <v/>
      </c>
      <c r="L520" s="20" t="str">
        <f t="shared" si="26"/>
        <v/>
      </c>
      <c r="M520" s="17"/>
      <c r="N520" s="21" t="str">
        <f>IF(B520="","",TRIM(IF(COUNTIF('Registru PV'!$B$5:$B$304,B520)=0,"PV inexistent în registru. ","")&amp;IF(OR(D520="",F520="",G520="",H520="",I520=""),"Date incomplete. ","")&amp;IF(AND(N(L520)&lt;&gt;0,M520=""),"Diferență fără observație. ","")&amp;IF(AND(OR(I520="Deteriorat",I520="Defect",I520="Lipsă"),M520=""),"Stare fără observație. ","")))</f>
        <v/>
      </c>
    </row>
    <row r="521" spans="1:14" x14ac:dyDescent="0.2">
      <c r="A521" s="1" t="str">
        <f t="shared" si="24"/>
        <v/>
      </c>
      <c r="B521" s="15"/>
      <c r="C521" s="16" t="str">
        <f>IF(B521="","",COUNTIF(INDEX($B:$B,5):B521,B521))</f>
        <v/>
      </c>
      <c r="D521" s="17"/>
      <c r="E521" s="6"/>
      <c r="F521" s="15"/>
      <c r="G521" s="6"/>
      <c r="H521" s="6"/>
      <c r="I521" s="15"/>
      <c r="J521" s="18"/>
      <c r="K521" s="19" t="str">
        <f t="shared" si="25"/>
        <v/>
      </c>
      <c r="L521" s="20" t="str">
        <f t="shared" si="26"/>
        <v/>
      </c>
      <c r="M521" s="17"/>
      <c r="N521" s="21" t="str">
        <f>IF(B521="","",TRIM(IF(COUNTIF('Registru PV'!$B$5:$B$304,B521)=0,"PV inexistent în registru. ","")&amp;IF(OR(D521="",F521="",G521="",H521="",I521=""),"Date incomplete. ","")&amp;IF(AND(N(L521)&lt;&gt;0,M521=""),"Diferență fără observație. ","")&amp;IF(AND(OR(I521="Deteriorat",I521="Defect",I521="Lipsă"),M521=""),"Stare fără observație. ","")))</f>
        <v/>
      </c>
    </row>
    <row r="522" spans="1:14" x14ac:dyDescent="0.2">
      <c r="A522" s="1" t="str">
        <f t="shared" si="24"/>
        <v/>
      </c>
      <c r="B522" s="15"/>
      <c r="C522" s="16" t="str">
        <f>IF(B522="","",COUNTIF(INDEX($B:$B,5):B522,B522))</f>
        <v/>
      </c>
      <c r="D522" s="17"/>
      <c r="E522" s="6"/>
      <c r="F522" s="15"/>
      <c r="G522" s="6"/>
      <c r="H522" s="6"/>
      <c r="I522" s="15"/>
      <c r="J522" s="18"/>
      <c r="K522" s="19" t="str">
        <f t="shared" si="25"/>
        <v/>
      </c>
      <c r="L522" s="20" t="str">
        <f t="shared" si="26"/>
        <v/>
      </c>
      <c r="M522" s="17"/>
      <c r="N522" s="21" t="str">
        <f>IF(B522="","",TRIM(IF(COUNTIF('Registru PV'!$B$5:$B$304,B522)=0,"PV inexistent în registru. ","")&amp;IF(OR(D522="",F522="",G522="",H522="",I522=""),"Date incomplete. ","")&amp;IF(AND(N(L522)&lt;&gt;0,M522=""),"Diferență fără observație. ","")&amp;IF(AND(OR(I522="Deteriorat",I522="Defect",I522="Lipsă"),M522=""),"Stare fără observație. ","")))</f>
        <v/>
      </c>
    </row>
    <row r="523" spans="1:14" x14ac:dyDescent="0.2">
      <c r="A523" s="1" t="str">
        <f t="shared" si="24"/>
        <v/>
      </c>
      <c r="B523" s="15"/>
      <c r="C523" s="16" t="str">
        <f>IF(B523="","",COUNTIF(INDEX($B:$B,5):B523,B523))</f>
        <v/>
      </c>
      <c r="D523" s="17"/>
      <c r="E523" s="6"/>
      <c r="F523" s="15"/>
      <c r="G523" s="6"/>
      <c r="H523" s="6"/>
      <c r="I523" s="15"/>
      <c r="J523" s="18"/>
      <c r="K523" s="19" t="str">
        <f t="shared" si="25"/>
        <v/>
      </c>
      <c r="L523" s="20" t="str">
        <f t="shared" si="26"/>
        <v/>
      </c>
      <c r="M523" s="17"/>
      <c r="N523" s="21" t="str">
        <f>IF(B523="","",TRIM(IF(COUNTIF('Registru PV'!$B$5:$B$304,B523)=0,"PV inexistent în registru. ","")&amp;IF(OR(D523="",F523="",G523="",H523="",I523=""),"Date incomplete. ","")&amp;IF(AND(N(L523)&lt;&gt;0,M523=""),"Diferență fără observație. ","")&amp;IF(AND(OR(I523="Deteriorat",I523="Defect",I523="Lipsă"),M523=""),"Stare fără observație. ","")))</f>
        <v/>
      </c>
    </row>
    <row r="524" spans="1:14" x14ac:dyDescent="0.2">
      <c r="A524" s="1" t="str">
        <f t="shared" si="24"/>
        <v/>
      </c>
      <c r="B524" s="15"/>
      <c r="C524" s="16" t="str">
        <f>IF(B524="","",COUNTIF(INDEX($B:$B,5):B524,B524))</f>
        <v/>
      </c>
      <c r="D524" s="17"/>
      <c r="E524" s="6"/>
      <c r="F524" s="15"/>
      <c r="G524" s="6"/>
      <c r="H524" s="6"/>
      <c r="I524" s="15"/>
      <c r="J524" s="18"/>
      <c r="K524" s="19" t="str">
        <f t="shared" si="25"/>
        <v/>
      </c>
      <c r="L524" s="20" t="str">
        <f t="shared" si="26"/>
        <v/>
      </c>
      <c r="M524" s="17"/>
      <c r="N524" s="21" t="str">
        <f>IF(B524="","",TRIM(IF(COUNTIF('Registru PV'!$B$5:$B$304,B524)=0,"PV inexistent în registru. ","")&amp;IF(OR(D524="",F524="",G524="",H524="",I524=""),"Date incomplete. ","")&amp;IF(AND(N(L524)&lt;&gt;0,M524=""),"Diferență fără observație. ","")&amp;IF(AND(OR(I524="Deteriorat",I524="Defect",I524="Lipsă"),M524=""),"Stare fără observație. ","")))</f>
        <v/>
      </c>
    </row>
    <row r="525" spans="1:14" x14ac:dyDescent="0.2">
      <c r="A525" s="1" t="str">
        <f t="shared" si="24"/>
        <v/>
      </c>
      <c r="B525" s="15"/>
      <c r="C525" s="16" t="str">
        <f>IF(B525="","",COUNTIF(INDEX($B:$B,5):B525,B525))</f>
        <v/>
      </c>
      <c r="D525" s="17"/>
      <c r="E525" s="6"/>
      <c r="F525" s="15"/>
      <c r="G525" s="6"/>
      <c r="H525" s="6"/>
      <c r="I525" s="15"/>
      <c r="J525" s="18"/>
      <c r="K525" s="19" t="str">
        <f t="shared" si="25"/>
        <v/>
      </c>
      <c r="L525" s="20" t="str">
        <f t="shared" si="26"/>
        <v/>
      </c>
      <c r="M525" s="17"/>
      <c r="N525" s="21" t="str">
        <f>IF(B525="","",TRIM(IF(COUNTIF('Registru PV'!$B$5:$B$304,B525)=0,"PV inexistent în registru. ","")&amp;IF(OR(D525="",F525="",G525="",H525="",I525=""),"Date incomplete. ","")&amp;IF(AND(N(L525)&lt;&gt;0,M525=""),"Diferență fără observație. ","")&amp;IF(AND(OR(I525="Deteriorat",I525="Defect",I525="Lipsă"),M525=""),"Stare fără observație. ","")))</f>
        <v/>
      </c>
    </row>
    <row r="526" spans="1:14" x14ac:dyDescent="0.2">
      <c r="A526" s="1" t="str">
        <f t="shared" si="24"/>
        <v/>
      </c>
      <c r="B526" s="15"/>
      <c r="C526" s="16" t="str">
        <f>IF(B526="","",COUNTIF(INDEX($B:$B,5):B526,B526))</f>
        <v/>
      </c>
      <c r="D526" s="17"/>
      <c r="E526" s="6"/>
      <c r="F526" s="15"/>
      <c r="G526" s="6"/>
      <c r="H526" s="6"/>
      <c r="I526" s="15"/>
      <c r="J526" s="18"/>
      <c r="K526" s="19" t="str">
        <f t="shared" si="25"/>
        <v/>
      </c>
      <c r="L526" s="20" t="str">
        <f t="shared" si="26"/>
        <v/>
      </c>
      <c r="M526" s="17"/>
      <c r="N526" s="21" t="str">
        <f>IF(B526="","",TRIM(IF(COUNTIF('Registru PV'!$B$5:$B$304,B526)=0,"PV inexistent în registru. ","")&amp;IF(OR(D526="",F526="",G526="",H526="",I526=""),"Date incomplete. ","")&amp;IF(AND(N(L526)&lt;&gt;0,M526=""),"Diferență fără observație. ","")&amp;IF(AND(OR(I526="Deteriorat",I526="Defect",I526="Lipsă"),M526=""),"Stare fără observație. ","")))</f>
        <v/>
      </c>
    </row>
    <row r="527" spans="1:14" x14ac:dyDescent="0.2">
      <c r="A527" s="1" t="str">
        <f t="shared" si="24"/>
        <v/>
      </c>
      <c r="B527" s="15"/>
      <c r="C527" s="16" t="str">
        <f>IF(B527="","",COUNTIF(INDEX($B:$B,5):B527,B527))</f>
        <v/>
      </c>
      <c r="D527" s="17"/>
      <c r="E527" s="6"/>
      <c r="F527" s="15"/>
      <c r="G527" s="6"/>
      <c r="H527" s="6"/>
      <c r="I527" s="15"/>
      <c r="J527" s="18"/>
      <c r="K527" s="19" t="str">
        <f t="shared" si="25"/>
        <v/>
      </c>
      <c r="L527" s="20" t="str">
        <f t="shared" si="26"/>
        <v/>
      </c>
      <c r="M527" s="17"/>
      <c r="N527" s="21" t="str">
        <f>IF(B527="","",TRIM(IF(COUNTIF('Registru PV'!$B$5:$B$304,B527)=0,"PV inexistent în registru. ","")&amp;IF(OR(D527="",F527="",G527="",H527="",I527=""),"Date incomplete. ","")&amp;IF(AND(N(L527)&lt;&gt;0,M527=""),"Diferență fără observație. ","")&amp;IF(AND(OR(I527="Deteriorat",I527="Defect",I527="Lipsă"),M527=""),"Stare fără observație. ","")))</f>
        <v/>
      </c>
    </row>
    <row r="528" spans="1:14" x14ac:dyDescent="0.2">
      <c r="A528" s="1" t="str">
        <f t="shared" si="24"/>
        <v/>
      </c>
      <c r="B528" s="15"/>
      <c r="C528" s="16" t="str">
        <f>IF(B528="","",COUNTIF(INDEX($B:$B,5):B528,B528))</f>
        <v/>
      </c>
      <c r="D528" s="17"/>
      <c r="E528" s="6"/>
      <c r="F528" s="15"/>
      <c r="G528" s="6"/>
      <c r="H528" s="6"/>
      <c r="I528" s="15"/>
      <c r="J528" s="18"/>
      <c r="K528" s="19" t="str">
        <f t="shared" si="25"/>
        <v/>
      </c>
      <c r="L528" s="20" t="str">
        <f t="shared" si="26"/>
        <v/>
      </c>
      <c r="M528" s="17"/>
      <c r="N528" s="21" t="str">
        <f>IF(B528="","",TRIM(IF(COUNTIF('Registru PV'!$B$5:$B$304,B528)=0,"PV inexistent în registru. ","")&amp;IF(OR(D528="",F528="",G528="",H528="",I528=""),"Date incomplete. ","")&amp;IF(AND(N(L528)&lt;&gt;0,M528=""),"Diferență fără observație. ","")&amp;IF(AND(OR(I528="Deteriorat",I528="Defect",I528="Lipsă"),M528=""),"Stare fără observație. ","")))</f>
        <v/>
      </c>
    </row>
    <row r="529" spans="1:14" x14ac:dyDescent="0.2">
      <c r="A529" s="1" t="str">
        <f t="shared" si="24"/>
        <v/>
      </c>
      <c r="B529" s="15"/>
      <c r="C529" s="16" t="str">
        <f>IF(B529="","",COUNTIF(INDEX($B:$B,5):B529,B529))</f>
        <v/>
      </c>
      <c r="D529" s="17"/>
      <c r="E529" s="6"/>
      <c r="F529" s="15"/>
      <c r="G529" s="6"/>
      <c r="H529" s="6"/>
      <c r="I529" s="15"/>
      <c r="J529" s="18"/>
      <c r="K529" s="19" t="str">
        <f t="shared" si="25"/>
        <v/>
      </c>
      <c r="L529" s="20" t="str">
        <f t="shared" si="26"/>
        <v/>
      </c>
      <c r="M529" s="17"/>
      <c r="N529" s="21" t="str">
        <f>IF(B529="","",TRIM(IF(COUNTIF('Registru PV'!$B$5:$B$304,B529)=0,"PV inexistent în registru. ","")&amp;IF(OR(D529="",F529="",G529="",H529="",I529=""),"Date incomplete. ","")&amp;IF(AND(N(L529)&lt;&gt;0,M529=""),"Diferență fără observație. ","")&amp;IF(AND(OR(I529="Deteriorat",I529="Defect",I529="Lipsă"),M529=""),"Stare fără observație. ","")))</f>
        <v/>
      </c>
    </row>
    <row r="530" spans="1:14" x14ac:dyDescent="0.2">
      <c r="A530" s="1" t="str">
        <f t="shared" si="24"/>
        <v/>
      </c>
      <c r="B530" s="15"/>
      <c r="C530" s="16" t="str">
        <f>IF(B530="","",COUNTIF(INDEX($B:$B,5):B530,B530))</f>
        <v/>
      </c>
      <c r="D530" s="17"/>
      <c r="E530" s="6"/>
      <c r="F530" s="15"/>
      <c r="G530" s="6"/>
      <c r="H530" s="6"/>
      <c r="I530" s="15"/>
      <c r="J530" s="18"/>
      <c r="K530" s="19" t="str">
        <f t="shared" si="25"/>
        <v/>
      </c>
      <c r="L530" s="20" t="str">
        <f t="shared" si="26"/>
        <v/>
      </c>
      <c r="M530" s="17"/>
      <c r="N530" s="21" t="str">
        <f>IF(B530="","",TRIM(IF(COUNTIF('Registru PV'!$B$5:$B$304,B530)=0,"PV inexistent în registru. ","")&amp;IF(OR(D530="",F530="",G530="",H530="",I530=""),"Date incomplete. ","")&amp;IF(AND(N(L530)&lt;&gt;0,M530=""),"Diferență fără observație. ","")&amp;IF(AND(OR(I530="Deteriorat",I530="Defect",I530="Lipsă"),M530=""),"Stare fără observație. ","")))</f>
        <v/>
      </c>
    </row>
    <row r="531" spans="1:14" x14ac:dyDescent="0.2">
      <c r="A531" s="1" t="str">
        <f t="shared" si="24"/>
        <v/>
      </c>
      <c r="B531" s="15"/>
      <c r="C531" s="16" t="str">
        <f>IF(B531="","",COUNTIF(INDEX($B:$B,5):B531,B531))</f>
        <v/>
      </c>
      <c r="D531" s="17"/>
      <c r="E531" s="6"/>
      <c r="F531" s="15"/>
      <c r="G531" s="6"/>
      <c r="H531" s="6"/>
      <c r="I531" s="15"/>
      <c r="J531" s="18"/>
      <c r="K531" s="19" t="str">
        <f t="shared" si="25"/>
        <v/>
      </c>
      <c r="L531" s="20" t="str">
        <f t="shared" si="26"/>
        <v/>
      </c>
      <c r="M531" s="17"/>
      <c r="N531" s="21" t="str">
        <f>IF(B531="","",TRIM(IF(COUNTIF('Registru PV'!$B$5:$B$304,B531)=0,"PV inexistent în registru. ","")&amp;IF(OR(D531="",F531="",G531="",H531="",I531=""),"Date incomplete. ","")&amp;IF(AND(N(L531)&lt;&gt;0,M531=""),"Diferență fără observație. ","")&amp;IF(AND(OR(I531="Deteriorat",I531="Defect",I531="Lipsă"),M531=""),"Stare fără observație. ","")))</f>
        <v/>
      </c>
    </row>
    <row r="532" spans="1:14" x14ac:dyDescent="0.2">
      <c r="A532" s="1" t="str">
        <f t="shared" si="24"/>
        <v/>
      </c>
      <c r="B532" s="15"/>
      <c r="C532" s="16" t="str">
        <f>IF(B532="","",COUNTIF(INDEX($B:$B,5):B532,B532))</f>
        <v/>
      </c>
      <c r="D532" s="17"/>
      <c r="E532" s="6"/>
      <c r="F532" s="15"/>
      <c r="G532" s="6"/>
      <c r="H532" s="6"/>
      <c r="I532" s="15"/>
      <c r="J532" s="18"/>
      <c r="K532" s="19" t="str">
        <f t="shared" si="25"/>
        <v/>
      </c>
      <c r="L532" s="20" t="str">
        <f t="shared" si="26"/>
        <v/>
      </c>
      <c r="M532" s="17"/>
      <c r="N532" s="21" t="str">
        <f>IF(B532="","",TRIM(IF(COUNTIF('Registru PV'!$B$5:$B$304,B532)=0,"PV inexistent în registru. ","")&amp;IF(OR(D532="",F532="",G532="",H532="",I532=""),"Date incomplete. ","")&amp;IF(AND(N(L532)&lt;&gt;0,M532=""),"Diferență fără observație. ","")&amp;IF(AND(OR(I532="Deteriorat",I532="Defect",I532="Lipsă"),M532=""),"Stare fără observație. ","")))</f>
        <v/>
      </c>
    </row>
    <row r="533" spans="1:14" x14ac:dyDescent="0.2">
      <c r="A533" s="1" t="str">
        <f t="shared" si="24"/>
        <v/>
      </c>
      <c r="B533" s="15"/>
      <c r="C533" s="16" t="str">
        <f>IF(B533="","",COUNTIF(INDEX($B:$B,5):B533,B533))</f>
        <v/>
      </c>
      <c r="D533" s="17"/>
      <c r="E533" s="6"/>
      <c r="F533" s="15"/>
      <c r="G533" s="6"/>
      <c r="H533" s="6"/>
      <c r="I533" s="15"/>
      <c r="J533" s="18"/>
      <c r="K533" s="19" t="str">
        <f t="shared" si="25"/>
        <v/>
      </c>
      <c r="L533" s="20" t="str">
        <f t="shared" si="26"/>
        <v/>
      </c>
      <c r="M533" s="17"/>
      <c r="N533" s="21" t="str">
        <f>IF(B533="","",TRIM(IF(COUNTIF('Registru PV'!$B$5:$B$304,B533)=0,"PV inexistent în registru. ","")&amp;IF(OR(D533="",F533="",G533="",H533="",I533=""),"Date incomplete. ","")&amp;IF(AND(N(L533)&lt;&gt;0,M533=""),"Diferență fără observație. ","")&amp;IF(AND(OR(I533="Deteriorat",I533="Defect",I533="Lipsă"),M533=""),"Stare fără observație. ","")))</f>
        <v/>
      </c>
    </row>
    <row r="534" spans="1:14" x14ac:dyDescent="0.2">
      <c r="A534" s="1" t="str">
        <f t="shared" si="24"/>
        <v/>
      </c>
      <c r="B534" s="15"/>
      <c r="C534" s="16" t="str">
        <f>IF(B534="","",COUNTIF(INDEX($B:$B,5):B534,B534))</f>
        <v/>
      </c>
      <c r="D534" s="17"/>
      <c r="E534" s="6"/>
      <c r="F534" s="15"/>
      <c r="G534" s="6"/>
      <c r="H534" s="6"/>
      <c r="I534" s="15"/>
      <c r="J534" s="18"/>
      <c r="K534" s="19" t="str">
        <f t="shared" si="25"/>
        <v/>
      </c>
      <c r="L534" s="20" t="str">
        <f t="shared" si="26"/>
        <v/>
      </c>
      <c r="M534" s="17"/>
      <c r="N534" s="21" t="str">
        <f>IF(B534="","",TRIM(IF(COUNTIF('Registru PV'!$B$5:$B$304,B534)=0,"PV inexistent în registru. ","")&amp;IF(OR(D534="",F534="",G534="",H534="",I534=""),"Date incomplete. ","")&amp;IF(AND(N(L534)&lt;&gt;0,M534=""),"Diferență fără observație. ","")&amp;IF(AND(OR(I534="Deteriorat",I534="Defect",I534="Lipsă"),M534=""),"Stare fără observație. ","")))</f>
        <v/>
      </c>
    </row>
    <row r="535" spans="1:14" x14ac:dyDescent="0.2">
      <c r="A535" s="1" t="str">
        <f t="shared" si="24"/>
        <v/>
      </c>
      <c r="B535" s="15"/>
      <c r="C535" s="16" t="str">
        <f>IF(B535="","",COUNTIF(INDEX($B:$B,5):B535,B535))</f>
        <v/>
      </c>
      <c r="D535" s="17"/>
      <c r="E535" s="6"/>
      <c r="F535" s="15"/>
      <c r="G535" s="6"/>
      <c r="H535" s="6"/>
      <c r="I535" s="15"/>
      <c r="J535" s="18"/>
      <c r="K535" s="19" t="str">
        <f t="shared" si="25"/>
        <v/>
      </c>
      <c r="L535" s="20" t="str">
        <f t="shared" si="26"/>
        <v/>
      </c>
      <c r="M535" s="17"/>
      <c r="N535" s="21" t="str">
        <f>IF(B535="","",TRIM(IF(COUNTIF('Registru PV'!$B$5:$B$304,B535)=0,"PV inexistent în registru. ","")&amp;IF(OR(D535="",F535="",G535="",H535="",I535=""),"Date incomplete. ","")&amp;IF(AND(N(L535)&lt;&gt;0,M535=""),"Diferență fără observație. ","")&amp;IF(AND(OR(I535="Deteriorat",I535="Defect",I535="Lipsă"),M535=""),"Stare fără observație. ","")))</f>
        <v/>
      </c>
    </row>
    <row r="536" spans="1:14" x14ac:dyDescent="0.2">
      <c r="A536" s="1" t="str">
        <f t="shared" si="24"/>
        <v/>
      </c>
      <c r="B536" s="15"/>
      <c r="C536" s="16" t="str">
        <f>IF(B536="","",COUNTIF(INDEX($B:$B,5):B536,B536))</f>
        <v/>
      </c>
      <c r="D536" s="17"/>
      <c r="E536" s="6"/>
      <c r="F536" s="15"/>
      <c r="G536" s="6"/>
      <c r="H536" s="6"/>
      <c r="I536" s="15"/>
      <c r="J536" s="18"/>
      <c r="K536" s="19" t="str">
        <f t="shared" si="25"/>
        <v/>
      </c>
      <c r="L536" s="20" t="str">
        <f t="shared" si="26"/>
        <v/>
      </c>
      <c r="M536" s="17"/>
      <c r="N536" s="21" t="str">
        <f>IF(B536="","",TRIM(IF(COUNTIF('Registru PV'!$B$5:$B$304,B536)=0,"PV inexistent în registru. ","")&amp;IF(OR(D536="",F536="",G536="",H536="",I536=""),"Date incomplete. ","")&amp;IF(AND(N(L536)&lt;&gt;0,M536=""),"Diferență fără observație. ","")&amp;IF(AND(OR(I536="Deteriorat",I536="Defect",I536="Lipsă"),M536=""),"Stare fără observație. ","")))</f>
        <v/>
      </c>
    </row>
    <row r="537" spans="1:14" x14ac:dyDescent="0.2">
      <c r="A537" s="1" t="str">
        <f t="shared" si="24"/>
        <v/>
      </c>
      <c r="B537" s="15"/>
      <c r="C537" s="16" t="str">
        <f>IF(B537="","",COUNTIF(INDEX($B:$B,5):B537,B537))</f>
        <v/>
      </c>
      <c r="D537" s="17"/>
      <c r="E537" s="6"/>
      <c r="F537" s="15"/>
      <c r="G537" s="6"/>
      <c r="H537" s="6"/>
      <c r="I537" s="15"/>
      <c r="J537" s="18"/>
      <c r="K537" s="19" t="str">
        <f t="shared" si="25"/>
        <v/>
      </c>
      <c r="L537" s="20" t="str">
        <f t="shared" si="26"/>
        <v/>
      </c>
      <c r="M537" s="17"/>
      <c r="N537" s="21" t="str">
        <f>IF(B537="","",TRIM(IF(COUNTIF('Registru PV'!$B$5:$B$304,B537)=0,"PV inexistent în registru. ","")&amp;IF(OR(D537="",F537="",G537="",H537="",I537=""),"Date incomplete. ","")&amp;IF(AND(N(L537)&lt;&gt;0,M537=""),"Diferență fără observație. ","")&amp;IF(AND(OR(I537="Deteriorat",I537="Defect",I537="Lipsă"),M537=""),"Stare fără observație. ","")))</f>
        <v/>
      </c>
    </row>
    <row r="538" spans="1:14" x14ac:dyDescent="0.2">
      <c r="A538" s="1" t="str">
        <f t="shared" si="24"/>
        <v/>
      </c>
      <c r="B538" s="15"/>
      <c r="C538" s="16" t="str">
        <f>IF(B538="","",COUNTIF(INDEX($B:$B,5):B538,B538))</f>
        <v/>
      </c>
      <c r="D538" s="17"/>
      <c r="E538" s="6"/>
      <c r="F538" s="15"/>
      <c r="G538" s="6"/>
      <c r="H538" s="6"/>
      <c r="I538" s="15"/>
      <c r="J538" s="18"/>
      <c r="K538" s="19" t="str">
        <f t="shared" si="25"/>
        <v/>
      </c>
      <c r="L538" s="20" t="str">
        <f t="shared" si="26"/>
        <v/>
      </c>
      <c r="M538" s="17"/>
      <c r="N538" s="21" t="str">
        <f>IF(B538="","",TRIM(IF(COUNTIF('Registru PV'!$B$5:$B$304,B538)=0,"PV inexistent în registru. ","")&amp;IF(OR(D538="",F538="",G538="",H538="",I538=""),"Date incomplete. ","")&amp;IF(AND(N(L538)&lt;&gt;0,M538=""),"Diferență fără observație. ","")&amp;IF(AND(OR(I538="Deteriorat",I538="Defect",I538="Lipsă"),M538=""),"Stare fără observație. ","")))</f>
        <v/>
      </c>
    </row>
    <row r="539" spans="1:14" x14ac:dyDescent="0.2">
      <c r="A539" s="1" t="str">
        <f t="shared" si="24"/>
        <v/>
      </c>
      <c r="B539" s="15"/>
      <c r="C539" s="16" t="str">
        <f>IF(B539="","",COUNTIF(INDEX($B:$B,5):B539,B539))</f>
        <v/>
      </c>
      <c r="D539" s="17"/>
      <c r="E539" s="6"/>
      <c r="F539" s="15"/>
      <c r="G539" s="6"/>
      <c r="H539" s="6"/>
      <c r="I539" s="15"/>
      <c r="J539" s="18"/>
      <c r="K539" s="19" t="str">
        <f t="shared" si="25"/>
        <v/>
      </c>
      <c r="L539" s="20" t="str">
        <f t="shared" si="26"/>
        <v/>
      </c>
      <c r="M539" s="17"/>
      <c r="N539" s="21" t="str">
        <f>IF(B539="","",TRIM(IF(COUNTIF('Registru PV'!$B$5:$B$304,B539)=0,"PV inexistent în registru. ","")&amp;IF(OR(D539="",F539="",G539="",H539="",I539=""),"Date incomplete. ","")&amp;IF(AND(N(L539)&lt;&gt;0,M539=""),"Diferență fără observație. ","")&amp;IF(AND(OR(I539="Deteriorat",I539="Defect",I539="Lipsă"),M539=""),"Stare fără observație. ","")))</f>
        <v/>
      </c>
    </row>
    <row r="540" spans="1:14" x14ac:dyDescent="0.2">
      <c r="A540" s="1" t="str">
        <f t="shared" si="24"/>
        <v/>
      </c>
      <c r="B540" s="15"/>
      <c r="C540" s="16" t="str">
        <f>IF(B540="","",COUNTIF(INDEX($B:$B,5):B540,B540))</f>
        <v/>
      </c>
      <c r="D540" s="17"/>
      <c r="E540" s="6"/>
      <c r="F540" s="15"/>
      <c r="G540" s="6"/>
      <c r="H540" s="6"/>
      <c r="I540" s="15"/>
      <c r="J540" s="18"/>
      <c r="K540" s="19" t="str">
        <f t="shared" si="25"/>
        <v/>
      </c>
      <c r="L540" s="20" t="str">
        <f t="shared" si="26"/>
        <v/>
      </c>
      <c r="M540" s="17"/>
      <c r="N540" s="21" t="str">
        <f>IF(B540="","",TRIM(IF(COUNTIF('Registru PV'!$B$5:$B$304,B540)=0,"PV inexistent în registru. ","")&amp;IF(OR(D540="",F540="",G540="",H540="",I540=""),"Date incomplete. ","")&amp;IF(AND(N(L540)&lt;&gt;0,M540=""),"Diferență fără observație. ","")&amp;IF(AND(OR(I540="Deteriorat",I540="Defect",I540="Lipsă"),M540=""),"Stare fără observație. ","")))</f>
        <v/>
      </c>
    </row>
    <row r="541" spans="1:14" x14ac:dyDescent="0.2">
      <c r="A541" s="1" t="str">
        <f t="shared" si="24"/>
        <v/>
      </c>
      <c r="B541" s="15"/>
      <c r="C541" s="16" t="str">
        <f>IF(B541="","",COUNTIF(INDEX($B:$B,5):B541,B541))</f>
        <v/>
      </c>
      <c r="D541" s="17"/>
      <c r="E541" s="6"/>
      <c r="F541" s="15"/>
      <c r="G541" s="6"/>
      <c r="H541" s="6"/>
      <c r="I541" s="15"/>
      <c r="J541" s="18"/>
      <c r="K541" s="19" t="str">
        <f t="shared" si="25"/>
        <v/>
      </c>
      <c r="L541" s="20" t="str">
        <f t="shared" si="26"/>
        <v/>
      </c>
      <c r="M541" s="17"/>
      <c r="N541" s="21" t="str">
        <f>IF(B541="","",TRIM(IF(COUNTIF('Registru PV'!$B$5:$B$304,B541)=0,"PV inexistent în registru. ","")&amp;IF(OR(D541="",F541="",G541="",H541="",I541=""),"Date incomplete. ","")&amp;IF(AND(N(L541)&lt;&gt;0,M541=""),"Diferență fără observație. ","")&amp;IF(AND(OR(I541="Deteriorat",I541="Defect",I541="Lipsă"),M541=""),"Stare fără observație. ","")))</f>
        <v/>
      </c>
    </row>
    <row r="542" spans="1:14" x14ac:dyDescent="0.2">
      <c r="A542" s="1" t="str">
        <f t="shared" si="24"/>
        <v/>
      </c>
      <c r="B542" s="15"/>
      <c r="C542" s="16" t="str">
        <f>IF(B542="","",COUNTIF(INDEX($B:$B,5):B542,B542))</f>
        <v/>
      </c>
      <c r="D542" s="17"/>
      <c r="E542" s="6"/>
      <c r="F542" s="15"/>
      <c r="G542" s="6"/>
      <c r="H542" s="6"/>
      <c r="I542" s="15"/>
      <c r="J542" s="18"/>
      <c r="K542" s="19" t="str">
        <f t="shared" si="25"/>
        <v/>
      </c>
      <c r="L542" s="20" t="str">
        <f t="shared" si="26"/>
        <v/>
      </c>
      <c r="M542" s="17"/>
      <c r="N542" s="21" t="str">
        <f>IF(B542="","",TRIM(IF(COUNTIF('Registru PV'!$B$5:$B$304,B542)=0,"PV inexistent în registru. ","")&amp;IF(OR(D542="",F542="",G542="",H542="",I542=""),"Date incomplete. ","")&amp;IF(AND(N(L542)&lt;&gt;0,M542=""),"Diferență fără observație. ","")&amp;IF(AND(OR(I542="Deteriorat",I542="Defect",I542="Lipsă"),M542=""),"Stare fără observație. ","")))</f>
        <v/>
      </c>
    </row>
    <row r="543" spans="1:14" x14ac:dyDescent="0.2">
      <c r="A543" s="1" t="str">
        <f t="shared" si="24"/>
        <v/>
      </c>
      <c r="B543" s="15"/>
      <c r="C543" s="16" t="str">
        <f>IF(B543="","",COUNTIF(INDEX($B:$B,5):B543,B543))</f>
        <v/>
      </c>
      <c r="D543" s="17"/>
      <c r="E543" s="6"/>
      <c r="F543" s="15"/>
      <c r="G543" s="6"/>
      <c r="H543" s="6"/>
      <c r="I543" s="15"/>
      <c r="J543" s="18"/>
      <c r="K543" s="19" t="str">
        <f t="shared" si="25"/>
        <v/>
      </c>
      <c r="L543" s="20" t="str">
        <f t="shared" si="26"/>
        <v/>
      </c>
      <c r="M543" s="17"/>
      <c r="N543" s="21" t="str">
        <f>IF(B543="","",TRIM(IF(COUNTIF('Registru PV'!$B$5:$B$304,B543)=0,"PV inexistent în registru. ","")&amp;IF(OR(D543="",F543="",G543="",H543="",I543=""),"Date incomplete. ","")&amp;IF(AND(N(L543)&lt;&gt;0,M543=""),"Diferență fără observație. ","")&amp;IF(AND(OR(I543="Deteriorat",I543="Defect",I543="Lipsă"),M543=""),"Stare fără observație. ","")))</f>
        <v/>
      </c>
    </row>
    <row r="544" spans="1:14" x14ac:dyDescent="0.2">
      <c r="A544" s="1" t="str">
        <f t="shared" si="24"/>
        <v/>
      </c>
      <c r="B544" s="15"/>
      <c r="C544" s="16" t="str">
        <f>IF(B544="","",COUNTIF(INDEX($B:$B,5):B544,B544))</f>
        <v/>
      </c>
      <c r="D544" s="17"/>
      <c r="E544" s="6"/>
      <c r="F544" s="15"/>
      <c r="G544" s="6"/>
      <c r="H544" s="6"/>
      <c r="I544" s="15"/>
      <c r="J544" s="18"/>
      <c r="K544" s="19" t="str">
        <f t="shared" si="25"/>
        <v/>
      </c>
      <c r="L544" s="20" t="str">
        <f t="shared" si="26"/>
        <v/>
      </c>
      <c r="M544" s="17"/>
      <c r="N544" s="21" t="str">
        <f>IF(B544="","",TRIM(IF(COUNTIF('Registru PV'!$B$5:$B$304,B544)=0,"PV inexistent în registru. ","")&amp;IF(OR(D544="",F544="",G544="",H544="",I544=""),"Date incomplete. ","")&amp;IF(AND(N(L544)&lt;&gt;0,M544=""),"Diferență fără observație. ","")&amp;IF(AND(OR(I544="Deteriorat",I544="Defect",I544="Lipsă"),M544=""),"Stare fără observație. ","")))</f>
        <v/>
      </c>
    </row>
    <row r="545" spans="1:14" x14ac:dyDescent="0.2">
      <c r="A545" s="1" t="str">
        <f t="shared" si="24"/>
        <v/>
      </c>
      <c r="B545" s="15"/>
      <c r="C545" s="16" t="str">
        <f>IF(B545="","",COUNTIF(INDEX($B:$B,5):B545,B545))</f>
        <v/>
      </c>
      <c r="D545" s="17"/>
      <c r="E545" s="6"/>
      <c r="F545" s="15"/>
      <c r="G545" s="6"/>
      <c r="H545" s="6"/>
      <c r="I545" s="15"/>
      <c r="J545" s="18"/>
      <c r="K545" s="19" t="str">
        <f t="shared" si="25"/>
        <v/>
      </c>
      <c r="L545" s="20" t="str">
        <f t="shared" si="26"/>
        <v/>
      </c>
      <c r="M545" s="17"/>
      <c r="N545" s="21" t="str">
        <f>IF(B545="","",TRIM(IF(COUNTIF('Registru PV'!$B$5:$B$304,B545)=0,"PV inexistent în registru. ","")&amp;IF(OR(D545="",F545="",G545="",H545="",I545=""),"Date incomplete. ","")&amp;IF(AND(N(L545)&lt;&gt;0,M545=""),"Diferență fără observație. ","")&amp;IF(AND(OR(I545="Deteriorat",I545="Defect",I545="Lipsă"),M545=""),"Stare fără observație. ","")))</f>
        <v/>
      </c>
    </row>
    <row r="546" spans="1:14" x14ac:dyDescent="0.2">
      <c r="A546" s="1" t="str">
        <f t="shared" si="24"/>
        <v/>
      </c>
      <c r="B546" s="15"/>
      <c r="C546" s="16" t="str">
        <f>IF(B546="","",COUNTIF(INDEX($B:$B,5):B546,B546))</f>
        <v/>
      </c>
      <c r="D546" s="17"/>
      <c r="E546" s="6"/>
      <c r="F546" s="15"/>
      <c r="G546" s="6"/>
      <c r="H546" s="6"/>
      <c r="I546" s="15"/>
      <c r="J546" s="18"/>
      <c r="K546" s="19" t="str">
        <f t="shared" si="25"/>
        <v/>
      </c>
      <c r="L546" s="20" t="str">
        <f t="shared" si="26"/>
        <v/>
      </c>
      <c r="M546" s="17"/>
      <c r="N546" s="21" t="str">
        <f>IF(B546="","",TRIM(IF(COUNTIF('Registru PV'!$B$5:$B$304,B546)=0,"PV inexistent în registru. ","")&amp;IF(OR(D546="",F546="",G546="",H546="",I546=""),"Date incomplete. ","")&amp;IF(AND(N(L546)&lt;&gt;0,M546=""),"Diferență fără observație. ","")&amp;IF(AND(OR(I546="Deteriorat",I546="Defect",I546="Lipsă"),M546=""),"Stare fără observație. ","")))</f>
        <v/>
      </c>
    </row>
    <row r="547" spans="1:14" x14ac:dyDescent="0.2">
      <c r="A547" s="1" t="str">
        <f t="shared" si="24"/>
        <v/>
      </c>
      <c r="B547" s="15"/>
      <c r="C547" s="16" t="str">
        <f>IF(B547="","",COUNTIF(INDEX($B:$B,5):B547,B547))</f>
        <v/>
      </c>
      <c r="D547" s="17"/>
      <c r="E547" s="6"/>
      <c r="F547" s="15"/>
      <c r="G547" s="6"/>
      <c r="H547" s="6"/>
      <c r="I547" s="15"/>
      <c r="J547" s="18"/>
      <c r="K547" s="19" t="str">
        <f t="shared" si="25"/>
        <v/>
      </c>
      <c r="L547" s="20" t="str">
        <f t="shared" si="26"/>
        <v/>
      </c>
      <c r="M547" s="17"/>
      <c r="N547" s="21" t="str">
        <f>IF(B547="","",TRIM(IF(COUNTIF('Registru PV'!$B$5:$B$304,B547)=0,"PV inexistent în registru. ","")&amp;IF(OR(D547="",F547="",G547="",H547="",I547=""),"Date incomplete. ","")&amp;IF(AND(N(L547)&lt;&gt;0,M547=""),"Diferență fără observație. ","")&amp;IF(AND(OR(I547="Deteriorat",I547="Defect",I547="Lipsă"),M547=""),"Stare fără observație. ","")))</f>
        <v/>
      </c>
    </row>
    <row r="548" spans="1:14" x14ac:dyDescent="0.2">
      <c r="A548" s="1" t="str">
        <f t="shared" si="24"/>
        <v/>
      </c>
      <c r="B548" s="15"/>
      <c r="C548" s="16" t="str">
        <f>IF(B548="","",COUNTIF(INDEX($B:$B,5):B548,B548))</f>
        <v/>
      </c>
      <c r="D548" s="17"/>
      <c r="E548" s="6"/>
      <c r="F548" s="15"/>
      <c r="G548" s="6"/>
      <c r="H548" s="6"/>
      <c r="I548" s="15"/>
      <c r="J548" s="18"/>
      <c r="K548" s="19" t="str">
        <f t="shared" si="25"/>
        <v/>
      </c>
      <c r="L548" s="20" t="str">
        <f t="shared" si="26"/>
        <v/>
      </c>
      <c r="M548" s="17"/>
      <c r="N548" s="21" t="str">
        <f>IF(B548="","",TRIM(IF(COUNTIF('Registru PV'!$B$5:$B$304,B548)=0,"PV inexistent în registru. ","")&amp;IF(OR(D548="",F548="",G548="",H548="",I548=""),"Date incomplete. ","")&amp;IF(AND(N(L548)&lt;&gt;0,M548=""),"Diferență fără observație. ","")&amp;IF(AND(OR(I548="Deteriorat",I548="Defect",I548="Lipsă"),M548=""),"Stare fără observație. ","")))</f>
        <v/>
      </c>
    </row>
    <row r="549" spans="1:14" x14ac:dyDescent="0.2">
      <c r="A549" s="1" t="str">
        <f t="shared" si="24"/>
        <v/>
      </c>
      <c r="B549" s="15"/>
      <c r="C549" s="16" t="str">
        <f>IF(B549="","",COUNTIF(INDEX($B:$B,5):B549,B549))</f>
        <v/>
      </c>
      <c r="D549" s="17"/>
      <c r="E549" s="6"/>
      <c r="F549" s="15"/>
      <c r="G549" s="6"/>
      <c r="H549" s="6"/>
      <c r="I549" s="15"/>
      <c r="J549" s="18"/>
      <c r="K549" s="19" t="str">
        <f t="shared" si="25"/>
        <v/>
      </c>
      <c r="L549" s="20" t="str">
        <f t="shared" si="26"/>
        <v/>
      </c>
      <c r="M549" s="17"/>
      <c r="N549" s="21" t="str">
        <f>IF(B549="","",TRIM(IF(COUNTIF('Registru PV'!$B$5:$B$304,B549)=0,"PV inexistent în registru. ","")&amp;IF(OR(D549="",F549="",G549="",H549="",I549=""),"Date incomplete. ","")&amp;IF(AND(N(L549)&lt;&gt;0,M549=""),"Diferență fără observație. ","")&amp;IF(AND(OR(I549="Deteriorat",I549="Defect",I549="Lipsă"),M549=""),"Stare fără observație. ","")))</f>
        <v/>
      </c>
    </row>
    <row r="550" spans="1:14" x14ac:dyDescent="0.2">
      <c r="A550" s="1" t="str">
        <f t="shared" si="24"/>
        <v/>
      </c>
      <c r="B550" s="15"/>
      <c r="C550" s="16" t="str">
        <f>IF(B550="","",COUNTIF(INDEX($B:$B,5):B550,B550))</f>
        <v/>
      </c>
      <c r="D550" s="17"/>
      <c r="E550" s="6"/>
      <c r="F550" s="15"/>
      <c r="G550" s="6"/>
      <c r="H550" s="6"/>
      <c r="I550" s="15"/>
      <c r="J550" s="18"/>
      <c r="K550" s="19" t="str">
        <f t="shared" si="25"/>
        <v/>
      </c>
      <c r="L550" s="20" t="str">
        <f t="shared" si="26"/>
        <v/>
      </c>
      <c r="M550" s="17"/>
      <c r="N550" s="21" t="str">
        <f>IF(B550="","",TRIM(IF(COUNTIF('Registru PV'!$B$5:$B$304,B550)=0,"PV inexistent în registru. ","")&amp;IF(OR(D550="",F550="",G550="",H550="",I550=""),"Date incomplete. ","")&amp;IF(AND(N(L550)&lt;&gt;0,M550=""),"Diferență fără observație. ","")&amp;IF(AND(OR(I550="Deteriorat",I550="Defect",I550="Lipsă"),M550=""),"Stare fără observație. ","")))</f>
        <v/>
      </c>
    </row>
    <row r="551" spans="1:14" x14ac:dyDescent="0.2">
      <c r="A551" s="1" t="str">
        <f t="shared" si="24"/>
        <v/>
      </c>
      <c r="B551" s="15"/>
      <c r="C551" s="16" t="str">
        <f>IF(B551="","",COUNTIF(INDEX($B:$B,5):B551,B551))</f>
        <v/>
      </c>
      <c r="D551" s="17"/>
      <c r="E551" s="6"/>
      <c r="F551" s="15"/>
      <c r="G551" s="6"/>
      <c r="H551" s="6"/>
      <c r="I551" s="15"/>
      <c r="J551" s="18"/>
      <c r="K551" s="19" t="str">
        <f t="shared" si="25"/>
        <v/>
      </c>
      <c r="L551" s="20" t="str">
        <f t="shared" si="26"/>
        <v/>
      </c>
      <c r="M551" s="17"/>
      <c r="N551" s="21" t="str">
        <f>IF(B551="","",TRIM(IF(COUNTIF('Registru PV'!$B$5:$B$304,B551)=0,"PV inexistent în registru. ","")&amp;IF(OR(D551="",F551="",G551="",H551="",I551=""),"Date incomplete. ","")&amp;IF(AND(N(L551)&lt;&gt;0,M551=""),"Diferență fără observație. ","")&amp;IF(AND(OR(I551="Deteriorat",I551="Defect",I551="Lipsă"),M551=""),"Stare fără observație. ","")))</f>
        <v/>
      </c>
    </row>
    <row r="552" spans="1:14" x14ac:dyDescent="0.2">
      <c r="A552" s="1" t="str">
        <f t="shared" si="24"/>
        <v/>
      </c>
      <c r="B552" s="15"/>
      <c r="C552" s="16" t="str">
        <f>IF(B552="","",COUNTIF(INDEX($B:$B,5):B552,B552))</f>
        <v/>
      </c>
      <c r="D552" s="17"/>
      <c r="E552" s="6"/>
      <c r="F552" s="15"/>
      <c r="G552" s="6"/>
      <c r="H552" s="6"/>
      <c r="I552" s="15"/>
      <c r="J552" s="18"/>
      <c r="K552" s="19" t="str">
        <f t="shared" si="25"/>
        <v/>
      </c>
      <c r="L552" s="20" t="str">
        <f t="shared" si="26"/>
        <v/>
      </c>
      <c r="M552" s="17"/>
      <c r="N552" s="21" t="str">
        <f>IF(B552="","",TRIM(IF(COUNTIF('Registru PV'!$B$5:$B$304,B552)=0,"PV inexistent în registru. ","")&amp;IF(OR(D552="",F552="",G552="",H552="",I552=""),"Date incomplete. ","")&amp;IF(AND(N(L552)&lt;&gt;0,M552=""),"Diferență fără observație. ","")&amp;IF(AND(OR(I552="Deteriorat",I552="Defect",I552="Lipsă"),M552=""),"Stare fără observație. ","")))</f>
        <v/>
      </c>
    </row>
    <row r="553" spans="1:14" x14ac:dyDescent="0.2">
      <c r="A553" s="1" t="str">
        <f t="shared" si="24"/>
        <v/>
      </c>
      <c r="B553" s="15"/>
      <c r="C553" s="16" t="str">
        <f>IF(B553="","",COUNTIF(INDEX($B:$B,5):B553,B553))</f>
        <v/>
      </c>
      <c r="D553" s="17"/>
      <c r="E553" s="6"/>
      <c r="F553" s="15"/>
      <c r="G553" s="6"/>
      <c r="H553" s="6"/>
      <c r="I553" s="15"/>
      <c r="J553" s="18"/>
      <c r="K553" s="19" t="str">
        <f t="shared" si="25"/>
        <v/>
      </c>
      <c r="L553" s="20" t="str">
        <f t="shared" si="26"/>
        <v/>
      </c>
      <c r="M553" s="17"/>
      <c r="N553" s="21" t="str">
        <f>IF(B553="","",TRIM(IF(COUNTIF('Registru PV'!$B$5:$B$304,B553)=0,"PV inexistent în registru. ","")&amp;IF(OR(D553="",F553="",G553="",H553="",I553=""),"Date incomplete. ","")&amp;IF(AND(N(L553)&lt;&gt;0,M553=""),"Diferență fără observație. ","")&amp;IF(AND(OR(I553="Deteriorat",I553="Defect",I553="Lipsă"),M553=""),"Stare fără observație. ","")))</f>
        <v/>
      </c>
    </row>
    <row r="554" spans="1:14" x14ac:dyDescent="0.2">
      <c r="A554" s="1" t="str">
        <f t="shared" si="24"/>
        <v/>
      </c>
      <c r="B554" s="15"/>
      <c r="C554" s="16" t="str">
        <f>IF(B554="","",COUNTIF(INDEX($B:$B,5):B554,B554))</f>
        <v/>
      </c>
      <c r="D554" s="17"/>
      <c r="E554" s="6"/>
      <c r="F554" s="15"/>
      <c r="G554" s="6"/>
      <c r="H554" s="6"/>
      <c r="I554" s="15"/>
      <c r="J554" s="18"/>
      <c r="K554" s="19" t="str">
        <f t="shared" si="25"/>
        <v/>
      </c>
      <c r="L554" s="20" t="str">
        <f t="shared" si="26"/>
        <v/>
      </c>
      <c r="M554" s="17"/>
      <c r="N554" s="21" t="str">
        <f>IF(B554="","",TRIM(IF(COUNTIF('Registru PV'!$B$5:$B$304,B554)=0,"PV inexistent în registru. ","")&amp;IF(OR(D554="",F554="",G554="",H554="",I554=""),"Date incomplete. ","")&amp;IF(AND(N(L554)&lt;&gt;0,M554=""),"Diferență fără observație. ","")&amp;IF(AND(OR(I554="Deteriorat",I554="Defect",I554="Lipsă"),M554=""),"Stare fără observație. ","")))</f>
        <v/>
      </c>
    </row>
    <row r="555" spans="1:14" x14ac:dyDescent="0.2">
      <c r="A555" s="1" t="str">
        <f t="shared" si="24"/>
        <v/>
      </c>
      <c r="B555" s="15"/>
      <c r="C555" s="16" t="str">
        <f>IF(B555="","",COUNTIF(INDEX($B:$B,5):B555,B555))</f>
        <v/>
      </c>
      <c r="D555" s="17"/>
      <c r="E555" s="6"/>
      <c r="F555" s="15"/>
      <c r="G555" s="6"/>
      <c r="H555" s="6"/>
      <c r="I555" s="15"/>
      <c r="J555" s="18"/>
      <c r="K555" s="19" t="str">
        <f t="shared" si="25"/>
        <v/>
      </c>
      <c r="L555" s="20" t="str">
        <f t="shared" si="26"/>
        <v/>
      </c>
      <c r="M555" s="17"/>
      <c r="N555" s="21" t="str">
        <f>IF(B555="","",TRIM(IF(COUNTIF('Registru PV'!$B$5:$B$304,B555)=0,"PV inexistent în registru. ","")&amp;IF(OR(D555="",F555="",G555="",H555="",I555=""),"Date incomplete. ","")&amp;IF(AND(N(L555)&lt;&gt;0,M555=""),"Diferență fără observație. ","")&amp;IF(AND(OR(I555="Deteriorat",I555="Defect",I555="Lipsă"),M555=""),"Stare fără observație. ","")))</f>
        <v/>
      </c>
    </row>
    <row r="556" spans="1:14" x14ac:dyDescent="0.2">
      <c r="A556" s="1" t="str">
        <f t="shared" si="24"/>
        <v/>
      </c>
      <c r="B556" s="15"/>
      <c r="C556" s="16" t="str">
        <f>IF(B556="","",COUNTIF(INDEX($B:$B,5):B556,B556))</f>
        <v/>
      </c>
      <c r="D556" s="17"/>
      <c r="E556" s="6"/>
      <c r="F556" s="15"/>
      <c r="G556" s="6"/>
      <c r="H556" s="6"/>
      <c r="I556" s="15"/>
      <c r="J556" s="18"/>
      <c r="K556" s="19" t="str">
        <f t="shared" si="25"/>
        <v/>
      </c>
      <c r="L556" s="20" t="str">
        <f t="shared" si="26"/>
        <v/>
      </c>
      <c r="M556" s="17"/>
      <c r="N556" s="21" t="str">
        <f>IF(B556="","",TRIM(IF(COUNTIF('Registru PV'!$B$5:$B$304,B556)=0,"PV inexistent în registru. ","")&amp;IF(OR(D556="",F556="",G556="",H556="",I556=""),"Date incomplete. ","")&amp;IF(AND(N(L556)&lt;&gt;0,M556=""),"Diferență fără observație. ","")&amp;IF(AND(OR(I556="Deteriorat",I556="Defect",I556="Lipsă"),M556=""),"Stare fără observație. ","")))</f>
        <v/>
      </c>
    </row>
    <row r="557" spans="1:14" x14ac:dyDescent="0.2">
      <c r="A557" s="1" t="str">
        <f t="shared" si="24"/>
        <v/>
      </c>
      <c r="B557" s="15"/>
      <c r="C557" s="16" t="str">
        <f>IF(B557="","",COUNTIF(INDEX($B:$B,5):B557,B557))</f>
        <v/>
      </c>
      <c r="D557" s="17"/>
      <c r="E557" s="6"/>
      <c r="F557" s="15"/>
      <c r="G557" s="6"/>
      <c r="H557" s="6"/>
      <c r="I557" s="15"/>
      <c r="J557" s="18"/>
      <c r="K557" s="19" t="str">
        <f t="shared" si="25"/>
        <v/>
      </c>
      <c r="L557" s="20" t="str">
        <f t="shared" si="26"/>
        <v/>
      </c>
      <c r="M557" s="17"/>
      <c r="N557" s="21" t="str">
        <f>IF(B557="","",TRIM(IF(COUNTIF('Registru PV'!$B$5:$B$304,B557)=0,"PV inexistent în registru. ","")&amp;IF(OR(D557="",F557="",G557="",H557="",I557=""),"Date incomplete. ","")&amp;IF(AND(N(L557)&lt;&gt;0,M557=""),"Diferență fără observație. ","")&amp;IF(AND(OR(I557="Deteriorat",I557="Defect",I557="Lipsă"),M557=""),"Stare fără observație. ","")))</f>
        <v/>
      </c>
    </row>
    <row r="558" spans="1:14" x14ac:dyDescent="0.2">
      <c r="A558" s="1" t="str">
        <f t="shared" si="24"/>
        <v/>
      </c>
      <c r="B558" s="15"/>
      <c r="C558" s="16" t="str">
        <f>IF(B558="","",COUNTIF(INDEX($B:$B,5):B558,B558))</f>
        <v/>
      </c>
      <c r="D558" s="17"/>
      <c r="E558" s="6"/>
      <c r="F558" s="15"/>
      <c r="G558" s="6"/>
      <c r="H558" s="6"/>
      <c r="I558" s="15"/>
      <c r="J558" s="18"/>
      <c r="K558" s="19" t="str">
        <f t="shared" si="25"/>
        <v/>
      </c>
      <c r="L558" s="20" t="str">
        <f t="shared" si="26"/>
        <v/>
      </c>
      <c r="M558" s="17"/>
      <c r="N558" s="21" t="str">
        <f>IF(B558="","",TRIM(IF(COUNTIF('Registru PV'!$B$5:$B$304,B558)=0,"PV inexistent în registru. ","")&amp;IF(OR(D558="",F558="",G558="",H558="",I558=""),"Date incomplete. ","")&amp;IF(AND(N(L558)&lt;&gt;0,M558=""),"Diferență fără observație. ","")&amp;IF(AND(OR(I558="Deteriorat",I558="Defect",I558="Lipsă"),M558=""),"Stare fără observație. ","")))</f>
        <v/>
      </c>
    </row>
    <row r="559" spans="1:14" x14ac:dyDescent="0.2">
      <c r="A559" s="1" t="str">
        <f t="shared" si="24"/>
        <v/>
      </c>
      <c r="B559" s="15"/>
      <c r="C559" s="16" t="str">
        <f>IF(B559="","",COUNTIF(INDEX($B:$B,5):B559,B559))</f>
        <v/>
      </c>
      <c r="D559" s="17"/>
      <c r="E559" s="6"/>
      <c r="F559" s="15"/>
      <c r="G559" s="6"/>
      <c r="H559" s="6"/>
      <c r="I559" s="15"/>
      <c r="J559" s="18"/>
      <c r="K559" s="19" t="str">
        <f t="shared" si="25"/>
        <v/>
      </c>
      <c r="L559" s="20" t="str">
        <f t="shared" si="26"/>
        <v/>
      </c>
      <c r="M559" s="17"/>
      <c r="N559" s="21" t="str">
        <f>IF(B559="","",TRIM(IF(COUNTIF('Registru PV'!$B$5:$B$304,B559)=0,"PV inexistent în registru. ","")&amp;IF(OR(D559="",F559="",G559="",H559="",I559=""),"Date incomplete. ","")&amp;IF(AND(N(L559)&lt;&gt;0,M559=""),"Diferență fără observație. ","")&amp;IF(AND(OR(I559="Deteriorat",I559="Defect",I559="Lipsă"),M559=""),"Stare fără observație. ","")))</f>
        <v/>
      </c>
    </row>
    <row r="560" spans="1:14" x14ac:dyDescent="0.2">
      <c r="A560" s="1" t="str">
        <f t="shared" si="24"/>
        <v/>
      </c>
      <c r="B560" s="15"/>
      <c r="C560" s="16" t="str">
        <f>IF(B560="","",COUNTIF(INDEX($B:$B,5):B560,B560))</f>
        <v/>
      </c>
      <c r="D560" s="17"/>
      <c r="E560" s="6"/>
      <c r="F560" s="15"/>
      <c r="G560" s="6"/>
      <c r="H560" s="6"/>
      <c r="I560" s="15"/>
      <c r="J560" s="18"/>
      <c r="K560" s="19" t="str">
        <f t="shared" si="25"/>
        <v/>
      </c>
      <c r="L560" s="20" t="str">
        <f t="shared" si="26"/>
        <v/>
      </c>
      <c r="M560" s="17"/>
      <c r="N560" s="21" t="str">
        <f>IF(B560="","",TRIM(IF(COUNTIF('Registru PV'!$B$5:$B$304,B560)=0,"PV inexistent în registru. ","")&amp;IF(OR(D560="",F560="",G560="",H560="",I560=""),"Date incomplete. ","")&amp;IF(AND(N(L560)&lt;&gt;0,M560=""),"Diferență fără observație. ","")&amp;IF(AND(OR(I560="Deteriorat",I560="Defect",I560="Lipsă"),M560=""),"Stare fără observație. ","")))</f>
        <v/>
      </c>
    </row>
    <row r="561" spans="1:14" x14ac:dyDescent="0.2">
      <c r="A561" s="1" t="str">
        <f t="shared" si="24"/>
        <v/>
      </c>
      <c r="B561" s="15"/>
      <c r="C561" s="16" t="str">
        <f>IF(B561="","",COUNTIF(INDEX($B:$B,5):B561,B561))</f>
        <v/>
      </c>
      <c r="D561" s="17"/>
      <c r="E561" s="6"/>
      <c r="F561" s="15"/>
      <c r="G561" s="6"/>
      <c r="H561" s="6"/>
      <c r="I561" s="15"/>
      <c r="J561" s="18"/>
      <c r="K561" s="19" t="str">
        <f t="shared" si="25"/>
        <v/>
      </c>
      <c r="L561" s="20" t="str">
        <f t="shared" si="26"/>
        <v/>
      </c>
      <c r="M561" s="17"/>
      <c r="N561" s="21" t="str">
        <f>IF(B561="","",TRIM(IF(COUNTIF('Registru PV'!$B$5:$B$304,B561)=0,"PV inexistent în registru. ","")&amp;IF(OR(D561="",F561="",G561="",H561="",I561=""),"Date incomplete. ","")&amp;IF(AND(N(L561)&lt;&gt;0,M561=""),"Diferență fără observație. ","")&amp;IF(AND(OR(I561="Deteriorat",I561="Defect",I561="Lipsă"),M561=""),"Stare fără observație. ","")))</f>
        <v/>
      </c>
    </row>
    <row r="562" spans="1:14" x14ac:dyDescent="0.2">
      <c r="A562" s="1" t="str">
        <f t="shared" si="24"/>
        <v/>
      </c>
      <c r="B562" s="15"/>
      <c r="C562" s="16" t="str">
        <f>IF(B562="","",COUNTIF(INDEX($B:$B,5):B562,B562))</f>
        <v/>
      </c>
      <c r="D562" s="17"/>
      <c r="E562" s="6"/>
      <c r="F562" s="15"/>
      <c r="G562" s="6"/>
      <c r="H562" s="6"/>
      <c r="I562" s="15"/>
      <c r="J562" s="18"/>
      <c r="K562" s="19" t="str">
        <f t="shared" si="25"/>
        <v/>
      </c>
      <c r="L562" s="20" t="str">
        <f t="shared" si="26"/>
        <v/>
      </c>
      <c r="M562" s="17"/>
      <c r="N562" s="21" t="str">
        <f>IF(B562="","",TRIM(IF(COUNTIF('Registru PV'!$B$5:$B$304,B562)=0,"PV inexistent în registru. ","")&amp;IF(OR(D562="",F562="",G562="",H562="",I562=""),"Date incomplete. ","")&amp;IF(AND(N(L562)&lt;&gt;0,M562=""),"Diferență fără observație. ","")&amp;IF(AND(OR(I562="Deteriorat",I562="Defect",I562="Lipsă"),M562=""),"Stare fără observație. ","")))</f>
        <v/>
      </c>
    </row>
    <row r="563" spans="1:14" x14ac:dyDescent="0.2">
      <c r="A563" s="1" t="str">
        <f t="shared" si="24"/>
        <v/>
      </c>
      <c r="B563" s="15"/>
      <c r="C563" s="16" t="str">
        <f>IF(B563="","",COUNTIF(INDEX($B:$B,5):B563,B563))</f>
        <v/>
      </c>
      <c r="D563" s="17"/>
      <c r="E563" s="6"/>
      <c r="F563" s="15"/>
      <c r="G563" s="6"/>
      <c r="H563" s="6"/>
      <c r="I563" s="15"/>
      <c r="J563" s="18"/>
      <c r="K563" s="19" t="str">
        <f t="shared" si="25"/>
        <v/>
      </c>
      <c r="L563" s="20" t="str">
        <f t="shared" si="26"/>
        <v/>
      </c>
      <c r="M563" s="17"/>
      <c r="N563" s="21" t="str">
        <f>IF(B563="","",TRIM(IF(COUNTIF('Registru PV'!$B$5:$B$304,B563)=0,"PV inexistent în registru. ","")&amp;IF(OR(D563="",F563="",G563="",H563="",I563=""),"Date incomplete. ","")&amp;IF(AND(N(L563)&lt;&gt;0,M563=""),"Diferență fără observație. ","")&amp;IF(AND(OR(I563="Deteriorat",I563="Defect",I563="Lipsă"),M563=""),"Stare fără observație. ","")))</f>
        <v/>
      </c>
    </row>
    <row r="564" spans="1:14" x14ac:dyDescent="0.2">
      <c r="A564" s="1" t="str">
        <f t="shared" si="24"/>
        <v/>
      </c>
      <c r="B564" s="15"/>
      <c r="C564" s="16" t="str">
        <f>IF(B564="","",COUNTIF(INDEX($B:$B,5):B564,B564))</f>
        <v/>
      </c>
      <c r="D564" s="17"/>
      <c r="E564" s="6"/>
      <c r="F564" s="15"/>
      <c r="G564" s="6"/>
      <c r="H564" s="6"/>
      <c r="I564" s="15"/>
      <c r="J564" s="18"/>
      <c r="K564" s="19" t="str">
        <f t="shared" si="25"/>
        <v/>
      </c>
      <c r="L564" s="20" t="str">
        <f t="shared" si="26"/>
        <v/>
      </c>
      <c r="M564" s="17"/>
      <c r="N564" s="21" t="str">
        <f>IF(B564="","",TRIM(IF(COUNTIF('Registru PV'!$B$5:$B$304,B564)=0,"PV inexistent în registru. ","")&amp;IF(OR(D564="",F564="",G564="",H564="",I564=""),"Date incomplete. ","")&amp;IF(AND(N(L564)&lt;&gt;0,M564=""),"Diferență fără observație. ","")&amp;IF(AND(OR(I564="Deteriorat",I564="Defect",I564="Lipsă"),M564=""),"Stare fără observație. ","")))</f>
        <v/>
      </c>
    </row>
    <row r="565" spans="1:14" x14ac:dyDescent="0.2">
      <c r="A565" s="1" t="str">
        <f t="shared" si="24"/>
        <v/>
      </c>
      <c r="B565" s="15"/>
      <c r="C565" s="16" t="str">
        <f>IF(B565="","",COUNTIF(INDEX($B:$B,5):B565,B565))</f>
        <v/>
      </c>
      <c r="D565" s="17"/>
      <c r="E565" s="6"/>
      <c r="F565" s="15"/>
      <c r="G565" s="6"/>
      <c r="H565" s="6"/>
      <c r="I565" s="15"/>
      <c r="J565" s="18"/>
      <c r="K565" s="19" t="str">
        <f t="shared" si="25"/>
        <v/>
      </c>
      <c r="L565" s="20" t="str">
        <f t="shared" si="26"/>
        <v/>
      </c>
      <c r="M565" s="17"/>
      <c r="N565" s="21" t="str">
        <f>IF(B565="","",TRIM(IF(COUNTIF('Registru PV'!$B$5:$B$304,B565)=0,"PV inexistent în registru. ","")&amp;IF(OR(D565="",F565="",G565="",H565="",I565=""),"Date incomplete. ","")&amp;IF(AND(N(L565)&lt;&gt;0,M565=""),"Diferență fără observație. ","")&amp;IF(AND(OR(I565="Deteriorat",I565="Defect",I565="Lipsă"),M565=""),"Stare fără observație. ","")))</f>
        <v/>
      </c>
    </row>
    <row r="566" spans="1:14" x14ac:dyDescent="0.2">
      <c r="A566" s="1" t="str">
        <f t="shared" si="24"/>
        <v/>
      </c>
      <c r="B566" s="15"/>
      <c r="C566" s="16" t="str">
        <f>IF(B566="","",COUNTIF(INDEX($B:$B,5):B566,B566))</f>
        <v/>
      </c>
      <c r="D566" s="17"/>
      <c r="E566" s="6"/>
      <c r="F566" s="15"/>
      <c r="G566" s="6"/>
      <c r="H566" s="6"/>
      <c r="I566" s="15"/>
      <c r="J566" s="18"/>
      <c r="K566" s="19" t="str">
        <f t="shared" si="25"/>
        <v/>
      </c>
      <c r="L566" s="20" t="str">
        <f t="shared" si="26"/>
        <v/>
      </c>
      <c r="M566" s="17"/>
      <c r="N566" s="21" t="str">
        <f>IF(B566="","",TRIM(IF(COUNTIF('Registru PV'!$B$5:$B$304,B566)=0,"PV inexistent în registru. ","")&amp;IF(OR(D566="",F566="",G566="",H566="",I566=""),"Date incomplete. ","")&amp;IF(AND(N(L566)&lt;&gt;0,M566=""),"Diferență fără observație. ","")&amp;IF(AND(OR(I566="Deteriorat",I566="Defect",I566="Lipsă"),M566=""),"Stare fără observație. ","")))</f>
        <v/>
      </c>
    </row>
    <row r="567" spans="1:14" x14ac:dyDescent="0.2">
      <c r="A567" s="1" t="str">
        <f t="shared" si="24"/>
        <v/>
      </c>
      <c r="B567" s="15"/>
      <c r="C567" s="16" t="str">
        <f>IF(B567="","",COUNTIF(INDEX($B:$B,5):B567,B567))</f>
        <v/>
      </c>
      <c r="D567" s="17"/>
      <c r="E567" s="6"/>
      <c r="F567" s="15"/>
      <c r="G567" s="6"/>
      <c r="H567" s="6"/>
      <c r="I567" s="15"/>
      <c r="J567" s="18"/>
      <c r="K567" s="19" t="str">
        <f t="shared" si="25"/>
        <v/>
      </c>
      <c r="L567" s="20" t="str">
        <f t="shared" si="26"/>
        <v/>
      </c>
      <c r="M567" s="17"/>
      <c r="N567" s="21" t="str">
        <f>IF(B567="","",TRIM(IF(COUNTIF('Registru PV'!$B$5:$B$304,B567)=0,"PV inexistent în registru. ","")&amp;IF(OR(D567="",F567="",G567="",H567="",I567=""),"Date incomplete. ","")&amp;IF(AND(N(L567)&lt;&gt;0,M567=""),"Diferență fără observație. ","")&amp;IF(AND(OR(I567="Deteriorat",I567="Defect",I567="Lipsă"),M567=""),"Stare fără observație. ","")))</f>
        <v/>
      </c>
    </row>
    <row r="568" spans="1:14" x14ac:dyDescent="0.2">
      <c r="A568" s="1" t="str">
        <f t="shared" si="24"/>
        <v/>
      </c>
      <c r="B568" s="15"/>
      <c r="C568" s="16" t="str">
        <f>IF(B568="","",COUNTIF(INDEX($B:$B,5):B568,B568))</f>
        <v/>
      </c>
      <c r="D568" s="17"/>
      <c r="E568" s="6"/>
      <c r="F568" s="15"/>
      <c r="G568" s="6"/>
      <c r="H568" s="6"/>
      <c r="I568" s="15"/>
      <c r="J568" s="18"/>
      <c r="K568" s="19" t="str">
        <f t="shared" si="25"/>
        <v/>
      </c>
      <c r="L568" s="20" t="str">
        <f t="shared" si="26"/>
        <v/>
      </c>
      <c r="M568" s="17"/>
      <c r="N568" s="21" t="str">
        <f>IF(B568="","",TRIM(IF(COUNTIF('Registru PV'!$B$5:$B$304,B568)=0,"PV inexistent în registru. ","")&amp;IF(OR(D568="",F568="",G568="",H568="",I568=""),"Date incomplete. ","")&amp;IF(AND(N(L568)&lt;&gt;0,M568=""),"Diferență fără observație. ","")&amp;IF(AND(OR(I568="Deteriorat",I568="Defect",I568="Lipsă"),M568=""),"Stare fără observație. ","")))</f>
        <v/>
      </c>
    </row>
    <row r="569" spans="1:14" x14ac:dyDescent="0.2">
      <c r="A569" s="1" t="str">
        <f t="shared" si="24"/>
        <v/>
      </c>
      <c r="B569" s="15"/>
      <c r="C569" s="16" t="str">
        <f>IF(B569="","",COUNTIF(INDEX($B:$B,5):B569,B569))</f>
        <v/>
      </c>
      <c r="D569" s="17"/>
      <c r="E569" s="6"/>
      <c r="F569" s="15"/>
      <c r="G569" s="6"/>
      <c r="H569" s="6"/>
      <c r="I569" s="15"/>
      <c r="J569" s="18"/>
      <c r="K569" s="19" t="str">
        <f t="shared" si="25"/>
        <v/>
      </c>
      <c r="L569" s="20" t="str">
        <f t="shared" si="26"/>
        <v/>
      </c>
      <c r="M569" s="17"/>
      <c r="N569" s="21" t="str">
        <f>IF(B569="","",TRIM(IF(COUNTIF('Registru PV'!$B$5:$B$304,B569)=0,"PV inexistent în registru. ","")&amp;IF(OR(D569="",F569="",G569="",H569="",I569=""),"Date incomplete. ","")&amp;IF(AND(N(L569)&lt;&gt;0,M569=""),"Diferență fără observație. ","")&amp;IF(AND(OR(I569="Deteriorat",I569="Defect",I569="Lipsă"),M569=""),"Stare fără observație. ","")))</f>
        <v/>
      </c>
    </row>
    <row r="570" spans="1:14" x14ac:dyDescent="0.2">
      <c r="A570" s="1" t="str">
        <f t="shared" si="24"/>
        <v/>
      </c>
      <c r="B570" s="15"/>
      <c r="C570" s="16" t="str">
        <f>IF(B570="","",COUNTIF(INDEX($B:$B,5):B570,B570))</f>
        <v/>
      </c>
      <c r="D570" s="17"/>
      <c r="E570" s="6"/>
      <c r="F570" s="15"/>
      <c r="G570" s="6"/>
      <c r="H570" s="6"/>
      <c r="I570" s="15"/>
      <c r="J570" s="18"/>
      <c r="K570" s="19" t="str">
        <f t="shared" si="25"/>
        <v/>
      </c>
      <c r="L570" s="20" t="str">
        <f t="shared" si="26"/>
        <v/>
      </c>
      <c r="M570" s="17"/>
      <c r="N570" s="21" t="str">
        <f>IF(B570="","",TRIM(IF(COUNTIF('Registru PV'!$B$5:$B$304,B570)=0,"PV inexistent în registru. ","")&amp;IF(OR(D570="",F570="",G570="",H570="",I570=""),"Date incomplete. ","")&amp;IF(AND(N(L570)&lt;&gt;0,M570=""),"Diferență fără observație. ","")&amp;IF(AND(OR(I570="Deteriorat",I570="Defect",I570="Lipsă"),M570=""),"Stare fără observație. ","")))</f>
        <v/>
      </c>
    </row>
    <row r="571" spans="1:14" x14ac:dyDescent="0.2">
      <c r="A571" s="1" t="str">
        <f t="shared" si="24"/>
        <v/>
      </c>
      <c r="B571" s="15"/>
      <c r="C571" s="16" t="str">
        <f>IF(B571="","",COUNTIF(INDEX($B:$B,5):B571,B571))</f>
        <v/>
      </c>
      <c r="D571" s="17"/>
      <c r="E571" s="6"/>
      <c r="F571" s="15"/>
      <c r="G571" s="6"/>
      <c r="H571" s="6"/>
      <c r="I571" s="15"/>
      <c r="J571" s="18"/>
      <c r="K571" s="19" t="str">
        <f t="shared" si="25"/>
        <v/>
      </c>
      <c r="L571" s="20" t="str">
        <f t="shared" si="26"/>
        <v/>
      </c>
      <c r="M571" s="17"/>
      <c r="N571" s="21" t="str">
        <f>IF(B571="","",TRIM(IF(COUNTIF('Registru PV'!$B$5:$B$304,B571)=0,"PV inexistent în registru. ","")&amp;IF(OR(D571="",F571="",G571="",H571="",I571=""),"Date incomplete. ","")&amp;IF(AND(N(L571)&lt;&gt;0,M571=""),"Diferență fără observație. ","")&amp;IF(AND(OR(I571="Deteriorat",I571="Defect",I571="Lipsă"),M571=""),"Stare fără observație. ","")))</f>
        <v/>
      </c>
    </row>
    <row r="572" spans="1:14" x14ac:dyDescent="0.2">
      <c r="A572" s="1" t="str">
        <f t="shared" si="24"/>
        <v/>
      </c>
      <c r="B572" s="15"/>
      <c r="C572" s="16" t="str">
        <f>IF(B572="","",COUNTIF(INDEX($B:$B,5):B572,B572))</f>
        <v/>
      </c>
      <c r="D572" s="17"/>
      <c r="E572" s="6"/>
      <c r="F572" s="15"/>
      <c r="G572" s="6"/>
      <c r="H572" s="6"/>
      <c r="I572" s="15"/>
      <c r="J572" s="18"/>
      <c r="K572" s="19" t="str">
        <f t="shared" si="25"/>
        <v/>
      </c>
      <c r="L572" s="20" t="str">
        <f t="shared" si="26"/>
        <v/>
      </c>
      <c r="M572" s="17"/>
      <c r="N572" s="21" t="str">
        <f>IF(B572="","",TRIM(IF(COUNTIF('Registru PV'!$B$5:$B$304,B572)=0,"PV inexistent în registru. ","")&amp;IF(OR(D572="",F572="",G572="",H572="",I572=""),"Date incomplete. ","")&amp;IF(AND(N(L572)&lt;&gt;0,M572=""),"Diferență fără observație. ","")&amp;IF(AND(OR(I572="Deteriorat",I572="Defect",I572="Lipsă"),M572=""),"Stare fără observație. ","")))</f>
        <v/>
      </c>
    </row>
    <row r="573" spans="1:14" x14ac:dyDescent="0.2">
      <c r="A573" s="1" t="str">
        <f t="shared" si="24"/>
        <v/>
      </c>
      <c r="B573" s="15"/>
      <c r="C573" s="16" t="str">
        <f>IF(B573="","",COUNTIF(INDEX($B:$B,5):B573,B573))</f>
        <v/>
      </c>
      <c r="D573" s="17"/>
      <c r="E573" s="6"/>
      <c r="F573" s="15"/>
      <c r="G573" s="6"/>
      <c r="H573" s="6"/>
      <c r="I573" s="15"/>
      <c r="J573" s="18"/>
      <c r="K573" s="19" t="str">
        <f t="shared" si="25"/>
        <v/>
      </c>
      <c r="L573" s="20" t="str">
        <f t="shared" si="26"/>
        <v/>
      </c>
      <c r="M573" s="17"/>
      <c r="N573" s="21" t="str">
        <f>IF(B573="","",TRIM(IF(COUNTIF('Registru PV'!$B$5:$B$304,B573)=0,"PV inexistent în registru. ","")&amp;IF(OR(D573="",F573="",G573="",H573="",I573=""),"Date incomplete. ","")&amp;IF(AND(N(L573)&lt;&gt;0,M573=""),"Diferență fără observație. ","")&amp;IF(AND(OR(I573="Deteriorat",I573="Defect",I573="Lipsă"),M573=""),"Stare fără observație. ","")))</f>
        <v/>
      </c>
    </row>
    <row r="574" spans="1:14" x14ac:dyDescent="0.2">
      <c r="A574" s="1" t="str">
        <f t="shared" si="24"/>
        <v/>
      </c>
      <c r="B574" s="15"/>
      <c r="C574" s="16" t="str">
        <f>IF(B574="","",COUNTIF(INDEX($B:$B,5):B574,B574))</f>
        <v/>
      </c>
      <c r="D574" s="17"/>
      <c r="E574" s="6"/>
      <c r="F574" s="15"/>
      <c r="G574" s="6"/>
      <c r="H574" s="6"/>
      <c r="I574" s="15"/>
      <c r="J574" s="18"/>
      <c r="K574" s="19" t="str">
        <f t="shared" si="25"/>
        <v/>
      </c>
      <c r="L574" s="20" t="str">
        <f t="shared" si="26"/>
        <v/>
      </c>
      <c r="M574" s="17"/>
      <c r="N574" s="21" t="str">
        <f>IF(B574="","",TRIM(IF(COUNTIF('Registru PV'!$B$5:$B$304,B574)=0,"PV inexistent în registru. ","")&amp;IF(OR(D574="",F574="",G574="",H574="",I574=""),"Date incomplete. ","")&amp;IF(AND(N(L574)&lt;&gt;0,M574=""),"Diferență fără observație. ","")&amp;IF(AND(OR(I574="Deteriorat",I574="Defect",I574="Lipsă"),M574=""),"Stare fără observație. ","")))</f>
        <v/>
      </c>
    </row>
    <row r="575" spans="1:14" x14ac:dyDescent="0.2">
      <c r="A575" s="1" t="str">
        <f t="shared" si="24"/>
        <v/>
      </c>
      <c r="B575" s="15"/>
      <c r="C575" s="16" t="str">
        <f>IF(B575="","",COUNTIF(INDEX($B:$B,5):B575,B575))</f>
        <v/>
      </c>
      <c r="D575" s="17"/>
      <c r="E575" s="6"/>
      <c r="F575" s="15"/>
      <c r="G575" s="6"/>
      <c r="H575" s="6"/>
      <c r="I575" s="15"/>
      <c r="J575" s="18"/>
      <c r="K575" s="19" t="str">
        <f t="shared" si="25"/>
        <v/>
      </c>
      <c r="L575" s="20" t="str">
        <f t="shared" si="26"/>
        <v/>
      </c>
      <c r="M575" s="17"/>
      <c r="N575" s="21" t="str">
        <f>IF(B575="","",TRIM(IF(COUNTIF('Registru PV'!$B$5:$B$304,B575)=0,"PV inexistent în registru. ","")&amp;IF(OR(D575="",F575="",G575="",H575="",I575=""),"Date incomplete. ","")&amp;IF(AND(N(L575)&lt;&gt;0,M575=""),"Diferență fără observație. ","")&amp;IF(AND(OR(I575="Deteriorat",I575="Defect",I575="Lipsă"),M575=""),"Stare fără observație. ","")))</f>
        <v/>
      </c>
    </row>
    <row r="576" spans="1:14" x14ac:dyDescent="0.2">
      <c r="A576" s="1" t="str">
        <f t="shared" si="24"/>
        <v/>
      </c>
      <c r="B576" s="15"/>
      <c r="C576" s="16" t="str">
        <f>IF(B576="","",COUNTIF(INDEX($B:$B,5):B576,B576))</f>
        <v/>
      </c>
      <c r="D576" s="17"/>
      <c r="E576" s="6"/>
      <c r="F576" s="15"/>
      <c r="G576" s="6"/>
      <c r="H576" s="6"/>
      <c r="I576" s="15"/>
      <c r="J576" s="18"/>
      <c r="K576" s="19" t="str">
        <f t="shared" si="25"/>
        <v/>
      </c>
      <c r="L576" s="20" t="str">
        <f t="shared" si="26"/>
        <v/>
      </c>
      <c r="M576" s="17"/>
      <c r="N576" s="21" t="str">
        <f>IF(B576="","",TRIM(IF(COUNTIF('Registru PV'!$B$5:$B$304,B576)=0,"PV inexistent în registru. ","")&amp;IF(OR(D576="",F576="",G576="",H576="",I576=""),"Date incomplete. ","")&amp;IF(AND(N(L576)&lt;&gt;0,M576=""),"Diferență fără observație. ","")&amp;IF(AND(OR(I576="Deteriorat",I576="Defect",I576="Lipsă"),M576=""),"Stare fără observație. ","")))</f>
        <v/>
      </c>
    </row>
    <row r="577" spans="1:14" x14ac:dyDescent="0.2">
      <c r="A577" s="1" t="str">
        <f t="shared" si="24"/>
        <v/>
      </c>
      <c r="B577" s="15"/>
      <c r="C577" s="16" t="str">
        <f>IF(B577="","",COUNTIF(INDEX($B:$B,5):B577,B577))</f>
        <v/>
      </c>
      <c r="D577" s="17"/>
      <c r="E577" s="6"/>
      <c r="F577" s="15"/>
      <c r="G577" s="6"/>
      <c r="H577" s="6"/>
      <c r="I577" s="15"/>
      <c r="J577" s="18"/>
      <c r="K577" s="19" t="str">
        <f t="shared" si="25"/>
        <v/>
      </c>
      <c r="L577" s="20" t="str">
        <f t="shared" si="26"/>
        <v/>
      </c>
      <c r="M577" s="17"/>
      <c r="N577" s="21" t="str">
        <f>IF(B577="","",TRIM(IF(COUNTIF('Registru PV'!$B$5:$B$304,B577)=0,"PV inexistent în registru. ","")&amp;IF(OR(D577="",F577="",G577="",H577="",I577=""),"Date incomplete. ","")&amp;IF(AND(N(L577)&lt;&gt;0,M577=""),"Diferență fără observație. ","")&amp;IF(AND(OR(I577="Deteriorat",I577="Defect",I577="Lipsă"),M577=""),"Stare fără observație. ","")))</f>
        <v/>
      </c>
    </row>
    <row r="578" spans="1:14" x14ac:dyDescent="0.2">
      <c r="A578" s="1" t="str">
        <f t="shared" si="24"/>
        <v/>
      </c>
      <c r="B578" s="15"/>
      <c r="C578" s="16" t="str">
        <f>IF(B578="","",COUNTIF(INDEX($B:$B,5):B578,B578))</f>
        <v/>
      </c>
      <c r="D578" s="17"/>
      <c r="E578" s="6"/>
      <c r="F578" s="15"/>
      <c r="G578" s="6"/>
      <c r="H578" s="6"/>
      <c r="I578" s="15"/>
      <c r="J578" s="18"/>
      <c r="K578" s="19" t="str">
        <f t="shared" si="25"/>
        <v/>
      </c>
      <c r="L578" s="20" t="str">
        <f t="shared" si="26"/>
        <v/>
      </c>
      <c r="M578" s="17"/>
      <c r="N578" s="21" t="str">
        <f>IF(B578="","",TRIM(IF(COUNTIF('Registru PV'!$B$5:$B$304,B578)=0,"PV inexistent în registru. ","")&amp;IF(OR(D578="",F578="",G578="",H578="",I578=""),"Date incomplete. ","")&amp;IF(AND(N(L578)&lt;&gt;0,M578=""),"Diferență fără observație. ","")&amp;IF(AND(OR(I578="Deteriorat",I578="Defect",I578="Lipsă"),M578=""),"Stare fără observație. ","")))</f>
        <v/>
      </c>
    </row>
    <row r="579" spans="1:14" x14ac:dyDescent="0.2">
      <c r="A579" s="1" t="str">
        <f t="shared" si="24"/>
        <v/>
      </c>
      <c r="B579" s="15"/>
      <c r="C579" s="16" t="str">
        <f>IF(B579="","",COUNTIF(INDEX($B:$B,5):B579,B579))</f>
        <v/>
      </c>
      <c r="D579" s="17"/>
      <c r="E579" s="6"/>
      <c r="F579" s="15"/>
      <c r="G579" s="6"/>
      <c r="H579" s="6"/>
      <c r="I579" s="15"/>
      <c r="J579" s="18"/>
      <c r="K579" s="19" t="str">
        <f t="shared" si="25"/>
        <v/>
      </c>
      <c r="L579" s="20" t="str">
        <f t="shared" si="26"/>
        <v/>
      </c>
      <c r="M579" s="17"/>
      <c r="N579" s="21" t="str">
        <f>IF(B579="","",TRIM(IF(COUNTIF('Registru PV'!$B$5:$B$304,B579)=0,"PV inexistent în registru. ","")&amp;IF(OR(D579="",F579="",G579="",H579="",I579=""),"Date incomplete. ","")&amp;IF(AND(N(L579)&lt;&gt;0,M579=""),"Diferență fără observație. ","")&amp;IF(AND(OR(I579="Deteriorat",I579="Defect",I579="Lipsă"),M579=""),"Stare fără observație. ","")))</f>
        <v/>
      </c>
    </row>
    <row r="580" spans="1:14" x14ac:dyDescent="0.2">
      <c r="A580" s="1" t="str">
        <f t="shared" si="24"/>
        <v/>
      </c>
      <c r="B580" s="15"/>
      <c r="C580" s="16" t="str">
        <f>IF(B580="","",COUNTIF(INDEX($B:$B,5):B580,B580))</f>
        <v/>
      </c>
      <c r="D580" s="17"/>
      <c r="E580" s="6"/>
      <c r="F580" s="15"/>
      <c r="G580" s="6"/>
      <c r="H580" s="6"/>
      <c r="I580" s="15"/>
      <c r="J580" s="18"/>
      <c r="K580" s="19" t="str">
        <f t="shared" si="25"/>
        <v/>
      </c>
      <c r="L580" s="20" t="str">
        <f t="shared" si="26"/>
        <v/>
      </c>
      <c r="M580" s="17"/>
      <c r="N580" s="21" t="str">
        <f>IF(B580="","",TRIM(IF(COUNTIF('Registru PV'!$B$5:$B$304,B580)=0,"PV inexistent în registru. ","")&amp;IF(OR(D580="",F580="",G580="",H580="",I580=""),"Date incomplete. ","")&amp;IF(AND(N(L580)&lt;&gt;0,M580=""),"Diferență fără observație. ","")&amp;IF(AND(OR(I580="Deteriorat",I580="Defect",I580="Lipsă"),M580=""),"Stare fără observație. ","")))</f>
        <v/>
      </c>
    </row>
    <row r="581" spans="1:14" x14ac:dyDescent="0.2">
      <c r="A581" s="1" t="str">
        <f t="shared" ref="A581:A644" si="27">IF(B581="","",B581&amp;"|"&amp;C581)</f>
        <v/>
      </c>
      <c r="B581" s="15"/>
      <c r="C581" s="16" t="str">
        <f>IF(B581="","",COUNTIF(INDEX($B:$B,5):B581,B581))</f>
        <v/>
      </c>
      <c r="D581" s="17"/>
      <c r="E581" s="6"/>
      <c r="F581" s="15"/>
      <c r="G581" s="6"/>
      <c r="H581" s="6"/>
      <c r="I581" s="15"/>
      <c r="J581" s="18"/>
      <c r="K581" s="19" t="str">
        <f t="shared" ref="K581:K644" si="28">IF(OR(B581="",J581=""),"",G581*J581)</f>
        <v/>
      </c>
      <c r="L581" s="20" t="str">
        <f t="shared" ref="L581:L644" si="29">IF(OR(G581="",H581=""),"",H581-G581)</f>
        <v/>
      </c>
      <c r="M581" s="17"/>
      <c r="N581" s="21" t="str">
        <f>IF(B581="","",TRIM(IF(COUNTIF('Registru PV'!$B$5:$B$304,B581)=0,"PV inexistent în registru. ","")&amp;IF(OR(D581="",F581="",G581="",H581="",I581=""),"Date incomplete. ","")&amp;IF(AND(N(L581)&lt;&gt;0,M581=""),"Diferență fără observație. ","")&amp;IF(AND(OR(I581="Deteriorat",I581="Defect",I581="Lipsă"),M581=""),"Stare fără observație. ","")))</f>
        <v/>
      </c>
    </row>
    <row r="582" spans="1:14" x14ac:dyDescent="0.2">
      <c r="A582" s="1" t="str">
        <f t="shared" si="27"/>
        <v/>
      </c>
      <c r="B582" s="15"/>
      <c r="C582" s="16" t="str">
        <f>IF(B582="","",COUNTIF(INDEX($B:$B,5):B582,B582))</f>
        <v/>
      </c>
      <c r="D582" s="17"/>
      <c r="E582" s="6"/>
      <c r="F582" s="15"/>
      <c r="G582" s="6"/>
      <c r="H582" s="6"/>
      <c r="I582" s="15"/>
      <c r="J582" s="18"/>
      <c r="K582" s="19" t="str">
        <f t="shared" si="28"/>
        <v/>
      </c>
      <c r="L582" s="20" t="str">
        <f t="shared" si="29"/>
        <v/>
      </c>
      <c r="M582" s="17"/>
      <c r="N582" s="21" t="str">
        <f>IF(B582="","",TRIM(IF(COUNTIF('Registru PV'!$B$5:$B$304,B582)=0,"PV inexistent în registru. ","")&amp;IF(OR(D582="",F582="",G582="",H582="",I582=""),"Date incomplete. ","")&amp;IF(AND(N(L582)&lt;&gt;0,M582=""),"Diferență fără observație. ","")&amp;IF(AND(OR(I582="Deteriorat",I582="Defect",I582="Lipsă"),M582=""),"Stare fără observație. ","")))</f>
        <v/>
      </c>
    </row>
    <row r="583" spans="1:14" x14ac:dyDescent="0.2">
      <c r="A583" s="1" t="str">
        <f t="shared" si="27"/>
        <v/>
      </c>
      <c r="B583" s="15"/>
      <c r="C583" s="16" t="str">
        <f>IF(B583="","",COUNTIF(INDEX($B:$B,5):B583,B583))</f>
        <v/>
      </c>
      <c r="D583" s="17"/>
      <c r="E583" s="6"/>
      <c r="F583" s="15"/>
      <c r="G583" s="6"/>
      <c r="H583" s="6"/>
      <c r="I583" s="15"/>
      <c r="J583" s="18"/>
      <c r="K583" s="19" t="str">
        <f t="shared" si="28"/>
        <v/>
      </c>
      <c r="L583" s="20" t="str">
        <f t="shared" si="29"/>
        <v/>
      </c>
      <c r="M583" s="17"/>
      <c r="N583" s="21" t="str">
        <f>IF(B583="","",TRIM(IF(COUNTIF('Registru PV'!$B$5:$B$304,B583)=0,"PV inexistent în registru. ","")&amp;IF(OR(D583="",F583="",G583="",H583="",I583=""),"Date incomplete. ","")&amp;IF(AND(N(L583)&lt;&gt;0,M583=""),"Diferență fără observație. ","")&amp;IF(AND(OR(I583="Deteriorat",I583="Defect",I583="Lipsă"),M583=""),"Stare fără observație. ","")))</f>
        <v/>
      </c>
    </row>
    <row r="584" spans="1:14" x14ac:dyDescent="0.2">
      <c r="A584" s="1" t="str">
        <f t="shared" si="27"/>
        <v/>
      </c>
      <c r="B584" s="15"/>
      <c r="C584" s="16" t="str">
        <f>IF(B584="","",COUNTIF(INDEX($B:$B,5):B584,B584))</f>
        <v/>
      </c>
      <c r="D584" s="17"/>
      <c r="E584" s="6"/>
      <c r="F584" s="15"/>
      <c r="G584" s="6"/>
      <c r="H584" s="6"/>
      <c r="I584" s="15"/>
      <c r="J584" s="18"/>
      <c r="K584" s="19" t="str">
        <f t="shared" si="28"/>
        <v/>
      </c>
      <c r="L584" s="20" t="str">
        <f t="shared" si="29"/>
        <v/>
      </c>
      <c r="M584" s="17"/>
      <c r="N584" s="21" t="str">
        <f>IF(B584="","",TRIM(IF(COUNTIF('Registru PV'!$B$5:$B$304,B584)=0,"PV inexistent în registru. ","")&amp;IF(OR(D584="",F584="",G584="",H584="",I584=""),"Date incomplete. ","")&amp;IF(AND(N(L584)&lt;&gt;0,M584=""),"Diferență fără observație. ","")&amp;IF(AND(OR(I584="Deteriorat",I584="Defect",I584="Lipsă"),M584=""),"Stare fără observație. ","")))</f>
        <v/>
      </c>
    </row>
    <row r="585" spans="1:14" x14ac:dyDescent="0.2">
      <c r="A585" s="1" t="str">
        <f t="shared" si="27"/>
        <v/>
      </c>
      <c r="B585" s="15"/>
      <c r="C585" s="16" t="str">
        <f>IF(B585="","",COUNTIF(INDEX($B:$B,5):B585,B585))</f>
        <v/>
      </c>
      <c r="D585" s="17"/>
      <c r="E585" s="6"/>
      <c r="F585" s="15"/>
      <c r="G585" s="6"/>
      <c r="H585" s="6"/>
      <c r="I585" s="15"/>
      <c r="J585" s="18"/>
      <c r="K585" s="19" t="str">
        <f t="shared" si="28"/>
        <v/>
      </c>
      <c r="L585" s="20" t="str">
        <f t="shared" si="29"/>
        <v/>
      </c>
      <c r="M585" s="17"/>
      <c r="N585" s="21" t="str">
        <f>IF(B585="","",TRIM(IF(COUNTIF('Registru PV'!$B$5:$B$304,B585)=0,"PV inexistent în registru. ","")&amp;IF(OR(D585="",F585="",G585="",H585="",I585=""),"Date incomplete. ","")&amp;IF(AND(N(L585)&lt;&gt;0,M585=""),"Diferență fără observație. ","")&amp;IF(AND(OR(I585="Deteriorat",I585="Defect",I585="Lipsă"),M585=""),"Stare fără observație. ","")))</f>
        <v/>
      </c>
    </row>
    <row r="586" spans="1:14" x14ac:dyDescent="0.2">
      <c r="A586" s="1" t="str">
        <f t="shared" si="27"/>
        <v/>
      </c>
      <c r="B586" s="15"/>
      <c r="C586" s="16" t="str">
        <f>IF(B586="","",COUNTIF(INDEX($B:$B,5):B586,B586))</f>
        <v/>
      </c>
      <c r="D586" s="17"/>
      <c r="E586" s="6"/>
      <c r="F586" s="15"/>
      <c r="G586" s="6"/>
      <c r="H586" s="6"/>
      <c r="I586" s="15"/>
      <c r="J586" s="18"/>
      <c r="K586" s="19" t="str">
        <f t="shared" si="28"/>
        <v/>
      </c>
      <c r="L586" s="20" t="str">
        <f t="shared" si="29"/>
        <v/>
      </c>
      <c r="M586" s="17"/>
      <c r="N586" s="21" t="str">
        <f>IF(B586="","",TRIM(IF(COUNTIF('Registru PV'!$B$5:$B$304,B586)=0,"PV inexistent în registru. ","")&amp;IF(OR(D586="",F586="",G586="",H586="",I586=""),"Date incomplete. ","")&amp;IF(AND(N(L586)&lt;&gt;0,M586=""),"Diferență fără observație. ","")&amp;IF(AND(OR(I586="Deteriorat",I586="Defect",I586="Lipsă"),M586=""),"Stare fără observație. ","")))</f>
        <v/>
      </c>
    </row>
    <row r="587" spans="1:14" x14ac:dyDescent="0.2">
      <c r="A587" s="1" t="str">
        <f t="shared" si="27"/>
        <v/>
      </c>
      <c r="B587" s="15"/>
      <c r="C587" s="16" t="str">
        <f>IF(B587="","",COUNTIF(INDEX($B:$B,5):B587,B587))</f>
        <v/>
      </c>
      <c r="D587" s="17"/>
      <c r="E587" s="6"/>
      <c r="F587" s="15"/>
      <c r="G587" s="6"/>
      <c r="H587" s="6"/>
      <c r="I587" s="15"/>
      <c r="J587" s="18"/>
      <c r="K587" s="19" t="str">
        <f t="shared" si="28"/>
        <v/>
      </c>
      <c r="L587" s="20" t="str">
        <f t="shared" si="29"/>
        <v/>
      </c>
      <c r="M587" s="17"/>
      <c r="N587" s="21" t="str">
        <f>IF(B587="","",TRIM(IF(COUNTIF('Registru PV'!$B$5:$B$304,B587)=0,"PV inexistent în registru. ","")&amp;IF(OR(D587="",F587="",G587="",H587="",I587=""),"Date incomplete. ","")&amp;IF(AND(N(L587)&lt;&gt;0,M587=""),"Diferență fără observație. ","")&amp;IF(AND(OR(I587="Deteriorat",I587="Defect",I587="Lipsă"),M587=""),"Stare fără observație. ","")))</f>
        <v/>
      </c>
    </row>
    <row r="588" spans="1:14" x14ac:dyDescent="0.2">
      <c r="A588" s="1" t="str">
        <f t="shared" si="27"/>
        <v/>
      </c>
      <c r="B588" s="15"/>
      <c r="C588" s="16" t="str">
        <f>IF(B588="","",COUNTIF(INDEX($B:$B,5):B588,B588))</f>
        <v/>
      </c>
      <c r="D588" s="17"/>
      <c r="E588" s="6"/>
      <c r="F588" s="15"/>
      <c r="G588" s="6"/>
      <c r="H588" s="6"/>
      <c r="I588" s="15"/>
      <c r="J588" s="18"/>
      <c r="K588" s="19" t="str">
        <f t="shared" si="28"/>
        <v/>
      </c>
      <c r="L588" s="20" t="str">
        <f t="shared" si="29"/>
        <v/>
      </c>
      <c r="M588" s="17"/>
      <c r="N588" s="21" t="str">
        <f>IF(B588="","",TRIM(IF(COUNTIF('Registru PV'!$B$5:$B$304,B588)=0,"PV inexistent în registru. ","")&amp;IF(OR(D588="",F588="",G588="",H588="",I588=""),"Date incomplete. ","")&amp;IF(AND(N(L588)&lt;&gt;0,M588=""),"Diferență fără observație. ","")&amp;IF(AND(OR(I588="Deteriorat",I588="Defect",I588="Lipsă"),M588=""),"Stare fără observație. ","")))</f>
        <v/>
      </c>
    </row>
    <row r="589" spans="1:14" x14ac:dyDescent="0.2">
      <c r="A589" s="1" t="str">
        <f t="shared" si="27"/>
        <v/>
      </c>
      <c r="B589" s="15"/>
      <c r="C589" s="16" t="str">
        <f>IF(B589="","",COUNTIF(INDEX($B:$B,5):B589,B589))</f>
        <v/>
      </c>
      <c r="D589" s="17"/>
      <c r="E589" s="6"/>
      <c r="F589" s="15"/>
      <c r="G589" s="6"/>
      <c r="H589" s="6"/>
      <c r="I589" s="15"/>
      <c r="J589" s="18"/>
      <c r="K589" s="19" t="str">
        <f t="shared" si="28"/>
        <v/>
      </c>
      <c r="L589" s="20" t="str">
        <f t="shared" si="29"/>
        <v/>
      </c>
      <c r="M589" s="17"/>
      <c r="N589" s="21" t="str">
        <f>IF(B589="","",TRIM(IF(COUNTIF('Registru PV'!$B$5:$B$304,B589)=0,"PV inexistent în registru. ","")&amp;IF(OR(D589="",F589="",G589="",H589="",I589=""),"Date incomplete. ","")&amp;IF(AND(N(L589)&lt;&gt;0,M589=""),"Diferență fără observație. ","")&amp;IF(AND(OR(I589="Deteriorat",I589="Defect",I589="Lipsă"),M589=""),"Stare fără observație. ","")))</f>
        <v/>
      </c>
    </row>
    <row r="590" spans="1:14" x14ac:dyDescent="0.2">
      <c r="A590" s="1" t="str">
        <f t="shared" si="27"/>
        <v/>
      </c>
      <c r="B590" s="15"/>
      <c r="C590" s="16" t="str">
        <f>IF(B590="","",COUNTIF(INDEX($B:$B,5):B590,B590))</f>
        <v/>
      </c>
      <c r="D590" s="17"/>
      <c r="E590" s="6"/>
      <c r="F590" s="15"/>
      <c r="G590" s="6"/>
      <c r="H590" s="6"/>
      <c r="I590" s="15"/>
      <c r="J590" s="18"/>
      <c r="K590" s="19" t="str">
        <f t="shared" si="28"/>
        <v/>
      </c>
      <c r="L590" s="20" t="str">
        <f t="shared" si="29"/>
        <v/>
      </c>
      <c r="M590" s="17"/>
      <c r="N590" s="21" t="str">
        <f>IF(B590="","",TRIM(IF(COUNTIF('Registru PV'!$B$5:$B$304,B590)=0,"PV inexistent în registru. ","")&amp;IF(OR(D590="",F590="",G590="",H590="",I590=""),"Date incomplete. ","")&amp;IF(AND(N(L590)&lt;&gt;0,M590=""),"Diferență fără observație. ","")&amp;IF(AND(OR(I590="Deteriorat",I590="Defect",I590="Lipsă"),M590=""),"Stare fără observație. ","")))</f>
        <v/>
      </c>
    </row>
    <row r="591" spans="1:14" x14ac:dyDescent="0.2">
      <c r="A591" s="1" t="str">
        <f t="shared" si="27"/>
        <v/>
      </c>
      <c r="B591" s="15"/>
      <c r="C591" s="16" t="str">
        <f>IF(B591="","",COUNTIF(INDEX($B:$B,5):B591,B591))</f>
        <v/>
      </c>
      <c r="D591" s="17"/>
      <c r="E591" s="6"/>
      <c r="F591" s="15"/>
      <c r="G591" s="6"/>
      <c r="H591" s="6"/>
      <c r="I591" s="15"/>
      <c r="J591" s="18"/>
      <c r="K591" s="19" t="str">
        <f t="shared" si="28"/>
        <v/>
      </c>
      <c r="L591" s="20" t="str">
        <f t="shared" si="29"/>
        <v/>
      </c>
      <c r="M591" s="17"/>
      <c r="N591" s="21" t="str">
        <f>IF(B591="","",TRIM(IF(COUNTIF('Registru PV'!$B$5:$B$304,B591)=0,"PV inexistent în registru. ","")&amp;IF(OR(D591="",F591="",G591="",H591="",I591=""),"Date incomplete. ","")&amp;IF(AND(N(L591)&lt;&gt;0,M591=""),"Diferență fără observație. ","")&amp;IF(AND(OR(I591="Deteriorat",I591="Defect",I591="Lipsă"),M591=""),"Stare fără observație. ","")))</f>
        <v/>
      </c>
    </row>
    <row r="592" spans="1:14" x14ac:dyDescent="0.2">
      <c r="A592" s="1" t="str">
        <f t="shared" si="27"/>
        <v/>
      </c>
      <c r="B592" s="15"/>
      <c r="C592" s="16" t="str">
        <f>IF(B592="","",COUNTIF(INDEX($B:$B,5):B592,B592))</f>
        <v/>
      </c>
      <c r="D592" s="17"/>
      <c r="E592" s="6"/>
      <c r="F592" s="15"/>
      <c r="G592" s="6"/>
      <c r="H592" s="6"/>
      <c r="I592" s="15"/>
      <c r="J592" s="18"/>
      <c r="K592" s="19" t="str">
        <f t="shared" si="28"/>
        <v/>
      </c>
      <c r="L592" s="20" t="str">
        <f t="shared" si="29"/>
        <v/>
      </c>
      <c r="M592" s="17"/>
      <c r="N592" s="21" t="str">
        <f>IF(B592="","",TRIM(IF(COUNTIF('Registru PV'!$B$5:$B$304,B592)=0,"PV inexistent în registru. ","")&amp;IF(OR(D592="",F592="",G592="",H592="",I592=""),"Date incomplete. ","")&amp;IF(AND(N(L592)&lt;&gt;0,M592=""),"Diferență fără observație. ","")&amp;IF(AND(OR(I592="Deteriorat",I592="Defect",I592="Lipsă"),M592=""),"Stare fără observație. ","")))</f>
        <v/>
      </c>
    </row>
    <row r="593" spans="1:14" x14ac:dyDescent="0.2">
      <c r="A593" s="1" t="str">
        <f t="shared" si="27"/>
        <v/>
      </c>
      <c r="B593" s="15"/>
      <c r="C593" s="16" t="str">
        <f>IF(B593="","",COUNTIF(INDEX($B:$B,5):B593,B593))</f>
        <v/>
      </c>
      <c r="D593" s="17"/>
      <c r="E593" s="6"/>
      <c r="F593" s="15"/>
      <c r="G593" s="6"/>
      <c r="H593" s="6"/>
      <c r="I593" s="15"/>
      <c r="J593" s="18"/>
      <c r="K593" s="19" t="str">
        <f t="shared" si="28"/>
        <v/>
      </c>
      <c r="L593" s="20" t="str">
        <f t="shared" si="29"/>
        <v/>
      </c>
      <c r="M593" s="17"/>
      <c r="N593" s="21" t="str">
        <f>IF(B593="","",TRIM(IF(COUNTIF('Registru PV'!$B$5:$B$304,B593)=0,"PV inexistent în registru. ","")&amp;IF(OR(D593="",F593="",G593="",H593="",I593=""),"Date incomplete. ","")&amp;IF(AND(N(L593)&lt;&gt;0,M593=""),"Diferență fără observație. ","")&amp;IF(AND(OR(I593="Deteriorat",I593="Defect",I593="Lipsă"),M593=""),"Stare fără observație. ","")))</f>
        <v/>
      </c>
    </row>
    <row r="594" spans="1:14" x14ac:dyDescent="0.2">
      <c r="A594" s="1" t="str">
        <f t="shared" si="27"/>
        <v/>
      </c>
      <c r="B594" s="15"/>
      <c r="C594" s="16" t="str">
        <f>IF(B594="","",COUNTIF(INDEX($B:$B,5):B594,B594))</f>
        <v/>
      </c>
      <c r="D594" s="17"/>
      <c r="E594" s="6"/>
      <c r="F594" s="15"/>
      <c r="G594" s="6"/>
      <c r="H594" s="6"/>
      <c r="I594" s="15"/>
      <c r="J594" s="18"/>
      <c r="K594" s="19" t="str">
        <f t="shared" si="28"/>
        <v/>
      </c>
      <c r="L594" s="20" t="str">
        <f t="shared" si="29"/>
        <v/>
      </c>
      <c r="M594" s="17"/>
      <c r="N594" s="21" t="str">
        <f>IF(B594="","",TRIM(IF(COUNTIF('Registru PV'!$B$5:$B$304,B594)=0,"PV inexistent în registru. ","")&amp;IF(OR(D594="",F594="",G594="",H594="",I594=""),"Date incomplete. ","")&amp;IF(AND(N(L594)&lt;&gt;0,M594=""),"Diferență fără observație. ","")&amp;IF(AND(OR(I594="Deteriorat",I594="Defect",I594="Lipsă"),M594=""),"Stare fără observație. ","")))</f>
        <v/>
      </c>
    </row>
    <row r="595" spans="1:14" x14ac:dyDescent="0.2">
      <c r="A595" s="1" t="str">
        <f t="shared" si="27"/>
        <v/>
      </c>
      <c r="B595" s="15"/>
      <c r="C595" s="16" t="str">
        <f>IF(B595="","",COUNTIF(INDEX($B:$B,5):B595,B595))</f>
        <v/>
      </c>
      <c r="D595" s="17"/>
      <c r="E595" s="6"/>
      <c r="F595" s="15"/>
      <c r="G595" s="6"/>
      <c r="H595" s="6"/>
      <c r="I595" s="15"/>
      <c r="J595" s="18"/>
      <c r="K595" s="19" t="str">
        <f t="shared" si="28"/>
        <v/>
      </c>
      <c r="L595" s="20" t="str">
        <f t="shared" si="29"/>
        <v/>
      </c>
      <c r="M595" s="17"/>
      <c r="N595" s="21" t="str">
        <f>IF(B595="","",TRIM(IF(COUNTIF('Registru PV'!$B$5:$B$304,B595)=0,"PV inexistent în registru. ","")&amp;IF(OR(D595="",F595="",G595="",H595="",I595=""),"Date incomplete. ","")&amp;IF(AND(N(L595)&lt;&gt;0,M595=""),"Diferență fără observație. ","")&amp;IF(AND(OR(I595="Deteriorat",I595="Defect",I595="Lipsă"),M595=""),"Stare fără observație. ","")))</f>
        <v/>
      </c>
    </row>
    <row r="596" spans="1:14" x14ac:dyDescent="0.2">
      <c r="A596" s="1" t="str">
        <f t="shared" si="27"/>
        <v/>
      </c>
      <c r="B596" s="15"/>
      <c r="C596" s="16" t="str">
        <f>IF(B596="","",COUNTIF(INDEX($B:$B,5):B596,B596))</f>
        <v/>
      </c>
      <c r="D596" s="17"/>
      <c r="E596" s="6"/>
      <c r="F596" s="15"/>
      <c r="G596" s="6"/>
      <c r="H596" s="6"/>
      <c r="I596" s="15"/>
      <c r="J596" s="18"/>
      <c r="K596" s="19" t="str">
        <f t="shared" si="28"/>
        <v/>
      </c>
      <c r="L596" s="20" t="str">
        <f t="shared" si="29"/>
        <v/>
      </c>
      <c r="M596" s="17"/>
      <c r="N596" s="21" t="str">
        <f>IF(B596="","",TRIM(IF(COUNTIF('Registru PV'!$B$5:$B$304,B596)=0,"PV inexistent în registru. ","")&amp;IF(OR(D596="",F596="",G596="",H596="",I596=""),"Date incomplete. ","")&amp;IF(AND(N(L596)&lt;&gt;0,M596=""),"Diferență fără observație. ","")&amp;IF(AND(OR(I596="Deteriorat",I596="Defect",I596="Lipsă"),M596=""),"Stare fără observație. ","")))</f>
        <v/>
      </c>
    </row>
    <row r="597" spans="1:14" x14ac:dyDescent="0.2">
      <c r="A597" s="1" t="str">
        <f t="shared" si="27"/>
        <v/>
      </c>
      <c r="B597" s="15"/>
      <c r="C597" s="16" t="str">
        <f>IF(B597="","",COUNTIF(INDEX($B:$B,5):B597,B597))</f>
        <v/>
      </c>
      <c r="D597" s="17"/>
      <c r="E597" s="6"/>
      <c r="F597" s="15"/>
      <c r="G597" s="6"/>
      <c r="H597" s="6"/>
      <c r="I597" s="15"/>
      <c r="J597" s="18"/>
      <c r="K597" s="19" t="str">
        <f t="shared" si="28"/>
        <v/>
      </c>
      <c r="L597" s="20" t="str">
        <f t="shared" si="29"/>
        <v/>
      </c>
      <c r="M597" s="17"/>
      <c r="N597" s="21" t="str">
        <f>IF(B597="","",TRIM(IF(COUNTIF('Registru PV'!$B$5:$B$304,B597)=0,"PV inexistent în registru. ","")&amp;IF(OR(D597="",F597="",G597="",H597="",I597=""),"Date incomplete. ","")&amp;IF(AND(N(L597)&lt;&gt;0,M597=""),"Diferență fără observație. ","")&amp;IF(AND(OR(I597="Deteriorat",I597="Defect",I597="Lipsă"),M597=""),"Stare fără observație. ","")))</f>
        <v/>
      </c>
    </row>
    <row r="598" spans="1:14" x14ac:dyDescent="0.2">
      <c r="A598" s="1" t="str">
        <f t="shared" si="27"/>
        <v/>
      </c>
      <c r="B598" s="15"/>
      <c r="C598" s="16" t="str">
        <f>IF(B598="","",COUNTIF(INDEX($B:$B,5):B598,B598))</f>
        <v/>
      </c>
      <c r="D598" s="17"/>
      <c r="E598" s="6"/>
      <c r="F598" s="15"/>
      <c r="G598" s="6"/>
      <c r="H598" s="6"/>
      <c r="I598" s="15"/>
      <c r="J598" s="18"/>
      <c r="K598" s="19" t="str">
        <f t="shared" si="28"/>
        <v/>
      </c>
      <c r="L598" s="20" t="str">
        <f t="shared" si="29"/>
        <v/>
      </c>
      <c r="M598" s="17"/>
      <c r="N598" s="21" t="str">
        <f>IF(B598="","",TRIM(IF(COUNTIF('Registru PV'!$B$5:$B$304,B598)=0,"PV inexistent în registru. ","")&amp;IF(OR(D598="",F598="",G598="",H598="",I598=""),"Date incomplete. ","")&amp;IF(AND(N(L598)&lt;&gt;0,M598=""),"Diferență fără observație. ","")&amp;IF(AND(OR(I598="Deteriorat",I598="Defect",I598="Lipsă"),M598=""),"Stare fără observație. ","")))</f>
        <v/>
      </c>
    </row>
    <row r="599" spans="1:14" x14ac:dyDescent="0.2">
      <c r="A599" s="1" t="str">
        <f t="shared" si="27"/>
        <v/>
      </c>
      <c r="B599" s="15"/>
      <c r="C599" s="16" t="str">
        <f>IF(B599="","",COUNTIF(INDEX($B:$B,5):B599,B599))</f>
        <v/>
      </c>
      <c r="D599" s="17"/>
      <c r="E599" s="6"/>
      <c r="F599" s="15"/>
      <c r="G599" s="6"/>
      <c r="H599" s="6"/>
      <c r="I599" s="15"/>
      <c r="J599" s="18"/>
      <c r="K599" s="19" t="str">
        <f t="shared" si="28"/>
        <v/>
      </c>
      <c r="L599" s="20" t="str">
        <f t="shared" si="29"/>
        <v/>
      </c>
      <c r="M599" s="17"/>
      <c r="N599" s="21" t="str">
        <f>IF(B599="","",TRIM(IF(COUNTIF('Registru PV'!$B$5:$B$304,B599)=0,"PV inexistent în registru. ","")&amp;IF(OR(D599="",F599="",G599="",H599="",I599=""),"Date incomplete. ","")&amp;IF(AND(N(L599)&lt;&gt;0,M599=""),"Diferență fără observație. ","")&amp;IF(AND(OR(I599="Deteriorat",I599="Defect",I599="Lipsă"),M599=""),"Stare fără observație. ","")))</f>
        <v/>
      </c>
    </row>
    <row r="600" spans="1:14" x14ac:dyDescent="0.2">
      <c r="A600" s="1" t="str">
        <f t="shared" si="27"/>
        <v/>
      </c>
      <c r="B600" s="15"/>
      <c r="C600" s="16" t="str">
        <f>IF(B600="","",COUNTIF(INDEX($B:$B,5):B600,B600))</f>
        <v/>
      </c>
      <c r="D600" s="17"/>
      <c r="E600" s="6"/>
      <c r="F600" s="15"/>
      <c r="G600" s="6"/>
      <c r="H600" s="6"/>
      <c r="I600" s="15"/>
      <c r="J600" s="18"/>
      <c r="K600" s="19" t="str">
        <f t="shared" si="28"/>
        <v/>
      </c>
      <c r="L600" s="20" t="str">
        <f t="shared" si="29"/>
        <v/>
      </c>
      <c r="M600" s="17"/>
      <c r="N600" s="21" t="str">
        <f>IF(B600="","",TRIM(IF(COUNTIF('Registru PV'!$B$5:$B$304,B600)=0,"PV inexistent în registru. ","")&amp;IF(OR(D600="",F600="",G600="",H600="",I600=""),"Date incomplete. ","")&amp;IF(AND(N(L600)&lt;&gt;0,M600=""),"Diferență fără observație. ","")&amp;IF(AND(OR(I600="Deteriorat",I600="Defect",I600="Lipsă"),M600=""),"Stare fără observație. ","")))</f>
        <v/>
      </c>
    </row>
    <row r="601" spans="1:14" x14ac:dyDescent="0.2">
      <c r="A601" s="1" t="str">
        <f t="shared" si="27"/>
        <v/>
      </c>
      <c r="B601" s="15"/>
      <c r="C601" s="16" t="str">
        <f>IF(B601="","",COUNTIF(INDEX($B:$B,5):B601,B601))</f>
        <v/>
      </c>
      <c r="D601" s="17"/>
      <c r="E601" s="6"/>
      <c r="F601" s="15"/>
      <c r="G601" s="6"/>
      <c r="H601" s="6"/>
      <c r="I601" s="15"/>
      <c r="J601" s="18"/>
      <c r="K601" s="19" t="str">
        <f t="shared" si="28"/>
        <v/>
      </c>
      <c r="L601" s="20" t="str">
        <f t="shared" si="29"/>
        <v/>
      </c>
      <c r="M601" s="17"/>
      <c r="N601" s="21" t="str">
        <f>IF(B601="","",TRIM(IF(COUNTIF('Registru PV'!$B$5:$B$304,B601)=0,"PV inexistent în registru. ","")&amp;IF(OR(D601="",F601="",G601="",H601="",I601=""),"Date incomplete. ","")&amp;IF(AND(N(L601)&lt;&gt;0,M601=""),"Diferență fără observație. ","")&amp;IF(AND(OR(I601="Deteriorat",I601="Defect",I601="Lipsă"),M601=""),"Stare fără observație. ","")))</f>
        <v/>
      </c>
    </row>
    <row r="602" spans="1:14" x14ac:dyDescent="0.2">
      <c r="A602" s="1" t="str">
        <f t="shared" si="27"/>
        <v/>
      </c>
      <c r="B602" s="15"/>
      <c r="C602" s="16" t="str">
        <f>IF(B602="","",COUNTIF(INDEX($B:$B,5):B602,B602))</f>
        <v/>
      </c>
      <c r="D602" s="17"/>
      <c r="E602" s="6"/>
      <c r="F602" s="15"/>
      <c r="G602" s="6"/>
      <c r="H602" s="6"/>
      <c r="I602" s="15"/>
      <c r="J602" s="18"/>
      <c r="K602" s="19" t="str">
        <f t="shared" si="28"/>
        <v/>
      </c>
      <c r="L602" s="20" t="str">
        <f t="shared" si="29"/>
        <v/>
      </c>
      <c r="M602" s="17"/>
      <c r="N602" s="21" t="str">
        <f>IF(B602="","",TRIM(IF(COUNTIF('Registru PV'!$B$5:$B$304,B602)=0,"PV inexistent în registru. ","")&amp;IF(OR(D602="",F602="",G602="",H602="",I602=""),"Date incomplete. ","")&amp;IF(AND(N(L602)&lt;&gt;0,M602=""),"Diferență fără observație. ","")&amp;IF(AND(OR(I602="Deteriorat",I602="Defect",I602="Lipsă"),M602=""),"Stare fără observație. ","")))</f>
        <v/>
      </c>
    </row>
    <row r="603" spans="1:14" x14ac:dyDescent="0.2">
      <c r="A603" s="1" t="str">
        <f t="shared" si="27"/>
        <v/>
      </c>
      <c r="B603" s="15"/>
      <c r="C603" s="16" t="str">
        <f>IF(B603="","",COUNTIF(INDEX($B:$B,5):B603,B603))</f>
        <v/>
      </c>
      <c r="D603" s="17"/>
      <c r="E603" s="6"/>
      <c r="F603" s="15"/>
      <c r="G603" s="6"/>
      <c r="H603" s="6"/>
      <c r="I603" s="15"/>
      <c r="J603" s="18"/>
      <c r="K603" s="19" t="str">
        <f t="shared" si="28"/>
        <v/>
      </c>
      <c r="L603" s="20" t="str">
        <f t="shared" si="29"/>
        <v/>
      </c>
      <c r="M603" s="17"/>
      <c r="N603" s="21" t="str">
        <f>IF(B603="","",TRIM(IF(COUNTIF('Registru PV'!$B$5:$B$304,B603)=0,"PV inexistent în registru. ","")&amp;IF(OR(D603="",F603="",G603="",H603="",I603=""),"Date incomplete. ","")&amp;IF(AND(N(L603)&lt;&gt;0,M603=""),"Diferență fără observație. ","")&amp;IF(AND(OR(I603="Deteriorat",I603="Defect",I603="Lipsă"),M603=""),"Stare fără observație. ","")))</f>
        <v/>
      </c>
    </row>
    <row r="604" spans="1:14" x14ac:dyDescent="0.2">
      <c r="A604" s="1" t="str">
        <f t="shared" si="27"/>
        <v/>
      </c>
      <c r="B604" s="15"/>
      <c r="C604" s="16" t="str">
        <f>IF(B604="","",COUNTIF(INDEX($B:$B,5):B604,B604))</f>
        <v/>
      </c>
      <c r="D604" s="17"/>
      <c r="E604" s="6"/>
      <c r="F604" s="15"/>
      <c r="G604" s="6"/>
      <c r="H604" s="6"/>
      <c r="I604" s="15"/>
      <c r="J604" s="18"/>
      <c r="K604" s="19" t="str">
        <f t="shared" si="28"/>
        <v/>
      </c>
      <c r="L604" s="20" t="str">
        <f t="shared" si="29"/>
        <v/>
      </c>
      <c r="M604" s="17"/>
      <c r="N604" s="21" t="str">
        <f>IF(B604="","",TRIM(IF(COUNTIF('Registru PV'!$B$5:$B$304,B604)=0,"PV inexistent în registru. ","")&amp;IF(OR(D604="",F604="",G604="",H604="",I604=""),"Date incomplete. ","")&amp;IF(AND(N(L604)&lt;&gt;0,M604=""),"Diferență fără observație. ","")&amp;IF(AND(OR(I604="Deteriorat",I604="Defect",I604="Lipsă"),M604=""),"Stare fără observație. ","")))</f>
        <v/>
      </c>
    </row>
    <row r="605" spans="1:14" x14ac:dyDescent="0.2">
      <c r="A605" s="1" t="str">
        <f t="shared" si="27"/>
        <v/>
      </c>
      <c r="B605" s="15"/>
      <c r="C605" s="16" t="str">
        <f>IF(B605="","",COUNTIF(INDEX($B:$B,5):B605,B605))</f>
        <v/>
      </c>
      <c r="D605" s="17"/>
      <c r="E605" s="6"/>
      <c r="F605" s="15"/>
      <c r="G605" s="6"/>
      <c r="H605" s="6"/>
      <c r="I605" s="15"/>
      <c r="J605" s="18"/>
      <c r="K605" s="19" t="str">
        <f t="shared" si="28"/>
        <v/>
      </c>
      <c r="L605" s="20" t="str">
        <f t="shared" si="29"/>
        <v/>
      </c>
      <c r="M605" s="17"/>
      <c r="N605" s="21" t="str">
        <f>IF(B605="","",TRIM(IF(COUNTIF('Registru PV'!$B$5:$B$304,B605)=0,"PV inexistent în registru. ","")&amp;IF(OR(D605="",F605="",G605="",H605="",I605=""),"Date incomplete. ","")&amp;IF(AND(N(L605)&lt;&gt;0,M605=""),"Diferență fără observație. ","")&amp;IF(AND(OR(I605="Deteriorat",I605="Defect",I605="Lipsă"),M605=""),"Stare fără observație. ","")))</f>
        <v/>
      </c>
    </row>
    <row r="606" spans="1:14" x14ac:dyDescent="0.2">
      <c r="A606" s="1" t="str">
        <f t="shared" si="27"/>
        <v/>
      </c>
      <c r="B606" s="15"/>
      <c r="C606" s="16" t="str">
        <f>IF(B606="","",COUNTIF(INDEX($B:$B,5):B606,B606))</f>
        <v/>
      </c>
      <c r="D606" s="17"/>
      <c r="E606" s="6"/>
      <c r="F606" s="15"/>
      <c r="G606" s="6"/>
      <c r="H606" s="6"/>
      <c r="I606" s="15"/>
      <c r="J606" s="18"/>
      <c r="K606" s="19" t="str">
        <f t="shared" si="28"/>
        <v/>
      </c>
      <c r="L606" s="20" t="str">
        <f t="shared" si="29"/>
        <v/>
      </c>
      <c r="M606" s="17"/>
      <c r="N606" s="21" t="str">
        <f>IF(B606="","",TRIM(IF(COUNTIF('Registru PV'!$B$5:$B$304,B606)=0,"PV inexistent în registru. ","")&amp;IF(OR(D606="",F606="",G606="",H606="",I606=""),"Date incomplete. ","")&amp;IF(AND(N(L606)&lt;&gt;0,M606=""),"Diferență fără observație. ","")&amp;IF(AND(OR(I606="Deteriorat",I606="Defect",I606="Lipsă"),M606=""),"Stare fără observație. ","")))</f>
        <v/>
      </c>
    </row>
    <row r="607" spans="1:14" x14ac:dyDescent="0.2">
      <c r="A607" s="1" t="str">
        <f t="shared" si="27"/>
        <v/>
      </c>
      <c r="B607" s="15"/>
      <c r="C607" s="16" t="str">
        <f>IF(B607="","",COUNTIF(INDEX($B:$B,5):B607,B607))</f>
        <v/>
      </c>
      <c r="D607" s="17"/>
      <c r="E607" s="6"/>
      <c r="F607" s="15"/>
      <c r="G607" s="6"/>
      <c r="H607" s="6"/>
      <c r="I607" s="15"/>
      <c r="J607" s="18"/>
      <c r="K607" s="19" t="str">
        <f t="shared" si="28"/>
        <v/>
      </c>
      <c r="L607" s="20" t="str">
        <f t="shared" si="29"/>
        <v/>
      </c>
      <c r="M607" s="17"/>
      <c r="N607" s="21" t="str">
        <f>IF(B607="","",TRIM(IF(COUNTIF('Registru PV'!$B$5:$B$304,B607)=0,"PV inexistent în registru. ","")&amp;IF(OR(D607="",F607="",G607="",H607="",I607=""),"Date incomplete. ","")&amp;IF(AND(N(L607)&lt;&gt;0,M607=""),"Diferență fără observație. ","")&amp;IF(AND(OR(I607="Deteriorat",I607="Defect",I607="Lipsă"),M607=""),"Stare fără observație. ","")))</f>
        <v/>
      </c>
    </row>
    <row r="608" spans="1:14" x14ac:dyDescent="0.2">
      <c r="A608" s="1" t="str">
        <f t="shared" si="27"/>
        <v/>
      </c>
      <c r="B608" s="15"/>
      <c r="C608" s="16" t="str">
        <f>IF(B608="","",COUNTIF(INDEX($B:$B,5):B608,B608))</f>
        <v/>
      </c>
      <c r="D608" s="17"/>
      <c r="E608" s="6"/>
      <c r="F608" s="15"/>
      <c r="G608" s="6"/>
      <c r="H608" s="6"/>
      <c r="I608" s="15"/>
      <c r="J608" s="18"/>
      <c r="K608" s="19" t="str">
        <f t="shared" si="28"/>
        <v/>
      </c>
      <c r="L608" s="20" t="str">
        <f t="shared" si="29"/>
        <v/>
      </c>
      <c r="M608" s="17"/>
      <c r="N608" s="21" t="str">
        <f>IF(B608="","",TRIM(IF(COUNTIF('Registru PV'!$B$5:$B$304,B608)=0,"PV inexistent în registru. ","")&amp;IF(OR(D608="",F608="",G608="",H608="",I608=""),"Date incomplete. ","")&amp;IF(AND(N(L608)&lt;&gt;0,M608=""),"Diferență fără observație. ","")&amp;IF(AND(OR(I608="Deteriorat",I608="Defect",I608="Lipsă"),M608=""),"Stare fără observație. ","")))</f>
        <v/>
      </c>
    </row>
    <row r="609" spans="1:14" x14ac:dyDescent="0.2">
      <c r="A609" s="1" t="str">
        <f t="shared" si="27"/>
        <v/>
      </c>
      <c r="B609" s="15"/>
      <c r="C609" s="16" t="str">
        <f>IF(B609="","",COUNTIF(INDEX($B:$B,5):B609,B609))</f>
        <v/>
      </c>
      <c r="D609" s="17"/>
      <c r="E609" s="6"/>
      <c r="F609" s="15"/>
      <c r="G609" s="6"/>
      <c r="H609" s="6"/>
      <c r="I609" s="15"/>
      <c r="J609" s="18"/>
      <c r="K609" s="19" t="str">
        <f t="shared" si="28"/>
        <v/>
      </c>
      <c r="L609" s="20" t="str">
        <f t="shared" si="29"/>
        <v/>
      </c>
      <c r="M609" s="17"/>
      <c r="N609" s="21" t="str">
        <f>IF(B609="","",TRIM(IF(COUNTIF('Registru PV'!$B$5:$B$304,B609)=0,"PV inexistent în registru. ","")&amp;IF(OR(D609="",F609="",G609="",H609="",I609=""),"Date incomplete. ","")&amp;IF(AND(N(L609)&lt;&gt;0,M609=""),"Diferență fără observație. ","")&amp;IF(AND(OR(I609="Deteriorat",I609="Defect",I609="Lipsă"),M609=""),"Stare fără observație. ","")))</f>
        <v/>
      </c>
    </row>
    <row r="610" spans="1:14" x14ac:dyDescent="0.2">
      <c r="A610" s="1" t="str">
        <f t="shared" si="27"/>
        <v/>
      </c>
      <c r="B610" s="15"/>
      <c r="C610" s="16" t="str">
        <f>IF(B610="","",COUNTIF(INDEX($B:$B,5):B610,B610))</f>
        <v/>
      </c>
      <c r="D610" s="17"/>
      <c r="E610" s="6"/>
      <c r="F610" s="15"/>
      <c r="G610" s="6"/>
      <c r="H610" s="6"/>
      <c r="I610" s="15"/>
      <c r="J610" s="18"/>
      <c r="K610" s="19" t="str">
        <f t="shared" si="28"/>
        <v/>
      </c>
      <c r="L610" s="20" t="str">
        <f t="shared" si="29"/>
        <v/>
      </c>
      <c r="M610" s="17"/>
      <c r="N610" s="21" t="str">
        <f>IF(B610="","",TRIM(IF(COUNTIF('Registru PV'!$B$5:$B$304,B610)=0,"PV inexistent în registru. ","")&amp;IF(OR(D610="",F610="",G610="",H610="",I610=""),"Date incomplete. ","")&amp;IF(AND(N(L610)&lt;&gt;0,M610=""),"Diferență fără observație. ","")&amp;IF(AND(OR(I610="Deteriorat",I610="Defect",I610="Lipsă"),M610=""),"Stare fără observație. ","")))</f>
        <v/>
      </c>
    </row>
    <row r="611" spans="1:14" x14ac:dyDescent="0.2">
      <c r="A611" s="1" t="str">
        <f t="shared" si="27"/>
        <v/>
      </c>
      <c r="B611" s="15"/>
      <c r="C611" s="16" t="str">
        <f>IF(B611="","",COUNTIF(INDEX($B:$B,5):B611,B611))</f>
        <v/>
      </c>
      <c r="D611" s="17"/>
      <c r="E611" s="6"/>
      <c r="F611" s="15"/>
      <c r="G611" s="6"/>
      <c r="H611" s="6"/>
      <c r="I611" s="15"/>
      <c r="J611" s="18"/>
      <c r="K611" s="19" t="str">
        <f t="shared" si="28"/>
        <v/>
      </c>
      <c r="L611" s="20" t="str">
        <f t="shared" si="29"/>
        <v/>
      </c>
      <c r="M611" s="17"/>
      <c r="N611" s="21" t="str">
        <f>IF(B611="","",TRIM(IF(COUNTIF('Registru PV'!$B$5:$B$304,B611)=0,"PV inexistent în registru. ","")&amp;IF(OR(D611="",F611="",G611="",H611="",I611=""),"Date incomplete. ","")&amp;IF(AND(N(L611)&lt;&gt;0,M611=""),"Diferență fără observație. ","")&amp;IF(AND(OR(I611="Deteriorat",I611="Defect",I611="Lipsă"),M611=""),"Stare fără observație. ","")))</f>
        <v/>
      </c>
    </row>
    <row r="612" spans="1:14" x14ac:dyDescent="0.2">
      <c r="A612" s="1" t="str">
        <f t="shared" si="27"/>
        <v/>
      </c>
      <c r="B612" s="15"/>
      <c r="C612" s="16" t="str">
        <f>IF(B612="","",COUNTIF(INDEX($B:$B,5):B612,B612))</f>
        <v/>
      </c>
      <c r="D612" s="17"/>
      <c r="E612" s="6"/>
      <c r="F612" s="15"/>
      <c r="G612" s="6"/>
      <c r="H612" s="6"/>
      <c r="I612" s="15"/>
      <c r="J612" s="18"/>
      <c r="K612" s="19" t="str">
        <f t="shared" si="28"/>
        <v/>
      </c>
      <c r="L612" s="20" t="str">
        <f t="shared" si="29"/>
        <v/>
      </c>
      <c r="M612" s="17"/>
      <c r="N612" s="21" t="str">
        <f>IF(B612="","",TRIM(IF(COUNTIF('Registru PV'!$B$5:$B$304,B612)=0,"PV inexistent în registru. ","")&amp;IF(OR(D612="",F612="",G612="",H612="",I612=""),"Date incomplete. ","")&amp;IF(AND(N(L612)&lt;&gt;0,M612=""),"Diferență fără observație. ","")&amp;IF(AND(OR(I612="Deteriorat",I612="Defect",I612="Lipsă"),M612=""),"Stare fără observație. ","")))</f>
        <v/>
      </c>
    </row>
    <row r="613" spans="1:14" x14ac:dyDescent="0.2">
      <c r="A613" s="1" t="str">
        <f t="shared" si="27"/>
        <v/>
      </c>
      <c r="B613" s="15"/>
      <c r="C613" s="16" t="str">
        <f>IF(B613="","",COUNTIF(INDEX($B:$B,5):B613,B613))</f>
        <v/>
      </c>
      <c r="D613" s="17"/>
      <c r="E613" s="6"/>
      <c r="F613" s="15"/>
      <c r="G613" s="6"/>
      <c r="H613" s="6"/>
      <c r="I613" s="15"/>
      <c r="J613" s="18"/>
      <c r="K613" s="19" t="str">
        <f t="shared" si="28"/>
        <v/>
      </c>
      <c r="L613" s="20" t="str">
        <f t="shared" si="29"/>
        <v/>
      </c>
      <c r="M613" s="17"/>
      <c r="N613" s="21" t="str">
        <f>IF(B613="","",TRIM(IF(COUNTIF('Registru PV'!$B$5:$B$304,B613)=0,"PV inexistent în registru. ","")&amp;IF(OR(D613="",F613="",G613="",H613="",I613=""),"Date incomplete. ","")&amp;IF(AND(N(L613)&lt;&gt;0,M613=""),"Diferență fără observație. ","")&amp;IF(AND(OR(I613="Deteriorat",I613="Defect",I613="Lipsă"),M613=""),"Stare fără observație. ","")))</f>
        <v/>
      </c>
    </row>
    <row r="614" spans="1:14" x14ac:dyDescent="0.2">
      <c r="A614" s="1" t="str">
        <f t="shared" si="27"/>
        <v/>
      </c>
      <c r="B614" s="15"/>
      <c r="C614" s="16" t="str">
        <f>IF(B614="","",COUNTIF(INDEX($B:$B,5):B614,B614))</f>
        <v/>
      </c>
      <c r="D614" s="17"/>
      <c r="E614" s="6"/>
      <c r="F614" s="15"/>
      <c r="G614" s="6"/>
      <c r="H614" s="6"/>
      <c r="I614" s="15"/>
      <c r="J614" s="18"/>
      <c r="K614" s="19" t="str">
        <f t="shared" si="28"/>
        <v/>
      </c>
      <c r="L614" s="20" t="str">
        <f t="shared" si="29"/>
        <v/>
      </c>
      <c r="M614" s="17"/>
      <c r="N614" s="21" t="str">
        <f>IF(B614="","",TRIM(IF(COUNTIF('Registru PV'!$B$5:$B$304,B614)=0,"PV inexistent în registru. ","")&amp;IF(OR(D614="",F614="",G614="",H614="",I614=""),"Date incomplete. ","")&amp;IF(AND(N(L614)&lt;&gt;0,M614=""),"Diferență fără observație. ","")&amp;IF(AND(OR(I614="Deteriorat",I614="Defect",I614="Lipsă"),M614=""),"Stare fără observație. ","")))</f>
        <v/>
      </c>
    </row>
    <row r="615" spans="1:14" x14ac:dyDescent="0.2">
      <c r="A615" s="1" t="str">
        <f t="shared" si="27"/>
        <v/>
      </c>
      <c r="B615" s="15"/>
      <c r="C615" s="16" t="str">
        <f>IF(B615="","",COUNTIF(INDEX($B:$B,5):B615,B615))</f>
        <v/>
      </c>
      <c r="D615" s="17"/>
      <c r="E615" s="6"/>
      <c r="F615" s="15"/>
      <c r="G615" s="6"/>
      <c r="H615" s="6"/>
      <c r="I615" s="15"/>
      <c r="J615" s="18"/>
      <c r="K615" s="19" t="str">
        <f t="shared" si="28"/>
        <v/>
      </c>
      <c r="L615" s="20" t="str">
        <f t="shared" si="29"/>
        <v/>
      </c>
      <c r="M615" s="17"/>
      <c r="N615" s="21" t="str">
        <f>IF(B615="","",TRIM(IF(COUNTIF('Registru PV'!$B$5:$B$304,B615)=0,"PV inexistent în registru. ","")&amp;IF(OR(D615="",F615="",G615="",H615="",I615=""),"Date incomplete. ","")&amp;IF(AND(N(L615)&lt;&gt;0,M615=""),"Diferență fără observație. ","")&amp;IF(AND(OR(I615="Deteriorat",I615="Defect",I615="Lipsă"),M615=""),"Stare fără observație. ","")))</f>
        <v/>
      </c>
    </row>
    <row r="616" spans="1:14" x14ac:dyDescent="0.2">
      <c r="A616" s="1" t="str">
        <f t="shared" si="27"/>
        <v/>
      </c>
      <c r="B616" s="15"/>
      <c r="C616" s="16" t="str">
        <f>IF(B616="","",COUNTIF(INDEX($B:$B,5):B616,B616))</f>
        <v/>
      </c>
      <c r="D616" s="17"/>
      <c r="E616" s="6"/>
      <c r="F616" s="15"/>
      <c r="G616" s="6"/>
      <c r="H616" s="6"/>
      <c r="I616" s="15"/>
      <c r="J616" s="18"/>
      <c r="K616" s="19" t="str">
        <f t="shared" si="28"/>
        <v/>
      </c>
      <c r="L616" s="20" t="str">
        <f t="shared" si="29"/>
        <v/>
      </c>
      <c r="M616" s="17"/>
      <c r="N616" s="21" t="str">
        <f>IF(B616="","",TRIM(IF(COUNTIF('Registru PV'!$B$5:$B$304,B616)=0,"PV inexistent în registru. ","")&amp;IF(OR(D616="",F616="",G616="",H616="",I616=""),"Date incomplete. ","")&amp;IF(AND(N(L616)&lt;&gt;0,M616=""),"Diferență fără observație. ","")&amp;IF(AND(OR(I616="Deteriorat",I616="Defect",I616="Lipsă"),M616=""),"Stare fără observație. ","")))</f>
        <v/>
      </c>
    </row>
    <row r="617" spans="1:14" x14ac:dyDescent="0.2">
      <c r="A617" s="1" t="str">
        <f t="shared" si="27"/>
        <v/>
      </c>
      <c r="B617" s="15"/>
      <c r="C617" s="16" t="str">
        <f>IF(B617="","",COUNTIF(INDEX($B:$B,5):B617,B617))</f>
        <v/>
      </c>
      <c r="D617" s="17"/>
      <c r="E617" s="6"/>
      <c r="F617" s="15"/>
      <c r="G617" s="6"/>
      <c r="H617" s="6"/>
      <c r="I617" s="15"/>
      <c r="J617" s="18"/>
      <c r="K617" s="19" t="str">
        <f t="shared" si="28"/>
        <v/>
      </c>
      <c r="L617" s="20" t="str">
        <f t="shared" si="29"/>
        <v/>
      </c>
      <c r="M617" s="17"/>
      <c r="N617" s="21" t="str">
        <f>IF(B617="","",TRIM(IF(COUNTIF('Registru PV'!$B$5:$B$304,B617)=0,"PV inexistent în registru. ","")&amp;IF(OR(D617="",F617="",G617="",H617="",I617=""),"Date incomplete. ","")&amp;IF(AND(N(L617)&lt;&gt;0,M617=""),"Diferență fără observație. ","")&amp;IF(AND(OR(I617="Deteriorat",I617="Defect",I617="Lipsă"),M617=""),"Stare fără observație. ","")))</f>
        <v/>
      </c>
    </row>
    <row r="618" spans="1:14" x14ac:dyDescent="0.2">
      <c r="A618" s="1" t="str">
        <f t="shared" si="27"/>
        <v/>
      </c>
      <c r="B618" s="15"/>
      <c r="C618" s="16" t="str">
        <f>IF(B618="","",COUNTIF(INDEX($B:$B,5):B618,B618))</f>
        <v/>
      </c>
      <c r="D618" s="17"/>
      <c r="E618" s="6"/>
      <c r="F618" s="15"/>
      <c r="G618" s="6"/>
      <c r="H618" s="6"/>
      <c r="I618" s="15"/>
      <c r="J618" s="18"/>
      <c r="K618" s="19" t="str">
        <f t="shared" si="28"/>
        <v/>
      </c>
      <c r="L618" s="20" t="str">
        <f t="shared" si="29"/>
        <v/>
      </c>
      <c r="M618" s="17"/>
      <c r="N618" s="21" t="str">
        <f>IF(B618="","",TRIM(IF(COUNTIF('Registru PV'!$B$5:$B$304,B618)=0,"PV inexistent în registru. ","")&amp;IF(OR(D618="",F618="",G618="",H618="",I618=""),"Date incomplete. ","")&amp;IF(AND(N(L618)&lt;&gt;0,M618=""),"Diferență fără observație. ","")&amp;IF(AND(OR(I618="Deteriorat",I618="Defect",I618="Lipsă"),M618=""),"Stare fără observație. ","")))</f>
        <v/>
      </c>
    </row>
    <row r="619" spans="1:14" x14ac:dyDescent="0.2">
      <c r="A619" s="1" t="str">
        <f t="shared" si="27"/>
        <v/>
      </c>
      <c r="B619" s="15"/>
      <c r="C619" s="16" t="str">
        <f>IF(B619="","",COUNTIF(INDEX($B:$B,5):B619,B619))</f>
        <v/>
      </c>
      <c r="D619" s="17"/>
      <c r="E619" s="6"/>
      <c r="F619" s="15"/>
      <c r="G619" s="6"/>
      <c r="H619" s="6"/>
      <c r="I619" s="15"/>
      <c r="J619" s="18"/>
      <c r="K619" s="19" t="str">
        <f t="shared" si="28"/>
        <v/>
      </c>
      <c r="L619" s="20" t="str">
        <f t="shared" si="29"/>
        <v/>
      </c>
      <c r="M619" s="17"/>
      <c r="N619" s="21" t="str">
        <f>IF(B619="","",TRIM(IF(COUNTIF('Registru PV'!$B$5:$B$304,B619)=0,"PV inexistent în registru. ","")&amp;IF(OR(D619="",F619="",G619="",H619="",I619=""),"Date incomplete. ","")&amp;IF(AND(N(L619)&lt;&gt;0,M619=""),"Diferență fără observație. ","")&amp;IF(AND(OR(I619="Deteriorat",I619="Defect",I619="Lipsă"),M619=""),"Stare fără observație. ","")))</f>
        <v/>
      </c>
    </row>
    <row r="620" spans="1:14" x14ac:dyDescent="0.2">
      <c r="A620" s="1" t="str">
        <f t="shared" si="27"/>
        <v/>
      </c>
      <c r="B620" s="15"/>
      <c r="C620" s="16" t="str">
        <f>IF(B620="","",COUNTIF(INDEX($B:$B,5):B620,B620))</f>
        <v/>
      </c>
      <c r="D620" s="17"/>
      <c r="E620" s="6"/>
      <c r="F620" s="15"/>
      <c r="G620" s="6"/>
      <c r="H620" s="6"/>
      <c r="I620" s="15"/>
      <c r="J620" s="18"/>
      <c r="K620" s="19" t="str">
        <f t="shared" si="28"/>
        <v/>
      </c>
      <c r="L620" s="20" t="str">
        <f t="shared" si="29"/>
        <v/>
      </c>
      <c r="M620" s="17"/>
      <c r="N620" s="21" t="str">
        <f>IF(B620="","",TRIM(IF(COUNTIF('Registru PV'!$B$5:$B$304,B620)=0,"PV inexistent în registru. ","")&amp;IF(OR(D620="",F620="",G620="",H620="",I620=""),"Date incomplete. ","")&amp;IF(AND(N(L620)&lt;&gt;0,M620=""),"Diferență fără observație. ","")&amp;IF(AND(OR(I620="Deteriorat",I620="Defect",I620="Lipsă"),M620=""),"Stare fără observație. ","")))</f>
        <v/>
      </c>
    </row>
    <row r="621" spans="1:14" x14ac:dyDescent="0.2">
      <c r="A621" s="1" t="str">
        <f t="shared" si="27"/>
        <v/>
      </c>
      <c r="B621" s="15"/>
      <c r="C621" s="16" t="str">
        <f>IF(B621="","",COUNTIF(INDEX($B:$B,5):B621,B621))</f>
        <v/>
      </c>
      <c r="D621" s="17"/>
      <c r="E621" s="6"/>
      <c r="F621" s="15"/>
      <c r="G621" s="6"/>
      <c r="H621" s="6"/>
      <c r="I621" s="15"/>
      <c r="J621" s="18"/>
      <c r="K621" s="19" t="str">
        <f t="shared" si="28"/>
        <v/>
      </c>
      <c r="L621" s="20" t="str">
        <f t="shared" si="29"/>
        <v/>
      </c>
      <c r="M621" s="17"/>
      <c r="N621" s="21" t="str">
        <f>IF(B621="","",TRIM(IF(COUNTIF('Registru PV'!$B$5:$B$304,B621)=0,"PV inexistent în registru. ","")&amp;IF(OR(D621="",F621="",G621="",H621="",I621=""),"Date incomplete. ","")&amp;IF(AND(N(L621)&lt;&gt;0,M621=""),"Diferență fără observație. ","")&amp;IF(AND(OR(I621="Deteriorat",I621="Defect",I621="Lipsă"),M621=""),"Stare fără observație. ","")))</f>
        <v/>
      </c>
    </row>
    <row r="622" spans="1:14" x14ac:dyDescent="0.2">
      <c r="A622" s="1" t="str">
        <f t="shared" si="27"/>
        <v/>
      </c>
      <c r="B622" s="15"/>
      <c r="C622" s="16" t="str">
        <f>IF(B622="","",COUNTIF(INDEX($B:$B,5):B622,B622))</f>
        <v/>
      </c>
      <c r="D622" s="17"/>
      <c r="E622" s="6"/>
      <c r="F622" s="15"/>
      <c r="G622" s="6"/>
      <c r="H622" s="6"/>
      <c r="I622" s="15"/>
      <c r="J622" s="18"/>
      <c r="K622" s="19" t="str">
        <f t="shared" si="28"/>
        <v/>
      </c>
      <c r="L622" s="20" t="str">
        <f t="shared" si="29"/>
        <v/>
      </c>
      <c r="M622" s="17"/>
      <c r="N622" s="21" t="str">
        <f>IF(B622="","",TRIM(IF(COUNTIF('Registru PV'!$B$5:$B$304,B622)=0,"PV inexistent în registru. ","")&amp;IF(OR(D622="",F622="",G622="",H622="",I622=""),"Date incomplete. ","")&amp;IF(AND(N(L622)&lt;&gt;0,M622=""),"Diferență fără observație. ","")&amp;IF(AND(OR(I622="Deteriorat",I622="Defect",I622="Lipsă"),M622=""),"Stare fără observație. ","")))</f>
        <v/>
      </c>
    </row>
    <row r="623" spans="1:14" x14ac:dyDescent="0.2">
      <c r="A623" s="1" t="str">
        <f t="shared" si="27"/>
        <v/>
      </c>
      <c r="B623" s="15"/>
      <c r="C623" s="16" t="str">
        <f>IF(B623="","",COUNTIF(INDEX($B:$B,5):B623,B623))</f>
        <v/>
      </c>
      <c r="D623" s="17"/>
      <c r="E623" s="6"/>
      <c r="F623" s="15"/>
      <c r="G623" s="6"/>
      <c r="H623" s="6"/>
      <c r="I623" s="15"/>
      <c r="J623" s="18"/>
      <c r="K623" s="19" t="str">
        <f t="shared" si="28"/>
        <v/>
      </c>
      <c r="L623" s="20" t="str">
        <f t="shared" si="29"/>
        <v/>
      </c>
      <c r="M623" s="17"/>
      <c r="N623" s="21" t="str">
        <f>IF(B623="","",TRIM(IF(COUNTIF('Registru PV'!$B$5:$B$304,B623)=0,"PV inexistent în registru. ","")&amp;IF(OR(D623="",F623="",G623="",H623="",I623=""),"Date incomplete. ","")&amp;IF(AND(N(L623)&lt;&gt;0,M623=""),"Diferență fără observație. ","")&amp;IF(AND(OR(I623="Deteriorat",I623="Defect",I623="Lipsă"),M623=""),"Stare fără observație. ","")))</f>
        <v/>
      </c>
    </row>
    <row r="624" spans="1:14" x14ac:dyDescent="0.2">
      <c r="A624" s="1" t="str">
        <f t="shared" si="27"/>
        <v/>
      </c>
      <c r="B624" s="15"/>
      <c r="C624" s="16" t="str">
        <f>IF(B624="","",COUNTIF(INDEX($B:$B,5):B624,B624))</f>
        <v/>
      </c>
      <c r="D624" s="17"/>
      <c r="E624" s="6"/>
      <c r="F624" s="15"/>
      <c r="G624" s="6"/>
      <c r="H624" s="6"/>
      <c r="I624" s="15"/>
      <c r="J624" s="18"/>
      <c r="K624" s="19" t="str">
        <f t="shared" si="28"/>
        <v/>
      </c>
      <c r="L624" s="20" t="str">
        <f t="shared" si="29"/>
        <v/>
      </c>
      <c r="M624" s="17"/>
      <c r="N624" s="21" t="str">
        <f>IF(B624="","",TRIM(IF(COUNTIF('Registru PV'!$B$5:$B$304,B624)=0,"PV inexistent în registru. ","")&amp;IF(OR(D624="",F624="",G624="",H624="",I624=""),"Date incomplete. ","")&amp;IF(AND(N(L624)&lt;&gt;0,M624=""),"Diferență fără observație. ","")&amp;IF(AND(OR(I624="Deteriorat",I624="Defect",I624="Lipsă"),M624=""),"Stare fără observație. ","")))</f>
        <v/>
      </c>
    </row>
    <row r="625" spans="1:14" x14ac:dyDescent="0.2">
      <c r="A625" s="1" t="str">
        <f t="shared" si="27"/>
        <v/>
      </c>
      <c r="B625" s="15"/>
      <c r="C625" s="16" t="str">
        <f>IF(B625="","",COUNTIF(INDEX($B:$B,5):B625,B625))</f>
        <v/>
      </c>
      <c r="D625" s="17"/>
      <c r="E625" s="6"/>
      <c r="F625" s="15"/>
      <c r="G625" s="6"/>
      <c r="H625" s="6"/>
      <c r="I625" s="15"/>
      <c r="J625" s="18"/>
      <c r="K625" s="19" t="str">
        <f t="shared" si="28"/>
        <v/>
      </c>
      <c r="L625" s="20" t="str">
        <f t="shared" si="29"/>
        <v/>
      </c>
      <c r="M625" s="17"/>
      <c r="N625" s="21" t="str">
        <f>IF(B625="","",TRIM(IF(COUNTIF('Registru PV'!$B$5:$B$304,B625)=0,"PV inexistent în registru. ","")&amp;IF(OR(D625="",F625="",G625="",H625="",I625=""),"Date incomplete. ","")&amp;IF(AND(N(L625)&lt;&gt;0,M625=""),"Diferență fără observație. ","")&amp;IF(AND(OR(I625="Deteriorat",I625="Defect",I625="Lipsă"),M625=""),"Stare fără observație. ","")))</f>
        <v/>
      </c>
    </row>
    <row r="626" spans="1:14" x14ac:dyDescent="0.2">
      <c r="A626" s="1" t="str">
        <f t="shared" si="27"/>
        <v/>
      </c>
      <c r="B626" s="15"/>
      <c r="C626" s="16" t="str">
        <f>IF(B626="","",COUNTIF(INDEX($B:$B,5):B626,B626))</f>
        <v/>
      </c>
      <c r="D626" s="17"/>
      <c r="E626" s="6"/>
      <c r="F626" s="15"/>
      <c r="G626" s="6"/>
      <c r="H626" s="6"/>
      <c r="I626" s="15"/>
      <c r="J626" s="18"/>
      <c r="K626" s="19" t="str">
        <f t="shared" si="28"/>
        <v/>
      </c>
      <c r="L626" s="20" t="str">
        <f t="shared" si="29"/>
        <v/>
      </c>
      <c r="M626" s="17"/>
      <c r="N626" s="21" t="str">
        <f>IF(B626="","",TRIM(IF(COUNTIF('Registru PV'!$B$5:$B$304,B626)=0,"PV inexistent în registru. ","")&amp;IF(OR(D626="",F626="",G626="",H626="",I626=""),"Date incomplete. ","")&amp;IF(AND(N(L626)&lt;&gt;0,M626=""),"Diferență fără observație. ","")&amp;IF(AND(OR(I626="Deteriorat",I626="Defect",I626="Lipsă"),M626=""),"Stare fără observație. ","")))</f>
        <v/>
      </c>
    </row>
    <row r="627" spans="1:14" x14ac:dyDescent="0.2">
      <c r="A627" s="1" t="str">
        <f t="shared" si="27"/>
        <v/>
      </c>
      <c r="B627" s="15"/>
      <c r="C627" s="16" t="str">
        <f>IF(B627="","",COUNTIF(INDEX($B:$B,5):B627,B627))</f>
        <v/>
      </c>
      <c r="D627" s="17"/>
      <c r="E627" s="6"/>
      <c r="F627" s="15"/>
      <c r="G627" s="6"/>
      <c r="H627" s="6"/>
      <c r="I627" s="15"/>
      <c r="J627" s="18"/>
      <c r="K627" s="19" t="str">
        <f t="shared" si="28"/>
        <v/>
      </c>
      <c r="L627" s="20" t="str">
        <f t="shared" si="29"/>
        <v/>
      </c>
      <c r="M627" s="17"/>
      <c r="N627" s="21" t="str">
        <f>IF(B627="","",TRIM(IF(COUNTIF('Registru PV'!$B$5:$B$304,B627)=0,"PV inexistent în registru. ","")&amp;IF(OR(D627="",F627="",G627="",H627="",I627=""),"Date incomplete. ","")&amp;IF(AND(N(L627)&lt;&gt;0,M627=""),"Diferență fără observație. ","")&amp;IF(AND(OR(I627="Deteriorat",I627="Defect",I627="Lipsă"),M627=""),"Stare fără observație. ","")))</f>
        <v/>
      </c>
    </row>
    <row r="628" spans="1:14" x14ac:dyDescent="0.2">
      <c r="A628" s="1" t="str">
        <f t="shared" si="27"/>
        <v/>
      </c>
      <c r="B628" s="15"/>
      <c r="C628" s="16" t="str">
        <f>IF(B628="","",COUNTIF(INDEX($B:$B,5):B628,B628))</f>
        <v/>
      </c>
      <c r="D628" s="17"/>
      <c r="E628" s="6"/>
      <c r="F628" s="15"/>
      <c r="G628" s="6"/>
      <c r="H628" s="6"/>
      <c r="I628" s="15"/>
      <c r="J628" s="18"/>
      <c r="K628" s="19" t="str">
        <f t="shared" si="28"/>
        <v/>
      </c>
      <c r="L628" s="20" t="str">
        <f t="shared" si="29"/>
        <v/>
      </c>
      <c r="M628" s="17"/>
      <c r="N628" s="21" t="str">
        <f>IF(B628="","",TRIM(IF(COUNTIF('Registru PV'!$B$5:$B$304,B628)=0,"PV inexistent în registru. ","")&amp;IF(OR(D628="",F628="",G628="",H628="",I628=""),"Date incomplete. ","")&amp;IF(AND(N(L628)&lt;&gt;0,M628=""),"Diferență fără observație. ","")&amp;IF(AND(OR(I628="Deteriorat",I628="Defect",I628="Lipsă"),M628=""),"Stare fără observație. ","")))</f>
        <v/>
      </c>
    </row>
    <row r="629" spans="1:14" x14ac:dyDescent="0.2">
      <c r="A629" s="1" t="str">
        <f t="shared" si="27"/>
        <v/>
      </c>
      <c r="B629" s="15"/>
      <c r="C629" s="16" t="str">
        <f>IF(B629="","",COUNTIF(INDEX($B:$B,5):B629,B629))</f>
        <v/>
      </c>
      <c r="D629" s="17"/>
      <c r="E629" s="6"/>
      <c r="F629" s="15"/>
      <c r="G629" s="6"/>
      <c r="H629" s="6"/>
      <c r="I629" s="15"/>
      <c r="J629" s="18"/>
      <c r="K629" s="19" t="str">
        <f t="shared" si="28"/>
        <v/>
      </c>
      <c r="L629" s="20" t="str">
        <f t="shared" si="29"/>
        <v/>
      </c>
      <c r="M629" s="17"/>
      <c r="N629" s="21" t="str">
        <f>IF(B629="","",TRIM(IF(COUNTIF('Registru PV'!$B$5:$B$304,B629)=0,"PV inexistent în registru. ","")&amp;IF(OR(D629="",F629="",G629="",H629="",I629=""),"Date incomplete. ","")&amp;IF(AND(N(L629)&lt;&gt;0,M629=""),"Diferență fără observație. ","")&amp;IF(AND(OR(I629="Deteriorat",I629="Defect",I629="Lipsă"),M629=""),"Stare fără observație. ","")))</f>
        <v/>
      </c>
    </row>
    <row r="630" spans="1:14" x14ac:dyDescent="0.2">
      <c r="A630" s="1" t="str">
        <f t="shared" si="27"/>
        <v/>
      </c>
      <c r="B630" s="15"/>
      <c r="C630" s="16" t="str">
        <f>IF(B630="","",COUNTIF(INDEX($B:$B,5):B630,B630))</f>
        <v/>
      </c>
      <c r="D630" s="17"/>
      <c r="E630" s="6"/>
      <c r="F630" s="15"/>
      <c r="G630" s="6"/>
      <c r="H630" s="6"/>
      <c r="I630" s="15"/>
      <c r="J630" s="18"/>
      <c r="K630" s="19" t="str">
        <f t="shared" si="28"/>
        <v/>
      </c>
      <c r="L630" s="20" t="str">
        <f t="shared" si="29"/>
        <v/>
      </c>
      <c r="M630" s="17"/>
      <c r="N630" s="21" t="str">
        <f>IF(B630="","",TRIM(IF(COUNTIF('Registru PV'!$B$5:$B$304,B630)=0,"PV inexistent în registru. ","")&amp;IF(OR(D630="",F630="",G630="",H630="",I630=""),"Date incomplete. ","")&amp;IF(AND(N(L630)&lt;&gt;0,M630=""),"Diferență fără observație. ","")&amp;IF(AND(OR(I630="Deteriorat",I630="Defect",I630="Lipsă"),M630=""),"Stare fără observație. ","")))</f>
        <v/>
      </c>
    </row>
    <row r="631" spans="1:14" x14ac:dyDescent="0.2">
      <c r="A631" s="1" t="str">
        <f t="shared" si="27"/>
        <v/>
      </c>
      <c r="B631" s="15"/>
      <c r="C631" s="16" t="str">
        <f>IF(B631="","",COUNTIF(INDEX($B:$B,5):B631,B631))</f>
        <v/>
      </c>
      <c r="D631" s="17"/>
      <c r="E631" s="6"/>
      <c r="F631" s="15"/>
      <c r="G631" s="6"/>
      <c r="H631" s="6"/>
      <c r="I631" s="15"/>
      <c r="J631" s="18"/>
      <c r="K631" s="19" t="str">
        <f t="shared" si="28"/>
        <v/>
      </c>
      <c r="L631" s="20" t="str">
        <f t="shared" si="29"/>
        <v/>
      </c>
      <c r="M631" s="17"/>
      <c r="N631" s="21" t="str">
        <f>IF(B631="","",TRIM(IF(COUNTIF('Registru PV'!$B$5:$B$304,B631)=0,"PV inexistent în registru. ","")&amp;IF(OR(D631="",F631="",G631="",H631="",I631=""),"Date incomplete. ","")&amp;IF(AND(N(L631)&lt;&gt;0,M631=""),"Diferență fără observație. ","")&amp;IF(AND(OR(I631="Deteriorat",I631="Defect",I631="Lipsă"),M631=""),"Stare fără observație. ","")))</f>
        <v/>
      </c>
    </row>
    <row r="632" spans="1:14" x14ac:dyDescent="0.2">
      <c r="A632" s="1" t="str">
        <f t="shared" si="27"/>
        <v/>
      </c>
      <c r="B632" s="15"/>
      <c r="C632" s="16" t="str">
        <f>IF(B632="","",COUNTIF(INDEX($B:$B,5):B632,B632))</f>
        <v/>
      </c>
      <c r="D632" s="17"/>
      <c r="E632" s="6"/>
      <c r="F632" s="15"/>
      <c r="G632" s="6"/>
      <c r="H632" s="6"/>
      <c r="I632" s="15"/>
      <c r="J632" s="18"/>
      <c r="K632" s="19" t="str">
        <f t="shared" si="28"/>
        <v/>
      </c>
      <c r="L632" s="20" t="str">
        <f t="shared" si="29"/>
        <v/>
      </c>
      <c r="M632" s="17"/>
      <c r="N632" s="21" t="str">
        <f>IF(B632="","",TRIM(IF(COUNTIF('Registru PV'!$B$5:$B$304,B632)=0,"PV inexistent în registru. ","")&amp;IF(OR(D632="",F632="",G632="",H632="",I632=""),"Date incomplete. ","")&amp;IF(AND(N(L632)&lt;&gt;0,M632=""),"Diferență fără observație. ","")&amp;IF(AND(OR(I632="Deteriorat",I632="Defect",I632="Lipsă"),M632=""),"Stare fără observație. ","")))</f>
        <v/>
      </c>
    </row>
    <row r="633" spans="1:14" x14ac:dyDescent="0.2">
      <c r="A633" s="1" t="str">
        <f t="shared" si="27"/>
        <v/>
      </c>
      <c r="B633" s="15"/>
      <c r="C633" s="16" t="str">
        <f>IF(B633="","",COUNTIF(INDEX($B:$B,5):B633,B633))</f>
        <v/>
      </c>
      <c r="D633" s="17"/>
      <c r="E633" s="6"/>
      <c r="F633" s="15"/>
      <c r="G633" s="6"/>
      <c r="H633" s="6"/>
      <c r="I633" s="15"/>
      <c r="J633" s="18"/>
      <c r="K633" s="19" t="str">
        <f t="shared" si="28"/>
        <v/>
      </c>
      <c r="L633" s="20" t="str">
        <f t="shared" si="29"/>
        <v/>
      </c>
      <c r="M633" s="17"/>
      <c r="N633" s="21" t="str">
        <f>IF(B633="","",TRIM(IF(COUNTIF('Registru PV'!$B$5:$B$304,B633)=0,"PV inexistent în registru. ","")&amp;IF(OR(D633="",F633="",G633="",H633="",I633=""),"Date incomplete. ","")&amp;IF(AND(N(L633)&lt;&gt;0,M633=""),"Diferență fără observație. ","")&amp;IF(AND(OR(I633="Deteriorat",I633="Defect",I633="Lipsă"),M633=""),"Stare fără observație. ","")))</f>
        <v/>
      </c>
    </row>
    <row r="634" spans="1:14" x14ac:dyDescent="0.2">
      <c r="A634" s="1" t="str">
        <f t="shared" si="27"/>
        <v/>
      </c>
      <c r="B634" s="15"/>
      <c r="C634" s="16" t="str">
        <f>IF(B634="","",COUNTIF(INDEX($B:$B,5):B634,B634))</f>
        <v/>
      </c>
      <c r="D634" s="17"/>
      <c r="E634" s="6"/>
      <c r="F634" s="15"/>
      <c r="G634" s="6"/>
      <c r="H634" s="6"/>
      <c r="I634" s="15"/>
      <c r="J634" s="18"/>
      <c r="K634" s="19" t="str">
        <f t="shared" si="28"/>
        <v/>
      </c>
      <c r="L634" s="20" t="str">
        <f t="shared" si="29"/>
        <v/>
      </c>
      <c r="M634" s="17"/>
      <c r="N634" s="21" t="str">
        <f>IF(B634="","",TRIM(IF(COUNTIF('Registru PV'!$B$5:$B$304,B634)=0,"PV inexistent în registru. ","")&amp;IF(OR(D634="",F634="",G634="",H634="",I634=""),"Date incomplete. ","")&amp;IF(AND(N(L634)&lt;&gt;0,M634=""),"Diferență fără observație. ","")&amp;IF(AND(OR(I634="Deteriorat",I634="Defect",I634="Lipsă"),M634=""),"Stare fără observație. ","")))</f>
        <v/>
      </c>
    </row>
    <row r="635" spans="1:14" x14ac:dyDescent="0.2">
      <c r="A635" s="1" t="str">
        <f t="shared" si="27"/>
        <v/>
      </c>
      <c r="B635" s="15"/>
      <c r="C635" s="16" t="str">
        <f>IF(B635="","",COUNTIF(INDEX($B:$B,5):B635,B635))</f>
        <v/>
      </c>
      <c r="D635" s="17"/>
      <c r="E635" s="6"/>
      <c r="F635" s="15"/>
      <c r="G635" s="6"/>
      <c r="H635" s="6"/>
      <c r="I635" s="15"/>
      <c r="J635" s="18"/>
      <c r="K635" s="19" t="str">
        <f t="shared" si="28"/>
        <v/>
      </c>
      <c r="L635" s="20" t="str">
        <f t="shared" si="29"/>
        <v/>
      </c>
      <c r="M635" s="17"/>
      <c r="N635" s="21" t="str">
        <f>IF(B635="","",TRIM(IF(COUNTIF('Registru PV'!$B$5:$B$304,B635)=0,"PV inexistent în registru. ","")&amp;IF(OR(D635="",F635="",G635="",H635="",I635=""),"Date incomplete. ","")&amp;IF(AND(N(L635)&lt;&gt;0,M635=""),"Diferență fără observație. ","")&amp;IF(AND(OR(I635="Deteriorat",I635="Defect",I635="Lipsă"),M635=""),"Stare fără observație. ","")))</f>
        <v/>
      </c>
    </row>
    <row r="636" spans="1:14" x14ac:dyDescent="0.2">
      <c r="A636" s="1" t="str">
        <f t="shared" si="27"/>
        <v/>
      </c>
      <c r="B636" s="15"/>
      <c r="C636" s="16" t="str">
        <f>IF(B636="","",COUNTIF(INDEX($B:$B,5):B636,B636))</f>
        <v/>
      </c>
      <c r="D636" s="17"/>
      <c r="E636" s="6"/>
      <c r="F636" s="15"/>
      <c r="G636" s="6"/>
      <c r="H636" s="6"/>
      <c r="I636" s="15"/>
      <c r="J636" s="18"/>
      <c r="K636" s="19" t="str">
        <f t="shared" si="28"/>
        <v/>
      </c>
      <c r="L636" s="20" t="str">
        <f t="shared" si="29"/>
        <v/>
      </c>
      <c r="M636" s="17"/>
      <c r="N636" s="21" t="str">
        <f>IF(B636="","",TRIM(IF(COUNTIF('Registru PV'!$B$5:$B$304,B636)=0,"PV inexistent în registru. ","")&amp;IF(OR(D636="",F636="",G636="",H636="",I636=""),"Date incomplete. ","")&amp;IF(AND(N(L636)&lt;&gt;0,M636=""),"Diferență fără observație. ","")&amp;IF(AND(OR(I636="Deteriorat",I636="Defect",I636="Lipsă"),M636=""),"Stare fără observație. ","")))</f>
        <v/>
      </c>
    </row>
    <row r="637" spans="1:14" x14ac:dyDescent="0.2">
      <c r="A637" s="1" t="str">
        <f t="shared" si="27"/>
        <v/>
      </c>
      <c r="B637" s="15"/>
      <c r="C637" s="16" t="str">
        <f>IF(B637="","",COUNTIF(INDEX($B:$B,5):B637,B637))</f>
        <v/>
      </c>
      <c r="D637" s="17"/>
      <c r="E637" s="6"/>
      <c r="F637" s="15"/>
      <c r="G637" s="6"/>
      <c r="H637" s="6"/>
      <c r="I637" s="15"/>
      <c r="J637" s="18"/>
      <c r="K637" s="19" t="str">
        <f t="shared" si="28"/>
        <v/>
      </c>
      <c r="L637" s="20" t="str">
        <f t="shared" si="29"/>
        <v/>
      </c>
      <c r="M637" s="17"/>
      <c r="N637" s="21" t="str">
        <f>IF(B637="","",TRIM(IF(COUNTIF('Registru PV'!$B$5:$B$304,B637)=0,"PV inexistent în registru. ","")&amp;IF(OR(D637="",F637="",G637="",H637="",I637=""),"Date incomplete. ","")&amp;IF(AND(N(L637)&lt;&gt;0,M637=""),"Diferență fără observație. ","")&amp;IF(AND(OR(I637="Deteriorat",I637="Defect",I637="Lipsă"),M637=""),"Stare fără observație. ","")))</f>
        <v/>
      </c>
    </row>
    <row r="638" spans="1:14" x14ac:dyDescent="0.2">
      <c r="A638" s="1" t="str">
        <f t="shared" si="27"/>
        <v/>
      </c>
      <c r="B638" s="15"/>
      <c r="C638" s="16" t="str">
        <f>IF(B638="","",COUNTIF(INDEX($B:$B,5):B638,B638))</f>
        <v/>
      </c>
      <c r="D638" s="17"/>
      <c r="E638" s="6"/>
      <c r="F638" s="15"/>
      <c r="G638" s="6"/>
      <c r="H638" s="6"/>
      <c r="I638" s="15"/>
      <c r="J638" s="18"/>
      <c r="K638" s="19" t="str">
        <f t="shared" si="28"/>
        <v/>
      </c>
      <c r="L638" s="20" t="str">
        <f t="shared" si="29"/>
        <v/>
      </c>
      <c r="M638" s="17"/>
      <c r="N638" s="21" t="str">
        <f>IF(B638="","",TRIM(IF(COUNTIF('Registru PV'!$B$5:$B$304,B638)=0,"PV inexistent în registru. ","")&amp;IF(OR(D638="",F638="",G638="",H638="",I638=""),"Date incomplete. ","")&amp;IF(AND(N(L638)&lt;&gt;0,M638=""),"Diferență fără observație. ","")&amp;IF(AND(OR(I638="Deteriorat",I638="Defect",I638="Lipsă"),M638=""),"Stare fără observație. ","")))</f>
        <v/>
      </c>
    </row>
    <row r="639" spans="1:14" x14ac:dyDescent="0.2">
      <c r="A639" s="1" t="str">
        <f t="shared" si="27"/>
        <v/>
      </c>
      <c r="B639" s="15"/>
      <c r="C639" s="16" t="str">
        <f>IF(B639="","",COUNTIF(INDEX($B:$B,5):B639,B639))</f>
        <v/>
      </c>
      <c r="D639" s="17"/>
      <c r="E639" s="6"/>
      <c r="F639" s="15"/>
      <c r="G639" s="6"/>
      <c r="H639" s="6"/>
      <c r="I639" s="15"/>
      <c r="J639" s="18"/>
      <c r="K639" s="19" t="str">
        <f t="shared" si="28"/>
        <v/>
      </c>
      <c r="L639" s="20" t="str">
        <f t="shared" si="29"/>
        <v/>
      </c>
      <c r="M639" s="17"/>
      <c r="N639" s="21" t="str">
        <f>IF(B639="","",TRIM(IF(COUNTIF('Registru PV'!$B$5:$B$304,B639)=0,"PV inexistent în registru. ","")&amp;IF(OR(D639="",F639="",G639="",H639="",I639=""),"Date incomplete. ","")&amp;IF(AND(N(L639)&lt;&gt;0,M639=""),"Diferență fără observație. ","")&amp;IF(AND(OR(I639="Deteriorat",I639="Defect",I639="Lipsă"),M639=""),"Stare fără observație. ","")))</f>
        <v/>
      </c>
    </row>
    <row r="640" spans="1:14" x14ac:dyDescent="0.2">
      <c r="A640" s="1" t="str">
        <f t="shared" si="27"/>
        <v/>
      </c>
      <c r="B640" s="15"/>
      <c r="C640" s="16" t="str">
        <f>IF(B640="","",COUNTIF(INDEX($B:$B,5):B640,B640))</f>
        <v/>
      </c>
      <c r="D640" s="17"/>
      <c r="E640" s="6"/>
      <c r="F640" s="15"/>
      <c r="G640" s="6"/>
      <c r="H640" s="6"/>
      <c r="I640" s="15"/>
      <c r="J640" s="18"/>
      <c r="K640" s="19" t="str">
        <f t="shared" si="28"/>
        <v/>
      </c>
      <c r="L640" s="20" t="str">
        <f t="shared" si="29"/>
        <v/>
      </c>
      <c r="M640" s="17"/>
      <c r="N640" s="21" t="str">
        <f>IF(B640="","",TRIM(IF(COUNTIF('Registru PV'!$B$5:$B$304,B640)=0,"PV inexistent în registru. ","")&amp;IF(OR(D640="",F640="",G640="",H640="",I640=""),"Date incomplete. ","")&amp;IF(AND(N(L640)&lt;&gt;0,M640=""),"Diferență fără observație. ","")&amp;IF(AND(OR(I640="Deteriorat",I640="Defect",I640="Lipsă"),M640=""),"Stare fără observație. ","")))</f>
        <v/>
      </c>
    </row>
    <row r="641" spans="1:14" x14ac:dyDescent="0.2">
      <c r="A641" s="1" t="str">
        <f t="shared" si="27"/>
        <v/>
      </c>
      <c r="B641" s="15"/>
      <c r="C641" s="16" t="str">
        <f>IF(B641="","",COUNTIF(INDEX($B:$B,5):B641,B641))</f>
        <v/>
      </c>
      <c r="D641" s="17"/>
      <c r="E641" s="6"/>
      <c r="F641" s="15"/>
      <c r="G641" s="6"/>
      <c r="H641" s="6"/>
      <c r="I641" s="15"/>
      <c r="J641" s="18"/>
      <c r="K641" s="19" t="str">
        <f t="shared" si="28"/>
        <v/>
      </c>
      <c r="L641" s="20" t="str">
        <f t="shared" si="29"/>
        <v/>
      </c>
      <c r="M641" s="17"/>
      <c r="N641" s="21" t="str">
        <f>IF(B641="","",TRIM(IF(COUNTIF('Registru PV'!$B$5:$B$304,B641)=0,"PV inexistent în registru. ","")&amp;IF(OR(D641="",F641="",G641="",H641="",I641=""),"Date incomplete. ","")&amp;IF(AND(N(L641)&lt;&gt;0,M641=""),"Diferență fără observație. ","")&amp;IF(AND(OR(I641="Deteriorat",I641="Defect",I641="Lipsă"),M641=""),"Stare fără observație. ","")))</f>
        <v/>
      </c>
    </row>
    <row r="642" spans="1:14" x14ac:dyDescent="0.2">
      <c r="A642" s="1" t="str">
        <f t="shared" si="27"/>
        <v/>
      </c>
      <c r="B642" s="15"/>
      <c r="C642" s="16" t="str">
        <f>IF(B642="","",COUNTIF(INDEX($B:$B,5):B642,B642))</f>
        <v/>
      </c>
      <c r="D642" s="17"/>
      <c r="E642" s="6"/>
      <c r="F642" s="15"/>
      <c r="G642" s="6"/>
      <c r="H642" s="6"/>
      <c r="I642" s="15"/>
      <c r="J642" s="18"/>
      <c r="K642" s="19" t="str">
        <f t="shared" si="28"/>
        <v/>
      </c>
      <c r="L642" s="20" t="str">
        <f t="shared" si="29"/>
        <v/>
      </c>
      <c r="M642" s="17"/>
      <c r="N642" s="21" t="str">
        <f>IF(B642="","",TRIM(IF(COUNTIF('Registru PV'!$B$5:$B$304,B642)=0,"PV inexistent în registru. ","")&amp;IF(OR(D642="",F642="",G642="",H642="",I642=""),"Date incomplete. ","")&amp;IF(AND(N(L642)&lt;&gt;0,M642=""),"Diferență fără observație. ","")&amp;IF(AND(OR(I642="Deteriorat",I642="Defect",I642="Lipsă"),M642=""),"Stare fără observație. ","")))</f>
        <v/>
      </c>
    </row>
    <row r="643" spans="1:14" x14ac:dyDescent="0.2">
      <c r="A643" s="1" t="str">
        <f t="shared" si="27"/>
        <v/>
      </c>
      <c r="B643" s="15"/>
      <c r="C643" s="16" t="str">
        <f>IF(B643="","",COUNTIF(INDEX($B:$B,5):B643,B643))</f>
        <v/>
      </c>
      <c r="D643" s="17"/>
      <c r="E643" s="6"/>
      <c r="F643" s="15"/>
      <c r="G643" s="6"/>
      <c r="H643" s="6"/>
      <c r="I643" s="15"/>
      <c r="J643" s="18"/>
      <c r="K643" s="19" t="str">
        <f t="shared" si="28"/>
        <v/>
      </c>
      <c r="L643" s="20" t="str">
        <f t="shared" si="29"/>
        <v/>
      </c>
      <c r="M643" s="17"/>
      <c r="N643" s="21" t="str">
        <f>IF(B643="","",TRIM(IF(COUNTIF('Registru PV'!$B$5:$B$304,B643)=0,"PV inexistent în registru. ","")&amp;IF(OR(D643="",F643="",G643="",H643="",I643=""),"Date incomplete. ","")&amp;IF(AND(N(L643)&lt;&gt;0,M643=""),"Diferență fără observație. ","")&amp;IF(AND(OR(I643="Deteriorat",I643="Defect",I643="Lipsă"),M643=""),"Stare fără observație. ","")))</f>
        <v/>
      </c>
    </row>
    <row r="644" spans="1:14" x14ac:dyDescent="0.2">
      <c r="A644" s="1" t="str">
        <f t="shared" si="27"/>
        <v/>
      </c>
      <c r="B644" s="15"/>
      <c r="C644" s="16" t="str">
        <f>IF(B644="","",COUNTIF(INDEX($B:$B,5):B644,B644))</f>
        <v/>
      </c>
      <c r="D644" s="17"/>
      <c r="E644" s="6"/>
      <c r="F644" s="15"/>
      <c r="G644" s="6"/>
      <c r="H644" s="6"/>
      <c r="I644" s="15"/>
      <c r="J644" s="18"/>
      <c r="K644" s="19" t="str">
        <f t="shared" si="28"/>
        <v/>
      </c>
      <c r="L644" s="20" t="str">
        <f t="shared" si="29"/>
        <v/>
      </c>
      <c r="M644" s="17"/>
      <c r="N644" s="21" t="str">
        <f>IF(B644="","",TRIM(IF(COUNTIF('Registru PV'!$B$5:$B$304,B644)=0,"PV inexistent în registru. ","")&amp;IF(OR(D644="",F644="",G644="",H644="",I644=""),"Date incomplete. ","")&amp;IF(AND(N(L644)&lt;&gt;0,M644=""),"Diferență fără observație. ","")&amp;IF(AND(OR(I644="Deteriorat",I644="Defect",I644="Lipsă"),M644=""),"Stare fără observație. ","")))</f>
        <v/>
      </c>
    </row>
    <row r="645" spans="1:14" x14ac:dyDescent="0.2">
      <c r="A645" s="1" t="str">
        <f t="shared" ref="A645:A708" si="30">IF(B645="","",B645&amp;"|"&amp;C645)</f>
        <v/>
      </c>
      <c r="B645" s="15"/>
      <c r="C645" s="16" t="str">
        <f>IF(B645="","",COUNTIF(INDEX($B:$B,5):B645,B645))</f>
        <v/>
      </c>
      <c r="D645" s="17"/>
      <c r="E645" s="6"/>
      <c r="F645" s="15"/>
      <c r="G645" s="6"/>
      <c r="H645" s="6"/>
      <c r="I645" s="15"/>
      <c r="J645" s="18"/>
      <c r="K645" s="19" t="str">
        <f t="shared" ref="K645:K708" si="31">IF(OR(B645="",J645=""),"",G645*J645)</f>
        <v/>
      </c>
      <c r="L645" s="20" t="str">
        <f t="shared" ref="L645:L708" si="32">IF(OR(G645="",H645=""),"",H645-G645)</f>
        <v/>
      </c>
      <c r="M645" s="17"/>
      <c r="N645" s="21" t="str">
        <f>IF(B645="","",TRIM(IF(COUNTIF('Registru PV'!$B$5:$B$304,B645)=0,"PV inexistent în registru. ","")&amp;IF(OR(D645="",F645="",G645="",H645="",I645=""),"Date incomplete. ","")&amp;IF(AND(N(L645)&lt;&gt;0,M645=""),"Diferență fără observație. ","")&amp;IF(AND(OR(I645="Deteriorat",I645="Defect",I645="Lipsă"),M645=""),"Stare fără observație. ","")))</f>
        <v/>
      </c>
    </row>
    <row r="646" spans="1:14" x14ac:dyDescent="0.2">
      <c r="A646" s="1" t="str">
        <f t="shared" si="30"/>
        <v/>
      </c>
      <c r="B646" s="15"/>
      <c r="C646" s="16" t="str">
        <f>IF(B646="","",COUNTIF(INDEX($B:$B,5):B646,B646))</f>
        <v/>
      </c>
      <c r="D646" s="17"/>
      <c r="E646" s="6"/>
      <c r="F646" s="15"/>
      <c r="G646" s="6"/>
      <c r="H646" s="6"/>
      <c r="I646" s="15"/>
      <c r="J646" s="18"/>
      <c r="K646" s="19" t="str">
        <f t="shared" si="31"/>
        <v/>
      </c>
      <c r="L646" s="20" t="str">
        <f t="shared" si="32"/>
        <v/>
      </c>
      <c r="M646" s="17"/>
      <c r="N646" s="21" t="str">
        <f>IF(B646="","",TRIM(IF(COUNTIF('Registru PV'!$B$5:$B$304,B646)=0,"PV inexistent în registru. ","")&amp;IF(OR(D646="",F646="",G646="",H646="",I646=""),"Date incomplete. ","")&amp;IF(AND(N(L646)&lt;&gt;0,M646=""),"Diferență fără observație. ","")&amp;IF(AND(OR(I646="Deteriorat",I646="Defect",I646="Lipsă"),M646=""),"Stare fără observație. ","")))</f>
        <v/>
      </c>
    </row>
    <row r="647" spans="1:14" x14ac:dyDescent="0.2">
      <c r="A647" s="1" t="str">
        <f t="shared" si="30"/>
        <v/>
      </c>
      <c r="B647" s="15"/>
      <c r="C647" s="16" t="str">
        <f>IF(B647="","",COUNTIF(INDEX($B:$B,5):B647,B647))</f>
        <v/>
      </c>
      <c r="D647" s="17"/>
      <c r="E647" s="6"/>
      <c r="F647" s="15"/>
      <c r="G647" s="6"/>
      <c r="H647" s="6"/>
      <c r="I647" s="15"/>
      <c r="J647" s="18"/>
      <c r="K647" s="19" t="str">
        <f t="shared" si="31"/>
        <v/>
      </c>
      <c r="L647" s="20" t="str">
        <f t="shared" si="32"/>
        <v/>
      </c>
      <c r="M647" s="17"/>
      <c r="N647" s="21" t="str">
        <f>IF(B647="","",TRIM(IF(COUNTIF('Registru PV'!$B$5:$B$304,B647)=0,"PV inexistent în registru. ","")&amp;IF(OR(D647="",F647="",G647="",H647="",I647=""),"Date incomplete. ","")&amp;IF(AND(N(L647)&lt;&gt;0,M647=""),"Diferență fără observație. ","")&amp;IF(AND(OR(I647="Deteriorat",I647="Defect",I647="Lipsă"),M647=""),"Stare fără observație. ","")))</f>
        <v/>
      </c>
    </row>
    <row r="648" spans="1:14" x14ac:dyDescent="0.2">
      <c r="A648" s="1" t="str">
        <f t="shared" si="30"/>
        <v/>
      </c>
      <c r="B648" s="15"/>
      <c r="C648" s="16" t="str">
        <f>IF(B648="","",COUNTIF(INDEX($B:$B,5):B648,B648))</f>
        <v/>
      </c>
      <c r="D648" s="17"/>
      <c r="E648" s="6"/>
      <c r="F648" s="15"/>
      <c r="G648" s="6"/>
      <c r="H648" s="6"/>
      <c r="I648" s="15"/>
      <c r="J648" s="18"/>
      <c r="K648" s="19" t="str">
        <f t="shared" si="31"/>
        <v/>
      </c>
      <c r="L648" s="20" t="str">
        <f t="shared" si="32"/>
        <v/>
      </c>
      <c r="M648" s="17"/>
      <c r="N648" s="21" t="str">
        <f>IF(B648="","",TRIM(IF(COUNTIF('Registru PV'!$B$5:$B$304,B648)=0,"PV inexistent în registru. ","")&amp;IF(OR(D648="",F648="",G648="",H648="",I648=""),"Date incomplete. ","")&amp;IF(AND(N(L648)&lt;&gt;0,M648=""),"Diferență fără observație. ","")&amp;IF(AND(OR(I648="Deteriorat",I648="Defect",I648="Lipsă"),M648=""),"Stare fără observație. ","")))</f>
        <v/>
      </c>
    </row>
    <row r="649" spans="1:14" x14ac:dyDescent="0.2">
      <c r="A649" s="1" t="str">
        <f t="shared" si="30"/>
        <v/>
      </c>
      <c r="B649" s="15"/>
      <c r="C649" s="16" t="str">
        <f>IF(B649="","",COUNTIF(INDEX($B:$B,5):B649,B649))</f>
        <v/>
      </c>
      <c r="D649" s="17"/>
      <c r="E649" s="6"/>
      <c r="F649" s="15"/>
      <c r="G649" s="6"/>
      <c r="H649" s="6"/>
      <c r="I649" s="15"/>
      <c r="J649" s="18"/>
      <c r="K649" s="19" t="str">
        <f t="shared" si="31"/>
        <v/>
      </c>
      <c r="L649" s="20" t="str">
        <f t="shared" si="32"/>
        <v/>
      </c>
      <c r="M649" s="17"/>
      <c r="N649" s="21" t="str">
        <f>IF(B649="","",TRIM(IF(COUNTIF('Registru PV'!$B$5:$B$304,B649)=0,"PV inexistent în registru. ","")&amp;IF(OR(D649="",F649="",G649="",H649="",I649=""),"Date incomplete. ","")&amp;IF(AND(N(L649)&lt;&gt;0,M649=""),"Diferență fără observație. ","")&amp;IF(AND(OR(I649="Deteriorat",I649="Defect",I649="Lipsă"),M649=""),"Stare fără observație. ","")))</f>
        <v/>
      </c>
    </row>
    <row r="650" spans="1:14" x14ac:dyDescent="0.2">
      <c r="A650" s="1" t="str">
        <f t="shared" si="30"/>
        <v/>
      </c>
      <c r="B650" s="15"/>
      <c r="C650" s="16" t="str">
        <f>IF(B650="","",COUNTIF(INDEX($B:$B,5):B650,B650))</f>
        <v/>
      </c>
      <c r="D650" s="17"/>
      <c r="E650" s="6"/>
      <c r="F650" s="15"/>
      <c r="G650" s="6"/>
      <c r="H650" s="6"/>
      <c r="I650" s="15"/>
      <c r="J650" s="18"/>
      <c r="K650" s="19" t="str">
        <f t="shared" si="31"/>
        <v/>
      </c>
      <c r="L650" s="20" t="str">
        <f t="shared" si="32"/>
        <v/>
      </c>
      <c r="M650" s="17"/>
      <c r="N650" s="21" t="str">
        <f>IF(B650="","",TRIM(IF(COUNTIF('Registru PV'!$B$5:$B$304,B650)=0,"PV inexistent în registru. ","")&amp;IF(OR(D650="",F650="",G650="",H650="",I650=""),"Date incomplete. ","")&amp;IF(AND(N(L650)&lt;&gt;0,M650=""),"Diferență fără observație. ","")&amp;IF(AND(OR(I650="Deteriorat",I650="Defect",I650="Lipsă"),M650=""),"Stare fără observație. ","")))</f>
        <v/>
      </c>
    </row>
    <row r="651" spans="1:14" x14ac:dyDescent="0.2">
      <c r="A651" s="1" t="str">
        <f t="shared" si="30"/>
        <v/>
      </c>
      <c r="B651" s="15"/>
      <c r="C651" s="16" t="str">
        <f>IF(B651="","",COUNTIF(INDEX($B:$B,5):B651,B651))</f>
        <v/>
      </c>
      <c r="D651" s="17"/>
      <c r="E651" s="6"/>
      <c r="F651" s="15"/>
      <c r="G651" s="6"/>
      <c r="H651" s="6"/>
      <c r="I651" s="15"/>
      <c r="J651" s="18"/>
      <c r="K651" s="19" t="str">
        <f t="shared" si="31"/>
        <v/>
      </c>
      <c r="L651" s="20" t="str">
        <f t="shared" si="32"/>
        <v/>
      </c>
      <c r="M651" s="17"/>
      <c r="N651" s="21" t="str">
        <f>IF(B651="","",TRIM(IF(COUNTIF('Registru PV'!$B$5:$B$304,B651)=0,"PV inexistent în registru. ","")&amp;IF(OR(D651="",F651="",G651="",H651="",I651=""),"Date incomplete. ","")&amp;IF(AND(N(L651)&lt;&gt;0,M651=""),"Diferență fără observație. ","")&amp;IF(AND(OR(I651="Deteriorat",I651="Defect",I651="Lipsă"),M651=""),"Stare fără observație. ","")))</f>
        <v/>
      </c>
    </row>
    <row r="652" spans="1:14" x14ac:dyDescent="0.2">
      <c r="A652" s="1" t="str">
        <f t="shared" si="30"/>
        <v/>
      </c>
      <c r="B652" s="15"/>
      <c r="C652" s="16" t="str">
        <f>IF(B652="","",COUNTIF(INDEX($B:$B,5):B652,B652))</f>
        <v/>
      </c>
      <c r="D652" s="17"/>
      <c r="E652" s="6"/>
      <c r="F652" s="15"/>
      <c r="G652" s="6"/>
      <c r="H652" s="6"/>
      <c r="I652" s="15"/>
      <c r="J652" s="18"/>
      <c r="K652" s="19" t="str">
        <f t="shared" si="31"/>
        <v/>
      </c>
      <c r="L652" s="20" t="str">
        <f t="shared" si="32"/>
        <v/>
      </c>
      <c r="M652" s="17"/>
      <c r="N652" s="21" t="str">
        <f>IF(B652="","",TRIM(IF(COUNTIF('Registru PV'!$B$5:$B$304,B652)=0,"PV inexistent în registru. ","")&amp;IF(OR(D652="",F652="",G652="",H652="",I652=""),"Date incomplete. ","")&amp;IF(AND(N(L652)&lt;&gt;0,M652=""),"Diferență fără observație. ","")&amp;IF(AND(OR(I652="Deteriorat",I652="Defect",I652="Lipsă"),M652=""),"Stare fără observație. ","")))</f>
        <v/>
      </c>
    </row>
    <row r="653" spans="1:14" x14ac:dyDescent="0.2">
      <c r="A653" s="1" t="str">
        <f t="shared" si="30"/>
        <v/>
      </c>
      <c r="B653" s="15"/>
      <c r="C653" s="16" t="str">
        <f>IF(B653="","",COUNTIF(INDEX($B:$B,5):B653,B653))</f>
        <v/>
      </c>
      <c r="D653" s="17"/>
      <c r="E653" s="6"/>
      <c r="F653" s="15"/>
      <c r="G653" s="6"/>
      <c r="H653" s="6"/>
      <c r="I653" s="15"/>
      <c r="J653" s="18"/>
      <c r="K653" s="19" t="str">
        <f t="shared" si="31"/>
        <v/>
      </c>
      <c r="L653" s="20" t="str">
        <f t="shared" si="32"/>
        <v/>
      </c>
      <c r="M653" s="17"/>
      <c r="N653" s="21" t="str">
        <f>IF(B653="","",TRIM(IF(COUNTIF('Registru PV'!$B$5:$B$304,B653)=0,"PV inexistent în registru. ","")&amp;IF(OR(D653="",F653="",G653="",H653="",I653=""),"Date incomplete. ","")&amp;IF(AND(N(L653)&lt;&gt;0,M653=""),"Diferență fără observație. ","")&amp;IF(AND(OR(I653="Deteriorat",I653="Defect",I653="Lipsă"),M653=""),"Stare fără observație. ","")))</f>
        <v/>
      </c>
    </row>
    <row r="654" spans="1:14" x14ac:dyDescent="0.2">
      <c r="A654" s="1" t="str">
        <f t="shared" si="30"/>
        <v/>
      </c>
      <c r="B654" s="15"/>
      <c r="C654" s="16" t="str">
        <f>IF(B654="","",COUNTIF(INDEX($B:$B,5):B654,B654))</f>
        <v/>
      </c>
      <c r="D654" s="17"/>
      <c r="E654" s="6"/>
      <c r="F654" s="15"/>
      <c r="G654" s="6"/>
      <c r="H654" s="6"/>
      <c r="I654" s="15"/>
      <c r="J654" s="18"/>
      <c r="K654" s="19" t="str">
        <f t="shared" si="31"/>
        <v/>
      </c>
      <c r="L654" s="20" t="str">
        <f t="shared" si="32"/>
        <v/>
      </c>
      <c r="M654" s="17"/>
      <c r="N654" s="21" t="str">
        <f>IF(B654="","",TRIM(IF(COUNTIF('Registru PV'!$B$5:$B$304,B654)=0,"PV inexistent în registru. ","")&amp;IF(OR(D654="",F654="",G654="",H654="",I654=""),"Date incomplete. ","")&amp;IF(AND(N(L654)&lt;&gt;0,M654=""),"Diferență fără observație. ","")&amp;IF(AND(OR(I654="Deteriorat",I654="Defect",I654="Lipsă"),M654=""),"Stare fără observație. ","")))</f>
        <v/>
      </c>
    </row>
    <row r="655" spans="1:14" x14ac:dyDescent="0.2">
      <c r="A655" s="1" t="str">
        <f t="shared" si="30"/>
        <v/>
      </c>
      <c r="B655" s="15"/>
      <c r="C655" s="16" t="str">
        <f>IF(B655="","",COUNTIF(INDEX($B:$B,5):B655,B655))</f>
        <v/>
      </c>
      <c r="D655" s="17"/>
      <c r="E655" s="6"/>
      <c r="F655" s="15"/>
      <c r="G655" s="6"/>
      <c r="H655" s="6"/>
      <c r="I655" s="15"/>
      <c r="J655" s="18"/>
      <c r="K655" s="19" t="str">
        <f t="shared" si="31"/>
        <v/>
      </c>
      <c r="L655" s="20" t="str">
        <f t="shared" si="32"/>
        <v/>
      </c>
      <c r="M655" s="17"/>
      <c r="N655" s="21" t="str">
        <f>IF(B655="","",TRIM(IF(COUNTIF('Registru PV'!$B$5:$B$304,B655)=0,"PV inexistent în registru. ","")&amp;IF(OR(D655="",F655="",G655="",H655="",I655=""),"Date incomplete. ","")&amp;IF(AND(N(L655)&lt;&gt;0,M655=""),"Diferență fără observație. ","")&amp;IF(AND(OR(I655="Deteriorat",I655="Defect",I655="Lipsă"),M655=""),"Stare fără observație. ","")))</f>
        <v/>
      </c>
    </row>
    <row r="656" spans="1:14" x14ac:dyDescent="0.2">
      <c r="A656" s="1" t="str">
        <f t="shared" si="30"/>
        <v/>
      </c>
      <c r="B656" s="15"/>
      <c r="C656" s="16" t="str">
        <f>IF(B656="","",COUNTIF(INDEX($B:$B,5):B656,B656))</f>
        <v/>
      </c>
      <c r="D656" s="17"/>
      <c r="E656" s="6"/>
      <c r="F656" s="15"/>
      <c r="G656" s="6"/>
      <c r="H656" s="6"/>
      <c r="I656" s="15"/>
      <c r="J656" s="18"/>
      <c r="K656" s="19" t="str">
        <f t="shared" si="31"/>
        <v/>
      </c>
      <c r="L656" s="20" t="str">
        <f t="shared" si="32"/>
        <v/>
      </c>
      <c r="M656" s="17"/>
      <c r="N656" s="21" t="str">
        <f>IF(B656="","",TRIM(IF(COUNTIF('Registru PV'!$B$5:$B$304,B656)=0,"PV inexistent în registru. ","")&amp;IF(OR(D656="",F656="",G656="",H656="",I656=""),"Date incomplete. ","")&amp;IF(AND(N(L656)&lt;&gt;0,M656=""),"Diferență fără observație. ","")&amp;IF(AND(OR(I656="Deteriorat",I656="Defect",I656="Lipsă"),M656=""),"Stare fără observație. ","")))</f>
        <v/>
      </c>
    </row>
    <row r="657" spans="1:14" x14ac:dyDescent="0.2">
      <c r="A657" s="1" t="str">
        <f t="shared" si="30"/>
        <v/>
      </c>
      <c r="B657" s="15"/>
      <c r="C657" s="16" t="str">
        <f>IF(B657="","",COUNTIF(INDEX($B:$B,5):B657,B657))</f>
        <v/>
      </c>
      <c r="D657" s="17"/>
      <c r="E657" s="6"/>
      <c r="F657" s="15"/>
      <c r="G657" s="6"/>
      <c r="H657" s="6"/>
      <c r="I657" s="15"/>
      <c r="J657" s="18"/>
      <c r="K657" s="19" t="str">
        <f t="shared" si="31"/>
        <v/>
      </c>
      <c r="L657" s="20" t="str">
        <f t="shared" si="32"/>
        <v/>
      </c>
      <c r="M657" s="17"/>
      <c r="N657" s="21" t="str">
        <f>IF(B657="","",TRIM(IF(COUNTIF('Registru PV'!$B$5:$B$304,B657)=0,"PV inexistent în registru. ","")&amp;IF(OR(D657="",F657="",G657="",H657="",I657=""),"Date incomplete. ","")&amp;IF(AND(N(L657)&lt;&gt;0,M657=""),"Diferență fără observație. ","")&amp;IF(AND(OR(I657="Deteriorat",I657="Defect",I657="Lipsă"),M657=""),"Stare fără observație. ","")))</f>
        <v/>
      </c>
    </row>
    <row r="658" spans="1:14" x14ac:dyDescent="0.2">
      <c r="A658" s="1" t="str">
        <f t="shared" si="30"/>
        <v/>
      </c>
      <c r="B658" s="15"/>
      <c r="C658" s="16" t="str">
        <f>IF(B658="","",COUNTIF(INDEX($B:$B,5):B658,B658))</f>
        <v/>
      </c>
      <c r="D658" s="17"/>
      <c r="E658" s="6"/>
      <c r="F658" s="15"/>
      <c r="G658" s="6"/>
      <c r="H658" s="6"/>
      <c r="I658" s="15"/>
      <c r="J658" s="18"/>
      <c r="K658" s="19" t="str">
        <f t="shared" si="31"/>
        <v/>
      </c>
      <c r="L658" s="20" t="str">
        <f t="shared" si="32"/>
        <v/>
      </c>
      <c r="M658" s="17"/>
      <c r="N658" s="21" t="str">
        <f>IF(B658="","",TRIM(IF(COUNTIF('Registru PV'!$B$5:$B$304,B658)=0,"PV inexistent în registru. ","")&amp;IF(OR(D658="",F658="",G658="",H658="",I658=""),"Date incomplete. ","")&amp;IF(AND(N(L658)&lt;&gt;0,M658=""),"Diferență fără observație. ","")&amp;IF(AND(OR(I658="Deteriorat",I658="Defect",I658="Lipsă"),M658=""),"Stare fără observație. ","")))</f>
        <v/>
      </c>
    </row>
    <row r="659" spans="1:14" x14ac:dyDescent="0.2">
      <c r="A659" s="1" t="str">
        <f t="shared" si="30"/>
        <v/>
      </c>
      <c r="B659" s="15"/>
      <c r="C659" s="16" t="str">
        <f>IF(B659="","",COUNTIF(INDEX($B:$B,5):B659,B659))</f>
        <v/>
      </c>
      <c r="D659" s="17"/>
      <c r="E659" s="6"/>
      <c r="F659" s="15"/>
      <c r="G659" s="6"/>
      <c r="H659" s="6"/>
      <c r="I659" s="15"/>
      <c r="J659" s="18"/>
      <c r="K659" s="19" t="str">
        <f t="shared" si="31"/>
        <v/>
      </c>
      <c r="L659" s="20" t="str">
        <f t="shared" si="32"/>
        <v/>
      </c>
      <c r="M659" s="17"/>
      <c r="N659" s="21" t="str">
        <f>IF(B659="","",TRIM(IF(COUNTIF('Registru PV'!$B$5:$B$304,B659)=0,"PV inexistent în registru. ","")&amp;IF(OR(D659="",F659="",G659="",H659="",I659=""),"Date incomplete. ","")&amp;IF(AND(N(L659)&lt;&gt;0,M659=""),"Diferență fără observație. ","")&amp;IF(AND(OR(I659="Deteriorat",I659="Defect",I659="Lipsă"),M659=""),"Stare fără observație. ","")))</f>
        <v/>
      </c>
    </row>
    <row r="660" spans="1:14" x14ac:dyDescent="0.2">
      <c r="A660" s="1" t="str">
        <f t="shared" si="30"/>
        <v/>
      </c>
      <c r="B660" s="15"/>
      <c r="C660" s="16" t="str">
        <f>IF(B660="","",COUNTIF(INDEX($B:$B,5):B660,B660))</f>
        <v/>
      </c>
      <c r="D660" s="17"/>
      <c r="E660" s="6"/>
      <c r="F660" s="15"/>
      <c r="G660" s="6"/>
      <c r="H660" s="6"/>
      <c r="I660" s="15"/>
      <c r="J660" s="18"/>
      <c r="K660" s="19" t="str">
        <f t="shared" si="31"/>
        <v/>
      </c>
      <c r="L660" s="20" t="str">
        <f t="shared" si="32"/>
        <v/>
      </c>
      <c r="M660" s="17"/>
      <c r="N660" s="21" t="str">
        <f>IF(B660="","",TRIM(IF(COUNTIF('Registru PV'!$B$5:$B$304,B660)=0,"PV inexistent în registru. ","")&amp;IF(OR(D660="",F660="",G660="",H660="",I660=""),"Date incomplete. ","")&amp;IF(AND(N(L660)&lt;&gt;0,M660=""),"Diferență fără observație. ","")&amp;IF(AND(OR(I660="Deteriorat",I660="Defect",I660="Lipsă"),M660=""),"Stare fără observație. ","")))</f>
        <v/>
      </c>
    </row>
    <row r="661" spans="1:14" x14ac:dyDescent="0.2">
      <c r="A661" s="1" t="str">
        <f t="shared" si="30"/>
        <v/>
      </c>
      <c r="B661" s="15"/>
      <c r="C661" s="16" t="str">
        <f>IF(B661="","",COUNTIF(INDEX($B:$B,5):B661,B661))</f>
        <v/>
      </c>
      <c r="D661" s="17"/>
      <c r="E661" s="6"/>
      <c r="F661" s="15"/>
      <c r="G661" s="6"/>
      <c r="H661" s="6"/>
      <c r="I661" s="15"/>
      <c r="J661" s="18"/>
      <c r="K661" s="19" t="str">
        <f t="shared" si="31"/>
        <v/>
      </c>
      <c r="L661" s="20" t="str">
        <f t="shared" si="32"/>
        <v/>
      </c>
      <c r="M661" s="17"/>
      <c r="N661" s="21" t="str">
        <f>IF(B661="","",TRIM(IF(COUNTIF('Registru PV'!$B$5:$B$304,B661)=0,"PV inexistent în registru. ","")&amp;IF(OR(D661="",F661="",G661="",H661="",I661=""),"Date incomplete. ","")&amp;IF(AND(N(L661)&lt;&gt;0,M661=""),"Diferență fără observație. ","")&amp;IF(AND(OR(I661="Deteriorat",I661="Defect",I661="Lipsă"),M661=""),"Stare fără observație. ","")))</f>
        <v/>
      </c>
    </row>
    <row r="662" spans="1:14" x14ac:dyDescent="0.2">
      <c r="A662" s="1" t="str">
        <f t="shared" si="30"/>
        <v/>
      </c>
      <c r="B662" s="15"/>
      <c r="C662" s="16" t="str">
        <f>IF(B662="","",COUNTIF(INDEX($B:$B,5):B662,B662))</f>
        <v/>
      </c>
      <c r="D662" s="17"/>
      <c r="E662" s="6"/>
      <c r="F662" s="15"/>
      <c r="G662" s="6"/>
      <c r="H662" s="6"/>
      <c r="I662" s="15"/>
      <c r="J662" s="18"/>
      <c r="K662" s="19" t="str">
        <f t="shared" si="31"/>
        <v/>
      </c>
      <c r="L662" s="20" t="str">
        <f t="shared" si="32"/>
        <v/>
      </c>
      <c r="M662" s="17"/>
      <c r="N662" s="21" t="str">
        <f>IF(B662="","",TRIM(IF(COUNTIF('Registru PV'!$B$5:$B$304,B662)=0,"PV inexistent în registru. ","")&amp;IF(OR(D662="",F662="",G662="",H662="",I662=""),"Date incomplete. ","")&amp;IF(AND(N(L662)&lt;&gt;0,M662=""),"Diferență fără observație. ","")&amp;IF(AND(OR(I662="Deteriorat",I662="Defect",I662="Lipsă"),M662=""),"Stare fără observație. ","")))</f>
        <v/>
      </c>
    </row>
    <row r="663" spans="1:14" x14ac:dyDescent="0.2">
      <c r="A663" s="1" t="str">
        <f t="shared" si="30"/>
        <v/>
      </c>
      <c r="B663" s="15"/>
      <c r="C663" s="16" t="str">
        <f>IF(B663="","",COUNTIF(INDEX($B:$B,5):B663,B663))</f>
        <v/>
      </c>
      <c r="D663" s="17"/>
      <c r="E663" s="6"/>
      <c r="F663" s="15"/>
      <c r="G663" s="6"/>
      <c r="H663" s="6"/>
      <c r="I663" s="15"/>
      <c r="J663" s="18"/>
      <c r="K663" s="19" t="str">
        <f t="shared" si="31"/>
        <v/>
      </c>
      <c r="L663" s="20" t="str">
        <f t="shared" si="32"/>
        <v/>
      </c>
      <c r="M663" s="17"/>
      <c r="N663" s="21" t="str">
        <f>IF(B663="","",TRIM(IF(COUNTIF('Registru PV'!$B$5:$B$304,B663)=0,"PV inexistent în registru. ","")&amp;IF(OR(D663="",F663="",G663="",H663="",I663=""),"Date incomplete. ","")&amp;IF(AND(N(L663)&lt;&gt;0,M663=""),"Diferență fără observație. ","")&amp;IF(AND(OR(I663="Deteriorat",I663="Defect",I663="Lipsă"),M663=""),"Stare fără observație. ","")))</f>
        <v/>
      </c>
    </row>
    <row r="664" spans="1:14" x14ac:dyDescent="0.2">
      <c r="A664" s="1" t="str">
        <f t="shared" si="30"/>
        <v/>
      </c>
      <c r="B664" s="15"/>
      <c r="C664" s="16" t="str">
        <f>IF(B664="","",COUNTIF(INDEX($B:$B,5):B664,B664))</f>
        <v/>
      </c>
      <c r="D664" s="17"/>
      <c r="E664" s="6"/>
      <c r="F664" s="15"/>
      <c r="G664" s="6"/>
      <c r="H664" s="6"/>
      <c r="I664" s="15"/>
      <c r="J664" s="18"/>
      <c r="K664" s="19" t="str">
        <f t="shared" si="31"/>
        <v/>
      </c>
      <c r="L664" s="20" t="str">
        <f t="shared" si="32"/>
        <v/>
      </c>
      <c r="M664" s="17"/>
      <c r="N664" s="21" t="str">
        <f>IF(B664="","",TRIM(IF(COUNTIF('Registru PV'!$B$5:$B$304,B664)=0,"PV inexistent în registru. ","")&amp;IF(OR(D664="",F664="",G664="",H664="",I664=""),"Date incomplete. ","")&amp;IF(AND(N(L664)&lt;&gt;0,M664=""),"Diferență fără observație. ","")&amp;IF(AND(OR(I664="Deteriorat",I664="Defect",I664="Lipsă"),M664=""),"Stare fără observație. ","")))</f>
        <v/>
      </c>
    </row>
    <row r="665" spans="1:14" x14ac:dyDescent="0.2">
      <c r="A665" s="1" t="str">
        <f t="shared" si="30"/>
        <v/>
      </c>
      <c r="B665" s="15"/>
      <c r="C665" s="16" t="str">
        <f>IF(B665="","",COUNTIF(INDEX($B:$B,5):B665,B665))</f>
        <v/>
      </c>
      <c r="D665" s="17"/>
      <c r="E665" s="6"/>
      <c r="F665" s="15"/>
      <c r="G665" s="6"/>
      <c r="H665" s="6"/>
      <c r="I665" s="15"/>
      <c r="J665" s="18"/>
      <c r="K665" s="19" t="str">
        <f t="shared" si="31"/>
        <v/>
      </c>
      <c r="L665" s="20" t="str">
        <f t="shared" si="32"/>
        <v/>
      </c>
      <c r="M665" s="17"/>
      <c r="N665" s="21" t="str">
        <f>IF(B665="","",TRIM(IF(COUNTIF('Registru PV'!$B$5:$B$304,B665)=0,"PV inexistent în registru. ","")&amp;IF(OR(D665="",F665="",G665="",H665="",I665=""),"Date incomplete. ","")&amp;IF(AND(N(L665)&lt;&gt;0,M665=""),"Diferență fără observație. ","")&amp;IF(AND(OR(I665="Deteriorat",I665="Defect",I665="Lipsă"),M665=""),"Stare fără observație. ","")))</f>
        <v/>
      </c>
    </row>
    <row r="666" spans="1:14" x14ac:dyDescent="0.2">
      <c r="A666" s="1" t="str">
        <f t="shared" si="30"/>
        <v/>
      </c>
      <c r="B666" s="15"/>
      <c r="C666" s="16" t="str">
        <f>IF(B666="","",COUNTIF(INDEX($B:$B,5):B666,B666))</f>
        <v/>
      </c>
      <c r="D666" s="17"/>
      <c r="E666" s="6"/>
      <c r="F666" s="15"/>
      <c r="G666" s="6"/>
      <c r="H666" s="6"/>
      <c r="I666" s="15"/>
      <c r="J666" s="18"/>
      <c r="K666" s="19" t="str">
        <f t="shared" si="31"/>
        <v/>
      </c>
      <c r="L666" s="20" t="str">
        <f t="shared" si="32"/>
        <v/>
      </c>
      <c r="M666" s="17"/>
      <c r="N666" s="21" t="str">
        <f>IF(B666="","",TRIM(IF(COUNTIF('Registru PV'!$B$5:$B$304,B666)=0,"PV inexistent în registru. ","")&amp;IF(OR(D666="",F666="",G666="",H666="",I666=""),"Date incomplete. ","")&amp;IF(AND(N(L666)&lt;&gt;0,M666=""),"Diferență fără observație. ","")&amp;IF(AND(OR(I666="Deteriorat",I666="Defect",I666="Lipsă"),M666=""),"Stare fără observație. ","")))</f>
        <v/>
      </c>
    </row>
    <row r="667" spans="1:14" x14ac:dyDescent="0.2">
      <c r="A667" s="1" t="str">
        <f t="shared" si="30"/>
        <v/>
      </c>
      <c r="B667" s="15"/>
      <c r="C667" s="16" t="str">
        <f>IF(B667="","",COUNTIF(INDEX($B:$B,5):B667,B667))</f>
        <v/>
      </c>
      <c r="D667" s="17"/>
      <c r="E667" s="6"/>
      <c r="F667" s="15"/>
      <c r="G667" s="6"/>
      <c r="H667" s="6"/>
      <c r="I667" s="15"/>
      <c r="J667" s="18"/>
      <c r="K667" s="19" t="str">
        <f t="shared" si="31"/>
        <v/>
      </c>
      <c r="L667" s="20" t="str">
        <f t="shared" si="32"/>
        <v/>
      </c>
      <c r="M667" s="17"/>
      <c r="N667" s="21" t="str">
        <f>IF(B667="","",TRIM(IF(COUNTIF('Registru PV'!$B$5:$B$304,B667)=0,"PV inexistent în registru. ","")&amp;IF(OR(D667="",F667="",G667="",H667="",I667=""),"Date incomplete. ","")&amp;IF(AND(N(L667)&lt;&gt;0,M667=""),"Diferență fără observație. ","")&amp;IF(AND(OR(I667="Deteriorat",I667="Defect",I667="Lipsă"),M667=""),"Stare fără observație. ","")))</f>
        <v/>
      </c>
    </row>
    <row r="668" spans="1:14" x14ac:dyDescent="0.2">
      <c r="A668" s="1" t="str">
        <f t="shared" si="30"/>
        <v/>
      </c>
      <c r="B668" s="15"/>
      <c r="C668" s="16" t="str">
        <f>IF(B668="","",COUNTIF(INDEX($B:$B,5):B668,B668))</f>
        <v/>
      </c>
      <c r="D668" s="17"/>
      <c r="E668" s="6"/>
      <c r="F668" s="15"/>
      <c r="G668" s="6"/>
      <c r="H668" s="6"/>
      <c r="I668" s="15"/>
      <c r="J668" s="18"/>
      <c r="K668" s="19" t="str">
        <f t="shared" si="31"/>
        <v/>
      </c>
      <c r="L668" s="20" t="str">
        <f t="shared" si="32"/>
        <v/>
      </c>
      <c r="M668" s="17"/>
      <c r="N668" s="21" t="str">
        <f>IF(B668="","",TRIM(IF(COUNTIF('Registru PV'!$B$5:$B$304,B668)=0,"PV inexistent în registru. ","")&amp;IF(OR(D668="",F668="",G668="",H668="",I668=""),"Date incomplete. ","")&amp;IF(AND(N(L668)&lt;&gt;0,M668=""),"Diferență fără observație. ","")&amp;IF(AND(OR(I668="Deteriorat",I668="Defect",I668="Lipsă"),M668=""),"Stare fără observație. ","")))</f>
        <v/>
      </c>
    </row>
    <row r="669" spans="1:14" x14ac:dyDescent="0.2">
      <c r="A669" s="1" t="str">
        <f t="shared" si="30"/>
        <v/>
      </c>
      <c r="B669" s="15"/>
      <c r="C669" s="16" t="str">
        <f>IF(B669="","",COUNTIF(INDEX($B:$B,5):B669,B669))</f>
        <v/>
      </c>
      <c r="D669" s="17"/>
      <c r="E669" s="6"/>
      <c r="F669" s="15"/>
      <c r="G669" s="6"/>
      <c r="H669" s="6"/>
      <c r="I669" s="15"/>
      <c r="J669" s="18"/>
      <c r="K669" s="19" t="str">
        <f t="shared" si="31"/>
        <v/>
      </c>
      <c r="L669" s="20" t="str">
        <f t="shared" si="32"/>
        <v/>
      </c>
      <c r="M669" s="17"/>
      <c r="N669" s="21" t="str">
        <f>IF(B669="","",TRIM(IF(COUNTIF('Registru PV'!$B$5:$B$304,B669)=0,"PV inexistent în registru. ","")&amp;IF(OR(D669="",F669="",G669="",H669="",I669=""),"Date incomplete. ","")&amp;IF(AND(N(L669)&lt;&gt;0,M669=""),"Diferență fără observație. ","")&amp;IF(AND(OR(I669="Deteriorat",I669="Defect",I669="Lipsă"),M669=""),"Stare fără observație. ","")))</f>
        <v/>
      </c>
    </row>
    <row r="670" spans="1:14" x14ac:dyDescent="0.2">
      <c r="A670" s="1" t="str">
        <f t="shared" si="30"/>
        <v/>
      </c>
      <c r="B670" s="15"/>
      <c r="C670" s="16" t="str">
        <f>IF(B670="","",COUNTIF(INDEX($B:$B,5):B670,B670))</f>
        <v/>
      </c>
      <c r="D670" s="17"/>
      <c r="E670" s="6"/>
      <c r="F670" s="15"/>
      <c r="G670" s="6"/>
      <c r="H670" s="6"/>
      <c r="I670" s="15"/>
      <c r="J670" s="18"/>
      <c r="K670" s="19" t="str">
        <f t="shared" si="31"/>
        <v/>
      </c>
      <c r="L670" s="20" t="str">
        <f t="shared" si="32"/>
        <v/>
      </c>
      <c r="M670" s="17"/>
      <c r="N670" s="21" t="str">
        <f>IF(B670="","",TRIM(IF(COUNTIF('Registru PV'!$B$5:$B$304,B670)=0,"PV inexistent în registru. ","")&amp;IF(OR(D670="",F670="",G670="",H670="",I670=""),"Date incomplete. ","")&amp;IF(AND(N(L670)&lt;&gt;0,M670=""),"Diferență fără observație. ","")&amp;IF(AND(OR(I670="Deteriorat",I670="Defect",I670="Lipsă"),M670=""),"Stare fără observație. ","")))</f>
        <v/>
      </c>
    </row>
    <row r="671" spans="1:14" x14ac:dyDescent="0.2">
      <c r="A671" s="1" t="str">
        <f t="shared" si="30"/>
        <v/>
      </c>
      <c r="B671" s="15"/>
      <c r="C671" s="16" t="str">
        <f>IF(B671="","",COUNTIF(INDEX($B:$B,5):B671,B671))</f>
        <v/>
      </c>
      <c r="D671" s="17"/>
      <c r="E671" s="6"/>
      <c r="F671" s="15"/>
      <c r="G671" s="6"/>
      <c r="H671" s="6"/>
      <c r="I671" s="15"/>
      <c r="J671" s="18"/>
      <c r="K671" s="19" t="str">
        <f t="shared" si="31"/>
        <v/>
      </c>
      <c r="L671" s="20" t="str">
        <f t="shared" si="32"/>
        <v/>
      </c>
      <c r="M671" s="17"/>
      <c r="N671" s="21" t="str">
        <f>IF(B671="","",TRIM(IF(COUNTIF('Registru PV'!$B$5:$B$304,B671)=0,"PV inexistent în registru. ","")&amp;IF(OR(D671="",F671="",G671="",H671="",I671=""),"Date incomplete. ","")&amp;IF(AND(N(L671)&lt;&gt;0,M671=""),"Diferență fără observație. ","")&amp;IF(AND(OR(I671="Deteriorat",I671="Defect",I671="Lipsă"),M671=""),"Stare fără observație. ","")))</f>
        <v/>
      </c>
    </row>
    <row r="672" spans="1:14" x14ac:dyDescent="0.2">
      <c r="A672" s="1" t="str">
        <f t="shared" si="30"/>
        <v/>
      </c>
      <c r="B672" s="15"/>
      <c r="C672" s="16" t="str">
        <f>IF(B672="","",COUNTIF(INDEX($B:$B,5):B672,B672))</f>
        <v/>
      </c>
      <c r="D672" s="17"/>
      <c r="E672" s="6"/>
      <c r="F672" s="15"/>
      <c r="G672" s="6"/>
      <c r="H672" s="6"/>
      <c r="I672" s="15"/>
      <c r="J672" s="18"/>
      <c r="K672" s="19" t="str">
        <f t="shared" si="31"/>
        <v/>
      </c>
      <c r="L672" s="20" t="str">
        <f t="shared" si="32"/>
        <v/>
      </c>
      <c r="M672" s="17"/>
      <c r="N672" s="21" t="str">
        <f>IF(B672="","",TRIM(IF(COUNTIF('Registru PV'!$B$5:$B$304,B672)=0,"PV inexistent în registru. ","")&amp;IF(OR(D672="",F672="",G672="",H672="",I672=""),"Date incomplete. ","")&amp;IF(AND(N(L672)&lt;&gt;0,M672=""),"Diferență fără observație. ","")&amp;IF(AND(OR(I672="Deteriorat",I672="Defect",I672="Lipsă"),M672=""),"Stare fără observație. ","")))</f>
        <v/>
      </c>
    </row>
    <row r="673" spans="1:14" x14ac:dyDescent="0.2">
      <c r="A673" s="1" t="str">
        <f t="shared" si="30"/>
        <v/>
      </c>
      <c r="B673" s="15"/>
      <c r="C673" s="16" t="str">
        <f>IF(B673="","",COUNTIF(INDEX($B:$B,5):B673,B673))</f>
        <v/>
      </c>
      <c r="D673" s="17"/>
      <c r="E673" s="6"/>
      <c r="F673" s="15"/>
      <c r="G673" s="6"/>
      <c r="H673" s="6"/>
      <c r="I673" s="15"/>
      <c r="J673" s="18"/>
      <c r="K673" s="19" t="str">
        <f t="shared" si="31"/>
        <v/>
      </c>
      <c r="L673" s="20" t="str">
        <f t="shared" si="32"/>
        <v/>
      </c>
      <c r="M673" s="17"/>
      <c r="N673" s="21" t="str">
        <f>IF(B673="","",TRIM(IF(COUNTIF('Registru PV'!$B$5:$B$304,B673)=0,"PV inexistent în registru. ","")&amp;IF(OR(D673="",F673="",G673="",H673="",I673=""),"Date incomplete. ","")&amp;IF(AND(N(L673)&lt;&gt;0,M673=""),"Diferență fără observație. ","")&amp;IF(AND(OR(I673="Deteriorat",I673="Defect",I673="Lipsă"),M673=""),"Stare fără observație. ","")))</f>
        <v/>
      </c>
    </row>
    <row r="674" spans="1:14" x14ac:dyDescent="0.2">
      <c r="A674" s="1" t="str">
        <f t="shared" si="30"/>
        <v/>
      </c>
      <c r="B674" s="15"/>
      <c r="C674" s="16" t="str">
        <f>IF(B674="","",COUNTIF(INDEX($B:$B,5):B674,B674))</f>
        <v/>
      </c>
      <c r="D674" s="17"/>
      <c r="E674" s="6"/>
      <c r="F674" s="15"/>
      <c r="G674" s="6"/>
      <c r="H674" s="6"/>
      <c r="I674" s="15"/>
      <c r="J674" s="18"/>
      <c r="K674" s="19" t="str">
        <f t="shared" si="31"/>
        <v/>
      </c>
      <c r="L674" s="20" t="str">
        <f t="shared" si="32"/>
        <v/>
      </c>
      <c r="M674" s="17"/>
      <c r="N674" s="21" t="str">
        <f>IF(B674="","",TRIM(IF(COUNTIF('Registru PV'!$B$5:$B$304,B674)=0,"PV inexistent în registru. ","")&amp;IF(OR(D674="",F674="",G674="",H674="",I674=""),"Date incomplete. ","")&amp;IF(AND(N(L674)&lt;&gt;0,M674=""),"Diferență fără observație. ","")&amp;IF(AND(OR(I674="Deteriorat",I674="Defect",I674="Lipsă"),M674=""),"Stare fără observație. ","")))</f>
        <v/>
      </c>
    </row>
    <row r="675" spans="1:14" x14ac:dyDescent="0.2">
      <c r="A675" s="1" t="str">
        <f t="shared" si="30"/>
        <v/>
      </c>
      <c r="B675" s="15"/>
      <c r="C675" s="16" t="str">
        <f>IF(B675="","",COUNTIF(INDEX($B:$B,5):B675,B675))</f>
        <v/>
      </c>
      <c r="D675" s="17"/>
      <c r="E675" s="6"/>
      <c r="F675" s="15"/>
      <c r="G675" s="6"/>
      <c r="H675" s="6"/>
      <c r="I675" s="15"/>
      <c r="J675" s="18"/>
      <c r="K675" s="19" t="str">
        <f t="shared" si="31"/>
        <v/>
      </c>
      <c r="L675" s="20" t="str">
        <f t="shared" si="32"/>
        <v/>
      </c>
      <c r="M675" s="17"/>
      <c r="N675" s="21" t="str">
        <f>IF(B675="","",TRIM(IF(COUNTIF('Registru PV'!$B$5:$B$304,B675)=0,"PV inexistent în registru. ","")&amp;IF(OR(D675="",F675="",G675="",H675="",I675=""),"Date incomplete. ","")&amp;IF(AND(N(L675)&lt;&gt;0,M675=""),"Diferență fără observație. ","")&amp;IF(AND(OR(I675="Deteriorat",I675="Defect",I675="Lipsă"),M675=""),"Stare fără observație. ","")))</f>
        <v/>
      </c>
    </row>
    <row r="676" spans="1:14" x14ac:dyDescent="0.2">
      <c r="A676" s="1" t="str">
        <f t="shared" si="30"/>
        <v/>
      </c>
      <c r="B676" s="15"/>
      <c r="C676" s="16" t="str">
        <f>IF(B676="","",COUNTIF(INDEX($B:$B,5):B676,B676))</f>
        <v/>
      </c>
      <c r="D676" s="17"/>
      <c r="E676" s="6"/>
      <c r="F676" s="15"/>
      <c r="G676" s="6"/>
      <c r="H676" s="6"/>
      <c r="I676" s="15"/>
      <c r="J676" s="18"/>
      <c r="K676" s="19" t="str">
        <f t="shared" si="31"/>
        <v/>
      </c>
      <c r="L676" s="20" t="str">
        <f t="shared" si="32"/>
        <v/>
      </c>
      <c r="M676" s="17"/>
      <c r="N676" s="21" t="str">
        <f>IF(B676="","",TRIM(IF(COUNTIF('Registru PV'!$B$5:$B$304,B676)=0,"PV inexistent în registru. ","")&amp;IF(OR(D676="",F676="",G676="",H676="",I676=""),"Date incomplete. ","")&amp;IF(AND(N(L676)&lt;&gt;0,M676=""),"Diferență fără observație. ","")&amp;IF(AND(OR(I676="Deteriorat",I676="Defect",I676="Lipsă"),M676=""),"Stare fără observație. ","")))</f>
        <v/>
      </c>
    </row>
    <row r="677" spans="1:14" x14ac:dyDescent="0.2">
      <c r="A677" s="1" t="str">
        <f t="shared" si="30"/>
        <v/>
      </c>
      <c r="B677" s="15"/>
      <c r="C677" s="16" t="str">
        <f>IF(B677="","",COUNTIF(INDEX($B:$B,5):B677,B677))</f>
        <v/>
      </c>
      <c r="D677" s="17"/>
      <c r="E677" s="6"/>
      <c r="F677" s="15"/>
      <c r="G677" s="6"/>
      <c r="H677" s="6"/>
      <c r="I677" s="15"/>
      <c r="J677" s="18"/>
      <c r="K677" s="19" t="str">
        <f t="shared" si="31"/>
        <v/>
      </c>
      <c r="L677" s="20" t="str">
        <f t="shared" si="32"/>
        <v/>
      </c>
      <c r="M677" s="17"/>
      <c r="N677" s="21" t="str">
        <f>IF(B677="","",TRIM(IF(COUNTIF('Registru PV'!$B$5:$B$304,B677)=0,"PV inexistent în registru. ","")&amp;IF(OR(D677="",F677="",G677="",H677="",I677=""),"Date incomplete. ","")&amp;IF(AND(N(L677)&lt;&gt;0,M677=""),"Diferență fără observație. ","")&amp;IF(AND(OR(I677="Deteriorat",I677="Defect",I677="Lipsă"),M677=""),"Stare fără observație. ","")))</f>
        <v/>
      </c>
    </row>
    <row r="678" spans="1:14" x14ac:dyDescent="0.2">
      <c r="A678" s="1" t="str">
        <f t="shared" si="30"/>
        <v/>
      </c>
      <c r="B678" s="15"/>
      <c r="C678" s="16" t="str">
        <f>IF(B678="","",COUNTIF(INDEX($B:$B,5):B678,B678))</f>
        <v/>
      </c>
      <c r="D678" s="17"/>
      <c r="E678" s="6"/>
      <c r="F678" s="15"/>
      <c r="G678" s="6"/>
      <c r="H678" s="6"/>
      <c r="I678" s="15"/>
      <c r="J678" s="18"/>
      <c r="K678" s="19" t="str">
        <f t="shared" si="31"/>
        <v/>
      </c>
      <c r="L678" s="20" t="str">
        <f t="shared" si="32"/>
        <v/>
      </c>
      <c r="M678" s="17"/>
      <c r="N678" s="21" t="str">
        <f>IF(B678="","",TRIM(IF(COUNTIF('Registru PV'!$B$5:$B$304,B678)=0,"PV inexistent în registru. ","")&amp;IF(OR(D678="",F678="",G678="",H678="",I678=""),"Date incomplete. ","")&amp;IF(AND(N(L678)&lt;&gt;0,M678=""),"Diferență fără observație. ","")&amp;IF(AND(OR(I678="Deteriorat",I678="Defect",I678="Lipsă"),M678=""),"Stare fără observație. ","")))</f>
        <v/>
      </c>
    </row>
    <row r="679" spans="1:14" x14ac:dyDescent="0.2">
      <c r="A679" s="1" t="str">
        <f t="shared" si="30"/>
        <v/>
      </c>
      <c r="B679" s="15"/>
      <c r="C679" s="16" t="str">
        <f>IF(B679="","",COUNTIF(INDEX($B:$B,5):B679,B679))</f>
        <v/>
      </c>
      <c r="D679" s="17"/>
      <c r="E679" s="6"/>
      <c r="F679" s="15"/>
      <c r="G679" s="6"/>
      <c r="H679" s="6"/>
      <c r="I679" s="15"/>
      <c r="J679" s="18"/>
      <c r="K679" s="19" t="str">
        <f t="shared" si="31"/>
        <v/>
      </c>
      <c r="L679" s="20" t="str">
        <f t="shared" si="32"/>
        <v/>
      </c>
      <c r="M679" s="17"/>
      <c r="N679" s="21" t="str">
        <f>IF(B679="","",TRIM(IF(COUNTIF('Registru PV'!$B$5:$B$304,B679)=0,"PV inexistent în registru. ","")&amp;IF(OR(D679="",F679="",G679="",H679="",I679=""),"Date incomplete. ","")&amp;IF(AND(N(L679)&lt;&gt;0,M679=""),"Diferență fără observație. ","")&amp;IF(AND(OR(I679="Deteriorat",I679="Defect",I679="Lipsă"),M679=""),"Stare fără observație. ","")))</f>
        <v/>
      </c>
    </row>
    <row r="680" spans="1:14" x14ac:dyDescent="0.2">
      <c r="A680" s="1" t="str">
        <f t="shared" si="30"/>
        <v/>
      </c>
      <c r="B680" s="15"/>
      <c r="C680" s="16" t="str">
        <f>IF(B680="","",COUNTIF(INDEX($B:$B,5):B680,B680))</f>
        <v/>
      </c>
      <c r="D680" s="17"/>
      <c r="E680" s="6"/>
      <c r="F680" s="15"/>
      <c r="G680" s="6"/>
      <c r="H680" s="6"/>
      <c r="I680" s="15"/>
      <c r="J680" s="18"/>
      <c r="K680" s="19" t="str">
        <f t="shared" si="31"/>
        <v/>
      </c>
      <c r="L680" s="20" t="str">
        <f t="shared" si="32"/>
        <v/>
      </c>
      <c r="M680" s="17"/>
      <c r="N680" s="21" t="str">
        <f>IF(B680="","",TRIM(IF(COUNTIF('Registru PV'!$B$5:$B$304,B680)=0,"PV inexistent în registru. ","")&amp;IF(OR(D680="",F680="",G680="",H680="",I680=""),"Date incomplete. ","")&amp;IF(AND(N(L680)&lt;&gt;0,M680=""),"Diferență fără observație. ","")&amp;IF(AND(OR(I680="Deteriorat",I680="Defect",I680="Lipsă"),M680=""),"Stare fără observație. ","")))</f>
        <v/>
      </c>
    </row>
    <row r="681" spans="1:14" x14ac:dyDescent="0.2">
      <c r="A681" s="1" t="str">
        <f t="shared" si="30"/>
        <v/>
      </c>
      <c r="B681" s="15"/>
      <c r="C681" s="16" t="str">
        <f>IF(B681="","",COUNTIF(INDEX($B:$B,5):B681,B681))</f>
        <v/>
      </c>
      <c r="D681" s="17"/>
      <c r="E681" s="6"/>
      <c r="F681" s="15"/>
      <c r="G681" s="6"/>
      <c r="H681" s="6"/>
      <c r="I681" s="15"/>
      <c r="J681" s="18"/>
      <c r="K681" s="19" t="str">
        <f t="shared" si="31"/>
        <v/>
      </c>
      <c r="L681" s="20" t="str">
        <f t="shared" si="32"/>
        <v/>
      </c>
      <c r="M681" s="17"/>
      <c r="N681" s="21" t="str">
        <f>IF(B681="","",TRIM(IF(COUNTIF('Registru PV'!$B$5:$B$304,B681)=0,"PV inexistent în registru. ","")&amp;IF(OR(D681="",F681="",G681="",H681="",I681=""),"Date incomplete. ","")&amp;IF(AND(N(L681)&lt;&gt;0,M681=""),"Diferență fără observație. ","")&amp;IF(AND(OR(I681="Deteriorat",I681="Defect",I681="Lipsă"),M681=""),"Stare fără observație. ","")))</f>
        <v/>
      </c>
    </row>
    <row r="682" spans="1:14" x14ac:dyDescent="0.2">
      <c r="A682" s="1" t="str">
        <f t="shared" si="30"/>
        <v/>
      </c>
      <c r="B682" s="15"/>
      <c r="C682" s="16" t="str">
        <f>IF(B682="","",COUNTIF(INDEX($B:$B,5):B682,B682))</f>
        <v/>
      </c>
      <c r="D682" s="17"/>
      <c r="E682" s="6"/>
      <c r="F682" s="15"/>
      <c r="G682" s="6"/>
      <c r="H682" s="6"/>
      <c r="I682" s="15"/>
      <c r="J682" s="18"/>
      <c r="K682" s="19" t="str">
        <f t="shared" si="31"/>
        <v/>
      </c>
      <c r="L682" s="20" t="str">
        <f t="shared" si="32"/>
        <v/>
      </c>
      <c r="M682" s="17"/>
      <c r="N682" s="21" t="str">
        <f>IF(B682="","",TRIM(IF(COUNTIF('Registru PV'!$B$5:$B$304,B682)=0,"PV inexistent în registru. ","")&amp;IF(OR(D682="",F682="",G682="",H682="",I682=""),"Date incomplete. ","")&amp;IF(AND(N(L682)&lt;&gt;0,M682=""),"Diferență fără observație. ","")&amp;IF(AND(OR(I682="Deteriorat",I682="Defect",I682="Lipsă"),M682=""),"Stare fără observație. ","")))</f>
        <v/>
      </c>
    </row>
    <row r="683" spans="1:14" x14ac:dyDescent="0.2">
      <c r="A683" s="1" t="str">
        <f t="shared" si="30"/>
        <v/>
      </c>
      <c r="B683" s="15"/>
      <c r="C683" s="16" t="str">
        <f>IF(B683="","",COUNTIF(INDEX($B:$B,5):B683,B683))</f>
        <v/>
      </c>
      <c r="D683" s="17"/>
      <c r="E683" s="6"/>
      <c r="F683" s="15"/>
      <c r="G683" s="6"/>
      <c r="H683" s="6"/>
      <c r="I683" s="15"/>
      <c r="J683" s="18"/>
      <c r="K683" s="19" t="str">
        <f t="shared" si="31"/>
        <v/>
      </c>
      <c r="L683" s="20" t="str">
        <f t="shared" si="32"/>
        <v/>
      </c>
      <c r="M683" s="17"/>
      <c r="N683" s="21" t="str">
        <f>IF(B683="","",TRIM(IF(COUNTIF('Registru PV'!$B$5:$B$304,B683)=0,"PV inexistent în registru. ","")&amp;IF(OR(D683="",F683="",G683="",H683="",I683=""),"Date incomplete. ","")&amp;IF(AND(N(L683)&lt;&gt;0,M683=""),"Diferență fără observație. ","")&amp;IF(AND(OR(I683="Deteriorat",I683="Defect",I683="Lipsă"),M683=""),"Stare fără observație. ","")))</f>
        <v/>
      </c>
    </row>
    <row r="684" spans="1:14" x14ac:dyDescent="0.2">
      <c r="A684" s="1" t="str">
        <f t="shared" si="30"/>
        <v/>
      </c>
      <c r="B684" s="15"/>
      <c r="C684" s="16" t="str">
        <f>IF(B684="","",COUNTIF(INDEX($B:$B,5):B684,B684))</f>
        <v/>
      </c>
      <c r="D684" s="17"/>
      <c r="E684" s="6"/>
      <c r="F684" s="15"/>
      <c r="G684" s="6"/>
      <c r="H684" s="6"/>
      <c r="I684" s="15"/>
      <c r="J684" s="18"/>
      <c r="K684" s="19" t="str">
        <f t="shared" si="31"/>
        <v/>
      </c>
      <c r="L684" s="20" t="str">
        <f t="shared" si="32"/>
        <v/>
      </c>
      <c r="M684" s="17"/>
      <c r="N684" s="21" t="str">
        <f>IF(B684="","",TRIM(IF(COUNTIF('Registru PV'!$B$5:$B$304,B684)=0,"PV inexistent în registru. ","")&amp;IF(OR(D684="",F684="",G684="",H684="",I684=""),"Date incomplete. ","")&amp;IF(AND(N(L684)&lt;&gt;0,M684=""),"Diferență fără observație. ","")&amp;IF(AND(OR(I684="Deteriorat",I684="Defect",I684="Lipsă"),M684=""),"Stare fără observație. ","")))</f>
        <v/>
      </c>
    </row>
    <row r="685" spans="1:14" x14ac:dyDescent="0.2">
      <c r="A685" s="1" t="str">
        <f t="shared" si="30"/>
        <v/>
      </c>
      <c r="B685" s="15"/>
      <c r="C685" s="16" t="str">
        <f>IF(B685="","",COUNTIF(INDEX($B:$B,5):B685,B685))</f>
        <v/>
      </c>
      <c r="D685" s="17"/>
      <c r="E685" s="6"/>
      <c r="F685" s="15"/>
      <c r="G685" s="6"/>
      <c r="H685" s="6"/>
      <c r="I685" s="15"/>
      <c r="J685" s="18"/>
      <c r="K685" s="19" t="str">
        <f t="shared" si="31"/>
        <v/>
      </c>
      <c r="L685" s="20" t="str">
        <f t="shared" si="32"/>
        <v/>
      </c>
      <c r="M685" s="17"/>
      <c r="N685" s="21" t="str">
        <f>IF(B685="","",TRIM(IF(COUNTIF('Registru PV'!$B$5:$B$304,B685)=0,"PV inexistent în registru. ","")&amp;IF(OR(D685="",F685="",G685="",H685="",I685=""),"Date incomplete. ","")&amp;IF(AND(N(L685)&lt;&gt;0,M685=""),"Diferență fără observație. ","")&amp;IF(AND(OR(I685="Deteriorat",I685="Defect",I685="Lipsă"),M685=""),"Stare fără observație. ","")))</f>
        <v/>
      </c>
    </row>
    <row r="686" spans="1:14" x14ac:dyDescent="0.2">
      <c r="A686" s="1" t="str">
        <f t="shared" si="30"/>
        <v/>
      </c>
      <c r="B686" s="15"/>
      <c r="C686" s="16" t="str">
        <f>IF(B686="","",COUNTIF(INDEX($B:$B,5):B686,B686))</f>
        <v/>
      </c>
      <c r="D686" s="17"/>
      <c r="E686" s="6"/>
      <c r="F686" s="15"/>
      <c r="G686" s="6"/>
      <c r="H686" s="6"/>
      <c r="I686" s="15"/>
      <c r="J686" s="18"/>
      <c r="K686" s="19" t="str">
        <f t="shared" si="31"/>
        <v/>
      </c>
      <c r="L686" s="20" t="str">
        <f t="shared" si="32"/>
        <v/>
      </c>
      <c r="M686" s="17"/>
      <c r="N686" s="21" t="str">
        <f>IF(B686="","",TRIM(IF(COUNTIF('Registru PV'!$B$5:$B$304,B686)=0,"PV inexistent în registru. ","")&amp;IF(OR(D686="",F686="",G686="",H686="",I686=""),"Date incomplete. ","")&amp;IF(AND(N(L686)&lt;&gt;0,M686=""),"Diferență fără observație. ","")&amp;IF(AND(OR(I686="Deteriorat",I686="Defect",I686="Lipsă"),M686=""),"Stare fără observație. ","")))</f>
        <v/>
      </c>
    </row>
    <row r="687" spans="1:14" x14ac:dyDescent="0.2">
      <c r="A687" s="1" t="str">
        <f t="shared" si="30"/>
        <v/>
      </c>
      <c r="B687" s="15"/>
      <c r="C687" s="16" t="str">
        <f>IF(B687="","",COUNTIF(INDEX($B:$B,5):B687,B687))</f>
        <v/>
      </c>
      <c r="D687" s="17"/>
      <c r="E687" s="6"/>
      <c r="F687" s="15"/>
      <c r="G687" s="6"/>
      <c r="H687" s="6"/>
      <c r="I687" s="15"/>
      <c r="J687" s="18"/>
      <c r="K687" s="19" t="str">
        <f t="shared" si="31"/>
        <v/>
      </c>
      <c r="L687" s="20" t="str">
        <f t="shared" si="32"/>
        <v/>
      </c>
      <c r="M687" s="17"/>
      <c r="N687" s="21" t="str">
        <f>IF(B687="","",TRIM(IF(COUNTIF('Registru PV'!$B$5:$B$304,B687)=0,"PV inexistent în registru. ","")&amp;IF(OR(D687="",F687="",G687="",H687="",I687=""),"Date incomplete. ","")&amp;IF(AND(N(L687)&lt;&gt;0,M687=""),"Diferență fără observație. ","")&amp;IF(AND(OR(I687="Deteriorat",I687="Defect",I687="Lipsă"),M687=""),"Stare fără observație. ","")))</f>
        <v/>
      </c>
    </row>
    <row r="688" spans="1:14" x14ac:dyDescent="0.2">
      <c r="A688" s="1" t="str">
        <f t="shared" si="30"/>
        <v/>
      </c>
      <c r="B688" s="15"/>
      <c r="C688" s="16" t="str">
        <f>IF(B688="","",COUNTIF(INDEX($B:$B,5):B688,B688))</f>
        <v/>
      </c>
      <c r="D688" s="17"/>
      <c r="E688" s="6"/>
      <c r="F688" s="15"/>
      <c r="G688" s="6"/>
      <c r="H688" s="6"/>
      <c r="I688" s="15"/>
      <c r="J688" s="18"/>
      <c r="K688" s="19" t="str">
        <f t="shared" si="31"/>
        <v/>
      </c>
      <c r="L688" s="20" t="str">
        <f t="shared" si="32"/>
        <v/>
      </c>
      <c r="M688" s="17"/>
      <c r="N688" s="21" t="str">
        <f>IF(B688="","",TRIM(IF(COUNTIF('Registru PV'!$B$5:$B$304,B688)=0,"PV inexistent în registru. ","")&amp;IF(OR(D688="",F688="",G688="",H688="",I688=""),"Date incomplete. ","")&amp;IF(AND(N(L688)&lt;&gt;0,M688=""),"Diferență fără observație. ","")&amp;IF(AND(OR(I688="Deteriorat",I688="Defect",I688="Lipsă"),M688=""),"Stare fără observație. ","")))</f>
        <v/>
      </c>
    </row>
    <row r="689" spans="1:14" x14ac:dyDescent="0.2">
      <c r="A689" s="1" t="str">
        <f t="shared" si="30"/>
        <v/>
      </c>
      <c r="B689" s="15"/>
      <c r="C689" s="16" t="str">
        <f>IF(B689="","",COUNTIF(INDEX($B:$B,5):B689,B689))</f>
        <v/>
      </c>
      <c r="D689" s="17"/>
      <c r="E689" s="6"/>
      <c r="F689" s="15"/>
      <c r="G689" s="6"/>
      <c r="H689" s="6"/>
      <c r="I689" s="15"/>
      <c r="J689" s="18"/>
      <c r="K689" s="19" t="str">
        <f t="shared" si="31"/>
        <v/>
      </c>
      <c r="L689" s="20" t="str">
        <f t="shared" si="32"/>
        <v/>
      </c>
      <c r="M689" s="17"/>
      <c r="N689" s="21" t="str">
        <f>IF(B689="","",TRIM(IF(COUNTIF('Registru PV'!$B$5:$B$304,B689)=0,"PV inexistent în registru. ","")&amp;IF(OR(D689="",F689="",G689="",H689="",I689=""),"Date incomplete. ","")&amp;IF(AND(N(L689)&lt;&gt;0,M689=""),"Diferență fără observație. ","")&amp;IF(AND(OR(I689="Deteriorat",I689="Defect",I689="Lipsă"),M689=""),"Stare fără observație. ","")))</f>
        <v/>
      </c>
    </row>
    <row r="690" spans="1:14" x14ac:dyDescent="0.2">
      <c r="A690" s="1" t="str">
        <f t="shared" si="30"/>
        <v/>
      </c>
      <c r="B690" s="15"/>
      <c r="C690" s="16" t="str">
        <f>IF(B690="","",COUNTIF(INDEX($B:$B,5):B690,B690))</f>
        <v/>
      </c>
      <c r="D690" s="17"/>
      <c r="E690" s="6"/>
      <c r="F690" s="15"/>
      <c r="G690" s="6"/>
      <c r="H690" s="6"/>
      <c r="I690" s="15"/>
      <c r="J690" s="18"/>
      <c r="K690" s="19" t="str">
        <f t="shared" si="31"/>
        <v/>
      </c>
      <c r="L690" s="20" t="str">
        <f t="shared" si="32"/>
        <v/>
      </c>
      <c r="M690" s="17"/>
      <c r="N690" s="21" t="str">
        <f>IF(B690="","",TRIM(IF(COUNTIF('Registru PV'!$B$5:$B$304,B690)=0,"PV inexistent în registru. ","")&amp;IF(OR(D690="",F690="",G690="",H690="",I690=""),"Date incomplete. ","")&amp;IF(AND(N(L690)&lt;&gt;0,M690=""),"Diferență fără observație. ","")&amp;IF(AND(OR(I690="Deteriorat",I690="Defect",I690="Lipsă"),M690=""),"Stare fără observație. ","")))</f>
        <v/>
      </c>
    </row>
    <row r="691" spans="1:14" x14ac:dyDescent="0.2">
      <c r="A691" s="1" t="str">
        <f t="shared" si="30"/>
        <v/>
      </c>
      <c r="B691" s="15"/>
      <c r="C691" s="16" t="str">
        <f>IF(B691="","",COUNTIF(INDEX($B:$B,5):B691,B691))</f>
        <v/>
      </c>
      <c r="D691" s="17"/>
      <c r="E691" s="6"/>
      <c r="F691" s="15"/>
      <c r="G691" s="6"/>
      <c r="H691" s="6"/>
      <c r="I691" s="15"/>
      <c r="J691" s="18"/>
      <c r="K691" s="19" t="str">
        <f t="shared" si="31"/>
        <v/>
      </c>
      <c r="L691" s="20" t="str">
        <f t="shared" si="32"/>
        <v/>
      </c>
      <c r="M691" s="17"/>
      <c r="N691" s="21" t="str">
        <f>IF(B691="","",TRIM(IF(COUNTIF('Registru PV'!$B$5:$B$304,B691)=0,"PV inexistent în registru. ","")&amp;IF(OR(D691="",F691="",G691="",H691="",I691=""),"Date incomplete. ","")&amp;IF(AND(N(L691)&lt;&gt;0,M691=""),"Diferență fără observație. ","")&amp;IF(AND(OR(I691="Deteriorat",I691="Defect",I691="Lipsă"),M691=""),"Stare fără observație. ","")))</f>
        <v/>
      </c>
    </row>
    <row r="692" spans="1:14" x14ac:dyDescent="0.2">
      <c r="A692" s="1" t="str">
        <f t="shared" si="30"/>
        <v/>
      </c>
      <c r="B692" s="15"/>
      <c r="C692" s="16" t="str">
        <f>IF(B692="","",COUNTIF(INDEX($B:$B,5):B692,B692))</f>
        <v/>
      </c>
      <c r="D692" s="17"/>
      <c r="E692" s="6"/>
      <c r="F692" s="15"/>
      <c r="G692" s="6"/>
      <c r="H692" s="6"/>
      <c r="I692" s="15"/>
      <c r="J692" s="18"/>
      <c r="K692" s="19" t="str">
        <f t="shared" si="31"/>
        <v/>
      </c>
      <c r="L692" s="20" t="str">
        <f t="shared" si="32"/>
        <v/>
      </c>
      <c r="M692" s="17"/>
      <c r="N692" s="21" t="str">
        <f>IF(B692="","",TRIM(IF(COUNTIF('Registru PV'!$B$5:$B$304,B692)=0,"PV inexistent în registru. ","")&amp;IF(OR(D692="",F692="",G692="",H692="",I692=""),"Date incomplete. ","")&amp;IF(AND(N(L692)&lt;&gt;0,M692=""),"Diferență fără observație. ","")&amp;IF(AND(OR(I692="Deteriorat",I692="Defect",I692="Lipsă"),M692=""),"Stare fără observație. ","")))</f>
        <v/>
      </c>
    </row>
    <row r="693" spans="1:14" x14ac:dyDescent="0.2">
      <c r="A693" s="1" t="str">
        <f t="shared" si="30"/>
        <v/>
      </c>
      <c r="B693" s="15"/>
      <c r="C693" s="16" t="str">
        <f>IF(B693="","",COUNTIF(INDEX($B:$B,5):B693,B693))</f>
        <v/>
      </c>
      <c r="D693" s="17"/>
      <c r="E693" s="6"/>
      <c r="F693" s="15"/>
      <c r="G693" s="6"/>
      <c r="H693" s="6"/>
      <c r="I693" s="15"/>
      <c r="J693" s="18"/>
      <c r="K693" s="19" t="str">
        <f t="shared" si="31"/>
        <v/>
      </c>
      <c r="L693" s="20" t="str">
        <f t="shared" si="32"/>
        <v/>
      </c>
      <c r="M693" s="17"/>
      <c r="N693" s="21" t="str">
        <f>IF(B693="","",TRIM(IF(COUNTIF('Registru PV'!$B$5:$B$304,B693)=0,"PV inexistent în registru. ","")&amp;IF(OR(D693="",F693="",G693="",H693="",I693=""),"Date incomplete. ","")&amp;IF(AND(N(L693)&lt;&gt;0,M693=""),"Diferență fără observație. ","")&amp;IF(AND(OR(I693="Deteriorat",I693="Defect",I693="Lipsă"),M693=""),"Stare fără observație. ","")))</f>
        <v/>
      </c>
    </row>
    <row r="694" spans="1:14" x14ac:dyDescent="0.2">
      <c r="A694" s="1" t="str">
        <f t="shared" si="30"/>
        <v/>
      </c>
      <c r="B694" s="15"/>
      <c r="C694" s="16" t="str">
        <f>IF(B694="","",COUNTIF(INDEX($B:$B,5):B694,B694))</f>
        <v/>
      </c>
      <c r="D694" s="17"/>
      <c r="E694" s="6"/>
      <c r="F694" s="15"/>
      <c r="G694" s="6"/>
      <c r="H694" s="6"/>
      <c r="I694" s="15"/>
      <c r="J694" s="18"/>
      <c r="K694" s="19" t="str">
        <f t="shared" si="31"/>
        <v/>
      </c>
      <c r="L694" s="20" t="str">
        <f t="shared" si="32"/>
        <v/>
      </c>
      <c r="M694" s="17"/>
      <c r="N694" s="21" t="str">
        <f>IF(B694="","",TRIM(IF(COUNTIF('Registru PV'!$B$5:$B$304,B694)=0,"PV inexistent în registru. ","")&amp;IF(OR(D694="",F694="",G694="",H694="",I694=""),"Date incomplete. ","")&amp;IF(AND(N(L694)&lt;&gt;0,M694=""),"Diferență fără observație. ","")&amp;IF(AND(OR(I694="Deteriorat",I694="Defect",I694="Lipsă"),M694=""),"Stare fără observație. ","")))</f>
        <v/>
      </c>
    </row>
    <row r="695" spans="1:14" x14ac:dyDescent="0.2">
      <c r="A695" s="1" t="str">
        <f t="shared" si="30"/>
        <v/>
      </c>
      <c r="B695" s="15"/>
      <c r="C695" s="16" t="str">
        <f>IF(B695="","",COUNTIF(INDEX($B:$B,5):B695,B695))</f>
        <v/>
      </c>
      <c r="D695" s="17"/>
      <c r="E695" s="6"/>
      <c r="F695" s="15"/>
      <c r="G695" s="6"/>
      <c r="H695" s="6"/>
      <c r="I695" s="15"/>
      <c r="J695" s="18"/>
      <c r="K695" s="19" t="str">
        <f t="shared" si="31"/>
        <v/>
      </c>
      <c r="L695" s="20" t="str">
        <f t="shared" si="32"/>
        <v/>
      </c>
      <c r="M695" s="17"/>
      <c r="N695" s="21" t="str">
        <f>IF(B695="","",TRIM(IF(COUNTIF('Registru PV'!$B$5:$B$304,B695)=0,"PV inexistent în registru. ","")&amp;IF(OR(D695="",F695="",G695="",H695="",I695=""),"Date incomplete. ","")&amp;IF(AND(N(L695)&lt;&gt;0,M695=""),"Diferență fără observație. ","")&amp;IF(AND(OR(I695="Deteriorat",I695="Defect",I695="Lipsă"),M695=""),"Stare fără observație. ","")))</f>
        <v/>
      </c>
    </row>
    <row r="696" spans="1:14" x14ac:dyDescent="0.2">
      <c r="A696" s="1" t="str">
        <f t="shared" si="30"/>
        <v/>
      </c>
      <c r="B696" s="15"/>
      <c r="C696" s="16" t="str">
        <f>IF(B696="","",COUNTIF(INDEX($B:$B,5):B696,B696))</f>
        <v/>
      </c>
      <c r="D696" s="17"/>
      <c r="E696" s="6"/>
      <c r="F696" s="15"/>
      <c r="G696" s="6"/>
      <c r="H696" s="6"/>
      <c r="I696" s="15"/>
      <c r="J696" s="18"/>
      <c r="K696" s="19" t="str">
        <f t="shared" si="31"/>
        <v/>
      </c>
      <c r="L696" s="20" t="str">
        <f t="shared" si="32"/>
        <v/>
      </c>
      <c r="M696" s="17"/>
      <c r="N696" s="21" t="str">
        <f>IF(B696="","",TRIM(IF(COUNTIF('Registru PV'!$B$5:$B$304,B696)=0,"PV inexistent în registru. ","")&amp;IF(OR(D696="",F696="",G696="",H696="",I696=""),"Date incomplete. ","")&amp;IF(AND(N(L696)&lt;&gt;0,M696=""),"Diferență fără observație. ","")&amp;IF(AND(OR(I696="Deteriorat",I696="Defect",I696="Lipsă"),M696=""),"Stare fără observație. ","")))</f>
        <v/>
      </c>
    </row>
    <row r="697" spans="1:14" x14ac:dyDescent="0.2">
      <c r="A697" s="1" t="str">
        <f t="shared" si="30"/>
        <v/>
      </c>
      <c r="B697" s="15"/>
      <c r="C697" s="16" t="str">
        <f>IF(B697="","",COUNTIF(INDEX($B:$B,5):B697,B697))</f>
        <v/>
      </c>
      <c r="D697" s="17"/>
      <c r="E697" s="6"/>
      <c r="F697" s="15"/>
      <c r="G697" s="6"/>
      <c r="H697" s="6"/>
      <c r="I697" s="15"/>
      <c r="J697" s="18"/>
      <c r="K697" s="19" t="str">
        <f t="shared" si="31"/>
        <v/>
      </c>
      <c r="L697" s="20" t="str">
        <f t="shared" si="32"/>
        <v/>
      </c>
      <c r="M697" s="17"/>
      <c r="N697" s="21" t="str">
        <f>IF(B697="","",TRIM(IF(COUNTIF('Registru PV'!$B$5:$B$304,B697)=0,"PV inexistent în registru. ","")&amp;IF(OR(D697="",F697="",G697="",H697="",I697=""),"Date incomplete. ","")&amp;IF(AND(N(L697)&lt;&gt;0,M697=""),"Diferență fără observație. ","")&amp;IF(AND(OR(I697="Deteriorat",I697="Defect",I697="Lipsă"),M697=""),"Stare fără observație. ","")))</f>
        <v/>
      </c>
    </row>
    <row r="698" spans="1:14" x14ac:dyDescent="0.2">
      <c r="A698" s="1" t="str">
        <f t="shared" si="30"/>
        <v/>
      </c>
      <c r="B698" s="15"/>
      <c r="C698" s="16" t="str">
        <f>IF(B698="","",COUNTIF(INDEX($B:$B,5):B698,B698))</f>
        <v/>
      </c>
      <c r="D698" s="17"/>
      <c r="E698" s="6"/>
      <c r="F698" s="15"/>
      <c r="G698" s="6"/>
      <c r="H698" s="6"/>
      <c r="I698" s="15"/>
      <c r="J698" s="18"/>
      <c r="K698" s="19" t="str">
        <f t="shared" si="31"/>
        <v/>
      </c>
      <c r="L698" s="20" t="str">
        <f t="shared" si="32"/>
        <v/>
      </c>
      <c r="M698" s="17"/>
      <c r="N698" s="21" t="str">
        <f>IF(B698="","",TRIM(IF(COUNTIF('Registru PV'!$B$5:$B$304,B698)=0,"PV inexistent în registru. ","")&amp;IF(OR(D698="",F698="",G698="",H698="",I698=""),"Date incomplete. ","")&amp;IF(AND(N(L698)&lt;&gt;0,M698=""),"Diferență fără observație. ","")&amp;IF(AND(OR(I698="Deteriorat",I698="Defect",I698="Lipsă"),M698=""),"Stare fără observație. ","")))</f>
        <v/>
      </c>
    </row>
    <row r="699" spans="1:14" x14ac:dyDescent="0.2">
      <c r="A699" s="1" t="str">
        <f t="shared" si="30"/>
        <v/>
      </c>
      <c r="B699" s="15"/>
      <c r="C699" s="16" t="str">
        <f>IF(B699="","",COUNTIF(INDEX($B:$B,5):B699,B699))</f>
        <v/>
      </c>
      <c r="D699" s="17"/>
      <c r="E699" s="6"/>
      <c r="F699" s="15"/>
      <c r="G699" s="6"/>
      <c r="H699" s="6"/>
      <c r="I699" s="15"/>
      <c r="J699" s="18"/>
      <c r="K699" s="19" t="str">
        <f t="shared" si="31"/>
        <v/>
      </c>
      <c r="L699" s="20" t="str">
        <f t="shared" si="32"/>
        <v/>
      </c>
      <c r="M699" s="17"/>
      <c r="N699" s="21" t="str">
        <f>IF(B699="","",TRIM(IF(COUNTIF('Registru PV'!$B$5:$B$304,B699)=0,"PV inexistent în registru. ","")&amp;IF(OR(D699="",F699="",G699="",H699="",I699=""),"Date incomplete. ","")&amp;IF(AND(N(L699)&lt;&gt;0,M699=""),"Diferență fără observație. ","")&amp;IF(AND(OR(I699="Deteriorat",I699="Defect",I699="Lipsă"),M699=""),"Stare fără observație. ","")))</f>
        <v/>
      </c>
    </row>
    <row r="700" spans="1:14" x14ac:dyDescent="0.2">
      <c r="A700" s="1" t="str">
        <f t="shared" si="30"/>
        <v/>
      </c>
      <c r="B700" s="15"/>
      <c r="C700" s="16" t="str">
        <f>IF(B700="","",COUNTIF(INDEX($B:$B,5):B700,B700))</f>
        <v/>
      </c>
      <c r="D700" s="17"/>
      <c r="E700" s="6"/>
      <c r="F700" s="15"/>
      <c r="G700" s="6"/>
      <c r="H700" s="6"/>
      <c r="I700" s="15"/>
      <c r="J700" s="18"/>
      <c r="K700" s="19" t="str">
        <f t="shared" si="31"/>
        <v/>
      </c>
      <c r="L700" s="20" t="str">
        <f t="shared" si="32"/>
        <v/>
      </c>
      <c r="M700" s="17"/>
      <c r="N700" s="21" t="str">
        <f>IF(B700="","",TRIM(IF(COUNTIF('Registru PV'!$B$5:$B$304,B700)=0,"PV inexistent în registru. ","")&amp;IF(OR(D700="",F700="",G700="",H700="",I700=""),"Date incomplete. ","")&amp;IF(AND(N(L700)&lt;&gt;0,M700=""),"Diferență fără observație. ","")&amp;IF(AND(OR(I700="Deteriorat",I700="Defect",I700="Lipsă"),M700=""),"Stare fără observație. ","")))</f>
        <v/>
      </c>
    </row>
    <row r="701" spans="1:14" x14ac:dyDescent="0.2">
      <c r="A701" s="1" t="str">
        <f t="shared" si="30"/>
        <v/>
      </c>
      <c r="B701" s="15"/>
      <c r="C701" s="16" t="str">
        <f>IF(B701="","",COUNTIF(INDEX($B:$B,5):B701,B701))</f>
        <v/>
      </c>
      <c r="D701" s="17"/>
      <c r="E701" s="6"/>
      <c r="F701" s="15"/>
      <c r="G701" s="6"/>
      <c r="H701" s="6"/>
      <c r="I701" s="15"/>
      <c r="J701" s="18"/>
      <c r="K701" s="19" t="str">
        <f t="shared" si="31"/>
        <v/>
      </c>
      <c r="L701" s="20" t="str">
        <f t="shared" si="32"/>
        <v/>
      </c>
      <c r="M701" s="17"/>
      <c r="N701" s="21" t="str">
        <f>IF(B701="","",TRIM(IF(COUNTIF('Registru PV'!$B$5:$B$304,B701)=0,"PV inexistent în registru. ","")&amp;IF(OR(D701="",F701="",G701="",H701="",I701=""),"Date incomplete. ","")&amp;IF(AND(N(L701)&lt;&gt;0,M701=""),"Diferență fără observație. ","")&amp;IF(AND(OR(I701="Deteriorat",I701="Defect",I701="Lipsă"),M701=""),"Stare fără observație. ","")))</f>
        <v/>
      </c>
    </row>
    <row r="702" spans="1:14" x14ac:dyDescent="0.2">
      <c r="A702" s="1" t="str">
        <f t="shared" si="30"/>
        <v/>
      </c>
      <c r="B702" s="15"/>
      <c r="C702" s="16" t="str">
        <f>IF(B702="","",COUNTIF(INDEX($B:$B,5):B702,B702))</f>
        <v/>
      </c>
      <c r="D702" s="17"/>
      <c r="E702" s="6"/>
      <c r="F702" s="15"/>
      <c r="G702" s="6"/>
      <c r="H702" s="6"/>
      <c r="I702" s="15"/>
      <c r="J702" s="18"/>
      <c r="K702" s="19" t="str">
        <f t="shared" si="31"/>
        <v/>
      </c>
      <c r="L702" s="20" t="str">
        <f t="shared" si="32"/>
        <v/>
      </c>
      <c r="M702" s="17"/>
      <c r="N702" s="21" t="str">
        <f>IF(B702="","",TRIM(IF(COUNTIF('Registru PV'!$B$5:$B$304,B702)=0,"PV inexistent în registru. ","")&amp;IF(OR(D702="",F702="",G702="",H702="",I702=""),"Date incomplete. ","")&amp;IF(AND(N(L702)&lt;&gt;0,M702=""),"Diferență fără observație. ","")&amp;IF(AND(OR(I702="Deteriorat",I702="Defect",I702="Lipsă"),M702=""),"Stare fără observație. ","")))</f>
        <v/>
      </c>
    </row>
    <row r="703" spans="1:14" x14ac:dyDescent="0.2">
      <c r="A703" s="1" t="str">
        <f t="shared" si="30"/>
        <v/>
      </c>
      <c r="B703" s="15"/>
      <c r="C703" s="16" t="str">
        <f>IF(B703="","",COUNTIF(INDEX($B:$B,5):B703,B703))</f>
        <v/>
      </c>
      <c r="D703" s="17"/>
      <c r="E703" s="6"/>
      <c r="F703" s="15"/>
      <c r="G703" s="6"/>
      <c r="H703" s="6"/>
      <c r="I703" s="15"/>
      <c r="J703" s="18"/>
      <c r="K703" s="19" t="str">
        <f t="shared" si="31"/>
        <v/>
      </c>
      <c r="L703" s="20" t="str">
        <f t="shared" si="32"/>
        <v/>
      </c>
      <c r="M703" s="17"/>
      <c r="N703" s="21" t="str">
        <f>IF(B703="","",TRIM(IF(COUNTIF('Registru PV'!$B$5:$B$304,B703)=0,"PV inexistent în registru. ","")&amp;IF(OR(D703="",F703="",G703="",H703="",I703=""),"Date incomplete. ","")&amp;IF(AND(N(L703)&lt;&gt;0,M703=""),"Diferență fără observație. ","")&amp;IF(AND(OR(I703="Deteriorat",I703="Defect",I703="Lipsă"),M703=""),"Stare fără observație. ","")))</f>
        <v/>
      </c>
    </row>
    <row r="704" spans="1:14" x14ac:dyDescent="0.2">
      <c r="A704" s="1" t="str">
        <f t="shared" si="30"/>
        <v/>
      </c>
      <c r="B704" s="15"/>
      <c r="C704" s="16" t="str">
        <f>IF(B704="","",COUNTIF(INDEX($B:$B,5):B704,B704))</f>
        <v/>
      </c>
      <c r="D704" s="17"/>
      <c r="E704" s="6"/>
      <c r="F704" s="15"/>
      <c r="G704" s="6"/>
      <c r="H704" s="6"/>
      <c r="I704" s="15"/>
      <c r="J704" s="18"/>
      <c r="K704" s="19" t="str">
        <f t="shared" si="31"/>
        <v/>
      </c>
      <c r="L704" s="20" t="str">
        <f t="shared" si="32"/>
        <v/>
      </c>
      <c r="M704" s="17"/>
      <c r="N704" s="21" t="str">
        <f>IF(B704="","",TRIM(IF(COUNTIF('Registru PV'!$B$5:$B$304,B704)=0,"PV inexistent în registru. ","")&amp;IF(OR(D704="",F704="",G704="",H704="",I704=""),"Date incomplete. ","")&amp;IF(AND(N(L704)&lt;&gt;0,M704=""),"Diferență fără observație. ","")&amp;IF(AND(OR(I704="Deteriorat",I704="Defect",I704="Lipsă"),M704=""),"Stare fără observație. ","")))</f>
        <v/>
      </c>
    </row>
    <row r="705" spans="1:14" x14ac:dyDescent="0.2">
      <c r="A705" s="1" t="str">
        <f t="shared" si="30"/>
        <v/>
      </c>
      <c r="B705" s="15"/>
      <c r="C705" s="16" t="str">
        <f>IF(B705="","",COUNTIF(INDEX($B:$B,5):B705,B705))</f>
        <v/>
      </c>
      <c r="D705" s="17"/>
      <c r="E705" s="6"/>
      <c r="F705" s="15"/>
      <c r="G705" s="6"/>
      <c r="H705" s="6"/>
      <c r="I705" s="15"/>
      <c r="J705" s="18"/>
      <c r="K705" s="19" t="str">
        <f t="shared" si="31"/>
        <v/>
      </c>
      <c r="L705" s="20" t="str">
        <f t="shared" si="32"/>
        <v/>
      </c>
      <c r="M705" s="17"/>
      <c r="N705" s="21" t="str">
        <f>IF(B705="","",TRIM(IF(COUNTIF('Registru PV'!$B$5:$B$304,B705)=0,"PV inexistent în registru. ","")&amp;IF(OR(D705="",F705="",G705="",H705="",I705=""),"Date incomplete. ","")&amp;IF(AND(N(L705)&lt;&gt;0,M705=""),"Diferență fără observație. ","")&amp;IF(AND(OR(I705="Deteriorat",I705="Defect",I705="Lipsă"),M705=""),"Stare fără observație. ","")))</f>
        <v/>
      </c>
    </row>
    <row r="706" spans="1:14" x14ac:dyDescent="0.2">
      <c r="A706" s="1" t="str">
        <f t="shared" si="30"/>
        <v/>
      </c>
      <c r="B706" s="15"/>
      <c r="C706" s="16" t="str">
        <f>IF(B706="","",COUNTIF(INDEX($B:$B,5):B706,B706))</f>
        <v/>
      </c>
      <c r="D706" s="17"/>
      <c r="E706" s="6"/>
      <c r="F706" s="15"/>
      <c r="G706" s="6"/>
      <c r="H706" s="6"/>
      <c r="I706" s="15"/>
      <c r="J706" s="18"/>
      <c r="K706" s="19" t="str">
        <f t="shared" si="31"/>
        <v/>
      </c>
      <c r="L706" s="20" t="str">
        <f t="shared" si="32"/>
        <v/>
      </c>
      <c r="M706" s="17"/>
      <c r="N706" s="21" t="str">
        <f>IF(B706="","",TRIM(IF(COUNTIF('Registru PV'!$B$5:$B$304,B706)=0,"PV inexistent în registru. ","")&amp;IF(OR(D706="",F706="",G706="",H706="",I706=""),"Date incomplete. ","")&amp;IF(AND(N(L706)&lt;&gt;0,M706=""),"Diferență fără observație. ","")&amp;IF(AND(OR(I706="Deteriorat",I706="Defect",I706="Lipsă"),M706=""),"Stare fără observație. ","")))</f>
        <v/>
      </c>
    </row>
    <row r="707" spans="1:14" x14ac:dyDescent="0.2">
      <c r="A707" s="1" t="str">
        <f t="shared" si="30"/>
        <v/>
      </c>
      <c r="B707" s="15"/>
      <c r="C707" s="16" t="str">
        <f>IF(B707="","",COUNTIF(INDEX($B:$B,5):B707,B707))</f>
        <v/>
      </c>
      <c r="D707" s="17"/>
      <c r="E707" s="6"/>
      <c r="F707" s="15"/>
      <c r="G707" s="6"/>
      <c r="H707" s="6"/>
      <c r="I707" s="15"/>
      <c r="J707" s="18"/>
      <c r="K707" s="19" t="str">
        <f t="shared" si="31"/>
        <v/>
      </c>
      <c r="L707" s="20" t="str">
        <f t="shared" si="32"/>
        <v/>
      </c>
      <c r="M707" s="17"/>
      <c r="N707" s="21" t="str">
        <f>IF(B707="","",TRIM(IF(COUNTIF('Registru PV'!$B$5:$B$304,B707)=0,"PV inexistent în registru. ","")&amp;IF(OR(D707="",F707="",G707="",H707="",I707=""),"Date incomplete. ","")&amp;IF(AND(N(L707)&lt;&gt;0,M707=""),"Diferență fără observație. ","")&amp;IF(AND(OR(I707="Deteriorat",I707="Defect",I707="Lipsă"),M707=""),"Stare fără observație. ","")))</f>
        <v/>
      </c>
    </row>
    <row r="708" spans="1:14" x14ac:dyDescent="0.2">
      <c r="A708" s="1" t="str">
        <f t="shared" si="30"/>
        <v/>
      </c>
      <c r="B708" s="15"/>
      <c r="C708" s="16" t="str">
        <f>IF(B708="","",COUNTIF(INDEX($B:$B,5):B708,B708))</f>
        <v/>
      </c>
      <c r="D708" s="17"/>
      <c r="E708" s="6"/>
      <c r="F708" s="15"/>
      <c r="G708" s="6"/>
      <c r="H708" s="6"/>
      <c r="I708" s="15"/>
      <c r="J708" s="18"/>
      <c r="K708" s="19" t="str">
        <f t="shared" si="31"/>
        <v/>
      </c>
      <c r="L708" s="20" t="str">
        <f t="shared" si="32"/>
        <v/>
      </c>
      <c r="M708" s="17"/>
      <c r="N708" s="21" t="str">
        <f>IF(B708="","",TRIM(IF(COUNTIF('Registru PV'!$B$5:$B$304,B708)=0,"PV inexistent în registru. ","")&amp;IF(OR(D708="",F708="",G708="",H708="",I708=""),"Date incomplete. ","")&amp;IF(AND(N(L708)&lt;&gt;0,M708=""),"Diferență fără observație. ","")&amp;IF(AND(OR(I708="Deteriorat",I708="Defect",I708="Lipsă"),M708=""),"Stare fără observație. ","")))</f>
        <v/>
      </c>
    </row>
    <row r="709" spans="1:14" x14ac:dyDescent="0.2">
      <c r="A709" s="1" t="str">
        <f t="shared" ref="A709:A772" si="33">IF(B709="","",B709&amp;"|"&amp;C709)</f>
        <v/>
      </c>
      <c r="B709" s="15"/>
      <c r="C709" s="16" t="str">
        <f>IF(B709="","",COUNTIF(INDEX($B:$B,5):B709,B709))</f>
        <v/>
      </c>
      <c r="D709" s="17"/>
      <c r="E709" s="6"/>
      <c r="F709" s="15"/>
      <c r="G709" s="6"/>
      <c r="H709" s="6"/>
      <c r="I709" s="15"/>
      <c r="J709" s="18"/>
      <c r="K709" s="19" t="str">
        <f t="shared" ref="K709:K772" si="34">IF(OR(B709="",J709=""),"",G709*J709)</f>
        <v/>
      </c>
      <c r="L709" s="20" t="str">
        <f t="shared" ref="L709:L772" si="35">IF(OR(G709="",H709=""),"",H709-G709)</f>
        <v/>
      </c>
      <c r="M709" s="17"/>
      <c r="N709" s="21" t="str">
        <f>IF(B709="","",TRIM(IF(COUNTIF('Registru PV'!$B$5:$B$304,B709)=0,"PV inexistent în registru. ","")&amp;IF(OR(D709="",F709="",G709="",H709="",I709=""),"Date incomplete. ","")&amp;IF(AND(N(L709)&lt;&gt;0,M709=""),"Diferență fără observație. ","")&amp;IF(AND(OR(I709="Deteriorat",I709="Defect",I709="Lipsă"),M709=""),"Stare fără observație. ","")))</f>
        <v/>
      </c>
    </row>
    <row r="710" spans="1:14" x14ac:dyDescent="0.2">
      <c r="A710" s="1" t="str">
        <f t="shared" si="33"/>
        <v/>
      </c>
      <c r="B710" s="15"/>
      <c r="C710" s="16" t="str">
        <f>IF(B710="","",COUNTIF(INDEX($B:$B,5):B710,B710))</f>
        <v/>
      </c>
      <c r="D710" s="17"/>
      <c r="E710" s="6"/>
      <c r="F710" s="15"/>
      <c r="G710" s="6"/>
      <c r="H710" s="6"/>
      <c r="I710" s="15"/>
      <c r="J710" s="18"/>
      <c r="K710" s="19" t="str">
        <f t="shared" si="34"/>
        <v/>
      </c>
      <c r="L710" s="20" t="str">
        <f t="shared" si="35"/>
        <v/>
      </c>
      <c r="M710" s="17"/>
      <c r="N710" s="21" t="str">
        <f>IF(B710="","",TRIM(IF(COUNTIF('Registru PV'!$B$5:$B$304,B710)=0,"PV inexistent în registru. ","")&amp;IF(OR(D710="",F710="",G710="",H710="",I710=""),"Date incomplete. ","")&amp;IF(AND(N(L710)&lt;&gt;0,M710=""),"Diferență fără observație. ","")&amp;IF(AND(OR(I710="Deteriorat",I710="Defect",I710="Lipsă"),M710=""),"Stare fără observație. ","")))</f>
        <v/>
      </c>
    </row>
    <row r="711" spans="1:14" x14ac:dyDescent="0.2">
      <c r="A711" s="1" t="str">
        <f t="shared" si="33"/>
        <v/>
      </c>
      <c r="B711" s="15"/>
      <c r="C711" s="16" t="str">
        <f>IF(B711="","",COUNTIF(INDEX($B:$B,5):B711,B711))</f>
        <v/>
      </c>
      <c r="D711" s="17"/>
      <c r="E711" s="6"/>
      <c r="F711" s="15"/>
      <c r="G711" s="6"/>
      <c r="H711" s="6"/>
      <c r="I711" s="15"/>
      <c r="J711" s="18"/>
      <c r="K711" s="19" t="str">
        <f t="shared" si="34"/>
        <v/>
      </c>
      <c r="L711" s="20" t="str">
        <f t="shared" si="35"/>
        <v/>
      </c>
      <c r="M711" s="17"/>
      <c r="N711" s="21" t="str">
        <f>IF(B711="","",TRIM(IF(COUNTIF('Registru PV'!$B$5:$B$304,B711)=0,"PV inexistent în registru. ","")&amp;IF(OR(D711="",F711="",G711="",H711="",I711=""),"Date incomplete. ","")&amp;IF(AND(N(L711)&lt;&gt;0,M711=""),"Diferență fără observație. ","")&amp;IF(AND(OR(I711="Deteriorat",I711="Defect",I711="Lipsă"),M711=""),"Stare fără observație. ","")))</f>
        <v/>
      </c>
    </row>
    <row r="712" spans="1:14" x14ac:dyDescent="0.2">
      <c r="A712" s="1" t="str">
        <f t="shared" si="33"/>
        <v/>
      </c>
      <c r="B712" s="15"/>
      <c r="C712" s="16" t="str">
        <f>IF(B712="","",COUNTIF(INDEX($B:$B,5):B712,B712))</f>
        <v/>
      </c>
      <c r="D712" s="17"/>
      <c r="E712" s="6"/>
      <c r="F712" s="15"/>
      <c r="G712" s="6"/>
      <c r="H712" s="6"/>
      <c r="I712" s="15"/>
      <c r="J712" s="18"/>
      <c r="K712" s="19" t="str">
        <f t="shared" si="34"/>
        <v/>
      </c>
      <c r="L712" s="20" t="str">
        <f t="shared" si="35"/>
        <v/>
      </c>
      <c r="M712" s="17"/>
      <c r="N712" s="21" t="str">
        <f>IF(B712="","",TRIM(IF(COUNTIF('Registru PV'!$B$5:$B$304,B712)=0,"PV inexistent în registru. ","")&amp;IF(OR(D712="",F712="",G712="",H712="",I712=""),"Date incomplete. ","")&amp;IF(AND(N(L712)&lt;&gt;0,M712=""),"Diferență fără observație. ","")&amp;IF(AND(OR(I712="Deteriorat",I712="Defect",I712="Lipsă"),M712=""),"Stare fără observație. ","")))</f>
        <v/>
      </c>
    </row>
    <row r="713" spans="1:14" x14ac:dyDescent="0.2">
      <c r="A713" s="1" t="str">
        <f t="shared" si="33"/>
        <v/>
      </c>
      <c r="B713" s="15"/>
      <c r="C713" s="16" t="str">
        <f>IF(B713="","",COUNTIF(INDEX($B:$B,5):B713,B713))</f>
        <v/>
      </c>
      <c r="D713" s="17"/>
      <c r="E713" s="6"/>
      <c r="F713" s="15"/>
      <c r="G713" s="6"/>
      <c r="H713" s="6"/>
      <c r="I713" s="15"/>
      <c r="J713" s="18"/>
      <c r="K713" s="19" t="str">
        <f t="shared" si="34"/>
        <v/>
      </c>
      <c r="L713" s="20" t="str">
        <f t="shared" si="35"/>
        <v/>
      </c>
      <c r="M713" s="17"/>
      <c r="N713" s="21" t="str">
        <f>IF(B713="","",TRIM(IF(COUNTIF('Registru PV'!$B$5:$B$304,B713)=0,"PV inexistent în registru. ","")&amp;IF(OR(D713="",F713="",G713="",H713="",I713=""),"Date incomplete. ","")&amp;IF(AND(N(L713)&lt;&gt;0,M713=""),"Diferență fără observație. ","")&amp;IF(AND(OR(I713="Deteriorat",I713="Defect",I713="Lipsă"),M713=""),"Stare fără observație. ","")))</f>
        <v/>
      </c>
    </row>
    <row r="714" spans="1:14" x14ac:dyDescent="0.2">
      <c r="A714" s="1" t="str">
        <f t="shared" si="33"/>
        <v/>
      </c>
      <c r="B714" s="15"/>
      <c r="C714" s="16" t="str">
        <f>IF(B714="","",COUNTIF(INDEX($B:$B,5):B714,B714))</f>
        <v/>
      </c>
      <c r="D714" s="17"/>
      <c r="E714" s="6"/>
      <c r="F714" s="15"/>
      <c r="G714" s="6"/>
      <c r="H714" s="6"/>
      <c r="I714" s="15"/>
      <c r="J714" s="18"/>
      <c r="K714" s="19" t="str">
        <f t="shared" si="34"/>
        <v/>
      </c>
      <c r="L714" s="20" t="str">
        <f t="shared" si="35"/>
        <v/>
      </c>
      <c r="M714" s="17"/>
      <c r="N714" s="21" t="str">
        <f>IF(B714="","",TRIM(IF(COUNTIF('Registru PV'!$B$5:$B$304,B714)=0,"PV inexistent în registru. ","")&amp;IF(OR(D714="",F714="",G714="",H714="",I714=""),"Date incomplete. ","")&amp;IF(AND(N(L714)&lt;&gt;0,M714=""),"Diferență fără observație. ","")&amp;IF(AND(OR(I714="Deteriorat",I714="Defect",I714="Lipsă"),M714=""),"Stare fără observație. ","")))</f>
        <v/>
      </c>
    </row>
    <row r="715" spans="1:14" x14ac:dyDescent="0.2">
      <c r="A715" s="1" t="str">
        <f t="shared" si="33"/>
        <v/>
      </c>
      <c r="B715" s="15"/>
      <c r="C715" s="16" t="str">
        <f>IF(B715="","",COUNTIF(INDEX($B:$B,5):B715,B715))</f>
        <v/>
      </c>
      <c r="D715" s="17"/>
      <c r="E715" s="6"/>
      <c r="F715" s="15"/>
      <c r="G715" s="6"/>
      <c r="H715" s="6"/>
      <c r="I715" s="15"/>
      <c r="J715" s="18"/>
      <c r="K715" s="19" t="str">
        <f t="shared" si="34"/>
        <v/>
      </c>
      <c r="L715" s="20" t="str">
        <f t="shared" si="35"/>
        <v/>
      </c>
      <c r="M715" s="17"/>
      <c r="N715" s="21" t="str">
        <f>IF(B715="","",TRIM(IF(COUNTIF('Registru PV'!$B$5:$B$304,B715)=0,"PV inexistent în registru. ","")&amp;IF(OR(D715="",F715="",G715="",H715="",I715=""),"Date incomplete. ","")&amp;IF(AND(N(L715)&lt;&gt;0,M715=""),"Diferență fără observație. ","")&amp;IF(AND(OR(I715="Deteriorat",I715="Defect",I715="Lipsă"),M715=""),"Stare fără observație. ","")))</f>
        <v/>
      </c>
    </row>
    <row r="716" spans="1:14" x14ac:dyDescent="0.2">
      <c r="A716" s="1" t="str">
        <f t="shared" si="33"/>
        <v/>
      </c>
      <c r="B716" s="15"/>
      <c r="C716" s="16" t="str">
        <f>IF(B716="","",COUNTIF(INDEX($B:$B,5):B716,B716))</f>
        <v/>
      </c>
      <c r="D716" s="17"/>
      <c r="E716" s="6"/>
      <c r="F716" s="15"/>
      <c r="G716" s="6"/>
      <c r="H716" s="6"/>
      <c r="I716" s="15"/>
      <c r="J716" s="18"/>
      <c r="K716" s="19" t="str">
        <f t="shared" si="34"/>
        <v/>
      </c>
      <c r="L716" s="20" t="str">
        <f t="shared" si="35"/>
        <v/>
      </c>
      <c r="M716" s="17"/>
      <c r="N716" s="21" t="str">
        <f>IF(B716="","",TRIM(IF(COUNTIF('Registru PV'!$B$5:$B$304,B716)=0,"PV inexistent în registru. ","")&amp;IF(OR(D716="",F716="",G716="",H716="",I716=""),"Date incomplete. ","")&amp;IF(AND(N(L716)&lt;&gt;0,M716=""),"Diferență fără observație. ","")&amp;IF(AND(OR(I716="Deteriorat",I716="Defect",I716="Lipsă"),M716=""),"Stare fără observație. ","")))</f>
        <v/>
      </c>
    </row>
    <row r="717" spans="1:14" x14ac:dyDescent="0.2">
      <c r="A717" s="1" t="str">
        <f t="shared" si="33"/>
        <v/>
      </c>
      <c r="B717" s="15"/>
      <c r="C717" s="16" t="str">
        <f>IF(B717="","",COUNTIF(INDEX($B:$B,5):B717,B717))</f>
        <v/>
      </c>
      <c r="D717" s="17"/>
      <c r="E717" s="6"/>
      <c r="F717" s="15"/>
      <c r="G717" s="6"/>
      <c r="H717" s="6"/>
      <c r="I717" s="15"/>
      <c r="J717" s="18"/>
      <c r="K717" s="19" t="str">
        <f t="shared" si="34"/>
        <v/>
      </c>
      <c r="L717" s="20" t="str">
        <f t="shared" si="35"/>
        <v/>
      </c>
      <c r="M717" s="17"/>
      <c r="N717" s="21" t="str">
        <f>IF(B717="","",TRIM(IF(COUNTIF('Registru PV'!$B$5:$B$304,B717)=0,"PV inexistent în registru. ","")&amp;IF(OR(D717="",F717="",G717="",H717="",I717=""),"Date incomplete. ","")&amp;IF(AND(N(L717)&lt;&gt;0,M717=""),"Diferență fără observație. ","")&amp;IF(AND(OR(I717="Deteriorat",I717="Defect",I717="Lipsă"),M717=""),"Stare fără observație. ","")))</f>
        <v/>
      </c>
    </row>
    <row r="718" spans="1:14" x14ac:dyDescent="0.2">
      <c r="A718" s="1" t="str">
        <f t="shared" si="33"/>
        <v/>
      </c>
      <c r="B718" s="15"/>
      <c r="C718" s="16" t="str">
        <f>IF(B718="","",COUNTIF(INDEX($B:$B,5):B718,B718))</f>
        <v/>
      </c>
      <c r="D718" s="17"/>
      <c r="E718" s="6"/>
      <c r="F718" s="15"/>
      <c r="G718" s="6"/>
      <c r="H718" s="6"/>
      <c r="I718" s="15"/>
      <c r="J718" s="18"/>
      <c r="K718" s="19" t="str">
        <f t="shared" si="34"/>
        <v/>
      </c>
      <c r="L718" s="20" t="str">
        <f t="shared" si="35"/>
        <v/>
      </c>
      <c r="M718" s="17"/>
      <c r="N718" s="21" t="str">
        <f>IF(B718="","",TRIM(IF(COUNTIF('Registru PV'!$B$5:$B$304,B718)=0,"PV inexistent în registru. ","")&amp;IF(OR(D718="",F718="",G718="",H718="",I718=""),"Date incomplete. ","")&amp;IF(AND(N(L718)&lt;&gt;0,M718=""),"Diferență fără observație. ","")&amp;IF(AND(OR(I718="Deteriorat",I718="Defect",I718="Lipsă"),M718=""),"Stare fără observație. ","")))</f>
        <v/>
      </c>
    </row>
    <row r="719" spans="1:14" x14ac:dyDescent="0.2">
      <c r="A719" s="1" t="str">
        <f t="shared" si="33"/>
        <v/>
      </c>
      <c r="B719" s="15"/>
      <c r="C719" s="16" t="str">
        <f>IF(B719="","",COUNTIF(INDEX($B:$B,5):B719,B719))</f>
        <v/>
      </c>
      <c r="D719" s="17"/>
      <c r="E719" s="6"/>
      <c r="F719" s="15"/>
      <c r="G719" s="6"/>
      <c r="H719" s="6"/>
      <c r="I719" s="15"/>
      <c r="J719" s="18"/>
      <c r="K719" s="19" t="str">
        <f t="shared" si="34"/>
        <v/>
      </c>
      <c r="L719" s="20" t="str">
        <f t="shared" si="35"/>
        <v/>
      </c>
      <c r="M719" s="17"/>
      <c r="N719" s="21" t="str">
        <f>IF(B719="","",TRIM(IF(COUNTIF('Registru PV'!$B$5:$B$304,B719)=0,"PV inexistent în registru. ","")&amp;IF(OR(D719="",F719="",G719="",H719="",I719=""),"Date incomplete. ","")&amp;IF(AND(N(L719)&lt;&gt;0,M719=""),"Diferență fără observație. ","")&amp;IF(AND(OR(I719="Deteriorat",I719="Defect",I719="Lipsă"),M719=""),"Stare fără observație. ","")))</f>
        <v/>
      </c>
    </row>
    <row r="720" spans="1:14" x14ac:dyDescent="0.2">
      <c r="A720" s="1" t="str">
        <f t="shared" si="33"/>
        <v/>
      </c>
      <c r="B720" s="15"/>
      <c r="C720" s="16" t="str">
        <f>IF(B720="","",COUNTIF(INDEX($B:$B,5):B720,B720))</f>
        <v/>
      </c>
      <c r="D720" s="17"/>
      <c r="E720" s="6"/>
      <c r="F720" s="15"/>
      <c r="G720" s="6"/>
      <c r="H720" s="6"/>
      <c r="I720" s="15"/>
      <c r="J720" s="18"/>
      <c r="K720" s="19" t="str">
        <f t="shared" si="34"/>
        <v/>
      </c>
      <c r="L720" s="20" t="str">
        <f t="shared" si="35"/>
        <v/>
      </c>
      <c r="M720" s="17"/>
      <c r="N720" s="21" t="str">
        <f>IF(B720="","",TRIM(IF(COUNTIF('Registru PV'!$B$5:$B$304,B720)=0,"PV inexistent în registru. ","")&amp;IF(OR(D720="",F720="",G720="",H720="",I720=""),"Date incomplete. ","")&amp;IF(AND(N(L720)&lt;&gt;0,M720=""),"Diferență fără observație. ","")&amp;IF(AND(OR(I720="Deteriorat",I720="Defect",I720="Lipsă"),M720=""),"Stare fără observație. ","")))</f>
        <v/>
      </c>
    </row>
    <row r="721" spans="1:14" x14ac:dyDescent="0.2">
      <c r="A721" s="1" t="str">
        <f t="shared" si="33"/>
        <v/>
      </c>
      <c r="B721" s="15"/>
      <c r="C721" s="16" t="str">
        <f>IF(B721="","",COUNTIF(INDEX($B:$B,5):B721,B721))</f>
        <v/>
      </c>
      <c r="D721" s="17"/>
      <c r="E721" s="6"/>
      <c r="F721" s="15"/>
      <c r="G721" s="6"/>
      <c r="H721" s="6"/>
      <c r="I721" s="15"/>
      <c r="J721" s="18"/>
      <c r="K721" s="19" t="str">
        <f t="shared" si="34"/>
        <v/>
      </c>
      <c r="L721" s="20" t="str">
        <f t="shared" si="35"/>
        <v/>
      </c>
      <c r="M721" s="17"/>
      <c r="N721" s="21" t="str">
        <f>IF(B721="","",TRIM(IF(COUNTIF('Registru PV'!$B$5:$B$304,B721)=0,"PV inexistent în registru. ","")&amp;IF(OR(D721="",F721="",G721="",H721="",I721=""),"Date incomplete. ","")&amp;IF(AND(N(L721)&lt;&gt;0,M721=""),"Diferență fără observație. ","")&amp;IF(AND(OR(I721="Deteriorat",I721="Defect",I721="Lipsă"),M721=""),"Stare fără observație. ","")))</f>
        <v/>
      </c>
    </row>
    <row r="722" spans="1:14" x14ac:dyDescent="0.2">
      <c r="A722" s="1" t="str">
        <f t="shared" si="33"/>
        <v/>
      </c>
      <c r="B722" s="15"/>
      <c r="C722" s="16" t="str">
        <f>IF(B722="","",COUNTIF(INDEX($B:$B,5):B722,B722))</f>
        <v/>
      </c>
      <c r="D722" s="17"/>
      <c r="E722" s="6"/>
      <c r="F722" s="15"/>
      <c r="G722" s="6"/>
      <c r="H722" s="6"/>
      <c r="I722" s="15"/>
      <c r="J722" s="18"/>
      <c r="K722" s="19" t="str">
        <f t="shared" si="34"/>
        <v/>
      </c>
      <c r="L722" s="20" t="str">
        <f t="shared" si="35"/>
        <v/>
      </c>
      <c r="M722" s="17"/>
      <c r="N722" s="21" t="str">
        <f>IF(B722="","",TRIM(IF(COUNTIF('Registru PV'!$B$5:$B$304,B722)=0,"PV inexistent în registru. ","")&amp;IF(OR(D722="",F722="",G722="",H722="",I722=""),"Date incomplete. ","")&amp;IF(AND(N(L722)&lt;&gt;0,M722=""),"Diferență fără observație. ","")&amp;IF(AND(OR(I722="Deteriorat",I722="Defect",I722="Lipsă"),M722=""),"Stare fără observație. ","")))</f>
        <v/>
      </c>
    </row>
    <row r="723" spans="1:14" x14ac:dyDescent="0.2">
      <c r="A723" s="1" t="str">
        <f t="shared" si="33"/>
        <v/>
      </c>
      <c r="B723" s="15"/>
      <c r="C723" s="16" t="str">
        <f>IF(B723="","",COUNTIF(INDEX($B:$B,5):B723,B723))</f>
        <v/>
      </c>
      <c r="D723" s="17"/>
      <c r="E723" s="6"/>
      <c r="F723" s="15"/>
      <c r="G723" s="6"/>
      <c r="H723" s="6"/>
      <c r="I723" s="15"/>
      <c r="J723" s="18"/>
      <c r="K723" s="19" t="str">
        <f t="shared" si="34"/>
        <v/>
      </c>
      <c r="L723" s="20" t="str">
        <f t="shared" si="35"/>
        <v/>
      </c>
      <c r="M723" s="17"/>
      <c r="N723" s="21" t="str">
        <f>IF(B723="","",TRIM(IF(COUNTIF('Registru PV'!$B$5:$B$304,B723)=0,"PV inexistent în registru. ","")&amp;IF(OR(D723="",F723="",G723="",H723="",I723=""),"Date incomplete. ","")&amp;IF(AND(N(L723)&lt;&gt;0,M723=""),"Diferență fără observație. ","")&amp;IF(AND(OR(I723="Deteriorat",I723="Defect",I723="Lipsă"),M723=""),"Stare fără observație. ","")))</f>
        <v/>
      </c>
    </row>
    <row r="724" spans="1:14" x14ac:dyDescent="0.2">
      <c r="A724" s="1" t="str">
        <f t="shared" si="33"/>
        <v/>
      </c>
      <c r="B724" s="15"/>
      <c r="C724" s="16" t="str">
        <f>IF(B724="","",COUNTIF(INDEX($B:$B,5):B724,B724))</f>
        <v/>
      </c>
      <c r="D724" s="17"/>
      <c r="E724" s="6"/>
      <c r="F724" s="15"/>
      <c r="G724" s="6"/>
      <c r="H724" s="6"/>
      <c r="I724" s="15"/>
      <c r="J724" s="18"/>
      <c r="K724" s="19" t="str">
        <f t="shared" si="34"/>
        <v/>
      </c>
      <c r="L724" s="20" t="str">
        <f t="shared" si="35"/>
        <v/>
      </c>
      <c r="M724" s="17"/>
      <c r="N724" s="21" t="str">
        <f>IF(B724="","",TRIM(IF(COUNTIF('Registru PV'!$B$5:$B$304,B724)=0,"PV inexistent în registru. ","")&amp;IF(OR(D724="",F724="",G724="",H724="",I724=""),"Date incomplete. ","")&amp;IF(AND(N(L724)&lt;&gt;0,M724=""),"Diferență fără observație. ","")&amp;IF(AND(OR(I724="Deteriorat",I724="Defect",I724="Lipsă"),M724=""),"Stare fără observație. ","")))</f>
        <v/>
      </c>
    </row>
    <row r="725" spans="1:14" x14ac:dyDescent="0.2">
      <c r="A725" s="1" t="str">
        <f t="shared" si="33"/>
        <v/>
      </c>
      <c r="B725" s="15"/>
      <c r="C725" s="16" t="str">
        <f>IF(B725="","",COUNTIF(INDEX($B:$B,5):B725,B725))</f>
        <v/>
      </c>
      <c r="D725" s="17"/>
      <c r="E725" s="6"/>
      <c r="F725" s="15"/>
      <c r="G725" s="6"/>
      <c r="H725" s="6"/>
      <c r="I725" s="15"/>
      <c r="J725" s="18"/>
      <c r="K725" s="19" t="str">
        <f t="shared" si="34"/>
        <v/>
      </c>
      <c r="L725" s="20" t="str">
        <f t="shared" si="35"/>
        <v/>
      </c>
      <c r="M725" s="17"/>
      <c r="N725" s="21" t="str">
        <f>IF(B725="","",TRIM(IF(COUNTIF('Registru PV'!$B$5:$B$304,B725)=0,"PV inexistent în registru. ","")&amp;IF(OR(D725="",F725="",G725="",H725="",I725=""),"Date incomplete. ","")&amp;IF(AND(N(L725)&lt;&gt;0,M725=""),"Diferență fără observație. ","")&amp;IF(AND(OR(I725="Deteriorat",I725="Defect",I725="Lipsă"),M725=""),"Stare fără observație. ","")))</f>
        <v/>
      </c>
    </row>
    <row r="726" spans="1:14" x14ac:dyDescent="0.2">
      <c r="A726" s="1" t="str">
        <f t="shared" si="33"/>
        <v/>
      </c>
      <c r="B726" s="15"/>
      <c r="C726" s="16" t="str">
        <f>IF(B726="","",COUNTIF(INDEX($B:$B,5):B726,B726))</f>
        <v/>
      </c>
      <c r="D726" s="17"/>
      <c r="E726" s="6"/>
      <c r="F726" s="15"/>
      <c r="G726" s="6"/>
      <c r="H726" s="6"/>
      <c r="I726" s="15"/>
      <c r="J726" s="18"/>
      <c r="K726" s="19" t="str">
        <f t="shared" si="34"/>
        <v/>
      </c>
      <c r="L726" s="20" t="str">
        <f t="shared" si="35"/>
        <v/>
      </c>
      <c r="M726" s="17"/>
      <c r="N726" s="21" t="str">
        <f>IF(B726="","",TRIM(IF(COUNTIF('Registru PV'!$B$5:$B$304,B726)=0,"PV inexistent în registru. ","")&amp;IF(OR(D726="",F726="",G726="",H726="",I726=""),"Date incomplete. ","")&amp;IF(AND(N(L726)&lt;&gt;0,M726=""),"Diferență fără observație. ","")&amp;IF(AND(OR(I726="Deteriorat",I726="Defect",I726="Lipsă"),M726=""),"Stare fără observație. ","")))</f>
        <v/>
      </c>
    </row>
    <row r="727" spans="1:14" x14ac:dyDescent="0.2">
      <c r="A727" s="1" t="str">
        <f t="shared" si="33"/>
        <v/>
      </c>
      <c r="B727" s="15"/>
      <c r="C727" s="16" t="str">
        <f>IF(B727="","",COUNTIF(INDEX($B:$B,5):B727,B727))</f>
        <v/>
      </c>
      <c r="D727" s="17"/>
      <c r="E727" s="6"/>
      <c r="F727" s="15"/>
      <c r="G727" s="6"/>
      <c r="H727" s="6"/>
      <c r="I727" s="15"/>
      <c r="J727" s="18"/>
      <c r="K727" s="19" t="str">
        <f t="shared" si="34"/>
        <v/>
      </c>
      <c r="L727" s="20" t="str">
        <f t="shared" si="35"/>
        <v/>
      </c>
      <c r="M727" s="17"/>
      <c r="N727" s="21" t="str">
        <f>IF(B727="","",TRIM(IF(COUNTIF('Registru PV'!$B$5:$B$304,B727)=0,"PV inexistent în registru. ","")&amp;IF(OR(D727="",F727="",G727="",H727="",I727=""),"Date incomplete. ","")&amp;IF(AND(N(L727)&lt;&gt;0,M727=""),"Diferență fără observație. ","")&amp;IF(AND(OR(I727="Deteriorat",I727="Defect",I727="Lipsă"),M727=""),"Stare fără observație. ","")))</f>
        <v/>
      </c>
    </row>
    <row r="728" spans="1:14" x14ac:dyDescent="0.2">
      <c r="A728" s="1" t="str">
        <f t="shared" si="33"/>
        <v/>
      </c>
      <c r="B728" s="15"/>
      <c r="C728" s="16" t="str">
        <f>IF(B728="","",COUNTIF(INDEX($B:$B,5):B728,B728))</f>
        <v/>
      </c>
      <c r="D728" s="17"/>
      <c r="E728" s="6"/>
      <c r="F728" s="15"/>
      <c r="G728" s="6"/>
      <c r="H728" s="6"/>
      <c r="I728" s="15"/>
      <c r="J728" s="18"/>
      <c r="K728" s="19" t="str">
        <f t="shared" si="34"/>
        <v/>
      </c>
      <c r="L728" s="20" t="str">
        <f t="shared" si="35"/>
        <v/>
      </c>
      <c r="M728" s="17"/>
      <c r="N728" s="21" t="str">
        <f>IF(B728="","",TRIM(IF(COUNTIF('Registru PV'!$B$5:$B$304,B728)=0,"PV inexistent în registru. ","")&amp;IF(OR(D728="",F728="",G728="",H728="",I728=""),"Date incomplete. ","")&amp;IF(AND(N(L728)&lt;&gt;0,M728=""),"Diferență fără observație. ","")&amp;IF(AND(OR(I728="Deteriorat",I728="Defect",I728="Lipsă"),M728=""),"Stare fără observație. ","")))</f>
        <v/>
      </c>
    </row>
    <row r="729" spans="1:14" x14ac:dyDescent="0.2">
      <c r="A729" s="1" t="str">
        <f t="shared" si="33"/>
        <v/>
      </c>
      <c r="B729" s="15"/>
      <c r="C729" s="16" t="str">
        <f>IF(B729="","",COUNTIF(INDEX($B:$B,5):B729,B729))</f>
        <v/>
      </c>
      <c r="D729" s="17"/>
      <c r="E729" s="6"/>
      <c r="F729" s="15"/>
      <c r="G729" s="6"/>
      <c r="H729" s="6"/>
      <c r="I729" s="15"/>
      <c r="J729" s="18"/>
      <c r="K729" s="19" t="str">
        <f t="shared" si="34"/>
        <v/>
      </c>
      <c r="L729" s="20" t="str">
        <f t="shared" si="35"/>
        <v/>
      </c>
      <c r="M729" s="17"/>
      <c r="N729" s="21" t="str">
        <f>IF(B729="","",TRIM(IF(COUNTIF('Registru PV'!$B$5:$B$304,B729)=0,"PV inexistent în registru. ","")&amp;IF(OR(D729="",F729="",G729="",H729="",I729=""),"Date incomplete. ","")&amp;IF(AND(N(L729)&lt;&gt;0,M729=""),"Diferență fără observație. ","")&amp;IF(AND(OR(I729="Deteriorat",I729="Defect",I729="Lipsă"),M729=""),"Stare fără observație. ","")))</f>
        <v/>
      </c>
    </row>
    <row r="730" spans="1:14" x14ac:dyDescent="0.2">
      <c r="A730" s="1" t="str">
        <f t="shared" si="33"/>
        <v/>
      </c>
      <c r="B730" s="15"/>
      <c r="C730" s="16" t="str">
        <f>IF(B730="","",COUNTIF(INDEX($B:$B,5):B730,B730))</f>
        <v/>
      </c>
      <c r="D730" s="17"/>
      <c r="E730" s="6"/>
      <c r="F730" s="15"/>
      <c r="G730" s="6"/>
      <c r="H730" s="6"/>
      <c r="I730" s="15"/>
      <c r="J730" s="18"/>
      <c r="K730" s="19" t="str">
        <f t="shared" si="34"/>
        <v/>
      </c>
      <c r="L730" s="20" t="str">
        <f t="shared" si="35"/>
        <v/>
      </c>
      <c r="M730" s="17"/>
      <c r="N730" s="21" t="str">
        <f>IF(B730="","",TRIM(IF(COUNTIF('Registru PV'!$B$5:$B$304,B730)=0,"PV inexistent în registru. ","")&amp;IF(OR(D730="",F730="",G730="",H730="",I730=""),"Date incomplete. ","")&amp;IF(AND(N(L730)&lt;&gt;0,M730=""),"Diferență fără observație. ","")&amp;IF(AND(OR(I730="Deteriorat",I730="Defect",I730="Lipsă"),M730=""),"Stare fără observație. ","")))</f>
        <v/>
      </c>
    </row>
    <row r="731" spans="1:14" x14ac:dyDescent="0.2">
      <c r="A731" s="1" t="str">
        <f t="shared" si="33"/>
        <v/>
      </c>
      <c r="B731" s="15"/>
      <c r="C731" s="16" t="str">
        <f>IF(B731="","",COUNTIF(INDEX($B:$B,5):B731,B731))</f>
        <v/>
      </c>
      <c r="D731" s="17"/>
      <c r="E731" s="6"/>
      <c r="F731" s="15"/>
      <c r="G731" s="6"/>
      <c r="H731" s="6"/>
      <c r="I731" s="15"/>
      <c r="J731" s="18"/>
      <c r="K731" s="19" t="str">
        <f t="shared" si="34"/>
        <v/>
      </c>
      <c r="L731" s="20" t="str">
        <f t="shared" si="35"/>
        <v/>
      </c>
      <c r="M731" s="17"/>
      <c r="N731" s="21" t="str">
        <f>IF(B731="","",TRIM(IF(COUNTIF('Registru PV'!$B$5:$B$304,B731)=0,"PV inexistent în registru. ","")&amp;IF(OR(D731="",F731="",G731="",H731="",I731=""),"Date incomplete. ","")&amp;IF(AND(N(L731)&lt;&gt;0,M731=""),"Diferență fără observație. ","")&amp;IF(AND(OR(I731="Deteriorat",I731="Defect",I731="Lipsă"),M731=""),"Stare fără observație. ","")))</f>
        <v/>
      </c>
    </row>
    <row r="732" spans="1:14" x14ac:dyDescent="0.2">
      <c r="A732" s="1" t="str">
        <f t="shared" si="33"/>
        <v/>
      </c>
      <c r="B732" s="15"/>
      <c r="C732" s="16" t="str">
        <f>IF(B732="","",COUNTIF(INDEX($B:$B,5):B732,B732))</f>
        <v/>
      </c>
      <c r="D732" s="17"/>
      <c r="E732" s="6"/>
      <c r="F732" s="15"/>
      <c r="G732" s="6"/>
      <c r="H732" s="6"/>
      <c r="I732" s="15"/>
      <c r="J732" s="18"/>
      <c r="K732" s="19" t="str">
        <f t="shared" si="34"/>
        <v/>
      </c>
      <c r="L732" s="20" t="str">
        <f t="shared" si="35"/>
        <v/>
      </c>
      <c r="M732" s="17"/>
      <c r="N732" s="21" t="str">
        <f>IF(B732="","",TRIM(IF(COUNTIF('Registru PV'!$B$5:$B$304,B732)=0,"PV inexistent în registru. ","")&amp;IF(OR(D732="",F732="",G732="",H732="",I732=""),"Date incomplete. ","")&amp;IF(AND(N(L732)&lt;&gt;0,M732=""),"Diferență fără observație. ","")&amp;IF(AND(OR(I732="Deteriorat",I732="Defect",I732="Lipsă"),M732=""),"Stare fără observație. ","")))</f>
        <v/>
      </c>
    </row>
    <row r="733" spans="1:14" x14ac:dyDescent="0.2">
      <c r="A733" s="1" t="str">
        <f t="shared" si="33"/>
        <v/>
      </c>
      <c r="B733" s="15"/>
      <c r="C733" s="16" t="str">
        <f>IF(B733="","",COUNTIF(INDEX($B:$B,5):B733,B733))</f>
        <v/>
      </c>
      <c r="D733" s="17"/>
      <c r="E733" s="6"/>
      <c r="F733" s="15"/>
      <c r="G733" s="6"/>
      <c r="H733" s="6"/>
      <c r="I733" s="15"/>
      <c r="J733" s="18"/>
      <c r="K733" s="19" t="str">
        <f t="shared" si="34"/>
        <v/>
      </c>
      <c r="L733" s="20" t="str">
        <f t="shared" si="35"/>
        <v/>
      </c>
      <c r="M733" s="17"/>
      <c r="N733" s="21" t="str">
        <f>IF(B733="","",TRIM(IF(COUNTIF('Registru PV'!$B$5:$B$304,B733)=0,"PV inexistent în registru. ","")&amp;IF(OR(D733="",F733="",G733="",H733="",I733=""),"Date incomplete. ","")&amp;IF(AND(N(L733)&lt;&gt;0,M733=""),"Diferență fără observație. ","")&amp;IF(AND(OR(I733="Deteriorat",I733="Defect",I733="Lipsă"),M733=""),"Stare fără observație. ","")))</f>
        <v/>
      </c>
    </row>
    <row r="734" spans="1:14" x14ac:dyDescent="0.2">
      <c r="A734" s="1" t="str">
        <f t="shared" si="33"/>
        <v/>
      </c>
      <c r="B734" s="15"/>
      <c r="C734" s="16" t="str">
        <f>IF(B734="","",COUNTIF(INDEX($B:$B,5):B734,B734))</f>
        <v/>
      </c>
      <c r="D734" s="17"/>
      <c r="E734" s="6"/>
      <c r="F734" s="15"/>
      <c r="G734" s="6"/>
      <c r="H734" s="6"/>
      <c r="I734" s="15"/>
      <c r="J734" s="18"/>
      <c r="K734" s="19" t="str">
        <f t="shared" si="34"/>
        <v/>
      </c>
      <c r="L734" s="20" t="str">
        <f t="shared" si="35"/>
        <v/>
      </c>
      <c r="M734" s="17"/>
      <c r="N734" s="21" t="str">
        <f>IF(B734="","",TRIM(IF(COUNTIF('Registru PV'!$B$5:$B$304,B734)=0,"PV inexistent în registru. ","")&amp;IF(OR(D734="",F734="",G734="",H734="",I734=""),"Date incomplete. ","")&amp;IF(AND(N(L734)&lt;&gt;0,M734=""),"Diferență fără observație. ","")&amp;IF(AND(OR(I734="Deteriorat",I734="Defect",I734="Lipsă"),M734=""),"Stare fără observație. ","")))</f>
        <v/>
      </c>
    </row>
    <row r="735" spans="1:14" x14ac:dyDescent="0.2">
      <c r="A735" s="1" t="str">
        <f t="shared" si="33"/>
        <v/>
      </c>
      <c r="B735" s="15"/>
      <c r="C735" s="16" t="str">
        <f>IF(B735="","",COUNTIF(INDEX($B:$B,5):B735,B735))</f>
        <v/>
      </c>
      <c r="D735" s="17"/>
      <c r="E735" s="6"/>
      <c r="F735" s="15"/>
      <c r="G735" s="6"/>
      <c r="H735" s="6"/>
      <c r="I735" s="15"/>
      <c r="J735" s="18"/>
      <c r="K735" s="19" t="str">
        <f t="shared" si="34"/>
        <v/>
      </c>
      <c r="L735" s="20" t="str">
        <f t="shared" si="35"/>
        <v/>
      </c>
      <c r="M735" s="17"/>
      <c r="N735" s="21" t="str">
        <f>IF(B735="","",TRIM(IF(COUNTIF('Registru PV'!$B$5:$B$304,B735)=0,"PV inexistent în registru. ","")&amp;IF(OR(D735="",F735="",G735="",H735="",I735=""),"Date incomplete. ","")&amp;IF(AND(N(L735)&lt;&gt;0,M735=""),"Diferență fără observație. ","")&amp;IF(AND(OR(I735="Deteriorat",I735="Defect",I735="Lipsă"),M735=""),"Stare fără observație. ","")))</f>
        <v/>
      </c>
    </row>
    <row r="736" spans="1:14" x14ac:dyDescent="0.2">
      <c r="A736" s="1" t="str">
        <f t="shared" si="33"/>
        <v/>
      </c>
      <c r="B736" s="15"/>
      <c r="C736" s="16" t="str">
        <f>IF(B736="","",COUNTIF(INDEX($B:$B,5):B736,B736))</f>
        <v/>
      </c>
      <c r="D736" s="17"/>
      <c r="E736" s="6"/>
      <c r="F736" s="15"/>
      <c r="G736" s="6"/>
      <c r="H736" s="6"/>
      <c r="I736" s="15"/>
      <c r="J736" s="18"/>
      <c r="K736" s="19" t="str">
        <f t="shared" si="34"/>
        <v/>
      </c>
      <c r="L736" s="20" t="str">
        <f t="shared" si="35"/>
        <v/>
      </c>
      <c r="M736" s="17"/>
      <c r="N736" s="21" t="str">
        <f>IF(B736="","",TRIM(IF(COUNTIF('Registru PV'!$B$5:$B$304,B736)=0,"PV inexistent în registru. ","")&amp;IF(OR(D736="",F736="",G736="",H736="",I736=""),"Date incomplete. ","")&amp;IF(AND(N(L736)&lt;&gt;0,M736=""),"Diferență fără observație. ","")&amp;IF(AND(OR(I736="Deteriorat",I736="Defect",I736="Lipsă"),M736=""),"Stare fără observație. ","")))</f>
        <v/>
      </c>
    </row>
    <row r="737" spans="1:14" x14ac:dyDescent="0.2">
      <c r="A737" s="1" t="str">
        <f t="shared" si="33"/>
        <v/>
      </c>
      <c r="B737" s="15"/>
      <c r="C737" s="16" t="str">
        <f>IF(B737="","",COUNTIF(INDEX($B:$B,5):B737,B737))</f>
        <v/>
      </c>
      <c r="D737" s="17"/>
      <c r="E737" s="6"/>
      <c r="F737" s="15"/>
      <c r="G737" s="6"/>
      <c r="H737" s="6"/>
      <c r="I737" s="15"/>
      <c r="J737" s="18"/>
      <c r="K737" s="19" t="str">
        <f t="shared" si="34"/>
        <v/>
      </c>
      <c r="L737" s="20" t="str">
        <f t="shared" si="35"/>
        <v/>
      </c>
      <c r="M737" s="17"/>
      <c r="N737" s="21" t="str">
        <f>IF(B737="","",TRIM(IF(COUNTIF('Registru PV'!$B$5:$B$304,B737)=0,"PV inexistent în registru. ","")&amp;IF(OR(D737="",F737="",G737="",H737="",I737=""),"Date incomplete. ","")&amp;IF(AND(N(L737)&lt;&gt;0,M737=""),"Diferență fără observație. ","")&amp;IF(AND(OR(I737="Deteriorat",I737="Defect",I737="Lipsă"),M737=""),"Stare fără observație. ","")))</f>
        <v/>
      </c>
    </row>
    <row r="738" spans="1:14" x14ac:dyDescent="0.2">
      <c r="A738" s="1" t="str">
        <f t="shared" si="33"/>
        <v/>
      </c>
      <c r="B738" s="15"/>
      <c r="C738" s="16" t="str">
        <f>IF(B738="","",COUNTIF(INDEX($B:$B,5):B738,B738))</f>
        <v/>
      </c>
      <c r="D738" s="17"/>
      <c r="E738" s="6"/>
      <c r="F738" s="15"/>
      <c r="G738" s="6"/>
      <c r="H738" s="6"/>
      <c r="I738" s="15"/>
      <c r="J738" s="18"/>
      <c r="K738" s="19" t="str">
        <f t="shared" si="34"/>
        <v/>
      </c>
      <c r="L738" s="20" t="str">
        <f t="shared" si="35"/>
        <v/>
      </c>
      <c r="M738" s="17"/>
      <c r="N738" s="21" t="str">
        <f>IF(B738="","",TRIM(IF(COUNTIF('Registru PV'!$B$5:$B$304,B738)=0,"PV inexistent în registru. ","")&amp;IF(OR(D738="",F738="",G738="",H738="",I738=""),"Date incomplete. ","")&amp;IF(AND(N(L738)&lt;&gt;0,M738=""),"Diferență fără observație. ","")&amp;IF(AND(OR(I738="Deteriorat",I738="Defect",I738="Lipsă"),M738=""),"Stare fără observație. ","")))</f>
        <v/>
      </c>
    </row>
    <row r="739" spans="1:14" x14ac:dyDescent="0.2">
      <c r="A739" s="1" t="str">
        <f t="shared" si="33"/>
        <v/>
      </c>
      <c r="B739" s="15"/>
      <c r="C739" s="16" t="str">
        <f>IF(B739="","",COUNTIF(INDEX($B:$B,5):B739,B739))</f>
        <v/>
      </c>
      <c r="D739" s="17"/>
      <c r="E739" s="6"/>
      <c r="F739" s="15"/>
      <c r="G739" s="6"/>
      <c r="H739" s="6"/>
      <c r="I739" s="15"/>
      <c r="J739" s="18"/>
      <c r="K739" s="19" t="str">
        <f t="shared" si="34"/>
        <v/>
      </c>
      <c r="L739" s="20" t="str">
        <f t="shared" si="35"/>
        <v/>
      </c>
      <c r="M739" s="17"/>
      <c r="N739" s="21" t="str">
        <f>IF(B739="","",TRIM(IF(COUNTIF('Registru PV'!$B$5:$B$304,B739)=0,"PV inexistent în registru. ","")&amp;IF(OR(D739="",F739="",G739="",H739="",I739=""),"Date incomplete. ","")&amp;IF(AND(N(L739)&lt;&gt;0,M739=""),"Diferență fără observație. ","")&amp;IF(AND(OR(I739="Deteriorat",I739="Defect",I739="Lipsă"),M739=""),"Stare fără observație. ","")))</f>
        <v/>
      </c>
    </row>
    <row r="740" spans="1:14" x14ac:dyDescent="0.2">
      <c r="A740" s="1" t="str">
        <f t="shared" si="33"/>
        <v/>
      </c>
      <c r="B740" s="15"/>
      <c r="C740" s="16" t="str">
        <f>IF(B740="","",COUNTIF(INDEX($B:$B,5):B740,B740))</f>
        <v/>
      </c>
      <c r="D740" s="17"/>
      <c r="E740" s="6"/>
      <c r="F740" s="15"/>
      <c r="G740" s="6"/>
      <c r="H740" s="6"/>
      <c r="I740" s="15"/>
      <c r="J740" s="18"/>
      <c r="K740" s="19" t="str">
        <f t="shared" si="34"/>
        <v/>
      </c>
      <c r="L740" s="20" t="str">
        <f t="shared" si="35"/>
        <v/>
      </c>
      <c r="M740" s="17"/>
      <c r="N740" s="21" t="str">
        <f>IF(B740="","",TRIM(IF(COUNTIF('Registru PV'!$B$5:$B$304,B740)=0,"PV inexistent în registru. ","")&amp;IF(OR(D740="",F740="",G740="",H740="",I740=""),"Date incomplete. ","")&amp;IF(AND(N(L740)&lt;&gt;0,M740=""),"Diferență fără observație. ","")&amp;IF(AND(OR(I740="Deteriorat",I740="Defect",I740="Lipsă"),M740=""),"Stare fără observație. ","")))</f>
        <v/>
      </c>
    </row>
    <row r="741" spans="1:14" x14ac:dyDescent="0.2">
      <c r="A741" s="1" t="str">
        <f t="shared" si="33"/>
        <v/>
      </c>
      <c r="B741" s="15"/>
      <c r="C741" s="16" t="str">
        <f>IF(B741="","",COUNTIF(INDEX($B:$B,5):B741,B741))</f>
        <v/>
      </c>
      <c r="D741" s="17"/>
      <c r="E741" s="6"/>
      <c r="F741" s="15"/>
      <c r="G741" s="6"/>
      <c r="H741" s="6"/>
      <c r="I741" s="15"/>
      <c r="J741" s="18"/>
      <c r="K741" s="19" t="str">
        <f t="shared" si="34"/>
        <v/>
      </c>
      <c r="L741" s="20" t="str">
        <f t="shared" si="35"/>
        <v/>
      </c>
      <c r="M741" s="17"/>
      <c r="N741" s="21" t="str">
        <f>IF(B741="","",TRIM(IF(COUNTIF('Registru PV'!$B$5:$B$304,B741)=0,"PV inexistent în registru. ","")&amp;IF(OR(D741="",F741="",G741="",H741="",I741=""),"Date incomplete. ","")&amp;IF(AND(N(L741)&lt;&gt;0,M741=""),"Diferență fără observație. ","")&amp;IF(AND(OR(I741="Deteriorat",I741="Defect",I741="Lipsă"),M741=""),"Stare fără observație. ","")))</f>
        <v/>
      </c>
    </row>
    <row r="742" spans="1:14" x14ac:dyDescent="0.2">
      <c r="A742" s="1" t="str">
        <f t="shared" si="33"/>
        <v/>
      </c>
      <c r="B742" s="15"/>
      <c r="C742" s="16" t="str">
        <f>IF(B742="","",COUNTIF(INDEX($B:$B,5):B742,B742))</f>
        <v/>
      </c>
      <c r="D742" s="17"/>
      <c r="E742" s="6"/>
      <c r="F742" s="15"/>
      <c r="G742" s="6"/>
      <c r="H742" s="6"/>
      <c r="I742" s="15"/>
      <c r="J742" s="18"/>
      <c r="K742" s="19" t="str">
        <f t="shared" si="34"/>
        <v/>
      </c>
      <c r="L742" s="20" t="str">
        <f t="shared" si="35"/>
        <v/>
      </c>
      <c r="M742" s="17"/>
      <c r="N742" s="21" t="str">
        <f>IF(B742="","",TRIM(IF(COUNTIF('Registru PV'!$B$5:$B$304,B742)=0,"PV inexistent în registru. ","")&amp;IF(OR(D742="",F742="",G742="",H742="",I742=""),"Date incomplete. ","")&amp;IF(AND(N(L742)&lt;&gt;0,M742=""),"Diferență fără observație. ","")&amp;IF(AND(OR(I742="Deteriorat",I742="Defect",I742="Lipsă"),M742=""),"Stare fără observație. ","")))</f>
        <v/>
      </c>
    </row>
    <row r="743" spans="1:14" x14ac:dyDescent="0.2">
      <c r="A743" s="1" t="str">
        <f t="shared" si="33"/>
        <v/>
      </c>
      <c r="B743" s="15"/>
      <c r="C743" s="16" t="str">
        <f>IF(B743="","",COUNTIF(INDEX($B:$B,5):B743,B743))</f>
        <v/>
      </c>
      <c r="D743" s="17"/>
      <c r="E743" s="6"/>
      <c r="F743" s="15"/>
      <c r="G743" s="6"/>
      <c r="H743" s="6"/>
      <c r="I743" s="15"/>
      <c r="J743" s="18"/>
      <c r="K743" s="19" t="str">
        <f t="shared" si="34"/>
        <v/>
      </c>
      <c r="L743" s="20" t="str">
        <f t="shared" si="35"/>
        <v/>
      </c>
      <c r="M743" s="17"/>
      <c r="N743" s="21" t="str">
        <f>IF(B743="","",TRIM(IF(COUNTIF('Registru PV'!$B$5:$B$304,B743)=0,"PV inexistent în registru. ","")&amp;IF(OR(D743="",F743="",G743="",H743="",I743=""),"Date incomplete. ","")&amp;IF(AND(N(L743)&lt;&gt;0,M743=""),"Diferență fără observație. ","")&amp;IF(AND(OR(I743="Deteriorat",I743="Defect",I743="Lipsă"),M743=""),"Stare fără observație. ","")))</f>
        <v/>
      </c>
    </row>
    <row r="744" spans="1:14" x14ac:dyDescent="0.2">
      <c r="A744" s="1" t="str">
        <f t="shared" si="33"/>
        <v/>
      </c>
      <c r="B744" s="15"/>
      <c r="C744" s="16" t="str">
        <f>IF(B744="","",COUNTIF(INDEX($B:$B,5):B744,B744))</f>
        <v/>
      </c>
      <c r="D744" s="17"/>
      <c r="E744" s="6"/>
      <c r="F744" s="15"/>
      <c r="G744" s="6"/>
      <c r="H744" s="6"/>
      <c r="I744" s="15"/>
      <c r="J744" s="18"/>
      <c r="K744" s="19" t="str">
        <f t="shared" si="34"/>
        <v/>
      </c>
      <c r="L744" s="20" t="str">
        <f t="shared" si="35"/>
        <v/>
      </c>
      <c r="M744" s="17"/>
      <c r="N744" s="21" t="str">
        <f>IF(B744="","",TRIM(IF(COUNTIF('Registru PV'!$B$5:$B$304,B744)=0,"PV inexistent în registru. ","")&amp;IF(OR(D744="",F744="",G744="",H744="",I744=""),"Date incomplete. ","")&amp;IF(AND(N(L744)&lt;&gt;0,M744=""),"Diferență fără observație. ","")&amp;IF(AND(OR(I744="Deteriorat",I744="Defect",I744="Lipsă"),M744=""),"Stare fără observație. ","")))</f>
        <v/>
      </c>
    </row>
    <row r="745" spans="1:14" x14ac:dyDescent="0.2">
      <c r="A745" s="1" t="str">
        <f t="shared" si="33"/>
        <v/>
      </c>
      <c r="B745" s="15"/>
      <c r="C745" s="16" t="str">
        <f>IF(B745="","",COUNTIF(INDEX($B:$B,5):B745,B745))</f>
        <v/>
      </c>
      <c r="D745" s="17"/>
      <c r="E745" s="6"/>
      <c r="F745" s="15"/>
      <c r="G745" s="6"/>
      <c r="H745" s="6"/>
      <c r="I745" s="15"/>
      <c r="J745" s="18"/>
      <c r="K745" s="19" t="str">
        <f t="shared" si="34"/>
        <v/>
      </c>
      <c r="L745" s="20" t="str">
        <f t="shared" si="35"/>
        <v/>
      </c>
      <c r="M745" s="17"/>
      <c r="N745" s="21" t="str">
        <f>IF(B745="","",TRIM(IF(COUNTIF('Registru PV'!$B$5:$B$304,B745)=0,"PV inexistent în registru. ","")&amp;IF(OR(D745="",F745="",G745="",H745="",I745=""),"Date incomplete. ","")&amp;IF(AND(N(L745)&lt;&gt;0,M745=""),"Diferență fără observație. ","")&amp;IF(AND(OR(I745="Deteriorat",I745="Defect",I745="Lipsă"),M745=""),"Stare fără observație. ","")))</f>
        <v/>
      </c>
    </row>
    <row r="746" spans="1:14" x14ac:dyDescent="0.2">
      <c r="A746" s="1" t="str">
        <f t="shared" si="33"/>
        <v/>
      </c>
      <c r="B746" s="15"/>
      <c r="C746" s="16" t="str">
        <f>IF(B746="","",COUNTIF(INDEX($B:$B,5):B746,B746))</f>
        <v/>
      </c>
      <c r="D746" s="17"/>
      <c r="E746" s="6"/>
      <c r="F746" s="15"/>
      <c r="G746" s="6"/>
      <c r="H746" s="6"/>
      <c r="I746" s="15"/>
      <c r="J746" s="18"/>
      <c r="K746" s="19" t="str">
        <f t="shared" si="34"/>
        <v/>
      </c>
      <c r="L746" s="20" t="str">
        <f t="shared" si="35"/>
        <v/>
      </c>
      <c r="M746" s="17"/>
      <c r="N746" s="21" t="str">
        <f>IF(B746="","",TRIM(IF(COUNTIF('Registru PV'!$B$5:$B$304,B746)=0,"PV inexistent în registru. ","")&amp;IF(OR(D746="",F746="",G746="",H746="",I746=""),"Date incomplete. ","")&amp;IF(AND(N(L746)&lt;&gt;0,M746=""),"Diferență fără observație. ","")&amp;IF(AND(OR(I746="Deteriorat",I746="Defect",I746="Lipsă"),M746=""),"Stare fără observație. ","")))</f>
        <v/>
      </c>
    </row>
    <row r="747" spans="1:14" x14ac:dyDescent="0.2">
      <c r="A747" s="1" t="str">
        <f t="shared" si="33"/>
        <v/>
      </c>
      <c r="B747" s="15"/>
      <c r="C747" s="16" t="str">
        <f>IF(B747="","",COUNTIF(INDEX($B:$B,5):B747,B747))</f>
        <v/>
      </c>
      <c r="D747" s="17"/>
      <c r="E747" s="6"/>
      <c r="F747" s="15"/>
      <c r="G747" s="6"/>
      <c r="H747" s="6"/>
      <c r="I747" s="15"/>
      <c r="J747" s="18"/>
      <c r="K747" s="19" t="str">
        <f t="shared" si="34"/>
        <v/>
      </c>
      <c r="L747" s="20" t="str">
        <f t="shared" si="35"/>
        <v/>
      </c>
      <c r="M747" s="17"/>
      <c r="N747" s="21" t="str">
        <f>IF(B747="","",TRIM(IF(COUNTIF('Registru PV'!$B$5:$B$304,B747)=0,"PV inexistent în registru. ","")&amp;IF(OR(D747="",F747="",G747="",H747="",I747=""),"Date incomplete. ","")&amp;IF(AND(N(L747)&lt;&gt;0,M747=""),"Diferență fără observație. ","")&amp;IF(AND(OR(I747="Deteriorat",I747="Defect",I747="Lipsă"),M747=""),"Stare fără observație. ","")))</f>
        <v/>
      </c>
    </row>
    <row r="748" spans="1:14" x14ac:dyDescent="0.2">
      <c r="A748" s="1" t="str">
        <f t="shared" si="33"/>
        <v/>
      </c>
      <c r="B748" s="15"/>
      <c r="C748" s="16" t="str">
        <f>IF(B748="","",COUNTIF(INDEX($B:$B,5):B748,B748))</f>
        <v/>
      </c>
      <c r="D748" s="17"/>
      <c r="E748" s="6"/>
      <c r="F748" s="15"/>
      <c r="G748" s="6"/>
      <c r="H748" s="6"/>
      <c r="I748" s="15"/>
      <c r="J748" s="18"/>
      <c r="K748" s="19" t="str">
        <f t="shared" si="34"/>
        <v/>
      </c>
      <c r="L748" s="20" t="str">
        <f t="shared" si="35"/>
        <v/>
      </c>
      <c r="M748" s="17"/>
      <c r="N748" s="21" t="str">
        <f>IF(B748="","",TRIM(IF(COUNTIF('Registru PV'!$B$5:$B$304,B748)=0,"PV inexistent în registru. ","")&amp;IF(OR(D748="",F748="",G748="",H748="",I748=""),"Date incomplete. ","")&amp;IF(AND(N(L748)&lt;&gt;0,M748=""),"Diferență fără observație. ","")&amp;IF(AND(OR(I748="Deteriorat",I748="Defect",I748="Lipsă"),M748=""),"Stare fără observație. ","")))</f>
        <v/>
      </c>
    </row>
    <row r="749" spans="1:14" x14ac:dyDescent="0.2">
      <c r="A749" s="1" t="str">
        <f t="shared" si="33"/>
        <v/>
      </c>
      <c r="B749" s="15"/>
      <c r="C749" s="16" t="str">
        <f>IF(B749="","",COUNTIF(INDEX($B:$B,5):B749,B749))</f>
        <v/>
      </c>
      <c r="D749" s="17"/>
      <c r="E749" s="6"/>
      <c r="F749" s="15"/>
      <c r="G749" s="6"/>
      <c r="H749" s="6"/>
      <c r="I749" s="15"/>
      <c r="J749" s="18"/>
      <c r="K749" s="19" t="str">
        <f t="shared" si="34"/>
        <v/>
      </c>
      <c r="L749" s="20" t="str">
        <f t="shared" si="35"/>
        <v/>
      </c>
      <c r="M749" s="17"/>
      <c r="N749" s="21" t="str">
        <f>IF(B749="","",TRIM(IF(COUNTIF('Registru PV'!$B$5:$B$304,B749)=0,"PV inexistent în registru. ","")&amp;IF(OR(D749="",F749="",G749="",H749="",I749=""),"Date incomplete. ","")&amp;IF(AND(N(L749)&lt;&gt;0,M749=""),"Diferență fără observație. ","")&amp;IF(AND(OR(I749="Deteriorat",I749="Defect",I749="Lipsă"),M749=""),"Stare fără observație. ","")))</f>
        <v/>
      </c>
    </row>
    <row r="750" spans="1:14" x14ac:dyDescent="0.2">
      <c r="A750" s="1" t="str">
        <f t="shared" si="33"/>
        <v/>
      </c>
      <c r="B750" s="15"/>
      <c r="C750" s="16" t="str">
        <f>IF(B750="","",COUNTIF(INDEX($B:$B,5):B750,B750))</f>
        <v/>
      </c>
      <c r="D750" s="17"/>
      <c r="E750" s="6"/>
      <c r="F750" s="15"/>
      <c r="G750" s="6"/>
      <c r="H750" s="6"/>
      <c r="I750" s="15"/>
      <c r="J750" s="18"/>
      <c r="K750" s="19" t="str">
        <f t="shared" si="34"/>
        <v/>
      </c>
      <c r="L750" s="20" t="str">
        <f t="shared" si="35"/>
        <v/>
      </c>
      <c r="M750" s="17"/>
      <c r="N750" s="21" t="str">
        <f>IF(B750="","",TRIM(IF(COUNTIF('Registru PV'!$B$5:$B$304,B750)=0,"PV inexistent în registru. ","")&amp;IF(OR(D750="",F750="",G750="",H750="",I750=""),"Date incomplete. ","")&amp;IF(AND(N(L750)&lt;&gt;0,M750=""),"Diferență fără observație. ","")&amp;IF(AND(OR(I750="Deteriorat",I750="Defect",I750="Lipsă"),M750=""),"Stare fără observație. ","")))</f>
        <v/>
      </c>
    </row>
    <row r="751" spans="1:14" x14ac:dyDescent="0.2">
      <c r="A751" s="1" t="str">
        <f t="shared" si="33"/>
        <v/>
      </c>
      <c r="B751" s="15"/>
      <c r="C751" s="16" t="str">
        <f>IF(B751="","",COUNTIF(INDEX($B:$B,5):B751,B751))</f>
        <v/>
      </c>
      <c r="D751" s="17"/>
      <c r="E751" s="6"/>
      <c r="F751" s="15"/>
      <c r="G751" s="6"/>
      <c r="H751" s="6"/>
      <c r="I751" s="15"/>
      <c r="J751" s="18"/>
      <c r="K751" s="19" t="str">
        <f t="shared" si="34"/>
        <v/>
      </c>
      <c r="L751" s="20" t="str">
        <f t="shared" si="35"/>
        <v/>
      </c>
      <c r="M751" s="17"/>
      <c r="N751" s="21" t="str">
        <f>IF(B751="","",TRIM(IF(COUNTIF('Registru PV'!$B$5:$B$304,B751)=0,"PV inexistent în registru. ","")&amp;IF(OR(D751="",F751="",G751="",H751="",I751=""),"Date incomplete. ","")&amp;IF(AND(N(L751)&lt;&gt;0,M751=""),"Diferență fără observație. ","")&amp;IF(AND(OR(I751="Deteriorat",I751="Defect",I751="Lipsă"),M751=""),"Stare fără observație. ","")))</f>
        <v/>
      </c>
    </row>
    <row r="752" spans="1:14" x14ac:dyDescent="0.2">
      <c r="A752" s="1" t="str">
        <f t="shared" si="33"/>
        <v/>
      </c>
      <c r="B752" s="15"/>
      <c r="C752" s="16" t="str">
        <f>IF(B752="","",COUNTIF(INDEX($B:$B,5):B752,B752))</f>
        <v/>
      </c>
      <c r="D752" s="17"/>
      <c r="E752" s="6"/>
      <c r="F752" s="15"/>
      <c r="G752" s="6"/>
      <c r="H752" s="6"/>
      <c r="I752" s="15"/>
      <c r="J752" s="18"/>
      <c r="K752" s="19" t="str">
        <f t="shared" si="34"/>
        <v/>
      </c>
      <c r="L752" s="20" t="str">
        <f t="shared" si="35"/>
        <v/>
      </c>
      <c r="M752" s="17"/>
      <c r="N752" s="21" t="str">
        <f>IF(B752="","",TRIM(IF(COUNTIF('Registru PV'!$B$5:$B$304,B752)=0,"PV inexistent în registru. ","")&amp;IF(OR(D752="",F752="",G752="",H752="",I752=""),"Date incomplete. ","")&amp;IF(AND(N(L752)&lt;&gt;0,M752=""),"Diferență fără observație. ","")&amp;IF(AND(OR(I752="Deteriorat",I752="Defect",I752="Lipsă"),M752=""),"Stare fără observație. ","")))</f>
        <v/>
      </c>
    </row>
    <row r="753" spans="1:14" x14ac:dyDescent="0.2">
      <c r="A753" s="1" t="str">
        <f t="shared" si="33"/>
        <v/>
      </c>
      <c r="B753" s="15"/>
      <c r="C753" s="16" t="str">
        <f>IF(B753="","",COUNTIF(INDEX($B:$B,5):B753,B753))</f>
        <v/>
      </c>
      <c r="D753" s="17"/>
      <c r="E753" s="6"/>
      <c r="F753" s="15"/>
      <c r="G753" s="6"/>
      <c r="H753" s="6"/>
      <c r="I753" s="15"/>
      <c r="J753" s="18"/>
      <c r="K753" s="19" t="str">
        <f t="shared" si="34"/>
        <v/>
      </c>
      <c r="L753" s="20" t="str">
        <f t="shared" si="35"/>
        <v/>
      </c>
      <c r="M753" s="17"/>
      <c r="N753" s="21" t="str">
        <f>IF(B753="","",TRIM(IF(COUNTIF('Registru PV'!$B$5:$B$304,B753)=0,"PV inexistent în registru. ","")&amp;IF(OR(D753="",F753="",G753="",H753="",I753=""),"Date incomplete. ","")&amp;IF(AND(N(L753)&lt;&gt;0,M753=""),"Diferență fără observație. ","")&amp;IF(AND(OR(I753="Deteriorat",I753="Defect",I753="Lipsă"),M753=""),"Stare fără observație. ","")))</f>
        <v/>
      </c>
    </row>
    <row r="754" spans="1:14" x14ac:dyDescent="0.2">
      <c r="A754" s="1" t="str">
        <f t="shared" si="33"/>
        <v/>
      </c>
      <c r="B754" s="15"/>
      <c r="C754" s="16" t="str">
        <f>IF(B754="","",COUNTIF(INDEX($B:$B,5):B754,B754))</f>
        <v/>
      </c>
      <c r="D754" s="17"/>
      <c r="E754" s="6"/>
      <c r="F754" s="15"/>
      <c r="G754" s="6"/>
      <c r="H754" s="6"/>
      <c r="I754" s="15"/>
      <c r="J754" s="18"/>
      <c r="K754" s="19" t="str">
        <f t="shared" si="34"/>
        <v/>
      </c>
      <c r="L754" s="20" t="str">
        <f t="shared" si="35"/>
        <v/>
      </c>
      <c r="M754" s="17"/>
      <c r="N754" s="21" t="str">
        <f>IF(B754="","",TRIM(IF(COUNTIF('Registru PV'!$B$5:$B$304,B754)=0,"PV inexistent în registru. ","")&amp;IF(OR(D754="",F754="",G754="",H754="",I754=""),"Date incomplete. ","")&amp;IF(AND(N(L754)&lt;&gt;0,M754=""),"Diferență fără observație. ","")&amp;IF(AND(OR(I754="Deteriorat",I754="Defect",I754="Lipsă"),M754=""),"Stare fără observație. ","")))</f>
        <v/>
      </c>
    </row>
    <row r="755" spans="1:14" x14ac:dyDescent="0.2">
      <c r="A755" s="1" t="str">
        <f t="shared" si="33"/>
        <v/>
      </c>
      <c r="B755" s="15"/>
      <c r="C755" s="16" t="str">
        <f>IF(B755="","",COUNTIF(INDEX($B:$B,5):B755,B755))</f>
        <v/>
      </c>
      <c r="D755" s="17"/>
      <c r="E755" s="6"/>
      <c r="F755" s="15"/>
      <c r="G755" s="6"/>
      <c r="H755" s="6"/>
      <c r="I755" s="15"/>
      <c r="J755" s="18"/>
      <c r="K755" s="19" t="str">
        <f t="shared" si="34"/>
        <v/>
      </c>
      <c r="L755" s="20" t="str">
        <f t="shared" si="35"/>
        <v/>
      </c>
      <c r="M755" s="17"/>
      <c r="N755" s="21" t="str">
        <f>IF(B755="","",TRIM(IF(COUNTIF('Registru PV'!$B$5:$B$304,B755)=0,"PV inexistent în registru. ","")&amp;IF(OR(D755="",F755="",G755="",H755="",I755=""),"Date incomplete. ","")&amp;IF(AND(N(L755)&lt;&gt;0,M755=""),"Diferență fără observație. ","")&amp;IF(AND(OR(I755="Deteriorat",I755="Defect",I755="Lipsă"),M755=""),"Stare fără observație. ","")))</f>
        <v/>
      </c>
    </row>
    <row r="756" spans="1:14" x14ac:dyDescent="0.2">
      <c r="A756" s="1" t="str">
        <f t="shared" si="33"/>
        <v/>
      </c>
      <c r="B756" s="15"/>
      <c r="C756" s="16" t="str">
        <f>IF(B756="","",COUNTIF(INDEX($B:$B,5):B756,B756))</f>
        <v/>
      </c>
      <c r="D756" s="17"/>
      <c r="E756" s="6"/>
      <c r="F756" s="15"/>
      <c r="G756" s="6"/>
      <c r="H756" s="6"/>
      <c r="I756" s="15"/>
      <c r="J756" s="18"/>
      <c r="K756" s="19" t="str">
        <f t="shared" si="34"/>
        <v/>
      </c>
      <c r="L756" s="20" t="str">
        <f t="shared" si="35"/>
        <v/>
      </c>
      <c r="M756" s="17"/>
      <c r="N756" s="21" t="str">
        <f>IF(B756="","",TRIM(IF(COUNTIF('Registru PV'!$B$5:$B$304,B756)=0,"PV inexistent în registru. ","")&amp;IF(OR(D756="",F756="",G756="",H756="",I756=""),"Date incomplete. ","")&amp;IF(AND(N(L756)&lt;&gt;0,M756=""),"Diferență fără observație. ","")&amp;IF(AND(OR(I756="Deteriorat",I756="Defect",I756="Lipsă"),M756=""),"Stare fără observație. ","")))</f>
        <v/>
      </c>
    </row>
    <row r="757" spans="1:14" x14ac:dyDescent="0.2">
      <c r="A757" s="1" t="str">
        <f t="shared" si="33"/>
        <v/>
      </c>
      <c r="B757" s="15"/>
      <c r="C757" s="16" t="str">
        <f>IF(B757="","",COUNTIF(INDEX($B:$B,5):B757,B757))</f>
        <v/>
      </c>
      <c r="D757" s="17"/>
      <c r="E757" s="6"/>
      <c r="F757" s="15"/>
      <c r="G757" s="6"/>
      <c r="H757" s="6"/>
      <c r="I757" s="15"/>
      <c r="J757" s="18"/>
      <c r="K757" s="19" t="str">
        <f t="shared" si="34"/>
        <v/>
      </c>
      <c r="L757" s="20" t="str">
        <f t="shared" si="35"/>
        <v/>
      </c>
      <c r="M757" s="17"/>
      <c r="N757" s="21" t="str">
        <f>IF(B757="","",TRIM(IF(COUNTIF('Registru PV'!$B$5:$B$304,B757)=0,"PV inexistent în registru. ","")&amp;IF(OR(D757="",F757="",G757="",H757="",I757=""),"Date incomplete. ","")&amp;IF(AND(N(L757)&lt;&gt;0,M757=""),"Diferență fără observație. ","")&amp;IF(AND(OR(I757="Deteriorat",I757="Defect",I757="Lipsă"),M757=""),"Stare fără observație. ","")))</f>
        <v/>
      </c>
    </row>
    <row r="758" spans="1:14" x14ac:dyDescent="0.2">
      <c r="A758" s="1" t="str">
        <f t="shared" si="33"/>
        <v/>
      </c>
      <c r="B758" s="15"/>
      <c r="C758" s="16" t="str">
        <f>IF(B758="","",COUNTIF(INDEX($B:$B,5):B758,B758))</f>
        <v/>
      </c>
      <c r="D758" s="17"/>
      <c r="E758" s="6"/>
      <c r="F758" s="15"/>
      <c r="G758" s="6"/>
      <c r="H758" s="6"/>
      <c r="I758" s="15"/>
      <c r="J758" s="18"/>
      <c r="K758" s="19" t="str">
        <f t="shared" si="34"/>
        <v/>
      </c>
      <c r="L758" s="20" t="str">
        <f t="shared" si="35"/>
        <v/>
      </c>
      <c r="M758" s="17"/>
      <c r="N758" s="21" t="str">
        <f>IF(B758="","",TRIM(IF(COUNTIF('Registru PV'!$B$5:$B$304,B758)=0,"PV inexistent în registru. ","")&amp;IF(OR(D758="",F758="",G758="",H758="",I758=""),"Date incomplete. ","")&amp;IF(AND(N(L758)&lt;&gt;0,M758=""),"Diferență fără observație. ","")&amp;IF(AND(OR(I758="Deteriorat",I758="Defect",I758="Lipsă"),M758=""),"Stare fără observație. ","")))</f>
        <v/>
      </c>
    </row>
    <row r="759" spans="1:14" x14ac:dyDescent="0.2">
      <c r="A759" s="1" t="str">
        <f t="shared" si="33"/>
        <v/>
      </c>
      <c r="B759" s="15"/>
      <c r="C759" s="16" t="str">
        <f>IF(B759="","",COUNTIF(INDEX($B:$B,5):B759,B759))</f>
        <v/>
      </c>
      <c r="D759" s="17"/>
      <c r="E759" s="6"/>
      <c r="F759" s="15"/>
      <c r="G759" s="6"/>
      <c r="H759" s="6"/>
      <c r="I759" s="15"/>
      <c r="J759" s="18"/>
      <c r="K759" s="19" t="str">
        <f t="shared" si="34"/>
        <v/>
      </c>
      <c r="L759" s="20" t="str">
        <f t="shared" si="35"/>
        <v/>
      </c>
      <c r="M759" s="17"/>
      <c r="N759" s="21" t="str">
        <f>IF(B759="","",TRIM(IF(COUNTIF('Registru PV'!$B$5:$B$304,B759)=0,"PV inexistent în registru. ","")&amp;IF(OR(D759="",F759="",G759="",H759="",I759=""),"Date incomplete. ","")&amp;IF(AND(N(L759)&lt;&gt;0,M759=""),"Diferență fără observație. ","")&amp;IF(AND(OR(I759="Deteriorat",I759="Defect",I759="Lipsă"),M759=""),"Stare fără observație. ","")))</f>
        <v/>
      </c>
    </row>
    <row r="760" spans="1:14" x14ac:dyDescent="0.2">
      <c r="A760" s="1" t="str">
        <f t="shared" si="33"/>
        <v/>
      </c>
      <c r="B760" s="15"/>
      <c r="C760" s="16" t="str">
        <f>IF(B760="","",COUNTIF(INDEX($B:$B,5):B760,B760))</f>
        <v/>
      </c>
      <c r="D760" s="17"/>
      <c r="E760" s="6"/>
      <c r="F760" s="15"/>
      <c r="G760" s="6"/>
      <c r="H760" s="6"/>
      <c r="I760" s="15"/>
      <c r="J760" s="18"/>
      <c r="K760" s="19" t="str">
        <f t="shared" si="34"/>
        <v/>
      </c>
      <c r="L760" s="20" t="str">
        <f t="shared" si="35"/>
        <v/>
      </c>
      <c r="M760" s="17"/>
      <c r="N760" s="21" t="str">
        <f>IF(B760="","",TRIM(IF(COUNTIF('Registru PV'!$B$5:$B$304,B760)=0,"PV inexistent în registru. ","")&amp;IF(OR(D760="",F760="",G760="",H760="",I760=""),"Date incomplete. ","")&amp;IF(AND(N(L760)&lt;&gt;0,M760=""),"Diferență fără observație. ","")&amp;IF(AND(OR(I760="Deteriorat",I760="Defect",I760="Lipsă"),M760=""),"Stare fără observație. ","")))</f>
        <v/>
      </c>
    </row>
    <row r="761" spans="1:14" x14ac:dyDescent="0.2">
      <c r="A761" s="1" t="str">
        <f t="shared" si="33"/>
        <v/>
      </c>
      <c r="B761" s="15"/>
      <c r="C761" s="16" t="str">
        <f>IF(B761="","",COUNTIF(INDEX($B:$B,5):B761,B761))</f>
        <v/>
      </c>
      <c r="D761" s="17"/>
      <c r="E761" s="6"/>
      <c r="F761" s="15"/>
      <c r="G761" s="6"/>
      <c r="H761" s="6"/>
      <c r="I761" s="15"/>
      <c r="J761" s="18"/>
      <c r="K761" s="19" t="str">
        <f t="shared" si="34"/>
        <v/>
      </c>
      <c r="L761" s="20" t="str">
        <f t="shared" si="35"/>
        <v/>
      </c>
      <c r="M761" s="17"/>
      <c r="N761" s="21" t="str">
        <f>IF(B761="","",TRIM(IF(COUNTIF('Registru PV'!$B$5:$B$304,B761)=0,"PV inexistent în registru. ","")&amp;IF(OR(D761="",F761="",G761="",H761="",I761=""),"Date incomplete. ","")&amp;IF(AND(N(L761)&lt;&gt;0,M761=""),"Diferență fără observație. ","")&amp;IF(AND(OR(I761="Deteriorat",I761="Defect",I761="Lipsă"),M761=""),"Stare fără observație. ","")))</f>
        <v/>
      </c>
    </row>
    <row r="762" spans="1:14" x14ac:dyDescent="0.2">
      <c r="A762" s="1" t="str">
        <f t="shared" si="33"/>
        <v/>
      </c>
      <c r="B762" s="15"/>
      <c r="C762" s="16" t="str">
        <f>IF(B762="","",COUNTIF(INDEX($B:$B,5):B762,B762))</f>
        <v/>
      </c>
      <c r="D762" s="17"/>
      <c r="E762" s="6"/>
      <c r="F762" s="15"/>
      <c r="G762" s="6"/>
      <c r="H762" s="6"/>
      <c r="I762" s="15"/>
      <c r="J762" s="18"/>
      <c r="K762" s="19" t="str">
        <f t="shared" si="34"/>
        <v/>
      </c>
      <c r="L762" s="20" t="str">
        <f t="shared" si="35"/>
        <v/>
      </c>
      <c r="M762" s="17"/>
      <c r="N762" s="21" t="str">
        <f>IF(B762="","",TRIM(IF(COUNTIF('Registru PV'!$B$5:$B$304,B762)=0,"PV inexistent în registru. ","")&amp;IF(OR(D762="",F762="",G762="",H762="",I762=""),"Date incomplete. ","")&amp;IF(AND(N(L762)&lt;&gt;0,M762=""),"Diferență fără observație. ","")&amp;IF(AND(OR(I762="Deteriorat",I762="Defect",I762="Lipsă"),M762=""),"Stare fără observație. ","")))</f>
        <v/>
      </c>
    </row>
    <row r="763" spans="1:14" x14ac:dyDescent="0.2">
      <c r="A763" s="1" t="str">
        <f t="shared" si="33"/>
        <v/>
      </c>
      <c r="B763" s="15"/>
      <c r="C763" s="16" t="str">
        <f>IF(B763="","",COUNTIF(INDEX($B:$B,5):B763,B763))</f>
        <v/>
      </c>
      <c r="D763" s="17"/>
      <c r="E763" s="6"/>
      <c r="F763" s="15"/>
      <c r="G763" s="6"/>
      <c r="H763" s="6"/>
      <c r="I763" s="15"/>
      <c r="J763" s="18"/>
      <c r="K763" s="19" t="str">
        <f t="shared" si="34"/>
        <v/>
      </c>
      <c r="L763" s="20" t="str">
        <f t="shared" si="35"/>
        <v/>
      </c>
      <c r="M763" s="17"/>
      <c r="N763" s="21" t="str">
        <f>IF(B763="","",TRIM(IF(COUNTIF('Registru PV'!$B$5:$B$304,B763)=0,"PV inexistent în registru. ","")&amp;IF(OR(D763="",F763="",G763="",H763="",I763=""),"Date incomplete. ","")&amp;IF(AND(N(L763)&lt;&gt;0,M763=""),"Diferență fără observație. ","")&amp;IF(AND(OR(I763="Deteriorat",I763="Defect",I763="Lipsă"),M763=""),"Stare fără observație. ","")))</f>
        <v/>
      </c>
    </row>
    <row r="764" spans="1:14" x14ac:dyDescent="0.2">
      <c r="A764" s="1" t="str">
        <f t="shared" si="33"/>
        <v/>
      </c>
      <c r="B764" s="15"/>
      <c r="C764" s="16" t="str">
        <f>IF(B764="","",COUNTIF(INDEX($B:$B,5):B764,B764))</f>
        <v/>
      </c>
      <c r="D764" s="17"/>
      <c r="E764" s="6"/>
      <c r="F764" s="15"/>
      <c r="G764" s="6"/>
      <c r="H764" s="6"/>
      <c r="I764" s="15"/>
      <c r="J764" s="18"/>
      <c r="K764" s="19" t="str">
        <f t="shared" si="34"/>
        <v/>
      </c>
      <c r="L764" s="20" t="str">
        <f t="shared" si="35"/>
        <v/>
      </c>
      <c r="M764" s="17"/>
      <c r="N764" s="21" t="str">
        <f>IF(B764="","",TRIM(IF(COUNTIF('Registru PV'!$B$5:$B$304,B764)=0,"PV inexistent în registru. ","")&amp;IF(OR(D764="",F764="",G764="",H764="",I764=""),"Date incomplete. ","")&amp;IF(AND(N(L764)&lt;&gt;0,M764=""),"Diferență fără observație. ","")&amp;IF(AND(OR(I764="Deteriorat",I764="Defect",I764="Lipsă"),M764=""),"Stare fără observație. ","")))</f>
        <v/>
      </c>
    </row>
    <row r="765" spans="1:14" x14ac:dyDescent="0.2">
      <c r="A765" s="1" t="str">
        <f t="shared" si="33"/>
        <v/>
      </c>
      <c r="B765" s="15"/>
      <c r="C765" s="16" t="str">
        <f>IF(B765="","",COUNTIF(INDEX($B:$B,5):B765,B765))</f>
        <v/>
      </c>
      <c r="D765" s="17"/>
      <c r="E765" s="6"/>
      <c r="F765" s="15"/>
      <c r="G765" s="6"/>
      <c r="H765" s="6"/>
      <c r="I765" s="15"/>
      <c r="J765" s="18"/>
      <c r="K765" s="19" t="str">
        <f t="shared" si="34"/>
        <v/>
      </c>
      <c r="L765" s="20" t="str">
        <f t="shared" si="35"/>
        <v/>
      </c>
      <c r="M765" s="17"/>
      <c r="N765" s="21" t="str">
        <f>IF(B765="","",TRIM(IF(COUNTIF('Registru PV'!$B$5:$B$304,B765)=0,"PV inexistent în registru. ","")&amp;IF(OR(D765="",F765="",G765="",H765="",I765=""),"Date incomplete. ","")&amp;IF(AND(N(L765)&lt;&gt;0,M765=""),"Diferență fără observație. ","")&amp;IF(AND(OR(I765="Deteriorat",I765="Defect",I765="Lipsă"),M765=""),"Stare fără observație. ","")))</f>
        <v/>
      </c>
    </row>
    <row r="766" spans="1:14" x14ac:dyDescent="0.2">
      <c r="A766" s="1" t="str">
        <f t="shared" si="33"/>
        <v/>
      </c>
      <c r="B766" s="15"/>
      <c r="C766" s="16" t="str">
        <f>IF(B766="","",COUNTIF(INDEX($B:$B,5):B766,B766))</f>
        <v/>
      </c>
      <c r="D766" s="17"/>
      <c r="E766" s="6"/>
      <c r="F766" s="15"/>
      <c r="G766" s="6"/>
      <c r="H766" s="6"/>
      <c r="I766" s="15"/>
      <c r="J766" s="18"/>
      <c r="K766" s="19" t="str">
        <f t="shared" si="34"/>
        <v/>
      </c>
      <c r="L766" s="20" t="str">
        <f t="shared" si="35"/>
        <v/>
      </c>
      <c r="M766" s="17"/>
      <c r="N766" s="21" t="str">
        <f>IF(B766="","",TRIM(IF(COUNTIF('Registru PV'!$B$5:$B$304,B766)=0,"PV inexistent în registru. ","")&amp;IF(OR(D766="",F766="",G766="",H766="",I766=""),"Date incomplete. ","")&amp;IF(AND(N(L766)&lt;&gt;0,M766=""),"Diferență fără observație. ","")&amp;IF(AND(OR(I766="Deteriorat",I766="Defect",I766="Lipsă"),M766=""),"Stare fără observație. ","")))</f>
        <v/>
      </c>
    </row>
    <row r="767" spans="1:14" x14ac:dyDescent="0.2">
      <c r="A767" s="1" t="str">
        <f t="shared" si="33"/>
        <v/>
      </c>
      <c r="B767" s="15"/>
      <c r="C767" s="16" t="str">
        <f>IF(B767="","",COUNTIF(INDEX($B:$B,5):B767,B767))</f>
        <v/>
      </c>
      <c r="D767" s="17"/>
      <c r="E767" s="6"/>
      <c r="F767" s="15"/>
      <c r="G767" s="6"/>
      <c r="H767" s="6"/>
      <c r="I767" s="15"/>
      <c r="J767" s="18"/>
      <c r="K767" s="19" t="str">
        <f t="shared" si="34"/>
        <v/>
      </c>
      <c r="L767" s="20" t="str">
        <f t="shared" si="35"/>
        <v/>
      </c>
      <c r="M767" s="17"/>
      <c r="N767" s="21" t="str">
        <f>IF(B767="","",TRIM(IF(COUNTIF('Registru PV'!$B$5:$B$304,B767)=0,"PV inexistent în registru. ","")&amp;IF(OR(D767="",F767="",G767="",H767="",I767=""),"Date incomplete. ","")&amp;IF(AND(N(L767)&lt;&gt;0,M767=""),"Diferență fără observație. ","")&amp;IF(AND(OR(I767="Deteriorat",I767="Defect",I767="Lipsă"),M767=""),"Stare fără observație. ","")))</f>
        <v/>
      </c>
    </row>
    <row r="768" spans="1:14" x14ac:dyDescent="0.2">
      <c r="A768" s="1" t="str">
        <f t="shared" si="33"/>
        <v/>
      </c>
      <c r="B768" s="15"/>
      <c r="C768" s="16" t="str">
        <f>IF(B768="","",COUNTIF(INDEX($B:$B,5):B768,B768))</f>
        <v/>
      </c>
      <c r="D768" s="17"/>
      <c r="E768" s="6"/>
      <c r="F768" s="15"/>
      <c r="G768" s="6"/>
      <c r="H768" s="6"/>
      <c r="I768" s="15"/>
      <c r="J768" s="18"/>
      <c r="K768" s="19" t="str">
        <f t="shared" si="34"/>
        <v/>
      </c>
      <c r="L768" s="20" t="str">
        <f t="shared" si="35"/>
        <v/>
      </c>
      <c r="M768" s="17"/>
      <c r="N768" s="21" t="str">
        <f>IF(B768="","",TRIM(IF(COUNTIF('Registru PV'!$B$5:$B$304,B768)=0,"PV inexistent în registru. ","")&amp;IF(OR(D768="",F768="",G768="",H768="",I768=""),"Date incomplete. ","")&amp;IF(AND(N(L768)&lt;&gt;0,M768=""),"Diferență fără observație. ","")&amp;IF(AND(OR(I768="Deteriorat",I768="Defect",I768="Lipsă"),M768=""),"Stare fără observație. ","")))</f>
        <v/>
      </c>
    </row>
    <row r="769" spans="1:14" x14ac:dyDescent="0.2">
      <c r="A769" s="1" t="str">
        <f t="shared" si="33"/>
        <v/>
      </c>
      <c r="B769" s="15"/>
      <c r="C769" s="16" t="str">
        <f>IF(B769="","",COUNTIF(INDEX($B:$B,5):B769,B769))</f>
        <v/>
      </c>
      <c r="D769" s="17"/>
      <c r="E769" s="6"/>
      <c r="F769" s="15"/>
      <c r="G769" s="6"/>
      <c r="H769" s="6"/>
      <c r="I769" s="15"/>
      <c r="J769" s="18"/>
      <c r="K769" s="19" t="str">
        <f t="shared" si="34"/>
        <v/>
      </c>
      <c r="L769" s="20" t="str">
        <f t="shared" si="35"/>
        <v/>
      </c>
      <c r="M769" s="17"/>
      <c r="N769" s="21" t="str">
        <f>IF(B769="","",TRIM(IF(COUNTIF('Registru PV'!$B$5:$B$304,B769)=0,"PV inexistent în registru. ","")&amp;IF(OR(D769="",F769="",G769="",H769="",I769=""),"Date incomplete. ","")&amp;IF(AND(N(L769)&lt;&gt;0,M769=""),"Diferență fără observație. ","")&amp;IF(AND(OR(I769="Deteriorat",I769="Defect",I769="Lipsă"),M769=""),"Stare fără observație. ","")))</f>
        <v/>
      </c>
    </row>
    <row r="770" spans="1:14" x14ac:dyDescent="0.2">
      <c r="A770" s="1" t="str">
        <f t="shared" si="33"/>
        <v/>
      </c>
      <c r="B770" s="15"/>
      <c r="C770" s="16" t="str">
        <f>IF(B770="","",COUNTIF(INDEX($B:$B,5):B770,B770))</f>
        <v/>
      </c>
      <c r="D770" s="17"/>
      <c r="E770" s="6"/>
      <c r="F770" s="15"/>
      <c r="G770" s="6"/>
      <c r="H770" s="6"/>
      <c r="I770" s="15"/>
      <c r="J770" s="18"/>
      <c r="K770" s="19" t="str">
        <f t="shared" si="34"/>
        <v/>
      </c>
      <c r="L770" s="20" t="str">
        <f t="shared" si="35"/>
        <v/>
      </c>
      <c r="M770" s="17"/>
      <c r="N770" s="21" t="str">
        <f>IF(B770="","",TRIM(IF(COUNTIF('Registru PV'!$B$5:$B$304,B770)=0,"PV inexistent în registru. ","")&amp;IF(OR(D770="",F770="",G770="",H770="",I770=""),"Date incomplete. ","")&amp;IF(AND(N(L770)&lt;&gt;0,M770=""),"Diferență fără observație. ","")&amp;IF(AND(OR(I770="Deteriorat",I770="Defect",I770="Lipsă"),M770=""),"Stare fără observație. ","")))</f>
        <v/>
      </c>
    </row>
    <row r="771" spans="1:14" x14ac:dyDescent="0.2">
      <c r="A771" s="1" t="str">
        <f t="shared" si="33"/>
        <v/>
      </c>
      <c r="B771" s="15"/>
      <c r="C771" s="16" t="str">
        <f>IF(B771="","",COUNTIF(INDEX($B:$B,5):B771,B771))</f>
        <v/>
      </c>
      <c r="D771" s="17"/>
      <c r="E771" s="6"/>
      <c r="F771" s="15"/>
      <c r="G771" s="6"/>
      <c r="H771" s="6"/>
      <c r="I771" s="15"/>
      <c r="J771" s="18"/>
      <c r="K771" s="19" t="str">
        <f t="shared" si="34"/>
        <v/>
      </c>
      <c r="L771" s="20" t="str">
        <f t="shared" si="35"/>
        <v/>
      </c>
      <c r="M771" s="17"/>
      <c r="N771" s="21" t="str">
        <f>IF(B771="","",TRIM(IF(COUNTIF('Registru PV'!$B$5:$B$304,B771)=0,"PV inexistent în registru. ","")&amp;IF(OR(D771="",F771="",G771="",H771="",I771=""),"Date incomplete. ","")&amp;IF(AND(N(L771)&lt;&gt;0,M771=""),"Diferență fără observație. ","")&amp;IF(AND(OR(I771="Deteriorat",I771="Defect",I771="Lipsă"),M771=""),"Stare fără observație. ","")))</f>
        <v/>
      </c>
    </row>
    <row r="772" spans="1:14" x14ac:dyDescent="0.2">
      <c r="A772" s="1" t="str">
        <f t="shared" si="33"/>
        <v/>
      </c>
      <c r="B772" s="15"/>
      <c r="C772" s="16" t="str">
        <f>IF(B772="","",COUNTIF(INDEX($B:$B,5):B772,B772))</f>
        <v/>
      </c>
      <c r="D772" s="17"/>
      <c r="E772" s="6"/>
      <c r="F772" s="15"/>
      <c r="G772" s="6"/>
      <c r="H772" s="6"/>
      <c r="I772" s="15"/>
      <c r="J772" s="18"/>
      <c r="K772" s="19" t="str">
        <f t="shared" si="34"/>
        <v/>
      </c>
      <c r="L772" s="20" t="str">
        <f t="shared" si="35"/>
        <v/>
      </c>
      <c r="M772" s="17"/>
      <c r="N772" s="21" t="str">
        <f>IF(B772="","",TRIM(IF(COUNTIF('Registru PV'!$B$5:$B$304,B772)=0,"PV inexistent în registru. ","")&amp;IF(OR(D772="",F772="",G772="",H772="",I772=""),"Date incomplete. ","")&amp;IF(AND(N(L772)&lt;&gt;0,M772=""),"Diferență fără observație. ","")&amp;IF(AND(OR(I772="Deteriorat",I772="Defect",I772="Lipsă"),M772=""),"Stare fără observație. ","")))</f>
        <v/>
      </c>
    </row>
    <row r="773" spans="1:14" x14ac:dyDescent="0.2">
      <c r="A773" s="1" t="str">
        <f t="shared" ref="A773:A836" si="36">IF(B773="","",B773&amp;"|"&amp;C773)</f>
        <v/>
      </c>
      <c r="B773" s="15"/>
      <c r="C773" s="16" t="str">
        <f>IF(B773="","",COUNTIF(INDEX($B:$B,5):B773,B773))</f>
        <v/>
      </c>
      <c r="D773" s="17"/>
      <c r="E773" s="6"/>
      <c r="F773" s="15"/>
      <c r="G773" s="6"/>
      <c r="H773" s="6"/>
      <c r="I773" s="15"/>
      <c r="J773" s="18"/>
      <c r="K773" s="19" t="str">
        <f t="shared" ref="K773:K836" si="37">IF(OR(B773="",J773=""),"",G773*J773)</f>
        <v/>
      </c>
      <c r="L773" s="20" t="str">
        <f t="shared" ref="L773:L836" si="38">IF(OR(G773="",H773=""),"",H773-G773)</f>
        <v/>
      </c>
      <c r="M773" s="17"/>
      <c r="N773" s="21" t="str">
        <f>IF(B773="","",TRIM(IF(COUNTIF('Registru PV'!$B$5:$B$304,B773)=0,"PV inexistent în registru. ","")&amp;IF(OR(D773="",F773="",G773="",H773="",I773=""),"Date incomplete. ","")&amp;IF(AND(N(L773)&lt;&gt;0,M773=""),"Diferență fără observație. ","")&amp;IF(AND(OR(I773="Deteriorat",I773="Defect",I773="Lipsă"),M773=""),"Stare fără observație. ","")))</f>
        <v/>
      </c>
    </row>
    <row r="774" spans="1:14" x14ac:dyDescent="0.2">
      <c r="A774" s="1" t="str">
        <f t="shared" si="36"/>
        <v/>
      </c>
      <c r="B774" s="15"/>
      <c r="C774" s="16" t="str">
        <f>IF(B774="","",COUNTIF(INDEX($B:$B,5):B774,B774))</f>
        <v/>
      </c>
      <c r="D774" s="17"/>
      <c r="E774" s="6"/>
      <c r="F774" s="15"/>
      <c r="G774" s="6"/>
      <c r="H774" s="6"/>
      <c r="I774" s="15"/>
      <c r="J774" s="18"/>
      <c r="K774" s="19" t="str">
        <f t="shared" si="37"/>
        <v/>
      </c>
      <c r="L774" s="20" t="str">
        <f t="shared" si="38"/>
        <v/>
      </c>
      <c r="M774" s="17"/>
      <c r="N774" s="21" t="str">
        <f>IF(B774="","",TRIM(IF(COUNTIF('Registru PV'!$B$5:$B$304,B774)=0,"PV inexistent în registru. ","")&amp;IF(OR(D774="",F774="",G774="",H774="",I774=""),"Date incomplete. ","")&amp;IF(AND(N(L774)&lt;&gt;0,M774=""),"Diferență fără observație. ","")&amp;IF(AND(OR(I774="Deteriorat",I774="Defect",I774="Lipsă"),M774=""),"Stare fără observație. ","")))</f>
        <v/>
      </c>
    </row>
    <row r="775" spans="1:14" x14ac:dyDescent="0.2">
      <c r="A775" s="1" t="str">
        <f t="shared" si="36"/>
        <v/>
      </c>
      <c r="B775" s="15"/>
      <c r="C775" s="16" t="str">
        <f>IF(B775="","",COUNTIF(INDEX($B:$B,5):B775,B775))</f>
        <v/>
      </c>
      <c r="D775" s="17"/>
      <c r="E775" s="6"/>
      <c r="F775" s="15"/>
      <c r="G775" s="6"/>
      <c r="H775" s="6"/>
      <c r="I775" s="15"/>
      <c r="J775" s="18"/>
      <c r="K775" s="19" t="str">
        <f t="shared" si="37"/>
        <v/>
      </c>
      <c r="L775" s="20" t="str">
        <f t="shared" si="38"/>
        <v/>
      </c>
      <c r="M775" s="17"/>
      <c r="N775" s="21" t="str">
        <f>IF(B775="","",TRIM(IF(COUNTIF('Registru PV'!$B$5:$B$304,B775)=0,"PV inexistent în registru. ","")&amp;IF(OR(D775="",F775="",G775="",H775="",I775=""),"Date incomplete. ","")&amp;IF(AND(N(L775)&lt;&gt;0,M775=""),"Diferență fără observație. ","")&amp;IF(AND(OR(I775="Deteriorat",I775="Defect",I775="Lipsă"),M775=""),"Stare fără observație. ","")))</f>
        <v/>
      </c>
    </row>
    <row r="776" spans="1:14" x14ac:dyDescent="0.2">
      <c r="A776" s="1" t="str">
        <f t="shared" si="36"/>
        <v/>
      </c>
      <c r="B776" s="15"/>
      <c r="C776" s="16" t="str">
        <f>IF(B776="","",COUNTIF(INDEX($B:$B,5):B776,B776))</f>
        <v/>
      </c>
      <c r="D776" s="17"/>
      <c r="E776" s="6"/>
      <c r="F776" s="15"/>
      <c r="G776" s="6"/>
      <c r="H776" s="6"/>
      <c r="I776" s="15"/>
      <c r="J776" s="18"/>
      <c r="K776" s="19" t="str">
        <f t="shared" si="37"/>
        <v/>
      </c>
      <c r="L776" s="20" t="str">
        <f t="shared" si="38"/>
        <v/>
      </c>
      <c r="M776" s="17"/>
      <c r="N776" s="21" t="str">
        <f>IF(B776="","",TRIM(IF(COUNTIF('Registru PV'!$B$5:$B$304,B776)=0,"PV inexistent în registru. ","")&amp;IF(OR(D776="",F776="",G776="",H776="",I776=""),"Date incomplete. ","")&amp;IF(AND(N(L776)&lt;&gt;0,M776=""),"Diferență fără observație. ","")&amp;IF(AND(OR(I776="Deteriorat",I776="Defect",I776="Lipsă"),M776=""),"Stare fără observație. ","")))</f>
        <v/>
      </c>
    </row>
    <row r="777" spans="1:14" x14ac:dyDescent="0.2">
      <c r="A777" s="1" t="str">
        <f t="shared" si="36"/>
        <v/>
      </c>
      <c r="B777" s="15"/>
      <c r="C777" s="16" t="str">
        <f>IF(B777="","",COUNTIF(INDEX($B:$B,5):B777,B777))</f>
        <v/>
      </c>
      <c r="D777" s="17"/>
      <c r="E777" s="6"/>
      <c r="F777" s="15"/>
      <c r="G777" s="6"/>
      <c r="H777" s="6"/>
      <c r="I777" s="15"/>
      <c r="J777" s="18"/>
      <c r="K777" s="19" t="str">
        <f t="shared" si="37"/>
        <v/>
      </c>
      <c r="L777" s="20" t="str">
        <f t="shared" si="38"/>
        <v/>
      </c>
      <c r="M777" s="17"/>
      <c r="N777" s="21" t="str">
        <f>IF(B777="","",TRIM(IF(COUNTIF('Registru PV'!$B$5:$B$304,B777)=0,"PV inexistent în registru. ","")&amp;IF(OR(D777="",F777="",G777="",H777="",I777=""),"Date incomplete. ","")&amp;IF(AND(N(L777)&lt;&gt;0,M777=""),"Diferență fără observație. ","")&amp;IF(AND(OR(I777="Deteriorat",I777="Defect",I777="Lipsă"),M777=""),"Stare fără observație. ","")))</f>
        <v/>
      </c>
    </row>
    <row r="778" spans="1:14" x14ac:dyDescent="0.2">
      <c r="A778" s="1" t="str">
        <f t="shared" si="36"/>
        <v/>
      </c>
      <c r="B778" s="15"/>
      <c r="C778" s="16" t="str">
        <f>IF(B778="","",COUNTIF(INDEX($B:$B,5):B778,B778))</f>
        <v/>
      </c>
      <c r="D778" s="17"/>
      <c r="E778" s="6"/>
      <c r="F778" s="15"/>
      <c r="G778" s="6"/>
      <c r="H778" s="6"/>
      <c r="I778" s="15"/>
      <c r="J778" s="18"/>
      <c r="K778" s="19" t="str">
        <f t="shared" si="37"/>
        <v/>
      </c>
      <c r="L778" s="20" t="str">
        <f t="shared" si="38"/>
        <v/>
      </c>
      <c r="M778" s="17"/>
      <c r="N778" s="21" t="str">
        <f>IF(B778="","",TRIM(IF(COUNTIF('Registru PV'!$B$5:$B$304,B778)=0,"PV inexistent în registru. ","")&amp;IF(OR(D778="",F778="",G778="",H778="",I778=""),"Date incomplete. ","")&amp;IF(AND(N(L778)&lt;&gt;0,M778=""),"Diferență fără observație. ","")&amp;IF(AND(OR(I778="Deteriorat",I778="Defect",I778="Lipsă"),M778=""),"Stare fără observație. ","")))</f>
        <v/>
      </c>
    </row>
    <row r="779" spans="1:14" x14ac:dyDescent="0.2">
      <c r="A779" s="1" t="str">
        <f t="shared" si="36"/>
        <v/>
      </c>
      <c r="B779" s="15"/>
      <c r="C779" s="16" t="str">
        <f>IF(B779="","",COUNTIF(INDEX($B:$B,5):B779,B779))</f>
        <v/>
      </c>
      <c r="D779" s="17"/>
      <c r="E779" s="6"/>
      <c r="F779" s="15"/>
      <c r="G779" s="6"/>
      <c r="H779" s="6"/>
      <c r="I779" s="15"/>
      <c r="J779" s="18"/>
      <c r="K779" s="19" t="str">
        <f t="shared" si="37"/>
        <v/>
      </c>
      <c r="L779" s="20" t="str">
        <f t="shared" si="38"/>
        <v/>
      </c>
      <c r="M779" s="17"/>
      <c r="N779" s="21" t="str">
        <f>IF(B779="","",TRIM(IF(COUNTIF('Registru PV'!$B$5:$B$304,B779)=0,"PV inexistent în registru. ","")&amp;IF(OR(D779="",F779="",G779="",H779="",I779=""),"Date incomplete. ","")&amp;IF(AND(N(L779)&lt;&gt;0,M779=""),"Diferență fără observație. ","")&amp;IF(AND(OR(I779="Deteriorat",I779="Defect",I779="Lipsă"),M779=""),"Stare fără observație. ","")))</f>
        <v/>
      </c>
    </row>
    <row r="780" spans="1:14" x14ac:dyDescent="0.2">
      <c r="A780" s="1" t="str">
        <f t="shared" si="36"/>
        <v/>
      </c>
      <c r="B780" s="15"/>
      <c r="C780" s="16" t="str">
        <f>IF(B780="","",COUNTIF(INDEX($B:$B,5):B780,B780))</f>
        <v/>
      </c>
      <c r="D780" s="17"/>
      <c r="E780" s="6"/>
      <c r="F780" s="15"/>
      <c r="G780" s="6"/>
      <c r="H780" s="6"/>
      <c r="I780" s="15"/>
      <c r="J780" s="18"/>
      <c r="K780" s="19" t="str">
        <f t="shared" si="37"/>
        <v/>
      </c>
      <c r="L780" s="20" t="str">
        <f t="shared" si="38"/>
        <v/>
      </c>
      <c r="M780" s="17"/>
      <c r="N780" s="21" t="str">
        <f>IF(B780="","",TRIM(IF(COUNTIF('Registru PV'!$B$5:$B$304,B780)=0,"PV inexistent în registru. ","")&amp;IF(OR(D780="",F780="",G780="",H780="",I780=""),"Date incomplete. ","")&amp;IF(AND(N(L780)&lt;&gt;0,M780=""),"Diferență fără observație. ","")&amp;IF(AND(OR(I780="Deteriorat",I780="Defect",I780="Lipsă"),M780=""),"Stare fără observație. ","")))</f>
        <v/>
      </c>
    </row>
    <row r="781" spans="1:14" x14ac:dyDescent="0.2">
      <c r="A781" s="1" t="str">
        <f t="shared" si="36"/>
        <v/>
      </c>
      <c r="B781" s="15"/>
      <c r="C781" s="16" t="str">
        <f>IF(B781="","",COUNTIF(INDEX($B:$B,5):B781,B781))</f>
        <v/>
      </c>
      <c r="D781" s="17"/>
      <c r="E781" s="6"/>
      <c r="F781" s="15"/>
      <c r="G781" s="6"/>
      <c r="H781" s="6"/>
      <c r="I781" s="15"/>
      <c r="J781" s="18"/>
      <c r="K781" s="19" t="str">
        <f t="shared" si="37"/>
        <v/>
      </c>
      <c r="L781" s="20" t="str">
        <f t="shared" si="38"/>
        <v/>
      </c>
      <c r="M781" s="17"/>
      <c r="N781" s="21" t="str">
        <f>IF(B781="","",TRIM(IF(COUNTIF('Registru PV'!$B$5:$B$304,B781)=0,"PV inexistent în registru. ","")&amp;IF(OR(D781="",F781="",G781="",H781="",I781=""),"Date incomplete. ","")&amp;IF(AND(N(L781)&lt;&gt;0,M781=""),"Diferență fără observație. ","")&amp;IF(AND(OR(I781="Deteriorat",I781="Defect",I781="Lipsă"),M781=""),"Stare fără observație. ","")))</f>
        <v/>
      </c>
    </row>
    <row r="782" spans="1:14" x14ac:dyDescent="0.2">
      <c r="A782" s="1" t="str">
        <f t="shared" si="36"/>
        <v/>
      </c>
      <c r="B782" s="15"/>
      <c r="C782" s="16" t="str">
        <f>IF(B782="","",COUNTIF(INDEX($B:$B,5):B782,B782))</f>
        <v/>
      </c>
      <c r="D782" s="17"/>
      <c r="E782" s="6"/>
      <c r="F782" s="15"/>
      <c r="G782" s="6"/>
      <c r="H782" s="6"/>
      <c r="I782" s="15"/>
      <c r="J782" s="18"/>
      <c r="K782" s="19" t="str">
        <f t="shared" si="37"/>
        <v/>
      </c>
      <c r="L782" s="20" t="str">
        <f t="shared" si="38"/>
        <v/>
      </c>
      <c r="M782" s="17"/>
      <c r="N782" s="21" t="str">
        <f>IF(B782="","",TRIM(IF(COUNTIF('Registru PV'!$B$5:$B$304,B782)=0,"PV inexistent în registru. ","")&amp;IF(OR(D782="",F782="",G782="",H782="",I782=""),"Date incomplete. ","")&amp;IF(AND(N(L782)&lt;&gt;0,M782=""),"Diferență fără observație. ","")&amp;IF(AND(OR(I782="Deteriorat",I782="Defect",I782="Lipsă"),M782=""),"Stare fără observație. ","")))</f>
        <v/>
      </c>
    </row>
    <row r="783" spans="1:14" x14ac:dyDescent="0.2">
      <c r="A783" s="1" t="str">
        <f t="shared" si="36"/>
        <v/>
      </c>
      <c r="B783" s="15"/>
      <c r="C783" s="16" t="str">
        <f>IF(B783="","",COUNTIF(INDEX($B:$B,5):B783,B783))</f>
        <v/>
      </c>
      <c r="D783" s="17"/>
      <c r="E783" s="6"/>
      <c r="F783" s="15"/>
      <c r="G783" s="6"/>
      <c r="H783" s="6"/>
      <c r="I783" s="15"/>
      <c r="J783" s="18"/>
      <c r="K783" s="19" t="str">
        <f t="shared" si="37"/>
        <v/>
      </c>
      <c r="L783" s="20" t="str">
        <f t="shared" si="38"/>
        <v/>
      </c>
      <c r="M783" s="17"/>
      <c r="N783" s="21" t="str">
        <f>IF(B783="","",TRIM(IF(COUNTIF('Registru PV'!$B$5:$B$304,B783)=0,"PV inexistent în registru. ","")&amp;IF(OR(D783="",F783="",G783="",H783="",I783=""),"Date incomplete. ","")&amp;IF(AND(N(L783)&lt;&gt;0,M783=""),"Diferență fără observație. ","")&amp;IF(AND(OR(I783="Deteriorat",I783="Defect",I783="Lipsă"),M783=""),"Stare fără observație. ","")))</f>
        <v/>
      </c>
    </row>
    <row r="784" spans="1:14" x14ac:dyDescent="0.2">
      <c r="A784" s="1" t="str">
        <f t="shared" si="36"/>
        <v/>
      </c>
      <c r="B784" s="15"/>
      <c r="C784" s="16" t="str">
        <f>IF(B784="","",COUNTIF(INDEX($B:$B,5):B784,B784))</f>
        <v/>
      </c>
      <c r="D784" s="17"/>
      <c r="E784" s="6"/>
      <c r="F784" s="15"/>
      <c r="G784" s="6"/>
      <c r="H784" s="6"/>
      <c r="I784" s="15"/>
      <c r="J784" s="18"/>
      <c r="K784" s="19" t="str">
        <f t="shared" si="37"/>
        <v/>
      </c>
      <c r="L784" s="20" t="str">
        <f t="shared" si="38"/>
        <v/>
      </c>
      <c r="M784" s="17"/>
      <c r="N784" s="21" t="str">
        <f>IF(B784="","",TRIM(IF(COUNTIF('Registru PV'!$B$5:$B$304,B784)=0,"PV inexistent în registru. ","")&amp;IF(OR(D784="",F784="",G784="",H784="",I784=""),"Date incomplete. ","")&amp;IF(AND(N(L784)&lt;&gt;0,M784=""),"Diferență fără observație. ","")&amp;IF(AND(OR(I784="Deteriorat",I784="Defect",I784="Lipsă"),M784=""),"Stare fără observație. ","")))</f>
        <v/>
      </c>
    </row>
    <row r="785" spans="1:14" x14ac:dyDescent="0.2">
      <c r="A785" s="1" t="str">
        <f t="shared" si="36"/>
        <v/>
      </c>
      <c r="B785" s="15"/>
      <c r="C785" s="16" t="str">
        <f>IF(B785="","",COUNTIF(INDEX($B:$B,5):B785,B785))</f>
        <v/>
      </c>
      <c r="D785" s="17"/>
      <c r="E785" s="6"/>
      <c r="F785" s="15"/>
      <c r="G785" s="6"/>
      <c r="H785" s="6"/>
      <c r="I785" s="15"/>
      <c r="J785" s="18"/>
      <c r="K785" s="19" t="str">
        <f t="shared" si="37"/>
        <v/>
      </c>
      <c r="L785" s="20" t="str">
        <f t="shared" si="38"/>
        <v/>
      </c>
      <c r="M785" s="17"/>
      <c r="N785" s="21" t="str">
        <f>IF(B785="","",TRIM(IF(COUNTIF('Registru PV'!$B$5:$B$304,B785)=0,"PV inexistent în registru. ","")&amp;IF(OR(D785="",F785="",G785="",H785="",I785=""),"Date incomplete. ","")&amp;IF(AND(N(L785)&lt;&gt;0,M785=""),"Diferență fără observație. ","")&amp;IF(AND(OR(I785="Deteriorat",I785="Defect",I785="Lipsă"),M785=""),"Stare fără observație. ","")))</f>
        <v/>
      </c>
    </row>
    <row r="786" spans="1:14" x14ac:dyDescent="0.2">
      <c r="A786" s="1" t="str">
        <f t="shared" si="36"/>
        <v/>
      </c>
      <c r="B786" s="15"/>
      <c r="C786" s="16" t="str">
        <f>IF(B786="","",COUNTIF(INDEX($B:$B,5):B786,B786))</f>
        <v/>
      </c>
      <c r="D786" s="17"/>
      <c r="E786" s="6"/>
      <c r="F786" s="15"/>
      <c r="G786" s="6"/>
      <c r="H786" s="6"/>
      <c r="I786" s="15"/>
      <c r="J786" s="18"/>
      <c r="K786" s="19" t="str">
        <f t="shared" si="37"/>
        <v/>
      </c>
      <c r="L786" s="20" t="str">
        <f t="shared" si="38"/>
        <v/>
      </c>
      <c r="M786" s="17"/>
      <c r="N786" s="21" t="str">
        <f>IF(B786="","",TRIM(IF(COUNTIF('Registru PV'!$B$5:$B$304,B786)=0,"PV inexistent în registru. ","")&amp;IF(OR(D786="",F786="",G786="",H786="",I786=""),"Date incomplete. ","")&amp;IF(AND(N(L786)&lt;&gt;0,M786=""),"Diferență fără observație. ","")&amp;IF(AND(OR(I786="Deteriorat",I786="Defect",I786="Lipsă"),M786=""),"Stare fără observație. ","")))</f>
        <v/>
      </c>
    </row>
    <row r="787" spans="1:14" x14ac:dyDescent="0.2">
      <c r="A787" s="1" t="str">
        <f t="shared" si="36"/>
        <v/>
      </c>
      <c r="B787" s="15"/>
      <c r="C787" s="16" t="str">
        <f>IF(B787="","",COUNTIF(INDEX($B:$B,5):B787,B787))</f>
        <v/>
      </c>
      <c r="D787" s="17"/>
      <c r="E787" s="6"/>
      <c r="F787" s="15"/>
      <c r="G787" s="6"/>
      <c r="H787" s="6"/>
      <c r="I787" s="15"/>
      <c r="J787" s="18"/>
      <c r="K787" s="19" t="str">
        <f t="shared" si="37"/>
        <v/>
      </c>
      <c r="L787" s="20" t="str">
        <f t="shared" si="38"/>
        <v/>
      </c>
      <c r="M787" s="17"/>
      <c r="N787" s="21" t="str">
        <f>IF(B787="","",TRIM(IF(COUNTIF('Registru PV'!$B$5:$B$304,B787)=0,"PV inexistent în registru. ","")&amp;IF(OR(D787="",F787="",G787="",H787="",I787=""),"Date incomplete. ","")&amp;IF(AND(N(L787)&lt;&gt;0,M787=""),"Diferență fără observație. ","")&amp;IF(AND(OR(I787="Deteriorat",I787="Defect",I787="Lipsă"),M787=""),"Stare fără observație. ","")))</f>
        <v/>
      </c>
    </row>
    <row r="788" spans="1:14" x14ac:dyDescent="0.2">
      <c r="A788" s="1" t="str">
        <f t="shared" si="36"/>
        <v/>
      </c>
      <c r="B788" s="15"/>
      <c r="C788" s="16" t="str">
        <f>IF(B788="","",COUNTIF(INDEX($B:$B,5):B788,B788))</f>
        <v/>
      </c>
      <c r="D788" s="17"/>
      <c r="E788" s="6"/>
      <c r="F788" s="15"/>
      <c r="G788" s="6"/>
      <c r="H788" s="6"/>
      <c r="I788" s="15"/>
      <c r="J788" s="18"/>
      <c r="K788" s="19" t="str">
        <f t="shared" si="37"/>
        <v/>
      </c>
      <c r="L788" s="20" t="str">
        <f t="shared" si="38"/>
        <v/>
      </c>
      <c r="M788" s="17"/>
      <c r="N788" s="21" t="str">
        <f>IF(B788="","",TRIM(IF(COUNTIF('Registru PV'!$B$5:$B$304,B788)=0,"PV inexistent în registru. ","")&amp;IF(OR(D788="",F788="",G788="",H788="",I788=""),"Date incomplete. ","")&amp;IF(AND(N(L788)&lt;&gt;0,M788=""),"Diferență fără observație. ","")&amp;IF(AND(OR(I788="Deteriorat",I788="Defect",I788="Lipsă"),M788=""),"Stare fără observație. ","")))</f>
        <v/>
      </c>
    </row>
    <row r="789" spans="1:14" x14ac:dyDescent="0.2">
      <c r="A789" s="1" t="str">
        <f t="shared" si="36"/>
        <v/>
      </c>
      <c r="B789" s="15"/>
      <c r="C789" s="16" t="str">
        <f>IF(B789="","",COUNTIF(INDEX($B:$B,5):B789,B789))</f>
        <v/>
      </c>
      <c r="D789" s="17"/>
      <c r="E789" s="6"/>
      <c r="F789" s="15"/>
      <c r="G789" s="6"/>
      <c r="H789" s="6"/>
      <c r="I789" s="15"/>
      <c r="J789" s="18"/>
      <c r="K789" s="19" t="str">
        <f t="shared" si="37"/>
        <v/>
      </c>
      <c r="L789" s="20" t="str">
        <f t="shared" si="38"/>
        <v/>
      </c>
      <c r="M789" s="17"/>
      <c r="N789" s="21" t="str">
        <f>IF(B789="","",TRIM(IF(COUNTIF('Registru PV'!$B$5:$B$304,B789)=0,"PV inexistent în registru. ","")&amp;IF(OR(D789="",F789="",G789="",H789="",I789=""),"Date incomplete. ","")&amp;IF(AND(N(L789)&lt;&gt;0,M789=""),"Diferență fără observație. ","")&amp;IF(AND(OR(I789="Deteriorat",I789="Defect",I789="Lipsă"),M789=""),"Stare fără observație. ","")))</f>
        <v/>
      </c>
    </row>
    <row r="790" spans="1:14" x14ac:dyDescent="0.2">
      <c r="A790" s="1" t="str">
        <f t="shared" si="36"/>
        <v/>
      </c>
      <c r="B790" s="15"/>
      <c r="C790" s="16" t="str">
        <f>IF(B790="","",COUNTIF(INDEX($B:$B,5):B790,B790))</f>
        <v/>
      </c>
      <c r="D790" s="17"/>
      <c r="E790" s="6"/>
      <c r="F790" s="15"/>
      <c r="G790" s="6"/>
      <c r="H790" s="6"/>
      <c r="I790" s="15"/>
      <c r="J790" s="18"/>
      <c r="K790" s="19" t="str">
        <f t="shared" si="37"/>
        <v/>
      </c>
      <c r="L790" s="20" t="str">
        <f t="shared" si="38"/>
        <v/>
      </c>
      <c r="M790" s="17"/>
      <c r="N790" s="21" t="str">
        <f>IF(B790="","",TRIM(IF(COUNTIF('Registru PV'!$B$5:$B$304,B790)=0,"PV inexistent în registru. ","")&amp;IF(OR(D790="",F790="",G790="",H790="",I790=""),"Date incomplete. ","")&amp;IF(AND(N(L790)&lt;&gt;0,M790=""),"Diferență fără observație. ","")&amp;IF(AND(OR(I790="Deteriorat",I790="Defect",I790="Lipsă"),M790=""),"Stare fără observație. ","")))</f>
        <v/>
      </c>
    </row>
    <row r="791" spans="1:14" x14ac:dyDescent="0.2">
      <c r="A791" s="1" t="str">
        <f t="shared" si="36"/>
        <v/>
      </c>
      <c r="B791" s="15"/>
      <c r="C791" s="16" t="str">
        <f>IF(B791="","",COUNTIF(INDEX($B:$B,5):B791,B791))</f>
        <v/>
      </c>
      <c r="D791" s="17"/>
      <c r="E791" s="6"/>
      <c r="F791" s="15"/>
      <c r="G791" s="6"/>
      <c r="H791" s="6"/>
      <c r="I791" s="15"/>
      <c r="J791" s="18"/>
      <c r="K791" s="19" t="str">
        <f t="shared" si="37"/>
        <v/>
      </c>
      <c r="L791" s="20" t="str">
        <f t="shared" si="38"/>
        <v/>
      </c>
      <c r="M791" s="17"/>
      <c r="N791" s="21" t="str">
        <f>IF(B791="","",TRIM(IF(COUNTIF('Registru PV'!$B$5:$B$304,B791)=0,"PV inexistent în registru. ","")&amp;IF(OR(D791="",F791="",G791="",H791="",I791=""),"Date incomplete. ","")&amp;IF(AND(N(L791)&lt;&gt;0,M791=""),"Diferență fără observație. ","")&amp;IF(AND(OR(I791="Deteriorat",I791="Defect",I791="Lipsă"),M791=""),"Stare fără observație. ","")))</f>
        <v/>
      </c>
    </row>
    <row r="792" spans="1:14" x14ac:dyDescent="0.2">
      <c r="A792" s="1" t="str">
        <f t="shared" si="36"/>
        <v/>
      </c>
      <c r="B792" s="15"/>
      <c r="C792" s="16" t="str">
        <f>IF(B792="","",COUNTIF(INDEX($B:$B,5):B792,B792))</f>
        <v/>
      </c>
      <c r="D792" s="17"/>
      <c r="E792" s="6"/>
      <c r="F792" s="15"/>
      <c r="G792" s="6"/>
      <c r="H792" s="6"/>
      <c r="I792" s="15"/>
      <c r="J792" s="18"/>
      <c r="K792" s="19" t="str">
        <f t="shared" si="37"/>
        <v/>
      </c>
      <c r="L792" s="20" t="str">
        <f t="shared" si="38"/>
        <v/>
      </c>
      <c r="M792" s="17"/>
      <c r="N792" s="21" t="str">
        <f>IF(B792="","",TRIM(IF(COUNTIF('Registru PV'!$B$5:$B$304,B792)=0,"PV inexistent în registru. ","")&amp;IF(OR(D792="",F792="",G792="",H792="",I792=""),"Date incomplete. ","")&amp;IF(AND(N(L792)&lt;&gt;0,M792=""),"Diferență fără observație. ","")&amp;IF(AND(OR(I792="Deteriorat",I792="Defect",I792="Lipsă"),M792=""),"Stare fără observație. ","")))</f>
        <v/>
      </c>
    </row>
    <row r="793" spans="1:14" x14ac:dyDescent="0.2">
      <c r="A793" s="1" t="str">
        <f t="shared" si="36"/>
        <v/>
      </c>
      <c r="B793" s="15"/>
      <c r="C793" s="16" t="str">
        <f>IF(B793="","",COUNTIF(INDEX($B:$B,5):B793,B793))</f>
        <v/>
      </c>
      <c r="D793" s="17"/>
      <c r="E793" s="6"/>
      <c r="F793" s="15"/>
      <c r="G793" s="6"/>
      <c r="H793" s="6"/>
      <c r="I793" s="15"/>
      <c r="J793" s="18"/>
      <c r="K793" s="19" t="str">
        <f t="shared" si="37"/>
        <v/>
      </c>
      <c r="L793" s="20" t="str">
        <f t="shared" si="38"/>
        <v/>
      </c>
      <c r="M793" s="17"/>
      <c r="N793" s="21" t="str">
        <f>IF(B793="","",TRIM(IF(COUNTIF('Registru PV'!$B$5:$B$304,B793)=0,"PV inexistent în registru. ","")&amp;IF(OR(D793="",F793="",G793="",H793="",I793=""),"Date incomplete. ","")&amp;IF(AND(N(L793)&lt;&gt;0,M793=""),"Diferență fără observație. ","")&amp;IF(AND(OR(I793="Deteriorat",I793="Defect",I793="Lipsă"),M793=""),"Stare fără observație. ","")))</f>
        <v/>
      </c>
    </row>
    <row r="794" spans="1:14" x14ac:dyDescent="0.2">
      <c r="A794" s="1" t="str">
        <f t="shared" si="36"/>
        <v/>
      </c>
      <c r="B794" s="15"/>
      <c r="C794" s="16" t="str">
        <f>IF(B794="","",COUNTIF(INDEX($B:$B,5):B794,B794))</f>
        <v/>
      </c>
      <c r="D794" s="17"/>
      <c r="E794" s="6"/>
      <c r="F794" s="15"/>
      <c r="G794" s="6"/>
      <c r="H794" s="6"/>
      <c r="I794" s="15"/>
      <c r="J794" s="18"/>
      <c r="K794" s="19" t="str">
        <f t="shared" si="37"/>
        <v/>
      </c>
      <c r="L794" s="20" t="str">
        <f t="shared" si="38"/>
        <v/>
      </c>
      <c r="M794" s="17"/>
      <c r="N794" s="21" t="str">
        <f>IF(B794="","",TRIM(IF(COUNTIF('Registru PV'!$B$5:$B$304,B794)=0,"PV inexistent în registru. ","")&amp;IF(OR(D794="",F794="",G794="",H794="",I794=""),"Date incomplete. ","")&amp;IF(AND(N(L794)&lt;&gt;0,M794=""),"Diferență fără observație. ","")&amp;IF(AND(OR(I794="Deteriorat",I794="Defect",I794="Lipsă"),M794=""),"Stare fără observație. ","")))</f>
        <v/>
      </c>
    </row>
    <row r="795" spans="1:14" x14ac:dyDescent="0.2">
      <c r="A795" s="1" t="str">
        <f t="shared" si="36"/>
        <v/>
      </c>
      <c r="B795" s="15"/>
      <c r="C795" s="16" t="str">
        <f>IF(B795="","",COUNTIF(INDEX($B:$B,5):B795,B795))</f>
        <v/>
      </c>
      <c r="D795" s="17"/>
      <c r="E795" s="6"/>
      <c r="F795" s="15"/>
      <c r="G795" s="6"/>
      <c r="H795" s="6"/>
      <c r="I795" s="15"/>
      <c r="J795" s="18"/>
      <c r="K795" s="19" t="str">
        <f t="shared" si="37"/>
        <v/>
      </c>
      <c r="L795" s="20" t="str">
        <f t="shared" si="38"/>
        <v/>
      </c>
      <c r="M795" s="17"/>
      <c r="N795" s="21" t="str">
        <f>IF(B795="","",TRIM(IF(COUNTIF('Registru PV'!$B$5:$B$304,B795)=0,"PV inexistent în registru. ","")&amp;IF(OR(D795="",F795="",G795="",H795="",I795=""),"Date incomplete. ","")&amp;IF(AND(N(L795)&lt;&gt;0,M795=""),"Diferență fără observație. ","")&amp;IF(AND(OR(I795="Deteriorat",I795="Defect",I795="Lipsă"),M795=""),"Stare fără observație. ","")))</f>
        <v/>
      </c>
    </row>
    <row r="796" spans="1:14" x14ac:dyDescent="0.2">
      <c r="A796" s="1" t="str">
        <f t="shared" si="36"/>
        <v/>
      </c>
      <c r="B796" s="15"/>
      <c r="C796" s="16" t="str">
        <f>IF(B796="","",COUNTIF(INDEX($B:$B,5):B796,B796))</f>
        <v/>
      </c>
      <c r="D796" s="17"/>
      <c r="E796" s="6"/>
      <c r="F796" s="15"/>
      <c r="G796" s="6"/>
      <c r="H796" s="6"/>
      <c r="I796" s="15"/>
      <c r="J796" s="18"/>
      <c r="K796" s="19" t="str">
        <f t="shared" si="37"/>
        <v/>
      </c>
      <c r="L796" s="20" t="str">
        <f t="shared" si="38"/>
        <v/>
      </c>
      <c r="M796" s="17"/>
      <c r="N796" s="21" t="str">
        <f>IF(B796="","",TRIM(IF(COUNTIF('Registru PV'!$B$5:$B$304,B796)=0,"PV inexistent în registru. ","")&amp;IF(OR(D796="",F796="",G796="",H796="",I796=""),"Date incomplete. ","")&amp;IF(AND(N(L796)&lt;&gt;0,M796=""),"Diferență fără observație. ","")&amp;IF(AND(OR(I796="Deteriorat",I796="Defect",I796="Lipsă"),M796=""),"Stare fără observație. ","")))</f>
        <v/>
      </c>
    </row>
    <row r="797" spans="1:14" x14ac:dyDescent="0.2">
      <c r="A797" s="1" t="str">
        <f t="shared" si="36"/>
        <v/>
      </c>
      <c r="B797" s="15"/>
      <c r="C797" s="16" t="str">
        <f>IF(B797="","",COUNTIF(INDEX($B:$B,5):B797,B797))</f>
        <v/>
      </c>
      <c r="D797" s="17"/>
      <c r="E797" s="6"/>
      <c r="F797" s="15"/>
      <c r="G797" s="6"/>
      <c r="H797" s="6"/>
      <c r="I797" s="15"/>
      <c r="J797" s="18"/>
      <c r="K797" s="19" t="str">
        <f t="shared" si="37"/>
        <v/>
      </c>
      <c r="L797" s="20" t="str">
        <f t="shared" si="38"/>
        <v/>
      </c>
      <c r="M797" s="17"/>
      <c r="N797" s="21" t="str">
        <f>IF(B797="","",TRIM(IF(COUNTIF('Registru PV'!$B$5:$B$304,B797)=0,"PV inexistent în registru. ","")&amp;IF(OR(D797="",F797="",G797="",H797="",I797=""),"Date incomplete. ","")&amp;IF(AND(N(L797)&lt;&gt;0,M797=""),"Diferență fără observație. ","")&amp;IF(AND(OR(I797="Deteriorat",I797="Defect",I797="Lipsă"),M797=""),"Stare fără observație. ","")))</f>
        <v/>
      </c>
    </row>
    <row r="798" spans="1:14" x14ac:dyDescent="0.2">
      <c r="A798" s="1" t="str">
        <f t="shared" si="36"/>
        <v/>
      </c>
      <c r="B798" s="15"/>
      <c r="C798" s="16" t="str">
        <f>IF(B798="","",COUNTIF(INDEX($B:$B,5):B798,B798))</f>
        <v/>
      </c>
      <c r="D798" s="17"/>
      <c r="E798" s="6"/>
      <c r="F798" s="15"/>
      <c r="G798" s="6"/>
      <c r="H798" s="6"/>
      <c r="I798" s="15"/>
      <c r="J798" s="18"/>
      <c r="K798" s="19" t="str">
        <f t="shared" si="37"/>
        <v/>
      </c>
      <c r="L798" s="20" t="str">
        <f t="shared" si="38"/>
        <v/>
      </c>
      <c r="M798" s="17"/>
      <c r="N798" s="21" t="str">
        <f>IF(B798="","",TRIM(IF(COUNTIF('Registru PV'!$B$5:$B$304,B798)=0,"PV inexistent în registru. ","")&amp;IF(OR(D798="",F798="",G798="",H798="",I798=""),"Date incomplete. ","")&amp;IF(AND(N(L798)&lt;&gt;0,M798=""),"Diferență fără observație. ","")&amp;IF(AND(OR(I798="Deteriorat",I798="Defect",I798="Lipsă"),M798=""),"Stare fără observație. ","")))</f>
        <v/>
      </c>
    </row>
    <row r="799" spans="1:14" x14ac:dyDescent="0.2">
      <c r="A799" s="1" t="str">
        <f t="shared" si="36"/>
        <v/>
      </c>
      <c r="B799" s="15"/>
      <c r="C799" s="16" t="str">
        <f>IF(B799="","",COUNTIF(INDEX($B:$B,5):B799,B799))</f>
        <v/>
      </c>
      <c r="D799" s="17"/>
      <c r="E799" s="6"/>
      <c r="F799" s="15"/>
      <c r="G799" s="6"/>
      <c r="H799" s="6"/>
      <c r="I799" s="15"/>
      <c r="J799" s="18"/>
      <c r="K799" s="19" t="str">
        <f t="shared" si="37"/>
        <v/>
      </c>
      <c r="L799" s="20" t="str">
        <f t="shared" si="38"/>
        <v/>
      </c>
      <c r="M799" s="17"/>
      <c r="N799" s="21" t="str">
        <f>IF(B799="","",TRIM(IF(COUNTIF('Registru PV'!$B$5:$B$304,B799)=0,"PV inexistent în registru. ","")&amp;IF(OR(D799="",F799="",G799="",H799="",I799=""),"Date incomplete. ","")&amp;IF(AND(N(L799)&lt;&gt;0,M799=""),"Diferență fără observație. ","")&amp;IF(AND(OR(I799="Deteriorat",I799="Defect",I799="Lipsă"),M799=""),"Stare fără observație. ","")))</f>
        <v/>
      </c>
    </row>
    <row r="800" spans="1:14" x14ac:dyDescent="0.2">
      <c r="A800" s="1" t="str">
        <f t="shared" si="36"/>
        <v/>
      </c>
      <c r="B800" s="15"/>
      <c r="C800" s="16" t="str">
        <f>IF(B800="","",COUNTIF(INDEX($B:$B,5):B800,B800))</f>
        <v/>
      </c>
      <c r="D800" s="17"/>
      <c r="E800" s="6"/>
      <c r="F800" s="15"/>
      <c r="G800" s="6"/>
      <c r="H800" s="6"/>
      <c r="I800" s="15"/>
      <c r="J800" s="18"/>
      <c r="K800" s="19" t="str">
        <f t="shared" si="37"/>
        <v/>
      </c>
      <c r="L800" s="20" t="str">
        <f t="shared" si="38"/>
        <v/>
      </c>
      <c r="M800" s="17"/>
      <c r="N800" s="21" t="str">
        <f>IF(B800="","",TRIM(IF(COUNTIF('Registru PV'!$B$5:$B$304,B800)=0,"PV inexistent în registru. ","")&amp;IF(OR(D800="",F800="",G800="",H800="",I800=""),"Date incomplete. ","")&amp;IF(AND(N(L800)&lt;&gt;0,M800=""),"Diferență fără observație. ","")&amp;IF(AND(OR(I800="Deteriorat",I800="Defect",I800="Lipsă"),M800=""),"Stare fără observație. ","")))</f>
        <v/>
      </c>
    </row>
    <row r="801" spans="1:14" x14ac:dyDescent="0.2">
      <c r="A801" s="1" t="str">
        <f t="shared" si="36"/>
        <v/>
      </c>
      <c r="B801" s="15"/>
      <c r="C801" s="16" t="str">
        <f>IF(B801="","",COUNTIF(INDEX($B:$B,5):B801,B801))</f>
        <v/>
      </c>
      <c r="D801" s="17"/>
      <c r="E801" s="6"/>
      <c r="F801" s="15"/>
      <c r="G801" s="6"/>
      <c r="H801" s="6"/>
      <c r="I801" s="15"/>
      <c r="J801" s="18"/>
      <c r="K801" s="19" t="str">
        <f t="shared" si="37"/>
        <v/>
      </c>
      <c r="L801" s="20" t="str">
        <f t="shared" si="38"/>
        <v/>
      </c>
      <c r="M801" s="17"/>
      <c r="N801" s="21" t="str">
        <f>IF(B801="","",TRIM(IF(COUNTIF('Registru PV'!$B$5:$B$304,B801)=0,"PV inexistent în registru. ","")&amp;IF(OR(D801="",F801="",G801="",H801="",I801=""),"Date incomplete. ","")&amp;IF(AND(N(L801)&lt;&gt;0,M801=""),"Diferență fără observație. ","")&amp;IF(AND(OR(I801="Deteriorat",I801="Defect",I801="Lipsă"),M801=""),"Stare fără observație. ","")))</f>
        <v/>
      </c>
    </row>
    <row r="802" spans="1:14" x14ac:dyDescent="0.2">
      <c r="A802" s="1" t="str">
        <f t="shared" si="36"/>
        <v/>
      </c>
      <c r="B802" s="15"/>
      <c r="C802" s="16" t="str">
        <f>IF(B802="","",COUNTIF(INDEX($B:$B,5):B802,B802))</f>
        <v/>
      </c>
      <c r="D802" s="17"/>
      <c r="E802" s="6"/>
      <c r="F802" s="15"/>
      <c r="G802" s="6"/>
      <c r="H802" s="6"/>
      <c r="I802" s="15"/>
      <c r="J802" s="18"/>
      <c r="K802" s="19" t="str">
        <f t="shared" si="37"/>
        <v/>
      </c>
      <c r="L802" s="20" t="str">
        <f t="shared" si="38"/>
        <v/>
      </c>
      <c r="M802" s="17"/>
      <c r="N802" s="21" t="str">
        <f>IF(B802="","",TRIM(IF(COUNTIF('Registru PV'!$B$5:$B$304,B802)=0,"PV inexistent în registru. ","")&amp;IF(OR(D802="",F802="",G802="",H802="",I802=""),"Date incomplete. ","")&amp;IF(AND(N(L802)&lt;&gt;0,M802=""),"Diferență fără observație. ","")&amp;IF(AND(OR(I802="Deteriorat",I802="Defect",I802="Lipsă"),M802=""),"Stare fără observație. ","")))</f>
        <v/>
      </c>
    </row>
    <row r="803" spans="1:14" x14ac:dyDescent="0.2">
      <c r="A803" s="1" t="str">
        <f t="shared" si="36"/>
        <v/>
      </c>
      <c r="B803" s="15"/>
      <c r="C803" s="16" t="str">
        <f>IF(B803="","",COUNTIF(INDEX($B:$B,5):B803,B803))</f>
        <v/>
      </c>
      <c r="D803" s="17"/>
      <c r="E803" s="6"/>
      <c r="F803" s="15"/>
      <c r="G803" s="6"/>
      <c r="H803" s="6"/>
      <c r="I803" s="15"/>
      <c r="J803" s="18"/>
      <c r="K803" s="19" t="str">
        <f t="shared" si="37"/>
        <v/>
      </c>
      <c r="L803" s="20" t="str">
        <f t="shared" si="38"/>
        <v/>
      </c>
      <c r="M803" s="17"/>
      <c r="N803" s="21" t="str">
        <f>IF(B803="","",TRIM(IF(COUNTIF('Registru PV'!$B$5:$B$304,B803)=0,"PV inexistent în registru. ","")&amp;IF(OR(D803="",F803="",G803="",H803="",I803=""),"Date incomplete. ","")&amp;IF(AND(N(L803)&lt;&gt;0,M803=""),"Diferență fără observație. ","")&amp;IF(AND(OR(I803="Deteriorat",I803="Defect",I803="Lipsă"),M803=""),"Stare fără observație. ","")))</f>
        <v/>
      </c>
    </row>
    <row r="804" spans="1:14" x14ac:dyDescent="0.2">
      <c r="A804" s="1" t="str">
        <f t="shared" si="36"/>
        <v/>
      </c>
      <c r="B804" s="15"/>
      <c r="C804" s="16" t="str">
        <f>IF(B804="","",COUNTIF(INDEX($B:$B,5):B804,B804))</f>
        <v/>
      </c>
      <c r="D804" s="17"/>
      <c r="E804" s="6"/>
      <c r="F804" s="15"/>
      <c r="G804" s="6"/>
      <c r="H804" s="6"/>
      <c r="I804" s="15"/>
      <c r="J804" s="18"/>
      <c r="K804" s="19" t="str">
        <f t="shared" si="37"/>
        <v/>
      </c>
      <c r="L804" s="20" t="str">
        <f t="shared" si="38"/>
        <v/>
      </c>
      <c r="M804" s="17"/>
      <c r="N804" s="21" t="str">
        <f>IF(B804="","",TRIM(IF(COUNTIF('Registru PV'!$B$5:$B$304,B804)=0,"PV inexistent în registru. ","")&amp;IF(OR(D804="",F804="",G804="",H804="",I804=""),"Date incomplete. ","")&amp;IF(AND(N(L804)&lt;&gt;0,M804=""),"Diferență fără observație. ","")&amp;IF(AND(OR(I804="Deteriorat",I804="Defect",I804="Lipsă"),M804=""),"Stare fără observație. ","")))</f>
        <v/>
      </c>
    </row>
    <row r="805" spans="1:14" x14ac:dyDescent="0.2">
      <c r="A805" s="1" t="str">
        <f t="shared" si="36"/>
        <v/>
      </c>
      <c r="B805" s="15"/>
      <c r="C805" s="16" t="str">
        <f>IF(B805="","",COUNTIF(INDEX($B:$B,5):B805,B805))</f>
        <v/>
      </c>
      <c r="D805" s="17"/>
      <c r="E805" s="6"/>
      <c r="F805" s="15"/>
      <c r="G805" s="6"/>
      <c r="H805" s="6"/>
      <c r="I805" s="15"/>
      <c r="J805" s="18"/>
      <c r="K805" s="19" t="str">
        <f t="shared" si="37"/>
        <v/>
      </c>
      <c r="L805" s="20" t="str">
        <f t="shared" si="38"/>
        <v/>
      </c>
      <c r="M805" s="17"/>
      <c r="N805" s="21" t="str">
        <f>IF(B805="","",TRIM(IF(COUNTIF('Registru PV'!$B$5:$B$304,B805)=0,"PV inexistent în registru. ","")&amp;IF(OR(D805="",F805="",G805="",H805="",I805=""),"Date incomplete. ","")&amp;IF(AND(N(L805)&lt;&gt;0,M805=""),"Diferență fără observație. ","")&amp;IF(AND(OR(I805="Deteriorat",I805="Defect",I805="Lipsă"),M805=""),"Stare fără observație. ","")))</f>
        <v/>
      </c>
    </row>
    <row r="806" spans="1:14" x14ac:dyDescent="0.2">
      <c r="A806" s="1" t="str">
        <f t="shared" si="36"/>
        <v/>
      </c>
      <c r="B806" s="15"/>
      <c r="C806" s="16" t="str">
        <f>IF(B806="","",COUNTIF(INDEX($B:$B,5):B806,B806))</f>
        <v/>
      </c>
      <c r="D806" s="17"/>
      <c r="E806" s="6"/>
      <c r="F806" s="15"/>
      <c r="G806" s="6"/>
      <c r="H806" s="6"/>
      <c r="I806" s="15"/>
      <c r="J806" s="18"/>
      <c r="K806" s="19" t="str">
        <f t="shared" si="37"/>
        <v/>
      </c>
      <c r="L806" s="20" t="str">
        <f t="shared" si="38"/>
        <v/>
      </c>
      <c r="M806" s="17"/>
      <c r="N806" s="21" t="str">
        <f>IF(B806="","",TRIM(IF(COUNTIF('Registru PV'!$B$5:$B$304,B806)=0,"PV inexistent în registru. ","")&amp;IF(OR(D806="",F806="",G806="",H806="",I806=""),"Date incomplete. ","")&amp;IF(AND(N(L806)&lt;&gt;0,M806=""),"Diferență fără observație. ","")&amp;IF(AND(OR(I806="Deteriorat",I806="Defect",I806="Lipsă"),M806=""),"Stare fără observație. ","")))</f>
        <v/>
      </c>
    </row>
    <row r="807" spans="1:14" x14ac:dyDescent="0.2">
      <c r="A807" s="1" t="str">
        <f t="shared" si="36"/>
        <v/>
      </c>
      <c r="B807" s="15"/>
      <c r="C807" s="16" t="str">
        <f>IF(B807="","",COUNTIF(INDEX($B:$B,5):B807,B807))</f>
        <v/>
      </c>
      <c r="D807" s="17"/>
      <c r="E807" s="6"/>
      <c r="F807" s="15"/>
      <c r="G807" s="6"/>
      <c r="H807" s="6"/>
      <c r="I807" s="15"/>
      <c r="J807" s="18"/>
      <c r="K807" s="19" t="str">
        <f t="shared" si="37"/>
        <v/>
      </c>
      <c r="L807" s="20" t="str">
        <f t="shared" si="38"/>
        <v/>
      </c>
      <c r="M807" s="17"/>
      <c r="N807" s="21" t="str">
        <f>IF(B807="","",TRIM(IF(COUNTIF('Registru PV'!$B$5:$B$304,B807)=0,"PV inexistent în registru. ","")&amp;IF(OR(D807="",F807="",G807="",H807="",I807=""),"Date incomplete. ","")&amp;IF(AND(N(L807)&lt;&gt;0,M807=""),"Diferență fără observație. ","")&amp;IF(AND(OR(I807="Deteriorat",I807="Defect",I807="Lipsă"),M807=""),"Stare fără observație. ","")))</f>
        <v/>
      </c>
    </row>
    <row r="808" spans="1:14" x14ac:dyDescent="0.2">
      <c r="A808" s="1" t="str">
        <f t="shared" si="36"/>
        <v/>
      </c>
      <c r="B808" s="15"/>
      <c r="C808" s="16" t="str">
        <f>IF(B808="","",COUNTIF(INDEX($B:$B,5):B808,B808))</f>
        <v/>
      </c>
      <c r="D808" s="17"/>
      <c r="E808" s="6"/>
      <c r="F808" s="15"/>
      <c r="G808" s="6"/>
      <c r="H808" s="6"/>
      <c r="I808" s="15"/>
      <c r="J808" s="18"/>
      <c r="K808" s="19" t="str">
        <f t="shared" si="37"/>
        <v/>
      </c>
      <c r="L808" s="20" t="str">
        <f t="shared" si="38"/>
        <v/>
      </c>
      <c r="M808" s="17"/>
      <c r="N808" s="21" t="str">
        <f>IF(B808="","",TRIM(IF(COUNTIF('Registru PV'!$B$5:$B$304,B808)=0,"PV inexistent în registru. ","")&amp;IF(OR(D808="",F808="",G808="",H808="",I808=""),"Date incomplete. ","")&amp;IF(AND(N(L808)&lt;&gt;0,M808=""),"Diferență fără observație. ","")&amp;IF(AND(OR(I808="Deteriorat",I808="Defect",I808="Lipsă"),M808=""),"Stare fără observație. ","")))</f>
        <v/>
      </c>
    </row>
    <row r="809" spans="1:14" x14ac:dyDescent="0.2">
      <c r="A809" s="1" t="str">
        <f t="shared" si="36"/>
        <v/>
      </c>
      <c r="B809" s="15"/>
      <c r="C809" s="16" t="str">
        <f>IF(B809="","",COUNTIF(INDEX($B:$B,5):B809,B809))</f>
        <v/>
      </c>
      <c r="D809" s="17"/>
      <c r="E809" s="6"/>
      <c r="F809" s="15"/>
      <c r="G809" s="6"/>
      <c r="H809" s="6"/>
      <c r="I809" s="15"/>
      <c r="J809" s="18"/>
      <c r="K809" s="19" t="str">
        <f t="shared" si="37"/>
        <v/>
      </c>
      <c r="L809" s="20" t="str">
        <f t="shared" si="38"/>
        <v/>
      </c>
      <c r="M809" s="17"/>
      <c r="N809" s="21" t="str">
        <f>IF(B809="","",TRIM(IF(COUNTIF('Registru PV'!$B$5:$B$304,B809)=0,"PV inexistent în registru. ","")&amp;IF(OR(D809="",F809="",G809="",H809="",I809=""),"Date incomplete. ","")&amp;IF(AND(N(L809)&lt;&gt;0,M809=""),"Diferență fără observație. ","")&amp;IF(AND(OR(I809="Deteriorat",I809="Defect",I809="Lipsă"),M809=""),"Stare fără observație. ","")))</f>
        <v/>
      </c>
    </row>
    <row r="810" spans="1:14" x14ac:dyDescent="0.2">
      <c r="A810" s="1" t="str">
        <f t="shared" si="36"/>
        <v/>
      </c>
      <c r="B810" s="15"/>
      <c r="C810" s="16" t="str">
        <f>IF(B810="","",COUNTIF(INDEX($B:$B,5):B810,B810))</f>
        <v/>
      </c>
      <c r="D810" s="17"/>
      <c r="E810" s="6"/>
      <c r="F810" s="15"/>
      <c r="G810" s="6"/>
      <c r="H810" s="6"/>
      <c r="I810" s="15"/>
      <c r="J810" s="18"/>
      <c r="K810" s="19" t="str">
        <f t="shared" si="37"/>
        <v/>
      </c>
      <c r="L810" s="20" t="str">
        <f t="shared" si="38"/>
        <v/>
      </c>
      <c r="M810" s="17"/>
      <c r="N810" s="21" t="str">
        <f>IF(B810="","",TRIM(IF(COUNTIF('Registru PV'!$B$5:$B$304,B810)=0,"PV inexistent în registru. ","")&amp;IF(OR(D810="",F810="",G810="",H810="",I810=""),"Date incomplete. ","")&amp;IF(AND(N(L810)&lt;&gt;0,M810=""),"Diferență fără observație. ","")&amp;IF(AND(OR(I810="Deteriorat",I810="Defect",I810="Lipsă"),M810=""),"Stare fără observație. ","")))</f>
        <v/>
      </c>
    </row>
    <row r="811" spans="1:14" x14ac:dyDescent="0.2">
      <c r="A811" s="1" t="str">
        <f t="shared" si="36"/>
        <v/>
      </c>
      <c r="B811" s="15"/>
      <c r="C811" s="16" t="str">
        <f>IF(B811="","",COUNTIF(INDEX($B:$B,5):B811,B811))</f>
        <v/>
      </c>
      <c r="D811" s="17"/>
      <c r="E811" s="6"/>
      <c r="F811" s="15"/>
      <c r="G811" s="6"/>
      <c r="H811" s="6"/>
      <c r="I811" s="15"/>
      <c r="J811" s="18"/>
      <c r="K811" s="19" t="str">
        <f t="shared" si="37"/>
        <v/>
      </c>
      <c r="L811" s="20" t="str">
        <f t="shared" si="38"/>
        <v/>
      </c>
      <c r="M811" s="17"/>
      <c r="N811" s="21" t="str">
        <f>IF(B811="","",TRIM(IF(COUNTIF('Registru PV'!$B$5:$B$304,B811)=0,"PV inexistent în registru. ","")&amp;IF(OR(D811="",F811="",G811="",H811="",I811=""),"Date incomplete. ","")&amp;IF(AND(N(L811)&lt;&gt;0,M811=""),"Diferență fără observație. ","")&amp;IF(AND(OR(I811="Deteriorat",I811="Defect",I811="Lipsă"),M811=""),"Stare fără observație. ","")))</f>
        <v/>
      </c>
    </row>
    <row r="812" spans="1:14" x14ac:dyDescent="0.2">
      <c r="A812" s="1" t="str">
        <f t="shared" si="36"/>
        <v/>
      </c>
      <c r="B812" s="15"/>
      <c r="C812" s="16" t="str">
        <f>IF(B812="","",COUNTIF(INDEX($B:$B,5):B812,B812))</f>
        <v/>
      </c>
      <c r="D812" s="17"/>
      <c r="E812" s="6"/>
      <c r="F812" s="15"/>
      <c r="G812" s="6"/>
      <c r="H812" s="6"/>
      <c r="I812" s="15"/>
      <c r="J812" s="18"/>
      <c r="K812" s="19" t="str">
        <f t="shared" si="37"/>
        <v/>
      </c>
      <c r="L812" s="20" t="str">
        <f t="shared" si="38"/>
        <v/>
      </c>
      <c r="M812" s="17"/>
      <c r="N812" s="21" t="str">
        <f>IF(B812="","",TRIM(IF(COUNTIF('Registru PV'!$B$5:$B$304,B812)=0,"PV inexistent în registru. ","")&amp;IF(OR(D812="",F812="",G812="",H812="",I812=""),"Date incomplete. ","")&amp;IF(AND(N(L812)&lt;&gt;0,M812=""),"Diferență fără observație. ","")&amp;IF(AND(OR(I812="Deteriorat",I812="Defect",I812="Lipsă"),M812=""),"Stare fără observație. ","")))</f>
        <v/>
      </c>
    </row>
    <row r="813" spans="1:14" x14ac:dyDescent="0.2">
      <c r="A813" s="1" t="str">
        <f t="shared" si="36"/>
        <v/>
      </c>
      <c r="B813" s="15"/>
      <c r="C813" s="16" t="str">
        <f>IF(B813="","",COUNTIF(INDEX($B:$B,5):B813,B813))</f>
        <v/>
      </c>
      <c r="D813" s="17"/>
      <c r="E813" s="6"/>
      <c r="F813" s="15"/>
      <c r="G813" s="6"/>
      <c r="H813" s="6"/>
      <c r="I813" s="15"/>
      <c r="J813" s="18"/>
      <c r="K813" s="19" t="str">
        <f t="shared" si="37"/>
        <v/>
      </c>
      <c r="L813" s="20" t="str">
        <f t="shared" si="38"/>
        <v/>
      </c>
      <c r="M813" s="17"/>
      <c r="N813" s="21" t="str">
        <f>IF(B813="","",TRIM(IF(COUNTIF('Registru PV'!$B$5:$B$304,B813)=0,"PV inexistent în registru. ","")&amp;IF(OR(D813="",F813="",G813="",H813="",I813=""),"Date incomplete. ","")&amp;IF(AND(N(L813)&lt;&gt;0,M813=""),"Diferență fără observație. ","")&amp;IF(AND(OR(I813="Deteriorat",I813="Defect",I813="Lipsă"),M813=""),"Stare fără observație. ","")))</f>
        <v/>
      </c>
    </row>
    <row r="814" spans="1:14" x14ac:dyDescent="0.2">
      <c r="A814" s="1" t="str">
        <f t="shared" si="36"/>
        <v/>
      </c>
      <c r="B814" s="15"/>
      <c r="C814" s="16" t="str">
        <f>IF(B814="","",COUNTIF(INDEX($B:$B,5):B814,B814))</f>
        <v/>
      </c>
      <c r="D814" s="17"/>
      <c r="E814" s="6"/>
      <c r="F814" s="15"/>
      <c r="G814" s="6"/>
      <c r="H814" s="6"/>
      <c r="I814" s="15"/>
      <c r="J814" s="18"/>
      <c r="K814" s="19" t="str">
        <f t="shared" si="37"/>
        <v/>
      </c>
      <c r="L814" s="20" t="str">
        <f t="shared" si="38"/>
        <v/>
      </c>
      <c r="M814" s="17"/>
      <c r="N814" s="21" t="str">
        <f>IF(B814="","",TRIM(IF(COUNTIF('Registru PV'!$B$5:$B$304,B814)=0,"PV inexistent în registru. ","")&amp;IF(OR(D814="",F814="",G814="",H814="",I814=""),"Date incomplete. ","")&amp;IF(AND(N(L814)&lt;&gt;0,M814=""),"Diferență fără observație. ","")&amp;IF(AND(OR(I814="Deteriorat",I814="Defect",I814="Lipsă"),M814=""),"Stare fără observație. ","")))</f>
        <v/>
      </c>
    </row>
    <row r="815" spans="1:14" x14ac:dyDescent="0.2">
      <c r="A815" s="1" t="str">
        <f t="shared" si="36"/>
        <v/>
      </c>
      <c r="B815" s="15"/>
      <c r="C815" s="16" t="str">
        <f>IF(B815="","",COUNTIF(INDEX($B:$B,5):B815,B815))</f>
        <v/>
      </c>
      <c r="D815" s="17"/>
      <c r="E815" s="6"/>
      <c r="F815" s="15"/>
      <c r="G815" s="6"/>
      <c r="H815" s="6"/>
      <c r="I815" s="15"/>
      <c r="J815" s="18"/>
      <c r="K815" s="19" t="str">
        <f t="shared" si="37"/>
        <v/>
      </c>
      <c r="L815" s="20" t="str">
        <f t="shared" si="38"/>
        <v/>
      </c>
      <c r="M815" s="17"/>
      <c r="N815" s="21" t="str">
        <f>IF(B815="","",TRIM(IF(COUNTIF('Registru PV'!$B$5:$B$304,B815)=0,"PV inexistent în registru. ","")&amp;IF(OR(D815="",F815="",G815="",H815="",I815=""),"Date incomplete. ","")&amp;IF(AND(N(L815)&lt;&gt;0,M815=""),"Diferență fără observație. ","")&amp;IF(AND(OR(I815="Deteriorat",I815="Defect",I815="Lipsă"),M815=""),"Stare fără observație. ","")))</f>
        <v/>
      </c>
    </row>
    <row r="816" spans="1:14" x14ac:dyDescent="0.2">
      <c r="A816" s="1" t="str">
        <f t="shared" si="36"/>
        <v/>
      </c>
      <c r="B816" s="15"/>
      <c r="C816" s="16" t="str">
        <f>IF(B816="","",COUNTIF(INDEX($B:$B,5):B816,B816))</f>
        <v/>
      </c>
      <c r="D816" s="17"/>
      <c r="E816" s="6"/>
      <c r="F816" s="15"/>
      <c r="G816" s="6"/>
      <c r="H816" s="6"/>
      <c r="I816" s="15"/>
      <c r="J816" s="18"/>
      <c r="K816" s="19" t="str">
        <f t="shared" si="37"/>
        <v/>
      </c>
      <c r="L816" s="20" t="str">
        <f t="shared" si="38"/>
        <v/>
      </c>
      <c r="M816" s="17"/>
      <c r="N816" s="21" t="str">
        <f>IF(B816="","",TRIM(IF(COUNTIF('Registru PV'!$B$5:$B$304,B816)=0,"PV inexistent în registru. ","")&amp;IF(OR(D816="",F816="",G816="",H816="",I816=""),"Date incomplete. ","")&amp;IF(AND(N(L816)&lt;&gt;0,M816=""),"Diferență fără observație. ","")&amp;IF(AND(OR(I816="Deteriorat",I816="Defect",I816="Lipsă"),M816=""),"Stare fără observație. ","")))</f>
        <v/>
      </c>
    </row>
    <row r="817" spans="1:14" x14ac:dyDescent="0.2">
      <c r="A817" s="1" t="str">
        <f t="shared" si="36"/>
        <v/>
      </c>
      <c r="B817" s="15"/>
      <c r="C817" s="16" t="str">
        <f>IF(B817="","",COUNTIF(INDEX($B:$B,5):B817,B817))</f>
        <v/>
      </c>
      <c r="D817" s="17"/>
      <c r="E817" s="6"/>
      <c r="F817" s="15"/>
      <c r="G817" s="6"/>
      <c r="H817" s="6"/>
      <c r="I817" s="15"/>
      <c r="J817" s="18"/>
      <c r="K817" s="19" t="str">
        <f t="shared" si="37"/>
        <v/>
      </c>
      <c r="L817" s="20" t="str">
        <f t="shared" si="38"/>
        <v/>
      </c>
      <c r="M817" s="17"/>
      <c r="N817" s="21" t="str">
        <f>IF(B817="","",TRIM(IF(COUNTIF('Registru PV'!$B$5:$B$304,B817)=0,"PV inexistent în registru. ","")&amp;IF(OR(D817="",F817="",G817="",H817="",I817=""),"Date incomplete. ","")&amp;IF(AND(N(L817)&lt;&gt;0,M817=""),"Diferență fără observație. ","")&amp;IF(AND(OR(I817="Deteriorat",I817="Defect",I817="Lipsă"),M817=""),"Stare fără observație. ","")))</f>
        <v/>
      </c>
    </row>
    <row r="818" spans="1:14" x14ac:dyDescent="0.2">
      <c r="A818" s="1" t="str">
        <f t="shared" si="36"/>
        <v/>
      </c>
      <c r="B818" s="15"/>
      <c r="C818" s="16" t="str">
        <f>IF(B818="","",COUNTIF(INDEX($B:$B,5):B818,B818))</f>
        <v/>
      </c>
      <c r="D818" s="17"/>
      <c r="E818" s="6"/>
      <c r="F818" s="15"/>
      <c r="G818" s="6"/>
      <c r="H818" s="6"/>
      <c r="I818" s="15"/>
      <c r="J818" s="18"/>
      <c r="K818" s="19" t="str">
        <f t="shared" si="37"/>
        <v/>
      </c>
      <c r="L818" s="20" t="str">
        <f t="shared" si="38"/>
        <v/>
      </c>
      <c r="M818" s="17"/>
      <c r="N818" s="21" t="str">
        <f>IF(B818="","",TRIM(IF(COUNTIF('Registru PV'!$B$5:$B$304,B818)=0,"PV inexistent în registru. ","")&amp;IF(OR(D818="",F818="",G818="",H818="",I818=""),"Date incomplete. ","")&amp;IF(AND(N(L818)&lt;&gt;0,M818=""),"Diferență fără observație. ","")&amp;IF(AND(OR(I818="Deteriorat",I818="Defect",I818="Lipsă"),M818=""),"Stare fără observație. ","")))</f>
        <v/>
      </c>
    </row>
    <row r="819" spans="1:14" x14ac:dyDescent="0.2">
      <c r="A819" s="1" t="str">
        <f t="shared" si="36"/>
        <v/>
      </c>
      <c r="B819" s="15"/>
      <c r="C819" s="16" t="str">
        <f>IF(B819="","",COUNTIF(INDEX($B:$B,5):B819,B819))</f>
        <v/>
      </c>
      <c r="D819" s="17"/>
      <c r="E819" s="6"/>
      <c r="F819" s="15"/>
      <c r="G819" s="6"/>
      <c r="H819" s="6"/>
      <c r="I819" s="15"/>
      <c r="J819" s="18"/>
      <c r="K819" s="19" t="str">
        <f t="shared" si="37"/>
        <v/>
      </c>
      <c r="L819" s="20" t="str">
        <f t="shared" si="38"/>
        <v/>
      </c>
      <c r="M819" s="17"/>
      <c r="N819" s="21" t="str">
        <f>IF(B819="","",TRIM(IF(COUNTIF('Registru PV'!$B$5:$B$304,B819)=0,"PV inexistent în registru. ","")&amp;IF(OR(D819="",F819="",G819="",H819="",I819=""),"Date incomplete. ","")&amp;IF(AND(N(L819)&lt;&gt;0,M819=""),"Diferență fără observație. ","")&amp;IF(AND(OR(I819="Deteriorat",I819="Defect",I819="Lipsă"),M819=""),"Stare fără observație. ","")))</f>
        <v/>
      </c>
    </row>
    <row r="820" spans="1:14" x14ac:dyDescent="0.2">
      <c r="A820" s="1" t="str">
        <f t="shared" si="36"/>
        <v/>
      </c>
      <c r="B820" s="15"/>
      <c r="C820" s="16" t="str">
        <f>IF(B820="","",COUNTIF(INDEX($B:$B,5):B820,B820))</f>
        <v/>
      </c>
      <c r="D820" s="17"/>
      <c r="E820" s="6"/>
      <c r="F820" s="15"/>
      <c r="G820" s="6"/>
      <c r="H820" s="6"/>
      <c r="I820" s="15"/>
      <c r="J820" s="18"/>
      <c r="K820" s="19" t="str">
        <f t="shared" si="37"/>
        <v/>
      </c>
      <c r="L820" s="20" t="str">
        <f t="shared" si="38"/>
        <v/>
      </c>
      <c r="M820" s="17"/>
      <c r="N820" s="21" t="str">
        <f>IF(B820="","",TRIM(IF(COUNTIF('Registru PV'!$B$5:$B$304,B820)=0,"PV inexistent în registru. ","")&amp;IF(OR(D820="",F820="",G820="",H820="",I820=""),"Date incomplete. ","")&amp;IF(AND(N(L820)&lt;&gt;0,M820=""),"Diferență fără observație. ","")&amp;IF(AND(OR(I820="Deteriorat",I820="Defect",I820="Lipsă"),M820=""),"Stare fără observație. ","")))</f>
        <v/>
      </c>
    </row>
    <row r="821" spans="1:14" x14ac:dyDescent="0.2">
      <c r="A821" s="1" t="str">
        <f t="shared" si="36"/>
        <v/>
      </c>
      <c r="B821" s="15"/>
      <c r="C821" s="16" t="str">
        <f>IF(B821="","",COUNTIF(INDEX($B:$B,5):B821,B821))</f>
        <v/>
      </c>
      <c r="D821" s="17"/>
      <c r="E821" s="6"/>
      <c r="F821" s="15"/>
      <c r="G821" s="6"/>
      <c r="H821" s="6"/>
      <c r="I821" s="15"/>
      <c r="J821" s="18"/>
      <c r="K821" s="19" t="str">
        <f t="shared" si="37"/>
        <v/>
      </c>
      <c r="L821" s="20" t="str">
        <f t="shared" si="38"/>
        <v/>
      </c>
      <c r="M821" s="17"/>
      <c r="N821" s="21" t="str">
        <f>IF(B821="","",TRIM(IF(COUNTIF('Registru PV'!$B$5:$B$304,B821)=0,"PV inexistent în registru. ","")&amp;IF(OR(D821="",F821="",G821="",H821="",I821=""),"Date incomplete. ","")&amp;IF(AND(N(L821)&lt;&gt;0,M821=""),"Diferență fără observație. ","")&amp;IF(AND(OR(I821="Deteriorat",I821="Defect",I821="Lipsă"),M821=""),"Stare fără observație. ","")))</f>
        <v/>
      </c>
    </row>
    <row r="822" spans="1:14" x14ac:dyDescent="0.2">
      <c r="A822" s="1" t="str">
        <f t="shared" si="36"/>
        <v/>
      </c>
      <c r="B822" s="15"/>
      <c r="C822" s="16" t="str">
        <f>IF(B822="","",COUNTIF(INDEX($B:$B,5):B822,B822))</f>
        <v/>
      </c>
      <c r="D822" s="17"/>
      <c r="E822" s="6"/>
      <c r="F822" s="15"/>
      <c r="G822" s="6"/>
      <c r="H822" s="6"/>
      <c r="I822" s="15"/>
      <c r="J822" s="18"/>
      <c r="K822" s="19" t="str">
        <f t="shared" si="37"/>
        <v/>
      </c>
      <c r="L822" s="20" t="str">
        <f t="shared" si="38"/>
        <v/>
      </c>
      <c r="M822" s="17"/>
      <c r="N822" s="21" t="str">
        <f>IF(B822="","",TRIM(IF(COUNTIF('Registru PV'!$B$5:$B$304,B822)=0,"PV inexistent în registru. ","")&amp;IF(OR(D822="",F822="",G822="",H822="",I822=""),"Date incomplete. ","")&amp;IF(AND(N(L822)&lt;&gt;0,M822=""),"Diferență fără observație. ","")&amp;IF(AND(OR(I822="Deteriorat",I822="Defect",I822="Lipsă"),M822=""),"Stare fără observație. ","")))</f>
        <v/>
      </c>
    </row>
    <row r="823" spans="1:14" x14ac:dyDescent="0.2">
      <c r="A823" s="1" t="str">
        <f t="shared" si="36"/>
        <v/>
      </c>
      <c r="B823" s="15"/>
      <c r="C823" s="16" t="str">
        <f>IF(B823="","",COUNTIF(INDEX($B:$B,5):B823,B823))</f>
        <v/>
      </c>
      <c r="D823" s="17"/>
      <c r="E823" s="6"/>
      <c r="F823" s="15"/>
      <c r="G823" s="6"/>
      <c r="H823" s="6"/>
      <c r="I823" s="15"/>
      <c r="J823" s="18"/>
      <c r="K823" s="19" t="str">
        <f t="shared" si="37"/>
        <v/>
      </c>
      <c r="L823" s="20" t="str">
        <f t="shared" si="38"/>
        <v/>
      </c>
      <c r="M823" s="17"/>
      <c r="N823" s="21" t="str">
        <f>IF(B823="","",TRIM(IF(COUNTIF('Registru PV'!$B$5:$B$304,B823)=0,"PV inexistent în registru. ","")&amp;IF(OR(D823="",F823="",G823="",H823="",I823=""),"Date incomplete. ","")&amp;IF(AND(N(L823)&lt;&gt;0,M823=""),"Diferență fără observație. ","")&amp;IF(AND(OR(I823="Deteriorat",I823="Defect",I823="Lipsă"),M823=""),"Stare fără observație. ","")))</f>
        <v/>
      </c>
    </row>
    <row r="824" spans="1:14" x14ac:dyDescent="0.2">
      <c r="A824" s="1" t="str">
        <f t="shared" si="36"/>
        <v/>
      </c>
      <c r="B824" s="15"/>
      <c r="C824" s="16" t="str">
        <f>IF(B824="","",COUNTIF(INDEX($B:$B,5):B824,B824))</f>
        <v/>
      </c>
      <c r="D824" s="17"/>
      <c r="E824" s="6"/>
      <c r="F824" s="15"/>
      <c r="G824" s="6"/>
      <c r="H824" s="6"/>
      <c r="I824" s="15"/>
      <c r="J824" s="18"/>
      <c r="K824" s="19" t="str">
        <f t="shared" si="37"/>
        <v/>
      </c>
      <c r="L824" s="20" t="str">
        <f t="shared" si="38"/>
        <v/>
      </c>
      <c r="M824" s="17"/>
      <c r="N824" s="21" t="str">
        <f>IF(B824="","",TRIM(IF(COUNTIF('Registru PV'!$B$5:$B$304,B824)=0,"PV inexistent în registru. ","")&amp;IF(OR(D824="",F824="",G824="",H824="",I824=""),"Date incomplete. ","")&amp;IF(AND(N(L824)&lt;&gt;0,M824=""),"Diferență fără observație. ","")&amp;IF(AND(OR(I824="Deteriorat",I824="Defect",I824="Lipsă"),M824=""),"Stare fără observație. ","")))</f>
        <v/>
      </c>
    </row>
    <row r="825" spans="1:14" x14ac:dyDescent="0.2">
      <c r="A825" s="1" t="str">
        <f t="shared" si="36"/>
        <v/>
      </c>
      <c r="B825" s="15"/>
      <c r="C825" s="16" t="str">
        <f>IF(B825="","",COUNTIF(INDEX($B:$B,5):B825,B825))</f>
        <v/>
      </c>
      <c r="D825" s="17"/>
      <c r="E825" s="6"/>
      <c r="F825" s="15"/>
      <c r="G825" s="6"/>
      <c r="H825" s="6"/>
      <c r="I825" s="15"/>
      <c r="J825" s="18"/>
      <c r="K825" s="19" t="str">
        <f t="shared" si="37"/>
        <v/>
      </c>
      <c r="L825" s="20" t="str">
        <f t="shared" si="38"/>
        <v/>
      </c>
      <c r="M825" s="17"/>
      <c r="N825" s="21" t="str">
        <f>IF(B825="","",TRIM(IF(COUNTIF('Registru PV'!$B$5:$B$304,B825)=0,"PV inexistent în registru. ","")&amp;IF(OR(D825="",F825="",G825="",H825="",I825=""),"Date incomplete. ","")&amp;IF(AND(N(L825)&lt;&gt;0,M825=""),"Diferență fără observație. ","")&amp;IF(AND(OR(I825="Deteriorat",I825="Defect",I825="Lipsă"),M825=""),"Stare fără observație. ","")))</f>
        <v/>
      </c>
    </row>
    <row r="826" spans="1:14" x14ac:dyDescent="0.2">
      <c r="A826" s="1" t="str">
        <f t="shared" si="36"/>
        <v/>
      </c>
      <c r="B826" s="15"/>
      <c r="C826" s="16" t="str">
        <f>IF(B826="","",COUNTIF(INDEX($B:$B,5):B826,B826))</f>
        <v/>
      </c>
      <c r="D826" s="17"/>
      <c r="E826" s="6"/>
      <c r="F826" s="15"/>
      <c r="G826" s="6"/>
      <c r="H826" s="6"/>
      <c r="I826" s="15"/>
      <c r="J826" s="18"/>
      <c r="K826" s="19" t="str">
        <f t="shared" si="37"/>
        <v/>
      </c>
      <c r="L826" s="20" t="str">
        <f t="shared" si="38"/>
        <v/>
      </c>
      <c r="M826" s="17"/>
      <c r="N826" s="21" t="str">
        <f>IF(B826="","",TRIM(IF(COUNTIF('Registru PV'!$B$5:$B$304,B826)=0,"PV inexistent în registru. ","")&amp;IF(OR(D826="",F826="",G826="",H826="",I826=""),"Date incomplete. ","")&amp;IF(AND(N(L826)&lt;&gt;0,M826=""),"Diferență fără observație. ","")&amp;IF(AND(OR(I826="Deteriorat",I826="Defect",I826="Lipsă"),M826=""),"Stare fără observație. ","")))</f>
        <v/>
      </c>
    </row>
    <row r="827" spans="1:14" x14ac:dyDescent="0.2">
      <c r="A827" s="1" t="str">
        <f t="shared" si="36"/>
        <v/>
      </c>
      <c r="B827" s="15"/>
      <c r="C827" s="16" t="str">
        <f>IF(B827="","",COUNTIF(INDEX($B:$B,5):B827,B827))</f>
        <v/>
      </c>
      <c r="D827" s="17"/>
      <c r="E827" s="6"/>
      <c r="F827" s="15"/>
      <c r="G827" s="6"/>
      <c r="H827" s="6"/>
      <c r="I827" s="15"/>
      <c r="J827" s="18"/>
      <c r="K827" s="19" t="str">
        <f t="shared" si="37"/>
        <v/>
      </c>
      <c r="L827" s="20" t="str">
        <f t="shared" si="38"/>
        <v/>
      </c>
      <c r="M827" s="17"/>
      <c r="N827" s="21" t="str">
        <f>IF(B827="","",TRIM(IF(COUNTIF('Registru PV'!$B$5:$B$304,B827)=0,"PV inexistent în registru. ","")&amp;IF(OR(D827="",F827="",G827="",H827="",I827=""),"Date incomplete. ","")&amp;IF(AND(N(L827)&lt;&gt;0,M827=""),"Diferență fără observație. ","")&amp;IF(AND(OR(I827="Deteriorat",I827="Defect",I827="Lipsă"),M827=""),"Stare fără observație. ","")))</f>
        <v/>
      </c>
    </row>
    <row r="828" spans="1:14" x14ac:dyDescent="0.2">
      <c r="A828" s="1" t="str">
        <f t="shared" si="36"/>
        <v/>
      </c>
      <c r="B828" s="15"/>
      <c r="C828" s="16" t="str">
        <f>IF(B828="","",COUNTIF(INDEX($B:$B,5):B828,B828))</f>
        <v/>
      </c>
      <c r="D828" s="17"/>
      <c r="E828" s="6"/>
      <c r="F828" s="15"/>
      <c r="G828" s="6"/>
      <c r="H828" s="6"/>
      <c r="I828" s="15"/>
      <c r="J828" s="18"/>
      <c r="K828" s="19" t="str">
        <f t="shared" si="37"/>
        <v/>
      </c>
      <c r="L828" s="20" t="str">
        <f t="shared" si="38"/>
        <v/>
      </c>
      <c r="M828" s="17"/>
      <c r="N828" s="21" t="str">
        <f>IF(B828="","",TRIM(IF(COUNTIF('Registru PV'!$B$5:$B$304,B828)=0,"PV inexistent în registru. ","")&amp;IF(OR(D828="",F828="",G828="",H828="",I828=""),"Date incomplete. ","")&amp;IF(AND(N(L828)&lt;&gt;0,M828=""),"Diferență fără observație. ","")&amp;IF(AND(OR(I828="Deteriorat",I828="Defect",I828="Lipsă"),M828=""),"Stare fără observație. ","")))</f>
        <v/>
      </c>
    </row>
    <row r="829" spans="1:14" x14ac:dyDescent="0.2">
      <c r="A829" s="1" t="str">
        <f t="shared" si="36"/>
        <v/>
      </c>
      <c r="B829" s="15"/>
      <c r="C829" s="16" t="str">
        <f>IF(B829="","",COUNTIF(INDEX($B:$B,5):B829,B829))</f>
        <v/>
      </c>
      <c r="D829" s="17"/>
      <c r="E829" s="6"/>
      <c r="F829" s="15"/>
      <c r="G829" s="6"/>
      <c r="H829" s="6"/>
      <c r="I829" s="15"/>
      <c r="J829" s="18"/>
      <c r="K829" s="19" t="str">
        <f t="shared" si="37"/>
        <v/>
      </c>
      <c r="L829" s="20" t="str">
        <f t="shared" si="38"/>
        <v/>
      </c>
      <c r="M829" s="17"/>
      <c r="N829" s="21" t="str">
        <f>IF(B829="","",TRIM(IF(COUNTIF('Registru PV'!$B$5:$B$304,B829)=0,"PV inexistent în registru. ","")&amp;IF(OR(D829="",F829="",G829="",H829="",I829=""),"Date incomplete. ","")&amp;IF(AND(N(L829)&lt;&gt;0,M829=""),"Diferență fără observație. ","")&amp;IF(AND(OR(I829="Deteriorat",I829="Defect",I829="Lipsă"),M829=""),"Stare fără observație. ","")))</f>
        <v/>
      </c>
    </row>
    <row r="830" spans="1:14" x14ac:dyDescent="0.2">
      <c r="A830" s="1" t="str">
        <f t="shared" si="36"/>
        <v/>
      </c>
      <c r="B830" s="15"/>
      <c r="C830" s="16" t="str">
        <f>IF(B830="","",COUNTIF(INDEX($B:$B,5):B830,B830))</f>
        <v/>
      </c>
      <c r="D830" s="17"/>
      <c r="E830" s="6"/>
      <c r="F830" s="15"/>
      <c r="G830" s="6"/>
      <c r="H830" s="6"/>
      <c r="I830" s="15"/>
      <c r="J830" s="18"/>
      <c r="K830" s="19" t="str">
        <f t="shared" si="37"/>
        <v/>
      </c>
      <c r="L830" s="20" t="str">
        <f t="shared" si="38"/>
        <v/>
      </c>
      <c r="M830" s="17"/>
      <c r="N830" s="21" t="str">
        <f>IF(B830="","",TRIM(IF(COUNTIF('Registru PV'!$B$5:$B$304,B830)=0,"PV inexistent în registru. ","")&amp;IF(OR(D830="",F830="",G830="",H830="",I830=""),"Date incomplete. ","")&amp;IF(AND(N(L830)&lt;&gt;0,M830=""),"Diferență fără observație. ","")&amp;IF(AND(OR(I830="Deteriorat",I830="Defect",I830="Lipsă"),M830=""),"Stare fără observație. ","")))</f>
        <v/>
      </c>
    </row>
    <row r="831" spans="1:14" x14ac:dyDescent="0.2">
      <c r="A831" s="1" t="str">
        <f t="shared" si="36"/>
        <v/>
      </c>
      <c r="B831" s="15"/>
      <c r="C831" s="16" t="str">
        <f>IF(B831="","",COUNTIF(INDEX($B:$B,5):B831,B831))</f>
        <v/>
      </c>
      <c r="D831" s="17"/>
      <c r="E831" s="6"/>
      <c r="F831" s="15"/>
      <c r="G831" s="6"/>
      <c r="H831" s="6"/>
      <c r="I831" s="15"/>
      <c r="J831" s="18"/>
      <c r="K831" s="19" t="str">
        <f t="shared" si="37"/>
        <v/>
      </c>
      <c r="L831" s="20" t="str">
        <f t="shared" si="38"/>
        <v/>
      </c>
      <c r="M831" s="17"/>
      <c r="N831" s="21" t="str">
        <f>IF(B831="","",TRIM(IF(COUNTIF('Registru PV'!$B$5:$B$304,B831)=0,"PV inexistent în registru. ","")&amp;IF(OR(D831="",F831="",G831="",H831="",I831=""),"Date incomplete. ","")&amp;IF(AND(N(L831)&lt;&gt;0,M831=""),"Diferență fără observație. ","")&amp;IF(AND(OR(I831="Deteriorat",I831="Defect",I831="Lipsă"),M831=""),"Stare fără observație. ","")))</f>
        <v/>
      </c>
    </row>
    <row r="832" spans="1:14" x14ac:dyDescent="0.2">
      <c r="A832" s="1" t="str">
        <f t="shared" si="36"/>
        <v/>
      </c>
      <c r="B832" s="15"/>
      <c r="C832" s="16" t="str">
        <f>IF(B832="","",COUNTIF(INDEX($B:$B,5):B832,B832))</f>
        <v/>
      </c>
      <c r="D832" s="17"/>
      <c r="E832" s="6"/>
      <c r="F832" s="15"/>
      <c r="G832" s="6"/>
      <c r="H832" s="6"/>
      <c r="I832" s="15"/>
      <c r="J832" s="18"/>
      <c r="K832" s="19" t="str">
        <f t="shared" si="37"/>
        <v/>
      </c>
      <c r="L832" s="20" t="str">
        <f t="shared" si="38"/>
        <v/>
      </c>
      <c r="M832" s="17"/>
      <c r="N832" s="21" t="str">
        <f>IF(B832="","",TRIM(IF(COUNTIF('Registru PV'!$B$5:$B$304,B832)=0,"PV inexistent în registru. ","")&amp;IF(OR(D832="",F832="",G832="",H832="",I832=""),"Date incomplete. ","")&amp;IF(AND(N(L832)&lt;&gt;0,M832=""),"Diferență fără observație. ","")&amp;IF(AND(OR(I832="Deteriorat",I832="Defect",I832="Lipsă"),M832=""),"Stare fără observație. ","")))</f>
        <v/>
      </c>
    </row>
    <row r="833" spans="1:14" x14ac:dyDescent="0.2">
      <c r="A833" s="1" t="str">
        <f t="shared" si="36"/>
        <v/>
      </c>
      <c r="B833" s="15"/>
      <c r="C833" s="16" t="str">
        <f>IF(B833="","",COUNTIF(INDEX($B:$B,5):B833,B833))</f>
        <v/>
      </c>
      <c r="D833" s="17"/>
      <c r="E833" s="6"/>
      <c r="F833" s="15"/>
      <c r="G833" s="6"/>
      <c r="H833" s="6"/>
      <c r="I833" s="15"/>
      <c r="J833" s="18"/>
      <c r="K833" s="19" t="str">
        <f t="shared" si="37"/>
        <v/>
      </c>
      <c r="L833" s="20" t="str">
        <f t="shared" si="38"/>
        <v/>
      </c>
      <c r="M833" s="17"/>
      <c r="N833" s="21" t="str">
        <f>IF(B833="","",TRIM(IF(COUNTIF('Registru PV'!$B$5:$B$304,B833)=0,"PV inexistent în registru. ","")&amp;IF(OR(D833="",F833="",G833="",H833="",I833=""),"Date incomplete. ","")&amp;IF(AND(N(L833)&lt;&gt;0,M833=""),"Diferență fără observație. ","")&amp;IF(AND(OR(I833="Deteriorat",I833="Defect",I833="Lipsă"),M833=""),"Stare fără observație. ","")))</f>
        <v/>
      </c>
    </row>
    <row r="834" spans="1:14" x14ac:dyDescent="0.2">
      <c r="A834" s="1" t="str">
        <f t="shared" si="36"/>
        <v/>
      </c>
      <c r="B834" s="15"/>
      <c r="C834" s="16" t="str">
        <f>IF(B834="","",COUNTIF(INDEX($B:$B,5):B834,B834))</f>
        <v/>
      </c>
      <c r="D834" s="17"/>
      <c r="E834" s="6"/>
      <c r="F834" s="15"/>
      <c r="G834" s="6"/>
      <c r="H834" s="6"/>
      <c r="I834" s="15"/>
      <c r="J834" s="18"/>
      <c r="K834" s="19" t="str">
        <f t="shared" si="37"/>
        <v/>
      </c>
      <c r="L834" s="20" t="str">
        <f t="shared" si="38"/>
        <v/>
      </c>
      <c r="M834" s="17"/>
      <c r="N834" s="21" t="str">
        <f>IF(B834="","",TRIM(IF(COUNTIF('Registru PV'!$B$5:$B$304,B834)=0,"PV inexistent în registru. ","")&amp;IF(OR(D834="",F834="",G834="",H834="",I834=""),"Date incomplete. ","")&amp;IF(AND(N(L834)&lt;&gt;0,M834=""),"Diferență fără observație. ","")&amp;IF(AND(OR(I834="Deteriorat",I834="Defect",I834="Lipsă"),M834=""),"Stare fără observație. ","")))</f>
        <v/>
      </c>
    </row>
    <row r="835" spans="1:14" x14ac:dyDescent="0.2">
      <c r="A835" s="1" t="str">
        <f t="shared" si="36"/>
        <v/>
      </c>
      <c r="B835" s="15"/>
      <c r="C835" s="16" t="str">
        <f>IF(B835="","",COUNTIF(INDEX($B:$B,5):B835,B835))</f>
        <v/>
      </c>
      <c r="D835" s="17"/>
      <c r="E835" s="6"/>
      <c r="F835" s="15"/>
      <c r="G835" s="6"/>
      <c r="H835" s="6"/>
      <c r="I835" s="15"/>
      <c r="J835" s="18"/>
      <c r="K835" s="19" t="str">
        <f t="shared" si="37"/>
        <v/>
      </c>
      <c r="L835" s="20" t="str">
        <f t="shared" si="38"/>
        <v/>
      </c>
      <c r="M835" s="17"/>
      <c r="N835" s="21" t="str">
        <f>IF(B835="","",TRIM(IF(COUNTIF('Registru PV'!$B$5:$B$304,B835)=0,"PV inexistent în registru. ","")&amp;IF(OR(D835="",F835="",G835="",H835="",I835=""),"Date incomplete. ","")&amp;IF(AND(N(L835)&lt;&gt;0,M835=""),"Diferență fără observație. ","")&amp;IF(AND(OR(I835="Deteriorat",I835="Defect",I835="Lipsă"),M835=""),"Stare fără observație. ","")))</f>
        <v/>
      </c>
    </row>
    <row r="836" spans="1:14" x14ac:dyDescent="0.2">
      <c r="A836" s="1" t="str">
        <f t="shared" si="36"/>
        <v/>
      </c>
      <c r="B836" s="15"/>
      <c r="C836" s="16" t="str">
        <f>IF(B836="","",COUNTIF(INDEX($B:$B,5):B836,B836))</f>
        <v/>
      </c>
      <c r="D836" s="17"/>
      <c r="E836" s="6"/>
      <c r="F836" s="15"/>
      <c r="G836" s="6"/>
      <c r="H836" s="6"/>
      <c r="I836" s="15"/>
      <c r="J836" s="18"/>
      <c r="K836" s="19" t="str">
        <f t="shared" si="37"/>
        <v/>
      </c>
      <c r="L836" s="20" t="str">
        <f t="shared" si="38"/>
        <v/>
      </c>
      <c r="M836" s="17"/>
      <c r="N836" s="21" t="str">
        <f>IF(B836="","",TRIM(IF(COUNTIF('Registru PV'!$B$5:$B$304,B836)=0,"PV inexistent în registru. ","")&amp;IF(OR(D836="",F836="",G836="",H836="",I836=""),"Date incomplete. ","")&amp;IF(AND(N(L836)&lt;&gt;0,M836=""),"Diferență fără observație. ","")&amp;IF(AND(OR(I836="Deteriorat",I836="Defect",I836="Lipsă"),M836=""),"Stare fără observație. ","")))</f>
        <v/>
      </c>
    </row>
    <row r="837" spans="1:14" x14ac:dyDescent="0.2">
      <c r="A837" s="1" t="str">
        <f t="shared" ref="A837:A900" si="39">IF(B837="","",B837&amp;"|"&amp;C837)</f>
        <v/>
      </c>
      <c r="B837" s="15"/>
      <c r="C837" s="16" t="str">
        <f>IF(B837="","",COUNTIF(INDEX($B:$B,5):B837,B837))</f>
        <v/>
      </c>
      <c r="D837" s="17"/>
      <c r="E837" s="6"/>
      <c r="F837" s="15"/>
      <c r="G837" s="6"/>
      <c r="H837" s="6"/>
      <c r="I837" s="15"/>
      <c r="J837" s="18"/>
      <c r="K837" s="19" t="str">
        <f t="shared" ref="K837:K900" si="40">IF(OR(B837="",J837=""),"",G837*J837)</f>
        <v/>
      </c>
      <c r="L837" s="20" t="str">
        <f t="shared" ref="L837:L900" si="41">IF(OR(G837="",H837=""),"",H837-G837)</f>
        <v/>
      </c>
      <c r="M837" s="17"/>
      <c r="N837" s="21" t="str">
        <f>IF(B837="","",TRIM(IF(COUNTIF('Registru PV'!$B$5:$B$304,B837)=0,"PV inexistent în registru. ","")&amp;IF(OR(D837="",F837="",G837="",H837="",I837=""),"Date incomplete. ","")&amp;IF(AND(N(L837)&lt;&gt;0,M837=""),"Diferență fără observație. ","")&amp;IF(AND(OR(I837="Deteriorat",I837="Defect",I837="Lipsă"),M837=""),"Stare fără observație. ","")))</f>
        <v/>
      </c>
    </row>
    <row r="838" spans="1:14" x14ac:dyDescent="0.2">
      <c r="A838" s="1" t="str">
        <f t="shared" si="39"/>
        <v/>
      </c>
      <c r="B838" s="15"/>
      <c r="C838" s="16" t="str">
        <f>IF(B838="","",COUNTIF(INDEX($B:$B,5):B838,B838))</f>
        <v/>
      </c>
      <c r="D838" s="17"/>
      <c r="E838" s="6"/>
      <c r="F838" s="15"/>
      <c r="G838" s="6"/>
      <c r="H838" s="6"/>
      <c r="I838" s="15"/>
      <c r="J838" s="18"/>
      <c r="K838" s="19" t="str">
        <f t="shared" si="40"/>
        <v/>
      </c>
      <c r="L838" s="20" t="str">
        <f t="shared" si="41"/>
        <v/>
      </c>
      <c r="M838" s="17"/>
      <c r="N838" s="21" t="str">
        <f>IF(B838="","",TRIM(IF(COUNTIF('Registru PV'!$B$5:$B$304,B838)=0,"PV inexistent în registru. ","")&amp;IF(OR(D838="",F838="",G838="",H838="",I838=""),"Date incomplete. ","")&amp;IF(AND(N(L838)&lt;&gt;0,M838=""),"Diferență fără observație. ","")&amp;IF(AND(OR(I838="Deteriorat",I838="Defect",I838="Lipsă"),M838=""),"Stare fără observație. ","")))</f>
        <v/>
      </c>
    </row>
    <row r="839" spans="1:14" x14ac:dyDescent="0.2">
      <c r="A839" s="1" t="str">
        <f t="shared" si="39"/>
        <v/>
      </c>
      <c r="B839" s="15"/>
      <c r="C839" s="16" t="str">
        <f>IF(B839="","",COUNTIF(INDEX($B:$B,5):B839,B839))</f>
        <v/>
      </c>
      <c r="D839" s="17"/>
      <c r="E839" s="6"/>
      <c r="F839" s="15"/>
      <c r="G839" s="6"/>
      <c r="H839" s="6"/>
      <c r="I839" s="15"/>
      <c r="J839" s="18"/>
      <c r="K839" s="19" t="str">
        <f t="shared" si="40"/>
        <v/>
      </c>
      <c r="L839" s="20" t="str">
        <f t="shared" si="41"/>
        <v/>
      </c>
      <c r="M839" s="17"/>
      <c r="N839" s="21" t="str">
        <f>IF(B839="","",TRIM(IF(COUNTIF('Registru PV'!$B$5:$B$304,B839)=0,"PV inexistent în registru. ","")&amp;IF(OR(D839="",F839="",G839="",H839="",I839=""),"Date incomplete. ","")&amp;IF(AND(N(L839)&lt;&gt;0,M839=""),"Diferență fără observație. ","")&amp;IF(AND(OR(I839="Deteriorat",I839="Defect",I839="Lipsă"),M839=""),"Stare fără observație. ","")))</f>
        <v/>
      </c>
    </row>
    <row r="840" spans="1:14" x14ac:dyDescent="0.2">
      <c r="A840" s="1" t="str">
        <f t="shared" si="39"/>
        <v/>
      </c>
      <c r="B840" s="15"/>
      <c r="C840" s="16" t="str">
        <f>IF(B840="","",COUNTIF(INDEX($B:$B,5):B840,B840))</f>
        <v/>
      </c>
      <c r="D840" s="17"/>
      <c r="E840" s="6"/>
      <c r="F840" s="15"/>
      <c r="G840" s="6"/>
      <c r="H840" s="6"/>
      <c r="I840" s="15"/>
      <c r="J840" s="18"/>
      <c r="K840" s="19" t="str">
        <f t="shared" si="40"/>
        <v/>
      </c>
      <c r="L840" s="20" t="str">
        <f t="shared" si="41"/>
        <v/>
      </c>
      <c r="M840" s="17"/>
      <c r="N840" s="21" t="str">
        <f>IF(B840="","",TRIM(IF(COUNTIF('Registru PV'!$B$5:$B$304,B840)=0,"PV inexistent în registru. ","")&amp;IF(OR(D840="",F840="",G840="",H840="",I840=""),"Date incomplete. ","")&amp;IF(AND(N(L840)&lt;&gt;0,M840=""),"Diferență fără observație. ","")&amp;IF(AND(OR(I840="Deteriorat",I840="Defect",I840="Lipsă"),M840=""),"Stare fără observație. ","")))</f>
        <v/>
      </c>
    </row>
    <row r="841" spans="1:14" x14ac:dyDescent="0.2">
      <c r="A841" s="1" t="str">
        <f t="shared" si="39"/>
        <v/>
      </c>
      <c r="B841" s="15"/>
      <c r="C841" s="16" t="str">
        <f>IF(B841="","",COUNTIF(INDEX($B:$B,5):B841,B841))</f>
        <v/>
      </c>
      <c r="D841" s="17"/>
      <c r="E841" s="6"/>
      <c r="F841" s="15"/>
      <c r="G841" s="6"/>
      <c r="H841" s="6"/>
      <c r="I841" s="15"/>
      <c r="J841" s="18"/>
      <c r="K841" s="19" t="str">
        <f t="shared" si="40"/>
        <v/>
      </c>
      <c r="L841" s="20" t="str">
        <f t="shared" si="41"/>
        <v/>
      </c>
      <c r="M841" s="17"/>
      <c r="N841" s="21" t="str">
        <f>IF(B841="","",TRIM(IF(COUNTIF('Registru PV'!$B$5:$B$304,B841)=0,"PV inexistent în registru. ","")&amp;IF(OR(D841="",F841="",G841="",H841="",I841=""),"Date incomplete. ","")&amp;IF(AND(N(L841)&lt;&gt;0,M841=""),"Diferență fără observație. ","")&amp;IF(AND(OR(I841="Deteriorat",I841="Defect",I841="Lipsă"),M841=""),"Stare fără observație. ","")))</f>
        <v/>
      </c>
    </row>
    <row r="842" spans="1:14" x14ac:dyDescent="0.2">
      <c r="A842" s="1" t="str">
        <f t="shared" si="39"/>
        <v/>
      </c>
      <c r="B842" s="15"/>
      <c r="C842" s="16" t="str">
        <f>IF(B842="","",COUNTIF(INDEX($B:$B,5):B842,B842))</f>
        <v/>
      </c>
      <c r="D842" s="17"/>
      <c r="E842" s="6"/>
      <c r="F842" s="15"/>
      <c r="G842" s="6"/>
      <c r="H842" s="6"/>
      <c r="I842" s="15"/>
      <c r="J842" s="18"/>
      <c r="K842" s="19" t="str">
        <f t="shared" si="40"/>
        <v/>
      </c>
      <c r="L842" s="20" t="str">
        <f t="shared" si="41"/>
        <v/>
      </c>
      <c r="M842" s="17"/>
      <c r="N842" s="21" t="str">
        <f>IF(B842="","",TRIM(IF(COUNTIF('Registru PV'!$B$5:$B$304,B842)=0,"PV inexistent în registru. ","")&amp;IF(OR(D842="",F842="",G842="",H842="",I842=""),"Date incomplete. ","")&amp;IF(AND(N(L842)&lt;&gt;0,M842=""),"Diferență fără observație. ","")&amp;IF(AND(OR(I842="Deteriorat",I842="Defect",I842="Lipsă"),M842=""),"Stare fără observație. ","")))</f>
        <v/>
      </c>
    </row>
    <row r="843" spans="1:14" x14ac:dyDescent="0.2">
      <c r="A843" s="1" t="str">
        <f t="shared" si="39"/>
        <v/>
      </c>
      <c r="B843" s="15"/>
      <c r="C843" s="16" t="str">
        <f>IF(B843="","",COUNTIF(INDEX($B:$B,5):B843,B843))</f>
        <v/>
      </c>
      <c r="D843" s="17"/>
      <c r="E843" s="6"/>
      <c r="F843" s="15"/>
      <c r="G843" s="6"/>
      <c r="H843" s="6"/>
      <c r="I843" s="15"/>
      <c r="J843" s="18"/>
      <c r="K843" s="19" t="str">
        <f t="shared" si="40"/>
        <v/>
      </c>
      <c r="L843" s="20" t="str">
        <f t="shared" si="41"/>
        <v/>
      </c>
      <c r="M843" s="17"/>
      <c r="N843" s="21" t="str">
        <f>IF(B843="","",TRIM(IF(COUNTIF('Registru PV'!$B$5:$B$304,B843)=0,"PV inexistent în registru. ","")&amp;IF(OR(D843="",F843="",G843="",H843="",I843=""),"Date incomplete. ","")&amp;IF(AND(N(L843)&lt;&gt;0,M843=""),"Diferență fără observație. ","")&amp;IF(AND(OR(I843="Deteriorat",I843="Defect",I843="Lipsă"),M843=""),"Stare fără observație. ","")))</f>
        <v/>
      </c>
    </row>
    <row r="844" spans="1:14" x14ac:dyDescent="0.2">
      <c r="A844" s="1" t="str">
        <f t="shared" si="39"/>
        <v/>
      </c>
      <c r="B844" s="15"/>
      <c r="C844" s="16" t="str">
        <f>IF(B844="","",COUNTIF(INDEX($B:$B,5):B844,B844))</f>
        <v/>
      </c>
      <c r="D844" s="17"/>
      <c r="E844" s="6"/>
      <c r="F844" s="15"/>
      <c r="G844" s="6"/>
      <c r="H844" s="6"/>
      <c r="I844" s="15"/>
      <c r="J844" s="18"/>
      <c r="K844" s="19" t="str">
        <f t="shared" si="40"/>
        <v/>
      </c>
      <c r="L844" s="20" t="str">
        <f t="shared" si="41"/>
        <v/>
      </c>
      <c r="M844" s="17"/>
      <c r="N844" s="21" t="str">
        <f>IF(B844="","",TRIM(IF(COUNTIF('Registru PV'!$B$5:$B$304,B844)=0,"PV inexistent în registru. ","")&amp;IF(OR(D844="",F844="",G844="",H844="",I844=""),"Date incomplete. ","")&amp;IF(AND(N(L844)&lt;&gt;0,M844=""),"Diferență fără observație. ","")&amp;IF(AND(OR(I844="Deteriorat",I844="Defect",I844="Lipsă"),M844=""),"Stare fără observație. ","")))</f>
        <v/>
      </c>
    </row>
    <row r="845" spans="1:14" x14ac:dyDescent="0.2">
      <c r="A845" s="1" t="str">
        <f t="shared" si="39"/>
        <v/>
      </c>
      <c r="B845" s="15"/>
      <c r="C845" s="16" t="str">
        <f>IF(B845="","",COUNTIF(INDEX($B:$B,5):B845,B845))</f>
        <v/>
      </c>
      <c r="D845" s="17"/>
      <c r="E845" s="6"/>
      <c r="F845" s="15"/>
      <c r="G845" s="6"/>
      <c r="H845" s="6"/>
      <c r="I845" s="15"/>
      <c r="J845" s="18"/>
      <c r="K845" s="19" t="str">
        <f t="shared" si="40"/>
        <v/>
      </c>
      <c r="L845" s="20" t="str">
        <f t="shared" si="41"/>
        <v/>
      </c>
      <c r="M845" s="17"/>
      <c r="N845" s="21" t="str">
        <f>IF(B845="","",TRIM(IF(COUNTIF('Registru PV'!$B$5:$B$304,B845)=0,"PV inexistent în registru. ","")&amp;IF(OR(D845="",F845="",G845="",H845="",I845=""),"Date incomplete. ","")&amp;IF(AND(N(L845)&lt;&gt;0,M845=""),"Diferență fără observație. ","")&amp;IF(AND(OR(I845="Deteriorat",I845="Defect",I845="Lipsă"),M845=""),"Stare fără observație. ","")))</f>
        <v/>
      </c>
    </row>
    <row r="846" spans="1:14" x14ac:dyDescent="0.2">
      <c r="A846" s="1" t="str">
        <f t="shared" si="39"/>
        <v/>
      </c>
      <c r="B846" s="15"/>
      <c r="C846" s="16" t="str">
        <f>IF(B846="","",COUNTIF(INDEX($B:$B,5):B846,B846))</f>
        <v/>
      </c>
      <c r="D846" s="17"/>
      <c r="E846" s="6"/>
      <c r="F846" s="15"/>
      <c r="G846" s="6"/>
      <c r="H846" s="6"/>
      <c r="I846" s="15"/>
      <c r="J846" s="18"/>
      <c r="K846" s="19" t="str">
        <f t="shared" si="40"/>
        <v/>
      </c>
      <c r="L846" s="20" t="str">
        <f t="shared" si="41"/>
        <v/>
      </c>
      <c r="M846" s="17"/>
      <c r="N846" s="21" t="str">
        <f>IF(B846="","",TRIM(IF(COUNTIF('Registru PV'!$B$5:$B$304,B846)=0,"PV inexistent în registru. ","")&amp;IF(OR(D846="",F846="",G846="",H846="",I846=""),"Date incomplete. ","")&amp;IF(AND(N(L846)&lt;&gt;0,M846=""),"Diferență fără observație. ","")&amp;IF(AND(OR(I846="Deteriorat",I846="Defect",I846="Lipsă"),M846=""),"Stare fără observație. ","")))</f>
        <v/>
      </c>
    </row>
    <row r="847" spans="1:14" x14ac:dyDescent="0.2">
      <c r="A847" s="1" t="str">
        <f t="shared" si="39"/>
        <v/>
      </c>
      <c r="B847" s="15"/>
      <c r="C847" s="16" t="str">
        <f>IF(B847="","",COUNTIF(INDEX($B:$B,5):B847,B847))</f>
        <v/>
      </c>
      <c r="D847" s="17"/>
      <c r="E847" s="6"/>
      <c r="F847" s="15"/>
      <c r="G847" s="6"/>
      <c r="H847" s="6"/>
      <c r="I847" s="15"/>
      <c r="J847" s="18"/>
      <c r="K847" s="19" t="str">
        <f t="shared" si="40"/>
        <v/>
      </c>
      <c r="L847" s="20" t="str">
        <f t="shared" si="41"/>
        <v/>
      </c>
      <c r="M847" s="17"/>
      <c r="N847" s="21" t="str">
        <f>IF(B847="","",TRIM(IF(COUNTIF('Registru PV'!$B$5:$B$304,B847)=0,"PV inexistent în registru. ","")&amp;IF(OR(D847="",F847="",G847="",H847="",I847=""),"Date incomplete. ","")&amp;IF(AND(N(L847)&lt;&gt;0,M847=""),"Diferență fără observație. ","")&amp;IF(AND(OR(I847="Deteriorat",I847="Defect",I847="Lipsă"),M847=""),"Stare fără observație. ","")))</f>
        <v/>
      </c>
    </row>
    <row r="848" spans="1:14" x14ac:dyDescent="0.2">
      <c r="A848" s="1" t="str">
        <f t="shared" si="39"/>
        <v/>
      </c>
      <c r="B848" s="15"/>
      <c r="C848" s="16" t="str">
        <f>IF(B848="","",COUNTIF(INDEX($B:$B,5):B848,B848))</f>
        <v/>
      </c>
      <c r="D848" s="17"/>
      <c r="E848" s="6"/>
      <c r="F848" s="15"/>
      <c r="G848" s="6"/>
      <c r="H848" s="6"/>
      <c r="I848" s="15"/>
      <c r="J848" s="18"/>
      <c r="K848" s="19" t="str">
        <f t="shared" si="40"/>
        <v/>
      </c>
      <c r="L848" s="20" t="str">
        <f t="shared" si="41"/>
        <v/>
      </c>
      <c r="M848" s="17"/>
      <c r="N848" s="21" t="str">
        <f>IF(B848="","",TRIM(IF(COUNTIF('Registru PV'!$B$5:$B$304,B848)=0,"PV inexistent în registru. ","")&amp;IF(OR(D848="",F848="",G848="",H848="",I848=""),"Date incomplete. ","")&amp;IF(AND(N(L848)&lt;&gt;0,M848=""),"Diferență fără observație. ","")&amp;IF(AND(OR(I848="Deteriorat",I848="Defect",I848="Lipsă"),M848=""),"Stare fără observație. ","")))</f>
        <v/>
      </c>
    </row>
    <row r="849" spans="1:14" x14ac:dyDescent="0.2">
      <c r="A849" s="1" t="str">
        <f t="shared" si="39"/>
        <v/>
      </c>
      <c r="B849" s="15"/>
      <c r="C849" s="16" t="str">
        <f>IF(B849="","",COUNTIF(INDEX($B:$B,5):B849,B849))</f>
        <v/>
      </c>
      <c r="D849" s="17"/>
      <c r="E849" s="6"/>
      <c r="F849" s="15"/>
      <c r="G849" s="6"/>
      <c r="H849" s="6"/>
      <c r="I849" s="15"/>
      <c r="J849" s="18"/>
      <c r="K849" s="19" t="str">
        <f t="shared" si="40"/>
        <v/>
      </c>
      <c r="L849" s="20" t="str">
        <f t="shared" si="41"/>
        <v/>
      </c>
      <c r="M849" s="17"/>
      <c r="N849" s="21" t="str">
        <f>IF(B849="","",TRIM(IF(COUNTIF('Registru PV'!$B$5:$B$304,B849)=0,"PV inexistent în registru. ","")&amp;IF(OR(D849="",F849="",G849="",H849="",I849=""),"Date incomplete. ","")&amp;IF(AND(N(L849)&lt;&gt;0,M849=""),"Diferență fără observație. ","")&amp;IF(AND(OR(I849="Deteriorat",I849="Defect",I849="Lipsă"),M849=""),"Stare fără observație. ","")))</f>
        <v/>
      </c>
    </row>
    <row r="850" spans="1:14" x14ac:dyDescent="0.2">
      <c r="A850" s="1" t="str">
        <f t="shared" si="39"/>
        <v/>
      </c>
      <c r="B850" s="15"/>
      <c r="C850" s="16" t="str">
        <f>IF(B850="","",COUNTIF(INDEX($B:$B,5):B850,B850))</f>
        <v/>
      </c>
      <c r="D850" s="17"/>
      <c r="E850" s="6"/>
      <c r="F850" s="15"/>
      <c r="G850" s="6"/>
      <c r="H850" s="6"/>
      <c r="I850" s="15"/>
      <c r="J850" s="18"/>
      <c r="K850" s="19" t="str">
        <f t="shared" si="40"/>
        <v/>
      </c>
      <c r="L850" s="20" t="str">
        <f t="shared" si="41"/>
        <v/>
      </c>
      <c r="M850" s="17"/>
      <c r="N850" s="21" t="str">
        <f>IF(B850="","",TRIM(IF(COUNTIF('Registru PV'!$B$5:$B$304,B850)=0,"PV inexistent în registru. ","")&amp;IF(OR(D850="",F850="",G850="",H850="",I850=""),"Date incomplete. ","")&amp;IF(AND(N(L850)&lt;&gt;0,M850=""),"Diferență fără observație. ","")&amp;IF(AND(OR(I850="Deteriorat",I850="Defect",I850="Lipsă"),M850=""),"Stare fără observație. ","")))</f>
        <v/>
      </c>
    </row>
    <row r="851" spans="1:14" x14ac:dyDescent="0.2">
      <c r="A851" s="1" t="str">
        <f t="shared" si="39"/>
        <v/>
      </c>
      <c r="B851" s="15"/>
      <c r="C851" s="16" t="str">
        <f>IF(B851="","",COUNTIF(INDEX($B:$B,5):B851,B851))</f>
        <v/>
      </c>
      <c r="D851" s="17"/>
      <c r="E851" s="6"/>
      <c r="F851" s="15"/>
      <c r="G851" s="6"/>
      <c r="H851" s="6"/>
      <c r="I851" s="15"/>
      <c r="J851" s="18"/>
      <c r="K851" s="19" t="str">
        <f t="shared" si="40"/>
        <v/>
      </c>
      <c r="L851" s="20" t="str">
        <f t="shared" si="41"/>
        <v/>
      </c>
      <c r="M851" s="17"/>
      <c r="N851" s="21" t="str">
        <f>IF(B851="","",TRIM(IF(COUNTIF('Registru PV'!$B$5:$B$304,B851)=0,"PV inexistent în registru. ","")&amp;IF(OR(D851="",F851="",G851="",H851="",I851=""),"Date incomplete. ","")&amp;IF(AND(N(L851)&lt;&gt;0,M851=""),"Diferență fără observație. ","")&amp;IF(AND(OR(I851="Deteriorat",I851="Defect",I851="Lipsă"),M851=""),"Stare fără observație. ","")))</f>
        <v/>
      </c>
    </row>
    <row r="852" spans="1:14" x14ac:dyDescent="0.2">
      <c r="A852" s="1" t="str">
        <f t="shared" si="39"/>
        <v/>
      </c>
      <c r="B852" s="15"/>
      <c r="C852" s="16" t="str">
        <f>IF(B852="","",COUNTIF(INDEX($B:$B,5):B852,B852))</f>
        <v/>
      </c>
      <c r="D852" s="17"/>
      <c r="E852" s="6"/>
      <c r="F852" s="15"/>
      <c r="G852" s="6"/>
      <c r="H852" s="6"/>
      <c r="I852" s="15"/>
      <c r="J852" s="18"/>
      <c r="K852" s="19" t="str">
        <f t="shared" si="40"/>
        <v/>
      </c>
      <c r="L852" s="20" t="str">
        <f t="shared" si="41"/>
        <v/>
      </c>
      <c r="M852" s="17"/>
      <c r="N852" s="21" t="str">
        <f>IF(B852="","",TRIM(IF(COUNTIF('Registru PV'!$B$5:$B$304,B852)=0,"PV inexistent în registru. ","")&amp;IF(OR(D852="",F852="",G852="",H852="",I852=""),"Date incomplete. ","")&amp;IF(AND(N(L852)&lt;&gt;0,M852=""),"Diferență fără observație. ","")&amp;IF(AND(OR(I852="Deteriorat",I852="Defect",I852="Lipsă"),M852=""),"Stare fără observație. ","")))</f>
        <v/>
      </c>
    </row>
    <row r="853" spans="1:14" x14ac:dyDescent="0.2">
      <c r="A853" s="1" t="str">
        <f t="shared" si="39"/>
        <v/>
      </c>
      <c r="B853" s="15"/>
      <c r="C853" s="16" t="str">
        <f>IF(B853="","",COUNTIF(INDEX($B:$B,5):B853,B853))</f>
        <v/>
      </c>
      <c r="D853" s="17"/>
      <c r="E853" s="6"/>
      <c r="F853" s="15"/>
      <c r="G853" s="6"/>
      <c r="H853" s="6"/>
      <c r="I853" s="15"/>
      <c r="J853" s="18"/>
      <c r="K853" s="19" t="str">
        <f t="shared" si="40"/>
        <v/>
      </c>
      <c r="L853" s="20" t="str">
        <f t="shared" si="41"/>
        <v/>
      </c>
      <c r="M853" s="17"/>
      <c r="N853" s="21" t="str">
        <f>IF(B853="","",TRIM(IF(COUNTIF('Registru PV'!$B$5:$B$304,B853)=0,"PV inexistent în registru. ","")&amp;IF(OR(D853="",F853="",G853="",H853="",I853=""),"Date incomplete. ","")&amp;IF(AND(N(L853)&lt;&gt;0,M853=""),"Diferență fără observație. ","")&amp;IF(AND(OR(I853="Deteriorat",I853="Defect",I853="Lipsă"),M853=""),"Stare fără observație. ","")))</f>
        <v/>
      </c>
    </row>
    <row r="854" spans="1:14" x14ac:dyDescent="0.2">
      <c r="A854" s="1" t="str">
        <f t="shared" si="39"/>
        <v/>
      </c>
      <c r="B854" s="15"/>
      <c r="C854" s="16" t="str">
        <f>IF(B854="","",COUNTIF(INDEX($B:$B,5):B854,B854))</f>
        <v/>
      </c>
      <c r="D854" s="17"/>
      <c r="E854" s="6"/>
      <c r="F854" s="15"/>
      <c r="G854" s="6"/>
      <c r="H854" s="6"/>
      <c r="I854" s="15"/>
      <c r="J854" s="18"/>
      <c r="K854" s="19" t="str">
        <f t="shared" si="40"/>
        <v/>
      </c>
      <c r="L854" s="20" t="str">
        <f t="shared" si="41"/>
        <v/>
      </c>
      <c r="M854" s="17"/>
      <c r="N854" s="21" t="str">
        <f>IF(B854="","",TRIM(IF(COUNTIF('Registru PV'!$B$5:$B$304,B854)=0,"PV inexistent în registru. ","")&amp;IF(OR(D854="",F854="",G854="",H854="",I854=""),"Date incomplete. ","")&amp;IF(AND(N(L854)&lt;&gt;0,M854=""),"Diferență fără observație. ","")&amp;IF(AND(OR(I854="Deteriorat",I854="Defect",I854="Lipsă"),M854=""),"Stare fără observație. ","")))</f>
        <v/>
      </c>
    </row>
    <row r="855" spans="1:14" x14ac:dyDescent="0.2">
      <c r="A855" s="1" t="str">
        <f t="shared" si="39"/>
        <v/>
      </c>
      <c r="B855" s="15"/>
      <c r="C855" s="16" t="str">
        <f>IF(B855="","",COUNTIF(INDEX($B:$B,5):B855,B855))</f>
        <v/>
      </c>
      <c r="D855" s="17"/>
      <c r="E855" s="6"/>
      <c r="F855" s="15"/>
      <c r="G855" s="6"/>
      <c r="H855" s="6"/>
      <c r="I855" s="15"/>
      <c r="J855" s="18"/>
      <c r="K855" s="19" t="str">
        <f t="shared" si="40"/>
        <v/>
      </c>
      <c r="L855" s="20" t="str">
        <f t="shared" si="41"/>
        <v/>
      </c>
      <c r="M855" s="17"/>
      <c r="N855" s="21" t="str">
        <f>IF(B855="","",TRIM(IF(COUNTIF('Registru PV'!$B$5:$B$304,B855)=0,"PV inexistent în registru. ","")&amp;IF(OR(D855="",F855="",G855="",H855="",I855=""),"Date incomplete. ","")&amp;IF(AND(N(L855)&lt;&gt;0,M855=""),"Diferență fără observație. ","")&amp;IF(AND(OR(I855="Deteriorat",I855="Defect",I855="Lipsă"),M855=""),"Stare fără observație. ","")))</f>
        <v/>
      </c>
    </row>
    <row r="856" spans="1:14" x14ac:dyDescent="0.2">
      <c r="A856" s="1" t="str">
        <f t="shared" si="39"/>
        <v/>
      </c>
      <c r="B856" s="15"/>
      <c r="C856" s="16" t="str">
        <f>IF(B856="","",COUNTIF(INDEX($B:$B,5):B856,B856))</f>
        <v/>
      </c>
      <c r="D856" s="17"/>
      <c r="E856" s="6"/>
      <c r="F856" s="15"/>
      <c r="G856" s="6"/>
      <c r="H856" s="6"/>
      <c r="I856" s="15"/>
      <c r="J856" s="18"/>
      <c r="K856" s="19" t="str">
        <f t="shared" si="40"/>
        <v/>
      </c>
      <c r="L856" s="20" t="str">
        <f t="shared" si="41"/>
        <v/>
      </c>
      <c r="M856" s="17"/>
      <c r="N856" s="21" t="str">
        <f>IF(B856="","",TRIM(IF(COUNTIF('Registru PV'!$B$5:$B$304,B856)=0,"PV inexistent în registru. ","")&amp;IF(OR(D856="",F856="",G856="",H856="",I856=""),"Date incomplete. ","")&amp;IF(AND(N(L856)&lt;&gt;0,M856=""),"Diferență fără observație. ","")&amp;IF(AND(OR(I856="Deteriorat",I856="Defect",I856="Lipsă"),M856=""),"Stare fără observație. ","")))</f>
        <v/>
      </c>
    </row>
    <row r="857" spans="1:14" x14ac:dyDescent="0.2">
      <c r="A857" s="1" t="str">
        <f t="shared" si="39"/>
        <v/>
      </c>
      <c r="B857" s="15"/>
      <c r="C857" s="16" t="str">
        <f>IF(B857="","",COUNTIF(INDEX($B:$B,5):B857,B857))</f>
        <v/>
      </c>
      <c r="D857" s="17"/>
      <c r="E857" s="6"/>
      <c r="F857" s="15"/>
      <c r="G857" s="6"/>
      <c r="H857" s="6"/>
      <c r="I857" s="15"/>
      <c r="J857" s="18"/>
      <c r="K857" s="19" t="str">
        <f t="shared" si="40"/>
        <v/>
      </c>
      <c r="L857" s="20" t="str">
        <f t="shared" si="41"/>
        <v/>
      </c>
      <c r="M857" s="17"/>
      <c r="N857" s="21" t="str">
        <f>IF(B857="","",TRIM(IF(COUNTIF('Registru PV'!$B$5:$B$304,B857)=0,"PV inexistent în registru. ","")&amp;IF(OR(D857="",F857="",G857="",H857="",I857=""),"Date incomplete. ","")&amp;IF(AND(N(L857)&lt;&gt;0,M857=""),"Diferență fără observație. ","")&amp;IF(AND(OR(I857="Deteriorat",I857="Defect",I857="Lipsă"),M857=""),"Stare fără observație. ","")))</f>
        <v/>
      </c>
    </row>
    <row r="858" spans="1:14" x14ac:dyDescent="0.2">
      <c r="A858" s="1" t="str">
        <f t="shared" si="39"/>
        <v/>
      </c>
      <c r="B858" s="15"/>
      <c r="C858" s="16" t="str">
        <f>IF(B858="","",COUNTIF(INDEX($B:$B,5):B858,B858))</f>
        <v/>
      </c>
      <c r="D858" s="17"/>
      <c r="E858" s="6"/>
      <c r="F858" s="15"/>
      <c r="G858" s="6"/>
      <c r="H858" s="6"/>
      <c r="I858" s="15"/>
      <c r="J858" s="18"/>
      <c r="K858" s="19" t="str">
        <f t="shared" si="40"/>
        <v/>
      </c>
      <c r="L858" s="20" t="str">
        <f t="shared" si="41"/>
        <v/>
      </c>
      <c r="M858" s="17"/>
      <c r="N858" s="21" t="str">
        <f>IF(B858="","",TRIM(IF(COUNTIF('Registru PV'!$B$5:$B$304,B858)=0,"PV inexistent în registru. ","")&amp;IF(OR(D858="",F858="",G858="",H858="",I858=""),"Date incomplete. ","")&amp;IF(AND(N(L858)&lt;&gt;0,M858=""),"Diferență fără observație. ","")&amp;IF(AND(OR(I858="Deteriorat",I858="Defect",I858="Lipsă"),M858=""),"Stare fără observație. ","")))</f>
        <v/>
      </c>
    </row>
    <row r="859" spans="1:14" x14ac:dyDescent="0.2">
      <c r="A859" s="1" t="str">
        <f t="shared" si="39"/>
        <v/>
      </c>
      <c r="B859" s="15"/>
      <c r="C859" s="16" t="str">
        <f>IF(B859="","",COUNTIF(INDEX($B:$B,5):B859,B859))</f>
        <v/>
      </c>
      <c r="D859" s="17"/>
      <c r="E859" s="6"/>
      <c r="F859" s="15"/>
      <c r="G859" s="6"/>
      <c r="H859" s="6"/>
      <c r="I859" s="15"/>
      <c r="J859" s="18"/>
      <c r="K859" s="19" t="str">
        <f t="shared" si="40"/>
        <v/>
      </c>
      <c r="L859" s="20" t="str">
        <f t="shared" si="41"/>
        <v/>
      </c>
      <c r="M859" s="17"/>
      <c r="N859" s="21" t="str">
        <f>IF(B859="","",TRIM(IF(COUNTIF('Registru PV'!$B$5:$B$304,B859)=0,"PV inexistent în registru. ","")&amp;IF(OR(D859="",F859="",G859="",H859="",I859=""),"Date incomplete. ","")&amp;IF(AND(N(L859)&lt;&gt;0,M859=""),"Diferență fără observație. ","")&amp;IF(AND(OR(I859="Deteriorat",I859="Defect",I859="Lipsă"),M859=""),"Stare fără observație. ","")))</f>
        <v/>
      </c>
    </row>
    <row r="860" spans="1:14" x14ac:dyDescent="0.2">
      <c r="A860" s="1" t="str">
        <f t="shared" si="39"/>
        <v/>
      </c>
      <c r="B860" s="15"/>
      <c r="C860" s="16" t="str">
        <f>IF(B860="","",COUNTIF(INDEX($B:$B,5):B860,B860))</f>
        <v/>
      </c>
      <c r="D860" s="17"/>
      <c r="E860" s="6"/>
      <c r="F860" s="15"/>
      <c r="G860" s="6"/>
      <c r="H860" s="6"/>
      <c r="I860" s="15"/>
      <c r="J860" s="18"/>
      <c r="K860" s="19" t="str">
        <f t="shared" si="40"/>
        <v/>
      </c>
      <c r="L860" s="20" t="str">
        <f t="shared" si="41"/>
        <v/>
      </c>
      <c r="M860" s="17"/>
      <c r="N860" s="21" t="str">
        <f>IF(B860="","",TRIM(IF(COUNTIF('Registru PV'!$B$5:$B$304,B860)=0,"PV inexistent în registru. ","")&amp;IF(OR(D860="",F860="",G860="",H860="",I860=""),"Date incomplete. ","")&amp;IF(AND(N(L860)&lt;&gt;0,M860=""),"Diferență fără observație. ","")&amp;IF(AND(OR(I860="Deteriorat",I860="Defect",I860="Lipsă"),M860=""),"Stare fără observație. ","")))</f>
        <v/>
      </c>
    </row>
    <row r="861" spans="1:14" x14ac:dyDescent="0.2">
      <c r="A861" s="1" t="str">
        <f t="shared" si="39"/>
        <v/>
      </c>
      <c r="B861" s="15"/>
      <c r="C861" s="16" t="str">
        <f>IF(B861="","",COUNTIF(INDEX($B:$B,5):B861,B861))</f>
        <v/>
      </c>
      <c r="D861" s="17"/>
      <c r="E861" s="6"/>
      <c r="F861" s="15"/>
      <c r="G861" s="6"/>
      <c r="H861" s="6"/>
      <c r="I861" s="15"/>
      <c r="J861" s="18"/>
      <c r="K861" s="19" t="str">
        <f t="shared" si="40"/>
        <v/>
      </c>
      <c r="L861" s="20" t="str">
        <f t="shared" si="41"/>
        <v/>
      </c>
      <c r="M861" s="17"/>
      <c r="N861" s="21" t="str">
        <f>IF(B861="","",TRIM(IF(COUNTIF('Registru PV'!$B$5:$B$304,B861)=0,"PV inexistent în registru. ","")&amp;IF(OR(D861="",F861="",G861="",H861="",I861=""),"Date incomplete. ","")&amp;IF(AND(N(L861)&lt;&gt;0,M861=""),"Diferență fără observație. ","")&amp;IF(AND(OR(I861="Deteriorat",I861="Defect",I861="Lipsă"),M861=""),"Stare fără observație. ","")))</f>
        <v/>
      </c>
    </row>
    <row r="862" spans="1:14" x14ac:dyDescent="0.2">
      <c r="A862" s="1" t="str">
        <f t="shared" si="39"/>
        <v/>
      </c>
      <c r="B862" s="15"/>
      <c r="C862" s="16" t="str">
        <f>IF(B862="","",COUNTIF(INDEX($B:$B,5):B862,B862))</f>
        <v/>
      </c>
      <c r="D862" s="17"/>
      <c r="E862" s="6"/>
      <c r="F862" s="15"/>
      <c r="G862" s="6"/>
      <c r="H862" s="6"/>
      <c r="I862" s="15"/>
      <c r="J862" s="18"/>
      <c r="K862" s="19" t="str">
        <f t="shared" si="40"/>
        <v/>
      </c>
      <c r="L862" s="20" t="str">
        <f t="shared" si="41"/>
        <v/>
      </c>
      <c r="M862" s="17"/>
      <c r="N862" s="21" t="str">
        <f>IF(B862="","",TRIM(IF(COUNTIF('Registru PV'!$B$5:$B$304,B862)=0,"PV inexistent în registru. ","")&amp;IF(OR(D862="",F862="",G862="",H862="",I862=""),"Date incomplete. ","")&amp;IF(AND(N(L862)&lt;&gt;0,M862=""),"Diferență fără observație. ","")&amp;IF(AND(OR(I862="Deteriorat",I862="Defect",I862="Lipsă"),M862=""),"Stare fără observație. ","")))</f>
        <v/>
      </c>
    </row>
    <row r="863" spans="1:14" x14ac:dyDescent="0.2">
      <c r="A863" s="1" t="str">
        <f t="shared" si="39"/>
        <v/>
      </c>
      <c r="B863" s="15"/>
      <c r="C863" s="16" t="str">
        <f>IF(B863="","",COUNTIF(INDEX($B:$B,5):B863,B863))</f>
        <v/>
      </c>
      <c r="D863" s="17"/>
      <c r="E863" s="6"/>
      <c r="F863" s="15"/>
      <c r="G863" s="6"/>
      <c r="H863" s="6"/>
      <c r="I863" s="15"/>
      <c r="J863" s="18"/>
      <c r="K863" s="19" t="str">
        <f t="shared" si="40"/>
        <v/>
      </c>
      <c r="L863" s="20" t="str">
        <f t="shared" si="41"/>
        <v/>
      </c>
      <c r="M863" s="17"/>
      <c r="N863" s="21" t="str">
        <f>IF(B863="","",TRIM(IF(COUNTIF('Registru PV'!$B$5:$B$304,B863)=0,"PV inexistent în registru. ","")&amp;IF(OR(D863="",F863="",G863="",H863="",I863=""),"Date incomplete. ","")&amp;IF(AND(N(L863)&lt;&gt;0,M863=""),"Diferență fără observație. ","")&amp;IF(AND(OR(I863="Deteriorat",I863="Defect",I863="Lipsă"),M863=""),"Stare fără observație. ","")))</f>
        <v/>
      </c>
    </row>
    <row r="864" spans="1:14" x14ac:dyDescent="0.2">
      <c r="A864" s="1" t="str">
        <f t="shared" si="39"/>
        <v/>
      </c>
      <c r="B864" s="15"/>
      <c r="C864" s="16" t="str">
        <f>IF(B864="","",COUNTIF(INDEX($B:$B,5):B864,B864))</f>
        <v/>
      </c>
      <c r="D864" s="17"/>
      <c r="E864" s="6"/>
      <c r="F864" s="15"/>
      <c r="G864" s="6"/>
      <c r="H864" s="6"/>
      <c r="I864" s="15"/>
      <c r="J864" s="18"/>
      <c r="K864" s="19" t="str">
        <f t="shared" si="40"/>
        <v/>
      </c>
      <c r="L864" s="20" t="str">
        <f t="shared" si="41"/>
        <v/>
      </c>
      <c r="M864" s="17"/>
      <c r="N864" s="21" t="str">
        <f>IF(B864="","",TRIM(IF(COUNTIF('Registru PV'!$B$5:$B$304,B864)=0,"PV inexistent în registru. ","")&amp;IF(OR(D864="",F864="",G864="",H864="",I864=""),"Date incomplete. ","")&amp;IF(AND(N(L864)&lt;&gt;0,M864=""),"Diferență fără observație. ","")&amp;IF(AND(OR(I864="Deteriorat",I864="Defect",I864="Lipsă"),M864=""),"Stare fără observație. ","")))</f>
        <v/>
      </c>
    </row>
    <row r="865" spans="1:14" x14ac:dyDescent="0.2">
      <c r="A865" s="1" t="str">
        <f t="shared" si="39"/>
        <v/>
      </c>
      <c r="B865" s="15"/>
      <c r="C865" s="16" t="str">
        <f>IF(B865="","",COUNTIF(INDEX($B:$B,5):B865,B865))</f>
        <v/>
      </c>
      <c r="D865" s="17"/>
      <c r="E865" s="6"/>
      <c r="F865" s="15"/>
      <c r="G865" s="6"/>
      <c r="H865" s="6"/>
      <c r="I865" s="15"/>
      <c r="J865" s="18"/>
      <c r="K865" s="19" t="str">
        <f t="shared" si="40"/>
        <v/>
      </c>
      <c r="L865" s="20" t="str">
        <f t="shared" si="41"/>
        <v/>
      </c>
      <c r="M865" s="17"/>
      <c r="N865" s="21" t="str">
        <f>IF(B865="","",TRIM(IF(COUNTIF('Registru PV'!$B$5:$B$304,B865)=0,"PV inexistent în registru. ","")&amp;IF(OR(D865="",F865="",G865="",H865="",I865=""),"Date incomplete. ","")&amp;IF(AND(N(L865)&lt;&gt;0,M865=""),"Diferență fără observație. ","")&amp;IF(AND(OR(I865="Deteriorat",I865="Defect",I865="Lipsă"),M865=""),"Stare fără observație. ","")))</f>
        <v/>
      </c>
    </row>
    <row r="866" spans="1:14" x14ac:dyDescent="0.2">
      <c r="A866" s="1" t="str">
        <f t="shared" si="39"/>
        <v/>
      </c>
      <c r="B866" s="15"/>
      <c r="C866" s="16" t="str">
        <f>IF(B866="","",COUNTIF(INDEX($B:$B,5):B866,B866))</f>
        <v/>
      </c>
      <c r="D866" s="17"/>
      <c r="E866" s="6"/>
      <c r="F866" s="15"/>
      <c r="G866" s="6"/>
      <c r="H866" s="6"/>
      <c r="I866" s="15"/>
      <c r="J866" s="18"/>
      <c r="K866" s="19" t="str">
        <f t="shared" si="40"/>
        <v/>
      </c>
      <c r="L866" s="20" t="str">
        <f t="shared" si="41"/>
        <v/>
      </c>
      <c r="M866" s="17"/>
      <c r="N866" s="21" t="str">
        <f>IF(B866="","",TRIM(IF(COUNTIF('Registru PV'!$B$5:$B$304,B866)=0,"PV inexistent în registru. ","")&amp;IF(OR(D866="",F866="",G866="",H866="",I866=""),"Date incomplete. ","")&amp;IF(AND(N(L866)&lt;&gt;0,M866=""),"Diferență fără observație. ","")&amp;IF(AND(OR(I866="Deteriorat",I866="Defect",I866="Lipsă"),M866=""),"Stare fără observație. ","")))</f>
        <v/>
      </c>
    </row>
    <row r="867" spans="1:14" x14ac:dyDescent="0.2">
      <c r="A867" s="1" t="str">
        <f t="shared" si="39"/>
        <v/>
      </c>
      <c r="B867" s="15"/>
      <c r="C867" s="16" t="str">
        <f>IF(B867="","",COUNTIF(INDEX($B:$B,5):B867,B867))</f>
        <v/>
      </c>
      <c r="D867" s="17"/>
      <c r="E867" s="6"/>
      <c r="F867" s="15"/>
      <c r="G867" s="6"/>
      <c r="H867" s="6"/>
      <c r="I867" s="15"/>
      <c r="J867" s="18"/>
      <c r="K867" s="19" t="str">
        <f t="shared" si="40"/>
        <v/>
      </c>
      <c r="L867" s="20" t="str">
        <f t="shared" si="41"/>
        <v/>
      </c>
      <c r="M867" s="17"/>
      <c r="N867" s="21" t="str">
        <f>IF(B867="","",TRIM(IF(COUNTIF('Registru PV'!$B$5:$B$304,B867)=0,"PV inexistent în registru. ","")&amp;IF(OR(D867="",F867="",G867="",H867="",I867=""),"Date incomplete. ","")&amp;IF(AND(N(L867)&lt;&gt;0,M867=""),"Diferență fără observație. ","")&amp;IF(AND(OR(I867="Deteriorat",I867="Defect",I867="Lipsă"),M867=""),"Stare fără observație. ","")))</f>
        <v/>
      </c>
    </row>
    <row r="868" spans="1:14" x14ac:dyDescent="0.2">
      <c r="A868" s="1" t="str">
        <f t="shared" si="39"/>
        <v/>
      </c>
      <c r="B868" s="15"/>
      <c r="C868" s="16" t="str">
        <f>IF(B868="","",COUNTIF(INDEX($B:$B,5):B868,B868))</f>
        <v/>
      </c>
      <c r="D868" s="17"/>
      <c r="E868" s="6"/>
      <c r="F868" s="15"/>
      <c r="G868" s="6"/>
      <c r="H868" s="6"/>
      <c r="I868" s="15"/>
      <c r="J868" s="18"/>
      <c r="K868" s="19" t="str">
        <f t="shared" si="40"/>
        <v/>
      </c>
      <c r="L868" s="20" t="str">
        <f t="shared" si="41"/>
        <v/>
      </c>
      <c r="M868" s="17"/>
      <c r="N868" s="21" t="str">
        <f>IF(B868="","",TRIM(IF(COUNTIF('Registru PV'!$B$5:$B$304,B868)=0,"PV inexistent în registru. ","")&amp;IF(OR(D868="",F868="",G868="",H868="",I868=""),"Date incomplete. ","")&amp;IF(AND(N(L868)&lt;&gt;0,M868=""),"Diferență fără observație. ","")&amp;IF(AND(OR(I868="Deteriorat",I868="Defect",I868="Lipsă"),M868=""),"Stare fără observație. ","")))</f>
        <v/>
      </c>
    </row>
    <row r="869" spans="1:14" x14ac:dyDescent="0.2">
      <c r="A869" s="1" t="str">
        <f t="shared" si="39"/>
        <v/>
      </c>
      <c r="B869" s="15"/>
      <c r="C869" s="16" t="str">
        <f>IF(B869="","",COUNTIF(INDEX($B:$B,5):B869,B869))</f>
        <v/>
      </c>
      <c r="D869" s="17"/>
      <c r="E869" s="6"/>
      <c r="F869" s="15"/>
      <c r="G869" s="6"/>
      <c r="H869" s="6"/>
      <c r="I869" s="15"/>
      <c r="J869" s="18"/>
      <c r="K869" s="19" t="str">
        <f t="shared" si="40"/>
        <v/>
      </c>
      <c r="L869" s="20" t="str">
        <f t="shared" si="41"/>
        <v/>
      </c>
      <c r="M869" s="17"/>
      <c r="N869" s="21" t="str">
        <f>IF(B869="","",TRIM(IF(COUNTIF('Registru PV'!$B$5:$B$304,B869)=0,"PV inexistent în registru. ","")&amp;IF(OR(D869="",F869="",G869="",H869="",I869=""),"Date incomplete. ","")&amp;IF(AND(N(L869)&lt;&gt;0,M869=""),"Diferență fără observație. ","")&amp;IF(AND(OR(I869="Deteriorat",I869="Defect",I869="Lipsă"),M869=""),"Stare fără observație. ","")))</f>
        <v/>
      </c>
    </row>
    <row r="870" spans="1:14" x14ac:dyDescent="0.2">
      <c r="A870" s="1" t="str">
        <f t="shared" si="39"/>
        <v/>
      </c>
      <c r="B870" s="15"/>
      <c r="C870" s="16" t="str">
        <f>IF(B870="","",COUNTIF(INDEX($B:$B,5):B870,B870))</f>
        <v/>
      </c>
      <c r="D870" s="17"/>
      <c r="E870" s="6"/>
      <c r="F870" s="15"/>
      <c r="G870" s="6"/>
      <c r="H870" s="6"/>
      <c r="I870" s="15"/>
      <c r="J870" s="18"/>
      <c r="K870" s="19" t="str">
        <f t="shared" si="40"/>
        <v/>
      </c>
      <c r="L870" s="20" t="str">
        <f t="shared" si="41"/>
        <v/>
      </c>
      <c r="M870" s="17"/>
      <c r="N870" s="21" t="str">
        <f>IF(B870="","",TRIM(IF(COUNTIF('Registru PV'!$B$5:$B$304,B870)=0,"PV inexistent în registru. ","")&amp;IF(OR(D870="",F870="",G870="",H870="",I870=""),"Date incomplete. ","")&amp;IF(AND(N(L870)&lt;&gt;0,M870=""),"Diferență fără observație. ","")&amp;IF(AND(OR(I870="Deteriorat",I870="Defect",I870="Lipsă"),M870=""),"Stare fără observație. ","")))</f>
        <v/>
      </c>
    </row>
    <row r="871" spans="1:14" x14ac:dyDescent="0.2">
      <c r="A871" s="1" t="str">
        <f t="shared" si="39"/>
        <v/>
      </c>
      <c r="B871" s="15"/>
      <c r="C871" s="16" t="str">
        <f>IF(B871="","",COUNTIF(INDEX($B:$B,5):B871,B871))</f>
        <v/>
      </c>
      <c r="D871" s="17"/>
      <c r="E871" s="6"/>
      <c r="F871" s="15"/>
      <c r="G871" s="6"/>
      <c r="H871" s="6"/>
      <c r="I871" s="15"/>
      <c r="J871" s="18"/>
      <c r="K871" s="19" t="str">
        <f t="shared" si="40"/>
        <v/>
      </c>
      <c r="L871" s="20" t="str">
        <f t="shared" si="41"/>
        <v/>
      </c>
      <c r="M871" s="17"/>
      <c r="N871" s="21" t="str">
        <f>IF(B871="","",TRIM(IF(COUNTIF('Registru PV'!$B$5:$B$304,B871)=0,"PV inexistent în registru. ","")&amp;IF(OR(D871="",F871="",G871="",H871="",I871=""),"Date incomplete. ","")&amp;IF(AND(N(L871)&lt;&gt;0,M871=""),"Diferență fără observație. ","")&amp;IF(AND(OR(I871="Deteriorat",I871="Defect",I871="Lipsă"),M871=""),"Stare fără observație. ","")))</f>
        <v/>
      </c>
    </row>
    <row r="872" spans="1:14" x14ac:dyDescent="0.2">
      <c r="A872" s="1" t="str">
        <f t="shared" si="39"/>
        <v/>
      </c>
      <c r="B872" s="15"/>
      <c r="C872" s="16" t="str">
        <f>IF(B872="","",COUNTIF(INDEX($B:$B,5):B872,B872))</f>
        <v/>
      </c>
      <c r="D872" s="17"/>
      <c r="E872" s="6"/>
      <c r="F872" s="15"/>
      <c r="G872" s="6"/>
      <c r="H872" s="6"/>
      <c r="I872" s="15"/>
      <c r="J872" s="18"/>
      <c r="K872" s="19" t="str">
        <f t="shared" si="40"/>
        <v/>
      </c>
      <c r="L872" s="20" t="str">
        <f t="shared" si="41"/>
        <v/>
      </c>
      <c r="M872" s="17"/>
      <c r="N872" s="21" t="str">
        <f>IF(B872="","",TRIM(IF(COUNTIF('Registru PV'!$B$5:$B$304,B872)=0,"PV inexistent în registru. ","")&amp;IF(OR(D872="",F872="",G872="",H872="",I872=""),"Date incomplete. ","")&amp;IF(AND(N(L872)&lt;&gt;0,M872=""),"Diferență fără observație. ","")&amp;IF(AND(OR(I872="Deteriorat",I872="Defect",I872="Lipsă"),M872=""),"Stare fără observație. ","")))</f>
        <v/>
      </c>
    </row>
    <row r="873" spans="1:14" x14ac:dyDescent="0.2">
      <c r="A873" s="1" t="str">
        <f t="shared" si="39"/>
        <v/>
      </c>
      <c r="B873" s="15"/>
      <c r="C873" s="16" t="str">
        <f>IF(B873="","",COUNTIF(INDEX($B:$B,5):B873,B873))</f>
        <v/>
      </c>
      <c r="D873" s="17"/>
      <c r="E873" s="6"/>
      <c r="F873" s="15"/>
      <c r="G873" s="6"/>
      <c r="H873" s="6"/>
      <c r="I873" s="15"/>
      <c r="J873" s="18"/>
      <c r="K873" s="19" t="str">
        <f t="shared" si="40"/>
        <v/>
      </c>
      <c r="L873" s="20" t="str">
        <f t="shared" si="41"/>
        <v/>
      </c>
      <c r="M873" s="17"/>
      <c r="N873" s="21" t="str">
        <f>IF(B873="","",TRIM(IF(COUNTIF('Registru PV'!$B$5:$B$304,B873)=0,"PV inexistent în registru. ","")&amp;IF(OR(D873="",F873="",G873="",H873="",I873=""),"Date incomplete. ","")&amp;IF(AND(N(L873)&lt;&gt;0,M873=""),"Diferență fără observație. ","")&amp;IF(AND(OR(I873="Deteriorat",I873="Defect",I873="Lipsă"),M873=""),"Stare fără observație. ","")))</f>
        <v/>
      </c>
    </row>
    <row r="874" spans="1:14" x14ac:dyDescent="0.2">
      <c r="A874" s="1" t="str">
        <f t="shared" si="39"/>
        <v/>
      </c>
      <c r="B874" s="15"/>
      <c r="C874" s="16" t="str">
        <f>IF(B874="","",COUNTIF(INDEX($B:$B,5):B874,B874))</f>
        <v/>
      </c>
      <c r="D874" s="17"/>
      <c r="E874" s="6"/>
      <c r="F874" s="15"/>
      <c r="G874" s="6"/>
      <c r="H874" s="6"/>
      <c r="I874" s="15"/>
      <c r="J874" s="18"/>
      <c r="K874" s="19" t="str">
        <f t="shared" si="40"/>
        <v/>
      </c>
      <c r="L874" s="20" t="str">
        <f t="shared" si="41"/>
        <v/>
      </c>
      <c r="M874" s="17"/>
      <c r="N874" s="21" t="str">
        <f>IF(B874="","",TRIM(IF(COUNTIF('Registru PV'!$B$5:$B$304,B874)=0,"PV inexistent în registru. ","")&amp;IF(OR(D874="",F874="",G874="",H874="",I874=""),"Date incomplete. ","")&amp;IF(AND(N(L874)&lt;&gt;0,M874=""),"Diferență fără observație. ","")&amp;IF(AND(OR(I874="Deteriorat",I874="Defect",I874="Lipsă"),M874=""),"Stare fără observație. ","")))</f>
        <v/>
      </c>
    </row>
    <row r="875" spans="1:14" x14ac:dyDescent="0.2">
      <c r="A875" s="1" t="str">
        <f t="shared" si="39"/>
        <v/>
      </c>
      <c r="B875" s="15"/>
      <c r="C875" s="16" t="str">
        <f>IF(B875="","",COUNTIF(INDEX($B:$B,5):B875,B875))</f>
        <v/>
      </c>
      <c r="D875" s="17"/>
      <c r="E875" s="6"/>
      <c r="F875" s="15"/>
      <c r="G875" s="6"/>
      <c r="H875" s="6"/>
      <c r="I875" s="15"/>
      <c r="J875" s="18"/>
      <c r="K875" s="19" t="str">
        <f t="shared" si="40"/>
        <v/>
      </c>
      <c r="L875" s="20" t="str">
        <f t="shared" si="41"/>
        <v/>
      </c>
      <c r="M875" s="17"/>
      <c r="N875" s="21" t="str">
        <f>IF(B875="","",TRIM(IF(COUNTIF('Registru PV'!$B$5:$B$304,B875)=0,"PV inexistent în registru. ","")&amp;IF(OR(D875="",F875="",G875="",H875="",I875=""),"Date incomplete. ","")&amp;IF(AND(N(L875)&lt;&gt;0,M875=""),"Diferență fără observație. ","")&amp;IF(AND(OR(I875="Deteriorat",I875="Defect",I875="Lipsă"),M875=""),"Stare fără observație. ","")))</f>
        <v/>
      </c>
    </row>
    <row r="876" spans="1:14" x14ac:dyDescent="0.2">
      <c r="A876" s="1" t="str">
        <f t="shared" si="39"/>
        <v/>
      </c>
      <c r="B876" s="15"/>
      <c r="C876" s="16" t="str">
        <f>IF(B876="","",COUNTIF(INDEX($B:$B,5):B876,B876))</f>
        <v/>
      </c>
      <c r="D876" s="17"/>
      <c r="E876" s="6"/>
      <c r="F876" s="15"/>
      <c r="G876" s="6"/>
      <c r="H876" s="6"/>
      <c r="I876" s="15"/>
      <c r="J876" s="18"/>
      <c r="K876" s="19" t="str">
        <f t="shared" si="40"/>
        <v/>
      </c>
      <c r="L876" s="20" t="str">
        <f t="shared" si="41"/>
        <v/>
      </c>
      <c r="M876" s="17"/>
      <c r="N876" s="21" t="str">
        <f>IF(B876="","",TRIM(IF(COUNTIF('Registru PV'!$B$5:$B$304,B876)=0,"PV inexistent în registru. ","")&amp;IF(OR(D876="",F876="",G876="",H876="",I876=""),"Date incomplete. ","")&amp;IF(AND(N(L876)&lt;&gt;0,M876=""),"Diferență fără observație. ","")&amp;IF(AND(OR(I876="Deteriorat",I876="Defect",I876="Lipsă"),M876=""),"Stare fără observație. ","")))</f>
        <v/>
      </c>
    </row>
    <row r="877" spans="1:14" x14ac:dyDescent="0.2">
      <c r="A877" s="1" t="str">
        <f t="shared" si="39"/>
        <v/>
      </c>
      <c r="B877" s="15"/>
      <c r="C877" s="16" t="str">
        <f>IF(B877="","",COUNTIF(INDEX($B:$B,5):B877,B877))</f>
        <v/>
      </c>
      <c r="D877" s="17"/>
      <c r="E877" s="6"/>
      <c r="F877" s="15"/>
      <c r="G877" s="6"/>
      <c r="H877" s="6"/>
      <c r="I877" s="15"/>
      <c r="J877" s="18"/>
      <c r="K877" s="19" t="str">
        <f t="shared" si="40"/>
        <v/>
      </c>
      <c r="L877" s="20" t="str">
        <f t="shared" si="41"/>
        <v/>
      </c>
      <c r="M877" s="17"/>
      <c r="N877" s="21" t="str">
        <f>IF(B877="","",TRIM(IF(COUNTIF('Registru PV'!$B$5:$B$304,B877)=0,"PV inexistent în registru. ","")&amp;IF(OR(D877="",F877="",G877="",H877="",I877=""),"Date incomplete. ","")&amp;IF(AND(N(L877)&lt;&gt;0,M877=""),"Diferență fără observație. ","")&amp;IF(AND(OR(I877="Deteriorat",I877="Defect",I877="Lipsă"),M877=""),"Stare fără observație. ","")))</f>
        <v/>
      </c>
    </row>
    <row r="878" spans="1:14" x14ac:dyDescent="0.2">
      <c r="A878" s="1" t="str">
        <f t="shared" si="39"/>
        <v/>
      </c>
      <c r="B878" s="15"/>
      <c r="C878" s="16" t="str">
        <f>IF(B878="","",COUNTIF(INDEX($B:$B,5):B878,B878))</f>
        <v/>
      </c>
      <c r="D878" s="17"/>
      <c r="E878" s="6"/>
      <c r="F878" s="15"/>
      <c r="G878" s="6"/>
      <c r="H878" s="6"/>
      <c r="I878" s="15"/>
      <c r="J878" s="18"/>
      <c r="K878" s="19" t="str">
        <f t="shared" si="40"/>
        <v/>
      </c>
      <c r="L878" s="20" t="str">
        <f t="shared" si="41"/>
        <v/>
      </c>
      <c r="M878" s="17"/>
      <c r="N878" s="21" t="str">
        <f>IF(B878="","",TRIM(IF(COUNTIF('Registru PV'!$B$5:$B$304,B878)=0,"PV inexistent în registru. ","")&amp;IF(OR(D878="",F878="",G878="",H878="",I878=""),"Date incomplete. ","")&amp;IF(AND(N(L878)&lt;&gt;0,M878=""),"Diferență fără observație. ","")&amp;IF(AND(OR(I878="Deteriorat",I878="Defect",I878="Lipsă"),M878=""),"Stare fără observație. ","")))</f>
        <v/>
      </c>
    </row>
    <row r="879" spans="1:14" x14ac:dyDescent="0.2">
      <c r="A879" s="1" t="str">
        <f t="shared" si="39"/>
        <v/>
      </c>
      <c r="B879" s="15"/>
      <c r="C879" s="16" t="str">
        <f>IF(B879="","",COUNTIF(INDEX($B:$B,5):B879,B879))</f>
        <v/>
      </c>
      <c r="D879" s="17"/>
      <c r="E879" s="6"/>
      <c r="F879" s="15"/>
      <c r="G879" s="6"/>
      <c r="H879" s="6"/>
      <c r="I879" s="15"/>
      <c r="J879" s="18"/>
      <c r="K879" s="19" t="str">
        <f t="shared" si="40"/>
        <v/>
      </c>
      <c r="L879" s="20" t="str">
        <f t="shared" si="41"/>
        <v/>
      </c>
      <c r="M879" s="17"/>
      <c r="N879" s="21" t="str">
        <f>IF(B879="","",TRIM(IF(COUNTIF('Registru PV'!$B$5:$B$304,B879)=0,"PV inexistent în registru. ","")&amp;IF(OR(D879="",F879="",G879="",H879="",I879=""),"Date incomplete. ","")&amp;IF(AND(N(L879)&lt;&gt;0,M879=""),"Diferență fără observație. ","")&amp;IF(AND(OR(I879="Deteriorat",I879="Defect",I879="Lipsă"),M879=""),"Stare fără observație. ","")))</f>
        <v/>
      </c>
    </row>
    <row r="880" spans="1:14" x14ac:dyDescent="0.2">
      <c r="A880" s="1" t="str">
        <f t="shared" si="39"/>
        <v/>
      </c>
      <c r="B880" s="15"/>
      <c r="C880" s="16" t="str">
        <f>IF(B880="","",COUNTIF(INDEX($B:$B,5):B880,B880))</f>
        <v/>
      </c>
      <c r="D880" s="17"/>
      <c r="E880" s="6"/>
      <c r="F880" s="15"/>
      <c r="G880" s="6"/>
      <c r="H880" s="6"/>
      <c r="I880" s="15"/>
      <c r="J880" s="18"/>
      <c r="K880" s="19" t="str">
        <f t="shared" si="40"/>
        <v/>
      </c>
      <c r="L880" s="20" t="str">
        <f t="shared" si="41"/>
        <v/>
      </c>
      <c r="M880" s="17"/>
      <c r="N880" s="21" t="str">
        <f>IF(B880="","",TRIM(IF(COUNTIF('Registru PV'!$B$5:$B$304,B880)=0,"PV inexistent în registru. ","")&amp;IF(OR(D880="",F880="",G880="",H880="",I880=""),"Date incomplete. ","")&amp;IF(AND(N(L880)&lt;&gt;0,M880=""),"Diferență fără observație. ","")&amp;IF(AND(OR(I880="Deteriorat",I880="Defect",I880="Lipsă"),M880=""),"Stare fără observație. ","")))</f>
        <v/>
      </c>
    </row>
    <row r="881" spans="1:14" x14ac:dyDescent="0.2">
      <c r="A881" s="1" t="str">
        <f t="shared" si="39"/>
        <v/>
      </c>
      <c r="B881" s="15"/>
      <c r="C881" s="16" t="str">
        <f>IF(B881="","",COUNTIF(INDEX($B:$B,5):B881,B881))</f>
        <v/>
      </c>
      <c r="D881" s="17"/>
      <c r="E881" s="6"/>
      <c r="F881" s="15"/>
      <c r="G881" s="6"/>
      <c r="H881" s="6"/>
      <c r="I881" s="15"/>
      <c r="J881" s="18"/>
      <c r="K881" s="19" t="str">
        <f t="shared" si="40"/>
        <v/>
      </c>
      <c r="L881" s="20" t="str">
        <f t="shared" si="41"/>
        <v/>
      </c>
      <c r="M881" s="17"/>
      <c r="N881" s="21" t="str">
        <f>IF(B881="","",TRIM(IF(COUNTIF('Registru PV'!$B$5:$B$304,B881)=0,"PV inexistent în registru. ","")&amp;IF(OR(D881="",F881="",G881="",H881="",I881=""),"Date incomplete. ","")&amp;IF(AND(N(L881)&lt;&gt;0,M881=""),"Diferență fără observație. ","")&amp;IF(AND(OR(I881="Deteriorat",I881="Defect",I881="Lipsă"),M881=""),"Stare fără observație. ","")))</f>
        <v/>
      </c>
    </row>
    <row r="882" spans="1:14" x14ac:dyDescent="0.2">
      <c r="A882" s="1" t="str">
        <f t="shared" si="39"/>
        <v/>
      </c>
      <c r="B882" s="15"/>
      <c r="C882" s="16" t="str">
        <f>IF(B882="","",COUNTIF(INDEX($B:$B,5):B882,B882))</f>
        <v/>
      </c>
      <c r="D882" s="17"/>
      <c r="E882" s="6"/>
      <c r="F882" s="15"/>
      <c r="G882" s="6"/>
      <c r="H882" s="6"/>
      <c r="I882" s="15"/>
      <c r="J882" s="18"/>
      <c r="K882" s="19" t="str">
        <f t="shared" si="40"/>
        <v/>
      </c>
      <c r="L882" s="20" t="str">
        <f t="shared" si="41"/>
        <v/>
      </c>
      <c r="M882" s="17"/>
      <c r="N882" s="21" t="str">
        <f>IF(B882="","",TRIM(IF(COUNTIF('Registru PV'!$B$5:$B$304,B882)=0,"PV inexistent în registru. ","")&amp;IF(OR(D882="",F882="",G882="",H882="",I882=""),"Date incomplete. ","")&amp;IF(AND(N(L882)&lt;&gt;0,M882=""),"Diferență fără observație. ","")&amp;IF(AND(OR(I882="Deteriorat",I882="Defect",I882="Lipsă"),M882=""),"Stare fără observație. ","")))</f>
        <v/>
      </c>
    </row>
    <row r="883" spans="1:14" x14ac:dyDescent="0.2">
      <c r="A883" s="1" t="str">
        <f t="shared" si="39"/>
        <v/>
      </c>
      <c r="B883" s="15"/>
      <c r="C883" s="16" t="str">
        <f>IF(B883="","",COUNTIF(INDEX($B:$B,5):B883,B883))</f>
        <v/>
      </c>
      <c r="D883" s="17"/>
      <c r="E883" s="6"/>
      <c r="F883" s="15"/>
      <c r="G883" s="6"/>
      <c r="H883" s="6"/>
      <c r="I883" s="15"/>
      <c r="J883" s="18"/>
      <c r="K883" s="19" t="str">
        <f t="shared" si="40"/>
        <v/>
      </c>
      <c r="L883" s="20" t="str">
        <f t="shared" si="41"/>
        <v/>
      </c>
      <c r="M883" s="17"/>
      <c r="N883" s="21" t="str">
        <f>IF(B883="","",TRIM(IF(COUNTIF('Registru PV'!$B$5:$B$304,B883)=0,"PV inexistent în registru. ","")&amp;IF(OR(D883="",F883="",G883="",H883="",I883=""),"Date incomplete. ","")&amp;IF(AND(N(L883)&lt;&gt;0,M883=""),"Diferență fără observație. ","")&amp;IF(AND(OR(I883="Deteriorat",I883="Defect",I883="Lipsă"),M883=""),"Stare fără observație. ","")))</f>
        <v/>
      </c>
    </row>
    <row r="884" spans="1:14" x14ac:dyDescent="0.2">
      <c r="A884" s="1" t="str">
        <f t="shared" si="39"/>
        <v/>
      </c>
      <c r="B884" s="15"/>
      <c r="C884" s="16" t="str">
        <f>IF(B884="","",COUNTIF(INDEX($B:$B,5):B884,B884))</f>
        <v/>
      </c>
      <c r="D884" s="17"/>
      <c r="E884" s="6"/>
      <c r="F884" s="15"/>
      <c r="G884" s="6"/>
      <c r="H884" s="6"/>
      <c r="I884" s="15"/>
      <c r="J884" s="18"/>
      <c r="K884" s="19" t="str">
        <f t="shared" si="40"/>
        <v/>
      </c>
      <c r="L884" s="20" t="str">
        <f t="shared" si="41"/>
        <v/>
      </c>
      <c r="M884" s="17"/>
      <c r="N884" s="21" t="str">
        <f>IF(B884="","",TRIM(IF(COUNTIF('Registru PV'!$B$5:$B$304,B884)=0,"PV inexistent în registru. ","")&amp;IF(OR(D884="",F884="",G884="",H884="",I884=""),"Date incomplete. ","")&amp;IF(AND(N(L884)&lt;&gt;0,M884=""),"Diferență fără observație. ","")&amp;IF(AND(OR(I884="Deteriorat",I884="Defect",I884="Lipsă"),M884=""),"Stare fără observație. ","")))</f>
        <v/>
      </c>
    </row>
    <row r="885" spans="1:14" x14ac:dyDescent="0.2">
      <c r="A885" s="1" t="str">
        <f t="shared" si="39"/>
        <v/>
      </c>
      <c r="B885" s="15"/>
      <c r="C885" s="16" t="str">
        <f>IF(B885="","",COUNTIF(INDEX($B:$B,5):B885,B885))</f>
        <v/>
      </c>
      <c r="D885" s="17"/>
      <c r="E885" s="6"/>
      <c r="F885" s="15"/>
      <c r="G885" s="6"/>
      <c r="H885" s="6"/>
      <c r="I885" s="15"/>
      <c r="J885" s="18"/>
      <c r="K885" s="19" t="str">
        <f t="shared" si="40"/>
        <v/>
      </c>
      <c r="L885" s="20" t="str">
        <f t="shared" si="41"/>
        <v/>
      </c>
      <c r="M885" s="17"/>
      <c r="N885" s="21" t="str">
        <f>IF(B885="","",TRIM(IF(COUNTIF('Registru PV'!$B$5:$B$304,B885)=0,"PV inexistent în registru. ","")&amp;IF(OR(D885="",F885="",G885="",H885="",I885=""),"Date incomplete. ","")&amp;IF(AND(N(L885)&lt;&gt;0,M885=""),"Diferență fără observație. ","")&amp;IF(AND(OR(I885="Deteriorat",I885="Defect",I885="Lipsă"),M885=""),"Stare fără observație. ","")))</f>
        <v/>
      </c>
    </row>
    <row r="886" spans="1:14" x14ac:dyDescent="0.2">
      <c r="A886" s="1" t="str">
        <f t="shared" si="39"/>
        <v/>
      </c>
      <c r="B886" s="15"/>
      <c r="C886" s="16" t="str">
        <f>IF(B886="","",COUNTIF(INDEX($B:$B,5):B886,B886))</f>
        <v/>
      </c>
      <c r="D886" s="17"/>
      <c r="E886" s="6"/>
      <c r="F886" s="15"/>
      <c r="G886" s="6"/>
      <c r="H886" s="6"/>
      <c r="I886" s="15"/>
      <c r="J886" s="18"/>
      <c r="K886" s="19" t="str">
        <f t="shared" si="40"/>
        <v/>
      </c>
      <c r="L886" s="20" t="str">
        <f t="shared" si="41"/>
        <v/>
      </c>
      <c r="M886" s="17"/>
      <c r="N886" s="21" t="str">
        <f>IF(B886="","",TRIM(IF(COUNTIF('Registru PV'!$B$5:$B$304,B886)=0,"PV inexistent în registru. ","")&amp;IF(OR(D886="",F886="",G886="",H886="",I886=""),"Date incomplete. ","")&amp;IF(AND(N(L886)&lt;&gt;0,M886=""),"Diferență fără observație. ","")&amp;IF(AND(OR(I886="Deteriorat",I886="Defect",I886="Lipsă"),M886=""),"Stare fără observație. ","")))</f>
        <v/>
      </c>
    </row>
    <row r="887" spans="1:14" x14ac:dyDescent="0.2">
      <c r="A887" s="1" t="str">
        <f t="shared" si="39"/>
        <v/>
      </c>
      <c r="B887" s="15"/>
      <c r="C887" s="16" t="str">
        <f>IF(B887="","",COUNTIF(INDEX($B:$B,5):B887,B887))</f>
        <v/>
      </c>
      <c r="D887" s="17"/>
      <c r="E887" s="6"/>
      <c r="F887" s="15"/>
      <c r="G887" s="6"/>
      <c r="H887" s="6"/>
      <c r="I887" s="15"/>
      <c r="J887" s="18"/>
      <c r="K887" s="19" t="str">
        <f t="shared" si="40"/>
        <v/>
      </c>
      <c r="L887" s="20" t="str">
        <f t="shared" si="41"/>
        <v/>
      </c>
      <c r="M887" s="17"/>
      <c r="N887" s="21" t="str">
        <f>IF(B887="","",TRIM(IF(COUNTIF('Registru PV'!$B$5:$B$304,B887)=0,"PV inexistent în registru. ","")&amp;IF(OR(D887="",F887="",G887="",H887="",I887=""),"Date incomplete. ","")&amp;IF(AND(N(L887)&lt;&gt;0,M887=""),"Diferență fără observație. ","")&amp;IF(AND(OR(I887="Deteriorat",I887="Defect",I887="Lipsă"),M887=""),"Stare fără observație. ","")))</f>
        <v/>
      </c>
    </row>
    <row r="888" spans="1:14" x14ac:dyDescent="0.2">
      <c r="A888" s="1" t="str">
        <f t="shared" si="39"/>
        <v/>
      </c>
      <c r="B888" s="15"/>
      <c r="C888" s="16" t="str">
        <f>IF(B888="","",COUNTIF(INDEX($B:$B,5):B888,B888))</f>
        <v/>
      </c>
      <c r="D888" s="17"/>
      <c r="E888" s="6"/>
      <c r="F888" s="15"/>
      <c r="G888" s="6"/>
      <c r="H888" s="6"/>
      <c r="I888" s="15"/>
      <c r="J888" s="18"/>
      <c r="K888" s="19" t="str">
        <f t="shared" si="40"/>
        <v/>
      </c>
      <c r="L888" s="20" t="str">
        <f t="shared" si="41"/>
        <v/>
      </c>
      <c r="M888" s="17"/>
      <c r="N888" s="21" t="str">
        <f>IF(B888="","",TRIM(IF(COUNTIF('Registru PV'!$B$5:$B$304,B888)=0,"PV inexistent în registru. ","")&amp;IF(OR(D888="",F888="",G888="",H888="",I888=""),"Date incomplete. ","")&amp;IF(AND(N(L888)&lt;&gt;0,M888=""),"Diferență fără observație. ","")&amp;IF(AND(OR(I888="Deteriorat",I888="Defect",I888="Lipsă"),M888=""),"Stare fără observație. ","")))</f>
        <v/>
      </c>
    </row>
    <row r="889" spans="1:14" x14ac:dyDescent="0.2">
      <c r="A889" s="1" t="str">
        <f t="shared" si="39"/>
        <v/>
      </c>
      <c r="B889" s="15"/>
      <c r="C889" s="16" t="str">
        <f>IF(B889="","",COUNTIF(INDEX($B:$B,5):B889,B889))</f>
        <v/>
      </c>
      <c r="D889" s="17"/>
      <c r="E889" s="6"/>
      <c r="F889" s="15"/>
      <c r="G889" s="6"/>
      <c r="H889" s="6"/>
      <c r="I889" s="15"/>
      <c r="J889" s="18"/>
      <c r="K889" s="19" t="str">
        <f t="shared" si="40"/>
        <v/>
      </c>
      <c r="L889" s="20" t="str">
        <f t="shared" si="41"/>
        <v/>
      </c>
      <c r="M889" s="17"/>
      <c r="N889" s="21" t="str">
        <f>IF(B889="","",TRIM(IF(COUNTIF('Registru PV'!$B$5:$B$304,B889)=0,"PV inexistent în registru. ","")&amp;IF(OR(D889="",F889="",G889="",H889="",I889=""),"Date incomplete. ","")&amp;IF(AND(N(L889)&lt;&gt;0,M889=""),"Diferență fără observație. ","")&amp;IF(AND(OR(I889="Deteriorat",I889="Defect",I889="Lipsă"),M889=""),"Stare fără observație. ","")))</f>
        <v/>
      </c>
    </row>
    <row r="890" spans="1:14" x14ac:dyDescent="0.2">
      <c r="A890" s="1" t="str">
        <f t="shared" si="39"/>
        <v/>
      </c>
      <c r="B890" s="15"/>
      <c r="C890" s="16" t="str">
        <f>IF(B890="","",COUNTIF(INDEX($B:$B,5):B890,B890))</f>
        <v/>
      </c>
      <c r="D890" s="17"/>
      <c r="E890" s="6"/>
      <c r="F890" s="15"/>
      <c r="G890" s="6"/>
      <c r="H890" s="6"/>
      <c r="I890" s="15"/>
      <c r="J890" s="18"/>
      <c r="K890" s="19" t="str">
        <f t="shared" si="40"/>
        <v/>
      </c>
      <c r="L890" s="20" t="str">
        <f t="shared" si="41"/>
        <v/>
      </c>
      <c r="M890" s="17"/>
      <c r="N890" s="21" t="str">
        <f>IF(B890="","",TRIM(IF(COUNTIF('Registru PV'!$B$5:$B$304,B890)=0,"PV inexistent în registru. ","")&amp;IF(OR(D890="",F890="",G890="",H890="",I890=""),"Date incomplete. ","")&amp;IF(AND(N(L890)&lt;&gt;0,M890=""),"Diferență fără observație. ","")&amp;IF(AND(OR(I890="Deteriorat",I890="Defect",I890="Lipsă"),M890=""),"Stare fără observație. ","")))</f>
        <v/>
      </c>
    </row>
    <row r="891" spans="1:14" x14ac:dyDescent="0.2">
      <c r="A891" s="1" t="str">
        <f t="shared" si="39"/>
        <v/>
      </c>
      <c r="B891" s="15"/>
      <c r="C891" s="16" t="str">
        <f>IF(B891="","",COUNTIF(INDEX($B:$B,5):B891,B891))</f>
        <v/>
      </c>
      <c r="D891" s="17"/>
      <c r="E891" s="6"/>
      <c r="F891" s="15"/>
      <c r="G891" s="6"/>
      <c r="H891" s="6"/>
      <c r="I891" s="15"/>
      <c r="J891" s="18"/>
      <c r="K891" s="19" t="str">
        <f t="shared" si="40"/>
        <v/>
      </c>
      <c r="L891" s="20" t="str">
        <f t="shared" si="41"/>
        <v/>
      </c>
      <c r="M891" s="17"/>
      <c r="N891" s="21" t="str">
        <f>IF(B891="","",TRIM(IF(COUNTIF('Registru PV'!$B$5:$B$304,B891)=0,"PV inexistent în registru. ","")&amp;IF(OR(D891="",F891="",G891="",H891="",I891=""),"Date incomplete. ","")&amp;IF(AND(N(L891)&lt;&gt;0,M891=""),"Diferență fără observație. ","")&amp;IF(AND(OR(I891="Deteriorat",I891="Defect",I891="Lipsă"),M891=""),"Stare fără observație. ","")))</f>
        <v/>
      </c>
    </row>
    <row r="892" spans="1:14" x14ac:dyDescent="0.2">
      <c r="A892" s="1" t="str">
        <f t="shared" si="39"/>
        <v/>
      </c>
      <c r="B892" s="15"/>
      <c r="C892" s="16" t="str">
        <f>IF(B892="","",COUNTIF(INDEX($B:$B,5):B892,B892))</f>
        <v/>
      </c>
      <c r="D892" s="17"/>
      <c r="E892" s="6"/>
      <c r="F892" s="15"/>
      <c r="G892" s="6"/>
      <c r="H892" s="6"/>
      <c r="I892" s="15"/>
      <c r="J892" s="18"/>
      <c r="K892" s="19" t="str">
        <f t="shared" si="40"/>
        <v/>
      </c>
      <c r="L892" s="20" t="str">
        <f t="shared" si="41"/>
        <v/>
      </c>
      <c r="M892" s="17"/>
      <c r="N892" s="21" t="str">
        <f>IF(B892="","",TRIM(IF(COUNTIF('Registru PV'!$B$5:$B$304,B892)=0,"PV inexistent în registru. ","")&amp;IF(OR(D892="",F892="",G892="",H892="",I892=""),"Date incomplete. ","")&amp;IF(AND(N(L892)&lt;&gt;0,M892=""),"Diferență fără observație. ","")&amp;IF(AND(OR(I892="Deteriorat",I892="Defect",I892="Lipsă"),M892=""),"Stare fără observație. ","")))</f>
        <v/>
      </c>
    </row>
    <row r="893" spans="1:14" x14ac:dyDescent="0.2">
      <c r="A893" s="1" t="str">
        <f t="shared" si="39"/>
        <v/>
      </c>
      <c r="B893" s="15"/>
      <c r="C893" s="16" t="str">
        <f>IF(B893="","",COUNTIF(INDEX($B:$B,5):B893,B893))</f>
        <v/>
      </c>
      <c r="D893" s="17"/>
      <c r="E893" s="6"/>
      <c r="F893" s="15"/>
      <c r="G893" s="6"/>
      <c r="H893" s="6"/>
      <c r="I893" s="15"/>
      <c r="J893" s="18"/>
      <c r="K893" s="19" t="str">
        <f t="shared" si="40"/>
        <v/>
      </c>
      <c r="L893" s="20" t="str">
        <f t="shared" si="41"/>
        <v/>
      </c>
      <c r="M893" s="17"/>
      <c r="N893" s="21" t="str">
        <f>IF(B893="","",TRIM(IF(COUNTIF('Registru PV'!$B$5:$B$304,B893)=0,"PV inexistent în registru. ","")&amp;IF(OR(D893="",F893="",G893="",H893="",I893=""),"Date incomplete. ","")&amp;IF(AND(N(L893)&lt;&gt;0,M893=""),"Diferență fără observație. ","")&amp;IF(AND(OR(I893="Deteriorat",I893="Defect",I893="Lipsă"),M893=""),"Stare fără observație. ","")))</f>
        <v/>
      </c>
    </row>
    <row r="894" spans="1:14" x14ac:dyDescent="0.2">
      <c r="A894" s="1" t="str">
        <f t="shared" si="39"/>
        <v/>
      </c>
      <c r="B894" s="15"/>
      <c r="C894" s="16" t="str">
        <f>IF(B894="","",COUNTIF(INDEX($B:$B,5):B894,B894))</f>
        <v/>
      </c>
      <c r="D894" s="17"/>
      <c r="E894" s="6"/>
      <c r="F894" s="15"/>
      <c r="G894" s="6"/>
      <c r="H894" s="6"/>
      <c r="I894" s="15"/>
      <c r="J894" s="18"/>
      <c r="K894" s="19" t="str">
        <f t="shared" si="40"/>
        <v/>
      </c>
      <c r="L894" s="20" t="str">
        <f t="shared" si="41"/>
        <v/>
      </c>
      <c r="M894" s="17"/>
      <c r="N894" s="21" t="str">
        <f>IF(B894="","",TRIM(IF(COUNTIF('Registru PV'!$B$5:$B$304,B894)=0,"PV inexistent în registru. ","")&amp;IF(OR(D894="",F894="",G894="",H894="",I894=""),"Date incomplete. ","")&amp;IF(AND(N(L894)&lt;&gt;0,M894=""),"Diferență fără observație. ","")&amp;IF(AND(OR(I894="Deteriorat",I894="Defect",I894="Lipsă"),M894=""),"Stare fără observație. ","")))</f>
        <v/>
      </c>
    </row>
    <row r="895" spans="1:14" x14ac:dyDescent="0.2">
      <c r="A895" s="1" t="str">
        <f t="shared" si="39"/>
        <v/>
      </c>
      <c r="B895" s="15"/>
      <c r="C895" s="16" t="str">
        <f>IF(B895="","",COUNTIF(INDEX($B:$B,5):B895,B895))</f>
        <v/>
      </c>
      <c r="D895" s="17"/>
      <c r="E895" s="6"/>
      <c r="F895" s="15"/>
      <c r="G895" s="6"/>
      <c r="H895" s="6"/>
      <c r="I895" s="15"/>
      <c r="J895" s="18"/>
      <c r="K895" s="19" t="str">
        <f t="shared" si="40"/>
        <v/>
      </c>
      <c r="L895" s="20" t="str">
        <f t="shared" si="41"/>
        <v/>
      </c>
      <c r="M895" s="17"/>
      <c r="N895" s="21" t="str">
        <f>IF(B895="","",TRIM(IF(COUNTIF('Registru PV'!$B$5:$B$304,B895)=0,"PV inexistent în registru. ","")&amp;IF(OR(D895="",F895="",G895="",H895="",I895=""),"Date incomplete. ","")&amp;IF(AND(N(L895)&lt;&gt;0,M895=""),"Diferență fără observație. ","")&amp;IF(AND(OR(I895="Deteriorat",I895="Defect",I895="Lipsă"),M895=""),"Stare fără observație. ","")))</f>
        <v/>
      </c>
    </row>
    <row r="896" spans="1:14" x14ac:dyDescent="0.2">
      <c r="A896" s="1" t="str">
        <f t="shared" si="39"/>
        <v/>
      </c>
      <c r="B896" s="15"/>
      <c r="C896" s="16" t="str">
        <f>IF(B896="","",COUNTIF(INDEX($B:$B,5):B896,B896))</f>
        <v/>
      </c>
      <c r="D896" s="17"/>
      <c r="E896" s="6"/>
      <c r="F896" s="15"/>
      <c r="G896" s="6"/>
      <c r="H896" s="6"/>
      <c r="I896" s="15"/>
      <c r="J896" s="18"/>
      <c r="K896" s="19" t="str">
        <f t="shared" si="40"/>
        <v/>
      </c>
      <c r="L896" s="20" t="str">
        <f t="shared" si="41"/>
        <v/>
      </c>
      <c r="M896" s="17"/>
      <c r="N896" s="21" t="str">
        <f>IF(B896="","",TRIM(IF(COUNTIF('Registru PV'!$B$5:$B$304,B896)=0,"PV inexistent în registru. ","")&amp;IF(OR(D896="",F896="",G896="",H896="",I896=""),"Date incomplete. ","")&amp;IF(AND(N(L896)&lt;&gt;0,M896=""),"Diferență fără observație. ","")&amp;IF(AND(OR(I896="Deteriorat",I896="Defect",I896="Lipsă"),M896=""),"Stare fără observație. ","")))</f>
        <v/>
      </c>
    </row>
    <row r="897" spans="1:14" x14ac:dyDescent="0.2">
      <c r="A897" s="1" t="str">
        <f t="shared" si="39"/>
        <v/>
      </c>
      <c r="B897" s="15"/>
      <c r="C897" s="16" t="str">
        <f>IF(B897="","",COUNTIF(INDEX($B:$B,5):B897,B897))</f>
        <v/>
      </c>
      <c r="D897" s="17"/>
      <c r="E897" s="6"/>
      <c r="F897" s="15"/>
      <c r="G897" s="6"/>
      <c r="H897" s="6"/>
      <c r="I897" s="15"/>
      <c r="J897" s="18"/>
      <c r="K897" s="19" t="str">
        <f t="shared" si="40"/>
        <v/>
      </c>
      <c r="L897" s="20" t="str">
        <f t="shared" si="41"/>
        <v/>
      </c>
      <c r="M897" s="17"/>
      <c r="N897" s="21" t="str">
        <f>IF(B897="","",TRIM(IF(COUNTIF('Registru PV'!$B$5:$B$304,B897)=0,"PV inexistent în registru. ","")&amp;IF(OR(D897="",F897="",G897="",H897="",I897=""),"Date incomplete. ","")&amp;IF(AND(N(L897)&lt;&gt;0,M897=""),"Diferență fără observație. ","")&amp;IF(AND(OR(I897="Deteriorat",I897="Defect",I897="Lipsă"),M897=""),"Stare fără observație. ","")))</f>
        <v/>
      </c>
    </row>
    <row r="898" spans="1:14" x14ac:dyDescent="0.2">
      <c r="A898" s="1" t="str">
        <f t="shared" si="39"/>
        <v/>
      </c>
      <c r="B898" s="15"/>
      <c r="C898" s="16" t="str">
        <f>IF(B898="","",COUNTIF(INDEX($B:$B,5):B898,B898))</f>
        <v/>
      </c>
      <c r="D898" s="17"/>
      <c r="E898" s="6"/>
      <c r="F898" s="15"/>
      <c r="G898" s="6"/>
      <c r="H898" s="6"/>
      <c r="I898" s="15"/>
      <c r="J898" s="18"/>
      <c r="K898" s="19" t="str">
        <f t="shared" si="40"/>
        <v/>
      </c>
      <c r="L898" s="20" t="str">
        <f t="shared" si="41"/>
        <v/>
      </c>
      <c r="M898" s="17"/>
      <c r="N898" s="21" t="str">
        <f>IF(B898="","",TRIM(IF(COUNTIF('Registru PV'!$B$5:$B$304,B898)=0,"PV inexistent în registru. ","")&amp;IF(OR(D898="",F898="",G898="",H898="",I898=""),"Date incomplete. ","")&amp;IF(AND(N(L898)&lt;&gt;0,M898=""),"Diferență fără observație. ","")&amp;IF(AND(OR(I898="Deteriorat",I898="Defect",I898="Lipsă"),M898=""),"Stare fără observație. ","")))</f>
        <v/>
      </c>
    </row>
    <row r="899" spans="1:14" x14ac:dyDescent="0.2">
      <c r="A899" s="1" t="str">
        <f t="shared" si="39"/>
        <v/>
      </c>
      <c r="B899" s="15"/>
      <c r="C899" s="16" t="str">
        <f>IF(B899="","",COUNTIF(INDEX($B:$B,5):B899,B899))</f>
        <v/>
      </c>
      <c r="D899" s="17"/>
      <c r="E899" s="6"/>
      <c r="F899" s="15"/>
      <c r="G899" s="6"/>
      <c r="H899" s="6"/>
      <c r="I899" s="15"/>
      <c r="J899" s="18"/>
      <c r="K899" s="19" t="str">
        <f t="shared" si="40"/>
        <v/>
      </c>
      <c r="L899" s="20" t="str">
        <f t="shared" si="41"/>
        <v/>
      </c>
      <c r="M899" s="17"/>
      <c r="N899" s="21" t="str">
        <f>IF(B899="","",TRIM(IF(COUNTIF('Registru PV'!$B$5:$B$304,B899)=0,"PV inexistent în registru. ","")&amp;IF(OR(D899="",F899="",G899="",H899="",I899=""),"Date incomplete. ","")&amp;IF(AND(N(L899)&lt;&gt;0,M899=""),"Diferență fără observație. ","")&amp;IF(AND(OR(I899="Deteriorat",I899="Defect",I899="Lipsă"),M899=""),"Stare fără observație. ","")))</f>
        <v/>
      </c>
    </row>
    <row r="900" spans="1:14" x14ac:dyDescent="0.2">
      <c r="A900" s="1" t="str">
        <f t="shared" si="39"/>
        <v/>
      </c>
      <c r="B900" s="15"/>
      <c r="C900" s="16" t="str">
        <f>IF(B900="","",COUNTIF(INDEX($B:$B,5):B900,B900))</f>
        <v/>
      </c>
      <c r="D900" s="17"/>
      <c r="E900" s="6"/>
      <c r="F900" s="15"/>
      <c r="G900" s="6"/>
      <c r="H900" s="6"/>
      <c r="I900" s="15"/>
      <c r="J900" s="18"/>
      <c r="K900" s="19" t="str">
        <f t="shared" si="40"/>
        <v/>
      </c>
      <c r="L900" s="20" t="str">
        <f t="shared" si="41"/>
        <v/>
      </c>
      <c r="M900" s="17"/>
      <c r="N900" s="21" t="str">
        <f>IF(B900="","",TRIM(IF(COUNTIF('Registru PV'!$B$5:$B$304,B900)=0,"PV inexistent în registru. ","")&amp;IF(OR(D900="",F900="",G900="",H900="",I900=""),"Date incomplete. ","")&amp;IF(AND(N(L900)&lt;&gt;0,M900=""),"Diferență fără observație. ","")&amp;IF(AND(OR(I900="Deteriorat",I900="Defect",I900="Lipsă"),M900=""),"Stare fără observație. ","")))</f>
        <v/>
      </c>
    </row>
    <row r="901" spans="1:14" x14ac:dyDescent="0.2">
      <c r="A901" s="1" t="str">
        <f t="shared" ref="A901:A964" si="42">IF(B901="","",B901&amp;"|"&amp;C901)</f>
        <v/>
      </c>
      <c r="B901" s="15"/>
      <c r="C901" s="16" t="str">
        <f>IF(B901="","",COUNTIF(INDEX($B:$B,5):B901,B901))</f>
        <v/>
      </c>
      <c r="D901" s="17"/>
      <c r="E901" s="6"/>
      <c r="F901" s="15"/>
      <c r="G901" s="6"/>
      <c r="H901" s="6"/>
      <c r="I901" s="15"/>
      <c r="J901" s="18"/>
      <c r="K901" s="19" t="str">
        <f t="shared" ref="K901:K964" si="43">IF(OR(B901="",J901=""),"",G901*J901)</f>
        <v/>
      </c>
      <c r="L901" s="20" t="str">
        <f t="shared" ref="L901:L964" si="44">IF(OR(G901="",H901=""),"",H901-G901)</f>
        <v/>
      </c>
      <c r="M901" s="17"/>
      <c r="N901" s="21" t="str">
        <f>IF(B901="","",TRIM(IF(COUNTIF('Registru PV'!$B$5:$B$304,B901)=0,"PV inexistent în registru. ","")&amp;IF(OR(D901="",F901="",G901="",H901="",I901=""),"Date incomplete. ","")&amp;IF(AND(N(L901)&lt;&gt;0,M901=""),"Diferență fără observație. ","")&amp;IF(AND(OR(I901="Deteriorat",I901="Defect",I901="Lipsă"),M901=""),"Stare fără observație. ","")))</f>
        <v/>
      </c>
    </row>
    <row r="902" spans="1:14" x14ac:dyDescent="0.2">
      <c r="A902" s="1" t="str">
        <f t="shared" si="42"/>
        <v/>
      </c>
      <c r="B902" s="15"/>
      <c r="C902" s="16" t="str">
        <f>IF(B902="","",COUNTIF(INDEX($B:$B,5):B902,B902))</f>
        <v/>
      </c>
      <c r="D902" s="17"/>
      <c r="E902" s="6"/>
      <c r="F902" s="15"/>
      <c r="G902" s="6"/>
      <c r="H902" s="6"/>
      <c r="I902" s="15"/>
      <c r="J902" s="18"/>
      <c r="K902" s="19" t="str">
        <f t="shared" si="43"/>
        <v/>
      </c>
      <c r="L902" s="20" t="str">
        <f t="shared" si="44"/>
        <v/>
      </c>
      <c r="M902" s="17"/>
      <c r="N902" s="21" t="str">
        <f>IF(B902="","",TRIM(IF(COUNTIF('Registru PV'!$B$5:$B$304,B902)=0,"PV inexistent în registru. ","")&amp;IF(OR(D902="",F902="",G902="",H902="",I902=""),"Date incomplete. ","")&amp;IF(AND(N(L902)&lt;&gt;0,M902=""),"Diferență fără observație. ","")&amp;IF(AND(OR(I902="Deteriorat",I902="Defect",I902="Lipsă"),M902=""),"Stare fără observație. ","")))</f>
        <v/>
      </c>
    </row>
    <row r="903" spans="1:14" x14ac:dyDescent="0.2">
      <c r="A903" s="1" t="str">
        <f t="shared" si="42"/>
        <v/>
      </c>
      <c r="B903" s="15"/>
      <c r="C903" s="16" t="str">
        <f>IF(B903="","",COUNTIF(INDEX($B:$B,5):B903,B903))</f>
        <v/>
      </c>
      <c r="D903" s="17"/>
      <c r="E903" s="6"/>
      <c r="F903" s="15"/>
      <c r="G903" s="6"/>
      <c r="H903" s="6"/>
      <c r="I903" s="15"/>
      <c r="J903" s="18"/>
      <c r="K903" s="19" t="str">
        <f t="shared" si="43"/>
        <v/>
      </c>
      <c r="L903" s="20" t="str">
        <f t="shared" si="44"/>
        <v/>
      </c>
      <c r="M903" s="17"/>
      <c r="N903" s="21" t="str">
        <f>IF(B903="","",TRIM(IF(COUNTIF('Registru PV'!$B$5:$B$304,B903)=0,"PV inexistent în registru. ","")&amp;IF(OR(D903="",F903="",G903="",H903="",I903=""),"Date incomplete. ","")&amp;IF(AND(N(L903)&lt;&gt;0,M903=""),"Diferență fără observație. ","")&amp;IF(AND(OR(I903="Deteriorat",I903="Defect",I903="Lipsă"),M903=""),"Stare fără observație. ","")))</f>
        <v/>
      </c>
    </row>
    <row r="904" spans="1:14" x14ac:dyDescent="0.2">
      <c r="A904" s="1" t="str">
        <f t="shared" si="42"/>
        <v/>
      </c>
      <c r="B904" s="15"/>
      <c r="C904" s="16" t="str">
        <f>IF(B904="","",COUNTIF(INDEX($B:$B,5):B904,B904))</f>
        <v/>
      </c>
      <c r="D904" s="17"/>
      <c r="E904" s="6"/>
      <c r="F904" s="15"/>
      <c r="G904" s="6"/>
      <c r="H904" s="6"/>
      <c r="I904" s="15"/>
      <c r="J904" s="18"/>
      <c r="K904" s="19" t="str">
        <f t="shared" si="43"/>
        <v/>
      </c>
      <c r="L904" s="20" t="str">
        <f t="shared" si="44"/>
        <v/>
      </c>
      <c r="M904" s="17"/>
      <c r="N904" s="21" t="str">
        <f>IF(B904="","",TRIM(IF(COUNTIF('Registru PV'!$B$5:$B$304,B904)=0,"PV inexistent în registru. ","")&amp;IF(OR(D904="",F904="",G904="",H904="",I904=""),"Date incomplete. ","")&amp;IF(AND(N(L904)&lt;&gt;0,M904=""),"Diferență fără observație. ","")&amp;IF(AND(OR(I904="Deteriorat",I904="Defect",I904="Lipsă"),M904=""),"Stare fără observație. ","")))</f>
        <v/>
      </c>
    </row>
    <row r="905" spans="1:14" x14ac:dyDescent="0.2">
      <c r="A905" s="1" t="str">
        <f t="shared" si="42"/>
        <v/>
      </c>
      <c r="B905" s="15"/>
      <c r="C905" s="16" t="str">
        <f>IF(B905="","",COUNTIF(INDEX($B:$B,5):B905,B905))</f>
        <v/>
      </c>
      <c r="D905" s="17"/>
      <c r="E905" s="6"/>
      <c r="F905" s="15"/>
      <c r="G905" s="6"/>
      <c r="H905" s="6"/>
      <c r="I905" s="15"/>
      <c r="J905" s="18"/>
      <c r="K905" s="19" t="str">
        <f t="shared" si="43"/>
        <v/>
      </c>
      <c r="L905" s="20" t="str">
        <f t="shared" si="44"/>
        <v/>
      </c>
      <c r="M905" s="17"/>
      <c r="N905" s="21" t="str">
        <f>IF(B905="","",TRIM(IF(COUNTIF('Registru PV'!$B$5:$B$304,B905)=0,"PV inexistent în registru. ","")&amp;IF(OR(D905="",F905="",G905="",H905="",I905=""),"Date incomplete. ","")&amp;IF(AND(N(L905)&lt;&gt;0,M905=""),"Diferență fără observație. ","")&amp;IF(AND(OR(I905="Deteriorat",I905="Defect",I905="Lipsă"),M905=""),"Stare fără observație. ","")))</f>
        <v/>
      </c>
    </row>
    <row r="906" spans="1:14" x14ac:dyDescent="0.2">
      <c r="A906" s="1" t="str">
        <f t="shared" si="42"/>
        <v/>
      </c>
      <c r="B906" s="15"/>
      <c r="C906" s="16" t="str">
        <f>IF(B906="","",COUNTIF(INDEX($B:$B,5):B906,B906))</f>
        <v/>
      </c>
      <c r="D906" s="17"/>
      <c r="E906" s="6"/>
      <c r="F906" s="15"/>
      <c r="G906" s="6"/>
      <c r="H906" s="6"/>
      <c r="I906" s="15"/>
      <c r="J906" s="18"/>
      <c r="K906" s="19" t="str">
        <f t="shared" si="43"/>
        <v/>
      </c>
      <c r="L906" s="20" t="str">
        <f t="shared" si="44"/>
        <v/>
      </c>
      <c r="M906" s="17"/>
      <c r="N906" s="21" t="str">
        <f>IF(B906="","",TRIM(IF(COUNTIF('Registru PV'!$B$5:$B$304,B906)=0,"PV inexistent în registru. ","")&amp;IF(OR(D906="",F906="",G906="",H906="",I906=""),"Date incomplete. ","")&amp;IF(AND(N(L906)&lt;&gt;0,M906=""),"Diferență fără observație. ","")&amp;IF(AND(OR(I906="Deteriorat",I906="Defect",I906="Lipsă"),M906=""),"Stare fără observație. ","")))</f>
        <v/>
      </c>
    </row>
    <row r="907" spans="1:14" x14ac:dyDescent="0.2">
      <c r="A907" s="1" t="str">
        <f t="shared" si="42"/>
        <v/>
      </c>
      <c r="B907" s="15"/>
      <c r="C907" s="16" t="str">
        <f>IF(B907="","",COUNTIF(INDEX($B:$B,5):B907,B907))</f>
        <v/>
      </c>
      <c r="D907" s="17"/>
      <c r="E907" s="6"/>
      <c r="F907" s="15"/>
      <c r="G907" s="6"/>
      <c r="H907" s="6"/>
      <c r="I907" s="15"/>
      <c r="J907" s="18"/>
      <c r="K907" s="19" t="str">
        <f t="shared" si="43"/>
        <v/>
      </c>
      <c r="L907" s="20" t="str">
        <f t="shared" si="44"/>
        <v/>
      </c>
      <c r="M907" s="17"/>
      <c r="N907" s="21" t="str">
        <f>IF(B907="","",TRIM(IF(COUNTIF('Registru PV'!$B$5:$B$304,B907)=0,"PV inexistent în registru. ","")&amp;IF(OR(D907="",F907="",G907="",H907="",I907=""),"Date incomplete. ","")&amp;IF(AND(N(L907)&lt;&gt;0,M907=""),"Diferență fără observație. ","")&amp;IF(AND(OR(I907="Deteriorat",I907="Defect",I907="Lipsă"),M907=""),"Stare fără observație. ","")))</f>
        <v/>
      </c>
    </row>
    <row r="908" spans="1:14" x14ac:dyDescent="0.2">
      <c r="A908" s="1" t="str">
        <f t="shared" si="42"/>
        <v/>
      </c>
      <c r="B908" s="15"/>
      <c r="C908" s="16" t="str">
        <f>IF(B908="","",COUNTIF(INDEX($B:$B,5):B908,B908))</f>
        <v/>
      </c>
      <c r="D908" s="17"/>
      <c r="E908" s="6"/>
      <c r="F908" s="15"/>
      <c r="G908" s="6"/>
      <c r="H908" s="6"/>
      <c r="I908" s="15"/>
      <c r="J908" s="18"/>
      <c r="K908" s="19" t="str">
        <f t="shared" si="43"/>
        <v/>
      </c>
      <c r="L908" s="20" t="str">
        <f t="shared" si="44"/>
        <v/>
      </c>
      <c r="M908" s="17"/>
      <c r="N908" s="21" t="str">
        <f>IF(B908="","",TRIM(IF(COUNTIF('Registru PV'!$B$5:$B$304,B908)=0,"PV inexistent în registru. ","")&amp;IF(OR(D908="",F908="",G908="",H908="",I908=""),"Date incomplete. ","")&amp;IF(AND(N(L908)&lt;&gt;0,M908=""),"Diferență fără observație. ","")&amp;IF(AND(OR(I908="Deteriorat",I908="Defect",I908="Lipsă"),M908=""),"Stare fără observație. ","")))</f>
        <v/>
      </c>
    </row>
    <row r="909" spans="1:14" x14ac:dyDescent="0.2">
      <c r="A909" s="1" t="str">
        <f t="shared" si="42"/>
        <v/>
      </c>
      <c r="B909" s="15"/>
      <c r="C909" s="16" t="str">
        <f>IF(B909="","",COUNTIF(INDEX($B:$B,5):B909,B909))</f>
        <v/>
      </c>
      <c r="D909" s="17"/>
      <c r="E909" s="6"/>
      <c r="F909" s="15"/>
      <c r="G909" s="6"/>
      <c r="H909" s="6"/>
      <c r="I909" s="15"/>
      <c r="J909" s="18"/>
      <c r="K909" s="19" t="str">
        <f t="shared" si="43"/>
        <v/>
      </c>
      <c r="L909" s="20" t="str">
        <f t="shared" si="44"/>
        <v/>
      </c>
      <c r="M909" s="17"/>
      <c r="N909" s="21" t="str">
        <f>IF(B909="","",TRIM(IF(COUNTIF('Registru PV'!$B$5:$B$304,B909)=0,"PV inexistent în registru. ","")&amp;IF(OR(D909="",F909="",G909="",H909="",I909=""),"Date incomplete. ","")&amp;IF(AND(N(L909)&lt;&gt;0,M909=""),"Diferență fără observație. ","")&amp;IF(AND(OR(I909="Deteriorat",I909="Defect",I909="Lipsă"),M909=""),"Stare fără observație. ","")))</f>
        <v/>
      </c>
    </row>
    <row r="910" spans="1:14" x14ac:dyDescent="0.2">
      <c r="A910" s="1" t="str">
        <f t="shared" si="42"/>
        <v/>
      </c>
      <c r="B910" s="15"/>
      <c r="C910" s="16" t="str">
        <f>IF(B910="","",COUNTIF(INDEX($B:$B,5):B910,B910))</f>
        <v/>
      </c>
      <c r="D910" s="17"/>
      <c r="E910" s="6"/>
      <c r="F910" s="15"/>
      <c r="G910" s="6"/>
      <c r="H910" s="6"/>
      <c r="I910" s="15"/>
      <c r="J910" s="18"/>
      <c r="K910" s="19" t="str">
        <f t="shared" si="43"/>
        <v/>
      </c>
      <c r="L910" s="20" t="str">
        <f t="shared" si="44"/>
        <v/>
      </c>
      <c r="M910" s="17"/>
      <c r="N910" s="21" t="str">
        <f>IF(B910="","",TRIM(IF(COUNTIF('Registru PV'!$B$5:$B$304,B910)=0,"PV inexistent în registru. ","")&amp;IF(OR(D910="",F910="",G910="",H910="",I910=""),"Date incomplete. ","")&amp;IF(AND(N(L910)&lt;&gt;0,M910=""),"Diferență fără observație. ","")&amp;IF(AND(OR(I910="Deteriorat",I910="Defect",I910="Lipsă"),M910=""),"Stare fără observație. ","")))</f>
        <v/>
      </c>
    </row>
    <row r="911" spans="1:14" x14ac:dyDescent="0.2">
      <c r="A911" s="1" t="str">
        <f t="shared" si="42"/>
        <v/>
      </c>
      <c r="B911" s="15"/>
      <c r="C911" s="16" t="str">
        <f>IF(B911="","",COUNTIF(INDEX($B:$B,5):B911,B911))</f>
        <v/>
      </c>
      <c r="D911" s="17"/>
      <c r="E911" s="6"/>
      <c r="F911" s="15"/>
      <c r="G911" s="6"/>
      <c r="H911" s="6"/>
      <c r="I911" s="15"/>
      <c r="J911" s="18"/>
      <c r="K911" s="19" t="str">
        <f t="shared" si="43"/>
        <v/>
      </c>
      <c r="L911" s="20" t="str">
        <f t="shared" si="44"/>
        <v/>
      </c>
      <c r="M911" s="17"/>
      <c r="N911" s="21" t="str">
        <f>IF(B911="","",TRIM(IF(COUNTIF('Registru PV'!$B$5:$B$304,B911)=0,"PV inexistent în registru. ","")&amp;IF(OR(D911="",F911="",G911="",H911="",I911=""),"Date incomplete. ","")&amp;IF(AND(N(L911)&lt;&gt;0,M911=""),"Diferență fără observație. ","")&amp;IF(AND(OR(I911="Deteriorat",I911="Defect",I911="Lipsă"),M911=""),"Stare fără observație. ","")))</f>
        <v/>
      </c>
    </row>
    <row r="912" spans="1:14" x14ac:dyDescent="0.2">
      <c r="A912" s="1" t="str">
        <f t="shared" si="42"/>
        <v/>
      </c>
      <c r="B912" s="15"/>
      <c r="C912" s="16" t="str">
        <f>IF(B912="","",COUNTIF(INDEX($B:$B,5):B912,B912))</f>
        <v/>
      </c>
      <c r="D912" s="17"/>
      <c r="E912" s="6"/>
      <c r="F912" s="15"/>
      <c r="G912" s="6"/>
      <c r="H912" s="6"/>
      <c r="I912" s="15"/>
      <c r="J912" s="18"/>
      <c r="K912" s="19" t="str">
        <f t="shared" si="43"/>
        <v/>
      </c>
      <c r="L912" s="20" t="str">
        <f t="shared" si="44"/>
        <v/>
      </c>
      <c r="M912" s="17"/>
      <c r="N912" s="21" t="str">
        <f>IF(B912="","",TRIM(IF(COUNTIF('Registru PV'!$B$5:$B$304,B912)=0,"PV inexistent în registru. ","")&amp;IF(OR(D912="",F912="",G912="",H912="",I912=""),"Date incomplete. ","")&amp;IF(AND(N(L912)&lt;&gt;0,M912=""),"Diferență fără observație. ","")&amp;IF(AND(OR(I912="Deteriorat",I912="Defect",I912="Lipsă"),M912=""),"Stare fără observație. ","")))</f>
        <v/>
      </c>
    </row>
    <row r="913" spans="1:14" x14ac:dyDescent="0.2">
      <c r="A913" s="1" t="str">
        <f t="shared" si="42"/>
        <v/>
      </c>
      <c r="B913" s="15"/>
      <c r="C913" s="16" t="str">
        <f>IF(B913="","",COUNTIF(INDEX($B:$B,5):B913,B913))</f>
        <v/>
      </c>
      <c r="D913" s="17"/>
      <c r="E913" s="6"/>
      <c r="F913" s="15"/>
      <c r="G913" s="6"/>
      <c r="H913" s="6"/>
      <c r="I913" s="15"/>
      <c r="J913" s="18"/>
      <c r="K913" s="19" t="str">
        <f t="shared" si="43"/>
        <v/>
      </c>
      <c r="L913" s="20" t="str">
        <f t="shared" si="44"/>
        <v/>
      </c>
      <c r="M913" s="17"/>
      <c r="N913" s="21" t="str">
        <f>IF(B913="","",TRIM(IF(COUNTIF('Registru PV'!$B$5:$B$304,B913)=0,"PV inexistent în registru. ","")&amp;IF(OR(D913="",F913="",G913="",H913="",I913=""),"Date incomplete. ","")&amp;IF(AND(N(L913)&lt;&gt;0,M913=""),"Diferență fără observație. ","")&amp;IF(AND(OR(I913="Deteriorat",I913="Defect",I913="Lipsă"),M913=""),"Stare fără observație. ","")))</f>
        <v/>
      </c>
    </row>
    <row r="914" spans="1:14" x14ac:dyDescent="0.2">
      <c r="A914" s="1" t="str">
        <f t="shared" si="42"/>
        <v/>
      </c>
      <c r="B914" s="15"/>
      <c r="C914" s="16" t="str">
        <f>IF(B914="","",COUNTIF(INDEX($B:$B,5):B914,B914))</f>
        <v/>
      </c>
      <c r="D914" s="17"/>
      <c r="E914" s="6"/>
      <c r="F914" s="15"/>
      <c r="G914" s="6"/>
      <c r="H914" s="6"/>
      <c r="I914" s="15"/>
      <c r="J914" s="18"/>
      <c r="K914" s="19" t="str">
        <f t="shared" si="43"/>
        <v/>
      </c>
      <c r="L914" s="20" t="str">
        <f t="shared" si="44"/>
        <v/>
      </c>
      <c r="M914" s="17"/>
      <c r="N914" s="21" t="str">
        <f>IF(B914="","",TRIM(IF(COUNTIF('Registru PV'!$B$5:$B$304,B914)=0,"PV inexistent în registru. ","")&amp;IF(OR(D914="",F914="",G914="",H914="",I914=""),"Date incomplete. ","")&amp;IF(AND(N(L914)&lt;&gt;0,M914=""),"Diferență fără observație. ","")&amp;IF(AND(OR(I914="Deteriorat",I914="Defect",I914="Lipsă"),M914=""),"Stare fără observație. ","")))</f>
        <v/>
      </c>
    </row>
    <row r="915" spans="1:14" x14ac:dyDescent="0.2">
      <c r="A915" s="1" t="str">
        <f t="shared" si="42"/>
        <v/>
      </c>
      <c r="B915" s="15"/>
      <c r="C915" s="16" t="str">
        <f>IF(B915="","",COUNTIF(INDEX($B:$B,5):B915,B915))</f>
        <v/>
      </c>
      <c r="D915" s="17"/>
      <c r="E915" s="6"/>
      <c r="F915" s="15"/>
      <c r="G915" s="6"/>
      <c r="H915" s="6"/>
      <c r="I915" s="15"/>
      <c r="J915" s="18"/>
      <c r="K915" s="19" t="str">
        <f t="shared" si="43"/>
        <v/>
      </c>
      <c r="L915" s="20" t="str">
        <f t="shared" si="44"/>
        <v/>
      </c>
      <c r="M915" s="17"/>
      <c r="N915" s="21" t="str">
        <f>IF(B915="","",TRIM(IF(COUNTIF('Registru PV'!$B$5:$B$304,B915)=0,"PV inexistent în registru. ","")&amp;IF(OR(D915="",F915="",G915="",H915="",I915=""),"Date incomplete. ","")&amp;IF(AND(N(L915)&lt;&gt;0,M915=""),"Diferență fără observație. ","")&amp;IF(AND(OR(I915="Deteriorat",I915="Defect",I915="Lipsă"),M915=""),"Stare fără observație. ","")))</f>
        <v/>
      </c>
    </row>
    <row r="916" spans="1:14" x14ac:dyDescent="0.2">
      <c r="A916" s="1" t="str">
        <f t="shared" si="42"/>
        <v/>
      </c>
      <c r="B916" s="15"/>
      <c r="C916" s="16" t="str">
        <f>IF(B916="","",COUNTIF(INDEX($B:$B,5):B916,B916))</f>
        <v/>
      </c>
      <c r="D916" s="17"/>
      <c r="E916" s="6"/>
      <c r="F916" s="15"/>
      <c r="G916" s="6"/>
      <c r="H916" s="6"/>
      <c r="I916" s="15"/>
      <c r="J916" s="18"/>
      <c r="K916" s="19" t="str">
        <f t="shared" si="43"/>
        <v/>
      </c>
      <c r="L916" s="20" t="str">
        <f t="shared" si="44"/>
        <v/>
      </c>
      <c r="M916" s="17"/>
      <c r="N916" s="21" t="str">
        <f>IF(B916="","",TRIM(IF(COUNTIF('Registru PV'!$B$5:$B$304,B916)=0,"PV inexistent în registru. ","")&amp;IF(OR(D916="",F916="",G916="",H916="",I916=""),"Date incomplete. ","")&amp;IF(AND(N(L916)&lt;&gt;0,M916=""),"Diferență fără observație. ","")&amp;IF(AND(OR(I916="Deteriorat",I916="Defect",I916="Lipsă"),M916=""),"Stare fără observație. ","")))</f>
        <v/>
      </c>
    </row>
    <row r="917" spans="1:14" x14ac:dyDescent="0.2">
      <c r="A917" s="1" t="str">
        <f t="shared" si="42"/>
        <v/>
      </c>
      <c r="B917" s="15"/>
      <c r="C917" s="16" t="str">
        <f>IF(B917="","",COUNTIF(INDEX($B:$B,5):B917,B917))</f>
        <v/>
      </c>
      <c r="D917" s="17"/>
      <c r="E917" s="6"/>
      <c r="F917" s="15"/>
      <c r="G917" s="6"/>
      <c r="H917" s="6"/>
      <c r="I917" s="15"/>
      <c r="J917" s="18"/>
      <c r="K917" s="19" t="str">
        <f t="shared" si="43"/>
        <v/>
      </c>
      <c r="L917" s="20" t="str">
        <f t="shared" si="44"/>
        <v/>
      </c>
      <c r="M917" s="17"/>
      <c r="N917" s="21" t="str">
        <f>IF(B917="","",TRIM(IF(COUNTIF('Registru PV'!$B$5:$B$304,B917)=0,"PV inexistent în registru. ","")&amp;IF(OR(D917="",F917="",G917="",H917="",I917=""),"Date incomplete. ","")&amp;IF(AND(N(L917)&lt;&gt;0,M917=""),"Diferență fără observație. ","")&amp;IF(AND(OR(I917="Deteriorat",I917="Defect",I917="Lipsă"),M917=""),"Stare fără observație. ","")))</f>
        <v/>
      </c>
    </row>
    <row r="918" spans="1:14" x14ac:dyDescent="0.2">
      <c r="A918" s="1" t="str">
        <f t="shared" si="42"/>
        <v/>
      </c>
      <c r="B918" s="15"/>
      <c r="C918" s="16" t="str">
        <f>IF(B918="","",COUNTIF(INDEX($B:$B,5):B918,B918))</f>
        <v/>
      </c>
      <c r="D918" s="17"/>
      <c r="E918" s="6"/>
      <c r="F918" s="15"/>
      <c r="G918" s="6"/>
      <c r="H918" s="6"/>
      <c r="I918" s="15"/>
      <c r="J918" s="18"/>
      <c r="K918" s="19" t="str">
        <f t="shared" si="43"/>
        <v/>
      </c>
      <c r="L918" s="20" t="str">
        <f t="shared" si="44"/>
        <v/>
      </c>
      <c r="M918" s="17"/>
      <c r="N918" s="21" t="str">
        <f>IF(B918="","",TRIM(IF(COUNTIF('Registru PV'!$B$5:$B$304,B918)=0,"PV inexistent în registru. ","")&amp;IF(OR(D918="",F918="",G918="",H918="",I918=""),"Date incomplete. ","")&amp;IF(AND(N(L918)&lt;&gt;0,M918=""),"Diferență fără observație. ","")&amp;IF(AND(OR(I918="Deteriorat",I918="Defect",I918="Lipsă"),M918=""),"Stare fără observație. ","")))</f>
        <v/>
      </c>
    </row>
    <row r="919" spans="1:14" x14ac:dyDescent="0.2">
      <c r="A919" s="1" t="str">
        <f t="shared" si="42"/>
        <v/>
      </c>
      <c r="B919" s="15"/>
      <c r="C919" s="16" t="str">
        <f>IF(B919="","",COUNTIF(INDEX($B:$B,5):B919,B919))</f>
        <v/>
      </c>
      <c r="D919" s="17"/>
      <c r="E919" s="6"/>
      <c r="F919" s="15"/>
      <c r="G919" s="6"/>
      <c r="H919" s="6"/>
      <c r="I919" s="15"/>
      <c r="J919" s="18"/>
      <c r="K919" s="19" t="str">
        <f t="shared" si="43"/>
        <v/>
      </c>
      <c r="L919" s="20" t="str">
        <f t="shared" si="44"/>
        <v/>
      </c>
      <c r="M919" s="17"/>
      <c r="N919" s="21" t="str">
        <f>IF(B919="","",TRIM(IF(COUNTIF('Registru PV'!$B$5:$B$304,B919)=0,"PV inexistent în registru. ","")&amp;IF(OR(D919="",F919="",G919="",H919="",I919=""),"Date incomplete. ","")&amp;IF(AND(N(L919)&lt;&gt;0,M919=""),"Diferență fără observație. ","")&amp;IF(AND(OR(I919="Deteriorat",I919="Defect",I919="Lipsă"),M919=""),"Stare fără observație. ","")))</f>
        <v/>
      </c>
    </row>
    <row r="920" spans="1:14" x14ac:dyDescent="0.2">
      <c r="A920" s="1" t="str">
        <f t="shared" si="42"/>
        <v/>
      </c>
      <c r="B920" s="15"/>
      <c r="C920" s="16" t="str">
        <f>IF(B920="","",COUNTIF(INDEX($B:$B,5):B920,B920))</f>
        <v/>
      </c>
      <c r="D920" s="17"/>
      <c r="E920" s="6"/>
      <c r="F920" s="15"/>
      <c r="G920" s="6"/>
      <c r="H920" s="6"/>
      <c r="I920" s="15"/>
      <c r="J920" s="18"/>
      <c r="K920" s="19" t="str">
        <f t="shared" si="43"/>
        <v/>
      </c>
      <c r="L920" s="20" t="str">
        <f t="shared" si="44"/>
        <v/>
      </c>
      <c r="M920" s="17"/>
      <c r="N920" s="21" t="str">
        <f>IF(B920="","",TRIM(IF(COUNTIF('Registru PV'!$B$5:$B$304,B920)=0,"PV inexistent în registru. ","")&amp;IF(OR(D920="",F920="",G920="",H920="",I920=""),"Date incomplete. ","")&amp;IF(AND(N(L920)&lt;&gt;0,M920=""),"Diferență fără observație. ","")&amp;IF(AND(OR(I920="Deteriorat",I920="Defect",I920="Lipsă"),M920=""),"Stare fără observație. ","")))</f>
        <v/>
      </c>
    </row>
    <row r="921" spans="1:14" x14ac:dyDescent="0.2">
      <c r="A921" s="1" t="str">
        <f t="shared" si="42"/>
        <v/>
      </c>
      <c r="B921" s="15"/>
      <c r="C921" s="16" t="str">
        <f>IF(B921="","",COUNTIF(INDEX($B:$B,5):B921,B921))</f>
        <v/>
      </c>
      <c r="D921" s="17"/>
      <c r="E921" s="6"/>
      <c r="F921" s="15"/>
      <c r="G921" s="6"/>
      <c r="H921" s="6"/>
      <c r="I921" s="15"/>
      <c r="J921" s="18"/>
      <c r="K921" s="19" t="str">
        <f t="shared" si="43"/>
        <v/>
      </c>
      <c r="L921" s="20" t="str">
        <f t="shared" si="44"/>
        <v/>
      </c>
      <c r="M921" s="17"/>
      <c r="N921" s="21" t="str">
        <f>IF(B921="","",TRIM(IF(COUNTIF('Registru PV'!$B$5:$B$304,B921)=0,"PV inexistent în registru. ","")&amp;IF(OR(D921="",F921="",G921="",H921="",I921=""),"Date incomplete. ","")&amp;IF(AND(N(L921)&lt;&gt;0,M921=""),"Diferență fără observație. ","")&amp;IF(AND(OR(I921="Deteriorat",I921="Defect",I921="Lipsă"),M921=""),"Stare fără observație. ","")))</f>
        <v/>
      </c>
    </row>
    <row r="922" spans="1:14" x14ac:dyDescent="0.2">
      <c r="A922" s="1" t="str">
        <f t="shared" si="42"/>
        <v/>
      </c>
      <c r="B922" s="15"/>
      <c r="C922" s="16" t="str">
        <f>IF(B922="","",COUNTIF(INDEX($B:$B,5):B922,B922))</f>
        <v/>
      </c>
      <c r="D922" s="17"/>
      <c r="E922" s="6"/>
      <c r="F922" s="15"/>
      <c r="G922" s="6"/>
      <c r="H922" s="6"/>
      <c r="I922" s="15"/>
      <c r="J922" s="18"/>
      <c r="K922" s="19" t="str">
        <f t="shared" si="43"/>
        <v/>
      </c>
      <c r="L922" s="20" t="str">
        <f t="shared" si="44"/>
        <v/>
      </c>
      <c r="M922" s="17"/>
      <c r="N922" s="21" t="str">
        <f>IF(B922="","",TRIM(IF(COUNTIF('Registru PV'!$B$5:$B$304,B922)=0,"PV inexistent în registru. ","")&amp;IF(OR(D922="",F922="",G922="",H922="",I922=""),"Date incomplete. ","")&amp;IF(AND(N(L922)&lt;&gt;0,M922=""),"Diferență fără observație. ","")&amp;IF(AND(OR(I922="Deteriorat",I922="Defect",I922="Lipsă"),M922=""),"Stare fără observație. ","")))</f>
        <v/>
      </c>
    </row>
    <row r="923" spans="1:14" x14ac:dyDescent="0.2">
      <c r="A923" s="1" t="str">
        <f t="shared" si="42"/>
        <v/>
      </c>
      <c r="B923" s="15"/>
      <c r="C923" s="16" t="str">
        <f>IF(B923="","",COUNTIF(INDEX($B:$B,5):B923,B923))</f>
        <v/>
      </c>
      <c r="D923" s="17"/>
      <c r="E923" s="6"/>
      <c r="F923" s="15"/>
      <c r="G923" s="6"/>
      <c r="H923" s="6"/>
      <c r="I923" s="15"/>
      <c r="J923" s="18"/>
      <c r="K923" s="19" t="str">
        <f t="shared" si="43"/>
        <v/>
      </c>
      <c r="L923" s="20" t="str">
        <f t="shared" si="44"/>
        <v/>
      </c>
      <c r="M923" s="17"/>
      <c r="N923" s="21" t="str">
        <f>IF(B923="","",TRIM(IF(COUNTIF('Registru PV'!$B$5:$B$304,B923)=0,"PV inexistent în registru. ","")&amp;IF(OR(D923="",F923="",G923="",H923="",I923=""),"Date incomplete. ","")&amp;IF(AND(N(L923)&lt;&gt;0,M923=""),"Diferență fără observație. ","")&amp;IF(AND(OR(I923="Deteriorat",I923="Defect",I923="Lipsă"),M923=""),"Stare fără observație. ","")))</f>
        <v/>
      </c>
    </row>
    <row r="924" spans="1:14" x14ac:dyDescent="0.2">
      <c r="A924" s="1" t="str">
        <f t="shared" si="42"/>
        <v/>
      </c>
      <c r="B924" s="15"/>
      <c r="C924" s="16" t="str">
        <f>IF(B924="","",COUNTIF(INDEX($B:$B,5):B924,B924))</f>
        <v/>
      </c>
      <c r="D924" s="17"/>
      <c r="E924" s="6"/>
      <c r="F924" s="15"/>
      <c r="G924" s="6"/>
      <c r="H924" s="6"/>
      <c r="I924" s="15"/>
      <c r="J924" s="18"/>
      <c r="K924" s="19" t="str">
        <f t="shared" si="43"/>
        <v/>
      </c>
      <c r="L924" s="20" t="str">
        <f t="shared" si="44"/>
        <v/>
      </c>
      <c r="M924" s="17"/>
      <c r="N924" s="21" t="str">
        <f>IF(B924="","",TRIM(IF(COUNTIF('Registru PV'!$B$5:$B$304,B924)=0,"PV inexistent în registru. ","")&amp;IF(OR(D924="",F924="",G924="",H924="",I924=""),"Date incomplete. ","")&amp;IF(AND(N(L924)&lt;&gt;0,M924=""),"Diferență fără observație. ","")&amp;IF(AND(OR(I924="Deteriorat",I924="Defect",I924="Lipsă"),M924=""),"Stare fără observație. ","")))</f>
        <v/>
      </c>
    </row>
    <row r="925" spans="1:14" x14ac:dyDescent="0.2">
      <c r="A925" s="1" t="str">
        <f t="shared" si="42"/>
        <v/>
      </c>
      <c r="B925" s="15"/>
      <c r="C925" s="16" t="str">
        <f>IF(B925="","",COUNTIF(INDEX($B:$B,5):B925,B925))</f>
        <v/>
      </c>
      <c r="D925" s="17"/>
      <c r="E925" s="6"/>
      <c r="F925" s="15"/>
      <c r="G925" s="6"/>
      <c r="H925" s="6"/>
      <c r="I925" s="15"/>
      <c r="J925" s="18"/>
      <c r="K925" s="19" t="str">
        <f t="shared" si="43"/>
        <v/>
      </c>
      <c r="L925" s="20" t="str">
        <f t="shared" si="44"/>
        <v/>
      </c>
      <c r="M925" s="17"/>
      <c r="N925" s="21" t="str">
        <f>IF(B925="","",TRIM(IF(COUNTIF('Registru PV'!$B$5:$B$304,B925)=0,"PV inexistent în registru. ","")&amp;IF(OR(D925="",F925="",G925="",H925="",I925=""),"Date incomplete. ","")&amp;IF(AND(N(L925)&lt;&gt;0,M925=""),"Diferență fără observație. ","")&amp;IF(AND(OR(I925="Deteriorat",I925="Defect",I925="Lipsă"),M925=""),"Stare fără observație. ","")))</f>
        <v/>
      </c>
    </row>
    <row r="926" spans="1:14" x14ac:dyDescent="0.2">
      <c r="A926" s="1" t="str">
        <f t="shared" si="42"/>
        <v/>
      </c>
      <c r="B926" s="15"/>
      <c r="C926" s="16" t="str">
        <f>IF(B926="","",COUNTIF(INDEX($B:$B,5):B926,B926))</f>
        <v/>
      </c>
      <c r="D926" s="17"/>
      <c r="E926" s="6"/>
      <c r="F926" s="15"/>
      <c r="G926" s="6"/>
      <c r="H926" s="6"/>
      <c r="I926" s="15"/>
      <c r="J926" s="18"/>
      <c r="K926" s="19" t="str">
        <f t="shared" si="43"/>
        <v/>
      </c>
      <c r="L926" s="20" t="str">
        <f t="shared" si="44"/>
        <v/>
      </c>
      <c r="M926" s="17"/>
      <c r="N926" s="21" t="str">
        <f>IF(B926="","",TRIM(IF(COUNTIF('Registru PV'!$B$5:$B$304,B926)=0,"PV inexistent în registru. ","")&amp;IF(OR(D926="",F926="",G926="",H926="",I926=""),"Date incomplete. ","")&amp;IF(AND(N(L926)&lt;&gt;0,M926=""),"Diferență fără observație. ","")&amp;IF(AND(OR(I926="Deteriorat",I926="Defect",I926="Lipsă"),M926=""),"Stare fără observație. ","")))</f>
        <v/>
      </c>
    </row>
    <row r="927" spans="1:14" x14ac:dyDescent="0.2">
      <c r="A927" s="1" t="str">
        <f t="shared" si="42"/>
        <v/>
      </c>
      <c r="B927" s="15"/>
      <c r="C927" s="16" t="str">
        <f>IF(B927="","",COUNTIF(INDEX($B:$B,5):B927,B927))</f>
        <v/>
      </c>
      <c r="D927" s="17"/>
      <c r="E927" s="6"/>
      <c r="F927" s="15"/>
      <c r="G927" s="6"/>
      <c r="H927" s="6"/>
      <c r="I927" s="15"/>
      <c r="J927" s="18"/>
      <c r="K927" s="19" t="str">
        <f t="shared" si="43"/>
        <v/>
      </c>
      <c r="L927" s="20" t="str">
        <f t="shared" si="44"/>
        <v/>
      </c>
      <c r="M927" s="17"/>
      <c r="N927" s="21" t="str">
        <f>IF(B927="","",TRIM(IF(COUNTIF('Registru PV'!$B$5:$B$304,B927)=0,"PV inexistent în registru. ","")&amp;IF(OR(D927="",F927="",G927="",H927="",I927=""),"Date incomplete. ","")&amp;IF(AND(N(L927)&lt;&gt;0,M927=""),"Diferență fără observație. ","")&amp;IF(AND(OR(I927="Deteriorat",I927="Defect",I927="Lipsă"),M927=""),"Stare fără observație. ","")))</f>
        <v/>
      </c>
    </row>
    <row r="928" spans="1:14" x14ac:dyDescent="0.2">
      <c r="A928" s="1" t="str">
        <f t="shared" si="42"/>
        <v/>
      </c>
      <c r="B928" s="15"/>
      <c r="C928" s="16" t="str">
        <f>IF(B928="","",COUNTIF(INDEX($B:$B,5):B928,B928))</f>
        <v/>
      </c>
      <c r="D928" s="17"/>
      <c r="E928" s="6"/>
      <c r="F928" s="15"/>
      <c r="G928" s="6"/>
      <c r="H928" s="6"/>
      <c r="I928" s="15"/>
      <c r="J928" s="18"/>
      <c r="K928" s="19" t="str">
        <f t="shared" si="43"/>
        <v/>
      </c>
      <c r="L928" s="20" t="str">
        <f t="shared" si="44"/>
        <v/>
      </c>
      <c r="M928" s="17"/>
      <c r="N928" s="21" t="str">
        <f>IF(B928="","",TRIM(IF(COUNTIF('Registru PV'!$B$5:$B$304,B928)=0,"PV inexistent în registru. ","")&amp;IF(OR(D928="",F928="",G928="",H928="",I928=""),"Date incomplete. ","")&amp;IF(AND(N(L928)&lt;&gt;0,M928=""),"Diferență fără observație. ","")&amp;IF(AND(OR(I928="Deteriorat",I928="Defect",I928="Lipsă"),M928=""),"Stare fără observație. ","")))</f>
        <v/>
      </c>
    </row>
    <row r="929" spans="1:14" x14ac:dyDescent="0.2">
      <c r="A929" s="1" t="str">
        <f t="shared" si="42"/>
        <v/>
      </c>
      <c r="B929" s="15"/>
      <c r="C929" s="16" t="str">
        <f>IF(B929="","",COUNTIF(INDEX($B:$B,5):B929,B929))</f>
        <v/>
      </c>
      <c r="D929" s="17"/>
      <c r="E929" s="6"/>
      <c r="F929" s="15"/>
      <c r="G929" s="6"/>
      <c r="H929" s="6"/>
      <c r="I929" s="15"/>
      <c r="J929" s="18"/>
      <c r="K929" s="19" t="str">
        <f t="shared" si="43"/>
        <v/>
      </c>
      <c r="L929" s="20" t="str">
        <f t="shared" si="44"/>
        <v/>
      </c>
      <c r="M929" s="17"/>
      <c r="N929" s="21" t="str">
        <f>IF(B929="","",TRIM(IF(COUNTIF('Registru PV'!$B$5:$B$304,B929)=0,"PV inexistent în registru. ","")&amp;IF(OR(D929="",F929="",G929="",H929="",I929=""),"Date incomplete. ","")&amp;IF(AND(N(L929)&lt;&gt;0,M929=""),"Diferență fără observație. ","")&amp;IF(AND(OR(I929="Deteriorat",I929="Defect",I929="Lipsă"),M929=""),"Stare fără observație. ","")))</f>
        <v/>
      </c>
    </row>
    <row r="930" spans="1:14" x14ac:dyDescent="0.2">
      <c r="A930" s="1" t="str">
        <f t="shared" si="42"/>
        <v/>
      </c>
      <c r="B930" s="15"/>
      <c r="C930" s="16" t="str">
        <f>IF(B930="","",COUNTIF(INDEX($B:$B,5):B930,B930))</f>
        <v/>
      </c>
      <c r="D930" s="17"/>
      <c r="E930" s="6"/>
      <c r="F930" s="15"/>
      <c r="G930" s="6"/>
      <c r="H930" s="6"/>
      <c r="I930" s="15"/>
      <c r="J930" s="18"/>
      <c r="K930" s="19" t="str">
        <f t="shared" si="43"/>
        <v/>
      </c>
      <c r="L930" s="20" t="str">
        <f t="shared" si="44"/>
        <v/>
      </c>
      <c r="M930" s="17"/>
      <c r="N930" s="21" t="str">
        <f>IF(B930="","",TRIM(IF(COUNTIF('Registru PV'!$B$5:$B$304,B930)=0,"PV inexistent în registru. ","")&amp;IF(OR(D930="",F930="",G930="",H930="",I930=""),"Date incomplete. ","")&amp;IF(AND(N(L930)&lt;&gt;0,M930=""),"Diferență fără observație. ","")&amp;IF(AND(OR(I930="Deteriorat",I930="Defect",I930="Lipsă"),M930=""),"Stare fără observație. ","")))</f>
        <v/>
      </c>
    </row>
    <row r="931" spans="1:14" x14ac:dyDescent="0.2">
      <c r="A931" s="1" t="str">
        <f t="shared" si="42"/>
        <v/>
      </c>
      <c r="B931" s="15"/>
      <c r="C931" s="16" t="str">
        <f>IF(B931="","",COUNTIF(INDEX($B:$B,5):B931,B931))</f>
        <v/>
      </c>
      <c r="D931" s="17"/>
      <c r="E931" s="6"/>
      <c r="F931" s="15"/>
      <c r="G931" s="6"/>
      <c r="H931" s="6"/>
      <c r="I931" s="15"/>
      <c r="J931" s="18"/>
      <c r="K931" s="19" t="str">
        <f t="shared" si="43"/>
        <v/>
      </c>
      <c r="L931" s="20" t="str">
        <f t="shared" si="44"/>
        <v/>
      </c>
      <c r="M931" s="17"/>
      <c r="N931" s="21" t="str">
        <f>IF(B931="","",TRIM(IF(COUNTIF('Registru PV'!$B$5:$B$304,B931)=0,"PV inexistent în registru. ","")&amp;IF(OR(D931="",F931="",G931="",H931="",I931=""),"Date incomplete. ","")&amp;IF(AND(N(L931)&lt;&gt;0,M931=""),"Diferență fără observație. ","")&amp;IF(AND(OR(I931="Deteriorat",I931="Defect",I931="Lipsă"),M931=""),"Stare fără observație. ","")))</f>
        <v/>
      </c>
    </row>
    <row r="932" spans="1:14" x14ac:dyDescent="0.2">
      <c r="A932" s="1" t="str">
        <f t="shared" si="42"/>
        <v/>
      </c>
      <c r="B932" s="15"/>
      <c r="C932" s="16" t="str">
        <f>IF(B932="","",COUNTIF(INDEX($B:$B,5):B932,B932))</f>
        <v/>
      </c>
      <c r="D932" s="17"/>
      <c r="E932" s="6"/>
      <c r="F932" s="15"/>
      <c r="G932" s="6"/>
      <c r="H932" s="6"/>
      <c r="I932" s="15"/>
      <c r="J932" s="18"/>
      <c r="K932" s="19" t="str">
        <f t="shared" si="43"/>
        <v/>
      </c>
      <c r="L932" s="20" t="str">
        <f t="shared" si="44"/>
        <v/>
      </c>
      <c r="M932" s="17"/>
      <c r="N932" s="21" t="str">
        <f>IF(B932="","",TRIM(IF(COUNTIF('Registru PV'!$B$5:$B$304,B932)=0,"PV inexistent în registru. ","")&amp;IF(OR(D932="",F932="",G932="",H932="",I932=""),"Date incomplete. ","")&amp;IF(AND(N(L932)&lt;&gt;0,M932=""),"Diferență fără observație. ","")&amp;IF(AND(OR(I932="Deteriorat",I932="Defect",I932="Lipsă"),M932=""),"Stare fără observație. ","")))</f>
        <v/>
      </c>
    </row>
    <row r="933" spans="1:14" x14ac:dyDescent="0.2">
      <c r="A933" s="1" t="str">
        <f t="shared" si="42"/>
        <v/>
      </c>
      <c r="B933" s="15"/>
      <c r="C933" s="16" t="str">
        <f>IF(B933="","",COUNTIF(INDEX($B:$B,5):B933,B933))</f>
        <v/>
      </c>
      <c r="D933" s="17"/>
      <c r="E933" s="6"/>
      <c r="F933" s="15"/>
      <c r="G933" s="6"/>
      <c r="H933" s="6"/>
      <c r="I933" s="15"/>
      <c r="J933" s="18"/>
      <c r="K933" s="19" t="str">
        <f t="shared" si="43"/>
        <v/>
      </c>
      <c r="L933" s="20" t="str">
        <f t="shared" si="44"/>
        <v/>
      </c>
      <c r="M933" s="17"/>
      <c r="N933" s="21" t="str">
        <f>IF(B933="","",TRIM(IF(COUNTIF('Registru PV'!$B$5:$B$304,B933)=0,"PV inexistent în registru. ","")&amp;IF(OR(D933="",F933="",G933="",H933="",I933=""),"Date incomplete. ","")&amp;IF(AND(N(L933)&lt;&gt;0,M933=""),"Diferență fără observație. ","")&amp;IF(AND(OR(I933="Deteriorat",I933="Defect",I933="Lipsă"),M933=""),"Stare fără observație. ","")))</f>
        <v/>
      </c>
    </row>
    <row r="934" spans="1:14" x14ac:dyDescent="0.2">
      <c r="A934" s="1" t="str">
        <f t="shared" si="42"/>
        <v/>
      </c>
      <c r="B934" s="15"/>
      <c r="C934" s="16" t="str">
        <f>IF(B934="","",COUNTIF(INDEX($B:$B,5):B934,B934))</f>
        <v/>
      </c>
      <c r="D934" s="17"/>
      <c r="E934" s="6"/>
      <c r="F934" s="15"/>
      <c r="G934" s="6"/>
      <c r="H934" s="6"/>
      <c r="I934" s="15"/>
      <c r="J934" s="18"/>
      <c r="K934" s="19" t="str">
        <f t="shared" si="43"/>
        <v/>
      </c>
      <c r="L934" s="20" t="str">
        <f t="shared" si="44"/>
        <v/>
      </c>
      <c r="M934" s="17"/>
      <c r="N934" s="21" t="str">
        <f>IF(B934="","",TRIM(IF(COUNTIF('Registru PV'!$B$5:$B$304,B934)=0,"PV inexistent în registru. ","")&amp;IF(OR(D934="",F934="",G934="",H934="",I934=""),"Date incomplete. ","")&amp;IF(AND(N(L934)&lt;&gt;0,M934=""),"Diferență fără observație. ","")&amp;IF(AND(OR(I934="Deteriorat",I934="Defect",I934="Lipsă"),M934=""),"Stare fără observație. ","")))</f>
        <v/>
      </c>
    </row>
    <row r="935" spans="1:14" x14ac:dyDescent="0.2">
      <c r="A935" s="1" t="str">
        <f t="shared" si="42"/>
        <v/>
      </c>
      <c r="B935" s="15"/>
      <c r="C935" s="16" t="str">
        <f>IF(B935="","",COUNTIF(INDEX($B:$B,5):B935,B935))</f>
        <v/>
      </c>
      <c r="D935" s="17"/>
      <c r="E935" s="6"/>
      <c r="F935" s="15"/>
      <c r="G935" s="6"/>
      <c r="H935" s="6"/>
      <c r="I935" s="15"/>
      <c r="J935" s="18"/>
      <c r="K935" s="19" t="str">
        <f t="shared" si="43"/>
        <v/>
      </c>
      <c r="L935" s="20" t="str">
        <f t="shared" si="44"/>
        <v/>
      </c>
      <c r="M935" s="17"/>
      <c r="N935" s="21" t="str">
        <f>IF(B935="","",TRIM(IF(COUNTIF('Registru PV'!$B$5:$B$304,B935)=0,"PV inexistent în registru. ","")&amp;IF(OR(D935="",F935="",G935="",H935="",I935=""),"Date incomplete. ","")&amp;IF(AND(N(L935)&lt;&gt;0,M935=""),"Diferență fără observație. ","")&amp;IF(AND(OR(I935="Deteriorat",I935="Defect",I935="Lipsă"),M935=""),"Stare fără observație. ","")))</f>
        <v/>
      </c>
    </row>
    <row r="936" spans="1:14" x14ac:dyDescent="0.2">
      <c r="A936" s="1" t="str">
        <f t="shared" si="42"/>
        <v/>
      </c>
      <c r="B936" s="15"/>
      <c r="C936" s="16" t="str">
        <f>IF(B936="","",COUNTIF(INDEX($B:$B,5):B936,B936))</f>
        <v/>
      </c>
      <c r="D936" s="17"/>
      <c r="E936" s="6"/>
      <c r="F936" s="15"/>
      <c r="G936" s="6"/>
      <c r="H936" s="6"/>
      <c r="I936" s="15"/>
      <c r="J936" s="18"/>
      <c r="K936" s="19" t="str">
        <f t="shared" si="43"/>
        <v/>
      </c>
      <c r="L936" s="20" t="str">
        <f t="shared" si="44"/>
        <v/>
      </c>
      <c r="M936" s="17"/>
      <c r="N936" s="21" t="str">
        <f>IF(B936="","",TRIM(IF(COUNTIF('Registru PV'!$B$5:$B$304,B936)=0,"PV inexistent în registru. ","")&amp;IF(OR(D936="",F936="",G936="",H936="",I936=""),"Date incomplete. ","")&amp;IF(AND(N(L936)&lt;&gt;0,M936=""),"Diferență fără observație. ","")&amp;IF(AND(OR(I936="Deteriorat",I936="Defect",I936="Lipsă"),M936=""),"Stare fără observație. ","")))</f>
        <v/>
      </c>
    </row>
    <row r="937" spans="1:14" x14ac:dyDescent="0.2">
      <c r="A937" s="1" t="str">
        <f t="shared" si="42"/>
        <v/>
      </c>
      <c r="B937" s="15"/>
      <c r="C937" s="16" t="str">
        <f>IF(B937="","",COUNTIF(INDEX($B:$B,5):B937,B937))</f>
        <v/>
      </c>
      <c r="D937" s="17"/>
      <c r="E937" s="6"/>
      <c r="F937" s="15"/>
      <c r="G937" s="6"/>
      <c r="H937" s="6"/>
      <c r="I937" s="15"/>
      <c r="J937" s="18"/>
      <c r="K937" s="19" t="str">
        <f t="shared" si="43"/>
        <v/>
      </c>
      <c r="L937" s="20" t="str">
        <f t="shared" si="44"/>
        <v/>
      </c>
      <c r="M937" s="17"/>
      <c r="N937" s="21" t="str">
        <f>IF(B937="","",TRIM(IF(COUNTIF('Registru PV'!$B$5:$B$304,B937)=0,"PV inexistent în registru. ","")&amp;IF(OR(D937="",F937="",G937="",H937="",I937=""),"Date incomplete. ","")&amp;IF(AND(N(L937)&lt;&gt;0,M937=""),"Diferență fără observație. ","")&amp;IF(AND(OR(I937="Deteriorat",I937="Defect",I937="Lipsă"),M937=""),"Stare fără observație. ","")))</f>
        <v/>
      </c>
    </row>
    <row r="938" spans="1:14" x14ac:dyDescent="0.2">
      <c r="A938" s="1" t="str">
        <f t="shared" si="42"/>
        <v/>
      </c>
      <c r="B938" s="15"/>
      <c r="C938" s="16" t="str">
        <f>IF(B938="","",COUNTIF(INDEX($B:$B,5):B938,B938))</f>
        <v/>
      </c>
      <c r="D938" s="17"/>
      <c r="E938" s="6"/>
      <c r="F938" s="15"/>
      <c r="G938" s="6"/>
      <c r="H938" s="6"/>
      <c r="I938" s="15"/>
      <c r="J938" s="18"/>
      <c r="K938" s="19" t="str">
        <f t="shared" si="43"/>
        <v/>
      </c>
      <c r="L938" s="20" t="str">
        <f t="shared" si="44"/>
        <v/>
      </c>
      <c r="M938" s="17"/>
      <c r="N938" s="21" t="str">
        <f>IF(B938="","",TRIM(IF(COUNTIF('Registru PV'!$B$5:$B$304,B938)=0,"PV inexistent în registru. ","")&amp;IF(OR(D938="",F938="",G938="",H938="",I938=""),"Date incomplete. ","")&amp;IF(AND(N(L938)&lt;&gt;0,M938=""),"Diferență fără observație. ","")&amp;IF(AND(OR(I938="Deteriorat",I938="Defect",I938="Lipsă"),M938=""),"Stare fără observație. ","")))</f>
        <v/>
      </c>
    </row>
    <row r="939" spans="1:14" x14ac:dyDescent="0.2">
      <c r="A939" s="1" t="str">
        <f t="shared" si="42"/>
        <v/>
      </c>
      <c r="B939" s="15"/>
      <c r="C939" s="16" t="str">
        <f>IF(B939="","",COUNTIF(INDEX($B:$B,5):B939,B939))</f>
        <v/>
      </c>
      <c r="D939" s="17"/>
      <c r="E939" s="6"/>
      <c r="F939" s="15"/>
      <c r="G939" s="6"/>
      <c r="H939" s="6"/>
      <c r="I939" s="15"/>
      <c r="J939" s="18"/>
      <c r="K939" s="19" t="str">
        <f t="shared" si="43"/>
        <v/>
      </c>
      <c r="L939" s="20" t="str">
        <f t="shared" si="44"/>
        <v/>
      </c>
      <c r="M939" s="17"/>
      <c r="N939" s="21" t="str">
        <f>IF(B939="","",TRIM(IF(COUNTIF('Registru PV'!$B$5:$B$304,B939)=0,"PV inexistent în registru. ","")&amp;IF(OR(D939="",F939="",G939="",H939="",I939=""),"Date incomplete. ","")&amp;IF(AND(N(L939)&lt;&gt;0,M939=""),"Diferență fără observație. ","")&amp;IF(AND(OR(I939="Deteriorat",I939="Defect",I939="Lipsă"),M939=""),"Stare fără observație. ","")))</f>
        <v/>
      </c>
    </row>
    <row r="940" spans="1:14" x14ac:dyDescent="0.2">
      <c r="A940" s="1" t="str">
        <f t="shared" si="42"/>
        <v/>
      </c>
      <c r="B940" s="15"/>
      <c r="C940" s="16" t="str">
        <f>IF(B940="","",COUNTIF(INDEX($B:$B,5):B940,B940))</f>
        <v/>
      </c>
      <c r="D940" s="17"/>
      <c r="E940" s="6"/>
      <c r="F940" s="15"/>
      <c r="G940" s="6"/>
      <c r="H940" s="6"/>
      <c r="I940" s="15"/>
      <c r="J940" s="18"/>
      <c r="K940" s="19" t="str">
        <f t="shared" si="43"/>
        <v/>
      </c>
      <c r="L940" s="20" t="str">
        <f t="shared" si="44"/>
        <v/>
      </c>
      <c r="M940" s="17"/>
      <c r="N940" s="21" t="str">
        <f>IF(B940="","",TRIM(IF(COUNTIF('Registru PV'!$B$5:$B$304,B940)=0,"PV inexistent în registru. ","")&amp;IF(OR(D940="",F940="",G940="",H940="",I940=""),"Date incomplete. ","")&amp;IF(AND(N(L940)&lt;&gt;0,M940=""),"Diferență fără observație. ","")&amp;IF(AND(OR(I940="Deteriorat",I940="Defect",I940="Lipsă"),M940=""),"Stare fără observație. ","")))</f>
        <v/>
      </c>
    </row>
    <row r="941" spans="1:14" x14ac:dyDescent="0.2">
      <c r="A941" s="1" t="str">
        <f t="shared" si="42"/>
        <v/>
      </c>
      <c r="B941" s="15"/>
      <c r="C941" s="16" t="str">
        <f>IF(B941="","",COUNTIF(INDEX($B:$B,5):B941,B941))</f>
        <v/>
      </c>
      <c r="D941" s="17"/>
      <c r="E941" s="6"/>
      <c r="F941" s="15"/>
      <c r="G941" s="6"/>
      <c r="H941" s="6"/>
      <c r="I941" s="15"/>
      <c r="J941" s="18"/>
      <c r="K941" s="19" t="str">
        <f t="shared" si="43"/>
        <v/>
      </c>
      <c r="L941" s="20" t="str">
        <f t="shared" si="44"/>
        <v/>
      </c>
      <c r="M941" s="17"/>
      <c r="N941" s="21" t="str">
        <f>IF(B941="","",TRIM(IF(COUNTIF('Registru PV'!$B$5:$B$304,B941)=0,"PV inexistent în registru. ","")&amp;IF(OR(D941="",F941="",G941="",H941="",I941=""),"Date incomplete. ","")&amp;IF(AND(N(L941)&lt;&gt;0,M941=""),"Diferență fără observație. ","")&amp;IF(AND(OR(I941="Deteriorat",I941="Defect",I941="Lipsă"),M941=""),"Stare fără observație. ","")))</f>
        <v/>
      </c>
    </row>
    <row r="942" spans="1:14" x14ac:dyDescent="0.2">
      <c r="A942" s="1" t="str">
        <f t="shared" si="42"/>
        <v/>
      </c>
      <c r="B942" s="15"/>
      <c r="C942" s="16" t="str">
        <f>IF(B942="","",COUNTIF(INDEX($B:$B,5):B942,B942))</f>
        <v/>
      </c>
      <c r="D942" s="17"/>
      <c r="E942" s="6"/>
      <c r="F942" s="15"/>
      <c r="G942" s="6"/>
      <c r="H942" s="6"/>
      <c r="I942" s="15"/>
      <c r="J942" s="18"/>
      <c r="K942" s="19" t="str">
        <f t="shared" si="43"/>
        <v/>
      </c>
      <c r="L942" s="20" t="str">
        <f t="shared" si="44"/>
        <v/>
      </c>
      <c r="M942" s="17"/>
      <c r="N942" s="21" t="str">
        <f>IF(B942="","",TRIM(IF(COUNTIF('Registru PV'!$B$5:$B$304,B942)=0,"PV inexistent în registru. ","")&amp;IF(OR(D942="",F942="",G942="",H942="",I942=""),"Date incomplete. ","")&amp;IF(AND(N(L942)&lt;&gt;0,M942=""),"Diferență fără observație. ","")&amp;IF(AND(OR(I942="Deteriorat",I942="Defect",I942="Lipsă"),M942=""),"Stare fără observație. ","")))</f>
        <v/>
      </c>
    </row>
    <row r="943" spans="1:14" x14ac:dyDescent="0.2">
      <c r="A943" s="1" t="str">
        <f t="shared" si="42"/>
        <v/>
      </c>
      <c r="B943" s="15"/>
      <c r="C943" s="16" t="str">
        <f>IF(B943="","",COUNTIF(INDEX($B:$B,5):B943,B943))</f>
        <v/>
      </c>
      <c r="D943" s="17"/>
      <c r="E943" s="6"/>
      <c r="F943" s="15"/>
      <c r="G943" s="6"/>
      <c r="H943" s="6"/>
      <c r="I943" s="15"/>
      <c r="J943" s="18"/>
      <c r="K943" s="19" t="str">
        <f t="shared" si="43"/>
        <v/>
      </c>
      <c r="L943" s="20" t="str">
        <f t="shared" si="44"/>
        <v/>
      </c>
      <c r="M943" s="17"/>
      <c r="N943" s="21" t="str">
        <f>IF(B943="","",TRIM(IF(COUNTIF('Registru PV'!$B$5:$B$304,B943)=0,"PV inexistent în registru. ","")&amp;IF(OR(D943="",F943="",G943="",H943="",I943=""),"Date incomplete. ","")&amp;IF(AND(N(L943)&lt;&gt;0,M943=""),"Diferență fără observație. ","")&amp;IF(AND(OR(I943="Deteriorat",I943="Defect",I943="Lipsă"),M943=""),"Stare fără observație. ","")))</f>
        <v/>
      </c>
    </row>
    <row r="944" spans="1:14" x14ac:dyDescent="0.2">
      <c r="A944" s="1" t="str">
        <f t="shared" si="42"/>
        <v/>
      </c>
      <c r="B944" s="15"/>
      <c r="C944" s="16" t="str">
        <f>IF(B944="","",COUNTIF(INDEX($B:$B,5):B944,B944))</f>
        <v/>
      </c>
      <c r="D944" s="17"/>
      <c r="E944" s="6"/>
      <c r="F944" s="15"/>
      <c r="G944" s="6"/>
      <c r="H944" s="6"/>
      <c r="I944" s="15"/>
      <c r="J944" s="18"/>
      <c r="K944" s="19" t="str">
        <f t="shared" si="43"/>
        <v/>
      </c>
      <c r="L944" s="20" t="str">
        <f t="shared" si="44"/>
        <v/>
      </c>
      <c r="M944" s="17"/>
      <c r="N944" s="21" t="str">
        <f>IF(B944="","",TRIM(IF(COUNTIF('Registru PV'!$B$5:$B$304,B944)=0,"PV inexistent în registru. ","")&amp;IF(OR(D944="",F944="",G944="",H944="",I944=""),"Date incomplete. ","")&amp;IF(AND(N(L944)&lt;&gt;0,M944=""),"Diferență fără observație. ","")&amp;IF(AND(OR(I944="Deteriorat",I944="Defect",I944="Lipsă"),M944=""),"Stare fără observație. ","")))</f>
        <v/>
      </c>
    </row>
    <row r="945" spans="1:14" x14ac:dyDescent="0.2">
      <c r="A945" s="1" t="str">
        <f t="shared" si="42"/>
        <v/>
      </c>
      <c r="B945" s="15"/>
      <c r="C945" s="16" t="str">
        <f>IF(B945="","",COUNTIF(INDEX($B:$B,5):B945,B945))</f>
        <v/>
      </c>
      <c r="D945" s="17"/>
      <c r="E945" s="6"/>
      <c r="F945" s="15"/>
      <c r="G945" s="6"/>
      <c r="H945" s="6"/>
      <c r="I945" s="15"/>
      <c r="J945" s="18"/>
      <c r="K945" s="19" t="str">
        <f t="shared" si="43"/>
        <v/>
      </c>
      <c r="L945" s="20" t="str">
        <f t="shared" si="44"/>
        <v/>
      </c>
      <c r="M945" s="17"/>
      <c r="N945" s="21" t="str">
        <f>IF(B945="","",TRIM(IF(COUNTIF('Registru PV'!$B$5:$B$304,B945)=0,"PV inexistent în registru. ","")&amp;IF(OR(D945="",F945="",G945="",H945="",I945=""),"Date incomplete. ","")&amp;IF(AND(N(L945)&lt;&gt;0,M945=""),"Diferență fără observație. ","")&amp;IF(AND(OR(I945="Deteriorat",I945="Defect",I945="Lipsă"),M945=""),"Stare fără observație. ","")))</f>
        <v/>
      </c>
    </row>
    <row r="946" spans="1:14" x14ac:dyDescent="0.2">
      <c r="A946" s="1" t="str">
        <f t="shared" si="42"/>
        <v/>
      </c>
      <c r="B946" s="15"/>
      <c r="C946" s="16" t="str">
        <f>IF(B946="","",COUNTIF(INDEX($B:$B,5):B946,B946))</f>
        <v/>
      </c>
      <c r="D946" s="17"/>
      <c r="E946" s="6"/>
      <c r="F946" s="15"/>
      <c r="G946" s="6"/>
      <c r="H946" s="6"/>
      <c r="I946" s="15"/>
      <c r="J946" s="18"/>
      <c r="K946" s="19" t="str">
        <f t="shared" si="43"/>
        <v/>
      </c>
      <c r="L946" s="20" t="str">
        <f t="shared" si="44"/>
        <v/>
      </c>
      <c r="M946" s="17"/>
      <c r="N946" s="21" t="str">
        <f>IF(B946="","",TRIM(IF(COUNTIF('Registru PV'!$B$5:$B$304,B946)=0,"PV inexistent în registru. ","")&amp;IF(OR(D946="",F946="",G946="",H946="",I946=""),"Date incomplete. ","")&amp;IF(AND(N(L946)&lt;&gt;0,M946=""),"Diferență fără observație. ","")&amp;IF(AND(OR(I946="Deteriorat",I946="Defect",I946="Lipsă"),M946=""),"Stare fără observație. ","")))</f>
        <v/>
      </c>
    </row>
    <row r="947" spans="1:14" x14ac:dyDescent="0.2">
      <c r="A947" s="1" t="str">
        <f t="shared" si="42"/>
        <v/>
      </c>
      <c r="B947" s="15"/>
      <c r="C947" s="16" t="str">
        <f>IF(B947="","",COUNTIF(INDEX($B:$B,5):B947,B947))</f>
        <v/>
      </c>
      <c r="D947" s="17"/>
      <c r="E947" s="6"/>
      <c r="F947" s="15"/>
      <c r="G947" s="6"/>
      <c r="H947" s="6"/>
      <c r="I947" s="15"/>
      <c r="J947" s="18"/>
      <c r="K947" s="19" t="str">
        <f t="shared" si="43"/>
        <v/>
      </c>
      <c r="L947" s="20" t="str">
        <f t="shared" si="44"/>
        <v/>
      </c>
      <c r="M947" s="17"/>
      <c r="N947" s="21" t="str">
        <f>IF(B947="","",TRIM(IF(COUNTIF('Registru PV'!$B$5:$B$304,B947)=0,"PV inexistent în registru. ","")&amp;IF(OR(D947="",F947="",G947="",H947="",I947=""),"Date incomplete. ","")&amp;IF(AND(N(L947)&lt;&gt;0,M947=""),"Diferență fără observație. ","")&amp;IF(AND(OR(I947="Deteriorat",I947="Defect",I947="Lipsă"),M947=""),"Stare fără observație. ","")))</f>
        <v/>
      </c>
    </row>
    <row r="948" spans="1:14" x14ac:dyDescent="0.2">
      <c r="A948" s="1" t="str">
        <f t="shared" si="42"/>
        <v/>
      </c>
      <c r="B948" s="15"/>
      <c r="C948" s="16" t="str">
        <f>IF(B948="","",COUNTIF(INDEX($B:$B,5):B948,B948))</f>
        <v/>
      </c>
      <c r="D948" s="17"/>
      <c r="E948" s="6"/>
      <c r="F948" s="15"/>
      <c r="G948" s="6"/>
      <c r="H948" s="6"/>
      <c r="I948" s="15"/>
      <c r="J948" s="18"/>
      <c r="K948" s="19" t="str">
        <f t="shared" si="43"/>
        <v/>
      </c>
      <c r="L948" s="20" t="str">
        <f t="shared" si="44"/>
        <v/>
      </c>
      <c r="M948" s="17"/>
      <c r="N948" s="21" t="str">
        <f>IF(B948="","",TRIM(IF(COUNTIF('Registru PV'!$B$5:$B$304,B948)=0,"PV inexistent în registru. ","")&amp;IF(OR(D948="",F948="",G948="",H948="",I948=""),"Date incomplete. ","")&amp;IF(AND(N(L948)&lt;&gt;0,M948=""),"Diferență fără observație. ","")&amp;IF(AND(OR(I948="Deteriorat",I948="Defect",I948="Lipsă"),M948=""),"Stare fără observație. ","")))</f>
        <v/>
      </c>
    </row>
    <row r="949" spans="1:14" x14ac:dyDescent="0.2">
      <c r="A949" s="1" t="str">
        <f t="shared" si="42"/>
        <v/>
      </c>
      <c r="B949" s="15"/>
      <c r="C949" s="16" t="str">
        <f>IF(B949="","",COUNTIF(INDEX($B:$B,5):B949,B949))</f>
        <v/>
      </c>
      <c r="D949" s="17"/>
      <c r="E949" s="6"/>
      <c r="F949" s="15"/>
      <c r="G949" s="6"/>
      <c r="H949" s="6"/>
      <c r="I949" s="15"/>
      <c r="J949" s="18"/>
      <c r="K949" s="19" t="str">
        <f t="shared" si="43"/>
        <v/>
      </c>
      <c r="L949" s="20" t="str">
        <f t="shared" si="44"/>
        <v/>
      </c>
      <c r="M949" s="17"/>
      <c r="N949" s="21" t="str">
        <f>IF(B949="","",TRIM(IF(COUNTIF('Registru PV'!$B$5:$B$304,B949)=0,"PV inexistent în registru. ","")&amp;IF(OR(D949="",F949="",G949="",H949="",I949=""),"Date incomplete. ","")&amp;IF(AND(N(L949)&lt;&gt;0,M949=""),"Diferență fără observație. ","")&amp;IF(AND(OR(I949="Deteriorat",I949="Defect",I949="Lipsă"),M949=""),"Stare fără observație. ","")))</f>
        <v/>
      </c>
    </row>
    <row r="950" spans="1:14" x14ac:dyDescent="0.2">
      <c r="A950" s="1" t="str">
        <f t="shared" si="42"/>
        <v/>
      </c>
      <c r="B950" s="15"/>
      <c r="C950" s="16" t="str">
        <f>IF(B950="","",COUNTIF(INDEX($B:$B,5):B950,B950))</f>
        <v/>
      </c>
      <c r="D950" s="17"/>
      <c r="E950" s="6"/>
      <c r="F950" s="15"/>
      <c r="G950" s="6"/>
      <c r="H950" s="6"/>
      <c r="I950" s="15"/>
      <c r="J950" s="18"/>
      <c r="K950" s="19" t="str">
        <f t="shared" si="43"/>
        <v/>
      </c>
      <c r="L950" s="20" t="str">
        <f t="shared" si="44"/>
        <v/>
      </c>
      <c r="M950" s="17"/>
      <c r="N950" s="21" t="str">
        <f>IF(B950="","",TRIM(IF(COUNTIF('Registru PV'!$B$5:$B$304,B950)=0,"PV inexistent în registru. ","")&amp;IF(OR(D950="",F950="",G950="",H950="",I950=""),"Date incomplete. ","")&amp;IF(AND(N(L950)&lt;&gt;0,M950=""),"Diferență fără observație. ","")&amp;IF(AND(OR(I950="Deteriorat",I950="Defect",I950="Lipsă"),M950=""),"Stare fără observație. ","")))</f>
        <v/>
      </c>
    </row>
    <row r="951" spans="1:14" x14ac:dyDescent="0.2">
      <c r="A951" s="1" t="str">
        <f t="shared" si="42"/>
        <v/>
      </c>
      <c r="B951" s="15"/>
      <c r="C951" s="16" t="str">
        <f>IF(B951="","",COUNTIF(INDEX($B:$B,5):B951,B951))</f>
        <v/>
      </c>
      <c r="D951" s="17"/>
      <c r="E951" s="6"/>
      <c r="F951" s="15"/>
      <c r="G951" s="6"/>
      <c r="H951" s="6"/>
      <c r="I951" s="15"/>
      <c r="J951" s="18"/>
      <c r="K951" s="19" t="str">
        <f t="shared" si="43"/>
        <v/>
      </c>
      <c r="L951" s="20" t="str">
        <f t="shared" si="44"/>
        <v/>
      </c>
      <c r="M951" s="17"/>
      <c r="N951" s="21" t="str">
        <f>IF(B951="","",TRIM(IF(COUNTIF('Registru PV'!$B$5:$B$304,B951)=0,"PV inexistent în registru. ","")&amp;IF(OR(D951="",F951="",G951="",H951="",I951=""),"Date incomplete. ","")&amp;IF(AND(N(L951)&lt;&gt;0,M951=""),"Diferență fără observație. ","")&amp;IF(AND(OR(I951="Deteriorat",I951="Defect",I951="Lipsă"),M951=""),"Stare fără observație. ","")))</f>
        <v/>
      </c>
    </row>
    <row r="952" spans="1:14" x14ac:dyDescent="0.2">
      <c r="A952" s="1" t="str">
        <f t="shared" si="42"/>
        <v/>
      </c>
      <c r="B952" s="15"/>
      <c r="C952" s="16" t="str">
        <f>IF(B952="","",COUNTIF(INDEX($B:$B,5):B952,B952))</f>
        <v/>
      </c>
      <c r="D952" s="17"/>
      <c r="E952" s="6"/>
      <c r="F952" s="15"/>
      <c r="G952" s="6"/>
      <c r="H952" s="6"/>
      <c r="I952" s="15"/>
      <c r="J952" s="18"/>
      <c r="K952" s="19" t="str">
        <f t="shared" si="43"/>
        <v/>
      </c>
      <c r="L952" s="20" t="str">
        <f t="shared" si="44"/>
        <v/>
      </c>
      <c r="M952" s="17"/>
      <c r="N952" s="21" t="str">
        <f>IF(B952="","",TRIM(IF(COUNTIF('Registru PV'!$B$5:$B$304,B952)=0,"PV inexistent în registru. ","")&amp;IF(OR(D952="",F952="",G952="",H952="",I952=""),"Date incomplete. ","")&amp;IF(AND(N(L952)&lt;&gt;0,M952=""),"Diferență fără observație. ","")&amp;IF(AND(OR(I952="Deteriorat",I952="Defect",I952="Lipsă"),M952=""),"Stare fără observație. ","")))</f>
        <v/>
      </c>
    </row>
    <row r="953" spans="1:14" x14ac:dyDescent="0.2">
      <c r="A953" s="1" t="str">
        <f t="shared" si="42"/>
        <v/>
      </c>
      <c r="B953" s="15"/>
      <c r="C953" s="16" t="str">
        <f>IF(B953="","",COUNTIF(INDEX($B:$B,5):B953,B953))</f>
        <v/>
      </c>
      <c r="D953" s="17"/>
      <c r="E953" s="6"/>
      <c r="F953" s="15"/>
      <c r="G953" s="6"/>
      <c r="H953" s="6"/>
      <c r="I953" s="15"/>
      <c r="J953" s="18"/>
      <c r="K953" s="19" t="str">
        <f t="shared" si="43"/>
        <v/>
      </c>
      <c r="L953" s="20" t="str">
        <f t="shared" si="44"/>
        <v/>
      </c>
      <c r="M953" s="17"/>
      <c r="N953" s="21" t="str">
        <f>IF(B953="","",TRIM(IF(COUNTIF('Registru PV'!$B$5:$B$304,B953)=0,"PV inexistent în registru. ","")&amp;IF(OR(D953="",F953="",G953="",H953="",I953=""),"Date incomplete. ","")&amp;IF(AND(N(L953)&lt;&gt;0,M953=""),"Diferență fără observație. ","")&amp;IF(AND(OR(I953="Deteriorat",I953="Defect",I953="Lipsă"),M953=""),"Stare fără observație. ","")))</f>
        <v/>
      </c>
    </row>
    <row r="954" spans="1:14" x14ac:dyDescent="0.2">
      <c r="A954" s="1" t="str">
        <f t="shared" si="42"/>
        <v/>
      </c>
      <c r="B954" s="15"/>
      <c r="C954" s="16" t="str">
        <f>IF(B954="","",COUNTIF(INDEX($B:$B,5):B954,B954))</f>
        <v/>
      </c>
      <c r="D954" s="17"/>
      <c r="E954" s="6"/>
      <c r="F954" s="15"/>
      <c r="G954" s="6"/>
      <c r="H954" s="6"/>
      <c r="I954" s="15"/>
      <c r="J954" s="18"/>
      <c r="K954" s="19" t="str">
        <f t="shared" si="43"/>
        <v/>
      </c>
      <c r="L954" s="20" t="str">
        <f t="shared" si="44"/>
        <v/>
      </c>
      <c r="M954" s="17"/>
      <c r="N954" s="21" t="str">
        <f>IF(B954="","",TRIM(IF(COUNTIF('Registru PV'!$B$5:$B$304,B954)=0,"PV inexistent în registru. ","")&amp;IF(OR(D954="",F954="",G954="",H954="",I954=""),"Date incomplete. ","")&amp;IF(AND(N(L954)&lt;&gt;0,M954=""),"Diferență fără observație. ","")&amp;IF(AND(OR(I954="Deteriorat",I954="Defect",I954="Lipsă"),M954=""),"Stare fără observație. ","")))</f>
        <v/>
      </c>
    </row>
    <row r="955" spans="1:14" x14ac:dyDescent="0.2">
      <c r="A955" s="1" t="str">
        <f t="shared" si="42"/>
        <v/>
      </c>
      <c r="B955" s="15"/>
      <c r="C955" s="16" t="str">
        <f>IF(B955="","",COUNTIF(INDEX($B:$B,5):B955,B955))</f>
        <v/>
      </c>
      <c r="D955" s="17"/>
      <c r="E955" s="6"/>
      <c r="F955" s="15"/>
      <c r="G955" s="6"/>
      <c r="H955" s="6"/>
      <c r="I955" s="15"/>
      <c r="J955" s="18"/>
      <c r="K955" s="19" t="str">
        <f t="shared" si="43"/>
        <v/>
      </c>
      <c r="L955" s="20" t="str">
        <f t="shared" si="44"/>
        <v/>
      </c>
      <c r="M955" s="17"/>
      <c r="N955" s="21" t="str">
        <f>IF(B955="","",TRIM(IF(COUNTIF('Registru PV'!$B$5:$B$304,B955)=0,"PV inexistent în registru. ","")&amp;IF(OR(D955="",F955="",G955="",H955="",I955=""),"Date incomplete. ","")&amp;IF(AND(N(L955)&lt;&gt;0,M955=""),"Diferență fără observație. ","")&amp;IF(AND(OR(I955="Deteriorat",I955="Defect",I955="Lipsă"),M955=""),"Stare fără observație. ","")))</f>
        <v/>
      </c>
    </row>
    <row r="956" spans="1:14" x14ac:dyDescent="0.2">
      <c r="A956" s="1" t="str">
        <f t="shared" si="42"/>
        <v/>
      </c>
      <c r="B956" s="15"/>
      <c r="C956" s="16" t="str">
        <f>IF(B956="","",COUNTIF(INDEX($B:$B,5):B956,B956))</f>
        <v/>
      </c>
      <c r="D956" s="17"/>
      <c r="E956" s="6"/>
      <c r="F956" s="15"/>
      <c r="G956" s="6"/>
      <c r="H956" s="6"/>
      <c r="I956" s="15"/>
      <c r="J956" s="18"/>
      <c r="K956" s="19" t="str">
        <f t="shared" si="43"/>
        <v/>
      </c>
      <c r="L956" s="20" t="str">
        <f t="shared" si="44"/>
        <v/>
      </c>
      <c r="M956" s="17"/>
      <c r="N956" s="21" t="str">
        <f>IF(B956="","",TRIM(IF(COUNTIF('Registru PV'!$B$5:$B$304,B956)=0,"PV inexistent în registru. ","")&amp;IF(OR(D956="",F956="",G956="",H956="",I956=""),"Date incomplete. ","")&amp;IF(AND(N(L956)&lt;&gt;0,M956=""),"Diferență fără observație. ","")&amp;IF(AND(OR(I956="Deteriorat",I956="Defect",I956="Lipsă"),M956=""),"Stare fără observație. ","")))</f>
        <v/>
      </c>
    </row>
    <row r="957" spans="1:14" x14ac:dyDescent="0.2">
      <c r="A957" s="1" t="str">
        <f t="shared" si="42"/>
        <v/>
      </c>
      <c r="B957" s="15"/>
      <c r="C957" s="16" t="str">
        <f>IF(B957="","",COUNTIF(INDEX($B:$B,5):B957,B957))</f>
        <v/>
      </c>
      <c r="D957" s="17"/>
      <c r="E957" s="6"/>
      <c r="F957" s="15"/>
      <c r="G957" s="6"/>
      <c r="H957" s="6"/>
      <c r="I957" s="15"/>
      <c r="J957" s="18"/>
      <c r="K957" s="19" t="str">
        <f t="shared" si="43"/>
        <v/>
      </c>
      <c r="L957" s="20" t="str">
        <f t="shared" si="44"/>
        <v/>
      </c>
      <c r="M957" s="17"/>
      <c r="N957" s="21" t="str">
        <f>IF(B957="","",TRIM(IF(COUNTIF('Registru PV'!$B$5:$B$304,B957)=0,"PV inexistent în registru. ","")&amp;IF(OR(D957="",F957="",G957="",H957="",I957=""),"Date incomplete. ","")&amp;IF(AND(N(L957)&lt;&gt;0,M957=""),"Diferență fără observație. ","")&amp;IF(AND(OR(I957="Deteriorat",I957="Defect",I957="Lipsă"),M957=""),"Stare fără observație. ","")))</f>
        <v/>
      </c>
    </row>
    <row r="958" spans="1:14" x14ac:dyDescent="0.2">
      <c r="A958" s="1" t="str">
        <f t="shared" si="42"/>
        <v/>
      </c>
      <c r="B958" s="15"/>
      <c r="C958" s="16" t="str">
        <f>IF(B958="","",COUNTIF(INDEX($B:$B,5):B958,B958))</f>
        <v/>
      </c>
      <c r="D958" s="17"/>
      <c r="E958" s="6"/>
      <c r="F958" s="15"/>
      <c r="G958" s="6"/>
      <c r="H958" s="6"/>
      <c r="I958" s="15"/>
      <c r="J958" s="18"/>
      <c r="K958" s="19" t="str">
        <f t="shared" si="43"/>
        <v/>
      </c>
      <c r="L958" s="20" t="str">
        <f t="shared" si="44"/>
        <v/>
      </c>
      <c r="M958" s="17"/>
      <c r="N958" s="21" t="str">
        <f>IF(B958="","",TRIM(IF(COUNTIF('Registru PV'!$B$5:$B$304,B958)=0,"PV inexistent în registru. ","")&amp;IF(OR(D958="",F958="",G958="",H958="",I958=""),"Date incomplete. ","")&amp;IF(AND(N(L958)&lt;&gt;0,M958=""),"Diferență fără observație. ","")&amp;IF(AND(OR(I958="Deteriorat",I958="Defect",I958="Lipsă"),M958=""),"Stare fără observație. ","")))</f>
        <v/>
      </c>
    </row>
    <row r="959" spans="1:14" x14ac:dyDescent="0.2">
      <c r="A959" s="1" t="str">
        <f t="shared" si="42"/>
        <v/>
      </c>
      <c r="B959" s="15"/>
      <c r="C959" s="16" t="str">
        <f>IF(B959="","",COUNTIF(INDEX($B:$B,5):B959,B959))</f>
        <v/>
      </c>
      <c r="D959" s="17"/>
      <c r="E959" s="6"/>
      <c r="F959" s="15"/>
      <c r="G959" s="6"/>
      <c r="H959" s="6"/>
      <c r="I959" s="15"/>
      <c r="J959" s="18"/>
      <c r="K959" s="19" t="str">
        <f t="shared" si="43"/>
        <v/>
      </c>
      <c r="L959" s="20" t="str">
        <f t="shared" si="44"/>
        <v/>
      </c>
      <c r="M959" s="17"/>
      <c r="N959" s="21" t="str">
        <f>IF(B959="","",TRIM(IF(COUNTIF('Registru PV'!$B$5:$B$304,B959)=0,"PV inexistent în registru. ","")&amp;IF(OR(D959="",F959="",G959="",H959="",I959=""),"Date incomplete. ","")&amp;IF(AND(N(L959)&lt;&gt;0,M959=""),"Diferență fără observație. ","")&amp;IF(AND(OR(I959="Deteriorat",I959="Defect",I959="Lipsă"),M959=""),"Stare fără observație. ","")))</f>
        <v/>
      </c>
    </row>
    <row r="960" spans="1:14" x14ac:dyDescent="0.2">
      <c r="A960" s="1" t="str">
        <f t="shared" si="42"/>
        <v/>
      </c>
      <c r="B960" s="15"/>
      <c r="C960" s="16" t="str">
        <f>IF(B960="","",COUNTIF(INDEX($B:$B,5):B960,B960))</f>
        <v/>
      </c>
      <c r="D960" s="17"/>
      <c r="E960" s="6"/>
      <c r="F960" s="15"/>
      <c r="G960" s="6"/>
      <c r="H960" s="6"/>
      <c r="I960" s="15"/>
      <c r="J960" s="18"/>
      <c r="K960" s="19" t="str">
        <f t="shared" si="43"/>
        <v/>
      </c>
      <c r="L960" s="20" t="str">
        <f t="shared" si="44"/>
        <v/>
      </c>
      <c r="M960" s="17"/>
      <c r="N960" s="21" t="str">
        <f>IF(B960="","",TRIM(IF(COUNTIF('Registru PV'!$B$5:$B$304,B960)=0,"PV inexistent în registru. ","")&amp;IF(OR(D960="",F960="",G960="",H960="",I960=""),"Date incomplete. ","")&amp;IF(AND(N(L960)&lt;&gt;0,M960=""),"Diferență fără observație. ","")&amp;IF(AND(OR(I960="Deteriorat",I960="Defect",I960="Lipsă"),M960=""),"Stare fără observație. ","")))</f>
        <v/>
      </c>
    </row>
    <row r="961" spans="1:14" x14ac:dyDescent="0.2">
      <c r="A961" s="1" t="str">
        <f t="shared" si="42"/>
        <v/>
      </c>
      <c r="B961" s="15"/>
      <c r="C961" s="16" t="str">
        <f>IF(B961="","",COUNTIF(INDEX($B:$B,5):B961,B961))</f>
        <v/>
      </c>
      <c r="D961" s="17"/>
      <c r="E961" s="6"/>
      <c r="F961" s="15"/>
      <c r="G961" s="6"/>
      <c r="H961" s="6"/>
      <c r="I961" s="15"/>
      <c r="J961" s="18"/>
      <c r="K961" s="19" t="str">
        <f t="shared" si="43"/>
        <v/>
      </c>
      <c r="L961" s="20" t="str">
        <f t="shared" si="44"/>
        <v/>
      </c>
      <c r="M961" s="17"/>
      <c r="N961" s="21" t="str">
        <f>IF(B961="","",TRIM(IF(COUNTIF('Registru PV'!$B$5:$B$304,B961)=0,"PV inexistent în registru. ","")&amp;IF(OR(D961="",F961="",G961="",H961="",I961=""),"Date incomplete. ","")&amp;IF(AND(N(L961)&lt;&gt;0,M961=""),"Diferență fără observație. ","")&amp;IF(AND(OR(I961="Deteriorat",I961="Defect",I961="Lipsă"),M961=""),"Stare fără observație. ","")))</f>
        <v/>
      </c>
    </row>
    <row r="962" spans="1:14" x14ac:dyDescent="0.2">
      <c r="A962" s="1" t="str">
        <f t="shared" si="42"/>
        <v/>
      </c>
      <c r="B962" s="15"/>
      <c r="C962" s="16" t="str">
        <f>IF(B962="","",COUNTIF(INDEX($B:$B,5):B962,B962))</f>
        <v/>
      </c>
      <c r="D962" s="17"/>
      <c r="E962" s="6"/>
      <c r="F962" s="15"/>
      <c r="G962" s="6"/>
      <c r="H962" s="6"/>
      <c r="I962" s="15"/>
      <c r="J962" s="18"/>
      <c r="K962" s="19" t="str">
        <f t="shared" si="43"/>
        <v/>
      </c>
      <c r="L962" s="20" t="str">
        <f t="shared" si="44"/>
        <v/>
      </c>
      <c r="M962" s="17"/>
      <c r="N962" s="21" t="str">
        <f>IF(B962="","",TRIM(IF(COUNTIF('Registru PV'!$B$5:$B$304,B962)=0,"PV inexistent în registru. ","")&amp;IF(OR(D962="",F962="",G962="",H962="",I962=""),"Date incomplete. ","")&amp;IF(AND(N(L962)&lt;&gt;0,M962=""),"Diferență fără observație. ","")&amp;IF(AND(OR(I962="Deteriorat",I962="Defect",I962="Lipsă"),M962=""),"Stare fără observație. ","")))</f>
        <v/>
      </c>
    </row>
    <row r="963" spans="1:14" x14ac:dyDescent="0.2">
      <c r="A963" s="1" t="str">
        <f t="shared" si="42"/>
        <v/>
      </c>
      <c r="B963" s="15"/>
      <c r="C963" s="16" t="str">
        <f>IF(B963="","",COUNTIF(INDEX($B:$B,5):B963,B963))</f>
        <v/>
      </c>
      <c r="D963" s="17"/>
      <c r="E963" s="6"/>
      <c r="F963" s="15"/>
      <c r="G963" s="6"/>
      <c r="H963" s="6"/>
      <c r="I963" s="15"/>
      <c r="J963" s="18"/>
      <c r="K963" s="19" t="str">
        <f t="shared" si="43"/>
        <v/>
      </c>
      <c r="L963" s="20" t="str">
        <f t="shared" si="44"/>
        <v/>
      </c>
      <c r="M963" s="17"/>
      <c r="N963" s="21" t="str">
        <f>IF(B963="","",TRIM(IF(COUNTIF('Registru PV'!$B$5:$B$304,B963)=0,"PV inexistent în registru. ","")&amp;IF(OR(D963="",F963="",G963="",H963="",I963=""),"Date incomplete. ","")&amp;IF(AND(N(L963)&lt;&gt;0,M963=""),"Diferență fără observație. ","")&amp;IF(AND(OR(I963="Deteriorat",I963="Defect",I963="Lipsă"),M963=""),"Stare fără observație. ","")))</f>
        <v/>
      </c>
    </row>
    <row r="964" spans="1:14" x14ac:dyDescent="0.2">
      <c r="A964" s="1" t="str">
        <f t="shared" si="42"/>
        <v/>
      </c>
      <c r="B964" s="15"/>
      <c r="C964" s="16" t="str">
        <f>IF(B964="","",COUNTIF(INDEX($B:$B,5):B964,B964))</f>
        <v/>
      </c>
      <c r="D964" s="17"/>
      <c r="E964" s="6"/>
      <c r="F964" s="15"/>
      <c r="G964" s="6"/>
      <c r="H964" s="6"/>
      <c r="I964" s="15"/>
      <c r="J964" s="18"/>
      <c r="K964" s="19" t="str">
        <f t="shared" si="43"/>
        <v/>
      </c>
      <c r="L964" s="20" t="str">
        <f t="shared" si="44"/>
        <v/>
      </c>
      <c r="M964" s="17"/>
      <c r="N964" s="21" t="str">
        <f>IF(B964="","",TRIM(IF(COUNTIF('Registru PV'!$B$5:$B$304,B964)=0,"PV inexistent în registru. ","")&amp;IF(OR(D964="",F964="",G964="",H964="",I964=""),"Date incomplete. ","")&amp;IF(AND(N(L964)&lt;&gt;0,M964=""),"Diferență fără observație. ","")&amp;IF(AND(OR(I964="Deteriorat",I964="Defect",I964="Lipsă"),M964=""),"Stare fără observație. ","")))</f>
        <v/>
      </c>
    </row>
    <row r="965" spans="1:14" x14ac:dyDescent="0.2">
      <c r="A965" s="1" t="str">
        <f t="shared" ref="A965:A1004" si="45">IF(B965="","",B965&amp;"|"&amp;C965)</f>
        <v/>
      </c>
      <c r="B965" s="15"/>
      <c r="C965" s="16" t="str">
        <f>IF(B965="","",COUNTIF(INDEX($B:$B,5):B965,B965))</f>
        <v/>
      </c>
      <c r="D965" s="17"/>
      <c r="E965" s="6"/>
      <c r="F965" s="15"/>
      <c r="G965" s="6"/>
      <c r="H965" s="6"/>
      <c r="I965" s="15"/>
      <c r="J965" s="18"/>
      <c r="K965" s="19" t="str">
        <f t="shared" ref="K965:K1004" si="46">IF(OR(B965="",J965=""),"",G965*J965)</f>
        <v/>
      </c>
      <c r="L965" s="20" t="str">
        <f t="shared" ref="L965:L1004" si="47">IF(OR(G965="",H965=""),"",H965-G965)</f>
        <v/>
      </c>
      <c r="M965" s="17"/>
      <c r="N965" s="21" t="str">
        <f>IF(B965="","",TRIM(IF(COUNTIF('Registru PV'!$B$5:$B$304,B965)=0,"PV inexistent în registru. ","")&amp;IF(OR(D965="",F965="",G965="",H965="",I965=""),"Date incomplete. ","")&amp;IF(AND(N(L965)&lt;&gt;0,M965=""),"Diferență fără observație. ","")&amp;IF(AND(OR(I965="Deteriorat",I965="Defect",I965="Lipsă"),M965=""),"Stare fără observație. ","")))</f>
        <v/>
      </c>
    </row>
    <row r="966" spans="1:14" x14ac:dyDescent="0.2">
      <c r="A966" s="1" t="str">
        <f t="shared" si="45"/>
        <v/>
      </c>
      <c r="B966" s="15"/>
      <c r="C966" s="16" t="str">
        <f>IF(B966="","",COUNTIF(INDEX($B:$B,5):B966,B966))</f>
        <v/>
      </c>
      <c r="D966" s="17"/>
      <c r="E966" s="6"/>
      <c r="F966" s="15"/>
      <c r="G966" s="6"/>
      <c r="H966" s="6"/>
      <c r="I966" s="15"/>
      <c r="J966" s="18"/>
      <c r="K966" s="19" t="str">
        <f t="shared" si="46"/>
        <v/>
      </c>
      <c r="L966" s="20" t="str">
        <f t="shared" si="47"/>
        <v/>
      </c>
      <c r="M966" s="17"/>
      <c r="N966" s="21" t="str">
        <f>IF(B966="","",TRIM(IF(COUNTIF('Registru PV'!$B$5:$B$304,B966)=0,"PV inexistent în registru. ","")&amp;IF(OR(D966="",F966="",G966="",H966="",I966=""),"Date incomplete. ","")&amp;IF(AND(N(L966)&lt;&gt;0,M966=""),"Diferență fără observație. ","")&amp;IF(AND(OR(I966="Deteriorat",I966="Defect",I966="Lipsă"),M966=""),"Stare fără observație. ","")))</f>
        <v/>
      </c>
    </row>
    <row r="967" spans="1:14" x14ac:dyDescent="0.2">
      <c r="A967" s="1" t="str">
        <f t="shared" si="45"/>
        <v/>
      </c>
      <c r="B967" s="15"/>
      <c r="C967" s="16" t="str">
        <f>IF(B967="","",COUNTIF(INDEX($B:$B,5):B967,B967))</f>
        <v/>
      </c>
      <c r="D967" s="17"/>
      <c r="E967" s="6"/>
      <c r="F967" s="15"/>
      <c r="G967" s="6"/>
      <c r="H967" s="6"/>
      <c r="I967" s="15"/>
      <c r="J967" s="18"/>
      <c r="K967" s="19" t="str">
        <f t="shared" si="46"/>
        <v/>
      </c>
      <c r="L967" s="20" t="str">
        <f t="shared" si="47"/>
        <v/>
      </c>
      <c r="M967" s="17"/>
      <c r="N967" s="21" t="str">
        <f>IF(B967="","",TRIM(IF(COUNTIF('Registru PV'!$B$5:$B$304,B967)=0,"PV inexistent în registru. ","")&amp;IF(OR(D967="",F967="",G967="",H967="",I967=""),"Date incomplete. ","")&amp;IF(AND(N(L967)&lt;&gt;0,M967=""),"Diferență fără observație. ","")&amp;IF(AND(OR(I967="Deteriorat",I967="Defect",I967="Lipsă"),M967=""),"Stare fără observație. ","")))</f>
        <v/>
      </c>
    </row>
    <row r="968" spans="1:14" x14ac:dyDescent="0.2">
      <c r="A968" s="1" t="str">
        <f t="shared" si="45"/>
        <v/>
      </c>
      <c r="B968" s="15"/>
      <c r="C968" s="16" t="str">
        <f>IF(B968="","",COUNTIF(INDEX($B:$B,5):B968,B968))</f>
        <v/>
      </c>
      <c r="D968" s="17"/>
      <c r="E968" s="6"/>
      <c r="F968" s="15"/>
      <c r="G968" s="6"/>
      <c r="H968" s="6"/>
      <c r="I968" s="15"/>
      <c r="J968" s="18"/>
      <c r="K968" s="19" t="str">
        <f t="shared" si="46"/>
        <v/>
      </c>
      <c r="L968" s="20" t="str">
        <f t="shared" si="47"/>
        <v/>
      </c>
      <c r="M968" s="17"/>
      <c r="N968" s="21" t="str">
        <f>IF(B968="","",TRIM(IF(COUNTIF('Registru PV'!$B$5:$B$304,B968)=0,"PV inexistent în registru. ","")&amp;IF(OR(D968="",F968="",G968="",H968="",I968=""),"Date incomplete. ","")&amp;IF(AND(N(L968)&lt;&gt;0,M968=""),"Diferență fără observație. ","")&amp;IF(AND(OR(I968="Deteriorat",I968="Defect",I968="Lipsă"),M968=""),"Stare fără observație. ","")))</f>
        <v/>
      </c>
    </row>
    <row r="969" spans="1:14" x14ac:dyDescent="0.2">
      <c r="A969" s="1" t="str">
        <f t="shared" si="45"/>
        <v/>
      </c>
      <c r="B969" s="15"/>
      <c r="C969" s="16" t="str">
        <f>IF(B969="","",COUNTIF(INDEX($B:$B,5):B969,B969))</f>
        <v/>
      </c>
      <c r="D969" s="17"/>
      <c r="E969" s="6"/>
      <c r="F969" s="15"/>
      <c r="G969" s="6"/>
      <c r="H969" s="6"/>
      <c r="I969" s="15"/>
      <c r="J969" s="18"/>
      <c r="K969" s="19" t="str">
        <f t="shared" si="46"/>
        <v/>
      </c>
      <c r="L969" s="20" t="str">
        <f t="shared" si="47"/>
        <v/>
      </c>
      <c r="M969" s="17"/>
      <c r="N969" s="21" t="str">
        <f>IF(B969="","",TRIM(IF(COUNTIF('Registru PV'!$B$5:$B$304,B969)=0,"PV inexistent în registru. ","")&amp;IF(OR(D969="",F969="",G969="",H969="",I969=""),"Date incomplete. ","")&amp;IF(AND(N(L969)&lt;&gt;0,M969=""),"Diferență fără observație. ","")&amp;IF(AND(OR(I969="Deteriorat",I969="Defect",I969="Lipsă"),M969=""),"Stare fără observație. ","")))</f>
        <v/>
      </c>
    </row>
    <row r="970" spans="1:14" x14ac:dyDescent="0.2">
      <c r="A970" s="1" t="str">
        <f t="shared" si="45"/>
        <v/>
      </c>
      <c r="B970" s="15"/>
      <c r="C970" s="16" t="str">
        <f>IF(B970="","",COUNTIF(INDEX($B:$B,5):B970,B970))</f>
        <v/>
      </c>
      <c r="D970" s="17"/>
      <c r="E970" s="6"/>
      <c r="F970" s="15"/>
      <c r="G970" s="6"/>
      <c r="H970" s="6"/>
      <c r="I970" s="15"/>
      <c r="J970" s="18"/>
      <c r="K970" s="19" t="str">
        <f t="shared" si="46"/>
        <v/>
      </c>
      <c r="L970" s="20" t="str">
        <f t="shared" si="47"/>
        <v/>
      </c>
      <c r="M970" s="17"/>
      <c r="N970" s="21" t="str">
        <f>IF(B970="","",TRIM(IF(COUNTIF('Registru PV'!$B$5:$B$304,B970)=0,"PV inexistent în registru. ","")&amp;IF(OR(D970="",F970="",G970="",H970="",I970=""),"Date incomplete. ","")&amp;IF(AND(N(L970)&lt;&gt;0,M970=""),"Diferență fără observație. ","")&amp;IF(AND(OR(I970="Deteriorat",I970="Defect",I970="Lipsă"),M970=""),"Stare fără observație. ","")))</f>
        <v/>
      </c>
    </row>
    <row r="971" spans="1:14" x14ac:dyDescent="0.2">
      <c r="A971" s="1" t="str">
        <f t="shared" si="45"/>
        <v/>
      </c>
      <c r="B971" s="15"/>
      <c r="C971" s="16" t="str">
        <f>IF(B971="","",COUNTIF(INDEX($B:$B,5):B971,B971))</f>
        <v/>
      </c>
      <c r="D971" s="17"/>
      <c r="E971" s="6"/>
      <c r="F971" s="15"/>
      <c r="G971" s="6"/>
      <c r="H971" s="6"/>
      <c r="I971" s="15"/>
      <c r="J971" s="18"/>
      <c r="K971" s="19" t="str">
        <f t="shared" si="46"/>
        <v/>
      </c>
      <c r="L971" s="20" t="str">
        <f t="shared" si="47"/>
        <v/>
      </c>
      <c r="M971" s="17"/>
      <c r="N971" s="21" t="str">
        <f>IF(B971="","",TRIM(IF(COUNTIF('Registru PV'!$B$5:$B$304,B971)=0,"PV inexistent în registru. ","")&amp;IF(OR(D971="",F971="",G971="",H971="",I971=""),"Date incomplete. ","")&amp;IF(AND(N(L971)&lt;&gt;0,M971=""),"Diferență fără observație. ","")&amp;IF(AND(OR(I971="Deteriorat",I971="Defect",I971="Lipsă"),M971=""),"Stare fără observație. ","")))</f>
        <v/>
      </c>
    </row>
    <row r="972" spans="1:14" x14ac:dyDescent="0.2">
      <c r="A972" s="1" t="str">
        <f t="shared" si="45"/>
        <v/>
      </c>
      <c r="B972" s="15"/>
      <c r="C972" s="16" t="str">
        <f>IF(B972="","",COUNTIF(INDEX($B:$B,5):B972,B972))</f>
        <v/>
      </c>
      <c r="D972" s="17"/>
      <c r="E972" s="6"/>
      <c r="F972" s="15"/>
      <c r="G972" s="6"/>
      <c r="H972" s="6"/>
      <c r="I972" s="15"/>
      <c r="J972" s="18"/>
      <c r="K972" s="19" t="str">
        <f t="shared" si="46"/>
        <v/>
      </c>
      <c r="L972" s="20" t="str">
        <f t="shared" si="47"/>
        <v/>
      </c>
      <c r="M972" s="17"/>
      <c r="N972" s="21" t="str">
        <f>IF(B972="","",TRIM(IF(COUNTIF('Registru PV'!$B$5:$B$304,B972)=0,"PV inexistent în registru. ","")&amp;IF(OR(D972="",F972="",G972="",H972="",I972=""),"Date incomplete. ","")&amp;IF(AND(N(L972)&lt;&gt;0,M972=""),"Diferență fără observație. ","")&amp;IF(AND(OR(I972="Deteriorat",I972="Defect",I972="Lipsă"),M972=""),"Stare fără observație. ","")))</f>
        <v/>
      </c>
    </row>
    <row r="973" spans="1:14" x14ac:dyDescent="0.2">
      <c r="A973" s="1" t="str">
        <f t="shared" si="45"/>
        <v/>
      </c>
      <c r="B973" s="15"/>
      <c r="C973" s="16" t="str">
        <f>IF(B973="","",COUNTIF(INDEX($B:$B,5):B973,B973))</f>
        <v/>
      </c>
      <c r="D973" s="17"/>
      <c r="E973" s="6"/>
      <c r="F973" s="15"/>
      <c r="G973" s="6"/>
      <c r="H973" s="6"/>
      <c r="I973" s="15"/>
      <c r="J973" s="18"/>
      <c r="K973" s="19" t="str">
        <f t="shared" si="46"/>
        <v/>
      </c>
      <c r="L973" s="20" t="str">
        <f t="shared" si="47"/>
        <v/>
      </c>
      <c r="M973" s="17"/>
      <c r="N973" s="21" t="str">
        <f>IF(B973="","",TRIM(IF(COUNTIF('Registru PV'!$B$5:$B$304,B973)=0,"PV inexistent în registru. ","")&amp;IF(OR(D973="",F973="",G973="",H973="",I973=""),"Date incomplete. ","")&amp;IF(AND(N(L973)&lt;&gt;0,M973=""),"Diferență fără observație. ","")&amp;IF(AND(OR(I973="Deteriorat",I973="Defect",I973="Lipsă"),M973=""),"Stare fără observație. ","")))</f>
        <v/>
      </c>
    </row>
    <row r="974" spans="1:14" x14ac:dyDescent="0.2">
      <c r="A974" s="1" t="str">
        <f t="shared" si="45"/>
        <v/>
      </c>
      <c r="B974" s="15"/>
      <c r="C974" s="16" t="str">
        <f>IF(B974="","",COUNTIF(INDEX($B:$B,5):B974,B974))</f>
        <v/>
      </c>
      <c r="D974" s="17"/>
      <c r="E974" s="6"/>
      <c r="F974" s="15"/>
      <c r="G974" s="6"/>
      <c r="H974" s="6"/>
      <c r="I974" s="15"/>
      <c r="J974" s="18"/>
      <c r="K974" s="19" t="str">
        <f t="shared" si="46"/>
        <v/>
      </c>
      <c r="L974" s="20" t="str">
        <f t="shared" si="47"/>
        <v/>
      </c>
      <c r="M974" s="17"/>
      <c r="N974" s="21" t="str">
        <f>IF(B974="","",TRIM(IF(COUNTIF('Registru PV'!$B$5:$B$304,B974)=0,"PV inexistent în registru. ","")&amp;IF(OR(D974="",F974="",G974="",H974="",I974=""),"Date incomplete. ","")&amp;IF(AND(N(L974)&lt;&gt;0,M974=""),"Diferență fără observație. ","")&amp;IF(AND(OR(I974="Deteriorat",I974="Defect",I974="Lipsă"),M974=""),"Stare fără observație. ","")))</f>
        <v/>
      </c>
    </row>
    <row r="975" spans="1:14" x14ac:dyDescent="0.2">
      <c r="A975" s="1" t="str">
        <f t="shared" si="45"/>
        <v/>
      </c>
      <c r="B975" s="15"/>
      <c r="C975" s="16" t="str">
        <f>IF(B975="","",COUNTIF(INDEX($B:$B,5):B975,B975))</f>
        <v/>
      </c>
      <c r="D975" s="17"/>
      <c r="E975" s="6"/>
      <c r="F975" s="15"/>
      <c r="G975" s="6"/>
      <c r="H975" s="6"/>
      <c r="I975" s="15"/>
      <c r="J975" s="18"/>
      <c r="K975" s="19" t="str">
        <f t="shared" si="46"/>
        <v/>
      </c>
      <c r="L975" s="20" t="str">
        <f t="shared" si="47"/>
        <v/>
      </c>
      <c r="M975" s="17"/>
      <c r="N975" s="21" t="str">
        <f>IF(B975="","",TRIM(IF(COUNTIF('Registru PV'!$B$5:$B$304,B975)=0,"PV inexistent în registru. ","")&amp;IF(OR(D975="",F975="",G975="",H975="",I975=""),"Date incomplete. ","")&amp;IF(AND(N(L975)&lt;&gt;0,M975=""),"Diferență fără observație. ","")&amp;IF(AND(OR(I975="Deteriorat",I975="Defect",I975="Lipsă"),M975=""),"Stare fără observație. ","")))</f>
        <v/>
      </c>
    </row>
    <row r="976" spans="1:14" x14ac:dyDescent="0.2">
      <c r="A976" s="1" t="str">
        <f t="shared" si="45"/>
        <v/>
      </c>
      <c r="B976" s="15"/>
      <c r="C976" s="16" t="str">
        <f>IF(B976="","",COUNTIF(INDEX($B:$B,5):B976,B976))</f>
        <v/>
      </c>
      <c r="D976" s="17"/>
      <c r="E976" s="6"/>
      <c r="F976" s="15"/>
      <c r="G976" s="6"/>
      <c r="H976" s="6"/>
      <c r="I976" s="15"/>
      <c r="J976" s="18"/>
      <c r="K976" s="19" t="str">
        <f t="shared" si="46"/>
        <v/>
      </c>
      <c r="L976" s="20" t="str">
        <f t="shared" si="47"/>
        <v/>
      </c>
      <c r="M976" s="17"/>
      <c r="N976" s="21" t="str">
        <f>IF(B976="","",TRIM(IF(COUNTIF('Registru PV'!$B$5:$B$304,B976)=0,"PV inexistent în registru. ","")&amp;IF(OR(D976="",F976="",G976="",H976="",I976=""),"Date incomplete. ","")&amp;IF(AND(N(L976)&lt;&gt;0,M976=""),"Diferență fără observație. ","")&amp;IF(AND(OR(I976="Deteriorat",I976="Defect",I976="Lipsă"),M976=""),"Stare fără observație. ","")))</f>
        <v/>
      </c>
    </row>
    <row r="977" spans="1:14" x14ac:dyDescent="0.2">
      <c r="A977" s="1" t="str">
        <f t="shared" si="45"/>
        <v/>
      </c>
      <c r="B977" s="15"/>
      <c r="C977" s="16" t="str">
        <f>IF(B977="","",COUNTIF(INDEX($B:$B,5):B977,B977))</f>
        <v/>
      </c>
      <c r="D977" s="17"/>
      <c r="E977" s="6"/>
      <c r="F977" s="15"/>
      <c r="G977" s="6"/>
      <c r="H977" s="6"/>
      <c r="I977" s="15"/>
      <c r="J977" s="18"/>
      <c r="K977" s="19" t="str">
        <f t="shared" si="46"/>
        <v/>
      </c>
      <c r="L977" s="20" t="str">
        <f t="shared" si="47"/>
        <v/>
      </c>
      <c r="M977" s="17"/>
      <c r="N977" s="21" t="str">
        <f>IF(B977="","",TRIM(IF(COUNTIF('Registru PV'!$B$5:$B$304,B977)=0,"PV inexistent în registru. ","")&amp;IF(OR(D977="",F977="",G977="",H977="",I977=""),"Date incomplete. ","")&amp;IF(AND(N(L977)&lt;&gt;0,M977=""),"Diferență fără observație. ","")&amp;IF(AND(OR(I977="Deteriorat",I977="Defect",I977="Lipsă"),M977=""),"Stare fără observație. ","")))</f>
        <v/>
      </c>
    </row>
    <row r="978" spans="1:14" x14ac:dyDescent="0.2">
      <c r="A978" s="1" t="str">
        <f t="shared" si="45"/>
        <v/>
      </c>
      <c r="B978" s="15"/>
      <c r="C978" s="16" t="str">
        <f>IF(B978="","",COUNTIF(INDEX($B:$B,5):B978,B978))</f>
        <v/>
      </c>
      <c r="D978" s="17"/>
      <c r="E978" s="6"/>
      <c r="F978" s="15"/>
      <c r="G978" s="6"/>
      <c r="H978" s="6"/>
      <c r="I978" s="15"/>
      <c r="J978" s="18"/>
      <c r="K978" s="19" t="str">
        <f t="shared" si="46"/>
        <v/>
      </c>
      <c r="L978" s="20" t="str">
        <f t="shared" si="47"/>
        <v/>
      </c>
      <c r="M978" s="17"/>
      <c r="N978" s="21" t="str">
        <f>IF(B978="","",TRIM(IF(COUNTIF('Registru PV'!$B$5:$B$304,B978)=0,"PV inexistent în registru. ","")&amp;IF(OR(D978="",F978="",G978="",H978="",I978=""),"Date incomplete. ","")&amp;IF(AND(N(L978)&lt;&gt;0,M978=""),"Diferență fără observație. ","")&amp;IF(AND(OR(I978="Deteriorat",I978="Defect",I978="Lipsă"),M978=""),"Stare fără observație. ","")))</f>
        <v/>
      </c>
    </row>
    <row r="979" spans="1:14" x14ac:dyDescent="0.2">
      <c r="A979" s="1" t="str">
        <f t="shared" si="45"/>
        <v/>
      </c>
      <c r="B979" s="15"/>
      <c r="C979" s="16" t="str">
        <f>IF(B979="","",COUNTIF(INDEX($B:$B,5):B979,B979))</f>
        <v/>
      </c>
      <c r="D979" s="17"/>
      <c r="E979" s="6"/>
      <c r="F979" s="15"/>
      <c r="G979" s="6"/>
      <c r="H979" s="6"/>
      <c r="I979" s="15"/>
      <c r="J979" s="18"/>
      <c r="K979" s="19" t="str">
        <f t="shared" si="46"/>
        <v/>
      </c>
      <c r="L979" s="20" t="str">
        <f t="shared" si="47"/>
        <v/>
      </c>
      <c r="M979" s="17"/>
      <c r="N979" s="21" t="str">
        <f>IF(B979="","",TRIM(IF(COUNTIF('Registru PV'!$B$5:$B$304,B979)=0,"PV inexistent în registru. ","")&amp;IF(OR(D979="",F979="",G979="",H979="",I979=""),"Date incomplete. ","")&amp;IF(AND(N(L979)&lt;&gt;0,M979=""),"Diferență fără observație. ","")&amp;IF(AND(OR(I979="Deteriorat",I979="Defect",I979="Lipsă"),M979=""),"Stare fără observație. ","")))</f>
        <v/>
      </c>
    </row>
    <row r="980" spans="1:14" x14ac:dyDescent="0.2">
      <c r="A980" s="1" t="str">
        <f t="shared" si="45"/>
        <v/>
      </c>
      <c r="B980" s="15"/>
      <c r="C980" s="16" t="str">
        <f>IF(B980="","",COUNTIF(INDEX($B:$B,5):B980,B980))</f>
        <v/>
      </c>
      <c r="D980" s="17"/>
      <c r="E980" s="6"/>
      <c r="F980" s="15"/>
      <c r="G980" s="6"/>
      <c r="H980" s="6"/>
      <c r="I980" s="15"/>
      <c r="J980" s="18"/>
      <c r="K980" s="19" t="str">
        <f t="shared" si="46"/>
        <v/>
      </c>
      <c r="L980" s="20" t="str">
        <f t="shared" si="47"/>
        <v/>
      </c>
      <c r="M980" s="17"/>
      <c r="N980" s="21" t="str">
        <f>IF(B980="","",TRIM(IF(COUNTIF('Registru PV'!$B$5:$B$304,B980)=0,"PV inexistent în registru. ","")&amp;IF(OR(D980="",F980="",G980="",H980="",I980=""),"Date incomplete. ","")&amp;IF(AND(N(L980)&lt;&gt;0,M980=""),"Diferență fără observație. ","")&amp;IF(AND(OR(I980="Deteriorat",I980="Defect",I980="Lipsă"),M980=""),"Stare fără observație. ","")))</f>
        <v/>
      </c>
    </row>
    <row r="981" spans="1:14" x14ac:dyDescent="0.2">
      <c r="A981" s="1" t="str">
        <f t="shared" si="45"/>
        <v/>
      </c>
      <c r="B981" s="15"/>
      <c r="C981" s="16" t="str">
        <f>IF(B981="","",COUNTIF(INDEX($B:$B,5):B981,B981))</f>
        <v/>
      </c>
      <c r="D981" s="17"/>
      <c r="E981" s="6"/>
      <c r="F981" s="15"/>
      <c r="G981" s="6"/>
      <c r="H981" s="6"/>
      <c r="I981" s="15"/>
      <c r="J981" s="18"/>
      <c r="K981" s="19" t="str">
        <f t="shared" si="46"/>
        <v/>
      </c>
      <c r="L981" s="20" t="str">
        <f t="shared" si="47"/>
        <v/>
      </c>
      <c r="M981" s="17"/>
      <c r="N981" s="21" t="str">
        <f>IF(B981="","",TRIM(IF(COUNTIF('Registru PV'!$B$5:$B$304,B981)=0,"PV inexistent în registru. ","")&amp;IF(OR(D981="",F981="",G981="",H981="",I981=""),"Date incomplete. ","")&amp;IF(AND(N(L981)&lt;&gt;0,M981=""),"Diferență fără observație. ","")&amp;IF(AND(OR(I981="Deteriorat",I981="Defect",I981="Lipsă"),M981=""),"Stare fără observație. ","")))</f>
        <v/>
      </c>
    </row>
    <row r="982" spans="1:14" x14ac:dyDescent="0.2">
      <c r="A982" s="1" t="str">
        <f t="shared" si="45"/>
        <v/>
      </c>
      <c r="B982" s="15"/>
      <c r="C982" s="16" t="str">
        <f>IF(B982="","",COUNTIF(INDEX($B:$B,5):B982,B982))</f>
        <v/>
      </c>
      <c r="D982" s="17"/>
      <c r="E982" s="6"/>
      <c r="F982" s="15"/>
      <c r="G982" s="6"/>
      <c r="H982" s="6"/>
      <c r="I982" s="15"/>
      <c r="J982" s="18"/>
      <c r="K982" s="19" t="str">
        <f t="shared" si="46"/>
        <v/>
      </c>
      <c r="L982" s="20" t="str">
        <f t="shared" si="47"/>
        <v/>
      </c>
      <c r="M982" s="17"/>
      <c r="N982" s="21" t="str">
        <f>IF(B982="","",TRIM(IF(COUNTIF('Registru PV'!$B$5:$B$304,B982)=0,"PV inexistent în registru. ","")&amp;IF(OR(D982="",F982="",G982="",H982="",I982=""),"Date incomplete. ","")&amp;IF(AND(N(L982)&lt;&gt;0,M982=""),"Diferență fără observație. ","")&amp;IF(AND(OR(I982="Deteriorat",I982="Defect",I982="Lipsă"),M982=""),"Stare fără observație. ","")))</f>
        <v/>
      </c>
    </row>
    <row r="983" spans="1:14" x14ac:dyDescent="0.2">
      <c r="A983" s="1" t="str">
        <f t="shared" si="45"/>
        <v/>
      </c>
      <c r="B983" s="15"/>
      <c r="C983" s="16" t="str">
        <f>IF(B983="","",COUNTIF(INDEX($B:$B,5):B983,B983))</f>
        <v/>
      </c>
      <c r="D983" s="17"/>
      <c r="E983" s="6"/>
      <c r="F983" s="15"/>
      <c r="G983" s="6"/>
      <c r="H983" s="6"/>
      <c r="I983" s="15"/>
      <c r="J983" s="18"/>
      <c r="K983" s="19" t="str">
        <f t="shared" si="46"/>
        <v/>
      </c>
      <c r="L983" s="20" t="str">
        <f t="shared" si="47"/>
        <v/>
      </c>
      <c r="M983" s="17"/>
      <c r="N983" s="21" t="str">
        <f>IF(B983="","",TRIM(IF(COUNTIF('Registru PV'!$B$5:$B$304,B983)=0,"PV inexistent în registru. ","")&amp;IF(OR(D983="",F983="",G983="",H983="",I983=""),"Date incomplete. ","")&amp;IF(AND(N(L983)&lt;&gt;0,M983=""),"Diferență fără observație. ","")&amp;IF(AND(OR(I983="Deteriorat",I983="Defect",I983="Lipsă"),M983=""),"Stare fără observație. ","")))</f>
        <v/>
      </c>
    </row>
    <row r="984" spans="1:14" x14ac:dyDescent="0.2">
      <c r="A984" s="1" t="str">
        <f t="shared" si="45"/>
        <v/>
      </c>
      <c r="B984" s="15"/>
      <c r="C984" s="16" t="str">
        <f>IF(B984="","",COUNTIF(INDEX($B:$B,5):B984,B984))</f>
        <v/>
      </c>
      <c r="D984" s="17"/>
      <c r="E984" s="6"/>
      <c r="F984" s="15"/>
      <c r="G984" s="6"/>
      <c r="H984" s="6"/>
      <c r="I984" s="15"/>
      <c r="J984" s="18"/>
      <c r="K984" s="19" t="str">
        <f t="shared" si="46"/>
        <v/>
      </c>
      <c r="L984" s="20" t="str">
        <f t="shared" si="47"/>
        <v/>
      </c>
      <c r="M984" s="17"/>
      <c r="N984" s="21" t="str">
        <f>IF(B984="","",TRIM(IF(COUNTIF('Registru PV'!$B$5:$B$304,B984)=0,"PV inexistent în registru. ","")&amp;IF(OR(D984="",F984="",G984="",H984="",I984=""),"Date incomplete. ","")&amp;IF(AND(N(L984)&lt;&gt;0,M984=""),"Diferență fără observație. ","")&amp;IF(AND(OR(I984="Deteriorat",I984="Defect",I984="Lipsă"),M984=""),"Stare fără observație. ","")))</f>
        <v/>
      </c>
    </row>
    <row r="985" spans="1:14" x14ac:dyDescent="0.2">
      <c r="A985" s="1" t="str">
        <f t="shared" si="45"/>
        <v/>
      </c>
      <c r="B985" s="15"/>
      <c r="C985" s="16" t="str">
        <f>IF(B985="","",COUNTIF(INDEX($B:$B,5):B985,B985))</f>
        <v/>
      </c>
      <c r="D985" s="17"/>
      <c r="E985" s="6"/>
      <c r="F985" s="15"/>
      <c r="G985" s="6"/>
      <c r="H985" s="6"/>
      <c r="I985" s="15"/>
      <c r="J985" s="18"/>
      <c r="K985" s="19" t="str">
        <f t="shared" si="46"/>
        <v/>
      </c>
      <c r="L985" s="20" t="str">
        <f t="shared" si="47"/>
        <v/>
      </c>
      <c r="M985" s="17"/>
      <c r="N985" s="21" t="str">
        <f>IF(B985="","",TRIM(IF(COUNTIF('Registru PV'!$B$5:$B$304,B985)=0,"PV inexistent în registru. ","")&amp;IF(OR(D985="",F985="",G985="",H985="",I985=""),"Date incomplete. ","")&amp;IF(AND(N(L985)&lt;&gt;0,M985=""),"Diferență fără observație. ","")&amp;IF(AND(OR(I985="Deteriorat",I985="Defect",I985="Lipsă"),M985=""),"Stare fără observație. ","")))</f>
        <v/>
      </c>
    </row>
    <row r="986" spans="1:14" x14ac:dyDescent="0.2">
      <c r="A986" s="1" t="str">
        <f t="shared" si="45"/>
        <v/>
      </c>
      <c r="B986" s="15"/>
      <c r="C986" s="16" t="str">
        <f>IF(B986="","",COUNTIF(INDEX($B:$B,5):B986,B986))</f>
        <v/>
      </c>
      <c r="D986" s="17"/>
      <c r="E986" s="6"/>
      <c r="F986" s="15"/>
      <c r="G986" s="6"/>
      <c r="H986" s="6"/>
      <c r="I986" s="15"/>
      <c r="J986" s="18"/>
      <c r="K986" s="19" t="str">
        <f t="shared" si="46"/>
        <v/>
      </c>
      <c r="L986" s="20" t="str">
        <f t="shared" si="47"/>
        <v/>
      </c>
      <c r="M986" s="17"/>
      <c r="N986" s="21" t="str">
        <f>IF(B986="","",TRIM(IF(COUNTIF('Registru PV'!$B$5:$B$304,B986)=0,"PV inexistent în registru. ","")&amp;IF(OR(D986="",F986="",G986="",H986="",I986=""),"Date incomplete. ","")&amp;IF(AND(N(L986)&lt;&gt;0,M986=""),"Diferență fără observație. ","")&amp;IF(AND(OR(I986="Deteriorat",I986="Defect",I986="Lipsă"),M986=""),"Stare fără observație. ","")))</f>
        <v/>
      </c>
    </row>
    <row r="987" spans="1:14" x14ac:dyDescent="0.2">
      <c r="A987" s="1" t="str">
        <f t="shared" si="45"/>
        <v/>
      </c>
      <c r="B987" s="15"/>
      <c r="C987" s="16" t="str">
        <f>IF(B987="","",COUNTIF(INDEX($B:$B,5):B987,B987))</f>
        <v/>
      </c>
      <c r="D987" s="17"/>
      <c r="E987" s="6"/>
      <c r="F987" s="15"/>
      <c r="G987" s="6"/>
      <c r="H987" s="6"/>
      <c r="I987" s="15"/>
      <c r="J987" s="18"/>
      <c r="K987" s="19" t="str">
        <f t="shared" si="46"/>
        <v/>
      </c>
      <c r="L987" s="20" t="str">
        <f t="shared" si="47"/>
        <v/>
      </c>
      <c r="M987" s="17"/>
      <c r="N987" s="21" t="str">
        <f>IF(B987="","",TRIM(IF(COUNTIF('Registru PV'!$B$5:$B$304,B987)=0,"PV inexistent în registru. ","")&amp;IF(OR(D987="",F987="",G987="",H987="",I987=""),"Date incomplete. ","")&amp;IF(AND(N(L987)&lt;&gt;0,M987=""),"Diferență fără observație. ","")&amp;IF(AND(OR(I987="Deteriorat",I987="Defect",I987="Lipsă"),M987=""),"Stare fără observație. ","")))</f>
        <v/>
      </c>
    </row>
    <row r="988" spans="1:14" x14ac:dyDescent="0.2">
      <c r="A988" s="1" t="str">
        <f t="shared" si="45"/>
        <v/>
      </c>
      <c r="B988" s="15"/>
      <c r="C988" s="16" t="str">
        <f>IF(B988="","",COUNTIF(INDEX($B:$B,5):B988,B988))</f>
        <v/>
      </c>
      <c r="D988" s="17"/>
      <c r="E988" s="6"/>
      <c r="F988" s="15"/>
      <c r="G988" s="6"/>
      <c r="H988" s="6"/>
      <c r="I988" s="15"/>
      <c r="J988" s="18"/>
      <c r="K988" s="19" t="str">
        <f t="shared" si="46"/>
        <v/>
      </c>
      <c r="L988" s="20" t="str">
        <f t="shared" si="47"/>
        <v/>
      </c>
      <c r="M988" s="17"/>
      <c r="N988" s="21" t="str">
        <f>IF(B988="","",TRIM(IF(COUNTIF('Registru PV'!$B$5:$B$304,B988)=0,"PV inexistent în registru. ","")&amp;IF(OR(D988="",F988="",G988="",H988="",I988=""),"Date incomplete. ","")&amp;IF(AND(N(L988)&lt;&gt;0,M988=""),"Diferență fără observație. ","")&amp;IF(AND(OR(I988="Deteriorat",I988="Defect",I988="Lipsă"),M988=""),"Stare fără observație. ","")))</f>
        <v/>
      </c>
    </row>
    <row r="989" spans="1:14" x14ac:dyDescent="0.2">
      <c r="A989" s="1" t="str">
        <f t="shared" si="45"/>
        <v/>
      </c>
      <c r="B989" s="15"/>
      <c r="C989" s="16" t="str">
        <f>IF(B989="","",COUNTIF(INDEX($B:$B,5):B989,B989))</f>
        <v/>
      </c>
      <c r="D989" s="17"/>
      <c r="E989" s="6"/>
      <c r="F989" s="15"/>
      <c r="G989" s="6"/>
      <c r="H989" s="6"/>
      <c r="I989" s="15"/>
      <c r="J989" s="18"/>
      <c r="K989" s="19" t="str">
        <f t="shared" si="46"/>
        <v/>
      </c>
      <c r="L989" s="20" t="str">
        <f t="shared" si="47"/>
        <v/>
      </c>
      <c r="M989" s="17"/>
      <c r="N989" s="21" t="str">
        <f>IF(B989="","",TRIM(IF(COUNTIF('Registru PV'!$B$5:$B$304,B989)=0,"PV inexistent în registru. ","")&amp;IF(OR(D989="",F989="",G989="",H989="",I989=""),"Date incomplete. ","")&amp;IF(AND(N(L989)&lt;&gt;0,M989=""),"Diferență fără observație. ","")&amp;IF(AND(OR(I989="Deteriorat",I989="Defect",I989="Lipsă"),M989=""),"Stare fără observație. ","")))</f>
        <v/>
      </c>
    </row>
    <row r="990" spans="1:14" x14ac:dyDescent="0.2">
      <c r="A990" s="1" t="str">
        <f t="shared" si="45"/>
        <v/>
      </c>
      <c r="B990" s="15"/>
      <c r="C990" s="16" t="str">
        <f>IF(B990="","",COUNTIF(INDEX($B:$B,5):B990,B990))</f>
        <v/>
      </c>
      <c r="D990" s="17"/>
      <c r="E990" s="6"/>
      <c r="F990" s="15"/>
      <c r="G990" s="6"/>
      <c r="H990" s="6"/>
      <c r="I990" s="15"/>
      <c r="J990" s="18"/>
      <c r="K990" s="19" t="str">
        <f t="shared" si="46"/>
        <v/>
      </c>
      <c r="L990" s="20" t="str">
        <f t="shared" si="47"/>
        <v/>
      </c>
      <c r="M990" s="17"/>
      <c r="N990" s="21" t="str">
        <f>IF(B990="","",TRIM(IF(COUNTIF('Registru PV'!$B$5:$B$304,B990)=0,"PV inexistent în registru. ","")&amp;IF(OR(D990="",F990="",G990="",H990="",I990=""),"Date incomplete. ","")&amp;IF(AND(N(L990)&lt;&gt;0,M990=""),"Diferență fără observație. ","")&amp;IF(AND(OR(I990="Deteriorat",I990="Defect",I990="Lipsă"),M990=""),"Stare fără observație. ","")))</f>
        <v/>
      </c>
    </row>
    <row r="991" spans="1:14" x14ac:dyDescent="0.2">
      <c r="A991" s="1" t="str">
        <f t="shared" si="45"/>
        <v/>
      </c>
      <c r="B991" s="15"/>
      <c r="C991" s="16" t="str">
        <f>IF(B991="","",COUNTIF(INDEX($B:$B,5):B991,B991))</f>
        <v/>
      </c>
      <c r="D991" s="17"/>
      <c r="E991" s="6"/>
      <c r="F991" s="15"/>
      <c r="G991" s="6"/>
      <c r="H991" s="6"/>
      <c r="I991" s="15"/>
      <c r="J991" s="18"/>
      <c r="K991" s="19" t="str">
        <f t="shared" si="46"/>
        <v/>
      </c>
      <c r="L991" s="20" t="str">
        <f t="shared" si="47"/>
        <v/>
      </c>
      <c r="M991" s="17"/>
      <c r="N991" s="21" t="str">
        <f>IF(B991="","",TRIM(IF(COUNTIF('Registru PV'!$B$5:$B$304,B991)=0,"PV inexistent în registru. ","")&amp;IF(OR(D991="",F991="",G991="",H991="",I991=""),"Date incomplete. ","")&amp;IF(AND(N(L991)&lt;&gt;0,M991=""),"Diferență fără observație. ","")&amp;IF(AND(OR(I991="Deteriorat",I991="Defect",I991="Lipsă"),M991=""),"Stare fără observație. ","")))</f>
        <v/>
      </c>
    </row>
    <row r="992" spans="1:14" x14ac:dyDescent="0.2">
      <c r="A992" s="1" t="str">
        <f t="shared" si="45"/>
        <v/>
      </c>
      <c r="B992" s="15"/>
      <c r="C992" s="16" t="str">
        <f>IF(B992="","",COUNTIF(INDEX($B:$B,5):B992,B992))</f>
        <v/>
      </c>
      <c r="D992" s="17"/>
      <c r="E992" s="6"/>
      <c r="F992" s="15"/>
      <c r="G992" s="6"/>
      <c r="H992" s="6"/>
      <c r="I992" s="15"/>
      <c r="J992" s="18"/>
      <c r="K992" s="19" t="str">
        <f t="shared" si="46"/>
        <v/>
      </c>
      <c r="L992" s="20" t="str">
        <f t="shared" si="47"/>
        <v/>
      </c>
      <c r="M992" s="17"/>
      <c r="N992" s="21" t="str">
        <f>IF(B992="","",TRIM(IF(COUNTIF('Registru PV'!$B$5:$B$304,B992)=0,"PV inexistent în registru. ","")&amp;IF(OR(D992="",F992="",G992="",H992="",I992=""),"Date incomplete. ","")&amp;IF(AND(N(L992)&lt;&gt;0,M992=""),"Diferență fără observație. ","")&amp;IF(AND(OR(I992="Deteriorat",I992="Defect",I992="Lipsă"),M992=""),"Stare fără observație. ","")))</f>
        <v/>
      </c>
    </row>
    <row r="993" spans="1:702" x14ac:dyDescent="0.2">
      <c r="A993" s="1" t="str">
        <f t="shared" si="45"/>
        <v/>
      </c>
      <c r="B993" s="15"/>
      <c r="C993" s="16" t="str">
        <f>IF(B993="","",COUNTIF(INDEX($B:$B,5):B993,B993))</f>
        <v/>
      </c>
      <c r="D993" s="17"/>
      <c r="E993" s="6"/>
      <c r="F993" s="15"/>
      <c r="G993" s="6"/>
      <c r="H993" s="6"/>
      <c r="I993" s="15"/>
      <c r="J993" s="18"/>
      <c r="K993" s="19" t="str">
        <f t="shared" si="46"/>
        <v/>
      </c>
      <c r="L993" s="20" t="str">
        <f t="shared" si="47"/>
        <v/>
      </c>
      <c r="M993" s="17"/>
      <c r="N993" s="21" t="str">
        <f>IF(B993="","",TRIM(IF(COUNTIF('Registru PV'!$B$5:$B$304,B993)=0,"PV inexistent în registru. ","")&amp;IF(OR(D993="",F993="",G993="",H993="",I993=""),"Date incomplete. ","")&amp;IF(AND(N(L993)&lt;&gt;0,M993=""),"Diferență fără observație. ","")&amp;IF(AND(OR(I993="Deteriorat",I993="Defect",I993="Lipsă"),M993=""),"Stare fără observație. ","")))</f>
        <v/>
      </c>
    </row>
    <row r="994" spans="1:702" x14ac:dyDescent="0.2">
      <c r="A994" s="1" t="str">
        <f t="shared" si="45"/>
        <v/>
      </c>
      <c r="B994" s="15"/>
      <c r="C994" s="16" t="str">
        <f>IF(B994="","",COUNTIF(INDEX($B:$B,5):B994,B994))</f>
        <v/>
      </c>
      <c r="D994" s="17"/>
      <c r="E994" s="6"/>
      <c r="F994" s="15"/>
      <c r="G994" s="6"/>
      <c r="H994" s="6"/>
      <c r="I994" s="15"/>
      <c r="J994" s="18"/>
      <c r="K994" s="19" t="str">
        <f t="shared" si="46"/>
        <v/>
      </c>
      <c r="L994" s="20" t="str">
        <f t="shared" si="47"/>
        <v/>
      </c>
      <c r="M994" s="17"/>
      <c r="N994" s="21" t="str">
        <f>IF(B994="","",TRIM(IF(COUNTIF('Registru PV'!$B$5:$B$304,B994)=0,"PV inexistent în registru. ","")&amp;IF(OR(D994="",F994="",G994="",H994="",I994=""),"Date incomplete. ","")&amp;IF(AND(N(L994)&lt;&gt;0,M994=""),"Diferență fără observație. ","")&amp;IF(AND(OR(I994="Deteriorat",I994="Defect",I994="Lipsă"),M994=""),"Stare fără observație. ","")))</f>
        <v/>
      </c>
    </row>
    <row r="995" spans="1:702" x14ac:dyDescent="0.2">
      <c r="A995" s="1" t="str">
        <f t="shared" si="45"/>
        <v/>
      </c>
      <c r="B995" s="15"/>
      <c r="C995" s="16" t="str">
        <f>IF(B995="","",COUNTIF(INDEX($B:$B,5):B995,B995))</f>
        <v/>
      </c>
      <c r="D995" s="17"/>
      <c r="E995" s="6"/>
      <c r="F995" s="15"/>
      <c r="G995" s="6"/>
      <c r="H995" s="6"/>
      <c r="I995" s="15"/>
      <c r="J995" s="18"/>
      <c r="K995" s="19" t="str">
        <f t="shared" si="46"/>
        <v/>
      </c>
      <c r="L995" s="20" t="str">
        <f t="shared" si="47"/>
        <v/>
      </c>
      <c r="M995" s="17"/>
      <c r="N995" s="21" t="str">
        <f>IF(B995="","",TRIM(IF(COUNTIF('Registru PV'!$B$5:$B$304,B995)=0,"PV inexistent în registru. ","")&amp;IF(OR(D995="",F995="",G995="",H995="",I995=""),"Date incomplete. ","")&amp;IF(AND(N(L995)&lt;&gt;0,M995=""),"Diferență fără observație. ","")&amp;IF(AND(OR(I995="Deteriorat",I995="Defect",I995="Lipsă"),M995=""),"Stare fără observație. ","")))</f>
        <v/>
      </c>
    </row>
    <row r="996" spans="1:702" x14ac:dyDescent="0.2">
      <c r="A996" s="1" t="str">
        <f t="shared" si="45"/>
        <v/>
      </c>
      <c r="B996" s="15"/>
      <c r="C996" s="16" t="str">
        <f>IF(B996="","",COUNTIF(INDEX($B:$B,5):B996,B996))</f>
        <v/>
      </c>
      <c r="D996" s="17"/>
      <c r="E996" s="6"/>
      <c r="F996" s="15"/>
      <c r="G996" s="6"/>
      <c r="H996" s="6"/>
      <c r="I996" s="15"/>
      <c r="J996" s="18"/>
      <c r="K996" s="19" t="str">
        <f t="shared" si="46"/>
        <v/>
      </c>
      <c r="L996" s="20" t="str">
        <f t="shared" si="47"/>
        <v/>
      </c>
      <c r="M996" s="17"/>
      <c r="N996" s="21" t="str">
        <f>IF(B996="","",TRIM(IF(COUNTIF('Registru PV'!$B$5:$B$304,B996)=0,"PV inexistent în registru. ","")&amp;IF(OR(D996="",F996="",G996="",H996="",I996=""),"Date incomplete. ","")&amp;IF(AND(N(L996)&lt;&gt;0,M996=""),"Diferență fără observație. ","")&amp;IF(AND(OR(I996="Deteriorat",I996="Defect",I996="Lipsă"),M996=""),"Stare fără observație. ","")))</f>
        <v/>
      </c>
    </row>
    <row r="997" spans="1:702" x14ac:dyDescent="0.2">
      <c r="A997" s="1" t="str">
        <f t="shared" si="45"/>
        <v/>
      </c>
      <c r="B997" s="15"/>
      <c r="C997" s="16" t="str">
        <f>IF(B997="","",COUNTIF(INDEX($B:$B,5):B997,B997))</f>
        <v/>
      </c>
      <c r="D997" s="17"/>
      <c r="E997" s="6"/>
      <c r="F997" s="15"/>
      <c r="G997" s="6"/>
      <c r="H997" s="6"/>
      <c r="I997" s="15"/>
      <c r="J997" s="18"/>
      <c r="K997" s="19" t="str">
        <f t="shared" si="46"/>
        <v/>
      </c>
      <c r="L997" s="20" t="str">
        <f t="shared" si="47"/>
        <v/>
      </c>
      <c r="M997" s="17"/>
      <c r="N997" s="21" t="str">
        <f>IF(B997="","",TRIM(IF(COUNTIF('Registru PV'!$B$5:$B$304,B997)=0,"PV inexistent în registru. ","")&amp;IF(OR(D997="",F997="",G997="",H997="",I997=""),"Date incomplete. ","")&amp;IF(AND(N(L997)&lt;&gt;0,M997=""),"Diferență fără observație. ","")&amp;IF(AND(OR(I997="Deteriorat",I997="Defect",I997="Lipsă"),M997=""),"Stare fără observație. ","")))</f>
        <v/>
      </c>
    </row>
    <row r="998" spans="1:702" x14ac:dyDescent="0.2">
      <c r="A998" s="1" t="str">
        <f t="shared" si="45"/>
        <v/>
      </c>
      <c r="B998" s="15"/>
      <c r="C998" s="16" t="str">
        <f>IF(B998="","",COUNTIF(INDEX($B:$B,5):B998,B998))</f>
        <v/>
      </c>
      <c r="D998" s="17"/>
      <c r="E998" s="6"/>
      <c r="F998" s="15"/>
      <c r="G998" s="6"/>
      <c r="H998" s="6"/>
      <c r="I998" s="15"/>
      <c r="J998" s="18"/>
      <c r="K998" s="19" t="str">
        <f t="shared" si="46"/>
        <v/>
      </c>
      <c r="L998" s="20" t="str">
        <f t="shared" si="47"/>
        <v/>
      </c>
      <c r="M998" s="17"/>
      <c r="N998" s="21" t="str">
        <f>IF(B998="","",TRIM(IF(COUNTIF('Registru PV'!$B$5:$B$304,B998)=0,"PV inexistent în registru. ","")&amp;IF(OR(D998="",F998="",G998="",H998="",I998=""),"Date incomplete. ","")&amp;IF(AND(N(L998)&lt;&gt;0,M998=""),"Diferență fără observație. ","")&amp;IF(AND(OR(I998="Deteriorat",I998="Defect",I998="Lipsă"),M998=""),"Stare fără observație. ","")))</f>
        <v/>
      </c>
    </row>
    <row r="999" spans="1:702" x14ac:dyDescent="0.2">
      <c r="A999" s="1" t="str">
        <f t="shared" si="45"/>
        <v/>
      </c>
      <c r="B999" s="15"/>
      <c r="C999" s="16" t="str">
        <f>IF(B999="","",COUNTIF(INDEX($B:$B,5):B999,B999))</f>
        <v/>
      </c>
      <c r="D999" s="17"/>
      <c r="E999" s="6"/>
      <c r="F999" s="15"/>
      <c r="G999" s="6"/>
      <c r="H999" s="6"/>
      <c r="I999" s="15"/>
      <c r="J999" s="18"/>
      <c r="K999" s="19" t="str">
        <f t="shared" si="46"/>
        <v/>
      </c>
      <c r="L999" s="20" t="str">
        <f t="shared" si="47"/>
        <v/>
      </c>
      <c r="M999" s="17"/>
      <c r="N999" s="21" t="str">
        <f>IF(B999="","",TRIM(IF(COUNTIF('Registru PV'!$B$5:$B$304,B999)=0,"PV inexistent în registru. ","")&amp;IF(OR(D999="",F999="",G999="",H999="",I999=""),"Date incomplete. ","")&amp;IF(AND(N(L999)&lt;&gt;0,M999=""),"Diferență fără observație. ","")&amp;IF(AND(OR(I999="Deteriorat",I999="Defect",I999="Lipsă"),M999=""),"Stare fără observație. ","")))</f>
        <v/>
      </c>
    </row>
    <row r="1000" spans="1:702" ht="15" x14ac:dyDescent="0.25">
      <c r="A1000" s="1" t="str">
        <f t="shared" si="45"/>
        <v/>
      </c>
      <c r="B1000" s="15"/>
      <c r="C1000" s="16" t="str">
        <f>IF(B1000="","",COUNTIF(INDEX($B:$B,5):B1000,B1000))</f>
        <v/>
      </c>
      <c r="D1000" s="17"/>
      <c r="E1000" s="6"/>
      <c r="F1000" s="15"/>
      <c r="G1000" s="6"/>
      <c r="H1000" s="6"/>
      <c r="I1000" s="15"/>
      <c r="J1000" s="18"/>
      <c r="K1000" s="19" t="str">
        <f t="shared" si="46"/>
        <v/>
      </c>
      <c r="L1000" s="20" t="str">
        <f t="shared" si="47"/>
        <v/>
      </c>
      <c r="M1000" s="17"/>
      <c r="N1000" s="21" t="str">
        <f>IF(B1000="","",TRIM(IF(COUNTIF('Registru PV'!$B$5:$B$304,B1000)=0,"PV inexistent în registru. ","")&amp;IF(OR(D1000="",F1000="",G1000="",H1000="",I1000=""),"Date incomplete. ","")&amp;IF(AND(N(L1000)&lt;&gt;0,M1000=""),"Diferență fără observație. ","")&amp;IF(AND(OR(I1000="Deteriorat",I1000="Defect",I1000="Lipsă"),M1000=""),"Stare fără observație. ","")))</f>
        <v/>
      </c>
      <c r="ZZ1000"/>
    </row>
    <row r="1001" spans="1:702" x14ac:dyDescent="0.2">
      <c r="A1001" s="1" t="str">
        <f t="shared" si="45"/>
        <v/>
      </c>
      <c r="B1001" s="15"/>
      <c r="C1001" s="16" t="str">
        <f>IF(B1001="","",COUNTIF(INDEX($B:$B,5):B1001,B1001))</f>
        <v/>
      </c>
      <c r="D1001" s="17"/>
      <c r="E1001" s="6"/>
      <c r="F1001" s="15"/>
      <c r="G1001" s="6"/>
      <c r="H1001" s="6"/>
      <c r="I1001" s="15"/>
      <c r="J1001" s="18"/>
      <c r="K1001" s="19" t="str">
        <f t="shared" si="46"/>
        <v/>
      </c>
      <c r="L1001" s="20" t="str">
        <f t="shared" si="47"/>
        <v/>
      </c>
      <c r="M1001" s="17"/>
      <c r="N1001" s="21" t="str">
        <f>IF(B1001="","",TRIM(IF(COUNTIF('Registru PV'!$B$5:$B$304,B1001)=0,"PV inexistent în registru. ","")&amp;IF(OR(D1001="",F1001="",G1001="",H1001="",I1001=""),"Date incomplete. ","")&amp;IF(AND(N(L1001)&lt;&gt;0,M1001=""),"Diferență fără observație. ","")&amp;IF(AND(OR(I1001="Deteriorat",I1001="Defect",I1001="Lipsă"),M1001=""),"Stare fără observație. ","")))</f>
        <v/>
      </c>
    </row>
    <row r="1002" spans="1:702" x14ac:dyDescent="0.2">
      <c r="A1002" s="1" t="str">
        <f t="shared" si="45"/>
        <v/>
      </c>
      <c r="B1002" s="15"/>
      <c r="C1002" s="16" t="str">
        <f>IF(B1002="","",COUNTIF(INDEX($B:$B,5):B1002,B1002))</f>
        <v/>
      </c>
      <c r="D1002" s="17"/>
      <c r="E1002" s="6"/>
      <c r="F1002" s="15"/>
      <c r="G1002" s="6"/>
      <c r="H1002" s="6"/>
      <c r="I1002" s="15"/>
      <c r="J1002" s="18"/>
      <c r="K1002" s="19" t="str">
        <f t="shared" si="46"/>
        <v/>
      </c>
      <c r="L1002" s="20" t="str">
        <f t="shared" si="47"/>
        <v/>
      </c>
      <c r="M1002" s="17"/>
      <c r="N1002" s="21" t="str">
        <f>IF(B1002="","",TRIM(IF(COUNTIF('Registru PV'!$B$5:$B$304,B1002)=0,"PV inexistent în registru. ","")&amp;IF(OR(D1002="",F1002="",G1002="",H1002="",I1002=""),"Date incomplete. ","")&amp;IF(AND(N(L1002)&lt;&gt;0,M1002=""),"Diferență fără observație. ","")&amp;IF(AND(OR(I1002="Deteriorat",I1002="Defect",I1002="Lipsă"),M1002=""),"Stare fără observație. ","")))</f>
        <v/>
      </c>
    </row>
    <row r="1003" spans="1:702" x14ac:dyDescent="0.2">
      <c r="A1003" s="1" t="str">
        <f t="shared" si="45"/>
        <v/>
      </c>
      <c r="B1003" s="15"/>
      <c r="C1003" s="16" t="str">
        <f>IF(B1003="","",COUNTIF(INDEX($B:$B,5):B1003,B1003))</f>
        <v/>
      </c>
      <c r="D1003" s="17"/>
      <c r="E1003" s="6"/>
      <c r="F1003" s="15"/>
      <c r="G1003" s="6"/>
      <c r="H1003" s="6"/>
      <c r="I1003" s="15"/>
      <c r="J1003" s="18"/>
      <c r="K1003" s="19" t="str">
        <f t="shared" si="46"/>
        <v/>
      </c>
      <c r="L1003" s="20" t="str">
        <f t="shared" si="47"/>
        <v/>
      </c>
      <c r="M1003" s="17"/>
      <c r="N1003" s="21" t="str">
        <f>IF(B1003="","",TRIM(IF(COUNTIF('Registru PV'!$B$5:$B$304,B1003)=0,"PV inexistent în registru. ","")&amp;IF(OR(D1003="",F1003="",G1003="",H1003="",I1003=""),"Date incomplete. ","")&amp;IF(AND(N(L1003)&lt;&gt;0,M1003=""),"Diferență fără observație. ","")&amp;IF(AND(OR(I1003="Deteriorat",I1003="Defect",I1003="Lipsă"),M1003=""),"Stare fără observație. ","")))</f>
        <v/>
      </c>
    </row>
    <row r="1004" spans="1:702" x14ac:dyDescent="0.2">
      <c r="A1004" s="1" t="str">
        <f t="shared" si="45"/>
        <v/>
      </c>
      <c r="B1004" s="15"/>
      <c r="C1004" s="16" t="str">
        <f>IF(B1004="","",COUNTIF(INDEX($B:$B,5):B1004,B1004))</f>
        <v/>
      </c>
      <c r="D1004" s="17"/>
      <c r="E1004" s="6"/>
      <c r="F1004" s="15"/>
      <c r="G1004" s="6"/>
      <c r="H1004" s="6"/>
      <c r="I1004" s="15"/>
      <c r="J1004" s="18"/>
      <c r="K1004" s="19" t="str">
        <f t="shared" si="46"/>
        <v/>
      </c>
      <c r="L1004" s="20" t="str">
        <f t="shared" si="47"/>
        <v/>
      </c>
      <c r="M1004" s="17"/>
      <c r="N1004" s="21" t="str">
        <f>IF(B1004="","",TRIM(IF(COUNTIF('Registru PV'!$B$5:$B$304,B1004)=0,"PV inexistent în registru. ","")&amp;IF(OR(D1004="",F1004="",G1004="",H1004="",I1004=""),"Date incomplete. ","")&amp;IF(AND(N(L1004)&lt;&gt;0,M1004=""),"Diferență fără observație. ","")&amp;IF(AND(OR(I1004="Deteriorat",I1004="Defect",I1004="Lipsă"),M1004=""),"Stare fără observație. ","")))</f>
        <v/>
      </c>
    </row>
  </sheetData>
  <conditionalFormatting sqref="B5:N1004">
    <cfRule type="expression" dxfId="2" priority="3" stopIfTrue="1">
      <formula>$N5&lt;&gt;""</formula>
    </cfRule>
  </conditionalFormatting>
  <conditionalFormatting sqref="I5:I1004">
    <cfRule type="expression" dxfId="1" priority="2" stopIfTrue="1">
      <formula>OR($I5="Deteriorat",$I5="Defect",$I5="Lipsă")</formula>
    </cfRule>
  </conditionalFormatting>
  <conditionalFormatting sqref="L5:L1004">
    <cfRule type="expression" dxfId="0" priority="1" stopIfTrue="1">
      <formula>AND($L5&lt;&gt;"",$L5&lt;&gt;0)</formula>
    </cfRule>
  </conditionalFormatting>
  <dataValidations count="1">
    <dataValidation type="list" allowBlank="1" showInputMessage="1" showErrorMessage="1" sqref="I5:I1004" xr:uid="{BDCD2B7C-DB92-4952-A484-93B0A3E43422}">
      <formula1>ListaStare</formula1>
    </dataValidation>
  </dataValidations>
  <pageMargins left="0.7" right="0.7" top="0.75" bottom="0.75" header="0.3" footer="0.3"/>
  <pageSetup scale="58" fitToHeight="0" orientation="landscape" r:id="rId1"/>
  <headerFooter>
    <oddFooter>&amp;Cmodelexcel.ro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4986-CA10-4A3B-829A-8EC57EFF1A7E}">
  <dimension ref="B1:G17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14.7109375" style="1" customWidth="1"/>
    <col min="3" max="3" width="30.7109375" style="1" customWidth="1"/>
    <col min="4" max="4" width="3.7109375" style="1" customWidth="1"/>
    <col min="5" max="5" width="22.7109375" style="1" customWidth="1"/>
    <col min="6" max="6" width="16.7109375" style="1" customWidth="1"/>
    <col min="7" max="7" width="9.7109375" style="1" customWidth="1"/>
    <col min="8" max="16384" width="11.42578125" style="1"/>
  </cols>
  <sheetData>
    <row r="1" spans="2:7" ht="21" x14ac:dyDescent="0.35">
      <c r="B1" s="2" t="s">
        <v>0</v>
      </c>
    </row>
    <row r="2" spans="2:7" x14ac:dyDescent="0.2">
      <c r="B2" s="3" t="s">
        <v>1</v>
      </c>
    </row>
    <row r="4" spans="2:7" x14ac:dyDescent="0.2">
      <c r="B4" s="5" t="s">
        <v>2</v>
      </c>
      <c r="C4" s="6" t="s">
        <v>3</v>
      </c>
      <c r="E4" s="7" t="s">
        <v>8</v>
      </c>
      <c r="F4" s="7" t="s">
        <v>16</v>
      </c>
      <c r="G4" s="7" t="s">
        <v>23</v>
      </c>
    </row>
    <row r="5" spans="2:7" x14ac:dyDescent="0.2">
      <c r="B5" s="5" t="s">
        <v>4</v>
      </c>
      <c r="C5" s="6" t="s">
        <v>5</v>
      </c>
      <c r="E5" s="6" t="s">
        <v>9</v>
      </c>
      <c r="F5" s="6" t="s">
        <v>17</v>
      </c>
      <c r="G5" s="6" t="s">
        <v>24</v>
      </c>
    </row>
    <row r="6" spans="2:7" x14ac:dyDescent="0.2">
      <c r="B6" s="5" t="s">
        <v>6</v>
      </c>
      <c r="C6" s="6" t="s">
        <v>7</v>
      </c>
      <c r="E6" s="6" t="s">
        <v>10</v>
      </c>
      <c r="F6" s="6" t="s">
        <v>18</v>
      </c>
      <c r="G6" s="6" t="s">
        <v>25</v>
      </c>
    </row>
    <row r="7" spans="2:7" x14ac:dyDescent="0.2">
      <c r="E7" s="6" t="s">
        <v>11</v>
      </c>
      <c r="F7" s="6" t="s">
        <v>19</v>
      </c>
    </row>
    <row r="8" spans="2:7" x14ac:dyDescent="0.2">
      <c r="E8" s="6" t="s">
        <v>12</v>
      </c>
      <c r="F8" s="6" t="s">
        <v>20</v>
      </c>
    </row>
    <row r="9" spans="2:7" x14ac:dyDescent="0.2">
      <c r="E9" s="6" t="s">
        <v>13</v>
      </c>
      <c r="F9" s="6" t="s">
        <v>21</v>
      </c>
    </row>
    <row r="10" spans="2:7" x14ac:dyDescent="0.2">
      <c r="E10" s="6" t="s">
        <v>14</v>
      </c>
      <c r="F10" s="6" t="s">
        <v>22</v>
      </c>
    </row>
    <row r="11" spans="2:7" x14ac:dyDescent="0.2">
      <c r="E11" s="6" t="s">
        <v>15</v>
      </c>
    </row>
    <row r="13" spans="2:7" x14ac:dyDescent="0.2">
      <c r="B13" s="3" t="s">
        <v>26</v>
      </c>
    </row>
    <row r="15" spans="2:7" x14ac:dyDescent="0.2">
      <c r="B15" s="58" t="s">
        <v>115</v>
      </c>
    </row>
    <row r="16" spans="2:7" x14ac:dyDescent="0.2">
      <c r="B16" s="59" t="s">
        <v>116</v>
      </c>
    </row>
    <row r="17" spans="2:2" x14ac:dyDescent="0.2">
      <c r="B17" s="60" t="s">
        <v>117</v>
      </c>
    </row>
  </sheetData>
  <hyperlinks>
    <hyperlink ref="B17" r:id="rId1" tooltip="Instrucțiuni și alte modele gratuite" xr:uid="{642C21B2-6713-407B-9E88-9F0A9C203B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10</vt:i4>
      </vt:variant>
    </vt:vector>
  </HeadingPairs>
  <TitlesOfParts>
    <vt:vector size="14" baseType="lpstr">
      <vt:lpstr>Proces-verbal</vt:lpstr>
      <vt:lpstr>Registru PV</vt:lpstr>
      <vt:lpstr>Bunuri predate</vt:lpstr>
      <vt:lpstr>Setări</vt:lpstr>
      <vt:lpstr>Adresa</vt:lpstr>
      <vt:lpstr>'Proces-verbal'!Área_de_impresión</vt:lpstr>
      <vt:lpstr>CIF</vt:lpstr>
      <vt:lpstr>Firma</vt:lpstr>
      <vt:lpstr>ListaDaNu</vt:lpstr>
      <vt:lpstr>ListaStare</vt:lpstr>
      <vt:lpstr>ListaTip</vt:lpstr>
      <vt:lpstr>RandPV</vt:lpstr>
      <vt:lpstr>'Bunuri predate'!Títulos_a_imprimir</vt:lpstr>
      <vt:lpstr>'Registru PV'!Títulos_a_imprimir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proces-verbal de predare-primire Excel</dc:title>
  <dc:subject>Model Excel gratuit în limba română</dc:subject>
  <dc:creator>Ray Moreno · modelexcel.ro</dc:creator>
  <cp:keywords>modelexcel.ro, model Excel, Model proces-verbal de predare-primire Excel</cp:keywords>
  <dc:description>© 2026 Ray Moreno – modelexcel.ro. Model gratuit: îl poți folosi și adapta în activitatea ta. Nu este permisă revânzarea lui sau publicarea pe alte site-uri. https://modelexcel.ro/model-proces-verbal-predare-primire-excel/</dc:description>
  <cp:lastModifiedBy>Ray Moreno · modelexcel.ro</cp:lastModifiedBy>
  <dcterms:created xsi:type="dcterms:W3CDTF">2026-10-12T14:17:41Z</dcterms:created>
  <dcterms:modified xsi:type="dcterms:W3CDTF">2026-10-13T17:30:51Z</dcterms:modified>
  <cp:category>Model Excel</cp:category>
</cp:coreProperties>
</file>