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1B4BD339-4D90-47E7-BF7B-7829DE155E94}" xr6:coauthVersionLast="47" xr6:coauthVersionMax="47" xr10:uidLastSave="{00000000-0000-0000-0000-000000000000}"/>
  <bookViews>
    <workbookView xWindow="-28920" yWindow="-120" windowWidth="29040" windowHeight="15720" xr2:uid="{CF64128B-869B-4B0E-9FB9-E9C3906AAD3E}"/>
  </bookViews>
  <sheets>
    <sheet name="Situație de lucrări" sheetId="1" r:id="rId1"/>
    <sheet name="Registru situații" sheetId="2" r:id="rId2"/>
    <sheet name="Măsurători" sheetId="3" r:id="rId3"/>
    <sheet name="Deviz" sheetId="4" r:id="rId4"/>
    <sheet name="Setări" sheetId="5" r:id="rId5"/>
  </sheets>
  <definedNames>
    <definedName name="Antreprenor">Setări!$C$4</definedName>
    <definedName name="_xlnm.Print_Area" localSheetId="0">'Situație de lucrări'!$A$3:$L$43</definedName>
    <definedName name="Avans">Setări!$C$11</definedName>
    <definedName name="Beneficiar">Setări!$C$6</definedName>
    <definedName name="CIFA">Setări!$C$5</definedName>
    <definedName name="Contract">Setări!$C$7</definedName>
    <definedName name="CotaTVA">Setări!$C$9</definedName>
    <definedName name="Garantie">Setări!$C$10</definedName>
    <definedName name="ListaDaNu">Setări!$F$5:$F$6</definedName>
    <definedName name="ListaTip">Setări!$E$5:$E$6</definedName>
    <definedName name="Obiectiv">Setări!$C$8</definedName>
    <definedName name="RandS">'Situație de lucrări'!$P$1</definedName>
    <definedName name="RecAvans">Setări!$C$12</definedName>
    <definedName name="RespA">Setări!$C$13</definedName>
    <definedName name="RespB">Setări!$C$14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0" i="1" l="1"/>
  <c r="B40" i="1"/>
  <c r="F32" i="1"/>
  <c r="F30" i="1"/>
  <c r="F28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B5" i="1"/>
  <c r="B4" i="1"/>
  <c r="B3" i="1"/>
  <c r="P1" i="1"/>
  <c r="D6" i="2"/>
  <c r="L5" i="2"/>
  <c r="D5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1500" i="3"/>
  <c r="K1501" i="3"/>
  <c r="K1502" i="3"/>
  <c r="K1503" i="3"/>
  <c r="K1504" i="3"/>
  <c r="K1505" i="3"/>
  <c r="K1506" i="3"/>
  <c r="K1507" i="3"/>
  <c r="K1508" i="3"/>
  <c r="K1509" i="3"/>
  <c r="K1510" i="3"/>
  <c r="K1511" i="3"/>
  <c r="K1512" i="3"/>
  <c r="K1513" i="3"/>
  <c r="K1514" i="3"/>
  <c r="K1515" i="3"/>
  <c r="K1516" i="3"/>
  <c r="K1517" i="3"/>
  <c r="K1518" i="3"/>
  <c r="K1519" i="3"/>
  <c r="K1520" i="3"/>
  <c r="K1521" i="3"/>
  <c r="K1522" i="3"/>
  <c r="K1523" i="3"/>
  <c r="K1524" i="3"/>
  <c r="K1525" i="3"/>
  <c r="K1526" i="3"/>
  <c r="K1527" i="3"/>
  <c r="K1528" i="3"/>
  <c r="K1529" i="3"/>
  <c r="K1530" i="3"/>
  <c r="K1531" i="3"/>
  <c r="K1532" i="3"/>
  <c r="K1533" i="3"/>
  <c r="K1534" i="3"/>
  <c r="K1535" i="3"/>
  <c r="K1536" i="3"/>
  <c r="K1537" i="3"/>
  <c r="K1538" i="3"/>
  <c r="K1539" i="3"/>
  <c r="K1540" i="3"/>
  <c r="K1541" i="3"/>
  <c r="K1542" i="3"/>
  <c r="K1543" i="3"/>
  <c r="K1544" i="3"/>
  <c r="K1545" i="3"/>
  <c r="K1546" i="3"/>
  <c r="K1547" i="3"/>
  <c r="K1548" i="3"/>
  <c r="K1549" i="3"/>
  <c r="K1550" i="3"/>
  <c r="K1551" i="3"/>
  <c r="K1552" i="3"/>
  <c r="K1553" i="3"/>
  <c r="K1554" i="3"/>
  <c r="K1555" i="3"/>
  <c r="K1556" i="3"/>
  <c r="K1557" i="3"/>
  <c r="K1558" i="3"/>
  <c r="K1559" i="3"/>
  <c r="K1560" i="3"/>
  <c r="K1561" i="3"/>
  <c r="K1562" i="3"/>
  <c r="K1563" i="3"/>
  <c r="K1564" i="3"/>
  <c r="K1565" i="3"/>
  <c r="K1566" i="3"/>
  <c r="K1567" i="3"/>
  <c r="K1568" i="3"/>
  <c r="K1569" i="3"/>
  <c r="K1570" i="3"/>
  <c r="K1571" i="3"/>
  <c r="K1572" i="3"/>
  <c r="K1573" i="3"/>
  <c r="K1574" i="3"/>
  <c r="K1575" i="3"/>
  <c r="K1576" i="3"/>
  <c r="K1577" i="3"/>
  <c r="K1578" i="3"/>
  <c r="K1579" i="3"/>
  <c r="K1580" i="3"/>
  <c r="K1581" i="3"/>
  <c r="K1582" i="3"/>
  <c r="K1583" i="3"/>
  <c r="K1584" i="3"/>
  <c r="K1585" i="3"/>
  <c r="K1586" i="3"/>
  <c r="K1587" i="3"/>
  <c r="K1588" i="3"/>
  <c r="K1589" i="3"/>
  <c r="K1590" i="3"/>
  <c r="K1591" i="3"/>
  <c r="K1592" i="3"/>
  <c r="K1593" i="3"/>
  <c r="K1594" i="3"/>
  <c r="K1595" i="3"/>
  <c r="K1596" i="3"/>
  <c r="K1597" i="3"/>
  <c r="K1598" i="3"/>
  <c r="K1599" i="3"/>
  <c r="K1600" i="3"/>
  <c r="K1601" i="3"/>
  <c r="K1602" i="3"/>
  <c r="K1603" i="3"/>
  <c r="K1604" i="3"/>
  <c r="K1605" i="3"/>
  <c r="K1606" i="3"/>
  <c r="K1607" i="3"/>
  <c r="K1608" i="3"/>
  <c r="K1609" i="3"/>
  <c r="K1610" i="3"/>
  <c r="K1611" i="3"/>
  <c r="K1612" i="3"/>
  <c r="K1613" i="3"/>
  <c r="K1614" i="3"/>
  <c r="K1615" i="3"/>
  <c r="K1616" i="3"/>
  <c r="K1617" i="3"/>
  <c r="K1618" i="3"/>
  <c r="K1619" i="3"/>
  <c r="K1620" i="3"/>
  <c r="K1621" i="3"/>
  <c r="K1622" i="3"/>
  <c r="K1623" i="3"/>
  <c r="K1624" i="3"/>
  <c r="K1625" i="3"/>
  <c r="K1626" i="3"/>
  <c r="K1627" i="3"/>
  <c r="K1628" i="3"/>
  <c r="K1629" i="3"/>
  <c r="K1630" i="3"/>
  <c r="K1631" i="3"/>
  <c r="K1632" i="3"/>
  <c r="K1633" i="3"/>
  <c r="K1634" i="3"/>
  <c r="K1635" i="3"/>
  <c r="K1636" i="3"/>
  <c r="K1637" i="3"/>
  <c r="K1638" i="3"/>
  <c r="K1639" i="3"/>
  <c r="K1640" i="3"/>
  <c r="K1641" i="3"/>
  <c r="K1642" i="3"/>
  <c r="K1643" i="3"/>
  <c r="K1644" i="3"/>
  <c r="K1645" i="3"/>
  <c r="K1646" i="3"/>
  <c r="K1647" i="3"/>
  <c r="K1648" i="3"/>
  <c r="K1649" i="3"/>
  <c r="K1650" i="3"/>
  <c r="K1651" i="3"/>
  <c r="K1652" i="3"/>
  <c r="K1653" i="3"/>
  <c r="K1654" i="3"/>
  <c r="K1655" i="3"/>
  <c r="K1656" i="3"/>
  <c r="K1657" i="3"/>
  <c r="K1658" i="3"/>
  <c r="K1659" i="3"/>
  <c r="K1660" i="3"/>
  <c r="K1661" i="3"/>
  <c r="K1662" i="3"/>
  <c r="K1663" i="3"/>
  <c r="K1664" i="3"/>
  <c r="K1665" i="3"/>
  <c r="K1666" i="3"/>
  <c r="K1667" i="3"/>
  <c r="K1668" i="3"/>
  <c r="K1669" i="3"/>
  <c r="K1670" i="3"/>
  <c r="K1671" i="3"/>
  <c r="K1672" i="3"/>
  <c r="K1673" i="3"/>
  <c r="K1674" i="3"/>
  <c r="K1675" i="3"/>
  <c r="K1676" i="3"/>
  <c r="K1677" i="3"/>
  <c r="K1678" i="3"/>
  <c r="K1679" i="3"/>
  <c r="K1680" i="3"/>
  <c r="K1681" i="3"/>
  <c r="K1682" i="3"/>
  <c r="K1683" i="3"/>
  <c r="K1684" i="3"/>
  <c r="K1685" i="3"/>
  <c r="K1686" i="3"/>
  <c r="K1687" i="3"/>
  <c r="K1688" i="3"/>
  <c r="K1689" i="3"/>
  <c r="K1690" i="3"/>
  <c r="K1691" i="3"/>
  <c r="K1692" i="3"/>
  <c r="K1693" i="3"/>
  <c r="K1694" i="3"/>
  <c r="K1695" i="3"/>
  <c r="K1696" i="3"/>
  <c r="K1697" i="3"/>
  <c r="K1698" i="3"/>
  <c r="K1699" i="3"/>
  <c r="K1700" i="3"/>
  <c r="K1701" i="3"/>
  <c r="K1702" i="3"/>
  <c r="K1703" i="3"/>
  <c r="K1704" i="3"/>
  <c r="K1705" i="3"/>
  <c r="K1706" i="3"/>
  <c r="K1707" i="3"/>
  <c r="K1708" i="3"/>
  <c r="K1709" i="3"/>
  <c r="K1710" i="3"/>
  <c r="K1711" i="3"/>
  <c r="K1712" i="3"/>
  <c r="K1713" i="3"/>
  <c r="K1714" i="3"/>
  <c r="K1715" i="3"/>
  <c r="K1716" i="3"/>
  <c r="K1717" i="3"/>
  <c r="K1718" i="3"/>
  <c r="K1719" i="3"/>
  <c r="K1720" i="3"/>
  <c r="K1721" i="3"/>
  <c r="K1722" i="3"/>
  <c r="K1723" i="3"/>
  <c r="K1724" i="3"/>
  <c r="K1725" i="3"/>
  <c r="K1726" i="3"/>
  <c r="K1727" i="3"/>
  <c r="K1728" i="3"/>
  <c r="K1729" i="3"/>
  <c r="K1730" i="3"/>
  <c r="K1731" i="3"/>
  <c r="K1732" i="3"/>
  <c r="K1733" i="3"/>
  <c r="K1734" i="3"/>
  <c r="K1735" i="3"/>
  <c r="K1736" i="3"/>
  <c r="K1737" i="3"/>
  <c r="K1738" i="3"/>
  <c r="K1739" i="3"/>
  <c r="K1740" i="3"/>
  <c r="K1741" i="3"/>
  <c r="K1742" i="3"/>
  <c r="K1743" i="3"/>
  <c r="K1744" i="3"/>
  <c r="K1745" i="3"/>
  <c r="K1746" i="3"/>
  <c r="K1747" i="3"/>
  <c r="K1748" i="3"/>
  <c r="K1749" i="3"/>
  <c r="K1750" i="3"/>
  <c r="K1751" i="3"/>
  <c r="K1752" i="3"/>
  <c r="K1753" i="3"/>
  <c r="K1754" i="3"/>
  <c r="K1755" i="3"/>
  <c r="K1756" i="3"/>
  <c r="K1757" i="3"/>
  <c r="K1758" i="3"/>
  <c r="K1759" i="3"/>
  <c r="K1760" i="3"/>
  <c r="K1761" i="3"/>
  <c r="K1762" i="3"/>
  <c r="K1763" i="3"/>
  <c r="K1764" i="3"/>
  <c r="K1765" i="3"/>
  <c r="K1766" i="3"/>
  <c r="K1767" i="3"/>
  <c r="K1768" i="3"/>
  <c r="K1769" i="3"/>
  <c r="K1770" i="3"/>
  <c r="K1771" i="3"/>
  <c r="K1772" i="3"/>
  <c r="K1773" i="3"/>
  <c r="K1774" i="3"/>
  <c r="K1775" i="3"/>
  <c r="K1776" i="3"/>
  <c r="K1777" i="3"/>
  <c r="K1778" i="3"/>
  <c r="K1779" i="3"/>
  <c r="K1780" i="3"/>
  <c r="K1781" i="3"/>
  <c r="K1782" i="3"/>
  <c r="K1783" i="3"/>
  <c r="K1784" i="3"/>
  <c r="K1785" i="3"/>
  <c r="K1786" i="3"/>
  <c r="K1787" i="3"/>
  <c r="K1788" i="3"/>
  <c r="K1789" i="3"/>
  <c r="K1790" i="3"/>
  <c r="K1791" i="3"/>
  <c r="K1792" i="3"/>
  <c r="K1793" i="3"/>
  <c r="K1794" i="3"/>
  <c r="K1795" i="3"/>
  <c r="K1796" i="3"/>
  <c r="K1797" i="3"/>
  <c r="K1798" i="3"/>
  <c r="K1799" i="3"/>
  <c r="K1800" i="3"/>
  <c r="K1801" i="3"/>
  <c r="K1802" i="3"/>
  <c r="K1803" i="3"/>
  <c r="K1804" i="3"/>
  <c r="K1805" i="3"/>
  <c r="K1806" i="3"/>
  <c r="K1807" i="3"/>
  <c r="K1808" i="3"/>
  <c r="K1809" i="3"/>
  <c r="K1810" i="3"/>
  <c r="K1811" i="3"/>
  <c r="K1812" i="3"/>
  <c r="K1813" i="3"/>
  <c r="K1814" i="3"/>
  <c r="K1815" i="3"/>
  <c r="K1816" i="3"/>
  <c r="K1817" i="3"/>
  <c r="K1818" i="3"/>
  <c r="K1819" i="3"/>
  <c r="K1820" i="3"/>
  <c r="K1821" i="3"/>
  <c r="K1822" i="3"/>
  <c r="K1823" i="3"/>
  <c r="K1824" i="3"/>
  <c r="K1825" i="3"/>
  <c r="K1826" i="3"/>
  <c r="K1827" i="3"/>
  <c r="K1828" i="3"/>
  <c r="K1829" i="3"/>
  <c r="K1830" i="3"/>
  <c r="K1831" i="3"/>
  <c r="K1832" i="3"/>
  <c r="K1833" i="3"/>
  <c r="K1834" i="3"/>
  <c r="K1835" i="3"/>
  <c r="K1836" i="3"/>
  <c r="K1837" i="3"/>
  <c r="K1838" i="3"/>
  <c r="K1839" i="3"/>
  <c r="K1840" i="3"/>
  <c r="K1841" i="3"/>
  <c r="K1842" i="3"/>
  <c r="K1843" i="3"/>
  <c r="K1844" i="3"/>
  <c r="K1845" i="3"/>
  <c r="K1846" i="3"/>
  <c r="K1847" i="3"/>
  <c r="K1848" i="3"/>
  <c r="K1849" i="3"/>
  <c r="K1850" i="3"/>
  <c r="K1851" i="3"/>
  <c r="K1852" i="3"/>
  <c r="K1853" i="3"/>
  <c r="K1854" i="3"/>
  <c r="K1855" i="3"/>
  <c r="K1856" i="3"/>
  <c r="K1857" i="3"/>
  <c r="K1858" i="3"/>
  <c r="K1859" i="3"/>
  <c r="K1860" i="3"/>
  <c r="K1861" i="3"/>
  <c r="K1862" i="3"/>
  <c r="K1863" i="3"/>
  <c r="K1864" i="3"/>
  <c r="K1865" i="3"/>
  <c r="K1866" i="3"/>
  <c r="K1867" i="3"/>
  <c r="K1868" i="3"/>
  <c r="K1869" i="3"/>
  <c r="K1870" i="3"/>
  <c r="K1871" i="3"/>
  <c r="K1872" i="3"/>
  <c r="K1873" i="3"/>
  <c r="K1874" i="3"/>
  <c r="K1875" i="3"/>
  <c r="K1876" i="3"/>
  <c r="K1877" i="3"/>
  <c r="K1878" i="3"/>
  <c r="K1879" i="3"/>
  <c r="K1880" i="3"/>
  <c r="K1881" i="3"/>
  <c r="K1882" i="3"/>
  <c r="K1883" i="3"/>
  <c r="K1884" i="3"/>
  <c r="K1885" i="3"/>
  <c r="K1886" i="3"/>
  <c r="K1887" i="3"/>
  <c r="K1888" i="3"/>
  <c r="K1889" i="3"/>
  <c r="K1890" i="3"/>
  <c r="K1891" i="3"/>
  <c r="K1892" i="3"/>
  <c r="K1893" i="3"/>
  <c r="K1894" i="3"/>
  <c r="K1895" i="3"/>
  <c r="K1896" i="3"/>
  <c r="K1897" i="3"/>
  <c r="K1898" i="3"/>
  <c r="K1899" i="3"/>
  <c r="K1900" i="3"/>
  <c r="K1901" i="3"/>
  <c r="K1902" i="3"/>
  <c r="K1903" i="3"/>
  <c r="K1904" i="3"/>
  <c r="K1905" i="3"/>
  <c r="K1906" i="3"/>
  <c r="K1907" i="3"/>
  <c r="K1908" i="3"/>
  <c r="K1909" i="3"/>
  <c r="K1910" i="3"/>
  <c r="K1911" i="3"/>
  <c r="K1912" i="3"/>
  <c r="K1913" i="3"/>
  <c r="K1914" i="3"/>
  <c r="K1915" i="3"/>
  <c r="K1916" i="3"/>
  <c r="K1917" i="3"/>
  <c r="K1918" i="3"/>
  <c r="K1919" i="3"/>
  <c r="K1920" i="3"/>
  <c r="K1921" i="3"/>
  <c r="K1922" i="3"/>
  <c r="K1923" i="3"/>
  <c r="K1924" i="3"/>
  <c r="K1925" i="3"/>
  <c r="K1926" i="3"/>
  <c r="K1927" i="3"/>
  <c r="K1928" i="3"/>
  <c r="K1929" i="3"/>
  <c r="K1930" i="3"/>
  <c r="K1931" i="3"/>
  <c r="K1932" i="3"/>
  <c r="K1933" i="3"/>
  <c r="K1934" i="3"/>
  <c r="K1935" i="3"/>
  <c r="K1936" i="3"/>
  <c r="K1937" i="3"/>
  <c r="K1938" i="3"/>
  <c r="K1939" i="3"/>
  <c r="K1940" i="3"/>
  <c r="K1941" i="3"/>
  <c r="K1942" i="3"/>
  <c r="K1943" i="3"/>
  <c r="K1944" i="3"/>
  <c r="K1945" i="3"/>
  <c r="K1946" i="3"/>
  <c r="K1947" i="3"/>
  <c r="K1948" i="3"/>
  <c r="K1949" i="3"/>
  <c r="K1950" i="3"/>
  <c r="K1951" i="3"/>
  <c r="K1952" i="3"/>
  <c r="K1953" i="3"/>
  <c r="K1954" i="3"/>
  <c r="K1955" i="3"/>
  <c r="K1956" i="3"/>
  <c r="K1957" i="3"/>
  <c r="K1958" i="3"/>
  <c r="K1959" i="3"/>
  <c r="K1960" i="3"/>
  <c r="K1961" i="3"/>
  <c r="K1962" i="3"/>
  <c r="K1963" i="3"/>
  <c r="K1964" i="3"/>
  <c r="K1965" i="3"/>
  <c r="K1966" i="3"/>
  <c r="K1967" i="3"/>
  <c r="K1968" i="3"/>
  <c r="K1969" i="3"/>
  <c r="K1970" i="3"/>
  <c r="K1971" i="3"/>
  <c r="K1972" i="3"/>
  <c r="K1973" i="3"/>
  <c r="K1974" i="3"/>
  <c r="K1975" i="3"/>
  <c r="K1976" i="3"/>
  <c r="K1977" i="3"/>
  <c r="K1978" i="3"/>
  <c r="K1979" i="3"/>
  <c r="K1980" i="3"/>
  <c r="K1981" i="3"/>
  <c r="K1982" i="3"/>
  <c r="K1983" i="3"/>
  <c r="K1984" i="3"/>
  <c r="K1985" i="3"/>
  <c r="K1986" i="3"/>
  <c r="K1987" i="3"/>
  <c r="K1988" i="3"/>
  <c r="K1989" i="3"/>
  <c r="K1990" i="3"/>
  <c r="K1991" i="3"/>
  <c r="K1992" i="3"/>
  <c r="K1993" i="3"/>
  <c r="K1994" i="3"/>
  <c r="K1995" i="3"/>
  <c r="K1996" i="3"/>
  <c r="K1997" i="3"/>
  <c r="K1998" i="3"/>
  <c r="K1999" i="3"/>
  <c r="K2000" i="3"/>
  <c r="K2001" i="3"/>
  <c r="K2002" i="3"/>
  <c r="K2003" i="3"/>
  <c r="K2004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F5" i="3"/>
  <c r="H5" i="3" s="1"/>
  <c r="E5" i="2" s="1"/>
  <c r="F6" i="3"/>
  <c r="H6" i="3" s="1"/>
  <c r="F7" i="3"/>
  <c r="H7" i="3" s="1"/>
  <c r="F8" i="3"/>
  <c r="H8" i="3" s="1"/>
  <c r="F9" i="3"/>
  <c r="H9" i="3" s="1"/>
  <c r="F10" i="3"/>
  <c r="H10" i="3" s="1"/>
  <c r="F11" i="3"/>
  <c r="H11" i="3" s="1"/>
  <c r="F12" i="3"/>
  <c r="H12" i="3" s="1"/>
  <c r="F13" i="3"/>
  <c r="H13" i="3" s="1"/>
  <c r="F14" i="3"/>
  <c r="H14" i="3" s="1"/>
  <c r="F15" i="3"/>
  <c r="H15" i="3" s="1"/>
  <c r="F16" i="3"/>
  <c r="H16" i="3" s="1"/>
  <c r="F17" i="3"/>
  <c r="H17" i="3" s="1"/>
  <c r="F18" i="3"/>
  <c r="H18" i="3" s="1"/>
  <c r="F19" i="3"/>
  <c r="H19" i="3" s="1"/>
  <c r="F20" i="3"/>
  <c r="H20" i="3" s="1"/>
  <c r="F21" i="3"/>
  <c r="H21" i="3" s="1"/>
  <c r="F22" i="3"/>
  <c r="H22" i="3" s="1"/>
  <c r="F23" i="3"/>
  <c r="H23" i="3" s="1"/>
  <c r="F24" i="3"/>
  <c r="H24" i="3" s="1"/>
  <c r="F25" i="3"/>
  <c r="H25" i="3" s="1"/>
  <c r="F26" i="3"/>
  <c r="H26" i="3" s="1"/>
  <c r="F27" i="3"/>
  <c r="H27" i="3" s="1"/>
  <c r="F28" i="3"/>
  <c r="H28" i="3" s="1"/>
  <c r="F29" i="3"/>
  <c r="H29" i="3" s="1"/>
  <c r="F30" i="3"/>
  <c r="H30" i="3" s="1"/>
  <c r="F31" i="3"/>
  <c r="H31" i="3" s="1"/>
  <c r="F32" i="3"/>
  <c r="H32" i="3" s="1"/>
  <c r="F33" i="3"/>
  <c r="H33" i="3" s="1"/>
  <c r="F34" i="3"/>
  <c r="H34" i="3" s="1"/>
  <c r="F35" i="3"/>
  <c r="H35" i="3" s="1"/>
  <c r="F36" i="3"/>
  <c r="H36" i="3" s="1"/>
  <c r="F37" i="3"/>
  <c r="H37" i="3" s="1"/>
  <c r="F38" i="3"/>
  <c r="H38" i="3" s="1"/>
  <c r="F39" i="3"/>
  <c r="H39" i="3" s="1"/>
  <c r="F40" i="3"/>
  <c r="H40" i="3" s="1"/>
  <c r="F41" i="3"/>
  <c r="H41" i="3" s="1"/>
  <c r="F42" i="3"/>
  <c r="H42" i="3" s="1"/>
  <c r="F43" i="3"/>
  <c r="H43" i="3" s="1"/>
  <c r="F44" i="3"/>
  <c r="H44" i="3" s="1"/>
  <c r="F45" i="3"/>
  <c r="H45" i="3" s="1"/>
  <c r="F46" i="3"/>
  <c r="H46" i="3" s="1"/>
  <c r="F47" i="3"/>
  <c r="H47" i="3" s="1"/>
  <c r="F48" i="3"/>
  <c r="H48" i="3" s="1"/>
  <c r="F49" i="3"/>
  <c r="H49" i="3" s="1"/>
  <c r="F50" i="3"/>
  <c r="H50" i="3" s="1"/>
  <c r="F51" i="3"/>
  <c r="H51" i="3" s="1"/>
  <c r="F52" i="3"/>
  <c r="H52" i="3" s="1"/>
  <c r="F53" i="3"/>
  <c r="H53" i="3" s="1"/>
  <c r="F54" i="3"/>
  <c r="H54" i="3" s="1"/>
  <c r="F55" i="3"/>
  <c r="H55" i="3" s="1"/>
  <c r="F56" i="3"/>
  <c r="H56" i="3" s="1"/>
  <c r="F57" i="3"/>
  <c r="H57" i="3" s="1"/>
  <c r="F58" i="3"/>
  <c r="H58" i="3" s="1"/>
  <c r="F59" i="3"/>
  <c r="H59" i="3" s="1"/>
  <c r="F60" i="3"/>
  <c r="H60" i="3" s="1"/>
  <c r="F61" i="3"/>
  <c r="H61" i="3" s="1"/>
  <c r="F62" i="3"/>
  <c r="H62" i="3" s="1"/>
  <c r="F63" i="3"/>
  <c r="H63" i="3" s="1"/>
  <c r="F64" i="3"/>
  <c r="H64" i="3" s="1"/>
  <c r="F65" i="3"/>
  <c r="H65" i="3" s="1"/>
  <c r="F66" i="3"/>
  <c r="H66" i="3" s="1"/>
  <c r="F67" i="3"/>
  <c r="H67" i="3" s="1"/>
  <c r="F68" i="3"/>
  <c r="H68" i="3" s="1"/>
  <c r="F69" i="3"/>
  <c r="H69" i="3" s="1"/>
  <c r="F70" i="3"/>
  <c r="H70" i="3" s="1"/>
  <c r="F71" i="3"/>
  <c r="H71" i="3" s="1"/>
  <c r="F72" i="3"/>
  <c r="H72" i="3" s="1"/>
  <c r="F73" i="3"/>
  <c r="H73" i="3" s="1"/>
  <c r="F74" i="3"/>
  <c r="H74" i="3" s="1"/>
  <c r="F75" i="3"/>
  <c r="H75" i="3" s="1"/>
  <c r="F76" i="3"/>
  <c r="H76" i="3" s="1"/>
  <c r="F77" i="3"/>
  <c r="H77" i="3" s="1"/>
  <c r="F78" i="3"/>
  <c r="H78" i="3" s="1"/>
  <c r="F79" i="3"/>
  <c r="H79" i="3" s="1"/>
  <c r="F80" i="3"/>
  <c r="H80" i="3" s="1"/>
  <c r="F81" i="3"/>
  <c r="H81" i="3" s="1"/>
  <c r="F82" i="3"/>
  <c r="H82" i="3" s="1"/>
  <c r="F83" i="3"/>
  <c r="H83" i="3" s="1"/>
  <c r="F84" i="3"/>
  <c r="H84" i="3" s="1"/>
  <c r="F85" i="3"/>
  <c r="H85" i="3" s="1"/>
  <c r="F86" i="3"/>
  <c r="H86" i="3" s="1"/>
  <c r="F87" i="3"/>
  <c r="H87" i="3" s="1"/>
  <c r="F88" i="3"/>
  <c r="H88" i="3" s="1"/>
  <c r="F89" i="3"/>
  <c r="H89" i="3" s="1"/>
  <c r="F90" i="3"/>
  <c r="H90" i="3" s="1"/>
  <c r="F91" i="3"/>
  <c r="H91" i="3" s="1"/>
  <c r="F92" i="3"/>
  <c r="H92" i="3" s="1"/>
  <c r="F93" i="3"/>
  <c r="H93" i="3" s="1"/>
  <c r="F94" i="3"/>
  <c r="H94" i="3" s="1"/>
  <c r="F95" i="3"/>
  <c r="H95" i="3" s="1"/>
  <c r="F96" i="3"/>
  <c r="H96" i="3" s="1"/>
  <c r="F97" i="3"/>
  <c r="H97" i="3" s="1"/>
  <c r="F98" i="3"/>
  <c r="H98" i="3" s="1"/>
  <c r="F99" i="3"/>
  <c r="H99" i="3" s="1"/>
  <c r="F100" i="3"/>
  <c r="H100" i="3" s="1"/>
  <c r="F101" i="3"/>
  <c r="H101" i="3" s="1"/>
  <c r="F102" i="3"/>
  <c r="H102" i="3" s="1"/>
  <c r="F103" i="3"/>
  <c r="H103" i="3" s="1"/>
  <c r="F104" i="3"/>
  <c r="H104" i="3" s="1"/>
  <c r="F105" i="3"/>
  <c r="H105" i="3" s="1"/>
  <c r="F106" i="3"/>
  <c r="H106" i="3" s="1"/>
  <c r="F107" i="3"/>
  <c r="H107" i="3" s="1"/>
  <c r="F108" i="3"/>
  <c r="H108" i="3" s="1"/>
  <c r="F109" i="3"/>
  <c r="H109" i="3" s="1"/>
  <c r="F110" i="3"/>
  <c r="H110" i="3" s="1"/>
  <c r="F111" i="3"/>
  <c r="H111" i="3" s="1"/>
  <c r="F112" i="3"/>
  <c r="H112" i="3" s="1"/>
  <c r="F113" i="3"/>
  <c r="H113" i="3" s="1"/>
  <c r="F114" i="3"/>
  <c r="H114" i="3" s="1"/>
  <c r="F115" i="3"/>
  <c r="H115" i="3" s="1"/>
  <c r="F116" i="3"/>
  <c r="H116" i="3" s="1"/>
  <c r="F117" i="3"/>
  <c r="H117" i="3" s="1"/>
  <c r="F118" i="3"/>
  <c r="H118" i="3" s="1"/>
  <c r="F119" i="3"/>
  <c r="H119" i="3" s="1"/>
  <c r="F120" i="3"/>
  <c r="H120" i="3" s="1"/>
  <c r="F121" i="3"/>
  <c r="H121" i="3" s="1"/>
  <c r="F122" i="3"/>
  <c r="H122" i="3" s="1"/>
  <c r="F123" i="3"/>
  <c r="H123" i="3" s="1"/>
  <c r="F124" i="3"/>
  <c r="H124" i="3" s="1"/>
  <c r="F125" i="3"/>
  <c r="H125" i="3" s="1"/>
  <c r="F126" i="3"/>
  <c r="H126" i="3" s="1"/>
  <c r="F127" i="3"/>
  <c r="H127" i="3" s="1"/>
  <c r="F128" i="3"/>
  <c r="H128" i="3" s="1"/>
  <c r="F129" i="3"/>
  <c r="H129" i="3" s="1"/>
  <c r="F130" i="3"/>
  <c r="H130" i="3" s="1"/>
  <c r="F131" i="3"/>
  <c r="H131" i="3" s="1"/>
  <c r="F132" i="3"/>
  <c r="H132" i="3" s="1"/>
  <c r="F133" i="3"/>
  <c r="H133" i="3" s="1"/>
  <c r="F134" i="3"/>
  <c r="H134" i="3" s="1"/>
  <c r="F135" i="3"/>
  <c r="H135" i="3" s="1"/>
  <c r="F136" i="3"/>
  <c r="H136" i="3" s="1"/>
  <c r="F137" i="3"/>
  <c r="H137" i="3" s="1"/>
  <c r="F138" i="3"/>
  <c r="H138" i="3" s="1"/>
  <c r="F139" i="3"/>
  <c r="H139" i="3" s="1"/>
  <c r="F140" i="3"/>
  <c r="H140" i="3" s="1"/>
  <c r="F141" i="3"/>
  <c r="H141" i="3" s="1"/>
  <c r="F142" i="3"/>
  <c r="H142" i="3" s="1"/>
  <c r="F143" i="3"/>
  <c r="H143" i="3" s="1"/>
  <c r="F144" i="3"/>
  <c r="H144" i="3" s="1"/>
  <c r="F145" i="3"/>
  <c r="H145" i="3" s="1"/>
  <c r="F146" i="3"/>
  <c r="H146" i="3" s="1"/>
  <c r="F147" i="3"/>
  <c r="H147" i="3" s="1"/>
  <c r="F148" i="3"/>
  <c r="H148" i="3" s="1"/>
  <c r="F149" i="3"/>
  <c r="H149" i="3" s="1"/>
  <c r="F150" i="3"/>
  <c r="H150" i="3" s="1"/>
  <c r="F151" i="3"/>
  <c r="H151" i="3" s="1"/>
  <c r="F152" i="3"/>
  <c r="H152" i="3" s="1"/>
  <c r="F153" i="3"/>
  <c r="H153" i="3" s="1"/>
  <c r="F154" i="3"/>
  <c r="H154" i="3" s="1"/>
  <c r="F155" i="3"/>
  <c r="H155" i="3" s="1"/>
  <c r="F156" i="3"/>
  <c r="H156" i="3" s="1"/>
  <c r="F157" i="3"/>
  <c r="H157" i="3" s="1"/>
  <c r="F158" i="3"/>
  <c r="H158" i="3" s="1"/>
  <c r="F159" i="3"/>
  <c r="H159" i="3" s="1"/>
  <c r="F160" i="3"/>
  <c r="H160" i="3" s="1"/>
  <c r="F161" i="3"/>
  <c r="H161" i="3" s="1"/>
  <c r="F162" i="3"/>
  <c r="H162" i="3" s="1"/>
  <c r="F163" i="3"/>
  <c r="H163" i="3" s="1"/>
  <c r="F164" i="3"/>
  <c r="H164" i="3" s="1"/>
  <c r="F165" i="3"/>
  <c r="H165" i="3" s="1"/>
  <c r="F166" i="3"/>
  <c r="H166" i="3" s="1"/>
  <c r="F167" i="3"/>
  <c r="H167" i="3" s="1"/>
  <c r="F168" i="3"/>
  <c r="H168" i="3" s="1"/>
  <c r="F169" i="3"/>
  <c r="H169" i="3" s="1"/>
  <c r="F170" i="3"/>
  <c r="H170" i="3" s="1"/>
  <c r="F171" i="3"/>
  <c r="H171" i="3" s="1"/>
  <c r="F172" i="3"/>
  <c r="H172" i="3" s="1"/>
  <c r="F173" i="3"/>
  <c r="H173" i="3" s="1"/>
  <c r="F174" i="3"/>
  <c r="H174" i="3" s="1"/>
  <c r="F175" i="3"/>
  <c r="H175" i="3" s="1"/>
  <c r="F176" i="3"/>
  <c r="H176" i="3" s="1"/>
  <c r="F177" i="3"/>
  <c r="H177" i="3" s="1"/>
  <c r="F178" i="3"/>
  <c r="H178" i="3" s="1"/>
  <c r="F179" i="3"/>
  <c r="H179" i="3" s="1"/>
  <c r="F180" i="3"/>
  <c r="H180" i="3" s="1"/>
  <c r="F181" i="3"/>
  <c r="H181" i="3" s="1"/>
  <c r="F182" i="3"/>
  <c r="H182" i="3" s="1"/>
  <c r="F183" i="3"/>
  <c r="H183" i="3" s="1"/>
  <c r="F184" i="3"/>
  <c r="H184" i="3" s="1"/>
  <c r="F185" i="3"/>
  <c r="H185" i="3" s="1"/>
  <c r="F186" i="3"/>
  <c r="H186" i="3" s="1"/>
  <c r="F187" i="3"/>
  <c r="H187" i="3" s="1"/>
  <c r="F188" i="3"/>
  <c r="H188" i="3" s="1"/>
  <c r="F189" i="3"/>
  <c r="H189" i="3" s="1"/>
  <c r="F190" i="3"/>
  <c r="H190" i="3" s="1"/>
  <c r="F191" i="3"/>
  <c r="H191" i="3" s="1"/>
  <c r="F192" i="3"/>
  <c r="H192" i="3" s="1"/>
  <c r="F193" i="3"/>
  <c r="H193" i="3" s="1"/>
  <c r="F194" i="3"/>
  <c r="H194" i="3" s="1"/>
  <c r="F195" i="3"/>
  <c r="H195" i="3" s="1"/>
  <c r="F196" i="3"/>
  <c r="H196" i="3" s="1"/>
  <c r="F197" i="3"/>
  <c r="H197" i="3" s="1"/>
  <c r="F198" i="3"/>
  <c r="H198" i="3" s="1"/>
  <c r="F199" i="3"/>
  <c r="H199" i="3" s="1"/>
  <c r="F200" i="3"/>
  <c r="H200" i="3" s="1"/>
  <c r="F201" i="3"/>
  <c r="H201" i="3" s="1"/>
  <c r="F202" i="3"/>
  <c r="H202" i="3" s="1"/>
  <c r="F203" i="3"/>
  <c r="H203" i="3" s="1"/>
  <c r="F204" i="3"/>
  <c r="H204" i="3" s="1"/>
  <c r="F205" i="3"/>
  <c r="H205" i="3" s="1"/>
  <c r="F206" i="3"/>
  <c r="H206" i="3" s="1"/>
  <c r="F207" i="3"/>
  <c r="H207" i="3" s="1"/>
  <c r="F208" i="3"/>
  <c r="H208" i="3" s="1"/>
  <c r="F209" i="3"/>
  <c r="H209" i="3" s="1"/>
  <c r="F210" i="3"/>
  <c r="H210" i="3" s="1"/>
  <c r="F211" i="3"/>
  <c r="H211" i="3" s="1"/>
  <c r="F212" i="3"/>
  <c r="H212" i="3" s="1"/>
  <c r="F213" i="3"/>
  <c r="H213" i="3" s="1"/>
  <c r="F214" i="3"/>
  <c r="H214" i="3" s="1"/>
  <c r="F215" i="3"/>
  <c r="H215" i="3" s="1"/>
  <c r="F216" i="3"/>
  <c r="H216" i="3" s="1"/>
  <c r="F217" i="3"/>
  <c r="H217" i="3" s="1"/>
  <c r="F218" i="3"/>
  <c r="H218" i="3" s="1"/>
  <c r="F219" i="3"/>
  <c r="H219" i="3" s="1"/>
  <c r="F220" i="3"/>
  <c r="H220" i="3" s="1"/>
  <c r="F221" i="3"/>
  <c r="H221" i="3" s="1"/>
  <c r="F222" i="3"/>
  <c r="H222" i="3" s="1"/>
  <c r="F223" i="3"/>
  <c r="H223" i="3" s="1"/>
  <c r="F224" i="3"/>
  <c r="H224" i="3" s="1"/>
  <c r="F225" i="3"/>
  <c r="H225" i="3" s="1"/>
  <c r="F226" i="3"/>
  <c r="H226" i="3" s="1"/>
  <c r="F227" i="3"/>
  <c r="H227" i="3" s="1"/>
  <c r="F228" i="3"/>
  <c r="H228" i="3" s="1"/>
  <c r="F229" i="3"/>
  <c r="H229" i="3" s="1"/>
  <c r="F230" i="3"/>
  <c r="H230" i="3" s="1"/>
  <c r="F231" i="3"/>
  <c r="H231" i="3" s="1"/>
  <c r="F232" i="3"/>
  <c r="H232" i="3" s="1"/>
  <c r="F233" i="3"/>
  <c r="H233" i="3" s="1"/>
  <c r="F234" i="3"/>
  <c r="H234" i="3" s="1"/>
  <c r="F235" i="3"/>
  <c r="H235" i="3" s="1"/>
  <c r="F236" i="3"/>
  <c r="H236" i="3" s="1"/>
  <c r="F237" i="3"/>
  <c r="H237" i="3" s="1"/>
  <c r="F238" i="3"/>
  <c r="H238" i="3" s="1"/>
  <c r="F239" i="3"/>
  <c r="H239" i="3" s="1"/>
  <c r="F240" i="3"/>
  <c r="H240" i="3" s="1"/>
  <c r="F241" i="3"/>
  <c r="H241" i="3" s="1"/>
  <c r="F242" i="3"/>
  <c r="H242" i="3" s="1"/>
  <c r="F243" i="3"/>
  <c r="H243" i="3" s="1"/>
  <c r="F244" i="3"/>
  <c r="H244" i="3" s="1"/>
  <c r="F245" i="3"/>
  <c r="H245" i="3" s="1"/>
  <c r="F246" i="3"/>
  <c r="H246" i="3" s="1"/>
  <c r="F247" i="3"/>
  <c r="H247" i="3" s="1"/>
  <c r="F248" i="3"/>
  <c r="H248" i="3" s="1"/>
  <c r="F249" i="3"/>
  <c r="H249" i="3" s="1"/>
  <c r="F250" i="3"/>
  <c r="H250" i="3" s="1"/>
  <c r="F251" i="3"/>
  <c r="H251" i="3" s="1"/>
  <c r="F252" i="3"/>
  <c r="H252" i="3" s="1"/>
  <c r="F253" i="3"/>
  <c r="H253" i="3" s="1"/>
  <c r="F254" i="3"/>
  <c r="H254" i="3" s="1"/>
  <c r="F255" i="3"/>
  <c r="H255" i="3" s="1"/>
  <c r="F256" i="3"/>
  <c r="H256" i="3" s="1"/>
  <c r="F257" i="3"/>
  <c r="H257" i="3" s="1"/>
  <c r="F258" i="3"/>
  <c r="H258" i="3" s="1"/>
  <c r="F259" i="3"/>
  <c r="H259" i="3" s="1"/>
  <c r="F260" i="3"/>
  <c r="H260" i="3" s="1"/>
  <c r="F261" i="3"/>
  <c r="H261" i="3" s="1"/>
  <c r="F262" i="3"/>
  <c r="H262" i="3" s="1"/>
  <c r="F263" i="3"/>
  <c r="H263" i="3" s="1"/>
  <c r="F264" i="3"/>
  <c r="H264" i="3" s="1"/>
  <c r="F265" i="3"/>
  <c r="H265" i="3" s="1"/>
  <c r="F266" i="3"/>
  <c r="H266" i="3" s="1"/>
  <c r="F267" i="3"/>
  <c r="H267" i="3" s="1"/>
  <c r="F268" i="3"/>
  <c r="H268" i="3" s="1"/>
  <c r="F269" i="3"/>
  <c r="H269" i="3" s="1"/>
  <c r="F270" i="3"/>
  <c r="H270" i="3" s="1"/>
  <c r="F271" i="3"/>
  <c r="H271" i="3" s="1"/>
  <c r="F272" i="3"/>
  <c r="H272" i="3" s="1"/>
  <c r="F273" i="3"/>
  <c r="H273" i="3" s="1"/>
  <c r="F274" i="3"/>
  <c r="H274" i="3" s="1"/>
  <c r="F275" i="3"/>
  <c r="H275" i="3" s="1"/>
  <c r="F276" i="3"/>
  <c r="H276" i="3" s="1"/>
  <c r="F277" i="3"/>
  <c r="H277" i="3" s="1"/>
  <c r="F278" i="3"/>
  <c r="H278" i="3" s="1"/>
  <c r="F279" i="3"/>
  <c r="H279" i="3" s="1"/>
  <c r="F280" i="3"/>
  <c r="H280" i="3" s="1"/>
  <c r="F281" i="3"/>
  <c r="H281" i="3" s="1"/>
  <c r="F282" i="3"/>
  <c r="H282" i="3" s="1"/>
  <c r="F283" i="3"/>
  <c r="H283" i="3" s="1"/>
  <c r="F284" i="3"/>
  <c r="H284" i="3" s="1"/>
  <c r="F285" i="3"/>
  <c r="H285" i="3" s="1"/>
  <c r="F286" i="3"/>
  <c r="H286" i="3" s="1"/>
  <c r="F287" i="3"/>
  <c r="H287" i="3" s="1"/>
  <c r="F288" i="3"/>
  <c r="H288" i="3" s="1"/>
  <c r="F289" i="3"/>
  <c r="H289" i="3" s="1"/>
  <c r="F290" i="3"/>
  <c r="H290" i="3" s="1"/>
  <c r="F291" i="3"/>
  <c r="H291" i="3" s="1"/>
  <c r="F292" i="3"/>
  <c r="H292" i="3" s="1"/>
  <c r="F293" i="3"/>
  <c r="H293" i="3" s="1"/>
  <c r="F294" i="3"/>
  <c r="H294" i="3" s="1"/>
  <c r="F295" i="3"/>
  <c r="H295" i="3" s="1"/>
  <c r="F296" i="3"/>
  <c r="H296" i="3" s="1"/>
  <c r="F297" i="3"/>
  <c r="H297" i="3" s="1"/>
  <c r="F298" i="3"/>
  <c r="H298" i="3" s="1"/>
  <c r="F299" i="3"/>
  <c r="H299" i="3" s="1"/>
  <c r="F300" i="3"/>
  <c r="H300" i="3" s="1"/>
  <c r="F301" i="3"/>
  <c r="H301" i="3" s="1"/>
  <c r="F302" i="3"/>
  <c r="H302" i="3" s="1"/>
  <c r="F303" i="3"/>
  <c r="H303" i="3" s="1"/>
  <c r="F304" i="3"/>
  <c r="H304" i="3" s="1"/>
  <c r="F305" i="3"/>
  <c r="H305" i="3" s="1"/>
  <c r="F306" i="3"/>
  <c r="H306" i="3" s="1"/>
  <c r="F307" i="3"/>
  <c r="H307" i="3" s="1"/>
  <c r="F308" i="3"/>
  <c r="H308" i="3" s="1"/>
  <c r="F309" i="3"/>
  <c r="H309" i="3" s="1"/>
  <c r="F310" i="3"/>
  <c r="H310" i="3" s="1"/>
  <c r="F311" i="3"/>
  <c r="H311" i="3" s="1"/>
  <c r="F312" i="3"/>
  <c r="H312" i="3" s="1"/>
  <c r="F313" i="3"/>
  <c r="H313" i="3" s="1"/>
  <c r="F314" i="3"/>
  <c r="H314" i="3" s="1"/>
  <c r="F315" i="3"/>
  <c r="H315" i="3" s="1"/>
  <c r="F316" i="3"/>
  <c r="H316" i="3" s="1"/>
  <c r="F317" i="3"/>
  <c r="H317" i="3" s="1"/>
  <c r="F318" i="3"/>
  <c r="H318" i="3" s="1"/>
  <c r="F319" i="3"/>
  <c r="H319" i="3" s="1"/>
  <c r="F320" i="3"/>
  <c r="H320" i="3" s="1"/>
  <c r="F321" i="3"/>
  <c r="H321" i="3" s="1"/>
  <c r="F322" i="3"/>
  <c r="H322" i="3" s="1"/>
  <c r="F323" i="3"/>
  <c r="H323" i="3" s="1"/>
  <c r="F324" i="3"/>
  <c r="H324" i="3" s="1"/>
  <c r="F325" i="3"/>
  <c r="H325" i="3" s="1"/>
  <c r="F326" i="3"/>
  <c r="H326" i="3" s="1"/>
  <c r="F327" i="3"/>
  <c r="H327" i="3" s="1"/>
  <c r="F328" i="3"/>
  <c r="H328" i="3" s="1"/>
  <c r="F329" i="3"/>
  <c r="H329" i="3" s="1"/>
  <c r="F330" i="3"/>
  <c r="H330" i="3" s="1"/>
  <c r="F331" i="3"/>
  <c r="H331" i="3" s="1"/>
  <c r="F332" i="3"/>
  <c r="H332" i="3" s="1"/>
  <c r="F333" i="3"/>
  <c r="H333" i="3" s="1"/>
  <c r="F334" i="3"/>
  <c r="H334" i="3" s="1"/>
  <c r="F335" i="3"/>
  <c r="H335" i="3" s="1"/>
  <c r="F336" i="3"/>
  <c r="H336" i="3" s="1"/>
  <c r="F337" i="3"/>
  <c r="H337" i="3" s="1"/>
  <c r="F338" i="3"/>
  <c r="H338" i="3" s="1"/>
  <c r="F339" i="3"/>
  <c r="H339" i="3" s="1"/>
  <c r="F340" i="3"/>
  <c r="H340" i="3" s="1"/>
  <c r="F341" i="3"/>
  <c r="H341" i="3" s="1"/>
  <c r="F342" i="3"/>
  <c r="H342" i="3" s="1"/>
  <c r="F343" i="3"/>
  <c r="H343" i="3" s="1"/>
  <c r="F344" i="3"/>
  <c r="H344" i="3" s="1"/>
  <c r="F345" i="3"/>
  <c r="H345" i="3" s="1"/>
  <c r="F346" i="3"/>
  <c r="H346" i="3" s="1"/>
  <c r="F347" i="3"/>
  <c r="H347" i="3" s="1"/>
  <c r="F348" i="3"/>
  <c r="H348" i="3" s="1"/>
  <c r="F349" i="3"/>
  <c r="H349" i="3" s="1"/>
  <c r="F350" i="3"/>
  <c r="H350" i="3" s="1"/>
  <c r="F351" i="3"/>
  <c r="H351" i="3" s="1"/>
  <c r="F352" i="3"/>
  <c r="H352" i="3" s="1"/>
  <c r="F353" i="3"/>
  <c r="H353" i="3" s="1"/>
  <c r="F354" i="3"/>
  <c r="H354" i="3" s="1"/>
  <c r="F355" i="3"/>
  <c r="H355" i="3" s="1"/>
  <c r="F356" i="3"/>
  <c r="H356" i="3" s="1"/>
  <c r="F357" i="3"/>
  <c r="H357" i="3" s="1"/>
  <c r="F358" i="3"/>
  <c r="H358" i="3" s="1"/>
  <c r="F359" i="3"/>
  <c r="H359" i="3" s="1"/>
  <c r="F360" i="3"/>
  <c r="H360" i="3" s="1"/>
  <c r="F361" i="3"/>
  <c r="H361" i="3" s="1"/>
  <c r="F362" i="3"/>
  <c r="H362" i="3" s="1"/>
  <c r="F363" i="3"/>
  <c r="H363" i="3" s="1"/>
  <c r="F364" i="3"/>
  <c r="H364" i="3" s="1"/>
  <c r="F365" i="3"/>
  <c r="H365" i="3" s="1"/>
  <c r="F366" i="3"/>
  <c r="H366" i="3" s="1"/>
  <c r="F367" i="3"/>
  <c r="H367" i="3" s="1"/>
  <c r="F368" i="3"/>
  <c r="H368" i="3" s="1"/>
  <c r="F369" i="3"/>
  <c r="H369" i="3" s="1"/>
  <c r="F370" i="3"/>
  <c r="H370" i="3" s="1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H644" i="3" s="1"/>
  <c r="F645" i="3"/>
  <c r="H645" i="3" s="1"/>
  <c r="F646" i="3"/>
  <c r="H646" i="3" s="1"/>
  <c r="F647" i="3"/>
  <c r="H647" i="3" s="1"/>
  <c r="F648" i="3"/>
  <c r="H648" i="3" s="1"/>
  <c r="F649" i="3"/>
  <c r="H649" i="3" s="1"/>
  <c r="F650" i="3"/>
  <c r="H650" i="3" s="1"/>
  <c r="F651" i="3"/>
  <c r="H651" i="3" s="1"/>
  <c r="F652" i="3"/>
  <c r="H652" i="3" s="1"/>
  <c r="F653" i="3"/>
  <c r="H653" i="3" s="1"/>
  <c r="F654" i="3"/>
  <c r="H654" i="3" s="1"/>
  <c r="F655" i="3"/>
  <c r="H655" i="3" s="1"/>
  <c r="F656" i="3"/>
  <c r="H656" i="3" s="1"/>
  <c r="F657" i="3"/>
  <c r="H657" i="3" s="1"/>
  <c r="F658" i="3"/>
  <c r="H658" i="3" s="1"/>
  <c r="F659" i="3"/>
  <c r="H659" i="3" s="1"/>
  <c r="F660" i="3"/>
  <c r="H660" i="3" s="1"/>
  <c r="F661" i="3"/>
  <c r="H661" i="3" s="1"/>
  <c r="F662" i="3"/>
  <c r="H662" i="3" s="1"/>
  <c r="F663" i="3"/>
  <c r="H663" i="3" s="1"/>
  <c r="F664" i="3"/>
  <c r="H664" i="3" s="1"/>
  <c r="F665" i="3"/>
  <c r="H665" i="3" s="1"/>
  <c r="F666" i="3"/>
  <c r="H666" i="3" s="1"/>
  <c r="F667" i="3"/>
  <c r="H667" i="3" s="1"/>
  <c r="F668" i="3"/>
  <c r="H668" i="3" s="1"/>
  <c r="F669" i="3"/>
  <c r="H669" i="3" s="1"/>
  <c r="F670" i="3"/>
  <c r="H670" i="3" s="1"/>
  <c r="F671" i="3"/>
  <c r="H671" i="3" s="1"/>
  <c r="F672" i="3"/>
  <c r="H672" i="3" s="1"/>
  <c r="F673" i="3"/>
  <c r="H673" i="3" s="1"/>
  <c r="F674" i="3"/>
  <c r="H674" i="3" s="1"/>
  <c r="F675" i="3"/>
  <c r="H675" i="3" s="1"/>
  <c r="F676" i="3"/>
  <c r="H676" i="3" s="1"/>
  <c r="F677" i="3"/>
  <c r="H677" i="3" s="1"/>
  <c r="F678" i="3"/>
  <c r="H678" i="3" s="1"/>
  <c r="F679" i="3"/>
  <c r="H679" i="3" s="1"/>
  <c r="F680" i="3"/>
  <c r="H680" i="3" s="1"/>
  <c r="F681" i="3"/>
  <c r="H681" i="3" s="1"/>
  <c r="F682" i="3"/>
  <c r="H682" i="3" s="1"/>
  <c r="F683" i="3"/>
  <c r="H683" i="3" s="1"/>
  <c r="F684" i="3"/>
  <c r="H684" i="3" s="1"/>
  <c r="F685" i="3"/>
  <c r="H685" i="3" s="1"/>
  <c r="F686" i="3"/>
  <c r="H686" i="3" s="1"/>
  <c r="F687" i="3"/>
  <c r="H687" i="3" s="1"/>
  <c r="F688" i="3"/>
  <c r="H688" i="3" s="1"/>
  <c r="F689" i="3"/>
  <c r="H689" i="3" s="1"/>
  <c r="F690" i="3"/>
  <c r="H690" i="3" s="1"/>
  <c r="F691" i="3"/>
  <c r="H691" i="3" s="1"/>
  <c r="F692" i="3"/>
  <c r="H692" i="3" s="1"/>
  <c r="F693" i="3"/>
  <c r="H693" i="3" s="1"/>
  <c r="F694" i="3"/>
  <c r="H694" i="3" s="1"/>
  <c r="F695" i="3"/>
  <c r="H695" i="3" s="1"/>
  <c r="F696" i="3"/>
  <c r="H696" i="3" s="1"/>
  <c r="F697" i="3"/>
  <c r="H697" i="3" s="1"/>
  <c r="F698" i="3"/>
  <c r="H698" i="3" s="1"/>
  <c r="F699" i="3"/>
  <c r="H699" i="3" s="1"/>
  <c r="F700" i="3"/>
  <c r="H700" i="3" s="1"/>
  <c r="F701" i="3"/>
  <c r="H701" i="3" s="1"/>
  <c r="F702" i="3"/>
  <c r="H702" i="3" s="1"/>
  <c r="F703" i="3"/>
  <c r="H703" i="3" s="1"/>
  <c r="F704" i="3"/>
  <c r="H704" i="3" s="1"/>
  <c r="F705" i="3"/>
  <c r="H705" i="3" s="1"/>
  <c r="F706" i="3"/>
  <c r="H706" i="3" s="1"/>
  <c r="F707" i="3"/>
  <c r="H707" i="3" s="1"/>
  <c r="F708" i="3"/>
  <c r="H708" i="3" s="1"/>
  <c r="F709" i="3"/>
  <c r="H709" i="3" s="1"/>
  <c r="F710" i="3"/>
  <c r="H710" i="3" s="1"/>
  <c r="F711" i="3"/>
  <c r="H711" i="3" s="1"/>
  <c r="F712" i="3"/>
  <c r="H712" i="3" s="1"/>
  <c r="F713" i="3"/>
  <c r="H713" i="3" s="1"/>
  <c r="F714" i="3"/>
  <c r="H714" i="3" s="1"/>
  <c r="F715" i="3"/>
  <c r="H715" i="3" s="1"/>
  <c r="F716" i="3"/>
  <c r="H716" i="3" s="1"/>
  <c r="F717" i="3"/>
  <c r="H717" i="3" s="1"/>
  <c r="F718" i="3"/>
  <c r="H718" i="3" s="1"/>
  <c r="F719" i="3"/>
  <c r="H719" i="3" s="1"/>
  <c r="F720" i="3"/>
  <c r="H720" i="3" s="1"/>
  <c r="F721" i="3"/>
  <c r="H721" i="3" s="1"/>
  <c r="F722" i="3"/>
  <c r="H722" i="3" s="1"/>
  <c r="F723" i="3"/>
  <c r="H723" i="3" s="1"/>
  <c r="F724" i="3"/>
  <c r="H724" i="3" s="1"/>
  <c r="F725" i="3"/>
  <c r="H725" i="3" s="1"/>
  <c r="F726" i="3"/>
  <c r="H726" i="3" s="1"/>
  <c r="F727" i="3"/>
  <c r="H727" i="3" s="1"/>
  <c r="F728" i="3"/>
  <c r="H728" i="3" s="1"/>
  <c r="F729" i="3"/>
  <c r="H729" i="3" s="1"/>
  <c r="F730" i="3"/>
  <c r="H730" i="3" s="1"/>
  <c r="F731" i="3"/>
  <c r="H731" i="3" s="1"/>
  <c r="F732" i="3"/>
  <c r="H732" i="3" s="1"/>
  <c r="F733" i="3"/>
  <c r="H733" i="3" s="1"/>
  <c r="F734" i="3"/>
  <c r="H734" i="3" s="1"/>
  <c r="F735" i="3"/>
  <c r="H735" i="3" s="1"/>
  <c r="F736" i="3"/>
  <c r="H736" i="3" s="1"/>
  <c r="F737" i="3"/>
  <c r="H737" i="3" s="1"/>
  <c r="F738" i="3"/>
  <c r="H738" i="3" s="1"/>
  <c r="F739" i="3"/>
  <c r="H739" i="3" s="1"/>
  <c r="F740" i="3"/>
  <c r="H740" i="3" s="1"/>
  <c r="F741" i="3"/>
  <c r="H741" i="3" s="1"/>
  <c r="F742" i="3"/>
  <c r="H742" i="3" s="1"/>
  <c r="F743" i="3"/>
  <c r="H743" i="3" s="1"/>
  <c r="F744" i="3"/>
  <c r="H744" i="3" s="1"/>
  <c r="F745" i="3"/>
  <c r="H745" i="3" s="1"/>
  <c r="F746" i="3"/>
  <c r="H746" i="3" s="1"/>
  <c r="F747" i="3"/>
  <c r="H747" i="3" s="1"/>
  <c r="F748" i="3"/>
  <c r="H748" i="3" s="1"/>
  <c r="F749" i="3"/>
  <c r="H749" i="3" s="1"/>
  <c r="F750" i="3"/>
  <c r="H750" i="3" s="1"/>
  <c r="F751" i="3"/>
  <c r="H751" i="3" s="1"/>
  <c r="F752" i="3"/>
  <c r="H752" i="3" s="1"/>
  <c r="F753" i="3"/>
  <c r="H753" i="3" s="1"/>
  <c r="F754" i="3"/>
  <c r="H754" i="3" s="1"/>
  <c r="F755" i="3"/>
  <c r="H755" i="3" s="1"/>
  <c r="F756" i="3"/>
  <c r="H756" i="3" s="1"/>
  <c r="F757" i="3"/>
  <c r="H757" i="3" s="1"/>
  <c r="F758" i="3"/>
  <c r="H758" i="3" s="1"/>
  <c r="F759" i="3"/>
  <c r="H759" i="3" s="1"/>
  <c r="F760" i="3"/>
  <c r="H760" i="3" s="1"/>
  <c r="F761" i="3"/>
  <c r="H761" i="3" s="1"/>
  <c r="F762" i="3"/>
  <c r="H762" i="3" s="1"/>
  <c r="F763" i="3"/>
  <c r="H763" i="3" s="1"/>
  <c r="F764" i="3"/>
  <c r="H764" i="3" s="1"/>
  <c r="F765" i="3"/>
  <c r="H765" i="3" s="1"/>
  <c r="F766" i="3"/>
  <c r="H766" i="3" s="1"/>
  <c r="F767" i="3"/>
  <c r="H767" i="3" s="1"/>
  <c r="F768" i="3"/>
  <c r="H768" i="3" s="1"/>
  <c r="F769" i="3"/>
  <c r="H769" i="3" s="1"/>
  <c r="F770" i="3"/>
  <c r="H770" i="3" s="1"/>
  <c r="F771" i="3"/>
  <c r="H771" i="3" s="1"/>
  <c r="F772" i="3"/>
  <c r="H772" i="3" s="1"/>
  <c r="F773" i="3"/>
  <c r="H773" i="3" s="1"/>
  <c r="F774" i="3"/>
  <c r="H774" i="3" s="1"/>
  <c r="F775" i="3"/>
  <c r="H775" i="3" s="1"/>
  <c r="F776" i="3"/>
  <c r="H776" i="3" s="1"/>
  <c r="F777" i="3"/>
  <c r="H777" i="3" s="1"/>
  <c r="F778" i="3"/>
  <c r="H778" i="3" s="1"/>
  <c r="F779" i="3"/>
  <c r="H779" i="3" s="1"/>
  <c r="F780" i="3"/>
  <c r="H780" i="3" s="1"/>
  <c r="F781" i="3"/>
  <c r="H781" i="3" s="1"/>
  <c r="F782" i="3"/>
  <c r="H782" i="3" s="1"/>
  <c r="F783" i="3"/>
  <c r="H783" i="3" s="1"/>
  <c r="F784" i="3"/>
  <c r="H784" i="3" s="1"/>
  <c r="F785" i="3"/>
  <c r="H785" i="3" s="1"/>
  <c r="F786" i="3"/>
  <c r="H786" i="3" s="1"/>
  <c r="F787" i="3"/>
  <c r="H787" i="3" s="1"/>
  <c r="F788" i="3"/>
  <c r="H788" i="3" s="1"/>
  <c r="F789" i="3"/>
  <c r="H789" i="3" s="1"/>
  <c r="F790" i="3"/>
  <c r="H790" i="3" s="1"/>
  <c r="F791" i="3"/>
  <c r="H791" i="3" s="1"/>
  <c r="F792" i="3"/>
  <c r="H792" i="3" s="1"/>
  <c r="F793" i="3"/>
  <c r="H793" i="3" s="1"/>
  <c r="F794" i="3"/>
  <c r="H794" i="3" s="1"/>
  <c r="F795" i="3"/>
  <c r="H795" i="3" s="1"/>
  <c r="F796" i="3"/>
  <c r="H796" i="3" s="1"/>
  <c r="F797" i="3"/>
  <c r="H797" i="3" s="1"/>
  <c r="F798" i="3"/>
  <c r="H798" i="3" s="1"/>
  <c r="F799" i="3"/>
  <c r="H799" i="3" s="1"/>
  <c r="F800" i="3"/>
  <c r="H800" i="3" s="1"/>
  <c r="F801" i="3"/>
  <c r="H801" i="3" s="1"/>
  <c r="F802" i="3"/>
  <c r="H802" i="3" s="1"/>
  <c r="F803" i="3"/>
  <c r="H803" i="3" s="1"/>
  <c r="F804" i="3"/>
  <c r="H804" i="3" s="1"/>
  <c r="F805" i="3"/>
  <c r="H805" i="3" s="1"/>
  <c r="F806" i="3"/>
  <c r="H806" i="3" s="1"/>
  <c r="F807" i="3"/>
  <c r="H807" i="3" s="1"/>
  <c r="F808" i="3"/>
  <c r="H808" i="3" s="1"/>
  <c r="F809" i="3"/>
  <c r="H809" i="3" s="1"/>
  <c r="F810" i="3"/>
  <c r="H810" i="3" s="1"/>
  <c r="F811" i="3"/>
  <c r="H811" i="3" s="1"/>
  <c r="F812" i="3"/>
  <c r="H812" i="3" s="1"/>
  <c r="F813" i="3"/>
  <c r="H813" i="3" s="1"/>
  <c r="F814" i="3"/>
  <c r="H814" i="3" s="1"/>
  <c r="F815" i="3"/>
  <c r="H815" i="3" s="1"/>
  <c r="F816" i="3"/>
  <c r="H816" i="3" s="1"/>
  <c r="F817" i="3"/>
  <c r="H817" i="3" s="1"/>
  <c r="F818" i="3"/>
  <c r="H818" i="3" s="1"/>
  <c r="F819" i="3"/>
  <c r="H819" i="3" s="1"/>
  <c r="F820" i="3"/>
  <c r="H820" i="3" s="1"/>
  <c r="F821" i="3"/>
  <c r="H821" i="3" s="1"/>
  <c r="F822" i="3"/>
  <c r="H822" i="3" s="1"/>
  <c r="F823" i="3"/>
  <c r="H823" i="3" s="1"/>
  <c r="F824" i="3"/>
  <c r="H824" i="3" s="1"/>
  <c r="F825" i="3"/>
  <c r="H825" i="3" s="1"/>
  <c r="F826" i="3"/>
  <c r="H826" i="3" s="1"/>
  <c r="F827" i="3"/>
  <c r="H827" i="3" s="1"/>
  <c r="F828" i="3"/>
  <c r="H828" i="3" s="1"/>
  <c r="F829" i="3"/>
  <c r="H829" i="3" s="1"/>
  <c r="F830" i="3"/>
  <c r="H830" i="3" s="1"/>
  <c r="F831" i="3"/>
  <c r="H831" i="3" s="1"/>
  <c r="F832" i="3"/>
  <c r="H832" i="3" s="1"/>
  <c r="F833" i="3"/>
  <c r="H833" i="3" s="1"/>
  <c r="F834" i="3"/>
  <c r="H834" i="3" s="1"/>
  <c r="F835" i="3"/>
  <c r="H835" i="3" s="1"/>
  <c r="F836" i="3"/>
  <c r="H836" i="3" s="1"/>
  <c r="F837" i="3"/>
  <c r="H837" i="3" s="1"/>
  <c r="F838" i="3"/>
  <c r="H838" i="3" s="1"/>
  <c r="F839" i="3"/>
  <c r="H839" i="3" s="1"/>
  <c r="F840" i="3"/>
  <c r="H840" i="3" s="1"/>
  <c r="F841" i="3"/>
  <c r="H841" i="3" s="1"/>
  <c r="F842" i="3"/>
  <c r="H842" i="3" s="1"/>
  <c r="F843" i="3"/>
  <c r="H843" i="3" s="1"/>
  <c r="F844" i="3"/>
  <c r="H844" i="3" s="1"/>
  <c r="F845" i="3"/>
  <c r="H845" i="3" s="1"/>
  <c r="F846" i="3"/>
  <c r="H846" i="3" s="1"/>
  <c r="F847" i="3"/>
  <c r="H847" i="3" s="1"/>
  <c r="F848" i="3"/>
  <c r="H848" i="3" s="1"/>
  <c r="F849" i="3"/>
  <c r="H849" i="3" s="1"/>
  <c r="F850" i="3"/>
  <c r="H850" i="3" s="1"/>
  <c r="F851" i="3"/>
  <c r="H851" i="3" s="1"/>
  <c r="F852" i="3"/>
  <c r="H852" i="3" s="1"/>
  <c r="F853" i="3"/>
  <c r="H853" i="3" s="1"/>
  <c r="F854" i="3"/>
  <c r="H854" i="3" s="1"/>
  <c r="F855" i="3"/>
  <c r="H855" i="3" s="1"/>
  <c r="F856" i="3"/>
  <c r="H856" i="3" s="1"/>
  <c r="F857" i="3"/>
  <c r="H857" i="3" s="1"/>
  <c r="F858" i="3"/>
  <c r="H858" i="3" s="1"/>
  <c r="F859" i="3"/>
  <c r="H859" i="3" s="1"/>
  <c r="F860" i="3"/>
  <c r="H860" i="3" s="1"/>
  <c r="F861" i="3"/>
  <c r="H861" i="3" s="1"/>
  <c r="F862" i="3"/>
  <c r="H862" i="3" s="1"/>
  <c r="F863" i="3"/>
  <c r="H863" i="3" s="1"/>
  <c r="F864" i="3"/>
  <c r="H864" i="3" s="1"/>
  <c r="F865" i="3"/>
  <c r="H865" i="3" s="1"/>
  <c r="F866" i="3"/>
  <c r="H866" i="3" s="1"/>
  <c r="F867" i="3"/>
  <c r="H867" i="3" s="1"/>
  <c r="F868" i="3"/>
  <c r="H868" i="3" s="1"/>
  <c r="F869" i="3"/>
  <c r="H869" i="3" s="1"/>
  <c r="F870" i="3"/>
  <c r="H870" i="3" s="1"/>
  <c r="F871" i="3"/>
  <c r="H871" i="3" s="1"/>
  <c r="F872" i="3"/>
  <c r="H872" i="3" s="1"/>
  <c r="F873" i="3"/>
  <c r="H873" i="3" s="1"/>
  <c r="F874" i="3"/>
  <c r="H874" i="3" s="1"/>
  <c r="F875" i="3"/>
  <c r="H875" i="3" s="1"/>
  <c r="F876" i="3"/>
  <c r="H876" i="3" s="1"/>
  <c r="F877" i="3"/>
  <c r="H877" i="3" s="1"/>
  <c r="F878" i="3"/>
  <c r="H878" i="3" s="1"/>
  <c r="F879" i="3"/>
  <c r="H879" i="3" s="1"/>
  <c r="F880" i="3"/>
  <c r="H880" i="3" s="1"/>
  <c r="F881" i="3"/>
  <c r="H881" i="3" s="1"/>
  <c r="F882" i="3"/>
  <c r="H882" i="3" s="1"/>
  <c r="F883" i="3"/>
  <c r="H883" i="3" s="1"/>
  <c r="F884" i="3"/>
  <c r="H884" i="3" s="1"/>
  <c r="F885" i="3"/>
  <c r="H885" i="3" s="1"/>
  <c r="F886" i="3"/>
  <c r="H886" i="3" s="1"/>
  <c r="F887" i="3"/>
  <c r="H887" i="3" s="1"/>
  <c r="F888" i="3"/>
  <c r="H888" i="3" s="1"/>
  <c r="F889" i="3"/>
  <c r="H889" i="3" s="1"/>
  <c r="F890" i="3"/>
  <c r="H890" i="3" s="1"/>
  <c r="F891" i="3"/>
  <c r="H891" i="3" s="1"/>
  <c r="F892" i="3"/>
  <c r="H892" i="3" s="1"/>
  <c r="F893" i="3"/>
  <c r="H893" i="3" s="1"/>
  <c r="F894" i="3"/>
  <c r="H894" i="3" s="1"/>
  <c r="F895" i="3"/>
  <c r="H895" i="3" s="1"/>
  <c r="F896" i="3"/>
  <c r="H896" i="3" s="1"/>
  <c r="F897" i="3"/>
  <c r="H897" i="3" s="1"/>
  <c r="F898" i="3"/>
  <c r="H898" i="3" s="1"/>
  <c r="F899" i="3"/>
  <c r="H899" i="3" s="1"/>
  <c r="F900" i="3"/>
  <c r="H900" i="3" s="1"/>
  <c r="F901" i="3"/>
  <c r="H901" i="3" s="1"/>
  <c r="F902" i="3"/>
  <c r="H902" i="3" s="1"/>
  <c r="F903" i="3"/>
  <c r="H903" i="3" s="1"/>
  <c r="F904" i="3"/>
  <c r="H904" i="3" s="1"/>
  <c r="F905" i="3"/>
  <c r="H905" i="3" s="1"/>
  <c r="F906" i="3"/>
  <c r="H906" i="3" s="1"/>
  <c r="F907" i="3"/>
  <c r="H907" i="3" s="1"/>
  <c r="F908" i="3"/>
  <c r="H908" i="3" s="1"/>
  <c r="F909" i="3"/>
  <c r="H909" i="3" s="1"/>
  <c r="F910" i="3"/>
  <c r="H910" i="3" s="1"/>
  <c r="F911" i="3"/>
  <c r="H911" i="3" s="1"/>
  <c r="F912" i="3"/>
  <c r="H912" i="3" s="1"/>
  <c r="F913" i="3"/>
  <c r="H913" i="3" s="1"/>
  <c r="F914" i="3"/>
  <c r="H914" i="3" s="1"/>
  <c r="F915" i="3"/>
  <c r="H915" i="3" s="1"/>
  <c r="F916" i="3"/>
  <c r="H916" i="3" s="1"/>
  <c r="F917" i="3"/>
  <c r="H917" i="3" s="1"/>
  <c r="F918" i="3"/>
  <c r="H918" i="3" s="1"/>
  <c r="F919" i="3"/>
  <c r="H919" i="3" s="1"/>
  <c r="F920" i="3"/>
  <c r="H920" i="3" s="1"/>
  <c r="F921" i="3"/>
  <c r="H921" i="3" s="1"/>
  <c r="F922" i="3"/>
  <c r="H922" i="3" s="1"/>
  <c r="F923" i="3"/>
  <c r="H923" i="3" s="1"/>
  <c r="F924" i="3"/>
  <c r="H924" i="3" s="1"/>
  <c r="F925" i="3"/>
  <c r="H925" i="3" s="1"/>
  <c r="F926" i="3"/>
  <c r="H926" i="3" s="1"/>
  <c r="F927" i="3"/>
  <c r="H927" i="3" s="1"/>
  <c r="F928" i="3"/>
  <c r="H928" i="3" s="1"/>
  <c r="F929" i="3"/>
  <c r="H929" i="3" s="1"/>
  <c r="F930" i="3"/>
  <c r="H930" i="3" s="1"/>
  <c r="F931" i="3"/>
  <c r="H931" i="3" s="1"/>
  <c r="F932" i="3"/>
  <c r="H932" i="3" s="1"/>
  <c r="F933" i="3"/>
  <c r="H933" i="3" s="1"/>
  <c r="F934" i="3"/>
  <c r="H934" i="3" s="1"/>
  <c r="F935" i="3"/>
  <c r="H935" i="3" s="1"/>
  <c r="F936" i="3"/>
  <c r="H936" i="3" s="1"/>
  <c r="F937" i="3"/>
  <c r="H937" i="3" s="1"/>
  <c r="F938" i="3"/>
  <c r="H938" i="3" s="1"/>
  <c r="F939" i="3"/>
  <c r="H939" i="3" s="1"/>
  <c r="F940" i="3"/>
  <c r="H940" i="3" s="1"/>
  <c r="F941" i="3"/>
  <c r="H941" i="3" s="1"/>
  <c r="F942" i="3"/>
  <c r="H942" i="3" s="1"/>
  <c r="F943" i="3"/>
  <c r="H943" i="3" s="1"/>
  <c r="F944" i="3"/>
  <c r="H944" i="3" s="1"/>
  <c r="F945" i="3"/>
  <c r="H945" i="3" s="1"/>
  <c r="F946" i="3"/>
  <c r="H946" i="3" s="1"/>
  <c r="F947" i="3"/>
  <c r="H947" i="3" s="1"/>
  <c r="F948" i="3"/>
  <c r="H948" i="3" s="1"/>
  <c r="F949" i="3"/>
  <c r="H949" i="3" s="1"/>
  <c r="F950" i="3"/>
  <c r="H950" i="3" s="1"/>
  <c r="F951" i="3"/>
  <c r="H951" i="3" s="1"/>
  <c r="F952" i="3"/>
  <c r="H952" i="3" s="1"/>
  <c r="F953" i="3"/>
  <c r="H953" i="3" s="1"/>
  <c r="F954" i="3"/>
  <c r="H954" i="3" s="1"/>
  <c r="F955" i="3"/>
  <c r="H955" i="3" s="1"/>
  <c r="F956" i="3"/>
  <c r="H956" i="3" s="1"/>
  <c r="F957" i="3"/>
  <c r="H957" i="3" s="1"/>
  <c r="F958" i="3"/>
  <c r="H958" i="3" s="1"/>
  <c r="F959" i="3"/>
  <c r="H959" i="3" s="1"/>
  <c r="F960" i="3"/>
  <c r="H960" i="3" s="1"/>
  <c r="F961" i="3"/>
  <c r="H961" i="3" s="1"/>
  <c r="F962" i="3"/>
  <c r="H962" i="3" s="1"/>
  <c r="F963" i="3"/>
  <c r="H963" i="3" s="1"/>
  <c r="F964" i="3"/>
  <c r="H964" i="3" s="1"/>
  <c r="F965" i="3"/>
  <c r="H965" i="3" s="1"/>
  <c r="F966" i="3"/>
  <c r="H966" i="3" s="1"/>
  <c r="F967" i="3"/>
  <c r="H967" i="3" s="1"/>
  <c r="F968" i="3"/>
  <c r="H968" i="3" s="1"/>
  <c r="F969" i="3"/>
  <c r="H969" i="3" s="1"/>
  <c r="F970" i="3"/>
  <c r="H970" i="3" s="1"/>
  <c r="F971" i="3"/>
  <c r="H971" i="3" s="1"/>
  <c r="F972" i="3"/>
  <c r="H972" i="3" s="1"/>
  <c r="F973" i="3"/>
  <c r="H973" i="3" s="1"/>
  <c r="F974" i="3"/>
  <c r="H974" i="3" s="1"/>
  <c r="F975" i="3"/>
  <c r="H975" i="3" s="1"/>
  <c r="F976" i="3"/>
  <c r="H976" i="3" s="1"/>
  <c r="F977" i="3"/>
  <c r="H977" i="3" s="1"/>
  <c r="F978" i="3"/>
  <c r="H978" i="3" s="1"/>
  <c r="F979" i="3"/>
  <c r="H979" i="3" s="1"/>
  <c r="F980" i="3"/>
  <c r="H980" i="3" s="1"/>
  <c r="F981" i="3"/>
  <c r="H981" i="3" s="1"/>
  <c r="F982" i="3"/>
  <c r="H982" i="3" s="1"/>
  <c r="F983" i="3"/>
  <c r="H983" i="3" s="1"/>
  <c r="F984" i="3"/>
  <c r="H984" i="3" s="1"/>
  <c r="F985" i="3"/>
  <c r="H985" i="3" s="1"/>
  <c r="F986" i="3"/>
  <c r="H986" i="3" s="1"/>
  <c r="F987" i="3"/>
  <c r="H987" i="3" s="1"/>
  <c r="F988" i="3"/>
  <c r="H988" i="3" s="1"/>
  <c r="F989" i="3"/>
  <c r="H989" i="3" s="1"/>
  <c r="F990" i="3"/>
  <c r="H990" i="3" s="1"/>
  <c r="F991" i="3"/>
  <c r="H991" i="3" s="1"/>
  <c r="F992" i="3"/>
  <c r="H992" i="3" s="1"/>
  <c r="F993" i="3"/>
  <c r="H993" i="3" s="1"/>
  <c r="F994" i="3"/>
  <c r="H994" i="3" s="1"/>
  <c r="F995" i="3"/>
  <c r="H995" i="3" s="1"/>
  <c r="F996" i="3"/>
  <c r="H996" i="3" s="1"/>
  <c r="F997" i="3"/>
  <c r="H997" i="3" s="1"/>
  <c r="F998" i="3"/>
  <c r="H998" i="3" s="1"/>
  <c r="F999" i="3"/>
  <c r="H999" i="3" s="1"/>
  <c r="F1000" i="3"/>
  <c r="H1000" i="3" s="1"/>
  <c r="F1001" i="3"/>
  <c r="H1001" i="3" s="1"/>
  <c r="F1002" i="3"/>
  <c r="H1002" i="3" s="1"/>
  <c r="F1003" i="3"/>
  <c r="H1003" i="3" s="1"/>
  <c r="F1004" i="3"/>
  <c r="H1004" i="3" s="1"/>
  <c r="F1005" i="3"/>
  <c r="H1005" i="3" s="1"/>
  <c r="F1006" i="3"/>
  <c r="H1006" i="3" s="1"/>
  <c r="F1007" i="3"/>
  <c r="H1007" i="3" s="1"/>
  <c r="F1008" i="3"/>
  <c r="H1008" i="3" s="1"/>
  <c r="F1009" i="3"/>
  <c r="H1009" i="3" s="1"/>
  <c r="F1010" i="3"/>
  <c r="H1010" i="3" s="1"/>
  <c r="F1011" i="3"/>
  <c r="H1011" i="3" s="1"/>
  <c r="F1012" i="3"/>
  <c r="H1012" i="3" s="1"/>
  <c r="F1013" i="3"/>
  <c r="H1013" i="3" s="1"/>
  <c r="F1014" i="3"/>
  <c r="H1014" i="3" s="1"/>
  <c r="F1015" i="3"/>
  <c r="H1015" i="3" s="1"/>
  <c r="F1016" i="3"/>
  <c r="H1016" i="3" s="1"/>
  <c r="F1017" i="3"/>
  <c r="H1017" i="3" s="1"/>
  <c r="F1018" i="3"/>
  <c r="H1018" i="3" s="1"/>
  <c r="F1019" i="3"/>
  <c r="H1019" i="3" s="1"/>
  <c r="F1020" i="3"/>
  <c r="H1020" i="3" s="1"/>
  <c r="F1021" i="3"/>
  <c r="H1021" i="3" s="1"/>
  <c r="F1022" i="3"/>
  <c r="H1022" i="3" s="1"/>
  <c r="F1023" i="3"/>
  <c r="H1023" i="3" s="1"/>
  <c r="F1024" i="3"/>
  <c r="H1024" i="3" s="1"/>
  <c r="F1025" i="3"/>
  <c r="H1025" i="3" s="1"/>
  <c r="F1026" i="3"/>
  <c r="H1026" i="3" s="1"/>
  <c r="F1027" i="3"/>
  <c r="H1027" i="3" s="1"/>
  <c r="F1028" i="3"/>
  <c r="H1028" i="3" s="1"/>
  <c r="F1029" i="3"/>
  <c r="H1029" i="3" s="1"/>
  <c r="F1030" i="3"/>
  <c r="H1030" i="3" s="1"/>
  <c r="F1031" i="3"/>
  <c r="H1031" i="3" s="1"/>
  <c r="F1032" i="3"/>
  <c r="H1032" i="3" s="1"/>
  <c r="F1033" i="3"/>
  <c r="H1033" i="3" s="1"/>
  <c r="F1034" i="3"/>
  <c r="H1034" i="3" s="1"/>
  <c r="F1035" i="3"/>
  <c r="H1035" i="3" s="1"/>
  <c r="F1036" i="3"/>
  <c r="H1036" i="3" s="1"/>
  <c r="F1037" i="3"/>
  <c r="H1037" i="3" s="1"/>
  <c r="F1038" i="3"/>
  <c r="H1038" i="3" s="1"/>
  <c r="F1039" i="3"/>
  <c r="H1039" i="3" s="1"/>
  <c r="F1040" i="3"/>
  <c r="H1040" i="3" s="1"/>
  <c r="F1041" i="3"/>
  <c r="H1041" i="3" s="1"/>
  <c r="F1042" i="3"/>
  <c r="H1042" i="3" s="1"/>
  <c r="F1043" i="3"/>
  <c r="H1043" i="3" s="1"/>
  <c r="F1044" i="3"/>
  <c r="H1044" i="3" s="1"/>
  <c r="F1045" i="3"/>
  <c r="H1045" i="3" s="1"/>
  <c r="F1046" i="3"/>
  <c r="H1046" i="3" s="1"/>
  <c r="F1047" i="3"/>
  <c r="H1047" i="3" s="1"/>
  <c r="F1048" i="3"/>
  <c r="H1048" i="3" s="1"/>
  <c r="F1049" i="3"/>
  <c r="H1049" i="3" s="1"/>
  <c r="F1050" i="3"/>
  <c r="H1050" i="3" s="1"/>
  <c r="F1051" i="3"/>
  <c r="H1051" i="3" s="1"/>
  <c r="F1052" i="3"/>
  <c r="H1052" i="3" s="1"/>
  <c r="F1053" i="3"/>
  <c r="H1053" i="3" s="1"/>
  <c r="F1054" i="3"/>
  <c r="H1054" i="3" s="1"/>
  <c r="F1055" i="3"/>
  <c r="H1055" i="3" s="1"/>
  <c r="F1056" i="3"/>
  <c r="H1056" i="3" s="1"/>
  <c r="F1057" i="3"/>
  <c r="H1057" i="3" s="1"/>
  <c r="F1058" i="3"/>
  <c r="H1058" i="3" s="1"/>
  <c r="F1059" i="3"/>
  <c r="H1059" i="3" s="1"/>
  <c r="F1060" i="3"/>
  <c r="H1060" i="3" s="1"/>
  <c r="F1061" i="3"/>
  <c r="H1061" i="3" s="1"/>
  <c r="F1062" i="3"/>
  <c r="H1062" i="3" s="1"/>
  <c r="F1063" i="3"/>
  <c r="H1063" i="3" s="1"/>
  <c r="F1064" i="3"/>
  <c r="H1064" i="3" s="1"/>
  <c r="F1065" i="3"/>
  <c r="H1065" i="3" s="1"/>
  <c r="F1066" i="3"/>
  <c r="H1066" i="3" s="1"/>
  <c r="F1067" i="3"/>
  <c r="H1067" i="3" s="1"/>
  <c r="F1068" i="3"/>
  <c r="H1068" i="3" s="1"/>
  <c r="F1069" i="3"/>
  <c r="H1069" i="3" s="1"/>
  <c r="F1070" i="3"/>
  <c r="H1070" i="3" s="1"/>
  <c r="F1071" i="3"/>
  <c r="H1071" i="3" s="1"/>
  <c r="F1072" i="3"/>
  <c r="H1072" i="3" s="1"/>
  <c r="F1073" i="3"/>
  <c r="H1073" i="3" s="1"/>
  <c r="F1074" i="3"/>
  <c r="H1074" i="3" s="1"/>
  <c r="F1075" i="3"/>
  <c r="H1075" i="3" s="1"/>
  <c r="F1076" i="3"/>
  <c r="H1076" i="3" s="1"/>
  <c r="F1077" i="3"/>
  <c r="H1077" i="3" s="1"/>
  <c r="F1078" i="3"/>
  <c r="H1078" i="3" s="1"/>
  <c r="F1079" i="3"/>
  <c r="H1079" i="3" s="1"/>
  <c r="F1080" i="3"/>
  <c r="H1080" i="3" s="1"/>
  <c r="F1081" i="3"/>
  <c r="H1081" i="3" s="1"/>
  <c r="F1082" i="3"/>
  <c r="H1082" i="3" s="1"/>
  <c r="F1083" i="3"/>
  <c r="H1083" i="3" s="1"/>
  <c r="F1084" i="3"/>
  <c r="H1084" i="3" s="1"/>
  <c r="F1085" i="3"/>
  <c r="H1085" i="3" s="1"/>
  <c r="F1086" i="3"/>
  <c r="H1086" i="3" s="1"/>
  <c r="F1087" i="3"/>
  <c r="H1087" i="3" s="1"/>
  <c r="F1088" i="3"/>
  <c r="H1088" i="3" s="1"/>
  <c r="F1089" i="3"/>
  <c r="H1089" i="3" s="1"/>
  <c r="F1090" i="3"/>
  <c r="H1090" i="3" s="1"/>
  <c r="F1091" i="3"/>
  <c r="H1091" i="3" s="1"/>
  <c r="F1092" i="3"/>
  <c r="H1092" i="3" s="1"/>
  <c r="F1093" i="3"/>
  <c r="H1093" i="3" s="1"/>
  <c r="F1094" i="3"/>
  <c r="H1094" i="3" s="1"/>
  <c r="F1095" i="3"/>
  <c r="H1095" i="3" s="1"/>
  <c r="F1096" i="3"/>
  <c r="H1096" i="3" s="1"/>
  <c r="F1097" i="3"/>
  <c r="H1097" i="3" s="1"/>
  <c r="F1098" i="3"/>
  <c r="H1098" i="3" s="1"/>
  <c r="F1099" i="3"/>
  <c r="H1099" i="3" s="1"/>
  <c r="F1100" i="3"/>
  <c r="H1100" i="3" s="1"/>
  <c r="F1101" i="3"/>
  <c r="H1101" i="3" s="1"/>
  <c r="F1102" i="3"/>
  <c r="H1102" i="3" s="1"/>
  <c r="F1103" i="3"/>
  <c r="H1103" i="3" s="1"/>
  <c r="F1104" i="3"/>
  <c r="H1104" i="3" s="1"/>
  <c r="F1105" i="3"/>
  <c r="H1105" i="3" s="1"/>
  <c r="F1106" i="3"/>
  <c r="H1106" i="3" s="1"/>
  <c r="F1107" i="3"/>
  <c r="H1107" i="3" s="1"/>
  <c r="F1108" i="3"/>
  <c r="H1108" i="3" s="1"/>
  <c r="F1109" i="3"/>
  <c r="H1109" i="3" s="1"/>
  <c r="F1110" i="3"/>
  <c r="H1110" i="3" s="1"/>
  <c r="F1111" i="3"/>
  <c r="H1111" i="3" s="1"/>
  <c r="F1112" i="3"/>
  <c r="H1112" i="3" s="1"/>
  <c r="F1113" i="3"/>
  <c r="H1113" i="3" s="1"/>
  <c r="F1114" i="3"/>
  <c r="H1114" i="3" s="1"/>
  <c r="F1115" i="3"/>
  <c r="H1115" i="3" s="1"/>
  <c r="F1116" i="3"/>
  <c r="H1116" i="3" s="1"/>
  <c r="F1117" i="3"/>
  <c r="H1117" i="3" s="1"/>
  <c r="F1118" i="3"/>
  <c r="H1118" i="3" s="1"/>
  <c r="F1119" i="3"/>
  <c r="H1119" i="3" s="1"/>
  <c r="F1120" i="3"/>
  <c r="H1120" i="3" s="1"/>
  <c r="F1121" i="3"/>
  <c r="H1121" i="3" s="1"/>
  <c r="F1122" i="3"/>
  <c r="H1122" i="3" s="1"/>
  <c r="F1123" i="3"/>
  <c r="H1123" i="3" s="1"/>
  <c r="F1124" i="3"/>
  <c r="H1124" i="3" s="1"/>
  <c r="F1125" i="3"/>
  <c r="H1125" i="3" s="1"/>
  <c r="F1126" i="3"/>
  <c r="H1126" i="3" s="1"/>
  <c r="F1127" i="3"/>
  <c r="H1127" i="3" s="1"/>
  <c r="F1128" i="3"/>
  <c r="H1128" i="3" s="1"/>
  <c r="F1129" i="3"/>
  <c r="H1129" i="3" s="1"/>
  <c r="F1130" i="3"/>
  <c r="H1130" i="3" s="1"/>
  <c r="F1131" i="3"/>
  <c r="H1131" i="3" s="1"/>
  <c r="F1132" i="3"/>
  <c r="H1132" i="3" s="1"/>
  <c r="F1133" i="3"/>
  <c r="H1133" i="3" s="1"/>
  <c r="F1134" i="3"/>
  <c r="H1134" i="3" s="1"/>
  <c r="F1135" i="3"/>
  <c r="H1135" i="3" s="1"/>
  <c r="F1136" i="3"/>
  <c r="H1136" i="3" s="1"/>
  <c r="F1137" i="3"/>
  <c r="H1137" i="3" s="1"/>
  <c r="F1138" i="3"/>
  <c r="H1138" i="3" s="1"/>
  <c r="F1139" i="3"/>
  <c r="H1139" i="3" s="1"/>
  <c r="F1140" i="3"/>
  <c r="H1140" i="3" s="1"/>
  <c r="F1141" i="3"/>
  <c r="H1141" i="3" s="1"/>
  <c r="F1142" i="3"/>
  <c r="H1142" i="3" s="1"/>
  <c r="F1143" i="3"/>
  <c r="H1143" i="3" s="1"/>
  <c r="F1144" i="3"/>
  <c r="H1144" i="3" s="1"/>
  <c r="F1145" i="3"/>
  <c r="H1145" i="3" s="1"/>
  <c r="F1146" i="3"/>
  <c r="H1146" i="3" s="1"/>
  <c r="F1147" i="3"/>
  <c r="H1147" i="3" s="1"/>
  <c r="F1148" i="3"/>
  <c r="H1148" i="3" s="1"/>
  <c r="F1149" i="3"/>
  <c r="H1149" i="3" s="1"/>
  <c r="F1150" i="3"/>
  <c r="H1150" i="3" s="1"/>
  <c r="F1151" i="3"/>
  <c r="H1151" i="3" s="1"/>
  <c r="F1152" i="3"/>
  <c r="H1152" i="3" s="1"/>
  <c r="F1153" i="3"/>
  <c r="H1153" i="3" s="1"/>
  <c r="F1154" i="3"/>
  <c r="H1154" i="3" s="1"/>
  <c r="F1155" i="3"/>
  <c r="H1155" i="3" s="1"/>
  <c r="F1156" i="3"/>
  <c r="H1156" i="3" s="1"/>
  <c r="F1157" i="3"/>
  <c r="H1157" i="3" s="1"/>
  <c r="F1158" i="3"/>
  <c r="H1158" i="3" s="1"/>
  <c r="F1159" i="3"/>
  <c r="H1159" i="3" s="1"/>
  <c r="F1160" i="3"/>
  <c r="H1160" i="3" s="1"/>
  <c r="F1161" i="3"/>
  <c r="H1161" i="3" s="1"/>
  <c r="F1162" i="3"/>
  <c r="H1162" i="3" s="1"/>
  <c r="F1163" i="3"/>
  <c r="H1163" i="3" s="1"/>
  <c r="F1164" i="3"/>
  <c r="H1164" i="3" s="1"/>
  <c r="F1165" i="3"/>
  <c r="H1165" i="3" s="1"/>
  <c r="F1166" i="3"/>
  <c r="H1166" i="3" s="1"/>
  <c r="F1167" i="3"/>
  <c r="H1167" i="3" s="1"/>
  <c r="F1168" i="3"/>
  <c r="H1168" i="3" s="1"/>
  <c r="F1169" i="3"/>
  <c r="H1169" i="3" s="1"/>
  <c r="F1170" i="3"/>
  <c r="H1170" i="3" s="1"/>
  <c r="F1171" i="3"/>
  <c r="H1171" i="3" s="1"/>
  <c r="F1172" i="3"/>
  <c r="H1172" i="3" s="1"/>
  <c r="F1173" i="3"/>
  <c r="H1173" i="3" s="1"/>
  <c r="F1174" i="3"/>
  <c r="H1174" i="3" s="1"/>
  <c r="F1175" i="3"/>
  <c r="H1175" i="3" s="1"/>
  <c r="F1176" i="3"/>
  <c r="H1176" i="3" s="1"/>
  <c r="F1177" i="3"/>
  <c r="H1177" i="3" s="1"/>
  <c r="F1178" i="3"/>
  <c r="H1178" i="3" s="1"/>
  <c r="F1179" i="3"/>
  <c r="H1179" i="3" s="1"/>
  <c r="F1180" i="3"/>
  <c r="H1180" i="3" s="1"/>
  <c r="F1181" i="3"/>
  <c r="H1181" i="3" s="1"/>
  <c r="F1182" i="3"/>
  <c r="H1182" i="3" s="1"/>
  <c r="F1183" i="3"/>
  <c r="H1183" i="3" s="1"/>
  <c r="F1184" i="3"/>
  <c r="H1184" i="3" s="1"/>
  <c r="F1185" i="3"/>
  <c r="H1185" i="3" s="1"/>
  <c r="F1186" i="3"/>
  <c r="H1186" i="3" s="1"/>
  <c r="F1187" i="3"/>
  <c r="H1187" i="3" s="1"/>
  <c r="F1188" i="3"/>
  <c r="H1188" i="3" s="1"/>
  <c r="F1189" i="3"/>
  <c r="H1189" i="3" s="1"/>
  <c r="F1190" i="3"/>
  <c r="H1190" i="3" s="1"/>
  <c r="F1191" i="3"/>
  <c r="H1191" i="3" s="1"/>
  <c r="F1192" i="3"/>
  <c r="H1192" i="3" s="1"/>
  <c r="F1193" i="3"/>
  <c r="H1193" i="3" s="1"/>
  <c r="F1194" i="3"/>
  <c r="H1194" i="3" s="1"/>
  <c r="F1195" i="3"/>
  <c r="H1195" i="3" s="1"/>
  <c r="F1196" i="3"/>
  <c r="H1196" i="3" s="1"/>
  <c r="F1197" i="3"/>
  <c r="H1197" i="3" s="1"/>
  <c r="F1198" i="3"/>
  <c r="H1198" i="3" s="1"/>
  <c r="F1199" i="3"/>
  <c r="H1199" i="3" s="1"/>
  <c r="F1200" i="3"/>
  <c r="H1200" i="3" s="1"/>
  <c r="F1201" i="3"/>
  <c r="H1201" i="3" s="1"/>
  <c r="F1202" i="3"/>
  <c r="H1202" i="3" s="1"/>
  <c r="F1203" i="3"/>
  <c r="H1203" i="3" s="1"/>
  <c r="F1204" i="3"/>
  <c r="H1204" i="3" s="1"/>
  <c r="F1205" i="3"/>
  <c r="H1205" i="3" s="1"/>
  <c r="F1206" i="3"/>
  <c r="H1206" i="3" s="1"/>
  <c r="F1207" i="3"/>
  <c r="H1207" i="3" s="1"/>
  <c r="F1208" i="3"/>
  <c r="H1208" i="3" s="1"/>
  <c r="F1209" i="3"/>
  <c r="H1209" i="3" s="1"/>
  <c r="F1210" i="3"/>
  <c r="H1210" i="3" s="1"/>
  <c r="F1211" i="3"/>
  <c r="H1211" i="3" s="1"/>
  <c r="F1212" i="3"/>
  <c r="H1212" i="3" s="1"/>
  <c r="F1213" i="3"/>
  <c r="H1213" i="3" s="1"/>
  <c r="F1214" i="3"/>
  <c r="H1214" i="3" s="1"/>
  <c r="F1215" i="3"/>
  <c r="H1215" i="3" s="1"/>
  <c r="F1216" i="3"/>
  <c r="H1216" i="3" s="1"/>
  <c r="F1217" i="3"/>
  <c r="H1217" i="3" s="1"/>
  <c r="F1218" i="3"/>
  <c r="H1218" i="3" s="1"/>
  <c r="F1219" i="3"/>
  <c r="H1219" i="3" s="1"/>
  <c r="F1220" i="3"/>
  <c r="H1220" i="3" s="1"/>
  <c r="F1221" i="3"/>
  <c r="H1221" i="3" s="1"/>
  <c r="F1222" i="3"/>
  <c r="H1222" i="3" s="1"/>
  <c r="F1223" i="3"/>
  <c r="H1223" i="3" s="1"/>
  <c r="F1224" i="3"/>
  <c r="H1224" i="3" s="1"/>
  <c r="F1225" i="3"/>
  <c r="H1225" i="3" s="1"/>
  <c r="F1226" i="3"/>
  <c r="H1226" i="3" s="1"/>
  <c r="F1227" i="3"/>
  <c r="H1227" i="3" s="1"/>
  <c r="F1228" i="3"/>
  <c r="H1228" i="3" s="1"/>
  <c r="F1229" i="3"/>
  <c r="H1229" i="3" s="1"/>
  <c r="F1230" i="3"/>
  <c r="H1230" i="3" s="1"/>
  <c r="F1231" i="3"/>
  <c r="H1231" i="3" s="1"/>
  <c r="F1232" i="3"/>
  <c r="H1232" i="3" s="1"/>
  <c r="F1233" i="3"/>
  <c r="H1233" i="3" s="1"/>
  <c r="F1234" i="3"/>
  <c r="H1234" i="3" s="1"/>
  <c r="F1235" i="3"/>
  <c r="H1235" i="3" s="1"/>
  <c r="F1236" i="3"/>
  <c r="H1236" i="3" s="1"/>
  <c r="F1237" i="3"/>
  <c r="H1237" i="3" s="1"/>
  <c r="F1238" i="3"/>
  <c r="H1238" i="3" s="1"/>
  <c r="F1239" i="3"/>
  <c r="H1239" i="3" s="1"/>
  <c r="F1240" i="3"/>
  <c r="H1240" i="3" s="1"/>
  <c r="F1241" i="3"/>
  <c r="H1241" i="3" s="1"/>
  <c r="F1242" i="3"/>
  <c r="H1242" i="3" s="1"/>
  <c r="F1243" i="3"/>
  <c r="H1243" i="3" s="1"/>
  <c r="F1244" i="3"/>
  <c r="H1244" i="3" s="1"/>
  <c r="F1245" i="3"/>
  <c r="H1245" i="3" s="1"/>
  <c r="F1246" i="3"/>
  <c r="H1246" i="3" s="1"/>
  <c r="F1247" i="3"/>
  <c r="H1247" i="3" s="1"/>
  <c r="F1248" i="3"/>
  <c r="H1248" i="3" s="1"/>
  <c r="F1249" i="3"/>
  <c r="H1249" i="3" s="1"/>
  <c r="F1250" i="3"/>
  <c r="H1250" i="3" s="1"/>
  <c r="F1251" i="3"/>
  <c r="H1251" i="3" s="1"/>
  <c r="F1252" i="3"/>
  <c r="H1252" i="3" s="1"/>
  <c r="F1253" i="3"/>
  <c r="H1253" i="3" s="1"/>
  <c r="F1254" i="3"/>
  <c r="H1254" i="3" s="1"/>
  <c r="F1255" i="3"/>
  <c r="H1255" i="3" s="1"/>
  <c r="F1256" i="3"/>
  <c r="H1256" i="3" s="1"/>
  <c r="F1257" i="3"/>
  <c r="H1257" i="3" s="1"/>
  <c r="F1258" i="3"/>
  <c r="H1258" i="3" s="1"/>
  <c r="F1259" i="3"/>
  <c r="H1259" i="3" s="1"/>
  <c r="F1260" i="3"/>
  <c r="H1260" i="3" s="1"/>
  <c r="F1261" i="3"/>
  <c r="H1261" i="3" s="1"/>
  <c r="F1262" i="3"/>
  <c r="H1262" i="3" s="1"/>
  <c r="F1263" i="3"/>
  <c r="H1263" i="3" s="1"/>
  <c r="F1264" i="3"/>
  <c r="H1264" i="3" s="1"/>
  <c r="F1265" i="3"/>
  <c r="H1265" i="3" s="1"/>
  <c r="F1266" i="3"/>
  <c r="H1266" i="3" s="1"/>
  <c r="F1267" i="3"/>
  <c r="H1267" i="3" s="1"/>
  <c r="F1268" i="3"/>
  <c r="H1268" i="3" s="1"/>
  <c r="F1269" i="3"/>
  <c r="H1269" i="3" s="1"/>
  <c r="F1270" i="3"/>
  <c r="H1270" i="3" s="1"/>
  <c r="F1271" i="3"/>
  <c r="H1271" i="3" s="1"/>
  <c r="F1272" i="3"/>
  <c r="H1272" i="3" s="1"/>
  <c r="F1273" i="3"/>
  <c r="H1273" i="3" s="1"/>
  <c r="F1274" i="3"/>
  <c r="H1274" i="3" s="1"/>
  <c r="F1275" i="3"/>
  <c r="H1275" i="3" s="1"/>
  <c r="F1276" i="3"/>
  <c r="H1276" i="3" s="1"/>
  <c r="F1277" i="3"/>
  <c r="H1277" i="3" s="1"/>
  <c r="F1278" i="3"/>
  <c r="H1278" i="3" s="1"/>
  <c r="F1279" i="3"/>
  <c r="H1279" i="3" s="1"/>
  <c r="F1280" i="3"/>
  <c r="H1280" i="3" s="1"/>
  <c r="F1281" i="3"/>
  <c r="H1281" i="3" s="1"/>
  <c r="F1282" i="3"/>
  <c r="H1282" i="3" s="1"/>
  <c r="F1283" i="3"/>
  <c r="H1283" i="3" s="1"/>
  <c r="F1284" i="3"/>
  <c r="H1284" i="3" s="1"/>
  <c r="F1285" i="3"/>
  <c r="H1285" i="3" s="1"/>
  <c r="F1286" i="3"/>
  <c r="H1286" i="3" s="1"/>
  <c r="F1287" i="3"/>
  <c r="H1287" i="3" s="1"/>
  <c r="F1288" i="3"/>
  <c r="H1288" i="3" s="1"/>
  <c r="F1289" i="3"/>
  <c r="H1289" i="3" s="1"/>
  <c r="F1290" i="3"/>
  <c r="H1290" i="3" s="1"/>
  <c r="F1291" i="3"/>
  <c r="H1291" i="3" s="1"/>
  <c r="F1292" i="3"/>
  <c r="H1292" i="3" s="1"/>
  <c r="F1293" i="3"/>
  <c r="H1293" i="3" s="1"/>
  <c r="F1294" i="3"/>
  <c r="H1294" i="3" s="1"/>
  <c r="F1295" i="3"/>
  <c r="H1295" i="3" s="1"/>
  <c r="F1296" i="3"/>
  <c r="H1296" i="3" s="1"/>
  <c r="F1297" i="3"/>
  <c r="H1297" i="3" s="1"/>
  <c r="F1298" i="3"/>
  <c r="H1298" i="3" s="1"/>
  <c r="F1299" i="3"/>
  <c r="H1299" i="3" s="1"/>
  <c r="F1300" i="3"/>
  <c r="H1300" i="3" s="1"/>
  <c r="F1301" i="3"/>
  <c r="H1301" i="3" s="1"/>
  <c r="F1302" i="3"/>
  <c r="H1302" i="3" s="1"/>
  <c r="F1303" i="3"/>
  <c r="H1303" i="3" s="1"/>
  <c r="F1304" i="3"/>
  <c r="H1304" i="3" s="1"/>
  <c r="F1305" i="3"/>
  <c r="H1305" i="3" s="1"/>
  <c r="F1306" i="3"/>
  <c r="H1306" i="3" s="1"/>
  <c r="F1307" i="3"/>
  <c r="H1307" i="3" s="1"/>
  <c r="F1308" i="3"/>
  <c r="H1308" i="3" s="1"/>
  <c r="F1309" i="3"/>
  <c r="H1309" i="3" s="1"/>
  <c r="F1310" i="3"/>
  <c r="H1310" i="3" s="1"/>
  <c r="F1311" i="3"/>
  <c r="H1311" i="3" s="1"/>
  <c r="F1312" i="3"/>
  <c r="H1312" i="3" s="1"/>
  <c r="F1313" i="3"/>
  <c r="H1313" i="3" s="1"/>
  <c r="F1314" i="3"/>
  <c r="H1314" i="3" s="1"/>
  <c r="F1315" i="3"/>
  <c r="H1315" i="3" s="1"/>
  <c r="F1316" i="3"/>
  <c r="H1316" i="3" s="1"/>
  <c r="F1317" i="3"/>
  <c r="H1317" i="3" s="1"/>
  <c r="F1318" i="3"/>
  <c r="H1318" i="3" s="1"/>
  <c r="F1319" i="3"/>
  <c r="H1319" i="3" s="1"/>
  <c r="F1320" i="3"/>
  <c r="H1320" i="3" s="1"/>
  <c r="F1321" i="3"/>
  <c r="H1321" i="3" s="1"/>
  <c r="F1322" i="3"/>
  <c r="H1322" i="3" s="1"/>
  <c r="F1323" i="3"/>
  <c r="H1323" i="3" s="1"/>
  <c r="F1324" i="3"/>
  <c r="H1324" i="3" s="1"/>
  <c r="F1325" i="3"/>
  <c r="H1325" i="3" s="1"/>
  <c r="F1326" i="3"/>
  <c r="H1326" i="3" s="1"/>
  <c r="F1327" i="3"/>
  <c r="H1327" i="3" s="1"/>
  <c r="F1328" i="3"/>
  <c r="H1328" i="3" s="1"/>
  <c r="F1329" i="3"/>
  <c r="H1329" i="3" s="1"/>
  <c r="F1330" i="3"/>
  <c r="H1330" i="3" s="1"/>
  <c r="F1331" i="3"/>
  <c r="H1331" i="3" s="1"/>
  <c r="F1332" i="3"/>
  <c r="H1332" i="3" s="1"/>
  <c r="F1333" i="3"/>
  <c r="H1333" i="3" s="1"/>
  <c r="F1334" i="3"/>
  <c r="H1334" i="3" s="1"/>
  <c r="F1335" i="3"/>
  <c r="H1335" i="3" s="1"/>
  <c r="F1336" i="3"/>
  <c r="H1336" i="3" s="1"/>
  <c r="F1337" i="3"/>
  <c r="H1337" i="3" s="1"/>
  <c r="F1338" i="3"/>
  <c r="H1338" i="3" s="1"/>
  <c r="F1339" i="3"/>
  <c r="H1339" i="3" s="1"/>
  <c r="F1340" i="3"/>
  <c r="H1340" i="3" s="1"/>
  <c r="F1341" i="3"/>
  <c r="H1341" i="3" s="1"/>
  <c r="F1342" i="3"/>
  <c r="H1342" i="3" s="1"/>
  <c r="F1343" i="3"/>
  <c r="H1343" i="3" s="1"/>
  <c r="F1344" i="3"/>
  <c r="H1344" i="3" s="1"/>
  <c r="F1345" i="3"/>
  <c r="H1345" i="3" s="1"/>
  <c r="F1346" i="3"/>
  <c r="H1346" i="3" s="1"/>
  <c r="F1347" i="3"/>
  <c r="H1347" i="3" s="1"/>
  <c r="F1348" i="3"/>
  <c r="H1348" i="3" s="1"/>
  <c r="F1349" i="3"/>
  <c r="H1349" i="3" s="1"/>
  <c r="F1350" i="3"/>
  <c r="H1350" i="3" s="1"/>
  <c r="F1351" i="3"/>
  <c r="H1351" i="3" s="1"/>
  <c r="F1352" i="3"/>
  <c r="H1352" i="3" s="1"/>
  <c r="F1353" i="3"/>
  <c r="H1353" i="3" s="1"/>
  <c r="F1354" i="3"/>
  <c r="H1354" i="3" s="1"/>
  <c r="F1355" i="3"/>
  <c r="H1355" i="3" s="1"/>
  <c r="F1356" i="3"/>
  <c r="H1356" i="3" s="1"/>
  <c r="F1357" i="3"/>
  <c r="H1357" i="3" s="1"/>
  <c r="F1358" i="3"/>
  <c r="H1358" i="3" s="1"/>
  <c r="F1359" i="3"/>
  <c r="H1359" i="3" s="1"/>
  <c r="F1360" i="3"/>
  <c r="H1360" i="3" s="1"/>
  <c r="F1361" i="3"/>
  <c r="H1361" i="3" s="1"/>
  <c r="F1362" i="3"/>
  <c r="H1362" i="3" s="1"/>
  <c r="F1363" i="3"/>
  <c r="H1363" i="3" s="1"/>
  <c r="F1364" i="3"/>
  <c r="H1364" i="3" s="1"/>
  <c r="F1365" i="3"/>
  <c r="H1365" i="3" s="1"/>
  <c r="F1366" i="3"/>
  <c r="H1366" i="3" s="1"/>
  <c r="F1367" i="3"/>
  <c r="H1367" i="3" s="1"/>
  <c r="F1368" i="3"/>
  <c r="H1368" i="3" s="1"/>
  <c r="F1369" i="3"/>
  <c r="H1369" i="3" s="1"/>
  <c r="F1370" i="3"/>
  <c r="H1370" i="3" s="1"/>
  <c r="F1371" i="3"/>
  <c r="H1371" i="3" s="1"/>
  <c r="F1372" i="3"/>
  <c r="H1372" i="3" s="1"/>
  <c r="F1373" i="3"/>
  <c r="H1373" i="3" s="1"/>
  <c r="F1374" i="3"/>
  <c r="H1374" i="3" s="1"/>
  <c r="F1375" i="3"/>
  <c r="H1375" i="3" s="1"/>
  <c r="F1376" i="3"/>
  <c r="H1376" i="3" s="1"/>
  <c r="F1377" i="3"/>
  <c r="H1377" i="3" s="1"/>
  <c r="F1378" i="3"/>
  <c r="H1378" i="3" s="1"/>
  <c r="F1379" i="3"/>
  <c r="H1379" i="3" s="1"/>
  <c r="F1380" i="3"/>
  <c r="H1380" i="3" s="1"/>
  <c r="F1381" i="3"/>
  <c r="H1381" i="3" s="1"/>
  <c r="F1382" i="3"/>
  <c r="H1382" i="3" s="1"/>
  <c r="F1383" i="3"/>
  <c r="H1383" i="3" s="1"/>
  <c r="F1384" i="3"/>
  <c r="H1384" i="3" s="1"/>
  <c r="F1385" i="3"/>
  <c r="H1385" i="3" s="1"/>
  <c r="F1386" i="3"/>
  <c r="H1386" i="3" s="1"/>
  <c r="F1387" i="3"/>
  <c r="H1387" i="3" s="1"/>
  <c r="F1388" i="3"/>
  <c r="H1388" i="3" s="1"/>
  <c r="F1389" i="3"/>
  <c r="H1389" i="3" s="1"/>
  <c r="F1390" i="3"/>
  <c r="H1390" i="3" s="1"/>
  <c r="F1391" i="3"/>
  <c r="H1391" i="3" s="1"/>
  <c r="F1392" i="3"/>
  <c r="H1392" i="3" s="1"/>
  <c r="F1393" i="3"/>
  <c r="H1393" i="3" s="1"/>
  <c r="F1394" i="3"/>
  <c r="H1394" i="3" s="1"/>
  <c r="F1395" i="3"/>
  <c r="H1395" i="3" s="1"/>
  <c r="F1396" i="3"/>
  <c r="H1396" i="3" s="1"/>
  <c r="F1397" i="3"/>
  <c r="H1397" i="3" s="1"/>
  <c r="F1398" i="3"/>
  <c r="H1398" i="3" s="1"/>
  <c r="F1399" i="3"/>
  <c r="H1399" i="3" s="1"/>
  <c r="F1400" i="3"/>
  <c r="H1400" i="3" s="1"/>
  <c r="F1401" i="3"/>
  <c r="H1401" i="3" s="1"/>
  <c r="F1402" i="3"/>
  <c r="H1402" i="3" s="1"/>
  <c r="F1403" i="3"/>
  <c r="H1403" i="3" s="1"/>
  <c r="F1404" i="3"/>
  <c r="H1404" i="3" s="1"/>
  <c r="F1405" i="3"/>
  <c r="H1405" i="3" s="1"/>
  <c r="F1406" i="3"/>
  <c r="H1406" i="3" s="1"/>
  <c r="F1407" i="3"/>
  <c r="H1407" i="3" s="1"/>
  <c r="F1408" i="3"/>
  <c r="H1408" i="3" s="1"/>
  <c r="F1409" i="3"/>
  <c r="H1409" i="3" s="1"/>
  <c r="F1410" i="3"/>
  <c r="H1410" i="3" s="1"/>
  <c r="F1411" i="3"/>
  <c r="H1411" i="3" s="1"/>
  <c r="F1412" i="3"/>
  <c r="H1412" i="3" s="1"/>
  <c r="F1413" i="3"/>
  <c r="H1413" i="3" s="1"/>
  <c r="F1414" i="3"/>
  <c r="H1414" i="3" s="1"/>
  <c r="F1415" i="3"/>
  <c r="H1415" i="3" s="1"/>
  <c r="F1416" i="3"/>
  <c r="H1416" i="3" s="1"/>
  <c r="F1417" i="3"/>
  <c r="H1417" i="3" s="1"/>
  <c r="F1418" i="3"/>
  <c r="H1418" i="3" s="1"/>
  <c r="F1419" i="3"/>
  <c r="H1419" i="3" s="1"/>
  <c r="F1420" i="3"/>
  <c r="H1420" i="3" s="1"/>
  <c r="F1421" i="3"/>
  <c r="H1421" i="3" s="1"/>
  <c r="F1422" i="3"/>
  <c r="H1422" i="3" s="1"/>
  <c r="F1423" i="3"/>
  <c r="H1423" i="3" s="1"/>
  <c r="F1424" i="3"/>
  <c r="H1424" i="3" s="1"/>
  <c r="F1425" i="3"/>
  <c r="H1425" i="3" s="1"/>
  <c r="F1426" i="3"/>
  <c r="H1426" i="3" s="1"/>
  <c r="F1427" i="3"/>
  <c r="H1427" i="3" s="1"/>
  <c r="F1428" i="3"/>
  <c r="H1428" i="3" s="1"/>
  <c r="F1429" i="3"/>
  <c r="H1429" i="3" s="1"/>
  <c r="F1430" i="3"/>
  <c r="H1430" i="3" s="1"/>
  <c r="F1431" i="3"/>
  <c r="H1431" i="3" s="1"/>
  <c r="F1432" i="3"/>
  <c r="H1432" i="3" s="1"/>
  <c r="F1433" i="3"/>
  <c r="H1433" i="3" s="1"/>
  <c r="F1434" i="3"/>
  <c r="H1434" i="3" s="1"/>
  <c r="F1435" i="3"/>
  <c r="H1435" i="3" s="1"/>
  <c r="F1436" i="3"/>
  <c r="H1436" i="3" s="1"/>
  <c r="F1437" i="3"/>
  <c r="H1437" i="3" s="1"/>
  <c r="F1438" i="3"/>
  <c r="H1438" i="3" s="1"/>
  <c r="F1439" i="3"/>
  <c r="H1439" i="3" s="1"/>
  <c r="F1440" i="3"/>
  <c r="H1440" i="3" s="1"/>
  <c r="F1441" i="3"/>
  <c r="H1441" i="3" s="1"/>
  <c r="F1442" i="3"/>
  <c r="H1442" i="3" s="1"/>
  <c r="F1443" i="3"/>
  <c r="H1443" i="3" s="1"/>
  <c r="F1444" i="3"/>
  <c r="H1444" i="3" s="1"/>
  <c r="F1445" i="3"/>
  <c r="H1445" i="3" s="1"/>
  <c r="F1446" i="3"/>
  <c r="H1446" i="3" s="1"/>
  <c r="F1447" i="3"/>
  <c r="H1447" i="3" s="1"/>
  <c r="F1448" i="3"/>
  <c r="H1448" i="3" s="1"/>
  <c r="F1449" i="3"/>
  <c r="H1449" i="3" s="1"/>
  <c r="F1450" i="3"/>
  <c r="H1450" i="3" s="1"/>
  <c r="F1451" i="3"/>
  <c r="H1451" i="3" s="1"/>
  <c r="F1452" i="3"/>
  <c r="H1452" i="3" s="1"/>
  <c r="F1453" i="3"/>
  <c r="H1453" i="3" s="1"/>
  <c r="F1454" i="3"/>
  <c r="H1454" i="3" s="1"/>
  <c r="F1455" i="3"/>
  <c r="H1455" i="3" s="1"/>
  <c r="F1456" i="3"/>
  <c r="H1456" i="3" s="1"/>
  <c r="F1457" i="3"/>
  <c r="H1457" i="3" s="1"/>
  <c r="F1458" i="3"/>
  <c r="H1458" i="3" s="1"/>
  <c r="F1459" i="3"/>
  <c r="H1459" i="3" s="1"/>
  <c r="F1460" i="3"/>
  <c r="H1460" i="3" s="1"/>
  <c r="F1461" i="3"/>
  <c r="H1461" i="3" s="1"/>
  <c r="F1462" i="3"/>
  <c r="H1462" i="3" s="1"/>
  <c r="F1463" i="3"/>
  <c r="H1463" i="3" s="1"/>
  <c r="F1464" i="3"/>
  <c r="H1464" i="3" s="1"/>
  <c r="F1465" i="3"/>
  <c r="H1465" i="3" s="1"/>
  <c r="F1466" i="3"/>
  <c r="H1466" i="3" s="1"/>
  <c r="F1467" i="3"/>
  <c r="H1467" i="3" s="1"/>
  <c r="F1468" i="3"/>
  <c r="H1468" i="3" s="1"/>
  <c r="F1469" i="3"/>
  <c r="H1469" i="3" s="1"/>
  <c r="F1470" i="3"/>
  <c r="H1470" i="3" s="1"/>
  <c r="F1471" i="3"/>
  <c r="H1471" i="3" s="1"/>
  <c r="F1472" i="3"/>
  <c r="H1472" i="3" s="1"/>
  <c r="F1473" i="3"/>
  <c r="H1473" i="3" s="1"/>
  <c r="F1474" i="3"/>
  <c r="H1474" i="3" s="1"/>
  <c r="F1475" i="3"/>
  <c r="H1475" i="3" s="1"/>
  <c r="F1476" i="3"/>
  <c r="H1476" i="3" s="1"/>
  <c r="F1477" i="3"/>
  <c r="H1477" i="3" s="1"/>
  <c r="F1478" i="3"/>
  <c r="H1478" i="3" s="1"/>
  <c r="F1479" i="3"/>
  <c r="H1479" i="3" s="1"/>
  <c r="F1480" i="3"/>
  <c r="H1480" i="3" s="1"/>
  <c r="F1481" i="3"/>
  <c r="H1481" i="3" s="1"/>
  <c r="F1482" i="3"/>
  <c r="H1482" i="3" s="1"/>
  <c r="F1483" i="3"/>
  <c r="H1483" i="3" s="1"/>
  <c r="F1484" i="3"/>
  <c r="H1484" i="3" s="1"/>
  <c r="F1485" i="3"/>
  <c r="H1485" i="3" s="1"/>
  <c r="F1486" i="3"/>
  <c r="H1486" i="3" s="1"/>
  <c r="F1487" i="3"/>
  <c r="H1487" i="3" s="1"/>
  <c r="F1488" i="3"/>
  <c r="H1488" i="3" s="1"/>
  <c r="F1489" i="3"/>
  <c r="H1489" i="3" s="1"/>
  <c r="F1490" i="3"/>
  <c r="H1490" i="3" s="1"/>
  <c r="F1491" i="3"/>
  <c r="H1491" i="3" s="1"/>
  <c r="F1492" i="3"/>
  <c r="H1492" i="3" s="1"/>
  <c r="F1493" i="3"/>
  <c r="H1493" i="3" s="1"/>
  <c r="F1494" i="3"/>
  <c r="H1494" i="3" s="1"/>
  <c r="F1495" i="3"/>
  <c r="H1495" i="3" s="1"/>
  <c r="F1496" i="3"/>
  <c r="H1496" i="3" s="1"/>
  <c r="F1497" i="3"/>
  <c r="H1497" i="3" s="1"/>
  <c r="F1498" i="3"/>
  <c r="H1498" i="3" s="1"/>
  <c r="F1499" i="3"/>
  <c r="H1499" i="3" s="1"/>
  <c r="F1500" i="3"/>
  <c r="H1500" i="3" s="1"/>
  <c r="F1501" i="3"/>
  <c r="H1501" i="3" s="1"/>
  <c r="F1502" i="3"/>
  <c r="H1502" i="3" s="1"/>
  <c r="F1503" i="3"/>
  <c r="H1503" i="3" s="1"/>
  <c r="F1504" i="3"/>
  <c r="H1504" i="3" s="1"/>
  <c r="F1505" i="3"/>
  <c r="H1505" i="3" s="1"/>
  <c r="F1506" i="3"/>
  <c r="H1506" i="3" s="1"/>
  <c r="F1507" i="3"/>
  <c r="H1507" i="3" s="1"/>
  <c r="F1508" i="3"/>
  <c r="H1508" i="3" s="1"/>
  <c r="F1509" i="3"/>
  <c r="H1509" i="3" s="1"/>
  <c r="F1510" i="3"/>
  <c r="H1510" i="3" s="1"/>
  <c r="F1511" i="3"/>
  <c r="H1511" i="3" s="1"/>
  <c r="F1512" i="3"/>
  <c r="H1512" i="3" s="1"/>
  <c r="F1513" i="3"/>
  <c r="H1513" i="3" s="1"/>
  <c r="F1514" i="3"/>
  <c r="H1514" i="3" s="1"/>
  <c r="F1515" i="3"/>
  <c r="H1515" i="3" s="1"/>
  <c r="F1516" i="3"/>
  <c r="H1516" i="3" s="1"/>
  <c r="F1517" i="3"/>
  <c r="H1517" i="3" s="1"/>
  <c r="F1518" i="3"/>
  <c r="H1518" i="3" s="1"/>
  <c r="F1519" i="3"/>
  <c r="H1519" i="3" s="1"/>
  <c r="F1520" i="3"/>
  <c r="H1520" i="3" s="1"/>
  <c r="F1521" i="3"/>
  <c r="H1521" i="3" s="1"/>
  <c r="F1522" i="3"/>
  <c r="H1522" i="3" s="1"/>
  <c r="F1523" i="3"/>
  <c r="H1523" i="3" s="1"/>
  <c r="F1524" i="3"/>
  <c r="H1524" i="3" s="1"/>
  <c r="F1525" i="3"/>
  <c r="H1525" i="3" s="1"/>
  <c r="F1526" i="3"/>
  <c r="H1526" i="3" s="1"/>
  <c r="F1527" i="3"/>
  <c r="H1527" i="3" s="1"/>
  <c r="F1528" i="3"/>
  <c r="H1528" i="3" s="1"/>
  <c r="F1529" i="3"/>
  <c r="H1529" i="3" s="1"/>
  <c r="F1530" i="3"/>
  <c r="H1530" i="3" s="1"/>
  <c r="F1531" i="3"/>
  <c r="H1531" i="3" s="1"/>
  <c r="F1532" i="3"/>
  <c r="H1532" i="3" s="1"/>
  <c r="F1533" i="3"/>
  <c r="H1533" i="3" s="1"/>
  <c r="F1534" i="3"/>
  <c r="H1534" i="3" s="1"/>
  <c r="F1535" i="3"/>
  <c r="H1535" i="3" s="1"/>
  <c r="F1536" i="3"/>
  <c r="H1536" i="3" s="1"/>
  <c r="F1537" i="3"/>
  <c r="H1537" i="3" s="1"/>
  <c r="F1538" i="3"/>
  <c r="H1538" i="3" s="1"/>
  <c r="F1539" i="3"/>
  <c r="H1539" i="3" s="1"/>
  <c r="F1540" i="3"/>
  <c r="H1540" i="3" s="1"/>
  <c r="F1541" i="3"/>
  <c r="H1541" i="3" s="1"/>
  <c r="F1542" i="3"/>
  <c r="H1542" i="3" s="1"/>
  <c r="F1543" i="3"/>
  <c r="H1543" i="3" s="1"/>
  <c r="F1544" i="3"/>
  <c r="H1544" i="3" s="1"/>
  <c r="F1545" i="3"/>
  <c r="H1545" i="3" s="1"/>
  <c r="F1546" i="3"/>
  <c r="H1546" i="3" s="1"/>
  <c r="F1547" i="3"/>
  <c r="H1547" i="3" s="1"/>
  <c r="F1548" i="3"/>
  <c r="H1548" i="3" s="1"/>
  <c r="F1549" i="3"/>
  <c r="H1549" i="3" s="1"/>
  <c r="F1550" i="3"/>
  <c r="H1550" i="3" s="1"/>
  <c r="F1551" i="3"/>
  <c r="H1551" i="3" s="1"/>
  <c r="F1552" i="3"/>
  <c r="H1552" i="3" s="1"/>
  <c r="F1553" i="3"/>
  <c r="H1553" i="3" s="1"/>
  <c r="F1554" i="3"/>
  <c r="H1554" i="3" s="1"/>
  <c r="F1555" i="3"/>
  <c r="H1555" i="3" s="1"/>
  <c r="F1556" i="3"/>
  <c r="H1556" i="3" s="1"/>
  <c r="F1557" i="3"/>
  <c r="H1557" i="3" s="1"/>
  <c r="F1558" i="3"/>
  <c r="H1558" i="3" s="1"/>
  <c r="F1559" i="3"/>
  <c r="H1559" i="3" s="1"/>
  <c r="F1560" i="3"/>
  <c r="H1560" i="3" s="1"/>
  <c r="F1561" i="3"/>
  <c r="H1561" i="3" s="1"/>
  <c r="F1562" i="3"/>
  <c r="H1562" i="3" s="1"/>
  <c r="F1563" i="3"/>
  <c r="H1563" i="3" s="1"/>
  <c r="F1564" i="3"/>
  <c r="H1564" i="3" s="1"/>
  <c r="F1565" i="3"/>
  <c r="H1565" i="3" s="1"/>
  <c r="F1566" i="3"/>
  <c r="H1566" i="3" s="1"/>
  <c r="F1567" i="3"/>
  <c r="H1567" i="3" s="1"/>
  <c r="F1568" i="3"/>
  <c r="H1568" i="3" s="1"/>
  <c r="F1569" i="3"/>
  <c r="H1569" i="3" s="1"/>
  <c r="F1570" i="3"/>
  <c r="H1570" i="3" s="1"/>
  <c r="F1571" i="3"/>
  <c r="H1571" i="3" s="1"/>
  <c r="F1572" i="3"/>
  <c r="H1572" i="3" s="1"/>
  <c r="F1573" i="3"/>
  <c r="H1573" i="3" s="1"/>
  <c r="F1574" i="3"/>
  <c r="H1574" i="3" s="1"/>
  <c r="F1575" i="3"/>
  <c r="H1575" i="3" s="1"/>
  <c r="F1576" i="3"/>
  <c r="H1576" i="3" s="1"/>
  <c r="F1577" i="3"/>
  <c r="H1577" i="3" s="1"/>
  <c r="F1578" i="3"/>
  <c r="H1578" i="3" s="1"/>
  <c r="F1579" i="3"/>
  <c r="H1579" i="3" s="1"/>
  <c r="F1580" i="3"/>
  <c r="H1580" i="3" s="1"/>
  <c r="F1581" i="3"/>
  <c r="H1581" i="3" s="1"/>
  <c r="F1582" i="3"/>
  <c r="H1582" i="3" s="1"/>
  <c r="F1583" i="3"/>
  <c r="H1583" i="3" s="1"/>
  <c r="F1584" i="3"/>
  <c r="H1584" i="3" s="1"/>
  <c r="F1585" i="3"/>
  <c r="H1585" i="3" s="1"/>
  <c r="F1586" i="3"/>
  <c r="H1586" i="3" s="1"/>
  <c r="F1587" i="3"/>
  <c r="H1587" i="3" s="1"/>
  <c r="F1588" i="3"/>
  <c r="H1588" i="3" s="1"/>
  <c r="F1589" i="3"/>
  <c r="H1589" i="3" s="1"/>
  <c r="F1590" i="3"/>
  <c r="H1590" i="3" s="1"/>
  <c r="F1591" i="3"/>
  <c r="H1591" i="3" s="1"/>
  <c r="F1592" i="3"/>
  <c r="H1592" i="3" s="1"/>
  <c r="F1593" i="3"/>
  <c r="H1593" i="3" s="1"/>
  <c r="F1594" i="3"/>
  <c r="H1594" i="3" s="1"/>
  <c r="F1595" i="3"/>
  <c r="H1595" i="3" s="1"/>
  <c r="F1596" i="3"/>
  <c r="H1596" i="3" s="1"/>
  <c r="F1597" i="3"/>
  <c r="H1597" i="3" s="1"/>
  <c r="F1598" i="3"/>
  <c r="H1598" i="3" s="1"/>
  <c r="F1599" i="3"/>
  <c r="H1599" i="3" s="1"/>
  <c r="F1600" i="3"/>
  <c r="H1600" i="3" s="1"/>
  <c r="F1601" i="3"/>
  <c r="H1601" i="3" s="1"/>
  <c r="F1602" i="3"/>
  <c r="H1602" i="3" s="1"/>
  <c r="F1603" i="3"/>
  <c r="H1603" i="3" s="1"/>
  <c r="F1604" i="3"/>
  <c r="H1604" i="3" s="1"/>
  <c r="F1605" i="3"/>
  <c r="H1605" i="3" s="1"/>
  <c r="F1606" i="3"/>
  <c r="H1606" i="3" s="1"/>
  <c r="F1607" i="3"/>
  <c r="H1607" i="3" s="1"/>
  <c r="F1608" i="3"/>
  <c r="H1608" i="3" s="1"/>
  <c r="F1609" i="3"/>
  <c r="H1609" i="3" s="1"/>
  <c r="F1610" i="3"/>
  <c r="H1610" i="3" s="1"/>
  <c r="F1611" i="3"/>
  <c r="H1611" i="3" s="1"/>
  <c r="F1612" i="3"/>
  <c r="H1612" i="3" s="1"/>
  <c r="F1613" i="3"/>
  <c r="H1613" i="3" s="1"/>
  <c r="F1614" i="3"/>
  <c r="H1614" i="3" s="1"/>
  <c r="F1615" i="3"/>
  <c r="H1615" i="3" s="1"/>
  <c r="F1616" i="3"/>
  <c r="H1616" i="3" s="1"/>
  <c r="F1617" i="3"/>
  <c r="H1617" i="3" s="1"/>
  <c r="F1618" i="3"/>
  <c r="H1618" i="3" s="1"/>
  <c r="F1619" i="3"/>
  <c r="H1619" i="3" s="1"/>
  <c r="F1620" i="3"/>
  <c r="H1620" i="3" s="1"/>
  <c r="F1621" i="3"/>
  <c r="H1621" i="3" s="1"/>
  <c r="F1622" i="3"/>
  <c r="H1622" i="3" s="1"/>
  <c r="F1623" i="3"/>
  <c r="H1623" i="3" s="1"/>
  <c r="F1624" i="3"/>
  <c r="H1624" i="3" s="1"/>
  <c r="F1625" i="3"/>
  <c r="H1625" i="3" s="1"/>
  <c r="F1626" i="3"/>
  <c r="H1626" i="3" s="1"/>
  <c r="F1627" i="3"/>
  <c r="H1627" i="3" s="1"/>
  <c r="F1628" i="3"/>
  <c r="H1628" i="3" s="1"/>
  <c r="F1629" i="3"/>
  <c r="H1629" i="3" s="1"/>
  <c r="F1630" i="3"/>
  <c r="H1630" i="3" s="1"/>
  <c r="F1631" i="3"/>
  <c r="H1631" i="3" s="1"/>
  <c r="F1632" i="3"/>
  <c r="H1632" i="3" s="1"/>
  <c r="F1633" i="3"/>
  <c r="H1633" i="3" s="1"/>
  <c r="F1634" i="3"/>
  <c r="H1634" i="3" s="1"/>
  <c r="F1635" i="3"/>
  <c r="H1635" i="3" s="1"/>
  <c r="F1636" i="3"/>
  <c r="H1636" i="3" s="1"/>
  <c r="F1637" i="3"/>
  <c r="H1637" i="3" s="1"/>
  <c r="F1638" i="3"/>
  <c r="H1638" i="3" s="1"/>
  <c r="F1639" i="3"/>
  <c r="H1639" i="3" s="1"/>
  <c r="F1640" i="3"/>
  <c r="H1640" i="3" s="1"/>
  <c r="F1641" i="3"/>
  <c r="H1641" i="3" s="1"/>
  <c r="F1642" i="3"/>
  <c r="H1642" i="3" s="1"/>
  <c r="F1643" i="3"/>
  <c r="H1643" i="3" s="1"/>
  <c r="F1644" i="3"/>
  <c r="H1644" i="3" s="1"/>
  <c r="F1645" i="3"/>
  <c r="H1645" i="3" s="1"/>
  <c r="F1646" i="3"/>
  <c r="H1646" i="3" s="1"/>
  <c r="F1647" i="3"/>
  <c r="H1647" i="3" s="1"/>
  <c r="F1648" i="3"/>
  <c r="H1648" i="3" s="1"/>
  <c r="F1649" i="3"/>
  <c r="H1649" i="3" s="1"/>
  <c r="F1650" i="3"/>
  <c r="H1650" i="3" s="1"/>
  <c r="F1651" i="3"/>
  <c r="H1651" i="3" s="1"/>
  <c r="F1652" i="3"/>
  <c r="H1652" i="3" s="1"/>
  <c r="F1653" i="3"/>
  <c r="H1653" i="3" s="1"/>
  <c r="F1654" i="3"/>
  <c r="H1654" i="3" s="1"/>
  <c r="F1655" i="3"/>
  <c r="H1655" i="3" s="1"/>
  <c r="F1656" i="3"/>
  <c r="H1656" i="3" s="1"/>
  <c r="F1657" i="3"/>
  <c r="H1657" i="3" s="1"/>
  <c r="F1658" i="3"/>
  <c r="H1658" i="3" s="1"/>
  <c r="F1659" i="3"/>
  <c r="H1659" i="3" s="1"/>
  <c r="F1660" i="3"/>
  <c r="H1660" i="3" s="1"/>
  <c r="F1661" i="3"/>
  <c r="H1661" i="3" s="1"/>
  <c r="F1662" i="3"/>
  <c r="H1662" i="3" s="1"/>
  <c r="F1663" i="3"/>
  <c r="H1663" i="3" s="1"/>
  <c r="F1664" i="3"/>
  <c r="H1664" i="3" s="1"/>
  <c r="F1665" i="3"/>
  <c r="H1665" i="3" s="1"/>
  <c r="F1666" i="3"/>
  <c r="H1666" i="3" s="1"/>
  <c r="F1667" i="3"/>
  <c r="H1667" i="3" s="1"/>
  <c r="F1668" i="3"/>
  <c r="H1668" i="3" s="1"/>
  <c r="F1669" i="3"/>
  <c r="H1669" i="3" s="1"/>
  <c r="F1670" i="3"/>
  <c r="H1670" i="3" s="1"/>
  <c r="F1671" i="3"/>
  <c r="H1671" i="3" s="1"/>
  <c r="F1672" i="3"/>
  <c r="H1672" i="3" s="1"/>
  <c r="F1673" i="3"/>
  <c r="H1673" i="3" s="1"/>
  <c r="F1674" i="3"/>
  <c r="H1674" i="3" s="1"/>
  <c r="F1675" i="3"/>
  <c r="H1675" i="3" s="1"/>
  <c r="F1676" i="3"/>
  <c r="H1676" i="3" s="1"/>
  <c r="F1677" i="3"/>
  <c r="H1677" i="3" s="1"/>
  <c r="F1678" i="3"/>
  <c r="H1678" i="3" s="1"/>
  <c r="F1679" i="3"/>
  <c r="H1679" i="3" s="1"/>
  <c r="F1680" i="3"/>
  <c r="H1680" i="3" s="1"/>
  <c r="F1681" i="3"/>
  <c r="H1681" i="3" s="1"/>
  <c r="F1682" i="3"/>
  <c r="H1682" i="3" s="1"/>
  <c r="F1683" i="3"/>
  <c r="H1683" i="3" s="1"/>
  <c r="F1684" i="3"/>
  <c r="H1684" i="3" s="1"/>
  <c r="F1685" i="3"/>
  <c r="H1685" i="3" s="1"/>
  <c r="F1686" i="3"/>
  <c r="H1686" i="3" s="1"/>
  <c r="F1687" i="3"/>
  <c r="H1687" i="3" s="1"/>
  <c r="F1688" i="3"/>
  <c r="H1688" i="3" s="1"/>
  <c r="F1689" i="3"/>
  <c r="H1689" i="3" s="1"/>
  <c r="F1690" i="3"/>
  <c r="H1690" i="3" s="1"/>
  <c r="F1691" i="3"/>
  <c r="H1691" i="3" s="1"/>
  <c r="F1692" i="3"/>
  <c r="H1692" i="3" s="1"/>
  <c r="F1693" i="3"/>
  <c r="H1693" i="3" s="1"/>
  <c r="F1694" i="3"/>
  <c r="H1694" i="3" s="1"/>
  <c r="F1695" i="3"/>
  <c r="H1695" i="3" s="1"/>
  <c r="F1696" i="3"/>
  <c r="H1696" i="3" s="1"/>
  <c r="F1697" i="3"/>
  <c r="H1697" i="3" s="1"/>
  <c r="F1698" i="3"/>
  <c r="H1698" i="3" s="1"/>
  <c r="F1699" i="3"/>
  <c r="H1699" i="3" s="1"/>
  <c r="F1700" i="3"/>
  <c r="H1700" i="3" s="1"/>
  <c r="F1701" i="3"/>
  <c r="H1701" i="3" s="1"/>
  <c r="F1702" i="3"/>
  <c r="H1702" i="3" s="1"/>
  <c r="F1703" i="3"/>
  <c r="H1703" i="3" s="1"/>
  <c r="F1704" i="3"/>
  <c r="H1704" i="3" s="1"/>
  <c r="F1705" i="3"/>
  <c r="H1705" i="3" s="1"/>
  <c r="F1706" i="3"/>
  <c r="H1706" i="3" s="1"/>
  <c r="F1707" i="3"/>
  <c r="H1707" i="3" s="1"/>
  <c r="F1708" i="3"/>
  <c r="H1708" i="3" s="1"/>
  <c r="F1709" i="3"/>
  <c r="H1709" i="3" s="1"/>
  <c r="F1710" i="3"/>
  <c r="H1710" i="3" s="1"/>
  <c r="F1711" i="3"/>
  <c r="H1711" i="3" s="1"/>
  <c r="F1712" i="3"/>
  <c r="H1712" i="3" s="1"/>
  <c r="F1713" i="3"/>
  <c r="H1713" i="3" s="1"/>
  <c r="F1714" i="3"/>
  <c r="H1714" i="3" s="1"/>
  <c r="F1715" i="3"/>
  <c r="H1715" i="3" s="1"/>
  <c r="F1716" i="3"/>
  <c r="H1716" i="3" s="1"/>
  <c r="F1717" i="3"/>
  <c r="H1717" i="3" s="1"/>
  <c r="F1718" i="3"/>
  <c r="H1718" i="3" s="1"/>
  <c r="F1719" i="3"/>
  <c r="H1719" i="3" s="1"/>
  <c r="F1720" i="3"/>
  <c r="H1720" i="3" s="1"/>
  <c r="F1721" i="3"/>
  <c r="H1721" i="3" s="1"/>
  <c r="F1722" i="3"/>
  <c r="H1722" i="3" s="1"/>
  <c r="F1723" i="3"/>
  <c r="H1723" i="3" s="1"/>
  <c r="F1724" i="3"/>
  <c r="H1724" i="3" s="1"/>
  <c r="F1725" i="3"/>
  <c r="H1725" i="3" s="1"/>
  <c r="F1726" i="3"/>
  <c r="H1726" i="3" s="1"/>
  <c r="F1727" i="3"/>
  <c r="H1727" i="3" s="1"/>
  <c r="F1728" i="3"/>
  <c r="H1728" i="3" s="1"/>
  <c r="F1729" i="3"/>
  <c r="H1729" i="3" s="1"/>
  <c r="F1730" i="3"/>
  <c r="H1730" i="3" s="1"/>
  <c r="F1731" i="3"/>
  <c r="H1731" i="3" s="1"/>
  <c r="F1732" i="3"/>
  <c r="H1732" i="3" s="1"/>
  <c r="F1733" i="3"/>
  <c r="H1733" i="3" s="1"/>
  <c r="F1734" i="3"/>
  <c r="H1734" i="3" s="1"/>
  <c r="F1735" i="3"/>
  <c r="H1735" i="3" s="1"/>
  <c r="F1736" i="3"/>
  <c r="H1736" i="3" s="1"/>
  <c r="F1737" i="3"/>
  <c r="H1737" i="3" s="1"/>
  <c r="F1738" i="3"/>
  <c r="H1738" i="3" s="1"/>
  <c r="F1739" i="3"/>
  <c r="H1739" i="3" s="1"/>
  <c r="F1740" i="3"/>
  <c r="H1740" i="3" s="1"/>
  <c r="F1741" i="3"/>
  <c r="H1741" i="3" s="1"/>
  <c r="F1742" i="3"/>
  <c r="H1742" i="3" s="1"/>
  <c r="F1743" i="3"/>
  <c r="H1743" i="3" s="1"/>
  <c r="F1744" i="3"/>
  <c r="H1744" i="3" s="1"/>
  <c r="F1745" i="3"/>
  <c r="H1745" i="3" s="1"/>
  <c r="F1746" i="3"/>
  <c r="H1746" i="3" s="1"/>
  <c r="F1747" i="3"/>
  <c r="H1747" i="3" s="1"/>
  <c r="F1748" i="3"/>
  <c r="H1748" i="3" s="1"/>
  <c r="F1749" i="3"/>
  <c r="H1749" i="3" s="1"/>
  <c r="F1750" i="3"/>
  <c r="H1750" i="3" s="1"/>
  <c r="F1751" i="3"/>
  <c r="H1751" i="3" s="1"/>
  <c r="F1752" i="3"/>
  <c r="H1752" i="3" s="1"/>
  <c r="F1753" i="3"/>
  <c r="H1753" i="3" s="1"/>
  <c r="F1754" i="3"/>
  <c r="H1754" i="3" s="1"/>
  <c r="F1755" i="3"/>
  <c r="H1755" i="3" s="1"/>
  <c r="F1756" i="3"/>
  <c r="H1756" i="3" s="1"/>
  <c r="F1757" i="3"/>
  <c r="H1757" i="3" s="1"/>
  <c r="F1758" i="3"/>
  <c r="H1758" i="3" s="1"/>
  <c r="F1759" i="3"/>
  <c r="H1759" i="3" s="1"/>
  <c r="F1760" i="3"/>
  <c r="H1760" i="3" s="1"/>
  <c r="F1761" i="3"/>
  <c r="H1761" i="3" s="1"/>
  <c r="F1762" i="3"/>
  <c r="H1762" i="3" s="1"/>
  <c r="F1763" i="3"/>
  <c r="H1763" i="3" s="1"/>
  <c r="F1764" i="3"/>
  <c r="H1764" i="3" s="1"/>
  <c r="F1765" i="3"/>
  <c r="H1765" i="3" s="1"/>
  <c r="F1766" i="3"/>
  <c r="H1766" i="3" s="1"/>
  <c r="F1767" i="3"/>
  <c r="H1767" i="3" s="1"/>
  <c r="F1768" i="3"/>
  <c r="H1768" i="3" s="1"/>
  <c r="F1769" i="3"/>
  <c r="H1769" i="3" s="1"/>
  <c r="F1770" i="3"/>
  <c r="H1770" i="3" s="1"/>
  <c r="F1771" i="3"/>
  <c r="H1771" i="3" s="1"/>
  <c r="F1772" i="3"/>
  <c r="H1772" i="3" s="1"/>
  <c r="F1773" i="3"/>
  <c r="H1773" i="3" s="1"/>
  <c r="F1774" i="3"/>
  <c r="H1774" i="3" s="1"/>
  <c r="F1775" i="3"/>
  <c r="H1775" i="3" s="1"/>
  <c r="F1776" i="3"/>
  <c r="H1776" i="3" s="1"/>
  <c r="F1777" i="3"/>
  <c r="H1777" i="3" s="1"/>
  <c r="F1778" i="3"/>
  <c r="H1778" i="3" s="1"/>
  <c r="F1779" i="3"/>
  <c r="H1779" i="3" s="1"/>
  <c r="F1780" i="3"/>
  <c r="H1780" i="3" s="1"/>
  <c r="F1781" i="3"/>
  <c r="H1781" i="3" s="1"/>
  <c r="F1782" i="3"/>
  <c r="H1782" i="3" s="1"/>
  <c r="F1783" i="3"/>
  <c r="H1783" i="3" s="1"/>
  <c r="F1784" i="3"/>
  <c r="H1784" i="3" s="1"/>
  <c r="F1785" i="3"/>
  <c r="H1785" i="3" s="1"/>
  <c r="F1786" i="3"/>
  <c r="H1786" i="3" s="1"/>
  <c r="F1787" i="3"/>
  <c r="H1787" i="3" s="1"/>
  <c r="F1788" i="3"/>
  <c r="H1788" i="3" s="1"/>
  <c r="F1789" i="3"/>
  <c r="H1789" i="3" s="1"/>
  <c r="F1790" i="3"/>
  <c r="H1790" i="3" s="1"/>
  <c r="F1791" i="3"/>
  <c r="H1791" i="3" s="1"/>
  <c r="F1792" i="3"/>
  <c r="H1792" i="3" s="1"/>
  <c r="F1793" i="3"/>
  <c r="H1793" i="3" s="1"/>
  <c r="F1794" i="3"/>
  <c r="H1794" i="3" s="1"/>
  <c r="F1795" i="3"/>
  <c r="H1795" i="3" s="1"/>
  <c r="F1796" i="3"/>
  <c r="H1796" i="3" s="1"/>
  <c r="F1797" i="3"/>
  <c r="H1797" i="3" s="1"/>
  <c r="F1798" i="3"/>
  <c r="H1798" i="3" s="1"/>
  <c r="F1799" i="3"/>
  <c r="H1799" i="3" s="1"/>
  <c r="F1800" i="3"/>
  <c r="H1800" i="3" s="1"/>
  <c r="F1801" i="3"/>
  <c r="H1801" i="3" s="1"/>
  <c r="F1802" i="3"/>
  <c r="H1802" i="3" s="1"/>
  <c r="F1803" i="3"/>
  <c r="H1803" i="3" s="1"/>
  <c r="F1804" i="3"/>
  <c r="H1804" i="3" s="1"/>
  <c r="F1805" i="3"/>
  <c r="H1805" i="3" s="1"/>
  <c r="F1806" i="3"/>
  <c r="H1806" i="3" s="1"/>
  <c r="F1807" i="3"/>
  <c r="H1807" i="3" s="1"/>
  <c r="F1808" i="3"/>
  <c r="H1808" i="3" s="1"/>
  <c r="F1809" i="3"/>
  <c r="H1809" i="3" s="1"/>
  <c r="F1810" i="3"/>
  <c r="H1810" i="3" s="1"/>
  <c r="F1811" i="3"/>
  <c r="H1811" i="3" s="1"/>
  <c r="F1812" i="3"/>
  <c r="H1812" i="3" s="1"/>
  <c r="F1813" i="3"/>
  <c r="H1813" i="3" s="1"/>
  <c r="F1814" i="3"/>
  <c r="H1814" i="3" s="1"/>
  <c r="F1815" i="3"/>
  <c r="H1815" i="3" s="1"/>
  <c r="F1816" i="3"/>
  <c r="H1816" i="3" s="1"/>
  <c r="F1817" i="3"/>
  <c r="H1817" i="3" s="1"/>
  <c r="F1818" i="3"/>
  <c r="H1818" i="3" s="1"/>
  <c r="F1819" i="3"/>
  <c r="H1819" i="3" s="1"/>
  <c r="F1820" i="3"/>
  <c r="H1820" i="3" s="1"/>
  <c r="F1821" i="3"/>
  <c r="H1821" i="3" s="1"/>
  <c r="F1822" i="3"/>
  <c r="H1822" i="3" s="1"/>
  <c r="F1823" i="3"/>
  <c r="H1823" i="3" s="1"/>
  <c r="F1824" i="3"/>
  <c r="H1824" i="3" s="1"/>
  <c r="F1825" i="3"/>
  <c r="H1825" i="3" s="1"/>
  <c r="F1826" i="3"/>
  <c r="H1826" i="3" s="1"/>
  <c r="F1827" i="3"/>
  <c r="H1827" i="3" s="1"/>
  <c r="F1828" i="3"/>
  <c r="H1828" i="3" s="1"/>
  <c r="F1829" i="3"/>
  <c r="H1829" i="3" s="1"/>
  <c r="F1830" i="3"/>
  <c r="H1830" i="3" s="1"/>
  <c r="F1831" i="3"/>
  <c r="H1831" i="3" s="1"/>
  <c r="F1832" i="3"/>
  <c r="H1832" i="3" s="1"/>
  <c r="F1833" i="3"/>
  <c r="H1833" i="3" s="1"/>
  <c r="F1834" i="3"/>
  <c r="H1834" i="3" s="1"/>
  <c r="F1835" i="3"/>
  <c r="H1835" i="3" s="1"/>
  <c r="F1836" i="3"/>
  <c r="H1836" i="3" s="1"/>
  <c r="F1837" i="3"/>
  <c r="H1837" i="3" s="1"/>
  <c r="F1838" i="3"/>
  <c r="H1838" i="3" s="1"/>
  <c r="F1839" i="3"/>
  <c r="H1839" i="3" s="1"/>
  <c r="F1840" i="3"/>
  <c r="H1840" i="3" s="1"/>
  <c r="F1841" i="3"/>
  <c r="H1841" i="3" s="1"/>
  <c r="F1842" i="3"/>
  <c r="H1842" i="3" s="1"/>
  <c r="F1843" i="3"/>
  <c r="H1843" i="3" s="1"/>
  <c r="F1844" i="3"/>
  <c r="H1844" i="3" s="1"/>
  <c r="F1845" i="3"/>
  <c r="H1845" i="3" s="1"/>
  <c r="F1846" i="3"/>
  <c r="H1846" i="3" s="1"/>
  <c r="F1847" i="3"/>
  <c r="H1847" i="3" s="1"/>
  <c r="F1848" i="3"/>
  <c r="H1848" i="3" s="1"/>
  <c r="F1849" i="3"/>
  <c r="H1849" i="3" s="1"/>
  <c r="F1850" i="3"/>
  <c r="H1850" i="3" s="1"/>
  <c r="F1851" i="3"/>
  <c r="H1851" i="3" s="1"/>
  <c r="F1852" i="3"/>
  <c r="H1852" i="3" s="1"/>
  <c r="F1853" i="3"/>
  <c r="H1853" i="3" s="1"/>
  <c r="F1854" i="3"/>
  <c r="H1854" i="3" s="1"/>
  <c r="F1855" i="3"/>
  <c r="H1855" i="3" s="1"/>
  <c r="F1856" i="3"/>
  <c r="H1856" i="3" s="1"/>
  <c r="F1857" i="3"/>
  <c r="H1857" i="3" s="1"/>
  <c r="F1858" i="3"/>
  <c r="H1858" i="3" s="1"/>
  <c r="F1859" i="3"/>
  <c r="H1859" i="3" s="1"/>
  <c r="F1860" i="3"/>
  <c r="H1860" i="3" s="1"/>
  <c r="F1861" i="3"/>
  <c r="H1861" i="3" s="1"/>
  <c r="F1862" i="3"/>
  <c r="H1862" i="3" s="1"/>
  <c r="F1863" i="3"/>
  <c r="H1863" i="3" s="1"/>
  <c r="F1864" i="3"/>
  <c r="H1864" i="3" s="1"/>
  <c r="F1865" i="3"/>
  <c r="H1865" i="3" s="1"/>
  <c r="F1866" i="3"/>
  <c r="H1866" i="3" s="1"/>
  <c r="F1867" i="3"/>
  <c r="H1867" i="3" s="1"/>
  <c r="F1868" i="3"/>
  <c r="H1868" i="3" s="1"/>
  <c r="F1869" i="3"/>
  <c r="H1869" i="3" s="1"/>
  <c r="F1870" i="3"/>
  <c r="H1870" i="3" s="1"/>
  <c r="F1871" i="3"/>
  <c r="H1871" i="3" s="1"/>
  <c r="F1872" i="3"/>
  <c r="H1872" i="3" s="1"/>
  <c r="F1873" i="3"/>
  <c r="H1873" i="3" s="1"/>
  <c r="F1874" i="3"/>
  <c r="H1874" i="3" s="1"/>
  <c r="F1875" i="3"/>
  <c r="H1875" i="3" s="1"/>
  <c r="F1876" i="3"/>
  <c r="H1876" i="3" s="1"/>
  <c r="F1877" i="3"/>
  <c r="H1877" i="3" s="1"/>
  <c r="F1878" i="3"/>
  <c r="H1878" i="3" s="1"/>
  <c r="F1879" i="3"/>
  <c r="H1879" i="3" s="1"/>
  <c r="F1880" i="3"/>
  <c r="H1880" i="3" s="1"/>
  <c r="F1881" i="3"/>
  <c r="H1881" i="3" s="1"/>
  <c r="F1882" i="3"/>
  <c r="H1882" i="3" s="1"/>
  <c r="F1883" i="3"/>
  <c r="H1883" i="3" s="1"/>
  <c r="F1884" i="3"/>
  <c r="H1884" i="3" s="1"/>
  <c r="F1885" i="3"/>
  <c r="H1885" i="3" s="1"/>
  <c r="F1886" i="3"/>
  <c r="H1886" i="3" s="1"/>
  <c r="F1887" i="3"/>
  <c r="H1887" i="3" s="1"/>
  <c r="F1888" i="3"/>
  <c r="H1888" i="3" s="1"/>
  <c r="F1889" i="3"/>
  <c r="H1889" i="3" s="1"/>
  <c r="F1890" i="3"/>
  <c r="H1890" i="3" s="1"/>
  <c r="F1891" i="3"/>
  <c r="H1891" i="3" s="1"/>
  <c r="F1892" i="3"/>
  <c r="H1892" i="3" s="1"/>
  <c r="F1893" i="3"/>
  <c r="H1893" i="3" s="1"/>
  <c r="F1894" i="3"/>
  <c r="H1894" i="3" s="1"/>
  <c r="F1895" i="3"/>
  <c r="H1895" i="3" s="1"/>
  <c r="F1896" i="3"/>
  <c r="H1896" i="3" s="1"/>
  <c r="F1897" i="3"/>
  <c r="H1897" i="3" s="1"/>
  <c r="F1898" i="3"/>
  <c r="H1898" i="3" s="1"/>
  <c r="F1899" i="3"/>
  <c r="H1899" i="3" s="1"/>
  <c r="F1900" i="3"/>
  <c r="H1900" i="3" s="1"/>
  <c r="F1901" i="3"/>
  <c r="H1901" i="3" s="1"/>
  <c r="F1902" i="3"/>
  <c r="H1902" i="3" s="1"/>
  <c r="F1903" i="3"/>
  <c r="H1903" i="3" s="1"/>
  <c r="F1904" i="3"/>
  <c r="H1904" i="3" s="1"/>
  <c r="F1905" i="3"/>
  <c r="H1905" i="3" s="1"/>
  <c r="F1906" i="3"/>
  <c r="H1906" i="3" s="1"/>
  <c r="F1907" i="3"/>
  <c r="H1907" i="3" s="1"/>
  <c r="F1908" i="3"/>
  <c r="H1908" i="3" s="1"/>
  <c r="F1909" i="3"/>
  <c r="H1909" i="3" s="1"/>
  <c r="F1910" i="3"/>
  <c r="H1910" i="3" s="1"/>
  <c r="F1911" i="3"/>
  <c r="H1911" i="3" s="1"/>
  <c r="F1912" i="3"/>
  <c r="H1912" i="3" s="1"/>
  <c r="F1913" i="3"/>
  <c r="H1913" i="3" s="1"/>
  <c r="F1914" i="3"/>
  <c r="H1914" i="3" s="1"/>
  <c r="F1915" i="3"/>
  <c r="H1915" i="3" s="1"/>
  <c r="F1916" i="3"/>
  <c r="H1916" i="3" s="1"/>
  <c r="F1917" i="3"/>
  <c r="H1917" i="3" s="1"/>
  <c r="F1918" i="3"/>
  <c r="H1918" i="3" s="1"/>
  <c r="F1919" i="3"/>
  <c r="H1919" i="3" s="1"/>
  <c r="F1920" i="3"/>
  <c r="H1920" i="3" s="1"/>
  <c r="F1921" i="3"/>
  <c r="H1921" i="3" s="1"/>
  <c r="F1922" i="3"/>
  <c r="H1922" i="3" s="1"/>
  <c r="F1923" i="3"/>
  <c r="H1923" i="3" s="1"/>
  <c r="F1924" i="3"/>
  <c r="H1924" i="3" s="1"/>
  <c r="F1925" i="3"/>
  <c r="H1925" i="3" s="1"/>
  <c r="F1926" i="3"/>
  <c r="H1926" i="3" s="1"/>
  <c r="F1927" i="3"/>
  <c r="H1927" i="3" s="1"/>
  <c r="F1928" i="3"/>
  <c r="H1928" i="3" s="1"/>
  <c r="F1929" i="3"/>
  <c r="H1929" i="3" s="1"/>
  <c r="F1930" i="3"/>
  <c r="H1930" i="3" s="1"/>
  <c r="F1931" i="3"/>
  <c r="H1931" i="3" s="1"/>
  <c r="F1932" i="3"/>
  <c r="H1932" i="3" s="1"/>
  <c r="F1933" i="3"/>
  <c r="H1933" i="3" s="1"/>
  <c r="F1934" i="3"/>
  <c r="H1934" i="3" s="1"/>
  <c r="F1935" i="3"/>
  <c r="H1935" i="3" s="1"/>
  <c r="F1936" i="3"/>
  <c r="H1936" i="3" s="1"/>
  <c r="F1937" i="3"/>
  <c r="H1937" i="3" s="1"/>
  <c r="F1938" i="3"/>
  <c r="H1938" i="3" s="1"/>
  <c r="F1939" i="3"/>
  <c r="H1939" i="3" s="1"/>
  <c r="F1940" i="3"/>
  <c r="H1940" i="3" s="1"/>
  <c r="F1941" i="3"/>
  <c r="H1941" i="3" s="1"/>
  <c r="F1942" i="3"/>
  <c r="H1942" i="3" s="1"/>
  <c r="F1943" i="3"/>
  <c r="H1943" i="3" s="1"/>
  <c r="F1944" i="3"/>
  <c r="H1944" i="3" s="1"/>
  <c r="F1945" i="3"/>
  <c r="H1945" i="3" s="1"/>
  <c r="F1946" i="3"/>
  <c r="H1946" i="3" s="1"/>
  <c r="F1947" i="3"/>
  <c r="H1947" i="3" s="1"/>
  <c r="F1948" i="3"/>
  <c r="H1948" i="3" s="1"/>
  <c r="F1949" i="3"/>
  <c r="H1949" i="3" s="1"/>
  <c r="F1950" i="3"/>
  <c r="H1950" i="3" s="1"/>
  <c r="F1951" i="3"/>
  <c r="H1951" i="3" s="1"/>
  <c r="F1952" i="3"/>
  <c r="H1952" i="3" s="1"/>
  <c r="F1953" i="3"/>
  <c r="H1953" i="3" s="1"/>
  <c r="F1954" i="3"/>
  <c r="H1954" i="3" s="1"/>
  <c r="F1955" i="3"/>
  <c r="H1955" i="3" s="1"/>
  <c r="F1956" i="3"/>
  <c r="H1956" i="3" s="1"/>
  <c r="F1957" i="3"/>
  <c r="H1957" i="3" s="1"/>
  <c r="F1958" i="3"/>
  <c r="H1958" i="3" s="1"/>
  <c r="F1959" i="3"/>
  <c r="H1959" i="3" s="1"/>
  <c r="F1960" i="3"/>
  <c r="H1960" i="3" s="1"/>
  <c r="F1961" i="3"/>
  <c r="H1961" i="3" s="1"/>
  <c r="F1962" i="3"/>
  <c r="H1962" i="3" s="1"/>
  <c r="F1963" i="3"/>
  <c r="H1963" i="3" s="1"/>
  <c r="F1964" i="3"/>
  <c r="H1964" i="3" s="1"/>
  <c r="F1965" i="3"/>
  <c r="H1965" i="3" s="1"/>
  <c r="F1966" i="3"/>
  <c r="H1966" i="3" s="1"/>
  <c r="F1967" i="3"/>
  <c r="H1967" i="3" s="1"/>
  <c r="F1968" i="3"/>
  <c r="H1968" i="3" s="1"/>
  <c r="F1969" i="3"/>
  <c r="H1969" i="3" s="1"/>
  <c r="F1970" i="3"/>
  <c r="H1970" i="3" s="1"/>
  <c r="F1971" i="3"/>
  <c r="H1971" i="3" s="1"/>
  <c r="F1972" i="3"/>
  <c r="H1972" i="3" s="1"/>
  <c r="F1973" i="3"/>
  <c r="H1973" i="3" s="1"/>
  <c r="F1974" i="3"/>
  <c r="H1974" i="3" s="1"/>
  <c r="F1975" i="3"/>
  <c r="H1975" i="3" s="1"/>
  <c r="F1976" i="3"/>
  <c r="H1976" i="3" s="1"/>
  <c r="F1977" i="3"/>
  <c r="H1977" i="3" s="1"/>
  <c r="F1978" i="3"/>
  <c r="H1978" i="3" s="1"/>
  <c r="F1979" i="3"/>
  <c r="H1979" i="3" s="1"/>
  <c r="F1980" i="3"/>
  <c r="H1980" i="3" s="1"/>
  <c r="F1981" i="3"/>
  <c r="H1981" i="3" s="1"/>
  <c r="F1982" i="3"/>
  <c r="H1982" i="3" s="1"/>
  <c r="F1983" i="3"/>
  <c r="H1983" i="3" s="1"/>
  <c r="F1984" i="3"/>
  <c r="H1984" i="3" s="1"/>
  <c r="F1985" i="3"/>
  <c r="H1985" i="3" s="1"/>
  <c r="F1986" i="3"/>
  <c r="H1986" i="3" s="1"/>
  <c r="F1987" i="3"/>
  <c r="H1987" i="3" s="1"/>
  <c r="F1988" i="3"/>
  <c r="H1988" i="3" s="1"/>
  <c r="F1989" i="3"/>
  <c r="H1989" i="3" s="1"/>
  <c r="F1990" i="3"/>
  <c r="H1990" i="3" s="1"/>
  <c r="F1991" i="3"/>
  <c r="H1991" i="3" s="1"/>
  <c r="F1992" i="3"/>
  <c r="H1992" i="3" s="1"/>
  <c r="F1993" i="3"/>
  <c r="H1993" i="3" s="1"/>
  <c r="F1994" i="3"/>
  <c r="H1994" i="3" s="1"/>
  <c r="F1995" i="3"/>
  <c r="H1995" i="3" s="1"/>
  <c r="F1996" i="3"/>
  <c r="H1996" i="3" s="1"/>
  <c r="F1997" i="3"/>
  <c r="H1997" i="3" s="1"/>
  <c r="F1998" i="3"/>
  <c r="H1998" i="3" s="1"/>
  <c r="F1999" i="3"/>
  <c r="H1999" i="3" s="1"/>
  <c r="F2000" i="3"/>
  <c r="H2000" i="3" s="1"/>
  <c r="F2001" i="3"/>
  <c r="H2001" i="3" s="1"/>
  <c r="F2002" i="3"/>
  <c r="H2002" i="3" s="1"/>
  <c r="F2003" i="3"/>
  <c r="H2003" i="3" s="1"/>
  <c r="F2004" i="3"/>
  <c r="H2004" i="3" s="1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1014" i="3"/>
  <c r="E1015" i="3"/>
  <c r="E1016" i="3"/>
  <c r="E1017" i="3"/>
  <c r="E1018" i="3"/>
  <c r="E1019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1" i="3"/>
  <c r="E1042" i="3"/>
  <c r="E1043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3" i="3"/>
  <c r="E1104" i="3"/>
  <c r="E1105" i="3"/>
  <c r="E1106" i="3"/>
  <c r="E1107" i="3"/>
  <c r="E1108" i="3"/>
  <c r="E1109" i="3"/>
  <c r="E1110" i="3"/>
  <c r="E1111" i="3"/>
  <c r="E1112" i="3"/>
  <c r="E1113" i="3"/>
  <c r="E1114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7" i="3"/>
  <c r="E1128" i="3"/>
  <c r="E1129" i="3"/>
  <c r="E1130" i="3"/>
  <c r="E1131" i="3"/>
  <c r="E1132" i="3"/>
  <c r="E1133" i="3"/>
  <c r="E1134" i="3"/>
  <c r="E1135" i="3"/>
  <c r="E1136" i="3"/>
  <c r="E1137" i="3"/>
  <c r="E1138" i="3"/>
  <c r="E1139" i="3"/>
  <c r="E1140" i="3"/>
  <c r="E1141" i="3"/>
  <c r="E1142" i="3"/>
  <c r="E1143" i="3"/>
  <c r="E1144" i="3"/>
  <c r="E1145" i="3"/>
  <c r="E1146" i="3"/>
  <c r="E1147" i="3"/>
  <c r="E1148" i="3"/>
  <c r="E1149" i="3"/>
  <c r="E1150" i="3"/>
  <c r="E1151" i="3"/>
  <c r="E1152" i="3"/>
  <c r="E1153" i="3"/>
  <c r="E1154" i="3"/>
  <c r="E1155" i="3"/>
  <c r="E1156" i="3"/>
  <c r="E1157" i="3"/>
  <c r="E1158" i="3"/>
  <c r="E1159" i="3"/>
  <c r="E1160" i="3"/>
  <c r="E1161" i="3"/>
  <c r="E1162" i="3"/>
  <c r="E1163" i="3"/>
  <c r="E1164" i="3"/>
  <c r="E1165" i="3"/>
  <c r="E1166" i="3"/>
  <c r="E1167" i="3"/>
  <c r="E1168" i="3"/>
  <c r="E1169" i="3"/>
  <c r="E1170" i="3"/>
  <c r="E1171" i="3"/>
  <c r="E1172" i="3"/>
  <c r="E1173" i="3"/>
  <c r="E1174" i="3"/>
  <c r="E1175" i="3"/>
  <c r="E1176" i="3"/>
  <c r="E1177" i="3"/>
  <c r="E1178" i="3"/>
  <c r="E1179" i="3"/>
  <c r="E1180" i="3"/>
  <c r="E1181" i="3"/>
  <c r="E1182" i="3"/>
  <c r="E1183" i="3"/>
  <c r="E1184" i="3"/>
  <c r="E1185" i="3"/>
  <c r="E1186" i="3"/>
  <c r="E1187" i="3"/>
  <c r="E1188" i="3"/>
  <c r="E1189" i="3"/>
  <c r="E1190" i="3"/>
  <c r="E1191" i="3"/>
  <c r="E1192" i="3"/>
  <c r="E1193" i="3"/>
  <c r="E1194" i="3"/>
  <c r="E1195" i="3"/>
  <c r="E1196" i="3"/>
  <c r="E1197" i="3"/>
  <c r="E1198" i="3"/>
  <c r="E1199" i="3"/>
  <c r="E1200" i="3"/>
  <c r="E1201" i="3"/>
  <c r="E1202" i="3"/>
  <c r="E1203" i="3"/>
  <c r="E1204" i="3"/>
  <c r="E1205" i="3"/>
  <c r="E1206" i="3"/>
  <c r="E1207" i="3"/>
  <c r="E1208" i="3"/>
  <c r="E1209" i="3"/>
  <c r="E1210" i="3"/>
  <c r="E1211" i="3"/>
  <c r="E1212" i="3"/>
  <c r="E1213" i="3"/>
  <c r="E1214" i="3"/>
  <c r="E1215" i="3"/>
  <c r="E1216" i="3"/>
  <c r="E1217" i="3"/>
  <c r="E1218" i="3"/>
  <c r="E1219" i="3"/>
  <c r="E1220" i="3"/>
  <c r="E1221" i="3"/>
  <c r="E1222" i="3"/>
  <c r="E1223" i="3"/>
  <c r="E1224" i="3"/>
  <c r="E1225" i="3"/>
  <c r="E1226" i="3"/>
  <c r="E1227" i="3"/>
  <c r="E1228" i="3"/>
  <c r="E1229" i="3"/>
  <c r="E1230" i="3"/>
  <c r="E1231" i="3"/>
  <c r="E1232" i="3"/>
  <c r="E1233" i="3"/>
  <c r="E1234" i="3"/>
  <c r="E1235" i="3"/>
  <c r="E1236" i="3"/>
  <c r="E1237" i="3"/>
  <c r="E1238" i="3"/>
  <c r="E1239" i="3"/>
  <c r="E1240" i="3"/>
  <c r="E1241" i="3"/>
  <c r="E1242" i="3"/>
  <c r="E1243" i="3"/>
  <c r="E1244" i="3"/>
  <c r="E1245" i="3"/>
  <c r="E1246" i="3"/>
  <c r="E1247" i="3"/>
  <c r="E1248" i="3"/>
  <c r="E1249" i="3"/>
  <c r="E1250" i="3"/>
  <c r="E1251" i="3"/>
  <c r="E1252" i="3"/>
  <c r="E1253" i="3"/>
  <c r="E1254" i="3"/>
  <c r="E1255" i="3"/>
  <c r="E1256" i="3"/>
  <c r="E1257" i="3"/>
  <c r="E1258" i="3"/>
  <c r="E1259" i="3"/>
  <c r="E1260" i="3"/>
  <c r="E1261" i="3"/>
  <c r="E1262" i="3"/>
  <c r="E1263" i="3"/>
  <c r="E1264" i="3"/>
  <c r="E1265" i="3"/>
  <c r="E1266" i="3"/>
  <c r="E1267" i="3"/>
  <c r="E1268" i="3"/>
  <c r="E1269" i="3"/>
  <c r="E1270" i="3"/>
  <c r="E1271" i="3"/>
  <c r="E1272" i="3"/>
  <c r="E1273" i="3"/>
  <c r="E1274" i="3"/>
  <c r="E1275" i="3"/>
  <c r="E1276" i="3"/>
  <c r="E1277" i="3"/>
  <c r="E1278" i="3"/>
  <c r="E1279" i="3"/>
  <c r="E1280" i="3"/>
  <c r="E1281" i="3"/>
  <c r="E1282" i="3"/>
  <c r="E1283" i="3"/>
  <c r="E1284" i="3"/>
  <c r="E1285" i="3"/>
  <c r="E1286" i="3"/>
  <c r="E1287" i="3"/>
  <c r="E1288" i="3"/>
  <c r="E1289" i="3"/>
  <c r="E1290" i="3"/>
  <c r="E1291" i="3"/>
  <c r="E1292" i="3"/>
  <c r="E1293" i="3"/>
  <c r="E1294" i="3"/>
  <c r="E1295" i="3"/>
  <c r="E1296" i="3"/>
  <c r="E1297" i="3"/>
  <c r="E1298" i="3"/>
  <c r="E1299" i="3"/>
  <c r="E1300" i="3"/>
  <c r="E1301" i="3"/>
  <c r="E1302" i="3"/>
  <c r="E1303" i="3"/>
  <c r="E1304" i="3"/>
  <c r="E1305" i="3"/>
  <c r="E1306" i="3"/>
  <c r="E1307" i="3"/>
  <c r="E1308" i="3"/>
  <c r="E1309" i="3"/>
  <c r="E1310" i="3"/>
  <c r="E1311" i="3"/>
  <c r="E1312" i="3"/>
  <c r="E1313" i="3"/>
  <c r="E1314" i="3"/>
  <c r="E1315" i="3"/>
  <c r="E1316" i="3"/>
  <c r="E1317" i="3"/>
  <c r="E1318" i="3"/>
  <c r="E1319" i="3"/>
  <c r="E1320" i="3"/>
  <c r="E1321" i="3"/>
  <c r="E1322" i="3"/>
  <c r="E1323" i="3"/>
  <c r="E1324" i="3"/>
  <c r="E1325" i="3"/>
  <c r="E1326" i="3"/>
  <c r="E1327" i="3"/>
  <c r="E1328" i="3"/>
  <c r="E1329" i="3"/>
  <c r="E1330" i="3"/>
  <c r="E1331" i="3"/>
  <c r="E1332" i="3"/>
  <c r="E1333" i="3"/>
  <c r="E1334" i="3"/>
  <c r="E1335" i="3"/>
  <c r="E1336" i="3"/>
  <c r="E1337" i="3"/>
  <c r="E1338" i="3"/>
  <c r="E1339" i="3"/>
  <c r="E1340" i="3"/>
  <c r="E1341" i="3"/>
  <c r="E1342" i="3"/>
  <c r="E1343" i="3"/>
  <c r="E1344" i="3"/>
  <c r="E1345" i="3"/>
  <c r="E1346" i="3"/>
  <c r="E1347" i="3"/>
  <c r="E1348" i="3"/>
  <c r="E1349" i="3"/>
  <c r="E1350" i="3"/>
  <c r="E1351" i="3"/>
  <c r="E1352" i="3"/>
  <c r="E1353" i="3"/>
  <c r="E1354" i="3"/>
  <c r="E1355" i="3"/>
  <c r="E1356" i="3"/>
  <c r="E1357" i="3"/>
  <c r="E1358" i="3"/>
  <c r="E1359" i="3"/>
  <c r="E1360" i="3"/>
  <c r="E1361" i="3"/>
  <c r="E1362" i="3"/>
  <c r="E1363" i="3"/>
  <c r="E1364" i="3"/>
  <c r="E1365" i="3"/>
  <c r="E1366" i="3"/>
  <c r="E1367" i="3"/>
  <c r="E1368" i="3"/>
  <c r="E1369" i="3"/>
  <c r="E1370" i="3"/>
  <c r="E1371" i="3"/>
  <c r="E1372" i="3"/>
  <c r="E1373" i="3"/>
  <c r="E1374" i="3"/>
  <c r="E1375" i="3"/>
  <c r="E1376" i="3"/>
  <c r="E1377" i="3"/>
  <c r="E1378" i="3"/>
  <c r="E1379" i="3"/>
  <c r="E1380" i="3"/>
  <c r="E1381" i="3"/>
  <c r="E1382" i="3"/>
  <c r="E1383" i="3"/>
  <c r="E1384" i="3"/>
  <c r="E1385" i="3"/>
  <c r="E1386" i="3"/>
  <c r="E1387" i="3"/>
  <c r="E1388" i="3"/>
  <c r="E1389" i="3"/>
  <c r="E1390" i="3"/>
  <c r="E1391" i="3"/>
  <c r="E1392" i="3"/>
  <c r="E1393" i="3"/>
  <c r="E1394" i="3"/>
  <c r="E1395" i="3"/>
  <c r="E1396" i="3"/>
  <c r="E1397" i="3"/>
  <c r="E1398" i="3"/>
  <c r="E1399" i="3"/>
  <c r="E1400" i="3"/>
  <c r="E1401" i="3"/>
  <c r="E1402" i="3"/>
  <c r="E1403" i="3"/>
  <c r="E1404" i="3"/>
  <c r="E1405" i="3"/>
  <c r="E1406" i="3"/>
  <c r="E1407" i="3"/>
  <c r="E1408" i="3"/>
  <c r="E1409" i="3"/>
  <c r="E1410" i="3"/>
  <c r="E1411" i="3"/>
  <c r="E1412" i="3"/>
  <c r="E1413" i="3"/>
  <c r="E1414" i="3"/>
  <c r="E1415" i="3"/>
  <c r="E1416" i="3"/>
  <c r="E1417" i="3"/>
  <c r="E1418" i="3"/>
  <c r="E1419" i="3"/>
  <c r="E1420" i="3"/>
  <c r="E1421" i="3"/>
  <c r="E1422" i="3"/>
  <c r="E1423" i="3"/>
  <c r="E1424" i="3"/>
  <c r="E1425" i="3"/>
  <c r="E1426" i="3"/>
  <c r="E1427" i="3"/>
  <c r="E1428" i="3"/>
  <c r="E1429" i="3"/>
  <c r="E1430" i="3"/>
  <c r="E1431" i="3"/>
  <c r="E1432" i="3"/>
  <c r="E1433" i="3"/>
  <c r="E1434" i="3"/>
  <c r="E1435" i="3"/>
  <c r="E1436" i="3"/>
  <c r="E1437" i="3"/>
  <c r="E1438" i="3"/>
  <c r="E1439" i="3"/>
  <c r="E1440" i="3"/>
  <c r="E1441" i="3"/>
  <c r="E1442" i="3"/>
  <c r="E1443" i="3"/>
  <c r="E1444" i="3"/>
  <c r="E1445" i="3"/>
  <c r="E1446" i="3"/>
  <c r="E1447" i="3"/>
  <c r="E1448" i="3"/>
  <c r="E1449" i="3"/>
  <c r="E1450" i="3"/>
  <c r="E1451" i="3"/>
  <c r="E1452" i="3"/>
  <c r="E1453" i="3"/>
  <c r="E1454" i="3"/>
  <c r="E1455" i="3"/>
  <c r="E1456" i="3"/>
  <c r="E1457" i="3"/>
  <c r="E1458" i="3"/>
  <c r="E1459" i="3"/>
  <c r="E1460" i="3"/>
  <c r="E1461" i="3"/>
  <c r="E1462" i="3"/>
  <c r="E1463" i="3"/>
  <c r="E1464" i="3"/>
  <c r="E1465" i="3"/>
  <c r="E1466" i="3"/>
  <c r="E1467" i="3"/>
  <c r="E1468" i="3"/>
  <c r="E1469" i="3"/>
  <c r="E1470" i="3"/>
  <c r="E1471" i="3"/>
  <c r="E1472" i="3"/>
  <c r="E1473" i="3"/>
  <c r="E1474" i="3"/>
  <c r="E1475" i="3"/>
  <c r="E1476" i="3"/>
  <c r="E1477" i="3"/>
  <c r="E1478" i="3"/>
  <c r="E1479" i="3"/>
  <c r="E1480" i="3"/>
  <c r="E1481" i="3"/>
  <c r="E1482" i="3"/>
  <c r="E1483" i="3"/>
  <c r="E1484" i="3"/>
  <c r="E1485" i="3"/>
  <c r="E1486" i="3"/>
  <c r="E1487" i="3"/>
  <c r="E1488" i="3"/>
  <c r="E1489" i="3"/>
  <c r="E1490" i="3"/>
  <c r="E1491" i="3"/>
  <c r="E1492" i="3"/>
  <c r="E1493" i="3"/>
  <c r="E1494" i="3"/>
  <c r="E1495" i="3"/>
  <c r="E1496" i="3"/>
  <c r="E1497" i="3"/>
  <c r="E1498" i="3"/>
  <c r="E1499" i="3"/>
  <c r="E1500" i="3"/>
  <c r="E1501" i="3"/>
  <c r="E1502" i="3"/>
  <c r="E1503" i="3"/>
  <c r="E1504" i="3"/>
  <c r="E1505" i="3"/>
  <c r="E1506" i="3"/>
  <c r="E1507" i="3"/>
  <c r="E1508" i="3"/>
  <c r="E1509" i="3"/>
  <c r="E1510" i="3"/>
  <c r="E1511" i="3"/>
  <c r="E1512" i="3"/>
  <c r="E1513" i="3"/>
  <c r="E1514" i="3"/>
  <c r="E1515" i="3"/>
  <c r="E1516" i="3"/>
  <c r="E1517" i="3"/>
  <c r="E1518" i="3"/>
  <c r="E1519" i="3"/>
  <c r="E1520" i="3"/>
  <c r="E1521" i="3"/>
  <c r="E1522" i="3"/>
  <c r="E1523" i="3"/>
  <c r="E1524" i="3"/>
  <c r="E1525" i="3"/>
  <c r="E1526" i="3"/>
  <c r="E1527" i="3"/>
  <c r="E1528" i="3"/>
  <c r="E1529" i="3"/>
  <c r="E1530" i="3"/>
  <c r="E1531" i="3"/>
  <c r="E1532" i="3"/>
  <c r="E1533" i="3"/>
  <c r="E1534" i="3"/>
  <c r="E1535" i="3"/>
  <c r="E1536" i="3"/>
  <c r="E1537" i="3"/>
  <c r="E1538" i="3"/>
  <c r="E1539" i="3"/>
  <c r="E1540" i="3"/>
  <c r="E1541" i="3"/>
  <c r="E1542" i="3"/>
  <c r="E1543" i="3"/>
  <c r="E1544" i="3"/>
  <c r="E1545" i="3"/>
  <c r="E1546" i="3"/>
  <c r="E1547" i="3"/>
  <c r="E1548" i="3"/>
  <c r="E1549" i="3"/>
  <c r="E1550" i="3"/>
  <c r="E1551" i="3"/>
  <c r="E1552" i="3"/>
  <c r="E1553" i="3"/>
  <c r="E1554" i="3"/>
  <c r="E1555" i="3"/>
  <c r="E1556" i="3"/>
  <c r="E1557" i="3"/>
  <c r="E1558" i="3"/>
  <c r="E1559" i="3"/>
  <c r="E1560" i="3"/>
  <c r="E1561" i="3"/>
  <c r="E1562" i="3"/>
  <c r="E1563" i="3"/>
  <c r="E1564" i="3"/>
  <c r="E1565" i="3"/>
  <c r="E1566" i="3"/>
  <c r="E1567" i="3"/>
  <c r="E1568" i="3"/>
  <c r="E1569" i="3"/>
  <c r="E1570" i="3"/>
  <c r="E1571" i="3"/>
  <c r="E1572" i="3"/>
  <c r="E1573" i="3"/>
  <c r="E1574" i="3"/>
  <c r="E1575" i="3"/>
  <c r="E1576" i="3"/>
  <c r="E1577" i="3"/>
  <c r="E1578" i="3"/>
  <c r="E1579" i="3"/>
  <c r="E1580" i="3"/>
  <c r="E1581" i="3"/>
  <c r="E1582" i="3"/>
  <c r="E1583" i="3"/>
  <c r="E1584" i="3"/>
  <c r="E1585" i="3"/>
  <c r="E1586" i="3"/>
  <c r="E1587" i="3"/>
  <c r="E1588" i="3"/>
  <c r="E1589" i="3"/>
  <c r="E1590" i="3"/>
  <c r="E1591" i="3"/>
  <c r="E1592" i="3"/>
  <c r="E1593" i="3"/>
  <c r="E1594" i="3"/>
  <c r="E1595" i="3"/>
  <c r="E1596" i="3"/>
  <c r="E1597" i="3"/>
  <c r="E1598" i="3"/>
  <c r="E1599" i="3"/>
  <c r="E1600" i="3"/>
  <c r="E1601" i="3"/>
  <c r="E1602" i="3"/>
  <c r="E1603" i="3"/>
  <c r="E1604" i="3"/>
  <c r="E1605" i="3"/>
  <c r="E1606" i="3"/>
  <c r="E1607" i="3"/>
  <c r="E1608" i="3"/>
  <c r="E1609" i="3"/>
  <c r="E1610" i="3"/>
  <c r="E1611" i="3"/>
  <c r="E1612" i="3"/>
  <c r="E1613" i="3"/>
  <c r="E1614" i="3"/>
  <c r="E1615" i="3"/>
  <c r="E1616" i="3"/>
  <c r="E1617" i="3"/>
  <c r="E1618" i="3"/>
  <c r="E1619" i="3"/>
  <c r="E1620" i="3"/>
  <c r="E1621" i="3"/>
  <c r="E1622" i="3"/>
  <c r="E1623" i="3"/>
  <c r="E1624" i="3"/>
  <c r="E1625" i="3"/>
  <c r="E1626" i="3"/>
  <c r="E1627" i="3"/>
  <c r="E1628" i="3"/>
  <c r="E1629" i="3"/>
  <c r="E1630" i="3"/>
  <c r="E1631" i="3"/>
  <c r="E1632" i="3"/>
  <c r="E1633" i="3"/>
  <c r="E1634" i="3"/>
  <c r="E1635" i="3"/>
  <c r="E1636" i="3"/>
  <c r="E1637" i="3"/>
  <c r="E1638" i="3"/>
  <c r="E1639" i="3"/>
  <c r="E1640" i="3"/>
  <c r="E1641" i="3"/>
  <c r="E1642" i="3"/>
  <c r="E1643" i="3"/>
  <c r="E1644" i="3"/>
  <c r="E1645" i="3"/>
  <c r="E1646" i="3"/>
  <c r="E1647" i="3"/>
  <c r="E1648" i="3"/>
  <c r="E1649" i="3"/>
  <c r="E1650" i="3"/>
  <c r="E1651" i="3"/>
  <c r="E1652" i="3"/>
  <c r="E1653" i="3"/>
  <c r="E1654" i="3"/>
  <c r="E1655" i="3"/>
  <c r="E1656" i="3"/>
  <c r="E1657" i="3"/>
  <c r="E1658" i="3"/>
  <c r="E1659" i="3"/>
  <c r="E1660" i="3"/>
  <c r="E1661" i="3"/>
  <c r="E1662" i="3"/>
  <c r="E1663" i="3"/>
  <c r="E1664" i="3"/>
  <c r="E1665" i="3"/>
  <c r="E1666" i="3"/>
  <c r="E1667" i="3"/>
  <c r="E1668" i="3"/>
  <c r="E1669" i="3"/>
  <c r="E1670" i="3"/>
  <c r="E1671" i="3"/>
  <c r="E1672" i="3"/>
  <c r="E1673" i="3"/>
  <c r="E1674" i="3"/>
  <c r="E1675" i="3"/>
  <c r="E1676" i="3"/>
  <c r="E1677" i="3"/>
  <c r="E1678" i="3"/>
  <c r="E1679" i="3"/>
  <c r="E1680" i="3"/>
  <c r="E1681" i="3"/>
  <c r="E1682" i="3"/>
  <c r="E1683" i="3"/>
  <c r="E1684" i="3"/>
  <c r="E1685" i="3"/>
  <c r="E1686" i="3"/>
  <c r="E1687" i="3"/>
  <c r="E1688" i="3"/>
  <c r="E1689" i="3"/>
  <c r="E1690" i="3"/>
  <c r="E1691" i="3"/>
  <c r="E1692" i="3"/>
  <c r="E1693" i="3"/>
  <c r="E1694" i="3"/>
  <c r="E1695" i="3"/>
  <c r="E1696" i="3"/>
  <c r="E1697" i="3"/>
  <c r="E1698" i="3"/>
  <c r="E1699" i="3"/>
  <c r="E1700" i="3"/>
  <c r="E1701" i="3"/>
  <c r="E1702" i="3"/>
  <c r="E1703" i="3"/>
  <c r="E1704" i="3"/>
  <c r="E1705" i="3"/>
  <c r="E1706" i="3"/>
  <c r="E1707" i="3"/>
  <c r="E1708" i="3"/>
  <c r="E1709" i="3"/>
  <c r="E1710" i="3"/>
  <c r="E1711" i="3"/>
  <c r="E1712" i="3"/>
  <c r="E1713" i="3"/>
  <c r="E1714" i="3"/>
  <c r="E1715" i="3"/>
  <c r="E1716" i="3"/>
  <c r="E1717" i="3"/>
  <c r="E1718" i="3"/>
  <c r="E1719" i="3"/>
  <c r="E1720" i="3"/>
  <c r="E1721" i="3"/>
  <c r="E1722" i="3"/>
  <c r="E1723" i="3"/>
  <c r="E1724" i="3"/>
  <c r="E1725" i="3"/>
  <c r="E1726" i="3"/>
  <c r="E1727" i="3"/>
  <c r="E1728" i="3"/>
  <c r="E1729" i="3"/>
  <c r="E1730" i="3"/>
  <c r="E1731" i="3"/>
  <c r="E1732" i="3"/>
  <c r="E1733" i="3"/>
  <c r="E1734" i="3"/>
  <c r="E1735" i="3"/>
  <c r="E1736" i="3"/>
  <c r="E1737" i="3"/>
  <c r="E1738" i="3"/>
  <c r="E1739" i="3"/>
  <c r="E1740" i="3"/>
  <c r="E1741" i="3"/>
  <c r="E1742" i="3"/>
  <c r="E1743" i="3"/>
  <c r="E1744" i="3"/>
  <c r="E1745" i="3"/>
  <c r="E1746" i="3"/>
  <c r="E1747" i="3"/>
  <c r="E1748" i="3"/>
  <c r="E1749" i="3"/>
  <c r="E1750" i="3"/>
  <c r="E1751" i="3"/>
  <c r="E1752" i="3"/>
  <c r="E1753" i="3"/>
  <c r="E1754" i="3"/>
  <c r="E1755" i="3"/>
  <c r="E1756" i="3"/>
  <c r="E1757" i="3"/>
  <c r="E1758" i="3"/>
  <c r="E1759" i="3"/>
  <c r="E1760" i="3"/>
  <c r="E1761" i="3"/>
  <c r="E1762" i="3"/>
  <c r="E1763" i="3"/>
  <c r="E1764" i="3"/>
  <c r="E1765" i="3"/>
  <c r="E1766" i="3"/>
  <c r="E1767" i="3"/>
  <c r="E1768" i="3"/>
  <c r="E1769" i="3"/>
  <c r="E1770" i="3"/>
  <c r="E1771" i="3"/>
  <c r="E1772" i="3"/>
  <c r="E1773" i="3"/>
  <c r="E1774" i="3"/>
  <c r="E1775" i="3"/>
  <c r="E1776" i="3"/>
  <c r="E1777" i="3"/>
  <c r="E1778" i="3"/>
  <c r="E1779" i="3"/>
  <c r="E1780" i="3"/>
  <c r="E1781" i="3"/>
  <c r="E1782" i="3"/>
  <c r="E1783" i="3"/>
  <c r="E1784" i="3"/>
  <c r="E1785" i="3"/>
  <c r="E1786" i="3"/>
  <c r="E1787" i="3"/>
  <c r="E1788" i="3"/>
  <c r="E1789" i="3"/>
  <c r="E1790" i="3"/>
  <c r="E1791" i="3"/>
  <c r="E1792" i="3"/>
  <c r="E1793" i="3"/>
  <c r="E1794" i="3"/>
  <c r="E1795" i="3"/>
  <c r="E1796" i="3"/>
  <c r="E1797" i="3"/>
  <c r="E1798" i="3"/>
  <c r="E1799" i="3"/>
  <c r="E1800" i="3"/>
  <c r="E1801" i="3"/>
  <c r="E1802" i="3"/>
  <c r="E1803" i="3"/>
  <c r="E1804" i="3"/>
  <c r="E1805" i="3"/>
  <c r="E1806" i="3"/>
  <c r="E1807" i="3"/>
  <c r="E1808" i="3"/>
  <c r="E1809" i="3"/>
  <c r="E1810" i="3"/>
  <c r="E1811" i="3"/>
  <c r="E1812" i="3"/>
  <c r="E1813" i="3"/>
  <c r="E1814" i="3"/>
  <c r="E1815" i="3"/>
  <c r="E1816" i="3"/>
  <c r="E1817" i="3"/>
  <c r="E1818" i="3"/>
  <c r="E1819" i="3"/>
  <c r="E1820" i="3"/>
  <c r="E1821" i="3"/>
  <c r="E1822" i="3"/>
  <c r="E1823" i="3"/>
  <c r="E1824" i="3"/>
  <c r="E1825" i="3"/>
  <c r="E1826" i="3"/>
  <c r="E1827" i="3"/>
  <c r="E1828" i="3"/>
  <c r="E1829" i="3"/>
  <c r="E1830" i="3"/>
  <c r="E1831" i="3"/>
  <c r="E1832" i="3"/>
  <c r="E1833" i="3"/>
  <c r="E1834" i="3"/>
  <c r="E1835" i="3"/>
  <c r="E1836" i="3"/>
  <c r="E1837" i="3"/>
  <c r="E1838" i="3"/>
  <c r="E1839" i="3"/>
  <c r="E1840" i="3"/>
  <c r="E1841" i="3"/>
  <c r="E1842" i="3"/>
  <c r="E1843" i="3"/>
  <c r="E1844" i="3"/>
  <c r="E1845" i="3"/>
  <c r="E1846" i="3"/>
  <c r="E1847" i="3"/>
  <c r="E1848" i="3"/>
  <c r="E1849" i="3"/>
  <c r="E1850" i="3"/>
  <c r="E1851" i="3"/>
  <c r="E1852" i="3"/>
  <c r="E1853" i="3"/>
  <c r="E1854" i="3"/>
  <c r="E1855" i="3"/>
  <c r="E1856" i="3"/>
  <c r="E1857" i="3"/>
  <c r="E1858" i="3"/>
  <c r="E1859" i="3"/>
  <c r="E1860" i="3"/>
  <c r="E1861" i="3"/>
  <c r="E1862" i="3"/>
  <c r="E1863" i="3"/>
  <c r="E1864" i="3"/>
  <c r="E1865" i="3"/>
  <c r="E1866" i="3"/>
  <c r="E1867" i="3"/>
  <c r="E1868" i="3"/>
  <c r="E1869" i="3"/>
  <c r="E1870" i="3"/>
  <c r="E1871" i="3"/>
  <c r="E1872" i="3"/>
  <c r="E1873" i="3"/>
  <c r="E1874" i="3"/>
  <c r="E1875" i="3"/>
  <c r="E1876" i="3"/>
  <c r="E1877" i="3"/>
  <c r="E1878" i="3"/>
  <c r="E1879" i="3"/>
  <c r="E1880" i="3"/>
  <c r="E1881" i="3"/>
  <c r="E1882" i="3"/>
  <c r="E1883" i="3"/>
  <c r="E1884" i="3"/>
  <c r="E1885" i="3"/>
  <c r="E1886" i="3"/>
  <c r="E1887" i="3"/>
  <c r="E1888" i="3"/>
  <c r="E1889" i="3"/>
  <c r="E1890" i="3"/>
  <c r="E1891" i="3"/>
  <c r="E1892" i="3"/>
  <c r="E1893" i="3"/>
  <c r="E1894" i="3"/>
  <c r="E1895" i="3"/>
  <c r="E1896" i="3"/>
  <c r="E1897" i="3"/>
  <c r="E1898" i="3"/>
  <c r="E1899" i="3"/>
  <c r="E1900" i="3"/>
  <c r="E1901" i="3"/>
  <c r="E1902" i="3"/>
  <c r="E1903" i="3"/>
  <c r="E1904" i="3"/>
  <c r="E1905" i="3"/>
  <c r="E1906" i="3"/>
  <c r="E1907" i="3"/>
  <c r="E1908" i="3"/>
  <c r="E1909" i="3"/>
  <c r="E1910" i="3"/>
  <c r="E1911" i="3"/>
  <c r="E1912" i="3"/>
  <c r="E1913" i="3"/>
  <c r="E1914" i="3"/>
  <c r="E1915" i="3"/>
  <c r="E1916" i="3"/>
  <c r="E1917" i="3"/>
  <c r="E1918" i="3"/>
  <c r="E1919" i="3"/>
  <c r="E1920" i="3"/>
  <c r="E1921" i="3"/>
  <c r="E1922" i="3"/>
  <c r="E1923" i="3"/>
  <c r="E1924" i="3"/>
  <c r="E1925" i="3"/>
  <c r="E1926" i="3"/>
  <c r="E1927" i="3"/>
  <c r="E1928" i="3"/>
  <c r="E1929" i="3"/>
  <c r="E1930" i="3"/>
  <c r="E1931" i="3"/>
  <c r="E1932" i="3"/>
  <c r="E1933" i="3"/>
  <c r="E1934" i="3"/>
  <c r="E1935" i="3"/>
  <c r="E1936" i="3"/>
  <c r="E1937" i="3"/>
  <c r="E1938" i="3"/>
  <c r="E1939" i="3"/>
  <c r="E1940" i="3"/>
  <c r="E1941" i="3"/>
  <c r="E1942" i="3"/>
  <c r="E1943" i="3"/>
  <c r="E1944" i="3"/>
  <c r="E1945" i="3"/>
  <c r="E1946" i="3"/>
  <c r="E1947" i="3"/>
  <c r="E1948" i="3"/>
  <c r="E1949" i="3"/>
  <c r="E1950" i="3"/>
  <c r="E1951" i="3"/>
  <c r="E1952" i="3"/>
  <c r="E1953" i="3"/>
  <c r="E1954" i="3"/>
  <c r="E1955" i="3"/>
  <c r="E1956" i="3"/>
  <c r="E1957" i="3"/>
  <c r="E1958" i="3"/>
  <c r="E1959" i="3"/>
  <c r="E1960" i="3"/>
  <c r="E1961" i="3"/>
  <c r="E1962" i="3"/>
  <c r="E1963" i="3"/>
  <c r="E1964" i="3"/>
  <c r="E1965" i="3"/>
  <c r="E1966" i="3"/>
  <c r="E1967" i="3"/>
  <c r="E1968" i="3"/>
  <c r="E1969" i="3"/>
  <c r="E1970" i="3"/>
  <c r="E1971" i="3"/>
  <c r="E1972" i="3"/>
  <c r="E1973" i="3"/>
  <c r="E1974" i="3"/>
  <c r="E1975" i="3"/>
  <c r="E1976" i="3"/>
  <c r="E1977" i="3"/>
  <c r="E1978" i="3"/>
  <c r="E1979" i="3"/>
  <c r="E1980" i="3"/>
  <c r="E1981" i="3"/>
  <c r="E1982" i="3"/>
  <c r="E1983" i="3"/>
  <c r="E1984" i="3"/>
  <c r="E1985" i="3"/>
  <c r="E1986" i="3"/>
  <c r="E1987" i="3"/>
  <c r="E1988" i="3"/>
  <c r="E1989" i="3"/>
  <c r="E1990" i="3"/>
  <c r="E1991" i="3"/>
  <c r="E1992" i="3"/>
  <c r="E1993" i="3"/>
  <c r="E1994" i="3"/>
  <c r="E1995" i="3"/>
  <c r="E1996" i="3"/>
  <c r="E1997" i="3"/>
  <c r="E1998" i="3"/>
  <c r="E1999" i="3"/>
  <c r="E2000" i="3"/>
  <c r="E2001" i="3"/>
  <c r="E2002" i="3"/>
  <c r="E2003" i="3"/>
  <c r="E200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1097" i="3"/>
  <c r="D1098" i="3"/>
  <c r="D1099" i="3"/>
  <c r="D1100" i="3"/>
  <c r="D1101" i="3"/>
  <c r="D1102" i="3"/>
  <c r="D1103" i="3"/>
  <c r="D1104" i="3"/>
  <c r="D1105" i="3"/>
  <c r="D1106" i="3"/>
  <c r="D1107" i="3"/>
  <c r="D1108" i="3"/>
  <c r="D1109" i="3"/>
  <c r="D1110" i="3"/>
  <c r="D1111" i="3"/>
  <c r="D1112" i="3"/>
  <c r="D1113" i="3"/>
  <c r="D1114" i="3"/>
  <c r="D1115" i="3"/>
  <c r="D1116" i="3"/>
  <c r="D1117" i="3"/>
  <c r="D1118" i="3"/>
  <c r="D1119" i="3"/>
  <c r="D1120" i="3"/>
  <c r="D1121" i="3"/>
  <c r="D1122" i="3"/>
  <c r="D1123" i="3"/>
  <c r="D1124" i="3"/>
  <c r="D1125" i="3"/>
  <c r="D1126" i="3"/>
  <c r="D1127" i="3"/>
  <c r="D1128" i="3"/>
  <c r="D1129" i="3"/>
  <c r="D1130" i="3"/>
  <c r="D1131" i="3"/>
  <c r="D1132" i="3"/>
  <c r="D1133" i="3"/>
  <c r="D1134" i="3"/>
  <c r="D1135" i="3"/>
  <c r="D1136" i="3"/>
  <c r="D1137" i="3"/>
  <c r="D1138" i="3"/>
  <c r="D1139" i="3"/>
  <c r="D1140" i="3"/>
  <c r="D1141" i="3"/>
  <c r="D1142" i="3"/>
  <c r="D1143" i="3"/>
  <c r="D1144" i="3"/>
  <c r="D1145" i="3"/>
  <c r="D1146" i="3"/>
  <c r="D1147" i="3"/>
  <c r="D1148" i="3"/>
  <c r="D1149" i="3"/>
  <c r="D1150" i="3"/>
  <c r="D1151" i="3"/>
  <c r="D1152" i="3"/>
  <c r="D1153" i="3"/>
  <c r="D1154" i="3"/>
  <c r="D1155" i="3"/>
  <c r="D1156" i="3"/>
  <c r="D1157" i="3"/>
  <c r="D1158" i="3"/>
  <c r="D1159" i="3"/>
  <c r="D1160" i="3"/>
  <c r="D1161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7" i="3"/>
  <c r="D1188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2" i="3"/>
  <c r="D1203" i="3"/>
  <c r="D1204" i="3"/>
  <c r="D1205" i="3"/>
  <c r="D1206" i="3"/>
  <c r="D1207" i="3"/>
  <c r="D1208" i="3"/>
  <c r="D1209" i="3"/>
  <c r="D1210" i="3"/>
  <c r="D1211" i="3"/>
  <c r="D1212" i="3"/>
  <c r="D1213" i="3"/>
  <c r="D1214" i="3"/>
  <c r="D1215" i="3"/>
  <c r="D1216" i="3"/>
  <c r="D1217" i="3"/>
  <c r="D1218" i="3"/>
  <c r="D1219" i="3"/>
  <c r="D1220" i="3"/>
  <c r="D1221" i="3"/>
  <c r="D1222" i="3"/>
  <c r="D1223" i="3"/>
  <c r="D1224" i="3"/>
  <c r="D1225" i="3"/>
  <c r="D1226" i="3"/>
  <c r="D1227" i="3"/>
  <c r="D1228" i="3"/>
  <c r="D1229" i="3"/>
  <c r="D1230" i="3"/>
  <c r="D1231" i="3"/>
  <c r="D1232" i="3"/>
  <c r="D1233" i="3"/>
  <c r="D1234" i="3"/>
  <c r="D1235" i="3"/>
  <c r="D1236" i="3"/>
  <c r="D1237" i="3"/>
  <c r="D1238" i="3"/>
  <c r="D1239" i="3"/>
  <c r="D1240" i="3"/>
  <c r="D1241" i="3"/>
  <c r="D1242" i="3"/>
  <c r="D1243" i="3"/>
  <c r="D1244" i="3"/>
  <c r="D1245" i="3"/>
  <c r="D1246" i="3"/>
  <c r="D1247" i="3"/>
  <c r="D1248" i="3"/>
  <c r="D1249" i="3"/>
  <c r="D1250" i="3"/>
  <c r="D1251" i="3"/>
  <c r="D1252" i="3"/>
  <c r="D1253" i="3"/>
  <c r="D1254" i="3"/>
  <c r="D1255" i="3"/>
  <c r="D1256" i="3"/>
  <c r="D1257" i="3"/>
  <c r="D1258" i="3"/>
  <c r="D1259" i="3"/>
  <c r="D1260" i="3"/>
  <c r="D1261" i="3"/>
  <c r="D1262" i="3"/>
  <c r="D1263" i="3"/>
  <c r="D1264" i="3"/>
  <c r="D1265" i="3"/>
  <c r="D1266" i="3"/>
  <c r="D1267" i="3"/>
  <c r="D1268" i="3"/>
  <c r="D1269" i="3"/>
  <c r="D1270" i="3"/>
  <c r="D1271" i="3"/>
  <c r="D1272" i="3"/>
  <c r="D1273" i="3"/>
  <c r="D1274" i="3"/>
  <c r="D1275" i="3"/>
  <c r="D1276" i="3"/>
  <c r="D1277" i="3"/>
  <c r="D1278" i="3"/>
  <c r="D1279" i="3"/>
  <c r="D1280" i="3"/>
  <c r="D1281" i="3"/>
  <c r="D1282" i="3"/>
  <c r="D1283" i="3"/>
  <c r="D1284" i="3"/>
  <c r="D1285" i="3"/>
  <c r="D1286" i="3"/>
  <c r="D1287" i="3"/>
  <c r="D1288" i="3"/>
  <c r="D1289" i="3"/>
  <c r="D1290" i="3"/>
  <c r="D1291" i="3"/>
  <c r="D1292" i="3"/>
  <c r="D1293" i="3"/>
  <c r="D1294" i="3"/>
  <c r="D1295" i="3"/>
  <c r="D1296" i="3"/>
  <c r="D1297" i="3"/>
  <c r="D1298" i="3"/>
  <c r="D1299" i="3"/>
  <c r="D1300" i="3"/>
  <c r="D1301" i="3"/>
  <c r="D1302" i="3"/>
  <c r="D1303" i="3"/>
  <c r="D1304" i="3"/>
  <c r="D1305" i="3"/>
  <c r="D1306" i="3"/>
  <c r="D1307" i="3"/>
  <c r="D1308" i="3"/>
  <c r="D1309" i="3"/>
  <c r="D1310" i="3"/>
  <c r="D1311" i="3"/>
  <c r="D1312" i="3"/>
  <c r="D1313" i="3"/>
  <c r="D1314" i="3"/>
  <c r="D1315" i="3"/>
  <c r="D1316" i="3"/>
  <c r="D1317" i="3"/>
  <c r="D1318" i="3"/>
  <c r="D1319" i="3"/>
  <c r="D1320" i="3"/>
  <c r="D1321" i="3"/>
  <c r="D1322" i="3"/>
  <c r="D1323" i="3"/>
  <c r="D1324" i="3"/>
  <c r="D1325" i="3"/>
  <c r="D1326" i="3"/>
  <c r="D1327" i="3"/>
  <c r="D1328" i="3"/>
  <c r="D1329" i="3"/>
  <c r="D1330" i="3"/>
  <c r="D1331" i="3"/>
  <c r="D1332" i="3"/>
  <c r="D1333" i="3"/>
  <c r="D1334" i="3"/>
  <c r="D1335" i="3"/>
  <c r="D1336" i="3"/>
  <c r="D1337" i="3"/>
  <c r="D1338" i="3"/>
  <c r="D1339" i="3"/>
  <c r="D1340" i="3"/>
  <c r="D1341" i="3"/>
  <c r="D1342" i="3"/>
  <c r="D1343" i="3"/>
  <c r="D1344" i="3"/>
  <c r="D1345" i="3"/>
  <c r="D1346" i="3"/>
  <c r="D1347" i="3"/>
  <c r="D1348" i="3"/>
  <c r="D1349" i="3"/>
  <c r="D1350" i="3"/>
  <c r="D1351" i="3"/>
  <c r="D1352" i="3"/>
  <c r="D1353" i="3"/>
  <c r="D1354" i="3"/>
  <c r="D1355" i="3"/>
  <c r="D1356" i="3"/>
  <c r="D1357" i="3"/>
  <c r="D1358" i="3"/>
  <c r="D1359" i="3"/>
  <c r="D1360" i="3"/>
  <c r="D1361" i="3"/>
  <c r="D1362" i="3"/>
  <c r="D1363" i="3"/>
  <c r="D1364" i="3"/>
  <c r="D1365" i="3"/>
  <c r="D1366" i="3"/>
  <c r="D1367" i="3"/>
  <c r="D1368" i="3"/>
  <c r="D1369" i="3"/>
  <c r="D1370" i="3"/>
  <c r="D1371" i="3"/>
  <c r="D1372" i="3"/>
  <c r="D1373" i="3"/>
  <c r="D1374" i="3"/>
  <c r="D1375" i="3"/>
  <c r="D1376" i="3"/>
  <c r="D1377" i="3"/>
  <c r="D1378" i="3"/>
  <c r="D1379" i="3"/>
  <c r="D1380" i="3"/>
  <c r="D1381" i="3"/>
  <c r="D1382" i="3"/>
  <c r="D1383" i="3"/>
  <c r="D1384" i="3"/>
  <c r="D1385" i="3"/>
  <c r="D1386" i="3"/>
  <c r="D1387" i="3"/>
  <c r="D1388" i="3"/>
  <c r="D1389" i="3"/>
  <c r="D1390" i="3"/>
  <c r="D1391" i="3"/>
  <c r="D1392" i="3"/>
  <c r="D1393" i="3"/>
  <c r="D1394" i="3"/>
  <c r="D1395" i="3"/>
  <c r="D1396" i="3"/>
  <c r="D1397" i="3"/>
  <c r="D1398" i="3"/>
  <c r="D1399" i="3"/>
  <c r="D1400" i="3"/>
  <c r="D1401" i="3"/>
  <c r="D1402" i="3"/>
  <c r="D1403" i="3"/>
  <c r="D1404" i="3"/>
  <c r="D1405" i="3"/>
  <c r="D1406" i="3"/>
  <c r="D1407" i="3"/>
  <c r="D1408" i="3"/>
  <c r="D1409" i="3"/>
  <c r="D1410" i="3"/>
  <c r="D1411" i="3"/>
  <c r="D1412" i="3"/>
  <c r="D1413" i="3"/>
  <c r="D1414" i="3"/>
  <c r="D1415" i="3"/>
  <c r="D1416" i="3"/>
  <c r="D1417" i="3"/>
  <c r="D1418" i="3"/>
  <c r="D1419" i="3"/>
  <c r="D1420" i="3"/>
  <c r="D1421" i="3"/>
  <c r="D1422" i="3"/>
  <c r="D1423" i="3"/>
  <c r="D1424" i="3"/>
  <c r="D1425" i="3"/>
  <c r="D1426" i="3"/>
  <c r="D1427" i="3"/>
  <c r="D1428" i="3"/>
  <c r="D1429" i="3"/>
  <c r="D1430" i="3"/>
  <c r="D1431" i="3"/>
  <c r="D1432" i="3"/>
  <c r="D1433" i="3"/>
  <c r="D1434" i="3"/>
  <c r="D1435" i="3"/>
  <c r="D1436" i="3"/>
  <c r="D1437" i="3"/>
  <c r="D1438" i="3"/>
  <c r="D1439" i="3"/>
  <c r="D1440" i="3"/>
  <c r="D1441" i="3"/>
  <c r="D1442" i="3"/>
  <c r="D1443" i="3"/>
  <c r="D1444" i="3"/>
  <c r="D1445" i="3"/>
  <c r="D1446" i="3"/>
  <c r="D1447" i="3"/>
  <c r="D1448" i="3"/>
  <c r="D1449" i="3"/>
  <c r="D1450" i="3"/>
  <c r="D1451" i="3"/>
  <c r="D1452" i="3"/>
  <c r="D1453" i="3"/>
  <c r="D1454" i="3"/>
  <c r="D1455" i="3"/>
  <c r="D1456" i="3"/>
  <c r="D1457" i="3"/>
  <c r="D1458" i="3"/>
  <c r="D1459" i="3"/>
  <c r="D1460" i="3"/>
  <c r="D1461" i="3"/>
  <c r="D1462" i="3"/>
  <c r="D1463" i="3"/>
  <c r="D1464" i="3"/>
  <c r="D1465" i="3"/>
  <c r="D1466" i="3"/>
  <c r="D1467" i="3"/>
  <c r="D1468" i="3"/>
  <c r="D1469" i="3"/>
  <c r="D1470" i="3"/>
  <c r="D1471" i="3"/>
  <c r="D1472" i="3"/>
  <c r="D1473" i="3"/>
  <c r="D1474" i="3"/>
  <c r="D1475" i="3"/>
  <c r="D1476" i="3"/>
  <c r="D1477" i="3"/>
  <c r="D1478" i="3"/>
  <c r="D1479" i="3"/>
  <c r="D1480" i="3"/>
  <c r="D1481" i="3"/>
  <c r="D1482" i="3"/>
  <c r="D1483" i="3"/>
  <c r="D1484" i="3"/>
  <c r="D1485" i="3"/>
  <c r="D1486" i="3"/>
  <c r="D1487" i="3"/>
  <c r="D1488" i="3"/>
  <c r="D1489" i="3"/>
  <c r="D1490" i="3"/>
  <c r="D1491" i="3"/>
  <c r="D1492" i="3"/>
  <c r="D1493" i="3"/>
  <c r="D1494" i="3"/>
  <c r="D1495" i="3"/>
  <c r="D1496" i="3"/>
  <c r="D1497" i="3"/>
  <c r="D1498" i="3"/>
  <c r="D1499" i="3"/>
  <c r="D1500" i="3"/>
  <c r="D1501" i="3"/>
  <c r="D1502" i="3"/>
  <c r="D1503" i="3"/>
  <c r="D1504" i="3"/>
  <c r="D1505" i="3"/>
  <c r="D1506" i="3"/>
  <c r="D1507" i="3"/>
  <c r="D1508" i="3"/>
  <c r="D1509" i="3"/>
  <c r="D1510" i="3"/>
  <c r="D1511" i="3"/>
  <c r="D1512" i="3"/>
  <c r="D1513" i="3"/>
  <c r="D1514" i="3"/>
  <c r="D1515" i="3"/>
  <c r="D1516" i="3"/>
  <c r="D1517" i="3"/>
  <c r="D1518" i="3"/>
  <c r="D1519" i="3"/>
  <c r="D1520" i="3"/>
  <c r="D1521" i="3"/>
  <c r="D1522" i="3"/>
  <c r="D1523" i="3"/>
  <c r="D1524" i="3"/>
  <c r="D1525" i="3"/>
  <c r="D1526" i="3"/>
  <c r="D1527" i="3"/>
  <c r="D1528" i="3"/>
  <c r="D1529" i="3"/>
  <c r="D1530" i="3"/>
  <c r="D1531" i="3"/>
  <c r="D1532" i="3"/>
  <c r="D1533" i="3"/>
  <c r="D1534" i="3"/>
  <c r="D1535" i="3"/>
  <c r="D1536" i="3"/>
  <c r="D1537" i="3"/>
  <c r="D1538" i="3"/>
  <c r="D1539" i="3"/>
  <c r="D1540" i="3"/>
  <c r="D1541" i="3"/>
  <c r="D1542" i="3"/>
  <c r="D1543" i="3"/>
  <c r="D1544" i="3"/>
  <c r="D1545" i="3"/>
  <c r="D1546" i="3"/>
  <c r="D1547" i="3"/>
  <c r="D1548" i="3"/>
  <c r="D1549" i="3"/>
  <c r="D1550" i="3"/>
  <c r="D1551" i="3"/>
  <c r="D1552" i="3"/>
  <c r="D1553" i="3"/>
  <c r="D1554" i="3"/>
  <c r="D1555" i="3"/>
  <c r="D1556" i="3"/>
  <c r="D1557" i="3"/>
  <c r="D1558" i="3"/>
  <c r="D1559" i="3"/>
  <c r="D1560" i="3"/>
  <c r="D1561" i="3"/>
  <c r="D1562" i="3"/>
  <c r="D1563" i="3"/>
  <c r="D1564" i="3"/>
  <c r="D1565" i="3"/>
  <c r="D1566" i="3"/>
  <c r="D1567" i="3"/>
  <c r="D1568" i="3"/>
  <c r="D1569" i="3"/>
  <c r="D1570" i="3"/>
  <c r="D1571" i="3"/>
  <c r="D1572" i="3"/>
  <c r="D1573" i="3"/>
  <c r="D1574" i="3"/>
  <c r="D1575" i="3"/>
  <c r="D1576" i="3"/>
  <c r="D1577" i="3"/>
  <c r="D1578" i="3"/>
  <c r="D1579" i="3"/>
  <c r="D1580" i="3"/>
  <c r="D1581" i="3"/>
  <c r="D1582" i="3"/>
  <c r="D1583" i="3"/>
  <c r="D1584" i="3"/>
  <c r="D1585" i="3"/>
  <c r="D1586" i="3"/>
  <c r="D1587" i="3"/>
  <c r="D1588" i="3"/>
  <c r="D1589" i="3"/>
  <c r="D1590" i="3"/>
  <c r="D1591" i="3"/>
  <c r="D1592" i="3"/>
  <c r="D1593" i="3"/>
  <c r="D1594" i="3"/>
  <c r="D1595" i="3"/>
  <c r="D1596" i="3"/>
  <c r="D1597" i="3"/>
  <c r="D1598" i="3"/>
  <c r="D1599" i="3"/>
  <c r="D1600" i="3"/>
  <c r="D1601" i="3"/>
  <c r="D1602" i="3"/>
  <c r="D1603" i="3"/>
  <c r="D1604" i="3"/>
  <c r="D1605" i="3"/>
  <c r="D1606" i="3"/>
  <c r="D1607" i="3"/>
  <c r="D1608" i="3"/>
  <c r="D1609" i="3"/>
  <c r="D1610" i="3"/>
  <c r="D1611" i="3"/>
  <c r="D1612" i="3"/>
  <c r="D1613" i="3"/>
  <c r="D1614" i="3"/>
  <c r="D1615" i="3"/>
  <c r="D1616" i="3"/>
  <c r="D1617" i="3"/>
  <c r="D1618" i="3"/>
  <c r="D1619" i="3"/>
  <c r="D1620" i="3"/>
  <c r="D1621" i="3"/>
  <c r="D1622" i="3"/>
  <c r="D1623" i="3"/>
  <c r="D1624" i="3"/>
  <c r="D1625" i="3"/>
  <c r="D1626" i="3"/>
  <c r="D1627" i="3"/>
  <c r="D1628" i="3"/>
  <c r="D1629" i="3"/>
  <c r="D1630" i="3"/>
  <c r="D1631" i="3"/>
  <c r="D1632" i="3"/>
  <c r="D1633" i="3"/>
  <c r="D1634" i="3"/>
  <c r="D1635" i="3"/>
  <c r="D1636" i="3"/>
  <c r="D1637" i="3"/>
  <c r="D1638" i="3"/>
  <c r="D1639" i="3"/>
  <c r="D1640" i="3"/>
  <c r="D1641" i="3"/>
  <c r="D1642" i="3"/>
  <c r="D1643" i="3"/>
  <c r="D1644" i="3"/>
  <c r="D1645" i="3"/>
  <c r="D1646" i="3"/>
  <c r="D1647" i="3"/>
  <c r="D1648" i="3"/>
  <c r="D1649" i="3"/>
  <c r="D1650" i="3"/>
  <c r="D1651" i="3"/>
  <c r="D1652" i="3"/>
  <c r="D1653" i="3"/>
  <c r="D1654" i="3"/>
  <c r="D1655" i="3"/>
  <c r="D1656" i="3"/>
  <c r="D1657" i="3"/>
  <c r="D1658" i="3"/>
  <c r="D1659" i="3"/>
  <c r="D1660" i="3"/>
  <c r="D1661" i="3"/>
  <c r="D1662" i="3"/>
  <c r="D1663" i="3"/>
  <c r="D1664" i="3"/>
  <c r="D1665" i="3"/>
  <c r="D1666" i="3"/>
  <c r="D1667" i="3"/>
  <c r="D1668" i="3"/>
  <c r="D1669" i="3"/>
  <c r="D1670" i="3"/>
  <c r="D1671" i="3"/>
  <c r="D1672" i="3"/>
  <c r="D1673" i="3"/>
  <c r="D1674" i="3"/>
  <c r="D1675" i="3"/>
  <c r="D1676" i="3"/>
  <c r="D1677" i="3"/>
  <c r="D1678" i="3"/>
  <c r="D1679" i="3"/>
  <c r="D1680" i="3"/>
  <c r="D1681" i="3"/>
  <c r="D1682" i="3"/>
  <c r="D1683" i="3"/>
  <c r="D1684" i="3"/>
  <c r="D1685" i="3"/>
  <c r="D1686" i="3"/>
  <c r="D1687" i="3"/>
  <c r="D1688" i="3"/>
  <c r="D1689" i="3"/>
  <c r="D1690" i="3"/>
  <c r="D1691" i="3"/>
  <c r="D1692" i="3"/>
  <c r="D1693" i="3"/>
  <c r="D1694" i="3"/>
  <c r="D1695" i="3"/>
  <c r="D1696" i="3"/>
  <c r="D1697" i="3"/>
  <c r="D1698" i="3"/>
  <c r="D1699" i="3"/>
  <c r="D1700" i="3"/>
  <c r="D1701" i="3"/>
  <c r="D1702" i="3"/>
  <c r="D1703" i="3"/>
  <c r="D1704" i="3"/>
  <c r="D1705" i="3"/>
  <c r="D1706" i="3"/>
  <c r="D1707" i="3"/>
  <c r="D1708" i="3"/>
  <c r="D1709" i="3"/>
  <c r="D1710" i="3"/>
  <c r="D1711" i="3"/>
  <c r="D1712" i="3"/>
  <c r="D1713" i="3"/>
  <c r="D1714" i="3"/>
  <c r="D1715" i="3"/>
  <c r="D1716" i="3"/>
  <c r="D1717" i="3"/>
  <c r="D1718" i="3"/>
  <c r="D1719" i="3"/>
  <c r="D1720" i="3"/>
  <c r="D1721" i="3"/>
  <c r="D1722" i="3"/>
  <c r="D1723" i="3"/>
  <c r="D1724" i="3"/>
  <c r="D1725" i="3"/>
  <c r="D1726" i="3"/>
  <c r="D1727" i="3"/>
  <c r="D1728" i="3"/>
  <c r="D1729" i="3"/>
  <c r="D1730" i="3"/>
  <c r="D1731" i="3"/>
  <c r="D1732" i="3"/>
  <c r="D1733" i="3"/>
  <c r="D1734" i="3"/>
  <c r="D1735" i="3"/>
  <c r="D1736" i="3"/>
  <c r="D1737" i="3"/>
  <c r="D1738" i="3"/>
  <c r="D1739" i="3"/>
  <c r="D1740" i="3"/>
  <c r="D1741" i="3"/>
  <c r="D1742" i="3"/>
  <c r="D1743" i="3"/>
  <c r="D1744" i="3"/>
  <c r="D1745" i="3"/>
  <c r="D1746" i="3"/>
  <c r="D1747" i="3"/>
  <c r="D1748" i="3"/>
  <c r="D1749" i="3"/>
  <c r="D1750" i="3"/>
  <c r="D1751" i="3"/>
  <c r="D1752" i="3"/>
  <c r="D1753" i="3"/>
  <c r="D1754" i="3"/>
  <c r="D1755" i="3"/>
  <c r="D1756" i="3"/>
  <c r="D1757" i="3"/>
  <c r="D1758" i="3"/>
  <c r="D1759" i="3"/>
  <c r="D1760" i="3"/>
  <c r="D1761" i="3"/>
  <c r="D1762" i="3"/>
  <c r="D1763" i="3"/>
  <c r="D1764" i="3"/>
  <c r="D1765" i="3"/>
  <c r="D1766" i="3"/>
  <c r="D1767" i="3"/>
  <c r="D1768" i="3"/>
  <c r="D1769" i="3"/>
  <c r="D1770" i="3"/>
  <c r="D1771" i="3"/>
  <c r="D1772" i="3"/>
  <c r="D1773" i="3"/>
  <c r="D1774" i="3"/>
  <c r="D1775" i="3"/>
  <c r="D1776" i="3"/>
  <c r="D1777" i="3"/>
  <c r="D1778" i="3"/>
  <c r="D1779" i="3"/>
  <c r="D1780" i="3"/>
  <c r="D1781" i="3"/>
  <c r="D1782" i="3"/>
  <c r="D1783" i="3"/>
  <c r="D1784" i="3"/>
  <c r="D1785" i="3"/>
  <c r="D1786" i="3"/>
  <c r="D1787" i="3"/>
  <c r="D1788" i="3"/>
  <c r="D1789" i="3"/>
  <c r="D1790" i="3"/>
  <c r="D1791" i="3"/>
  <c r="D1792" i="3"/>
  <c r="D1793" i="3"/>
  <c r="D1794" i="3"/>
  <c r="D1795" i="3"/>
  <c r="D1796" i="3"/>
  <c r="D1797" i="3"/>
  <c r="D1798" i="3"/>
  <c r="D1799" i="3"/>
  <c r="D1800" i="3"/>
  <c r="D1801" i="3"/>
  <c r="D1802" i="3"/>
  <c r="D1803" i="3"/>
  <c r="D1804" i="3"/>
  <c r="D1805" i="3"/>
  <c r="D1806" i="3"/>
  <c r="D1807" i="3"/>
  <c r="D1808" i="3"/>
  <c r="D1809" i="3"/>
  <c r="D1810" i="3"/>
  <c r="D1811" i="3"/>
  <c r="D1812" i="3"/>
  <c r="D1813" i="3"/>
  <c r="D1814" i="3"/>
  <c r="D1815" i="3"/>
  <c r="D1816" i="3"/>
  <c r="D1817" i="3"/>
  <c r="D1818" i="3"/>
  <c r="D1819" i="3"/>
  <c r="D1820" i="3"/>
  <c r="D1821" i="3"/>
  <c r="D1822" i="3"/>
  <c r="D1823" i="3"/>
  <c r="D1824" i="3"/>
  <c r="D1825" i="3"/>
  <c r="D1826" i="3"/>
  <c r="D1827" i="3"/>
  <c r="D1828" i="3"/>
  <c r="D1829" i="3"/>
  <c r="D1830" i="3"/>
  <c r="D1831" i="3"/>
  <c r="D1832" i="3"/>
  <c r="D1833" i="3"/>
  <c r="D1834" i="3"/>
  <c r="D1835" i="3"/>
  <c r="D1836" i="3"/>
  <c r="D1837" i="3"/>
  <c r="D1838" i="3"/>
  <c r="D1839" i="3"/>
  <c r="D1840" i="3"/>
  <c r="D1841" i="3"/>
  <c r="D1842" i="3"/>
  <c r="D1843" i="3"/>
  <c r="D1844" i="3"/>
  <c r="D1845" i="3"/>
  <c r="D1846" i="3"/>
  <c r="D1847" i="3"/>
  <c r="D1848" i="3"/>
  <c r="D1849" i="3"/>
  <c r="D1850" i="3"/>
  <c r="D1851" i="3"/>
  <c r="D1852" i="3"/>
  <c r="D1853" i="3"/>
  <c r="D1854" i="3"/>
  <c r="D1855" i="3"/>
  <c r="D1856" i="3"/>
  <c r="D1857" i="3"/>
  <c r="D1858" i="3"/>
  <c r="D1859" i="3"/>
  <c r="D1860" i="3"/>
  <c r="D1861" i="3"/>
  <c r="D1862" i="3"/>
  <c r="D1863" i="3"/>
  <c r="D1864" i="3"/>
  <c r="D1865" i="3"/>
  <c r="D1866" i="3"/>
  <c r="D1867" i="3"/>
  <c r="D1868" i="3"/>
  <c r="D1869" i="3"/>
  <c r="D1870" i="3"/>
  <c r="D1871" i="3"/>
  <c r="D1872" i="3"/>
  <c r="D1873" i="3"/>
  <c r="D1874" i="3"/>
  <c r="D1875" i="3"/>
  <c r="D1876" i="3"/>
  <c r="D1877" i="3"/>
  <c r="D1878" i="3"/>
  <c r="D1879" i="3"/>
  <c r="D1880" i="3"/>
  <c r="D1881" i="3"/>
  <c r="D1882" i="3"/>
  <c r="D1883" i="3"/>
  <c r="D1884" i="3"/>
  <c r="D1885" i="3"/>
  <c r="D1886" i="3"/>
  <c r="D1887" i="3"/>
  <c r="D1888" i="3"/>
  <c r="D1889" i="3"/>
  <c r="D1890" i="3"/>
  <c r="D1891" i="3"/>
  <c r="D1892" i="3"/>
  <c r="D1893" i="3"/>
  <c r="D1894" i="3"/>
  <c r="D1895" i="3"/>
  <c r="D1896" i="3"/>
  <c r="D1897" i="3"/>
  <c r="D1898" i="3"/>
  <c r="D1899" i="3"/>
  <c r="D1900" i="3"/>
  <c r="D1901" i="3"/>
  <c r="D1902" i="3"/>
  <c r="D1903" i="3"/>
  <c r="D1904" i="3"/>
  <c r="D1905" i="3"/>
  <c r="D1906" i="3"/>
  <c r="D1907" i="3"/>
  <c r="D1908" i="3"/>
  <c r="D1909" i="3"/>
  <c r="D1910" i="3"/>
  <c r="D1911" i="3"/>
  <c r="D1912" i="3"/>
  <c r="D1913" i="3"/>
  <c r="D1914" i="3"/>
  <c r="D1915" i="3"/>
  <c r="D1916" i="3"/>
  <c r="D1917" i="3"/>
  <c r="D1918" i="3"/>
  <c r="D1919" i="3"/>
  <c r="D1920" i="3"/>
  <c r="D1921" i="3"/>
  <c r="D1922" i="3"/>
  <c r="D1923" i="3"/>
  <c r="D1924" i="3"/>
  <c r="D1925" i="3"/>
  <c r="D1926" i="3"/>
  <c r="D1927" i="3"/>
  <c r="D1928" i="3"/>
  <c r="D1929" i="3"/>
  <c r="D1930" i="3"/>
  <c r="D1931" i="3"/>
  <c r="D1932" i="3"/>
  <c r="D1933" i="3"/>
  <c r="D1934" i="3"/>
  <c r="D1935" i="3"/>
  <c r="D1936" i="3"/>
  <c r="D1937" i="3"/>
  <c r="D1938" i="3"/>
  <c r="D1939" i="3"/>
  <c r="D1940" i="3"/>
  <c r="D1941" i="3"/>
  <c r="D1942" i="3"/>
  <c r="D1943" i="3"/>
  <c r="D1944" i="3"/>
  <c r="D1945" i="3"/>
  <c r="D1946" i="3"/>
  <c r="D1947" i="3"/>
  <c r="D1948" i="3"/>
  <c r="D1949" i="3"/>
  <c r="D1950" i="3"/>
  <c r="D1951" i="3"/>
  <c r="D1952" i="3"/>
  <c r="D1953" i="3"/>
  <c r="D1954" i="3"/>
  <c r="D1955" i="3"/>
  <c r="D1956" i="3"/>
  <c r="D1957" i="3"/>
  <c r="D1958" i="3"/>
  <c r="D1959" i="3"/>
  <c r="D1960" i="3"/>
  <c r="D1961" i="3"/>
  <c r="D1962" i="3"/>
  <c r="D1963" i="3"/>
  <c r="D1964" i="3"/>
  <c r="D1965" i="3"/>
  <c r="D1966" i="3"/>
  <c r="D1967" i="3"/>
  <c r="D1968" i="3"/>
  <c r="D1969" i="3"/>
  <c r="D1970" i="3"/>
  <c r="D1971" i="3"/>
  <c r="D1972" i="3"/>
  <c r="D1973" i="3"/>
  <c r="D1974" i="3"/>
  <c r="D1975" i="3"/>
  <c r="D1976" i="3"/>
  <c r="D1977" i="3"/>
  <c r="D1978" i="3"/>
  <c r="D1979" i="3"/>
  <c r="D1980" i="3"/>
  <c r="D1981" i="3"/>
  <c r="D1982" i="3"/>
  <c r="D1983" i="3"/>
  <c r="D1984" i="3"/>
  <c r="D1985" i="3"/>
  <c r="D1986" i="3"/>
  <c r="D1987" i="3"/>
  <c r="D1988" i="3"/>
  <c r="D1989" i="3"/>
  <c r="D1990" i="3"/>
  <c r="D1991" i="3"/>
  <c r="D1992" i="3"/>
  <c r="D1993" i="3"/>
  <c r="D1994" i="3"/>
  <c r="D1995" i="3"/>
  <c r="D1996" i="3"/>
  <c r="D1997" i="3"/>
  <c r="D1998" i="3"/>
  <c r="D1999" i="3"/>
  <c r="D2000" i="3"/>
  <c r="D2001" i="3"/>
  <c r="D2002" i="3"/>
  <c r="D2003" i="3"/>
  <c r="D200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1359" i="3"/>
  <c r="A1360" i="3"/>
  <c r="A1361" i="3"/>
  <c r="A1362" i="3"/>
  <c r="A1363" i="3"/>
  <c r="A1364" i="3"/>
  <c r="A1365" i="3"/>
  <c r="A1366" i="3"/>
  <c r="A1367" i="3"/>
  <c r="A1368" i="3"/>
  <c r="A1369" i="3"/>
  <c r="A1370" i="3"/>
  <c r="A1371" i="3"/>
  <c r="A1372" i="3"/>
  <c r="A1373" i="3"/>
  <c r="A1374" i="3"/>
  <c r="A1375" i="3"/>
  <c r="A1376" i="3"/>
  <c r="A1377" i="3"/>
  <c r="A1378" i="3"/>
  <c r="A1379" i="3"/>
  <c r="A1380" i="3"/>
  <c r="A1381" i="3"/>
  <c r="A1382" i="3"/>
  <c r="A1383" i="3"/>
  <c r="A1384" i="3"/>
  <c r="A1385" i="3"/>
  <c r="A1386" i="3"/>
  <c r="A1387" i="3"/>
  <c r="A1388" i="3"/>
  <c r="A1389" i="3"/>
  <c r="A1390" i="3"/>
  <c r="A1391" i="3"/>
  <c r="A1392" i="3"/>
  <c r="A1393" i="3"/>
  <c r="A1394" i="3"/>
  <c r="A1395" i="3"/>
  <c r="A1396" i="3"/>
  <c r="A1397" i="3"/>
  <c r="A1398" i="3"/>
  <c r="A1399" i="3"/>
  <c r="A1400" i="3"/>
  <c r="A1401" i="3"/>
  <c r="A1402" i="3"/>
  <c r="A1403" i="3"/>
  <c r="A1404" i="3"/>
  <c r="A1405" i="3"/>
  <c r="A1406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1" i="3"/>
  <c r="A1422" i="3"/>
  <c r="A1423" i="3"/>
  <c r="A1424" i="3"/>
  <c r="A1425" i="3"/>
  <c r="A1426" i="3"/>
  <c r="A1427" i="3"/>
  <c r="A1428" i="3"/>
  <c r="A1429" i="3"/>
  <c r="A1430" i="3"/>
  <c r="A1431" i="3"/>
  <c r="A1432" i="3"/>
  <c r="A1433" i="3"/>
  <c r="A1434" i="3"/>
  <c r="A1435" i="3"/>
  <c r="A1436" i="3"/>
  <c r="A1437" i="3"/>
  <c r="A1438" i="3"/>
  <c r="A1439" i="3"/>
  <c r="A1440" i="3"/>
  <c r="A1441" i="3"/>
  <c r="A1442" i="3"/>
  <c r="A1443" i="3"/>
  <c r="A1444" i="3"/>
  <c r="A1445" i="3"/>
  <c r="A1446" i="3"/>
  <c r="A1447" i="3"/>
  <c r="A1448" i="3"/>
  <c r="A1449" i="3"/>
  <c r="A1450" i="3"/>
  <c r="A1451" i="3"/>
  <c r="A1452" i="3"/>
  <c r="A1453" i="3"/>
  <c r="A1454" i="3"/>
  <c r="A1455" i="3"/>
  <c r="A1456" i="3"/>
  <c r="A1457" i="3"/>
  <c r="A1458" i="3"/>
  <c r="A1459" i="3"/>
  <c r="A1460" i="3"/>
  <c r="A1461" i="3"/>
  <c r="A1462" i="3"/>
  <c r="A1463" i="3"/>
  <c r="A1464" i="3"/>
  <c r="A1465" i="3"/>
  <c r="A1466" i="3"/>
  <c r="A1467" i="3"/>
  <c r="A1468" i="3"/>
  <c r="A1469" i="3"/>
  <c r="A1470" i="3"/>
  <c r="A1471" i="3"/>
  <c r="A1472" i="3"/>
  <c r="A1473" i="3"/>
  <c r="A1474" i="3"/>
  <c r="A1475" i="3"/>
  <c r="A1476" i="3"/>
  <c r="A1477" i="3"/>
  <c r="A1478" i="3"/>
  <c r="A1479" i="3"/>
  <c r="A1480" i="3"/>
  <c r="A1481" i="3"/>
  <c r="A1482" i="3"/>
  <c r="A1483" i="3"/>
  <c r="A1484" i="3"/>
  <c r="A1485" i="3"/>
  <c r="A1486" i="3"/>
  <c r="A1487" i="3"/>
  <c r="A1488" i="3"/>
  <c r="A1489" i="3"/>
  <c r="A1490" i="3"/>
  <c r="A1491" i="3"/>
  <c r="A1492" i="3"/>
  <c r="A1493" i="3"/>
  <c r="A1494" i="3"/>
  <c r="A1495" i="3"/>
  <c r="A1496" i="3"/>
  <c r="A1497" i="3"/>
  <c r="A1498" i="3"/>
  <c r="A1499" i="3"/>
  <c r="A1500" i="3"/>
  <c r="A1501" i="3"/>
  <c r="A1502" i="3"/>
  <c r="A1503" i="3"/>
  <c r="A1504" i="3"/>
  <c r="A1505" i="3"/>
  <c r="A1506" i="3"/>
  <c r="A1507" i="3"/>
  <c r="A1508" i="3"/>
  <c r="A1509" i="3"/>
  <c r="A1510" i="3"/>
  <c r="A1511" i="3"/>
  <c r="A1512" i="3"/>
  <c r="A1513" i="3"/>
  <c r="A1514" i="3"/>
  <c r="A1515" i="3"/>
  <c r="A1516" i="3"/>
  <c r="A1517" i="3"/>
  <c r="A1518" i="3"/>
  <c r="A1519" i="3"/>
  <c r="A1520" i="3"/>
  <c r="A1521" i="3"/>
  <c r="A1522" i="3"/>
  <c r="A1523" i="3"/>
  <c r="A1524" i="3"/>
  <c r="A1525" i="3"/>
  <c r="A1526" i="3"/>
  <c r="A1527" i="3"/>
  <c r="A1528" i="3"/>
  <c r="A1529" i="3"/>
  <c r="A1530" i="3"/>
  <c r="A1531" i="3"/>
  <c r="A1532" i="3"/>
  <c r="A1533" i="3"/>
  <c r="A1534" i="3"/>
  <c r="A1535" i="3"/>
  <c r="A1536" i="3"/>
  <c r="A1537" i="3"/>
  <c r="A1538" i="3"/>
  <c r="A1539" i="3"/>
  <c r="A1540" i="3"/>
  <c r="A1541" i="3"/>
  <c r="A1542" i="3"/>
  <c r="A1543" i="3"/>
  <c r="A1544" i="3"/>
  <c r="A1545" i="3"/>
  <c r="A1546" i="3"/>
  <c r="A1547" i="3"/>
  <c r="A1548" i="3"/>
  <c r="A1549" i="3"/>
  <c r="A1550" i="3"/>
  <c r="A1551" i="3"/>
  <c r="A1552" i="3"/>
  <c r="A1553" i="3"/>
  <c r="A1554" i="3"/>
  <c r="A1555" i="3"/>
  <c r="A1556" i="3"/>
  <c r="A1557" i="3"/>
  <c r="A1558" i="3"/>
  <c r="A1559" i="3"/>
  <c r="A1560" i="3"/>
  <c r="A1561" i="3"/>
  <c r="A1562" i="3"/>
  <c r="A1563" i="3"/>
  <c r="A1564" i="3"/>
  <c r="A1565" i="3"/>
  <c r="A1566" i="3"/>
  <c r="A1567" i="3"/>
  <c r="A1568" i="3"/>
  <c r="A1569" i="3"/>
  <c r="A1570" i="3"/>
  <c r="A1571" i="3"/>
  <c r="A1572" i="3"/>
  <c r="A1573" i="3"/>
  <c r="A1574" i="3"/>
  <c r="A1575" i="3"/>
  <c r="A1576" i="3"/>
  <c r="A1577" i="3"/>
  <c r="A1578" i="3"/>
  <c r="A1579" i="3"/>
  <c r="A1580" i="3"/>
  <c r="A1581" i="3"/>
  <c r="A1582" i="3"/>
  <c r="A1583" i="3"/>
  <c r="A1584" i="3"/>
  <c r="A1585" i="3"/>
  <c r="A1586" i="3"/>
  <c r="A1587" i="3"/>
  <c r="A1588" i="3"/>
  <c r="A1589" i="3"/>
  <c r="A1590" i="3"/>
  <c r="A1591" i="3"/>
  <c r="A1592" i="3"/>
  <c r="A1593" i="3"/>
  <c r="A1594" i="3"/>
  <c r="A1595" i="3"/>
  <c r="A1596" i="3"/>
  <c r="A1597" i="3"/>
  <c r="A1598" i="3"/>
  <c r="A1599" i="3"/>
  <c r="A1600" i="3"/>
  <c r="A1601" i="3"/>
  <c r="A1602" i="3"/>
  <c r="A1603" i="3"/>
  <c r="A1604" i="3"/>
  <c r="A1605" i="3"/>
  <c r="A1606" i="3"/>
  <c r="A1607" i="3"/>
  <c r="A1608" i="3"/>
  <c r="A1609" i="3"/>
  <c r="A1610" i="3"/>
  <c r="A1611" i="3"/>
  <c r="A1612" i="3"/>
  <c r="A1613" i="3"/>
  <c r="A1614" i="3"/>
  <c r="A1615" i="3"/>
  <c r="A1616" i="3"/>
  <c r="A1617" i="3"/>
  <c r="A1618" i="3"/>
  <c r="A1619" i="3"/>
  <c r="A1620" i="3"/>
  <c r="A1621" i="3"/>
  <c r="A1622" i="3"/>
  <c r="A1623" i="3"/>
  <c r="A1624" i="3"/>
  <c r="A1625" i="3"/>
  <c r="A1626" i="3"/>
  <c r="A1627" i="3"/>
  <c r="A1628" i="3"/>
  <c r="A1629" i="3"/>
  <c r="A1630" i="3"/>
  <c r="A1631" i="3"/>
  <c r="A1632" i="3"/>
  <c r="A1633" i="3"/>
  <c r="A1634" i="3"/>
  <c r="A1635" i="3"/>
  <c r="A1636" i="3"/>
  <c r="A1637" i="3"/>
  <c r="A1638" i="3"/>
  <c r="A1639" i="3"/>
  <c r="A1640" i="3"/>
  <c r="A1641" i="3"/>
  <c r="A1642" i="3"/>
  <c r="A1643" i="3"/>
  <c r="A1644" i="3"/>
  <c r="A1645" i="3"/>
  <c r="A1646" i="3"/>
  <c r="A1647" i="3"/>
  <c r="A1648" i="3"/>
  <c r="A1649" i="3"/>
  <c r="A1650" i="3"/>
  <c r="A1651" i="3"/>
  <c r="A1652" i="3"/>
  <c r="A1653" i="3"/>
  <c r="A1654" i="3"/>
  <c r="A1655" i="3"/>
  <c r="A1656" i="3"/>
  <c r="A1657" i="3"/>
  <c r="A1658" i="3"/>
  <c r="A1659" i="3"/>
  <c r="A1660" i="3"/>
  <c r="A1661" i="3"/>
  <c r="A1662" i="3"/>
  <c r="A1663" i="3"/>
  <c r="A1664" i="3"/>
  <c r="A1665" i="3"/>
  <c r="A1666" i="3"/>
  <c r="A1667" i="3"/>
  <c r="A1668" i="3"/>
  <c r="A1669" i="3"/>
  <c r="A1670" i="3"/>
  <c r="A1671" i="3"/>
  <c r="A1672" i="3"/>
  <c r="A1673" i="3"/>
  <c r="A1674" i="3"/>
  <c r="A1675" i="3"/>
  <c r="A1676" i="3"/>
  <c r="A1677" i="3"/>
  <c r="A1678" i="3"/>
  <c r="A1679" i="3"/>
  <c r="A1680" i="3"/>
  <c r="A1681" i="3"/>
  <c r="A1682" i="3"/>
  <c r="A1683" i="3"/>
  <c r="A1684" i="3"/>
  <c r="A1685" i="3"/>
  <c r="A1686" i="3"/>
  <c r="A1687" i="3"/>
  <c r="A1688" i="3"/>
  <c r="A1689" i="3"/>
  <c r="A1690" i="3"/>
  <c r="A1691" i="3"/>
  <c r="A1692" i="3"/>
  <c r="A1693" i="3"/>
  <c r="A1694" i="3"/>
  <c r="A1695" i="3"/>
  <c r="A1696" i="3"/>
  <c r="A1697" i="3"/>
  <c r="A1698" i="3"/>
  <c r="A1699" i="3"/>
  <c r="A1700" i="3"/>
  <c r="A1701" i="3"/>
  <c r="A1702" i="3"/>
  <c r="A1703" i="3"/>
  <c r="A1704" i="3"/>
  <c r="A1705" i="3"/>
  <c r="A1706" i="3"/>
  <c r="A1707" i="3"/>
  <c r="A1708" i="3"/>
  <c r="A1709" i="3"/>
  <c r="A1710" i="3"/>
  <c r="A1711" i="3"/>
  <c r="A1712" i="3"/>
  <c r="A1713" i="3"/>
  <c r="A1714" i="3"/>
  <c r="A1715" i="3"/>
  <c r="A1716" i="3"/>
  <c r="A1717" i="3"/>
  <c r="A1718" i="3"/>
  <c r="A1719" i="3"/>
  <c r="A1720" i="3"/>
  <c r="A1721" i="3"/>
  <c r="A1722" i="3"/>
  <c r="A1723" i="3"/>
  <c r="A1724" i="3"/>
  <c r="A1725" i="3"/>
  <c r="A1726" i="3"/>
  <c r="A1727" i="3"/>
  <c r="A1728" i="3"/>
  <c r="A1729" i="3"/>
  <c r="A1730" i="3"/>
  <c r="A1731" i="3"/>
  <c r="A1732" i="3"/>
  <c r="A1733" i="3"/>
  <c r="A1734" i="3"/>
  <c r="A1735" i="3"/>
  <c r="A1736" i="3"/>
  <c r="A1737" i="3"/>
  <c r="A1738" i="3"/>
  <c r="A1739" i="3"/>
  <c r="A1740" i="3"/>
  <c r="A1741" i="3"/>
  <c r="A1742" i="3"/>
  <c r="A1743" i="3"/>
  <c r="A1744" i="3"/>
  <c r="A1745" i="3"/>
  <c r="A1746" i="3"/>
  <c r="A1747" i="3"/>
  <c r="A1748" i="3"/>
  <c r="A1749" i="3"/>
  <c r="A1750" i="3"/>
  <c r="A1751" i="3"/>
  <c r="A1752" i="3"/>
  <c r="A1753" i="3"/>
  <c r="A1754" i="3"/>
  <c r="A1755" i="3"/>
  <c r="A1756" i="3"/>
  <c r="A1757" i="3"/>
  <c r="A1758" i="3"/>
  <c r="A1759" i="3"/>
  <c r="A1760" i="3"/>
  <c r="A1761" i="3"/>
  <c r="A1762" i="3"/>
  <c r="A1763" i="3"/>
  <c r="A1764" i="3"/>
  <c r="A1765" i="3"/>
  <c r="A1766" i="3"/>
  <c r="A1767" i="3"/>
  <c r="A1768" i="3"/>
  <c r="A1769" i="3"/>
  <c r="A1770" i="3"/>
  <c r="A1771" i="3"/>
  <c r="A1772" i="3"/>
  <c r="A1773" i="3"/>
  <c r="A1774" i="3"/>
  <c r="A1775" i="3"/>
  <c r="A1776" i="3"/>
  <c r="A1777" i="3"/>
  <c r="A1778" i="3"/>
  <c r="A1779" i="3"/>
  <c r="A1780" i="3"/>
  <c r="A1781" i="3"/>
  <c r="A1782" i="3"/>
  <c r="A1783" i="3"/>
  <c r="A1784" i="3"/>
  <c r="A1785" i="3"/>
  <c r="A1786" i="3"/>
  <c r="A1787" i="3"/>
  <c r="A1788" i="3"/>
  <c r="A1789" i="3"/>
  <c r="A1790" i="3"/>
  <c r="A1791" i="3"/>
  <c r="A1792" i="3"/>
  <c r="A1793" i="3"/>
  <c r="A1794" i="3"/>
  <c r="A1795" i="3"/>
  <c r="A1796" i="3"/>
  <c r="A1797" i="3"/>
  <c r="A1798" i="3"/>
  <c r="A1799" i="3"/>
  <c r="A1800" i="3"/>
  <c r="A1801" i="3"/>
  <c r="A1802" i="3"/>
  <c r="A1803" i="3"/>
  <c r="A1804" i="3"/>
  <c r="A1805" i="3"/>
  <c r="A1806" i="3"/>
  <c r="A1807" i="3"/>
  <c r="A1808" i="3"/>
  <c r="A1809" i="3"/>
  <c r="A1810" i="3"/>
  <c r="A1811" i="3"/>
  <c r="A1812" i="3"/>
  <c r="A1813" i="3"/>
  <c r="A1814" i="3"/>
  <c r="A1815" i="3"/>
  <c r="A1816" i="3"/>
  <c r="A1817" i="3"/>
  <c r="A1818" i="3"/>
  <c r="A1819" i="3"/>
  <c r="A1820" i="3"/>
  <c r="A1821" i="3"/>
  <c r="A1822" i="3"/>
  <c r="A1823" i="3"/>
  <c r="A1824" i="3"/>
  <c r="A1825" i="3"/>
  <c r="A1826" i="3"/>
  <c r="A1827" i="3"/>
  <c r="A1828" i="3"/>
  <c r="A1829" i="3"/>
  <c r="A1830" i="3"/>
  <c r="A1831" i="3"/>
  <c r="A1832" i="3"/>
  <c r="A1833" i="3"/>
  <c r="A1834" i="3"/>
  <c r="A1835" i="3"/>
  <c r="A1836" i="3"/>
  <c r="A1837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1850" i="3"/>
  <c r="A1851" i="3"/>
  <c r="A1852" i="3"/>
  <c r="A1853" i="3"/>
  <c r="A1854" i="3"/>
  <c r="A1855" i="3"/>
  <c r="A1856" i="3"/>
  <c r="A1857" i="3"/>
  <c r="A1858" i="3"/>
  <c r="A1859" i="3"/>
  <c r="A1860" i="3"/>
  <c r="A1861" i="3"/>
  <c r="A1862" i="3"/>
  <c r="A1863" i="3"/>
  <c r="A1864" i="3"/>
  <c r="A1865" i="3"/>
  <c r="A1866" i="3"/>
  <c r="A1867" i="3"/>
  <c r="A1868" i="3"/>
  <c r="A1869" i="3"/>
  <c r="A1870" i="3"/>
  <c r="A1871" i="3"/>
  <c r="A1872" i="3"/>
  <c r="A1873" i="3"/>
  <c r="A1874" i="3"/>
  <c r="A1875" i="3"/>
  <c r="A1876" i="3"/>
  <c r="A1877" i="3"/>
  <c r="A1878" i="3"/>
  <c r="A1879" i="3"/>
  <c r="A1880" i="3"/>
  <c r="A1881" i="3"/>
  <c r="A1882" i="3"/>
  <c r="A1883" i="3"/>
  <c r="A1884" i="3"/>
  <c r="A1885" i="3"/>
  <c r="A1886" i="3"/>
  <c r="A1887" i="3"/>
  <c r="A1888" i="3"/>
  <c r="A1889" i="3"/>
  <c r="A1890" i="3"/>
  <c r="A1891" i="3"/>
  <c r="A1892" i="3"/>
  <c r="A1893" i="3"/>
  <c r="A1894" i="3"/>
  <c r="A1895" i="3"/>
  <c r="A1896" i="3"/>
  <c r="A1897" i="3"/>
  <c r="A1898" i="3"/>
  <c r="A1899" i="3"/>
  <c r="A1900" i="3"/>
  <c r="A1901" i="3"/>
  <c r="A1902" i="3"/>
  <c r="A1903" i="3"/>
  <c r="A1904" i="3"/>
  <c r="A1905" i="3"/>
  <c r="A1906" i="3"/>
  <c r="A1907" i="3"/>
  <c r="A1908" i="3"/>
  <c r="A1909" i="3"/>
  <c r="A1910" i="3"/>
  <c r="A1911" i="3"/>
  <c r="A1912" i="3"/>
  <c r="A1913" i="3"/>
  <c r="A1914" i="3"/>
  <c r="A1915" i="3"/>
  <c r="A1916" i="3"/>
  <c r="A1917" i="3"/>
  <c r="A1918" i="3"/>
  <c r="A1919" i="3"/>
  <c r="A1920" i="3"/>
  <c r="A1921" i="3"/>
  <c r="A1922" i="3"/>
  <c r="A1923" i="3"/>
  <c r="A1924" i="3"/>
  <c r="A1925" i="3"/>
  <c r="A1926" i="3"/>
  <c r="A1927" i="3"/>
  <c r="A1928" i="3"/>
  <c r="A1929" i="3"/>
  <c r="A1930" i="3"/>
  <c r="A1931" i="3"/>
  <c r="A1932" i="3"/>
  <c r="A1933" i="3"/>
  <c r="A1934" i="3"/>
  <c r="A1935" i="3"/>
  <c r="A1936" i="3"/>
  <c r="A1937" i="3"/>
  <c r="A1938" i="3"/>
  <c r="A1939" i="3"/>
  <c r="A1940" i="3"/>
  <c r="A1941" i="3"/>
  <c r="A1942" i="3"/>
  <c r="A1943" i="3"/>
  <c r="A1944" i="3"/>
  <c r="A1945" i="3"/>
  <c r="A1946" i="3"/>
  <c r="A1947" i="3"/>
  <c r="A1948" i="3"/>
  <c r="A1949" i="3"/>
  <c r="A1950" i="3"/>
  <c r="A1951" i="3"/>
  <c r="A1952" i="3"/>
  <c r="A1953" i="3"/>
  <c r="A1954" i="3"/>
  <c r="A1955" i="3"/>
  <c r="A1956" i="3"/>
  <c r="A1957" i="3"/>
  <c r="A1958" i="3"/>
  <c r="A1959" i="3"/>
  <c r="A1960" i="3"/>
  <c r="A1961" i="3"/>
  <c r="A1962" i="3"/>
  <c r="A1963" i="3"/>
  <c r="A1964" i="3"/>
  <c r="A1965" i="3"/>
  <c r="A1966" i="3"/>
  <c r="A1967" i="3"/>
  <c r="A1968" i="3"/>
  <c r="A1969" i="3"/>
  <c r="A1970" i="3"/>
  <c r="A1971" i="3"/>
  <c r="A1972" i="3"/>
  <c r="A1973" i="3"/>
  <c r="A1974" i="3"/>
  <c r="A1975" i="3"/>
  <c r="A1976" i="3"/>
  <c r="A1977" i="3"/>
  <c r="A1978" i="3"/>
  <c r="A1979" i="3"/>
  <c r="A1980" i="3"/>
  <c r="A1981" i="3"/>
  <c r="A1982" i="3"/>
  <c r="A1983" i="3"/>
  <c r="A1984" i="3"/>
  <c r="A1985" i="3"/>
  <c r="A1986" i="3"/>
  <c r="A1987" i="3"/>
  <c r="A1988" i="3"/>
  <c r="A1989" i="3"/>
  <c r="A1990" i="3"/>
  <c r="A1991" i="3"/>
  <c r="A1992" i="3"/>
  <c r="A1993" i="3"/>
  <c r="A1994" i="3"/>
  <c r="A1995" i="3"/>
  <c r="A1996" i="3"/>
  <c r="A1997" i="3"/>
  <c r="A1998" i="3"/>
  <c r="A1999" i="3"/>
  <c r="A2000" i="3"/>
  <c r="A2001" i="3"/>
  <c r="A2002" i="3"/>
  <c r="A2003" i="3"/>
  <c r="A2004" i="3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G5" i="4"/>
  <c r="G205" i="4" s="1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J26" i="1" l="1"/>
  <c r="C26" i="1"/>
  <c r="B26" i="1"/>
  <c r="H26" i="1"/>
  <c r="G26" i="1"/>
  <c r="F26" i="1"/>
  <c r="E26" i="1"/>
  <c r="I26" i="1" s="1"/>
  <c r="D26" i="1"/>
  <c r="L26" i="1"/>
  <c r="K26" i="1"/>
  <c r="E25" i="1"/>
  <c r="L25" i="1"/>
  <c r="C25" i="1"/>
  <c r="I25" i="1"/>
  <c r="J25" i="1"/>
  <c r="G25" i="1"/>
  <c r="B25" i="1"/>
  <c r="K25" i="1"/>
  <c r="H25" i="1"/>
  <c r="F25" i="1"/>
  <c r="D25" i="1"/>
  <c r="K24" i="1"/>
  <c r="F24" i="1"/>
  <c r="C24" i="1"/>
  <c r="G24" i="1"/>
  <c r="J24" i="1"/>
  <c r="E24" i="1"/>
  <c r="B24" i="1"/>
  <c r="I24" i="1"/>
  <c r="L24" i="1"/>
  <c r="D24" i="1"/>
  <c r="H24" i="1"/>
  <c r="H23" i="1"/>
  <c r="D23" i="1"/>
  <c r="F23" i="1"/>
  <c r="E23" i="1"/>
  <c r="I23" i="1" s="1"/>
  <c r="K23" i="1"/>
  <c r="G23" i="1"/>
  <c r="J23" i="1"/>
  <c r="B23" i="1"/>
  <c r="L23" i="1"/>
  <c r="C23" i="1"/>
  <c r="B22" i="1"/>
  <c r="G22" i="1"/>
  <c r="D22" i="1"/>
  <c r="H22" i="1"/>
  <c r="C22" i="1"/>
  <c r="E22" i="1"/>
  <c r="I22" i="1" s="1"/>
  <c r="F22" i="1"/>
  <c r="J22" i="1"/>
  <c r="L22" i="1"/>
  <c r="K22" i="1"/>
  <c r="J21" i="1"/>
  <c r="K21" i="1"/>
  <c r="L21" i="1"/>
  <c r="C21" i="1"/>
  <c r="G21" i="1"/>
  <c r="B21" i="1"/>
  <c r="D21" i="1"/>
  <c r="E21" i="1"/>
  <c r="I21" i="1" s="1"/>
  <c r="F21" i="1"/>
  <c r="H21" i="1"/>
  <c r="B20" i="1"/>
  <c r="C20" i="1"/>
  <c r="D20" i="1"/>
  <c r="F20" i="1"/>
  <c r="G20" i="1"/>
  <c r="H20" i="1"/>
  <c r="E20" i="1"/>
  <c r="I20" i="1" s="1"/>
  <c r="J20" i="1"/>
  <c r="K20" i="1"/>
  <c r="L20" i="1"/>
  <c r="L19" i="1"/>
  <c r="K19" i="1"/>
  <c r="J19" i="1"/>
  <c r="H19" i="1"/>
  <c r="G19" i="1"/>
  <c r="F19" i="1"/>
  <c r="E19" i="1"/>
  <c r="I19" i="1" s="1"/>
  <c r="D19" i="1"/>
  <c r="C19" i="1"/>
  <c r="B19" i="1"/>
  <c r="L18" i="1"/>
  <c r="B18" i="1"/>
  <c r="J18" i="1"/>
  <c r="C18" i="1"/>
  <c r="D18" i="1"/>
  <c r="E18" i="1"/>
  <c r="F18" i="1"/>
  <c r="G18" i="1"/>
  <c r="H18" i="1"/>
  <c r="I18" i="1"/>
  <c r="K18" i="1"/>
  <c r="E17" i="1"/>
  <c r="D17" i="1"/>
  <c r="C17" i="1"/>
  <c r="B17" i="1"/>
  <c r="F17" i="1" s="1"/>
  <c r="J17" i="1"/>
  <c r="G17" i="1"/>
  <c r="K17" i="1" s="1"/>
  <c r="D16" i="1"/>
  <c r="C16" i="1"/>
  <c r="J16" i="1"/>
  <c r="B16" i="1"/>
  <c r="E16" i="1"/>
  <c r="E15" i="1"/>
  <c r="D15" i="1"/>
  <c r="J15" i="1"/>
  <c r="C15" i="1"/>
  <c r="B15" i="1"/>
  <c r="F15" i="1" s="1"/>
  <c r="G15" i="1"/>
  <c r="K15" i="1" s="1"/>
  <c r="C14" i="1"/>
  <c r="B14" i="1"/>
  <c r="J14" i="1"/>
  <c r="E14" i="1"/>
  <c r="D14" i="1"/>
  <c r="E13" i="1"/>
  <c r="D13" i="1"/>
  <c r="C13" i="1"/>
  <c r="B13" i="1"/>
  <c r="J13" i="1"/>
  <c r="E12" i="1"/>
  <c r="C12" i="1"/>
  <c r="B12" i="1"/>
  <c r="J12" i="1"/>
  <c r="D12" i="1"/>
  <c r="J11" i="1"/>
  <c r="B11" i="1"/>
  <c r="C11" i="1"/>
  <c r="D11" i="1"/>
  <c r="E11" i="1"/>
  <c r="F11" i="1"/>
  <c r="G11" i="1"/>
  <c r="B8" i="1"/>
  <c r="P5" i="2"/>
  <c r="Q5" i="2" s="1"/>
  <c r="F5" i="2"/>
  <c r="G5" i="2" s="1"/>
  <c r="M5" i="4"/>
  <c r="K5" i="4"/>
  <c r="L5" i="4"/>
  <c r="L6" i="4"/>
  <c r="K6" i="4"/>
  <c r="M6" i="4"/>
  <c r="M7" i="4"/>
  <c r="L7" i="4"/>
  <c r="K7" i="4"/>
  <c r="L8" i="4"/>
  <c r="M8" i="4"/>
  <c r="K8" i="4"/>
  <c r="L9" i="4"/>
  <c r="M9" i="4"/>
  <c r="K9" i="4"/>
  <c r="K10" i="4"/>
  <c r="M10" i="4"/>
  <c r="L10" i="4"/>
  <c r="M11" i="4"/>
  <c r="L11" i="4"/>
  <c r="K11" i="4"/>
  <c r="K12" i="4"/>
  <c r="L12" i="4"/>
  <c r="M12" i="4"/>
  <c r="L13" i="4"/>
  <c r="M13" i="4"/>
  <c r="K13" i="4"/>
  <c r="L14" i="4"/>
  <c r="M14" i="4"/>
  <c r="K14" i="4"/>
  <c r="E6" i="2"/>
  <c r="F16" i="1" l="1"/>
  <c r="H16" i="1" s="1"/>
  <c r="G16" i="1"/>
  <c r="K16" i="1" s="1"/>
  <c r="H17" i="1"/>
  <c r="H15" i="1"/>
  <c r="H5" i="2"/>
  <c r="I5" i="2"/>
  <c r="F6" i="2"/>
  <c r="G14" i="1"/>
  <c r="K14" i="1" s="1"/>
  <c r="F14" i="1"/>
  <c r="G13" i="1"/>
  <c r="K13" i="1" s="1"/>
  <c r="F13" i="1"/>
  <c r="G12" i="1"/>
  <c r="K12" i="1" s="1"/>
  <c r="F12" i="1"/>
  <c r="H11" i="1"/>
  <c r="K11" i="1"/>
  <c r="P6" i="2"/>
  <c r="L27" i="1"/>
  <c r="I16" i="1" l="1"/>
  <c r="L16" i="1"/>
  <c r="H13" i="1"/>
  <c r="L17" i="1"/>
  <c r="I17" i="1"/>
  <c r="L15" i="1"/>
  <c r="I15" i="1"/>
  <c r="H14" i="1"/>
  <c r="L14" i="1" s="1"/>
  <c r="H12" i="1"/>
  <c r="J5" i="2"/>
  <c r="K5" i="2"/>
  <c r="O5" i="2" s="1"/>
  <c r="I14" i="1"/>
  <c r="I12" i="1"/>
  <c r="L12" i="1"/>
  <c r="I11" i="1"/>
  <c r="L11" i="1"/>
  <c r="Q6" i="2"/>
  <c r="B36" i="1" s="1"/>
  <c r="L28" i="1"/>
  <c r="G6" i="2"/>
  <c r="L13" i="1" l="1"/>
  <c r="I13" i="1"/>
  <c r="B35" i="1" s="1"/>
  <c r="H6" i="2"/>
  <c r="L29" i="1"/>
  <c r="L30" i="1" l="1"/>
  <c r="I6" i="2"/>
  <c r="J6" i="2" l="1"/>
  <c r="L31" i="1"/>
  <c r="L32" i="1" l="1"/>
  <c r="K6" i="2"/>
  <c r="O6" i="2" l="1"/>
  <c r="L33" i="1"/>
</calcChain>
</file>

<file path=xl/sharedStrings.xml><?xml version="1.0" encoding="utf-8"?>
<sst xmlns="http://schemas.openxmlformats.org/spreadsheetml/2006/main" count="165" uniqueCount="112">
  <si>
    <t>Setări</t>
  </si>
  <si>
    <t>Datele contractului. Procentele de garanție și de recuperare a avansului se aplică fiecărei situații, conform contractului.</t>
  </si>
  <si>
    <t>Antreprenor</t>
  </si>
  <si>
    <t>Exemplu Construct SRL</t>
  </si>
  <si>
    <t>CIF antreprenor</t>
  </si>
  <si>
    <t>RO23456789</t>
  </si>
  <si>
    <t>Beneficiar</t>
  </si>
  <si>
    <t>Office Center Ploiești SRL</t>
  </si>
  <si>
    <t>Contract</t>
  </si>
  <si>
    <t>Contract de antrepriză nr. 41 din 20.08.2026</t>
  </si>
  <si>
    <t>Obiectiv</t>
  </si>
  <si>
    <t>Renovare birouri, et. 2, Bd. Republicii 120, Ploiești</t>
  </si>
  <si>
    <t>Cota TVA</t>
  </si>
  <si>
    <t>Garanție de bună execuție reținută (% din valoarea cu TVA)</t>
  </si>
  <si>
    <t>Avans primit (lei, fără TVA)</t>
  </si>
  <si>
    <t>Recuperare avans (% din fiecare situație)</t>
  </si>
  <si>
    <t>Responsabil din partea antreprenorului</t>
  </si>
  <si>
    <t>ing. Radu Marin</t>
  </si>
  <si>
    <t>Reprezentant / diriginte din partea beneficiarului</t>
  </si>
  <si>
    <t>ing. Laura Pop</t>
  </si>
  <si>
    <t>Tip partidă</t>
  </si>
  <si>
    <t>Suplimentar</t>
  </si>
  <si>
    <t>Da / Nu</t>
  </si>
  <si>
    <t>Da</t>
  </si>
  <si>
    <t>Nu</t>
  </si>
  <si>
    <t>Devizul ofertă (antemăsurătoarea)</t>
  </si>
  <si>
    <t>Partidele din contract, cu cantitățile și prețurile convenite. Lucrările suplimentare se adaugă cu tipul „Suplimentar” și se execută după acordul scris al beneficiarului.</t>
  </si>
  <si>
    <t>Cod</t>
  </si>
  <si>
    <t>Denumirea lucrării</t>
  </si>
  <si>
    <t>U.M.</t>
  </si>
  <si>
    <t>Cantitate în deviz</t>
  </si>
  <si>
    <t>Preț unitar (fără TVA)</t>
  </si>
  <si>
    <t>Valoare în deviz</t>
  </si>
  <si>
    <t>Tip</t>
  </si>
  <si>
    <t>Aprobat de beneficiar</t>
  </si>
  <si>
    <t>Cantitate executată cumulat</t>
  </si>
  <si>
    <t>Realizat</t>
  </si>
  <si>
    <t>Rest de executat</t>
  </si>
  <si>
    <t>Verificare</t>
  </si>
  <si>
    <t>P01</t>
  </si>
  <si>
    <t>Desfacere pardoseli existente</t>
  </si>
  <si>
    <t>mp</t>
  </si>
  <si>
    <t>P02</t>
  </si>
  <si>
    <t>Șapă autonivelantă 5 cm</t>
  </si>
  <si>
    <t>P03</t>
  </si>
  <si>
    <t>Pereți din gips-carton pe structură metalică</t>
  </si>
  <si>
    <t>P04</t>
  </si>
  <si>
    <t>Glet și vopsitorie lavabilă</t>
  </si>
  <si>
    <t>P05</t>
  </si>
  <si>
    <t>Pardoseală din gresie porțelanată</t>
  </si>
  <si>
    <t>P06</t>
  </si>
  <si>
    <t>Montaj ferestre PVC</t>
  </si>
  <si>
    <t>buc</t>
  </si>
  <si>
    <t>P07</t>
  </si>
  <si>
    <t>Instalație electrică – circuite noi</t>
  </si>
  <si>
    <t>ml</t>
  </si>
  <si>
    <t>P08</t>
  </si>
  <si>
    <t>Corpuri de iluminat LED montate</t>
  </si>
  <si>
    <t>S01</t>
  </si>
  <si>
    <t>Hidroizolație grup sanitar</t>
  </si>
  <si>
    <t>S02</t>
  </si>
  <si>
    <t>Plafon casetat suplimentar</t>
  </si>
  <si>
    <t>TOTAL DEVIZ (fără TVA)</t>
  </si>
  <si>
    <t>Măsurătorile lunare</t>
  </si>
  <si>
    <t>Cantitățile executate în fiecare situație, măsurate pe teren împreună cu beneficiarul. Valoarea se calculează cu prețul din deviz.</t>
  </si>
  <si>
    <t>Situația nr.</t>
  </si>
  <si>
    <t>Cod partidă</t>
  </si>
  <si>
    <t>Denumire</t>
  </si>
  <si>
    <t>Preț unitar</t>
  </si>
  <si>
    <t>Cantitate executată în perioadă</t>
  </si>
  <si>
    <t>Valoare</t>
  </si>
  <si>
    <t>Confirmat de beneficiar</t>
  </si>
  <si>
    <t>Observații</t>
  </si>
  <si>
    <t>Măsurat de antreprenor, în discuție</t>
  </si>
  <si>
    <t>Registrul situațiilor de lucrări</t>
  </si>
  <si>
    <t>Un rând pentru fiecare situație. Valorile se calculează din măsurători; completează data acceptării, factura și încasarea.</t>
  </si>
  <si>
    <t>Perioada</t>
  </si>
  <si>
    <t>Data întocmirii</t>
  </si>
  <si>
    <t>Valoare lucrări (fără TVA)</t>
  </si>
  <si>
    <t>Avans recuperat</t>
  </si>
  <si>
    <t>Valoare de facturat (fără TVA)</t>
  </si>
  <si>
    <t>TVA</t>
  </si>
  <si>
    <t>Total factură</t>
  </si>
  <si>
    <t>Garanție reținută</t>
  </si>
  <si>
    <t>De încasat</t>
  </si>
  <si>
    <t>Acceptată de beneficiar la</t>
  </si>
  <si>
    <t>Factura nr.</t>
  </si>
  <si>
    <t>Încasat</t>
  </si>
  <si>
    <t>Rest de încasat</t>
  </si>
  <si>
    <t>Cumulat lucrări</t>
  </si>
  <si>
    <t>septembrie 2026</t>
  </si>
  <si>
    <t>EXC 1301</t>
  </si>
  <si>
    <t>octombrie 2026</t>
  </si>
  <si>
    <t>Situația nr.:</t>
  </si>
  <si>
    <t>← scrie numărul situației; restul se completează automat</t>
  </si>
  <si>
    <t>SITUAȚIE DE LUCRĂRI</t>
  </si>
  <si>
    <t>Cantitate deviz</t>
  </si>
  <si>
    <t>Executat anterior</t>
  </si>
  <si>
    <t>Executat în perioadă</t>
  </si>
  <si>
    <t>Cumulat</t>
  </si>
  <si>
    <t>Valoare în perioadă</t>
  </si>
  <si>
    <t>Valoare cumulată</t>
  </si>
  <si>
    <t>Valoarea lucrărilor executate în perioadă (fără TVA):</t>
  </si>
  <si>
    <t>Valoare de facturat (fără TVA):</t>
  </si>
  <si>
    <t>Total factură:</t>
  </si>
  <si>
    <t>DE ÎNCASAT PENTRU ACEASTĂ SITUAȚIE:</t>
  </si>
  <si>
    <t>Cantitățile au fost măsurate împreună pe teren. Prin semnare, beneficiarul confirmă cantitățile executate în perioadă.</t>
  </si>
  <si>
    <t>Beneficiar (acceptat)</t>
  </si>
  <si>
    <t>Semnătura ____________   Data ________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</si>
  <si>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</si>
  <si>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</si>
  <si>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modelexcel.ro/model-situatie-de-lucrari-excel/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</si>
</sst>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00695C"/>
      <name val="Calibri"/>
      <family val="2"/>
    </font>
    <font>
      <i/>
      <sz val="10"/>
      <color theme="1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b/>
      <sz val="11"/>
      <color theme="1"/>
      <name val="Calibri"/>
      <family val="2"/>
    </font>
    <font>
      <sz val="10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BFA"/>
        <bgColor indexed="64"/>
      </patternFill>
    </fill>
    <fill>
      <patternFill patternType="solid">
        <fgColor rgb="FF00695C"/>
        <bgColor indexed="64"/>
      </patternFill>
    </fill>
    <fill>
      <patternFill patternType="solid">
        <fgColor rgb="FFE0F2F1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/>
      <right/>
      <top style="thin">
        <color rgb="FFD2DCD9"/>
      </top>
      <bottom/>
      <diagonal/>
    </border>
    <border>
      <left style="thin">
        <color rgb="FF00695C"/>
      </left>
      <right/>
      <top style="thin">
        <color rgb="FF00695C"/>
      </top>
      <bottom/>
      <diagonal/>
    </border>
    <border>
      <left/>
      <right/>
      <top style="thin">
        <color rgb="FF00695C"/>
      </top>
      <bottom/>
      <diagonal/>
    </border>
    <border>
      <left/>
      <right style="thin">
        <color rgb="FF00695C"/>
      </right>
      <top style="thin">
        <color rgb="FF00695C"/>
      </top>
      <bottom/>
      <diagonal/>
    </border>
    <border>
      <left style="thin">
        <color rgb="FF00695C"/>
      </left>
      <right/>
      <top/>
      <bottom/>
      <diagonal/>
    </border>
    <border>
      <left/>
      <right style="thin">
        <color rgb="FF00695C"/>
      </right>
      <top/>
      <bottom/>
      <diagonal/>
    </border>
    <border>
      <left style="thin">
        <color rgb="FF00695C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D2DCD9"/>
      </left>
      <right style="thin">
        <color rgb="FF00695C"/>
      </right>
      <top style="thin">
        <color rgb="FFD2DCD9"/>
      </top>
      <bottom style="thin">
        <color rgb="FFD2DCD9"/>
      </bottom>
      <diagonal/>
    </border>
    <border>
      <left style="thin">
        <color rgb="FF00695C"/>
      </left>
      <right/>
      <top/>
      <bottom style="thin">
        <color rgb="FF00695C"/>
      </bottom>
      <diagonal/>
    </border>
    <border>
      <left/>
      <right/>
      <top/>
      <bottom style="thin">
        <color rgb="FF00695C"/>
      </bottom>
      <diagonal/>
    </border>
    <border>
      <left/>
      <right style="thin">
        <color rgb="FF00695C"/>
      </right>
      <top/>
      <bottom style="thin">
        <color rgb="FF00695C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4" fontId="1" fillId="5" borderId="1" xfId="0" applyNumberFormat="1" applyFont="1" applyFill="1" applyBorder="1" applyAlignment="1">
      <alignment vertical="top"/>
    </xf>
    <xf numFmtId="164" fontId="1" fillId="5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5" fillId="4" borderId="1" xfId="0" applyFont="1" applyFill="1" applyBorder="1"/>
    <xf numFmtId="4" fontId="5" fillId="4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4" fontId="1" fillId="2" borderId="1" xfId="0" applyNumberFormat="1" applyFont="1" applyFill="1" applyBorder="1"/>
    <xf numFmtId="0" fontId="1" fillId="2" borderId="1" xfId="0" applyFont="1" applyFill="1" applyBorder="1"/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vertical="top"/>
    </xf>
    <xf numFmtId="14" fontId="1" fillId="2" borderId="1" xfId="0" applyNumberFormat="1" applyFont="1" applyFill="1" applyBorder="1" applyAlignment="1">
      <alignment horizontal="center" vertical="top"/>
    </xf>
    <xf numFmtId="0" fontId="8" fillId="4" borderId="0" xfId="0" applyFont="1" applyFill="1" applyAlignment="1">
      <alignment horizontal="center"/>
    </xf>
    <xf numFmtId="0" fontId="9" fillId="0" borderId="0" xfId="0" applyFont="1"/>
    <xf numFmtId="4" fontId="5" fillId="0" borderId="1" xfId="0" applyNumberFormat="1" applyFont="1" applyBorder="1"/>
    <xf numFmtId="9" fontId="1" fillId="0" borderId="1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4" fontId="1" fillId="0" borderId="9" xfId="0" applyNumberFormat="1" applyFont="1" applyBorder="1"/>
    <xf numFmtId="4" fontId="5" fillId="0" borderId="9" xfId="0" applyNumberFormat="1" applyFont="1" applyBorder="1"/>
    <xf numFmtId="4" fontId="5" fillId="4" borderId="9" xfId="0" applyNumberFormat="1" applyFont="1" applyFill="1" applyBorder="1"/>
    <xf numFmtId="0" fontId="5" fillId="0" borderId="6" xfId="0" applyFont="1" applyBorder="1"/>
    <xf numFmtId="0" fontId="5" fillId="0" borderId="7" xfId="0" applyFont="1" applyBorder="1"/>
    <xf numFmtId="0" fontId="11" fillId="0" borderId="6" xfId="0" applyFont="1" applyBorder="1"/>
    <xf numFmtId="0" fontId="11" fillId="0" borderId="0" xfId="0" applyFont="1"/>
    <xf numFmtId="0" fontId="11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5" fillId="0" borderId="6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4" borderId="0" xfId="0" applyFont="1" applyFill="1" applyAlignment="1">
      <alignment horizontal="right"/>
    </xf>
    <xf numFmtId="0" fontId="5" fillId="0" borderId="0" xfId="0" applyFont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2">
    <dxf>
      <fill>
        <patternFill>
          <bgColor rgb="FFFFE68C"/>
        </patternFill>
      </fill>
    </dxf>
    <dxf>
      <font>
        <b/>
        <i val="0"/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situatie-de-lucrari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78343-EC6D-4025-BFE1-D3CB0C67DCE7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6.7109375" style="1" customWidth="1"/>
    <col min="3" max="3" width="32.7109375" style="1" customWidth="1"/>
    <col min="4" max="4" width="6.7109375" style="1" customWidth="1"/>
    <col min="5" max="8" width="9.7109375" style="1" customWidth="1"/>
    <col min="9" max="9" width="8.7109375" style="1" customWidth="1"/>
    <col min="10" max="10" width="10.7109375" style="1" customWidth="1"/>
    <col min="11" max="11" width="12.7109375" style="1" customWidth="1"/>
    <col min="12" max="12" width="13.7109375" style="1" customWidth="1"/>
    <col min="13" max="16384" width="11.42578125" style="1"/>
  </cols>
  <sheetData>
    <row r="1" spans="2:16" ht="15.75" x14ac:dyDescent="0.25">
      <c r="B1" s="4" t="s">
        <v>93</v>
      </c>
      <c r="D1" s="29">
        <v>2</v>
      </c>
      <c r="E1" s="3" t="s">
        <v>94</v>
      </c>
      <c r="P1" s="30">
        <f>IFERROR(MATCH(D1,'Registru situații'!$B$5:$B$64,0),0)</f>
        <v>2</v>
      </c>
    </row>
    <row r="3" spans="2:16" x14ac:dyDescent="0.2">
      <c r="B3" s="57" t="str">
        <f>"Antreprenor: "&amp;Antreprenor&amp;"   ·   CIF: "&amp;CIFA</f>
        <v>Antreprenor: Exemplu Construct SRL   ·   CIF: RO23456789</v>
      </c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2:16" x14ac:dyDescent="0.2">
      <c r="B4" s="50" t="str">
        <f>"Beneficiar: "&amp;Beneficiar</f>
        <v>Beneficiar: Office Center Ploiești SRL</v>
      </c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2:16" x14ac:dyDescent="0.2">
      <c r="B5" s="50" t="str">
        <f>Contract&amp;"   ·   Obiectiv: "&amp;Obiectiv</f>
        <v>Contract de antrepriză nr. 41 din 20.08.2026   ·   Obiectiv: Renovare birouri, et. 2, Bd. Republicii 120, Ploiești</v>
      </c>
      <c r="C5" s="50"/>
      <c r="D5" s="50"/>
      <c r="E5" s="50"/>
      <c r="F5" s="50"/>
      <c r="G5" s="50"/>
      <c r="H5" s="50"/>
      <c r="I5" s="50"/>
      <c r="J5" s="50"/>
      <c r="K5" s="50"/>
      <c r="L5" s="50"/>
    </row>
    <row r="7" spans="2:16" ht="21" x14ac:dyDescent="0.2">
      <c r="B7" s="58" t="s">
        <v>95</v>
      </c>
      <c r="C7" s="59"/>
      <c r="D7" s="59"/>
      <c r="E7" s="59"/>
      <c r="F7" s="59"/>
      <c r="G7" s="59"/>
      <c r="H7" s="59"/>
      <c r="I7" s="59"/>
      <c r="J7" s="59"/>
      <c r="K7" s="59"/>
      <c r="L7" s="60"/>
    </row>
    <row r="8" spans="2:16" ht="15" x14ac:dyDescent="0.2">
      <c r="B8" s="61" t="str">
        <f>IF(RandS=0,"Numărul nu există în registru.","nr. "&amp;D1&amp;" – lucrări executate în "&amp;IF(RandS=0,"",INDEX('Registru situații'!$C$5:$C$64,RandS)&amp;"")&amp;"   ·   întocmită la "&amp;RIGHT("0"&amp;DAY(INDEX('Registru situații'!$D$5:$D$64,RandS)),2)&amp;"."&amp;RIGHT("0"&amp;MONTH(INDEX('Registru situații'!$D$5:$D$64,RandS)),2)&amp;"."&amp;YEAR(INDEX('Registru situații'!$D$5:$D$64,RandS)))</f>
        <v>nr. 2 – lucrări executate în octombrie 2026   ·   întocmită la 31.10.2026</v>
      </c>
      <c r="C8" s="62"/>
      <c r="D8" s="62"/>
      <c r="E8" s="62"/>
      <c r="F8" s="62"/>
      <c r="G8" s="62"/>
      <c r="H8" s="62"/>
      <c r="I8" s="62"/>
      <c r="J8" s="62"/>
      <c r="K8" s="62"/>
      <c r="L8" s="63"/>
    </row>
    <row r="9" spans="2:16" x14ac:dyDescent="0.2">
      <c r="B9" s="33"/>
      <c r="L9" s="34"/>
    </row>
    <row r="10" spans="2:16" ht="32.1" customHeight="1" x14ac:dyDescent="0.2">
      <c r="B10" s="35" t="s">
        <v>27</v>
      </c>
      <c r="C10" s="9" t="s">
        <v>28</v>
      </c>
      <c r="D10" s="9" t="s">
        <v>29</v>
      </c>
      <c r="E10" s="9" t="s">
        <v>96</v>
      </c>
      <c r="F10" s="9" t="s">
        <v>97</v>
      </c>
      <c r="G10" s="9" t="s">
        <v>98</v>
      </c>
      <c r="H10" s="9" t="s">
        <v>99</v>
      </c>
      <c r="I10" s="9" t="s">
        <v>36</v>
      </c>
      <c r="J10" s="9" t="s">
        <v>68</v>
      </c>
      <c r="K10" s="9" t="s">
        <v>100</v>
      </c>
      <c r="L10" s="36" t="s">
        <v>101</v>
      </c>
    </row>
    <row r="11" spans="2:16" x14ac:dyDescent="0.2">
      <c r="B11" s="37" t="str">
        <f>IF($P11=0,"",INDEX(Deviz!$B$5:$B$204,$P11))</f>
        <v>P02</v>
      </c>
      <c r="C11" s="21" t="str">
        <f>IF($P11=0,"",INDEX(Deviz!$C$5:$C$204,$P11)&amp;IF(INDEX(Deviz!$H$5:$H$204,$P11)="Suplimentar"," (suplimentar)",""))</f>
        <v>Șapă autonivelantă 5 cm</v>
      </c>
      <c r="D11" s="22" t="str">
        <f>IF($P11=0,"",INDEX(Deviz!$D$5:$D$204,$P11))</f>
        <v>mp</v>
      </c>
      <c r="E11" s="23">
        <f>IF($P11=0,"",INDEX(Deviz!$E$5:$E$204,$P11))</f>
        <v>320</v>
      </c>
      <c r="F11" s="23">
        <f>IF($P11=0,"",SUMIFS(Măsurători!$G$5:$G$2004,Măsurători!$C$5:$C$2004,B11,Măsurători!$B$5:$B$2004,"&lt;"&amp;$D$1))</f>
        <v>180</v>
      </c>
      <c r="G11" s="31">
        <f>IF($P11=0,"",SUMIFS(Măsurători!$G$5:$G$2004,Măsurători!$C$5:$C$2004,B11,Măsurători!$B$5:$B$2004,$D$1))</f>
        <v>150</v>
      </c>
      <c r="H11" s="23">
        <f t="shared" ref="H11:H26" si="0">IF($P11=0,"",F11+G11)</f>
        <v>330</v>
      </c>
      <c r="I11" s="32">
        <f t="shared" ref="I11:I26" si="1">IF(OR($P11=0,N(E11)=0),"",H11/E11)</f>
        <v>1.03125</v>
      </c>
      <c r="J11" s="23">
        <f>IF($P11=0,"",INDEX(Deviz!$F$5:$F$204,$P11))</f>
        <v>62</v>
      </c>
      <c r="K11" s="31">
        <f t="shared" ref="K11:K26" si="2">IF($P11=0,"",ROUND(G11*J11,2))</f>
        <v>9300</v>
      </c>
      <c r="L11" s="38">
        <f t="shared" ref="L11:L26" si="3">IF($P11=0,"",ROUND(H11*J11,2))</f>
        <v>20460</v>
      </c>
      <c r="P11" s="30">
        <f>IFERROR(_xlfn.AGGREGATE(15,6,(ROW(Deviz!$B$5:$B$204)-4)/((Deviz!$B$5:$B$204&lt;&gt;"")*(COUNTIFS(Măsurători!$B$5:$B$2004,$D$1,Măsurători!$C$5:$C$2004,Deviz!$B$5:$B$204)&gt;0)),1),0)</f>
        <v>2</v>
      </c>
    </row>
    <row r="12" spans="2:16" ht="25.5" x14ac:dyDescent="0.2">
      <c r="B12" s="37" t="str">
        <f>IF($P12=0,"",INDEX(Deviz!$B$5:$B$204,$P12))</f>
        <v>P03</v>
      </c>
      <c r="C12" s="21" t="str">
        <f>IF($P12=0,"",INDEX(Deviz!$C$5:$C$204,$P12)&amp;IF(INDEX(Deviz!$H$5:$H$204,$P12)="Suplimentar"," (suplimentar)",""))</f>
        <v>Pereți din gips-carton pe structură metalică</v>
      </c>
      <c r="D12" s="22" t="str">
        <f>IF($P12=0,"",INDEX(Deviz!$D$5:$D$204,$P12))</f>
        <v>mp</v>
      </c>
      <c r="E12" s="23">
        <f>IF($P12=0,"",INDEX(Deviz!$E$5:$E$204,$P12))</f>
        <v>260</v>
      </c>
      <c r="F12" s="23">
        <f>IF($P12=0,"",SUMIFS(Măsurători!$G$5:$G$2004,Măsurători!$C$5:$C$2004,B12,Măsurători!$B$5:$B$2004,"&lt;"&amp;$D$1))</f>
        <v>120</v>
      </c>
      <c r="G12" s="31">
        <f>IF($P12=0,"",SUMIFS(Măsurători!$G$5:$G$2004,Măsurători!$C$5:$C$2004,B12,Măsurători!$B$5:$B$2004,$D$1))</f>
        <v>140</v>
      </c>
      <c r="H12" s="23">
        <f t="shared" si="0"/>
        <v>260</v>
      </c>
      <c r="I12" s="32">
        <f t="shared" si="1"/>
        <v>1</v>
      </c>
      <c r="J12" s="23">
        <f>IF($P12=0,"",INDEX(Deviz!$F$5:$F$204,$P12))</f>
        <v>115</v>
      </c>
      <c r="K12" s="31">
        <f t="shared" si="2"/>
        <v>16100</v>
      </c>
      <c r="L12" s="38">
        <f t="shared" si="3"/>
        <v>29900</v>
      </c>
      <c r="P12" s="30">
        <f>IFERROR(_xlfn.AGGREGATE(15,6,(ROW(Deviz!$B$5:$B$204)-4)/((Deviz!$B$5:$B$204&lt;&gt;"")*(COUNTIFS(Măsurători!$B$5:$B$2004,$D$1,Măsurători!$C$5:$C$2004,Deviz!$B$5:$B$204)&gt;0)),2),0)</f>
        <v>3</v>
      </c>
    </row>
    <row r="13" spans="2:16" x14ac:dyDescent="0.2">
      <c r="B13" s="37" t="str">
        <f>IF($P13=0,"",INDEX(Deviz!$B$5:$B$204,$P13))</f>
        <v>P04</v>
      </c>
      <c r="C13" s="21" t="str">
        <f>IF($P13=0,"",INDEX(Deviz!$C$5:$C$204,$P13)&amp;IF(INDEX(Deviz!$H$5:$H$204,$P13)="Suplimentar"," (suplimentar)",""))</f>
        <v>Glet și vopsitorie lavabilă</v>
      </c>
      <c r="D13" s="22" t="str">
        <f>IF($P13=0,"",INDEX(Deviz!$D$5:$D$204,$P13))</f>
        <v>mp</v>
      </c>
      <c r="E13" s="23">
        <f>IF($P13=0,"",INDEX(Deviz!$E$5:$E$204,$P13))</f>
        <v>980</v>
      </c>
      <c r="F13" s="23">
        <f>IF($P13=0,"",SUMIFS(Măsurători!$G$5:$G$2004,Măsurători!$C$5:$C$2004,B13,Măsurători!$B$5:$B$2004,"&lt;"&amp;$D$1))</f>
        <v>0</v>
      </c>
      <c r="G13" s="31">
        <f>IF($P13=0,"",SUMIFS(Măsurători!$G$5:$G$2004,Măsurători!$C$5:$C$2004,B13,Măsurători!$B$5:$B$2004,$D$1))</f>
        <v>420</v>
      </c>
      <c r="H13" s="23">
        <f t="shared" si="0"/>
        <v>420</v>
      </c>
      <c r="I13" s="32">
        <f t="shared" si="1"/>
        <v>0.42857142857142855</v>
      </c>
      <c r="J13" s="23">
        <f>IF($P13=0,"",INDEX(Deviz!$F$5:$F$204,$P13))</f>
        <v>28</v>
      </c>
      <c r="K13" s="31">
        <f t="shared" si="2"/>
        <v>11760</v>
      </c>
      <c r="L13" s="38">
        <f t="shared" si="3"/>
        <v>11760</v>
      </c>
      <c r="P13" s="30">
        <f>IFERROR(_xlfn.AGGREGATE(15,6,(ROW(Deviz!$B$5:$B$204)-4)/((Deviz!$B$5:$B$204&lt;&gt;"")*(COUNTIFS(Măsurători!$B$5:$B$2004,$D$1,Măsurători!$C$5:$C$2004,Deviz!$B$5:$B$204)&gt;0)),3),0)</f>
        <v>4</v>
      </c>
    </row>
    <row r="14" spans="2:16" x14ac:dyDescent="0.2">
      <c r="B14" s="37" t="str">
        <f>IF($P14=0,"",INDEX(Deviz!$B$5:$B$204,$P14))</f>
        <v>P06</v>
      </c>
      <c r="C14" s="21" t="str">
        <f>IF($P14=0,"",INDEX(Deviz!$C$5:$C$204,$P14)&amp;IF(INDEX(Deviz!$H$5:$H$204,$P14)="Suplimentar"," (suplimentar)",""))</f>
        <v>Montaj ferestre PVC</v>
      </c>
      <c r="D14" s="22" t="str">
        <f>IF($P14=0,"",INDEX(Deviz!$D$5:$D$204,$P14))</f>
        <v>buc</v>
      </c>
      <c r="E14" s="23">
        <f>IF($P14=0,"",INDEX(Deviz!$E$5:$E$204,$P14))</f>
        <v>24</v>
      </c>
      <c r="F14" s="23">
        <f>IF($P14=0,"",SUMIFS(Măsurători!$G$5:$G$2004,Măsurători!$C$5:$C$2004,B14,Măsurători!$B$5:$B$2004,"&lt;"&amp;$D$1))</f>
        <v>0</v>
      </c>
      <c r="G14" s="31">
        <f>IF($P14=0,"",SUMIFS(Măsurători!$G$5:$G$2004,Măsurători!$C$5:$C$2004,B14,Măsurători!$B$5:$B$2004,$D$1))</f>
        <v>10</v>
      </c>
      <c r="H14" s="23">
        <f t="shared" si="0"/>
        <v>10</v>
      </c>
      <c r="I14" s="32">
        <f t="shared" si="1"/>
        <v>0.41666666666666669</v>
      </c>
      <c r="J14" s="23">
        <f>IF($P14=0,"",INDEX(Deviz!$F$5:$F$204,$P14))</f>
        <v>1250</v>
      </c>
      <c r="K14" s="31">
        <f t="shared" si="2"/>
        <v>12500</v>
      </c>
      <c r="L14" s="38">
        <f t="shared" si="3"/>
        <v>12500</v>
      </c>
      <c r="P14" s="30">
        <f>IFERROR(_xlfn.AGGREGATE(15,6,(ROW(Deviz!$B$5:$B$204)-4)/((Deviz!$B$5:$B$204&lt;&gt;"")*(COUNTIFS(Măsurători!$B$5:$B$2004,$D$1,Măsurători!$C$5:$C$2004,Deviz!$B$5:$B$204)&gt;0)),4),0)</f>
        <v>6</v>
      </c>
    </row>
    <row r="15" spans="2:16" x14ac:dyDescent="0.2">
      <c r="B15" s="37" t="str">
        <f>IF($P15=0,"",INDEX(Deviz!$B$5:$B$204,$P15))</f>
        <v>P07</v>
      </c>
      <c r="C15" s="21" t="str">
        <f>IF($P15=0,"",INDEX(Deviz!$C$5:$C$204,$P15)&amp;IF(INDEX(Deviz!$H$5:$H$204,$P15)="Suplimentar"," (suplimentar)",""))</f>
        <v>Instalație electrică – circuite noi</v>
      </c>
      <c r="D15" s="22" t="str">
        <f>IF($P15=0,"",INDEX(Deviz!$D$5:$D$204,$P15))</f>
        <v>ml</v>
      </c>
      <c r="E15" s="23">
        <f>IF($P15=0,"",INDEX(Deviz!$E$5:$E$204,$P15))</f>
        <v>650</v>
      </c>
      <c r="F15" s="23">
        <f>IF($P15=0,"",SUMIFS(Măsurători!$G$5:$G$2004,Măsurători!$C$5:$C$2004,B15,Măsurători!$B$5:$B$2004,"&lt;"&amp;$D$1))</f>
        <v>300</v>
      </c>
      <c r="G15" s="31">
        <f>IF($P15=0,"",SUMIFS(Măsurători!$G$5:$G$2004,Măsurători!$C$5:$C$2004,B15,Măsurători!$B$5:$B$2004,$D$1))</f>
        <v>260</v>
      </c>
      <c r="H15" s="23">
        <f t="shared" si="0"/>
        <v>560</v>
      </c>
      <c r="I15" s="32">
        <f t="shared" si="1"/>
        <v>0.86153846153846159</v>
      </c>
      <c r="J15" s="23">
        <f>IF($P15=0,"",INDEX(Deviz!$F$5:$F$204,$P15))</f>
        <v>38</v>
      </c>
      <c r="K15" s="31">
        <f t="shared" si="2"/>
        <v>9880</v>
      </c>
      <c r="L15" s="38">
        <f t="shared" si="3"/>
        <v>21280</v>
      </c>
      <c r="P15" s="30">
        <f>IFERROR(_xlfn.AGGREGATE(15,6,(ROW(Deviz!$B$5:$B$204)-4)/((Deviz!$B$5:$B$204&lt;&gt;"")*(COUNTIFS(Măsurători!$B$5:$B$2004,$D$1,Măsurători!$C$5:$C$2004,Deviz!$B$5:$B$204)&gt;0)),5),0)</f>
        <v>7</v>
      </c>
    </row>
    <row r="16" spans="2:16" ht="25.5" x14ac:dyDescent="0.2">
      <c r="B16" s="37" t="str">
        <f>IF($P16=0,"",INDEX(Deviz!$B$5:$B$204,$P16))</f>
        <v>S01</v>
      </c>
      <c r="C16" s="21" t="str">
        <f>IF($P16=0,"",INDEX(Deviz!$C$5:$C$204,$P16)&amp;IF(INDEX(Deviz!$H$5:$H$204,$P16)="Suplimentar"," (suplimentar)",""))</f>
        <v>Hidroizolație grup sanitar (suplimentar)</v>
      </c>
      <c r="D16" s="22" t="str">
        <f>IF($P16=0,"",INDEX(Deviz!$D$5:$D$204,$P16))</f>
        <v>mp</v>
      </c>
      <c r="E16" s="23">
        <f>IF($P16=0,"",INDEX(Deviz!$E$5:$E$204,$P16))</f>
        <v>45</v>
      </c>
      <c r="F16" s="23">
        <f>IF($P16=0,"",SUMIFS(Măsurători!$G$5:$G$2004,Măsurători!$C$5:$C$2004,B16,Măsurători!$B$5:$B$2004,"&lt;"&amp;$D$1))</f>
        <v>0</v>
      </c>
      <c r="G16" s="31">
        <f>IF($P16=0,"",SUMIFS(Măsurători!$G$5:$G$2004,Măsurători!$C$5:$C$2004,B16,Măsurători!$B$5:$B$2004,$D$1))</f>
        <v>45</v>
      </c>
      <c r="H16" s="23">
        <f t="shared" si="0"/>
        <v>45</v>
      </c>
      <c r="I16" s="32">
        <f t="shared" si="1"/>
        <v>1</v>
      </c>
      <c r="J16" s="23">
        <f>IF($P16=0,"",INDEX(Deviz!$F$5:$F$204,$P16))</f>
        <v>95</v>
      </c>
      <c r="K16" s="31">
        <f t="shared" si="2"/>
        <v>4275</v>
      </c>
      <c r="L16" s="38">
        <f t="shared" si="3"/>
        <v>4275</v>
      </c>
      <c r="P16" s="30">
        <f>IFERROR(_xlfn.AGGREGATE(15,6,(ROW(Deviz!$B$5:$B$204)-4)/((Deviz!$B$5:$B$204&lt;&gt;"")*(COUNTIFS(Măsurători!$B$5:$B$2004,$D$1,Măsurători!$C$5:$C$2004,Deviz!$B$5:$B$204)&gt;0)),6),0)</f>
        <v>9</v>
      </c>
    </row>
    <row r="17" spans="2:16" ht="25.5" x14ac:dyDescent="0.2">
      <c r="B17" s="37" t="str">
        <f>IF($P17=0,"",INDEX(Deviz!$B$5:$B$204,$P17))</f>
        <v>S02</v>
      </c>
      <c r="C17" s="21" t="str">
        <f>IF($P17=0,"",INDEX(Deviz!$C$5:$C$204,$P17)&amp;IF(INDEX(Deviz!$H$5:$H$204,$P17)="Suplimentar"," (suplimentar)",""))</f>
        <v>Plafon casetat suplimentar (suplimentar)</v>
      </c>
      <c r="D17" s="22" t="str">
        <f>IF($P17=0,"",INDEX(Deviz!$D$5:$D$204,$P17))</f>
        <v>mp</v>
      </c>
      <c r="E17" s="23">
        <f>IF($P17=0,"",INDEX(Deviz!$E$5:$E$204,$P17))</f>
        <v>60</v>
      </c>
      <c r="F17" s="23">
        <f>IF($P17=0,"",SUMIFS(Măsurători!$G$5:$G$2004,Măsurători!$C$5:$C$2004,B17,Măsurători!$B$5:$B$2004,"&lt;"&amp;$D$1))</f>
        <v>0</v>
      </c>
      <c r="G17" s="31">
        <f>IF($P17=0,"",SUMIFS(Măsurători!$G$5:$G$2004,Măsurători!$C$5:$C$2004,B17,Măsurători!$B$5:$B$2004,$D$1))</f>
        <v>20</v>
      </c>
      <c r="H17" s="23">
        <f t="shared" si="0"/>
        <v>20</v>
      </c>
      <c r="I17" s="32">
        <f t="shared" si="1"/>
        <v>0.33333333333333331</v>
      </c>
      <c r="J17" s="23">
        <f>IF($P17=0,"",INDEX(Deviz!$F$5:$F$204,$P17))</f>
        <v>88</v>
      </c>
      <c r="K17" s="31">
        <f t="shared" si="2"/>
        <v>1760</v>
      </c>
      <c r="L17" s="38">
        <f t="shared" si="3"/>
        <v>1760</v>
      </c>
      <c r="P17" s="30">
        <f>IFERROR(_xlfn.AGGREGATE(15,6,(ROW(Deviz!$B$5:$B$204)-4)/((Deviz!$B$5:$B$204&lt;&gt;"")*(COUNTIFS(Măsurători!$B$5:$B$2004,$D$1,Măsurători!$C$5:$C$2004,Deviz!$B$5:$B$204)&gt;0)),7),0)</f>
        <v>10</v>
      </c>
    </row>
    <row r="18" spans="2:16" x14ac:dyDescent="0.2">
      <c r="B18" s="37" t="str">
        <f>IF($P18=0,"",INDEX(Deviz!$B$5:$B$204,$P18))</f>
        <v/>
      </c>
      <c r="C18" s="21" t="str">
        <f>IF($P18=0,"",INDEX(Deviz!$C$5:$C$204,$P18)&amp;IF(INDEX(Deviz!$H$5:$H$204,$P18)="Suplimentar"," (suplimentar)",""))</f>
        <v/>
      </c>
      <c r="D18" s="22" t="str">
        <f>IF($P18=0,"",INDEX(Deviz!$D$5:$D$204,$P18))</f>
        <v/>
      </c>
      <c r="E18" s="23" t="str">
        <f>IF($P18=0,"",INDEX(Deviz!$E$5:$E$204,$P18))</f>
        <v/>
      </c>
      <c r="F18" s="23" t="str">
        <f>IF($P18=0,"",SUMIFS(Măsurători!$G$5:$G$2004,Măsurători!$C$5:$C$2004,B18,Măsurători!$B$5:$B$2004,"&lt;"&amp;$D$1))</f>
        <v/>
      </c>
      <c r="G18" s="31" t="str">
        <f>IF($P18=0,"",SUMIFS(Măsurători!$G$5:$G$2004,Măsurători!$C$5:$C$2004,B18,Măsurători!$B$5:$B$2004,$D$1))</f>
        <v/>
      </c>
      <c r="H18" s="23" t="str">
        <f t="shared" si="0"/>
        <v/>
      </c>
      <c r="I18" s="32" t="str">
        <f t="shared" si="1"/>
        <v/>
      </c>
      <c r="J18" s="23" t="str">
        <f>IF($P18=0,"",INDEX(Deviz!$F$5:$F$204,$P18))</f>
        <v/>
      </c>
      <c r="K18" s="31" t="str">
        <f t="shared" si="2"/>
        <v/>
      </c>
      <c r="L18" s="38" t="str">
        <f t="shared" si="3"/>
        <v/>
      </c>
      <c r="P18" s="30">
        <f>IFERROR(_xlfn.AGGREGATE(15,6,(ROW(Deviz!$B$5:$B$204)-4)/((Deviz!$B$5:$B$204&lt;&gt;"")*(COUNTIFS(Măsurători!$B$5:$B$2004,$D$1,Măsurători!$C$5:$C$2004,Deviz!$B$5:$B$204)&gt;0)),8),0)</f>
        <v>0</v>
      </c>
    </row>
    <row r="19" spans="2:16" x14ac:dyDescent="0.2">
      <c r="B19" s="37" t="str">
        <f>IF($P19=0,"",INDEX(Deviz!$B$5:$B$204,$P19))</f>
        <v/>
      </c>
      <c r="C19" s="21" t="str">
        <f>IF($P19=0,"",INDEX(Deviz!$C$5:$C$204,$P19)&amp;IF(INDEX(Deviz!$H$5:$H$204,$P19)="Suplimentar"," (suplimentar)",""))</f>
        <v/>
      </c>
      <c r="D19" s="22" t="str">
        <f>IF($P19=0,"",INDEX(Deviz!$D$5:$D$204,$P19))</f>
        <v/>
      </c>
      <c r="E19" s="23" t="str">
        <f>IF($P19=0,"",INDEX(Deviz!$E$5:$E$204,$P19))</f>
        <v/>
      </c>
      <c r="F19" s="23" t="str">
        <f>IF($P19=0,"",SUMIFS(Măsurători!$G$5:$G$2004,Măsurători!$C$5:$C$2004,B19,Măsurători!$B$5:$B$2004,"&lt;"&amp;$D$1))</f>
        <v/>
      </c>
      <c r="G19" s="31" t="str">
        <f>IF($P19=0,"",SUMIFS(Măsurători!$G$5:$G$2004,Măsurători!$C$5:$C$2004,B19,Măsurători!$B$5:$B$2004,$D$1))</f>
        <v/>
      </c>
      <c r="H19" s="23" t="str">
        <f t="shared" si="0"/>
        <v/>
      </c>
      <c r="I19" s="32" t="str">
        <f t="shared" si="1"/>
        <v/>
      </c>
      <c r="J19" s="23" t="str">
        <f>IF($P19=0,"",INDEX(Deviz!$F$5:$F$204,$P19))</f>
        <v/>
      </c>
      <c r="K19" s="31" t="str">
        <f t="shared" si="2"/>
        <v/>
      </c>
      <c r="L19" s="38" t="str">
        <f t="shared" si="3"/>
        <v/>
      </c>
      <c r="P19" s="30">
        <f>IFERROR(_xlfn.AGGREGATE(15,6,(ROW(Deviz!$B$5:$B$204)-4)/((Deviz!$B$5:$B$204&lt;&gt;"")*(COUNTIFS(Măsurători!$B$5:$B$2004,$D$1,Măsurători!$C$5:$C$2004,Deviz!$B$5:$B$204)&gt;0)),9),0)</f>
        <v>0</v>
      </c>
    </row>
    <row r="20" spans="2:16" x14ac:dyDescent="0.2">
      <c r="B20" s="37" t="str">
        <f>IF($P20=0,"",INDEX(Deviz!$B$5:$B$204,$P20))</f>
        <v/>
      </c>
      <c r="C20" s="21" t="str">
        <f>IF($P20=0,"",INDEX(Deviz!$C$5:$C$204,$P20)&amp;IF(INDEX(Deviz!$H$5:$H$204,$P20)="Suplimentar"," (suplimentar)",""))</f>
        <v/>
      </c>
      <c r="D20" s="22" t="str">
        <f>IF($P20=0,"",INDEX(Deviz!$D$5:$D$204,$P20))</f>
        <v/>
      </c>
      <c r="E20" s="23" t="str">
        <f>IF($P20=0,"",INDEX(Deviz!$E$5:$E$204,$P20))</f>
        <v/>
      </c>
      <c r="F20" s="23" t="str">
        <f>IF($P20=0,"",SUMIFS(Măsurători!$G$5:$G$2004,Măsurători!$C$5:$C$2004,B20,Măsurători!$B$5:$B$2004,"&lt;"&amp;$D$1))</f>
        <v/>
      </c>
      <c r="G20" s="31" t="str">
        <f>IF($P20=0,"",SUMIFS(Măsurători!$G$5:$G$2004,Măsurători!$C$5:$C$2004,B20,Măsurători!$B$5:$B$2004,$D$1))</f>
        <v/>
      </c>
      <c r="H20" s="23" t="str">
        <f t="shared" si="0"/>
        <v/>
      </c>
      <c r="I20" s="32" t="str">
        <f t="shared" si="1"/>
        <v/>
      </c>
      <c r="J20" s="23" t="str">
        <f>IF($P20=0,"",INDEX(Deviz!$F$5:$F$204,$P20))</f>
        <v/>
      </c>
      <c r="K20" s="31" t="str">
        <f t="shared" si="2"/>
        <v/>
      </c>
      <c r="L20" s="38" t="str">
        <f t="shared" si="3"/>
        <v/>
      </c>
      <c r="P20" s="30">
        <f>IFERROR(_xlfn.AGGREGATE(15,6,(ROW(Deviz!$B$5:$B$204)-4)/((Deviz!$B$5:$B$204&lt;&gt;"")*(COUNTIFS(Măsurători!$B$5:$B$2004,$D$1,Măsurători!$C$5:$C$2004,Deviz!$B$5:$B$204)&gt;0)),10),0)</f>
        <v>0</v>
      </c>
    </row>
    <row r="21" spans="2:16" x14ac:dyDescent="0.2">
      <c r="B21" s="37" t="str">
        <f>IF($P21=0,"",INDEX(Deviz!$B$5:$B$204,$P21))</f>
        <v/>
      </c>
      <c r="C21" s="21" t="str">
        <f>IF($P21=0,"",INDEX(Deviz!$C$5:$C$204,$P21)&amp;IF(INDEX(Deviz!$H$5:$H$204,$P21)="Suplimentar"," (suplimentar)",""))</f>
        <v/>
      </c>
      <c r="D21" s="22" t="str">
        <f>IF($P21=0,"",INDEX(Deviz!$D$5:$D$204,$P21))</f>
        <v/>
      </c>
      <c r="E21" s="23" t="str">
        <f>IF($P21=0,"",INDEX(Deviz!$E$5:$E$204,$P21))</f>
        <v/>
      </c>
      <c r="F21" s="23" t="str">
        <f>IF($P21=0,"",SUMIFS(Măsurători!$G$5:$G$2004,Măsurători!$C$5:$C$2004,B21,Măsurători!$B$5:$B$2004,"&lt;"&amp;$D$1))</f>
        <v/>
      </c>
      <c r="G21" s="31" t="str">
        <f>IF($P21=0,"",SUMIFS(Măsurători!$G$5:$G$2004,Măsurători!$C$5:$C$2004,B21,Măsurători!$B$5:$B$2004,$D$1))</f>
        <v/>
      </c>
      <c r="H21" s="23" t="str">
        <f t="shared" si="0"/>
        <v/>
      </c>
      <c r="I21" s="32" t="str">
        <f t="shared" si="1"/>
        <v/>
      </c>
      <c r="J21" s="23" t="str">
        <f>IF($P21=0,"",INDEX(Deviz!$F$5:$F$204,$P21))</f>
        <v/>
      </c>
      <c r="K21" s="31" t="str">
        <f t="shared" si="2"/>
        <v/>
      </c>
      <c r="L21" s="38" t="str">
        <f t="shared" si="3"/>
        <v/>
      </c>
      <c r="P21" s="30">
        <f>IFERROR(_xlfn.AGGREGATE(15,6,(ROW(Deviz!$B$5:$B$204)-4)/((Deviz!$B$5:$B$204&lt;&gt;"")*(COUNTIFS(Măsurători!$B$5:$B$2004,$D$1,Măsurători!$C$5:$C$2004,Deviz!$B$5:$B$204)&gt;0)),11),0)</f>
        <v>0</v>
      </c>
    </row>
    <row r="22" spans="2:16" x14ac:dyDescent="0.2">
      <c r="B22" s="37" t="str">
        <f>IF($P22=0,"",INDEX(Deviz!$B$5:$B$204,$P22))</f>
        <v/>
      </c>
      <c r="C22" s="21" t="str">
        <f>IF($P22=0,"",INDEX(Deviz!$C$5:$C$204,$P22)&amp;IF(INDEX(Deviz!$H$5:$H$204,$P22)="Suplimentar"," (suplimentar)",""))</f>
        <v/>
      </c>
      <c r="D22" s="22" t="str">
        <f>IF($P22=0,"",INDEX(Deviz!$D$5:$D$204,$P22))</f>
        <v/>
      </c>
      <c r="E22" s="23" t="str">
        <f>IF($P22=0,"",INDEX(Deviz!$E$5:$E$204,$P22))</f>
        <v/>
      </c>
      <c r="F22" s="23" t="str">
        <f>IF($P22=0,"",SUMIFS(Măsurători!$G$5:$G$2004,Măsurători!$C$5:$C$2004,B22,Măsurători!$B$5:$B$2004,"&lt;"&amp;$D$1))</f>
        <v/>
      </c>
      <c r="G22" s="31" t="str">
        <f>IF($P22=0,"",SUMIFS(Măsurători!$G$5:$G$2004,Măsurători!$C$5:$C$2004,B22,Măsurători!$B$5:$B$2004,$D$1))</f>
        <v/>
      </c>
      <c r="H22" s="23" t="str">
        <f t="shared" si="0"/>
        <v/>
      </c>
      <c r="I22" s="32" t="str">
        <f t="shared" si="1"/>
        <v/>
      </c>
      <c r="J22" s="23" t="str">
        <f>IF($P22=0,"",INDEX(Deviz!$F$5:$F$204,$P22))</f>
        <v/>
      </c>
      <c r="K22" s="31" t="str">
        <f t="shared" si="2"/>
        <v/>
      </c>
      <c r="L22" s="38" t="str">
        <f t="shared" si="3"/>
        <v/>
      </c>
      <c r="P22" s="30">
        <f>IFERROR(_xlfn.AGGREGATE(15,6,(ROW(Deviz!$B$5:$B$204)-4)/((Deviz!$B$5:$B$204&lt;&gt;"")*(COUNTIFS(Măsurători!$B$5:$B$2004,$D$1,Măsurători!$C$5:$C$2004,Deviz!$B$5:$B$204)&gt;0)),12),0)</f>
        <v>0</v>
      </c>
    </row>
    <row r="23" spans="2:16" x14ac:dyDescent="0.2">
      <c r="B23" s="37" t="str">
        <f>IF($P23=0,"",INDEX(Deviz!$B$5:$B$204,$P23))</f>
        <v/>
      </c>
      <c r="C23" s="21" t="str">
        <f>IF($P23=0,"",INDEX(Deviz!$C$5:$C$204,$P23)&amp;IF(INDEX(Deviz!$H$5:$H$204,$P23)="Suplimentar"," (suplimentar)",""))</f>
        <v/>
      </c>
      <c r="D23" s="22" t="str">
        <f>IF($P23=0,"",INDEX(Deviz!$D$5:$D$204,$P23))</f>
        <v/>
      </c>
      <c r="E23" s="23" t="str">
        <f>IF($P23=0,"",INDEX(Deviz!$E$5:$E$204,$P23))</f>
        <v/>
      </c>
      <c r="F23" s="23" t="str">
        <f>IF($P23=0,"",SUMIFS(Măsurători!$G$5:$G$2004,Măsurători!$C$5:$C$2004,B23,Măsurători!$B$5:$B$2004,"&lt;"&amp;$D$1))</f>
        <v/>
      </c>
      <c r="G23" s="31" t="str">
        <f>IF($P23=0,"",SUMIFS(Măsurători!$G$5:$G$2004,Măsurători!$C$5:$C$2004,B23,Măsurători!$B$5:$B$2004,$D$1))</f>
        <v/>
      </c>
      <c r="H23" s="23" t="str">
        <f t="shared" si="0"/>
        <v/>
      </c>
      <c r="I23" s="32" t="str">
        <f t="shared" si="1"/>
        <v/>
      </c>
      <c r="J23" s="23" t="str">
        <f>IF($P23=0,"",INDEX(Deviz!$F$5:$F$204,$P23))</f>
        <v/>
      </c>
      <c r="K23" s="31" t="str">
        <f t="shared" si="2"/>
        <v/>
      </c>
      <c r="L23" s="38" t="str">
        <f t="shared" si="3"/>
        <v/>
      </c>
      <c r="P23" s="30">
        <f>IFERROR(_xlfn.AGGREGATE(15,6,(ROW(Deviz!$B$5:$B$204)-4)/((Deviz!$B$5:$B$204&lt;&gt;"")*(COUNTIFS(Măsurători!$B$5:$B$2004,$D$1,Măsurători!$C$5:$C$2004,Deviz!$B$5:$B$204)&gt;0)),13),0)</f>
        <v>0</v>
      </c>
    </row>
    <row r="24" spans="2:16" x14ac:dyDescent="0.2">
      <c r="B24" s="37" t="str">
        <f>IF($P24=0,"",INDEX(Deviz!$B$5:$B$204,$P24))</f>
        <v/>
      </c>
      <c r="C24" s="21" t="str">
        <f>IF($P24=0,"",INDEX(Deviz!$C$5:$C$204,$P24)&amp;IF(INDEX(Deviz!$H$5:$H$204,$P24)="Suplimentar"," (suplimentar)",""))</f>
        <v/>
      </c>
      <c r="D24" s="22" t="str">
        <f>IF($P24=0,"",INDEX(Deviz!$D$5:$D$204,$P24))</f>
        <v/>
      </c>
      <c r="E24" s="23" t="str">
        <f>IF($P24=0,"",INDEX(Deviz!$E$5:$E$204,$P24))</f>
        <v/>
      </c>
      <c r="F24" s="23" t="str">
        <f>IF($P24=0,"",SUMIFS(Măsurători!$G$5:$G$2004,Măsurători!$C$5:$C$2004,B24,Măsurători!$B$5:$B$2004,"&lt;"&amp;$D$1))</f>
        <v/>
      </c>
      <c r="G24" s="31" t="str">
        <f>IF($P24=0,"",SUMIFS(Măsurători!$G$5:$G$2004,Măsurători!$C$5:$C$2004,B24,Măsurători!$B$5:$B$2004,$D$1))</f>
        <v/>
      </c>
      <c r="H24" s="23" t="str">
        <f t="shared" si="0"/>
        <v/>
      </c>
      <c r="I24" s="32" t="str">
        <f t="shared" si="1"/>
        <v/>
      </c>
      <c r="J24" s="23" t="str">
        <f>IF($P24=0,"",INDEX(Deviz!$F$5:$F$204,$P24))</f>
        <v/>
      </c>
      <c r="K24" s="31" t="str">
        <f t="shared" si="2"/>
        <v/>
      </c>
      <c r="L24" s="38" t="str">
        <f t="shared" si="3"/>
        <v/>
      </c>
      <c r="P24" s="30">
        <f>IFERROR(_xlfn.AGGREGATE(15,6,(ROW(Deviz!$B$5:$B$204)-4)/((Deviz!$B$5:$B$204&lt;&gt;"")*(COUNTIFS(Măsurători!$B$5:$B$2004,$D$1,Măsurători!$C$5:$C$2004,Deviz!$B$5:$B$204)&gt;0)),14),0)</f>
        <v>0</v>
      </c>
    </row>
    <row r="25" spans="2:16" x14ac:dyDescent="0.2">
      <c r="B25" s="37" t="str">
        <f>IF($P25=0,"",INDEX(Deviz!$B$5:$B$204,$P25))</f>
        <v/>
      </c>
      <c r="C25" s="21" t="str">
        <f>IF($P25=0,"",INDEX(Deviz!$C$5:$C$204,$P25)&amp;IF(INDEX(Deviz!$H$5:$H$204,$P25)="Suplimentar"," (suplimentar)",""))</f>
        <v/>
      </c>
      <c r="D25" s="22" t="str">
        <f>IF($P25=0,"",INDEX(Deviz!$D$5:$D$204,$P25))</f>
        <v/>
      </c>
      <c r="E25" s="23" t="str">
        <f>IF($P25=0,"",INDEX(Deviz!$E$5:$E$204,$P25))</f>
        <v/>
      </c>
      <c r="F25" s="23" t="str">
        <f>IF($P25=0,"",SUMIFS(Măsurători!$G$5:$G$2004,Măsurători!$C$5:$C$2004,B25,Măsurători!$B$5:$B$2004,"&lt;"&amp;$D$1))</f>
        <v/>
      </c>
      <c r="G25" s="31" t="str">
        <f>IF($P25=0,"",SUMIFS(Măsurători!$G$5:$G$2004,Măsurători!$C$5:$C$2004,B25,Măsurători!$B$5:$B$2004,$D$1))</f>
        <v/>
      </c>
      <c r="H25" s="23" t="str">
        <f t="shared" si="0"/>
        <v/>
      </c>
      <c r="I25" s="32" t="str">
        <f t="shared" si="1"/>
        <v/>
      </c>
      <c r="J25" s="23" t="str">
        <f>IF($P25=0,"",INDEX(Deviz!$F$5:$F$204,$P25))</f>
        <v/>
      </c>
      <c r="K25" s="31" t="str">
        <f t="shared" si="2"/>
        <v/>
      </c>
      <c r="L25" s="38" t="str">
        <f t="shared" si="3"/>
        <v/>
      </c>
      <c r="P25" s="30">
        <f>IFERROR(_xlfn.AGGREGATE(15,6,(ROW(Deviz!$B$5:$B$204)-4)/((Deviz!$B$5:$B$204&lt;&gt;"")*(COUNTIFS(Măsurători!$B$5:$B$2004,$D$1,Măsurători!$C$5:$C$2004,Deviz!$B$5:$B$204)&gt;0)),15),0)</f>
        <v>0</v>
      </c>
    </row>
    <row r="26" spans="2:16" x14ac:dyDescent="0.2">
      <c r="B26" s="37" t="str">
        <f>IF($P26=0,"",INDEX(Deviz!$B$5:$B$204,$P26))</f>
        <v/>
      </c>
      <c r="C26" s="21" t="str">
        <f>IF($P26=0,"",INDEX(Deviz!$C$5:$C$204,$P26)&amp;IF(INDEX(Deviz!$H$5:$H$204,$P26)="Suplimentar"," (suplimentar)",""))</f>
        <v/>
      </c>
      <c r="D26" s="22" t="str">
        <f>IF($P26=0,"",INDEX(Deviz!$D$5:$D$204,$P26))</f>
        <v/>
      </c>
      <c r="E26" s="23" t="str">
        <f>IF($P26=0,"",INDEX(Deviz!$E$5:$E$204,$P26))</f>
        <v/>
      </c>
      <c r="F26" s="23" t="str">
        <f>IF($P26=0,"",SUMIFS(Măsurători!$G$5:$G$2004,Măsurători!$C$5:$C$2004,B26,Măsurători!$B$5:$B$2004,"&lt;"&amp;$D$1))</f>
        <v/>
      </c>
      <c r="G26" s="31" t="str">
        <f>IF($P26=0,"",SUMIFS(Măsurători!$G$5:$G$2004,Măsurători!$C$5:$C$2004,B26,Măsurători!$B$5:$B$2004,$D$1))</f>
        <v/>
      </c>
      <c r="H26" s="23" t="str">
        <f t="shared" si="0"/>
        <v/>
      </c>
      <c r="I26" s="32" t="str">
        <f t="shared" si="1"/>
        <v/>
      </c>
      <c r="J26" s="23" t="str">
        <f>IF($P26=0,"",INDEX(Deviz!$F$5:$F$204,$P26))</f>
        <v/>
      </c>
      <c r="K26" s="31" t="str">
        <f t="shared" si="2"/>
        <v/>
      </c>
      <c r="L26" s="38" t="str">
        <f t="shared" si="3"/>
        <v/>
      </c>
      <c r="P26" s="30">
        <f>IFERROR(_xlfn.AGGREGATE(15,6,(ROW(Deviz!$B$5:$B$204)-4)/((Deviz!$B$5:$B$204&lt;&gt;"")*(COUNTIFS(Măsurători!$B$5:$B$2004,$D$1,Măsurători!$C$5:$C$2004,Deviz!$B$5:$B$204)&gt;0)),16),0)</f>
        <v>0</v>
      </c>
    </row>
    <row r="27" spans="2:16" x14ac:dyDescent="0.2">
      <c r="B27" s="33"/>
      <c r="F27" s="64" t="s">
        <v>102</v>
      </c>
      <c r="G27" s="64"/>
      <c r="H27" s="64"/>
      <c r="I27" s="64"/>
      <c r="J27" s="64"/>
      <c r="K27" s="64"/>
      <c r="L27" s="38">
        <f>IF(RandS=0,"",INDEX('Registru situații'!$E$5:$E$64,RandS))</f>
        <v>65575</v>
      </c>
    </row>
    <row r="28" spans="2:16" x14ac:dyDescent="0.2">
      <c r="B28" s="33"/>
      <c r="F28" s="54" t="str">
        <f>"Avans recuperat ("&amp;TEXT(RecAvans*100,"0")&amp;"% din situație):"</f>
        <v>Avans recuperat (15% din situație):</v>
      </c>
      <c r="G28" s="54"/>
      <c r="H28" s="54"/>
      <c r="I28" s="54"/>
      <c r="J28" s="54"/>
      <c r="K28" s="54"/>
      <c r="L28" s="38">
        <f>IF(RandS=0,"",-INDEX('Registru situații'!$F$5:$F$64,RandS))</f>
        <v>-9836.25</v>
      </c>
    </row>
    <row r="29" spans="2:16" x14ac:dyDescent="0.2">
      <c r="B29" s="33"/>
      <c r="F29" s="54" t="s">
        <v>103</v>
      </c>
      <c r="G29" s="54"/>
      <c r="H29" s="54"/>
      <c r="I29" s="54"/>
      <c r="J29" s="54"/>
      <c r="K29" s="54"/>
      <c r="L29" s="38">
        <f>IF(RandS=0,"",INDEX('Registru situații'!$G$5:$G$64,RandS))</f>
        <v>55738.75</v>
      </c>
    </row>
    <row r="30" spans="2:16" x14ac:dyDescent="0.2">
      <c r="B30" s="33"/>
      <c r="F30" s="54" t="str">
        <f>"TVA ("&amp;TEXT(CotaTVA*100,"0")&amp;"%):"</f>
        <v>TVA (21%):</v>
      </c>
      <c r="G30" s="54"/>
      <c r="H30" s="54"/>
      <c r="I30" s="54"/>
      <c r="J30" s="54"/>
      <c r="K30" s="54"/>
      <c r="L30" s="38">
        <f>IF(RandS=0,"",INDEX('Registru situații'!$H$5:$H$64,RandS))</f>
        <v>11705.14</v>
      </c>
    </row>
    <row r="31" spans="2:16" x14ac:dyDescent="0.2">
      <c r="B31" s="33"/>
      <c r="F31" s="55" t="s">
        <v>104</v>
      </c>
      <c r="G31" s="55"/>
      <c r="H31" s="55"/>
      <c r="I31" s="55"/>
      <c r="J31" s="55"/>
      <c r="K31" s="55"/>
      <c r="L31" s="39">
        <f>IF(RandS=0,"",INDEX('Registru situații'!$I$5:$I$64,RandS))</f>
        <v>67443.89</v>
      </c>
    </row>
    <row r="32" spans="2:16" x14ac:dyDescent="0.2">
      <c r="B32" s="33"/>
      <c r="F32" s="54" t="str">
        <f>"Garanție de bună execuție reținută ("&amp;TEXT(Garantie*100,"0")&amp;"%):"</f>
        <v>Garanție de bună execuție reținută (5%):</v>
      </c>
      <c r="G32" s="54"/>
      <c r="H32" s="54"/>
      <c r="I32" s="54"/>
      <c r="J32" s="54"/>
      <c r="K32" s="54"/>
      <c r="L32" s="38">
        <f>IF(RandS=0,"",-INDEX('Registru situații'!$J$5:$J$64,RandS))</f>
        <v>-3372.19</v>
      </c>
    </row>
    <row r="33" spans="2:12" x14ac:dyDescent="0.2">
      <c r="B33" s="33"/>
      <c r="F33" s="56" t="s">
        <v>105</v>
      </c>
      <c r="G33" s="56"/>
      <c r="H33" s="56"/>
      <c r="I33" s="56"/>
      <c r="J33" s="56"/>
      <c r="K33" s="56"/>
      <c r="L33" s="40">
        <f>IF(RandS=0,"",INDEX('Registru situații'!$K$5:$K$64,RandS))</f>
        <v>64071.7</v>
      </c>
    </row>
    <row r="34" spans="2:12" x14ac:dyDescent="0.2">
      <c r="B34" s="33"/>
      <c r="L34" s="34"/>
    </row>
    <row r="35" spans="2:12" ht="27.95" customHeight="1" x14ac:dyDescent="0.2">
      <c r="B35" s="49" t="str">
        <f>IF(RandS=0,"","Cumulat de la începutul lucrării: "&amp;FIXED(INDEX('Registru situații'!$P$5:$P$64,RandS),2)&amp;" lei din "&amp;FIXED(Deviz!$G$205,2)&amp;" lei în deviz ("&amp;TEXT(INDEX('Registru situații'!$P$5:$P$64,RandS)/Deviz!$G$205*100,"0")&amp;"%)."&amp;IF(COUNTIF($I$11:$I$26,"&gt;1")&gt;0,"  Atenție: există partide executate peste cantitatea din deviz.",""))</f>
        <v>Cumulat de la începutul lucrării: 107.695,00 lei din 198.395,00 lei în deviz (54%).  Atenție: există partide executate peste cantitatea din deviz.</v>
      </c>
      <c r="C35" s="50"/>
      <c r="D35" s="50"/>
      <c r="E35" s="50"/>
      <c r="F35" s="50"/>
      <c r="G35" s="50"/>
      <c r="H35" s="50"/>
      <c r="I35" s="50"/>
      <c r="J35" s="50"/>
      <c r="K35" s="50"/>
      <c r="L35" s="51"/>
    </row>
    <row r="36" spans="2:12" ht="27.95" customHeight="1" x14ac:dyDescent="0.2">
      <c r="B36" s="52" t="str">
        <f>IF(RandS=0,"",IF(IF(RandS=0,"",INDEX('Registru situații'!$Q$5:$Q$64,RandS)&amp;"")="","Situație fără observații.","Observații: "&amp;IF(RandS=0,"",INDEX('Registru situații'!$Q$5:$Q$64,RandS)&amp;"")))</f>
        <v>Observații: Are măsurători cu observații (vezi Măsurători). Neacceptată de beneficiar.</v>
      </c>
      <c r="C36" s="50"/>
      <c r="D36" s="50"/>
      <c r="E36" s="50"/>
      <c r="F36" s="50"/>
      <c r="G36" s="50"/>
      <c r="H36" s="50"/>
      <c r="I36" s="50"/>
      <c r="J36" s="50"/>
      <c r="K36" s="50"/>
      <c r="L36" s="51"/>
    </row>
    <row r="37" spans="2:12" x14ac:dyDescent="0.2">
      <c r="B37" s="53" t="s">
        <v>106</v>
      </c>
      <c r="C37" s="50"/>
      <c r="D37" s="50"/>
      <c r="E37" s="50"/>
      <c r="F37" s="50"/>
      <c r="G37" s="50"/>
      <c r="H37" s="50"/>
      <c r="I37" s="50"/>
      <c r="J37" s="50"/>
      <c r="K37" s="50"/>
      <c r="L37" s="51"/>
    </row>
    <row r="38" spans="2:12" x14ac:dyDescent="0.2">
      <c r="B38" s="33"/>
      <c r="L38" s="34"/>
    </row>
    <row r="39" spans="2:12" x14ac:dyDescent="0.2">
      <c r="B39" s="41" t="s">
        <v>2</v>
      </c>
      <c r="C39" s="4"/>
      <c r="D39" s="4"/>
      <c r="E39" s="4"/>
      <c r="F39" s="4"/>
      <c r="G39" s="4"/>
      <c r="H39" s="4" t="s">
        <v>107</v>
      </c>
      <c r="I39" s="4"/>
      <c r="J39" s="4"/>
      <c r="K39" s="4"/>
      <c r="L39" s="42"/>
    </row>
    <row r="40" spans="2:12" x14ac:dyDescent="0.2">
      <c r="B40" s="43" t="str">
        <f>RespA</f>
        <v>ing. Radu Marin</v>
      </c>
      <c r="C40" s="44"/>
      <c r="D40" s="44"/>
      <c r="E40" s="44"/>
      <c r="F40" s="44"/>
      <c r="G40" s="44"/>
      <c r="H40" s="44" t="str">
        <f>RespB</f>
        <v>ing. Laura Pop</v>
      </c>
      <c r="I40" s="44"/>
      <c r="J40" s="44"/>
      <c r="K40" s="44"/>
      <c r="L40" s="45"/>
    </row>
    <row r="41" spans="2:12" x14ac:dyDescent="0.2">
      <c r="B41" s="33"/>
      <c r="L41" s="34"/>
    </row>
    <row r="42" spans="2:12" x14ac:dyDescent="0.2">
      <c r="B42" s="33" t="s">
        <v>108</v>
      </c>
      <c r="H42" s="1" t="s">
        <v>108</v>
      </c>
      <c r="L42" s="34"/>
    </row>
    <row r="43" spans="2:12" x14ac:dyDescent="0.2"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48"/>
    </row>
    <row r="1000" spans="702:702" ht="15" x14ac:dyDescent="0.25">
      <c r="ZZ1000"/>
    </row>
  </sheetData>
  <mergeCells count="15">
    <mergeCell ref="F27:K27"/>
    <mergeCell ref="B3:L3"/>
    <mergeCell ref="B4:L4"/>
    <mergeCell ref="B5:L5"/>
    <mergeCell ref="B7:L7"/>
    <mergeCell ref="B8:L8"/>
    <mergeCell ref="B35:L35"/>
    <mergeCell ref="B36:L36"/>
    <mergeCell ref="B37:L37"/>
    <mergeCell ref="F28:K28"/>
    <mergeCell ref="F29:K29"/>
    <mergeCell ref="F30:K30"/>
    <mergeCell ref="F31:K31"/>
    <mergeCell ref="F32:K32"/>
    <mergeCell ref="F33:K33"/>
  </mergeCells>
  <conditionalFormatting sqref="I11:I26">
    <cfRule type="expression" dxfId="1" priority="1" stopIfTrue="1">
      <formula>AND(ISNUMBER($I11),$I11&gt;1)</formula>
    </cfRule>
  </conditionalFormatting>
  <printOptions horizontalCentered="1"/>
  <pageMargins left="0.7" right="0.7" top="0.75" bottom="0.75" header="0.3" footer="0.3"/>
  <pageSetup scale="61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0FF5-3E33-4153-B64A-0B95E131E616}">
  <dimension ref="B1:Q6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15.7109375" style="1" customWidth="1"/>
    <col min="4" max="4" width="10.7109375" style="1" customWidth="1"/>
    <col min="5" max="5" width="12.7109375" style="1" customWidth="1"/>
    <col min="6" max="6" width="11.7109375" style="1" customWidth="1"/>
    <col min="7" max="7" width="12.7109375" style="1" customWidth="1"/>
    <col min="8" max="8" width="11.7109375" style="1" customWidth="1"/>
    <col min="9" max="9" width="12.7109375" style="1" customWidth="1"/>
    <col min="10" max="10" width="11.7109375" style="1" customWidth="1"/>
    <col min="11" max="11" width="12.7109375" style="1" customWidth="1"/>
    <col min="12" max="12" width="11.7109375" style="1" customWidth="1"/>
    <col min="13" max="13" width="10.7109375" style="1" customWidth="1"/>
    <col min="14" max="15" width="11.7109375" style="1" customWidth="1"/>
    <col min="16" max="16" width="12.7109375" style="1" customWidth="1"/>
    <col min="17" max="17" width="34.7109375" style="1" customWidth="1"/>
    <col min="18" max="16384" width="11.42578125" style="1"/>
  </cols>
  <sheetData>
    <row r="1" spans="2:17" ht="21" x14ac:dyDescent="0.35">
      <c r="B1" s="2" t="s">
        <v>74</v>
      </c>
    </row>
    <row r="2" spans="2:17" x14ac:dyDescent="0.2">
      <c r="B2" s="3" t="s">
        <v>75</v>
      </c>
    </row>
    <row r="4" spans="2:17" ht="44.1" customHeight="1" x14ac:dyDescent="0.2">
      <c r="B4" s="9" t="s">
        <v>65</v>
      </c>
      <c r="C4" s="9" t="s">
        <v>76</v>
      </c>
      <c r="D4" s="9" t="s">
        <v>77</v>
      </c>
      <c r="E4" s="9" t="s">
        <v>78</v>
      </c>
      <c r="F4" s="9" t="s">
        <v>79</v>
      </c>
      <c r="G4" s="9" t="s">
        <v>80</v>
      </c>
      <c r="H4" s="9" t="s">
        <v>81</v>
      </c>
      <c r="I4" s="9" t="s">
        <v>82</v>
      </c>
      <c r="J4" s="9" t="s">
        <v>83</v>
      </c>
      <c r="K4" s="9" t="s">
        <v>84</v>
      </c>
      <c r="L4" s="9" t="s">
        <v>85</v>
      </c>
      <c r="M4" s="9" t="s">
        <v>86</v>
      </c>
      <c r="N4" s="9" t="s">
        <v>87</v>
      </c>
      <c r="O4" s="9" t="s">
        <v>88</v>
      </c>
      <c r="P4" s="9" t="s">
        <v>89</v>
      </c>
      <c r="Q4" s="9" t="s">
        <v>38</v>
      </c>
    </row>
    <row r="5" spans="2:17" ht="25.5" x14ac:dyDescent="0.2">
      <c r="B5" s="11">
        <v>1</v>
      </c>
      <c r="C5" s="27" t="s">
        <v>90</v>
      </c>
      <c r="D5" s="28">
        <f>DATE(2026,9,30)</f>
        <v>46295</v>
      </c>
      <c r="E5" s="15">
        <f>IF(B5="","",SUMIF(Măsurători!$B$5:$B$2004,B5,Măsurători!$H$5:$H$2004))</f>
        <v>42120</v>
      </c>
      <c r="F5" s="15">
        <f>IF(B5="","",ROUND(MIN(RecAvans*E5,MAX(0,Avans-SUM(F$4:F4))),2))</f>
        <v>6318</v>
      </c>
      <c r="G5" s="15">
        <f t="shared" ref="G5:G36" si="0">IF(B5="","",E5-F5)</f>
        <v>35802</v>
      </c>
      <c r="H5" s="15">
        <f t="shared" ref="H5:H36" si="1">IF(B5="","",ROUND(G5*CotaTVA,2))</f>
        <v>7518.42</v>
      </c>
      <c r="I5" s="15">
        <f t="shared" ref="I5:I36" si="2">IF(B5="","",G5+H5)</f>
        <v>43320.42</v>
      </c>
      <c r="J5" s="15">
        <f t="shared" ref="J5:J36" si="3">IF(B5="","",ROUND(I5*Garantie,2))</f>
        <v>2166.02</v>
      </c>
      <c r="K5" s="15">
        <f t="shared" ref="K5:K36" si="4">IF(B5="","",I5-J5)</f>
        <v>41154.400000000001</v>
      </c>
      <c r="L5" s="28">
        <f>DATE(2026,10,2)</f>
        <v>46297</v>
      </c>
      <c r="M5" s="11" t="s">
        <v>91</v>
      </c>
      <c r="N5" s="13">
        <v>30000</v>
      </c>
      <c r="O5" s="15">
        <f t="shared" ref="O5:O36" si="5">IF(B5="","",K5-N(N5))</f>
        <v>11154.400000000001</v>
      </c>
      <c r="P5" s="15">
        <f>IF(B5="","",SUM(E$5:E5))</f>
        <v>42120</v>
      </c>
      <c r="Q5" s="17" t="str">
        <f>IF(B5="","",TRIM(IF(COUNTIF(Măsurători!$B$5:$B$2004,B5)=0,"Nicio măsurătoare. ","")&amp;IF(COUNTIFS(Măsurători!$B$5:$B$2004,B5,Măsurători!$K$5:$K$2004,"&lt;&gt;")&gt;0,"Are măsurători cu observații (vezi Măsurători). ","")&amp;IF(NOT(ISNUMBER(L5)),"Neacceptată de beneficiar. ",IF(M5="","Acceptată, nefacturată. ",""))&amp;IF(P5&gt;Deviz!$G$205,"Cumulat peste valoarea devizului. ","")))</f>
        <v>Are măsurători cu observații (vezi Măsurători).</v>
      </c>
    </row>
    <row r="6" spans="2:17" ht="25.5" x14ac:dyDescent="0.2">
      <c r="B6" s="11">
        <v>2</v>
      </c>
      <c r="C6" s="27" t="s">
        <v>92</v>
      </c>
      <c r="D6" s="28">
        <f>DATE(2026,10,31)</f>
        <v>46326</v>
      </c>
      <c r="E6" s="15">
        <f>IF(B6="","",SUMIF(Măsurători!$B$5:$B$2004,B6,Măsurători!$H$5:$H$2004))</f>
        <v>65575</v>
      </c>
      <c r="F6" s="15">
        <f>IF(B6="","",ROUND(MIN(RecAvans*E6,MAX(0,Avans-SUM(F$4:F5))),2))</f>
        <v>9836.25</v>
      </c>
      <c r="G6" s="15">
        <f t="shared" si="0"/>
        <v>55738.75</v>
      </c>
      <c r="H6" s="15">
        <f t="shared" si="1"/>
        <v>11705.14</v>
      </c>
      <c r="I6" s="15">
        <f t="shared" si="2"/>
        <v>67443.89</v>
      </c>
      <c r="J6" s="15">
        <f t="shared" si="3"/>
        <v>3372.19</v>
      </c>
      <c r="K6" s="15">
        <f t="shared" si="4"/>
        <v>64071.7</v>
      </c>
      <c r="L6" s="28"/>
      <c r="M6" s="11"/>
      <c r="N6" s="13"/>
      <c r="O6" s="15">
        <f t="shared" si="5"/>
        <v>64071.7</v>
      </c>
      <c r="P6" s="15">
        <f>IF(B6="","",SUM(E$5:E6))</f>
        <v>107695</v>
      </c>
      <c r="Q6" s="17" t="str">
        <f>IF(B6="","",TRIM(IF(COUNTIF(Măsurători!$B$5:$B$2004,B6)=0,"Nicio măsurătoare. ","")&amp;IF(COUNTIFS(Măsurători!$B$5:$B$2004,B6,Măsurători!$K$5:$K$2004,"&lt;&gt;")&gt;0,"Are măsurători cu observații (vezi Măsurători). ","")&amp;IF(NOT(ISNUMBER(L6)),"Neacceptată de beneficiar. ",IF(M6="","Acceptată, nefacturată. ",""))&amp;IF(P6&gt;Deviz!$G$205,"Cumulat peste valoarea devizului. ","")))</f>
        <v>Are măsurători cu observații (vezi Măsurători). Neacceptată de beneficiar.</v>
      </c>
    </row>
    <row r="7" spans="2:17" x14ac:dyDescent="0.2">
      <c r="B7" s="11"/>
      <c r="C7" s="27"/>
      <c r="D7" s="28"/>
      <c r="E7" s="15" t="str">
        <f>IF(B7="","",SUMIF(Măsurători!$B$5:$B$2004,B7,Măsurători!$H$5:$H$2004))</f>
        <v/>
      </c>
      <c r="F7" s="15" t="str">
        <f>IF(B7="","",ROUND(MIN(RecAvans*E7,MAX(0,Avans-SUM(F$4:F6))),2))</f>
        <v/>
      </c>
      <c r="G7" s="15" t="str">
        <f t="shared" si="0"/>
        <v/>
      </c>
      <c r="H7" s="15" t="str">
        <f t="shared" si="1"/>
        <v/>
      </c>
      <c r="I7" s="15" t="str">
        <f t="shared" si="2"/>
        <v/>
      </c>
      <c r="J7" s="15" t="str">
        <f t="shared" si="3"/>
        <v/>
      </c>
      <c r="K7" s="15" t="str">
        <f t="shared" si="4"/>
        <v/>
      </c>
      <c r="L7" s="28"/>
      <c r="M7" s="11"/>
      <c r="N7" s="13"/>
      <c r="O7" s="15" t="str">
        <f t="shared" si="5"/>
        <v/>
      </c>
      <c r="P7" s="15" t="str">
        <f>IF(B7="","",SUM(E$5:E7))</f>
        <v/>
      </c>
      <c r="Q7" s="17" t="str">
        <f>IF(B7="","",TRIM(IF(COUNTIF(Măsurători!$B$5:$B$2004,B7)=0,"Nicio măsurătoare. ","")&amp;IF(COUNTIFS(Măsurători!$B$5:$B$2004,B7,Măsurători!$K$5:$K$2004,"&lt;&gt;")&gt;0,"Are măsurători cu observații (vezi Măsurători). ","")&amp;IF(NOT(ISNUMBER(L7)),"Neacceptată de beneficiar. ",IF(M7="","Acceptată, nefacturată. ",""))&amp;IF(P7&gt;Deviz!$G$205,"Cumulat peste valoarea devizului. ","")))</f>
        <v/>
      </c>
    </row>
    <row r="8" spans="2:17" x14ac:dyDescent="0.2">
      <c r="B8" s="11"/>
      <c r="C8" s="27"/>
      <c r="D8" s="28"/>
      <c r="E8" s="15" t="str">
        <f>IF(B8="","",SUMIF(Măsurători!$B$5:$B$2004,B8,Măsurători!$H$5:$H$2004))</f>
        <v/>
      </c>
      <c r="F8" s="15" t="str">
        <f>IF(B8="","",ROUND(MIN(RecAvans*E8,MAX(0,Avans-SUM(F$4:F7))),2))</f>
        <v/>
      </c>
      <c r="G8" s="15" t="str">
        <f t="shared" si="0"/>
        <v/>
      </c>
      <c r="H8" s="15" t="str">
        <f t="shared" si="1"/>
        <v/>
      </c>
      <c r="I8" s="15" t="str">
        <f t="shared" si="2"/>
        <v/>
      </c>
      <c r="J8" s="15" t="str">
        <f t="shared" si="3"/>
        <v/>
      </c>
      <c r="K8" s="15" t="str">
        <f t="shared" si="4"/>
        <v/>
      </c>
      <c r="L8" s="28"/>
      <c r="M8" s="11"/>
      <c r="N8" s="13"/>
      <c r="O8" s="15" t="str">
        <f t="shared" si="5"/>
        <v/>
      </c>
      <c r="P8" s="15" t="str">
        <f>IF(B8="","",SUM(E$5:E8))</f>
        <v/>
      </c>
      <c r="Q8" s="17" t="str">
        <f>IF(B8="","",TRIM(IF(COUNTIF(Măsurători!$B$5:$B$2004,B8)=0,"Nicio măsurătoare. ","")&amp;IF(COUNTIFS(Măsurători!$B$5:$B$2004,B8,Măsurători!$K$5:$K$2004,"&lt;&gt;")&gt;0,"Are măsurători cu observații (vezi Măsurători). ","")&amp;IF(NOT(ISNUMBER(L8)),"Neacceptată de beneficiar. ",IF(M8="","Acceptată, nefacturată. ",""))&amp;IF(P8&gt;Deviz!$G$205,"Cumulat peste valoarea devizului. ","")))</f>
        <v/>
      </c>
    </row>
    <row r="9" spans="2:17" x14ac:dyDescent="0.2">
      <c r="B9" s="11"/>
      <c r="C9" s="27"/>
      <c r="D9" s="28"/>
      <c r="E9" s="15" t="str">
        <f>IF(B9="","",SUMIF(Măsurători!$B$5:$B$2004,B9,Măsurători!$H$5:$H$2004))</f>
        <v/>
      </c>
      <c r="F9" s="15" t="str">
        <f>IF(B9="","",ROUND(MIN(RecAvans*E9,MAX(0,Avans-SUM(F$4:F8))),2))</f>
        <v/>
      </c>
      <c r="G9" s="15" t="str">
        <f t="shared" si="0"/>
        <v/>
      </c>
      <c r="H9" s="15" t="str">
        <f t="shared" si="1"/>
        <v/>
      </c>
      <c r="I9" s="15" t="str">
        <f t="shared" si="2"/>
        <v/>
      </c>
      <c r="J9" s="15" t="str">
        <f t="shared" si="3"/>
        <v/>
      </c>
      <c r="K9" s="15" t="str">
        <f t="shared" si="4"/>
        <v/>
      </c>
      <c r="L9" s="28"/>
      <c r="M9" s="11"/>
      <c r="N9" s="13"/>
      <c r="O9" s="15" t="str">
        <f t="shared" si="5"/>
        <v/>
      </c>
      <c r="P9" s="15" t="str">
        <f>IF(B9="","",SUM(E$5:E9))</f>
        <v/>
      </c>
      <c r="Q9" s="17" t="str">
        <f>IF(B9="","",TRIM(IF(COUNTIF(Măsurători!$B$5:$B$2004,B9)=0,"Nicio măsurătoare. ","")&amp;IF(COUNTIFS(Măsurători!$B$5:$B$2004,B9,Măsurători!$K$5:$K$2004,"&lt;&gt;")&gt;0,"Are măsurători cu observații (vezi Măsurători). ","")&amp;IF(NOT(ISNUMBER(L9)),"Neacceptată de beneficiar. ",IF(M9="","Acceptată, nefacturată. ",""))&amp;IF(P9&gt;Deviz!$G$205,"Cumulat peste valoarea devizului. ","")))</f>
        <v/>
      </c>
    </row>
    <row r="10" spans="2:17" x14ac:dyDescent="0.2">
      <c r="B10" s="11"/>
      <c r="C10" s="27"/>
      <c r="D10" s="28"/>
      <c r="E10" s="15" t="str">
        <f>IF(B10="","",SUMIF(Măsurători!$B$5:$B$2004,B10,Măsurători!$H$5:$H$2004))</f>
        <v/>
      </c>
      <c r="F10" s="15" t="str">
        <f>IF(B10="","",ROUND(MIN(RecAvans*E10,MAX(0,Avans-SUM(F$4:F9))),2))</f>
        <v/>
      </c>
      <c r="G10" s="15" t="str">
        <f t="shared" si="0"/>
        <v/>
      </c>
      <c r="H10" s="15" t="str">
        <f t="shared" si="1"/>
        <v/>
      </c>
      <c r="I10" s="15" t="str">
        <f t="shared" si="2"/>
        <v/>
      </c>
      <c r="J10" s="15" t="str">
        <f t="shared" si="3"/>
        <v/>
      </c>
      <c r="K10" s="15" t="str">
        <f t="shared" si="4"/>
        <v/>
      </c>
      <c r="L10" s="28"/>
      <c r="M10" s="11"/>
      <c r="N10" s="13"/>
      <c r="O10" s="15" t="str">
        <f t="shared" si="5"/>
        <v/>
      </c>
      <c r="P10" s="15" t="str">
        <f>IF(B10="","",SUM(E$5:E10))</f>
        <v/>
      </c>
      <c r="Q10" s="17" t="str">
        <f>IF(B10="","",TRIM(IF(COUNTIF(Măsurători!$B$5:$B$2004,B10)=0,"Nicio măsurătoare. ","")&amp;IF(COUNTIFS(Măsurători!$B$5:$B$2004,B10,Măsurători!$K$5:$K$2004,"&lt;&gt;")&gt;0,"Are măsurători cu observații (vezi Măsurători). ","")&amp;IF(NOT(ISNUMBER(L10)),"Neacceptată de beneficiar. ",IF(M10="","Acceptată, nefacturată. ",""))&amp;IF(P10&gt;Deviz!$G$205,"Cumulat peste valoarea devizului. ","")))</f>
        <v/>
      </c>
    </row>
    <row r="11" spans="2:17" x14ac:dyDescent="0.2">
      <c r="B11" s="11"/>
      <c r="C11" s="27"/>
      <c r="D11" s="28"/>
      <c r="E11" s="15" t="str">
        <f>IF(B11="","",SUMIF(Măsurători!$B$5:$B$2004,B11,Măsurători!$H$5:$H$2004))</f>
        <v/>
      </c>
      <c r="F11" s="15" t="str">
        <f>IF(B11="","",ROUND(MIN(RecAvans*E11,MAX(0,Avans-SUM(F$4:F10))),2))</f>
        <v/>
      </c>
      <c r="G11" s="15" t="str">
        <f t="shared" si="0"/>
        <v/>
      </c>
      <c r="H11" s="15" t="str">
        <f t="shared" si="1"/>
        <v/>
      </c>
      <c r="I11" s="15" t="str">
        <f t="shared" si="2"/>
        <v/>
      </c>
      <c r="J11" s="15" t="str">
        <f t="shared" si="3"/>
        <v/>
      </c>
      <c r="K11" s="15" t="str">
        <f t="shared" si="4"/>
        <v/>
      </c>
      <c r="L11" s="28"/>
      <c r="M11" s="11"/>
      <c r="N11" s="13"/>
      <c r="O11" s="15" t="str">
        <f t="shared" si="5"/>
        <v/>
      </c>
      <c r="P11" s="15" t="str">
        <f>IF(B11="","",SUM(E$5:E11))</f>
        <v/>
      </c>
      <c r="Q11" s="17" t="str">
        <f>IF(B11="","",TRIM(IF(COUNTIF(Măsurători!$B$5:$B$2004,B11)=0,"Nicio măsurătoare. ","")&amp;IF(COUNTIFS(Măsurători!$B$5:$B$2004,B11,Măsurători!$K$5:$K$2004,"&lt;&gt;")&gt;0,"Are măsurători cu observații (vezi Măsurători). ","")&amp;IF(NOT(ISNUMBER(L11)),"Neacceptată de beneficiar. ",IF(M11="","Acceptată, nefacturată. ",""))&amp;IF(P11&gt;Deviz!$G$205,"Cumulat peste valoarea devizului. ","")))</f>
        <v/>
      </c>
    </row>
    <row r="12" spans="2:17" x14ac:dyDescent="0.2">
      <c r="B12" s="11"/>
      <c r="C12" s="27"/>
      <c r="D12" s="28"/>
      <c r="E12" s="15" t="str">
        <f>IF(B12="","",SUMIF(Măsurători!$B$5:$B$2004,B12,Măsurători!$H$5:$H$2004))</f>
        <v/>
      </c>
      <c r="F12" s="15" t="str">
        <f>IF(B12="","",ROUND(MIN(RecAvans*E12,MAX(0,Avans-SUM(F$4:F11))),2))</f>
        <v/>
      </c>
      <c r="G12" s="15" t="str">
        <f t="shared" si="0"/>
        <v/>
      </c>
      <c r="H12" s="15" t="str">
        <f t="shared" si="1"/>
        <v/>
      </c>
      <c r="I12" s="15" t="str">
        <f t="shared" si="2"/>
        <v/>
      </c>
      <c r="J12" s="15" t="str">
        <f t="shared" si="3"/>
        <v/>
      </c>
      <c r="K12" s="15" t="str">
        <f t="shared" si="4"/>
        <v/>
      </c>
      <c r="L12" s="28"/>
      <c r="M12" s="11"/>
      <c r="N12" s="13"/>
      <c r="O12" s="15" t="str">
        <f t="shared" si="5"/>
        <v/>
      </c>
      <c r="P12" s="15" t="str">
        <f>IF(B12="","",SUM(E$5:E12))</f>
        <v/>
      </c>
      <c r="Q12" s="17" t="str">
        <f>IF(B12="","",TRIM(IF(COUNTIF(Măsurători!$B$5:$B$2004,B12)=0,"Nicio măsurătoare. ","")&amp;IF(COUNTIFS(Măsurători!$B$5:$B$2004,B12,Măsurători!$K$5:$K$2004,"&lt;&gt;")&gt;0,"Are măsurători cu observații (vezi Măsurători). ","")&amp;IF(NOT(ISNUMBER(L12)),"Neacceptată de beneficiar. ",IF(M12="","Acceptată, nefacturată. ",""))&amp;IF(P12&gt;Deviz!$G$205,"Cumulat peste valoarea devizului. ","")))</f>
        <v/>
      </c>
    </row>
    <row r="13" spans="2:17" x14ac:dyDescent="0.2">
      <c r="B13" s="11"/>
      <c r="C13" s="27"/>
      <c r="D13" s="28"/>
      <c r="E13" s="15" t="str">
        <f>IF(B13="","",SUMIF(Măsurători!$B$5:$B$2004,B13,Măsurători!$H$5:$H$2004))</f>
        <v/>
      </c>
      <c r="F13" s="15" t="str">
        <f>IF(B13="","",ROUND(MIN(RecAvans*E13,MAX(0,Avans-SUM(F$4:F12))),2))</f>
        <v/>
      </c>
      <c r="G13" s="15" t="str">
        <f t="shared" si="0"/>
        <v/>
      </c>
      <c r="H13" s="15" t="str">
        <f t="shared" si="1"/>
        <v/>
      </c>
      <c r="I13" s="15" t="str">
        <f t="shared" si="2"/>
        <v/>
      </c>
      <c r="J13" s="15" t="str">
        <f t="shared" si="3"/>
        <v/>
      </c>
      <c r="K13" s="15" t="str">
        <f t="shared" si="4"/>
        <v/>
      </c>
      <c r="L13" s="28"/>
      <c r="M13" s="11"/>
      <c r="N13" s="13"/>
      <c r="O13" s="15" t="str">
        <f t="shared" si="5"/>
        <v/>
      </c>
      <c r="P13" s="15" t="str">
        <f>IF(B13="","",SUM(E$5:E13))</f>
        <v/>
      </c>
      <c r="Q13" s="17" t="str">
        <f>IF(B13="","",TRIM(IF(COUNTIF(Măsurători!$B$5:$B$2004,B13)=0,"Nicio măsurătoare. ","")&amp;IF(COUNTIFS(Măsurători!$B$5:$B$2004,B13,Măsurători!$K$5:$K$2004,"&lt;&gt;")&gt;0,"Are măsurători cu observații (vezi Măsurători). ","")&amp;IF(NOT(ISNUMBER(L13)),"Neacceptată de beneficiar. ",IF(M13="","Acceptată, nefacturată. ",""))&amp;IF(P13&gt;Deviz!$G$205,"Cumulat peste valoarea devizului. ","")))</f>
        <v/>
      </c>
    </row>
    <row r="14" spans="2:17" x14ac:dyDescent="0.2">
      <c r="B14" s="11"/>
      <c r="C14" s="27"/>
      <c r="D14" s="28"/>
      <c r="E14" s="15" t="str">
        <f>IF(B14="","",SUMIF(Măsurători!$B$5:$B$2004,B14,Măsurători!$H$5:$H$2004))</f>
        <v/>
      </c>
      <c r="F14" s="15" t="str">
        <f>IF(B14="","",ROUND(MIN(RecAvans*E14,MAX(0,Avans-SUM(F$4:F13))),2))</f>
        <v/>
      </c>
      <c r="G14" s="15" t="str">
        <f t="shared" si="0"/>
        <v/>
      </c>
      <c r="H14" s="15" t="str">
        <f t="shared" si="1"/>
        <v/>
      </c>
      <c r="I14" s="15" t="str">
        <f t="shared" si="2"/>
        <v/>
      </c>
      <c r="J14" s="15" t="str">
        <f t="shared" si="3"/>
        <v/>
      </c>
      <c r="K14" s="15" t="str">
        <f t="shared" si="4"/>
        <v/>
      </c>
      <c r="L14" s="28"/>
      <c r="M14" s="11"/>
      <c r="N14" s="13"/>
      <c r="O14" s="15" t="str">
        <f t="shared" si="5"/>
        <v/>
      </c>
      <c r="P14" s="15" t="str">
        <f>IF(B14="","",SUM(E$5:E14))</f>
        <v/>
      </c>
      <c r="Q14" s="17" t="str">
        <f>IF(B14="","",TRIM(IF(COUNTIF(Măsurători!$B$5:$B$2004,B14)=0,"Nicio măsurătoare. ","")&amp;IF(COUNTIFS(Măsurători!$B$5:$B$2004,B14,Măsurători!$K$5:$K$2004,"&lt;&gt;")&gt;0,"Are măsurători cu observații (vezi Măsurători). ","")&amp;IF(NOT(ISNUMBER(L14)),"Neacceptată de beneficiar. ",IF(M14="","Acceptată, nefacturată. ",""))&amp;IF(P14&gt;Deviz!$G$205,"Cumulat peste valoarea devizului. ","")))</f>
        <v/>
      </c>
    </row>
    <row r="15" spans="2:17" x14ac:dyDescent="0.2">
      <c r="B15" s="11"/>
      <c r="C15" s="27"/>
      <c r="D15" s="28"/>
      <c r="E15" s="15" t="str">
        <f>IF(B15="","",SUMIF(Măsurători!$B$5:$B$2004,B15,Măsurători!$H$5:$H$2004))</f>
        <v/>
      </c>
      <c r="F15" s="15" t="str">
        <f>IF(B15="","",ROUND(MIN(RecAvans*E15,MAX(0,Avans-SUM(F$4:F14))),2))</f>
        <v/>
      </c>
      <c r="G15" s="15" t="str">
        <f t="shared" si="0"/>
        <v/>
      </c>
      <c r="H15" s="15" t="str">
        <f t="shared" si="1"/>
        <v/>
      </c>
      <c r="I15" s="15" t="str">
        <f t="shared" si="2"/>
        <v/>
      </c>
      <c r="J15" s="15" t="str">
        <f t="shared" si="3"/>
        <v/>
      </c>
      <c r="K15" s="15" t="str">
        <f t="shared" si="4"/>
        <v/>
      </c>
      <c r="L15" s="28"/>
      <c r="M15" s="11"/>
      <c r="N15" s="13"/>
      <c r="O15" s="15" t="str">
        <f t="shared" si="5"/>
        <v/>
      </c>
      <c r="P15" s="15" t="str">
        <f>IF(B15="","",SUM(E$5:E15))</f>
        <v/>
      </c>
      <c r="Q15" s="17" t="str">
        <f>IF(B15="","",TRIM(IF(COUNTIF(Măsurători!$B$5:$B$2004,B15)=0,"Nicio măsurătoare. ","")&amp;IF(COUNTIFS(Măsurători!$B$5:$B$2004,B15,Măsurători!$K$5:$K$2004,"&lt;&gt;")&gt;0,"Are măsurători cu observații (vezi Măsurători). ","")&amp;IF(NOT(ISNUMBER(L15)),"Neacceptată de beneficiar. ",IF(M15="","Acceptată, nefacturată. ",""))&amp;IF(P15&gt;Deviz!$G$205,"Cumulat peste valoarea devizului. ","")))</f>
        <v/>
      </c>
    </row>
    <row r="16" spans="2:17" x14ac:dyDescent="0.2">
      <c r="B16" s="11"/>
      <c r="C16" s="27"/>
      <c r="D16" s="28"/>
      <c r="E16" s="15" t="str">
        <f>IF(B16="","",SUMIF(Măsurători!$B$5:$B$2004,B16,Măsurători!$H$5:$H$2004))</f>
        <v/>
      </c>
      <c r="F16" s="15" t="str">
        <f>IF(B16="","",ROUND(MIN(RecAvans*E16,MAX(0,Avans-SUM(F$4:F15))),2))</f>
        <v/>
      </c>
      <c r="G16" s="15" t="str">
        <f t="shared" si="0"/>
        <v/>
      </c>
      <c r="H16" s="15" t="str">
        <f t="shared" si="1"/>
        <v/>
      </c>
      <c r="I16" s="15" t="str">
        <f t="shared" si="2"/>
        <v/>
      </c>
      <c r="J16" s="15" t="str">
        <f t="shared" si="3"/>
        <v/>
      </c>
      <c r="K16" s="15" t="str">
        <f t="shared" si="4"/>
        <v/>
      </c>
      <c r="L16" s="28"/>
      <c r="M16" s="11"/>
      <c r="N16" s="13"/>
      <c r="O16" s="15" t="str">
        <f t="shared" si="5"/>
        <v/>
      </c>
      <c r="P16" s="15" t="str">
        <f>IF(B16="","",SUM(E$5:E16))</f>
        <v/>
      </c>
      <c r="Q16" s="17" t="str">
        <f>IF(B16="","",TRIM(IF(COUNTIF(Măsurători!$B$5:$B$2004,B16)=0,"Nicio măsurătoare. ","")&amp;IF(COUNTIFS(Măsurători!$B$5:$B$2004,B16,Măsurători!$K$5:$K$2004,"&lt;&gt;")&gt;0,"Are măsurători cu observații (vezi Măsurători). ","")&amp;IF(NOT(ISNUMBER(L16)),"Neacceptată de beneficiar. ",IF(M16="","Acceptată, nefacturată. ",""))&amp;IF(P16&gt;Deviz!$G$205,"Cumulat peste valoarea devizului. ","")))</f>
        <v/>
      </c>
    </row>
    <row r="17" spans="2:17" x14ac:dyDescent="0.2">
      <c r="B17" s="11"/>
      <c r="C17" s="27"/>
      <c r="D17" s="28"/>
      <c r="E17" s="15" t="str">
        <f>IF(B17="","",SUMIF(Măsurători!$B$5:$B$2004,B17,Măsurători!$H$5:$H$2004))</f>
        <v/>
      </c>
      <c r="F17" s="15" t="str">
        <f>IF(B17="","",ROUND(MIN(RecAvans*E17,MAX(0,Avans-SUM(F$4:F16))),2))</f>
        <v/>
      </c>
      <c r="G17" s="15" t="str">
        <f t="shared" si="0"/>
        <v/>
      </c>
      <c r="H17" s="15" t="str">
        <f t="shared" si="1"/>
        <v/>
      </c>
      <c r="I17" s="15" t="str">
        <f t="shared" si="2"/>
        <v/>
      </c>
      <c r="J17" s="15" t="str">
        <f t="shared" si="3"/>
        <v/>
      </c>
      <c r="K17" s="15" t="str">
        <f t="shared" si="4"/>
        <v/>
      </c>
      <c r="L17" s="28"/>
      <c r="M17" s="11"/>
      <c r="N17" s="13"/>
      <c r="O17" s="15" t="str">
        <f t="shared" si="5"/>
        <v/>
      </c>
      <c r="P17" s="15" t="str">
        <f>IF(B17="","",SUM(E$5:E17))</f>
        <v/>
      </c>
      <c r="Q17" s="17" t="str">
        <f>IF(B17="","",TRIM(IF(COUNTIF(Măsurători!$B$5:$B$2004,B17)=0,"Nicio măsurătoare. ","")&amp;IF(COUNTIFS(Măsurători!$B$5:$B$2004,B17,Măsurători!$K$5:$K$2004,"&lt;&gt;")&gt;0,"Are măsurători cu observații (vezi Măsurători). ","")&amp;IF(NOT(ISNUMBER(L17)),"Neacceptată de beneficiar. ",IF(M17="","Acceptată, nefacturată. ",""))&amp;IF(P17&gt;Deviz!$G$205,"Cumulat peste valoarea devizului. ","")))</f>
        <v/>
      </c>
    </row>
    <row r="18" spans="2:17" x14ac:dyDescent="0.2">
      <c r="B18" s="11"/>
      <c r="C18" s="27"/>
      <c r="D18" s="28"/>
      <c r="E18" s="15" t="str">
        <f>IF(B18="","",SUMIF(Măsurători!$B$5:$B$2004,B18,Măsurători!$H$5:$H$2004))</f>
        <v/>
      </c>
      <c r="F18" s="15" t="str">
        <f>IF(B18="","",ROUND(MIN(RecAvans*E18,MAX(0,Avans-SUM(F$4:F17))),2))</f>
        <v/>
      </c>
      <c r="G18" s="15" t="str">
        <f t="shared" si="0"/>
        <v/>
      </c>
      <c r="H18" s="15" t="str">
        <f t="shared" si="1"/>
        <v/>
      </c>
      <c r="I18" s="15" t="str">
        <f t="shared" si="2"/>
        <v/>
      </c>
      <c r="J18" s="15" t="str">
        <f t="shared" si="3"/>
        <v/>
      </c>
      <c r="K18" s="15" t="str">
        <f t="shared" si="4"/>
        <v/>
      </c>
      <c r="L18" s="28"/>
      <c r="M18" s="11"/>
      <c r="N18" s="13"/>
      <c r="O18" s="15" t="str">
        <f t="shared" si="5"/>
        <v/>
      </c>
      <c r="P18" s="15" t="str">
        <f>IF(B18="","",SUM(E$5:E18))</f>
        <v/>
      </c>
      <c r="Q18" s="17" t="str">
        <f>IF(B18="","",TRIM(IF(COUNTIF(Măsurători!$B$5:$B$2004,B18)=0,"Nicio măsurătoare. ","")&amp;IF(COUNTIFS(Măsurători!$B$5:$B$2004,B18,Măsurători!$K$5:$K$2004,"&lt;&gt;")&gt;0,"Are măsurători cu observații (vezi Măsurători). ","")&amp;IF(NOT(ISNUMBER(L18)),"Neacceptată de beneficiar. ",IF(M18="","Acceptată, nefacturată. ",""))&amp;IF(P18&gt;Deviz!$G$205,"Cumulat peste valoarea devizului. ","")))</f>
        <v/>
      </c>
    </row>
    <row r="19" spans="2:17" x14ac:dyDescent="0.2">
      <c r="B19" s="11"/>
      <c r="C19" s="27"/>
      <c r="D19" s="28"/>
      <c r="E19" s="15" t="str">
        <f>IF(B19="","",SUMIF(Măsurători!$B$5:$B$2004,B19,Măsurători!$H$5:$H$2004))</f>
        <v/>
      </c>
      <c r="F19" s="15" t="str">
        <f>IF(B19="","",ROUND(MIN(RecAvans*E19,MAX(0,Avans-SUM(F$4:F18))),2))</f>
        <v/>
      </c>
      <c r="G19" s="15" t="str">
        <f t="shared" si="0"/>
        <v/>
      </c>
      <c r="H19" s="15" t="str">
        <f t="shared" si="1"/>
        <v/>
      </c>
      <c r="I19" s="15" t="str">
        <f t="shared" si="2"/>
        <v/>
      </c>
      <c r="J19" s="15" t="str">
        <f t="shared" si="3"/>
        <v/>
      </c>
      <c r="K19" s="15" t="str">
        <f t="shared" si="4"/>
        <v/>
      </c>
      <c r="L19" s="28"/>
      <c r="M19" s="11"/>
      <c r="N19" s="13"/>
      <c r="O19" s="15" t="str">
        <f t="shared" si="5"/>
        <v/>
      </c>
      <c r="P19" s="15" t="str">
        <f>IF(B19="","",SUM(E$5:E19))</f>
        <v/>
      </c>
      <c r="Q19" s="17" t="str">
        <f>IF(B19="","",TRIM(IF(COUNTIF(Măsurători!$B$5:$B$2004,B19)=0,"Nicio măsurătoare. ","")&amp;IF(COUNTIFS(Măsurători!$B$5:$B$2004,B19,Măsurători!$K$5:$K$2004,"&lt;&gt;")&gt;0,"Are măsurători cu observații (vezi Măsurători). ","")&amp;IF(NOT(ISNUMBER(L19)),"Neacceptată de beneficiar. ",IF(M19="","Acceptată, nefacturată. ",""))&amp;IF(P19&gt;Deviz!$G$205,"Cumulat peste valoarea devizului. ","")))</f>
        <v/>
      </c>
    </row>
    <row r="20" spans="2:17" x14ac:dyDescent="0.2">
      <c r="B20" s="11"/>
      <c r="C20" s="27"/>
      <c r="D20" s="28"/>
      <c r="E20" s="15" t="str">
        <f>IF(B20="","",SUMIF(Măsurători!$B$5:$B$2004,B20,Măsurători!$H$5:$H$2004))</f>
        <v/>
      </c>
      <c r="F20" s="15" t="str">
        <f>IF(B20="","",ROUND(MIN(RecAvans*E20,MAX(0,Avans-SUM(F$4:F19))),2))</f>
        <v/>
      </c>
      <c r="G20" s="15" t="str">
        <f t="shared" si="0"/>
        <v/>
      </c>
      <c r="H20" s="15" t="str">
        <f t="shared" si="1"/>
        <v/>
      </c>
      <c r="I20" s="15" t="str">
        <f t="shared" si="2"/>
        <v/>
      </c>
      <c r="J20" s="15" t="str">
        <f t="shared" si="3"/>
        <v/>
      </c>
      <c r="K20" s="15" t="str">
        <f t="shared" si="4"/>
        <v/>
      </c>
      <c r="L20" s="28"/>
      <c r="M20" s="11"/>
      <c r="N20" s="13"/>
      <c r="O20" s="15" t="str">
        <f t="shared" si="5"/>
        <v/>
      </c>
      <c r="P20" s="15" t="str">
        <f>IF(B20="","",SUM(E$5:E20))</f>
        <v/>
      </c>
      <c r="Q20" s="17" t="str">
        <f>IF(B20="","",TRIM(IF(COUNTIF(Măsurători!$B$5:$B$2004,B20)=0,"Nicio măsurătoare. ","")&amp;IF(COUNTIFS(Măsurători!$B$5:$B$2004,B20,Măsurători!$K$5:$K$2004,"&lt;&gt;")&gt;0,"Are măsurători cu observații (vezi Măsurători). ","")&amp;IF(NOT(ISNUMBER(L20)),"Neacceptată de beneficiar. ",IF(M20="","Acceptată, nefacturată. ",""))&amp;IF(P20&gt;Deviz!$G$205,"Cumulat peste valoarea devizului. ","")))</f>
        <v/>
      </c>
    </row>
    <row r="21" spans="2:17" x14ac:dyDescent="0.2">
      <c r="B21" s="11"/>
      <c r="C21" s="27"/>
      <c r="D21" s="28"/>
      <c r="E21" s="15" t="str">
        <f>IF(B21="","",SUMIF(Măsurători!$B$5:$B$2004,B21,Măsurători!$H$5:$H$2004))</f>
        <v/>
      </c>
      <c r="F21" s="15" t="str">
        <f>IF(B21="","",ROUND(MIN(RecAvans*E21,MAX(0,Avans-SUM(F$4:F20))),2))</f>
        <v/>
      </c>
      <c r="G21" s="15" t="str">
        <f t="shared" si="0"/>
        <v/>
      </c>
      <c r="H21" s="15" t="str">
        <f t="shared" si="1"/>
        <v/>
      </c>
      <c r="I21" s="15" t="str">
        <f t="shared" si="2"/>
        <v/>
      </c>
      <c r="J21" s="15" t="str">
        <f t="shared" si="3"/>
        <v/>
      </c>
      <c r="K21" s="15" t="str">
        <f t="shared" si="4"/>
        <v/>
      </c>
      <c r="L21" s="28"/>
      <c r="M21" s="11"/>
      <c r="N21" s="13"/>
      <c r="O21" s="15" t="str">
        <f t="shared" si="5"/>
        <v/>
      </c>
      <c r="P21" s="15" t="str">
        <f>IF(B21="","",SUM(E$5:E21))</f>
        <v/>
      </c>
      <c r="Q21" s="17" t="str">
        <f>IF(B21="","",TRIM(IF(COUNTIF(Măsurători!$B$5:$B$2004,B21)=0,"Nicio măsurătoare. ","")&amp;IF(COUNTIFS(Măsurători!$B$5:$B$2004,B21,Măsurători!$K$5:$K$2004,"&lt;&gt;")&gt;0,"Are măsurători cu observații (vezi Măsurători). ","")&amp;IF(NOT(ISNUMBER(L21)),"Neacceptată de beneficiar. ",IF(M21="","Acceptată, nefacturată. ",""))&amp;IF(P21&gt;Deviz!$G$205,"Cumulat peste valoarea devizului. ","")))</f>
        <v/>
      </c>
    </row>
    <row r="22" spans="2:17" x14ac:dyDescent="0.2">
      <c r="B22" s="11"/>
      <c r="C22" s="27"/>
      <c r="D22" s="28"/>
      <c r="E22" s="15" t="str">
        <f>IF(B22="","",SUMIF(Măsurători!$B$5:$B$2004,B22,Măsurători!$H$5:$H$2004))</f>
        <v/>
      </c>
      <c r="F22" s="15" t="str">
        <f>IF(B22="","",ROUND(MIN(RecAvans*E22,MAX(0,Avans-SUM(F$4:F21))),2))</f>
        <v/>
      </c>
      <c r="G22" s="15" t="str">
        <f t="shared" si="0"/>
        <v/>
      </c>
      <c r="H22" s="15" t="str">
        <f t="shared" si="1"/>
        <v/>
      </c>
      <c r="I22" s="15" t="str">
        <f t="shared" si="2"/>
        <v/>
      </c>
      <c r="J22" s="15" t="str">
        <f t="shared" si="3"/>
        <v/>
      </c>
      <c r="K22" s="15" t="str">
        <f t="shared" si="4"/>
        <v/>
      </c>
      <c r="L22" s="28"/>
      <c r="M22" s="11"/>
      <c r="N22" s="13"/>
      <c r="O22" s="15" t="str">
        <f t="shared" si="5"/>
        <v/>
      </c>
      <c r="P22" s="15" t="str">
        <f>IF(B22="","",SUM(E$5:E22))</f>
        <v/>
      </c>
      <c r="Q22" s="17" t="str">
        <f>IF(B22="","",TRIM(IF(COUNTIF(Măsurători!$B$5:$B$2004,B22)=0,"Nicio măsurătoare. ","")&amp;IF(COUNTIFS(Măsurători!$B$5:$B$2004,B22,Măsurători!$K$5:$K$2004,"&lt;&gt;")&gt;0,"Are măsurători cu observații (vezi Măsurători). ","")&amp;IF(NOT(ISNUMBER(L22)),"Neacceptată de beneficiar. ",IF(M22="","Acceptată, nefacturată. ",""))&amp;IF(P22&gt;Deviz!$G$205,"Cumulat peste valoarea devizului. ","")))</f>
        <v/>
      </c>
    </row>
    <row r="23" spans="2:17" x14ac:dyDescent="0.2">
      <c r="B23" s="11"/>
      <c r="C23" s="27"/>
      <c r="D23" s="28"/>
      <c r="E23" s="15" t="str">
        <f>IF(B23="","",SUMIF(Măsurători!$B$5:$B$2004,B23,Măsurători!$H$5:$H$2004))</f>
        <v/>
      </c>
      <c r="F23" s="15" t="str">
        <f>IF(B23="","",ROUND(MIN(RecAvans*E23,MAX(0,Avans-SUM(F$4:F22))),2))</f>
        <v/>
      </c>
      <c r="G23" s="15" t="str">
        <f t="shared" si="0"/>
        <v/>
      </c>
      <c r="H23" s="15" t="str">
        <f t="shared" si="1"/>
        <v/>
      </c>
      <c r="I23" s="15" t="str">
        <f t="shared" si="2"/>
        <v/>
      </c>
      <c r="J23" s="15" t="str">
        <f t="shared" si="3"/>
        <v/>
      </c>
      <c r="K23" s="15" t="str">
        <f t="shared" si="4"/>
        <v/>
      </c>
      <c r="L23" s="28"/>
      <c r="M23" s="11"/>
      <c r="N23" s="13"/>
      <c r="O23" s="15" t="str">
        <f t="shared" si="5"/>
        <v/>
      </c>
      <c r="P23" s="15" t="str">
        <f>IF(B23="","",SUM(E$5:E23))</f>
        <v/>
      </c>
      <c r="Q23" s="17" t="str">
        <f>IF(B23="","",TRIM(IF(COUNTIF(Măsurători!$B$5:$B$2004,B23)=0,"Nicio măsurătoare. ","")&amp;IF(COUNTIFS(Măsurători!$B$5:$B$2004,B23,Măsurători!$K$5:$K$2004,"&lt;&gt;")&gt;0,"Are măsurători cu observații (vezi Măsurători). ","")&amp;IF(NOT(ISNUMBER(L23)),"Neacceptată de beneficiar. ",IF(M23="","Acceptată, nefacturată. ",""))&amp;IF(P23&gt;Deviz!$G$205,"Cumulat peste valoarea devizului. ","")))</f>
        <v/>
      </c>
    </row>
    <row r="24" spans="2:17" x14ac:dyDescent="0.2">
      <c r="B24" s="11"/>
      <c r="C24" s="27"/>
      <c r="D24" s="28"/>
      <c r="E24" s="15" t="str">
        <f>IF(B24="","",SUMIF(Măsurători!$B$5:$B$2004,B24,Măsurători!$H$5:$H$2004))</f>
        <v/>
      </c>
      <c r="F24" s="15" t="str">
        <f>IF(B24="","",ROUND(MIN(RecAvans*E24,MAX(0,Avans-SUM(F$4:F23))),2))</f>
        <v/>
      </c>
      <c r="G24" s="15" t="str">
        <f t="shared" si="0"/>
        <v/>
      </c>
      <c r="H24" s="15" t="str">
        <f t="shared" si="1"/>
        <v/>
      </c>
      <c r="I24" s="15" t="str">
        <f t="shared" si="2"/>
        <v/>
      </c>
      <c r="J24" s="15" t="str">
        <f t="shared" si="3"/>
        <v/>
      </c>
      <c r="K24" s="15" t="str">
        <f t="shared" si="4"/>
        <v/>
      </c>
      <c r="L24" s="28"/>
      <c r="M24" s="11"/>
      <c r="N24" s="13"/>
      <c r="O24" s="15" t="str">
        <f t="shared" si="5"/>
        <v/>
      </c>
      <c r="P24" s="15" t="str">
        <f>IF(B24="","",SUM(E$5:E24))</f>
        <v/>
      </c>
      <c r="Q24" s="17" t="str">
        <f>IF(B24="","",TRIM(IF(COUNTIF(Măsurători!$B$5:$B$2004,B24)=0,"Nicio măsurătoare. ","")&amp;IF(COUNTIFS(Măsurători!$B$5:$B$2004,B24,Măsurători!$K$5:$K$2004,"&lt;&gt;")&gt;0,"Are măsurători cu observații (vezi Măsurători). ","")&amp;IF(NOT(ISNUMBER(L24)),"Neacceptată de beneficiar. ",IF(M24="","Acceptată, nefacturată. ",""))&amp;IF(P24&gt;Deviz!$G$205,"Cumulat peste valoarea devizului. ","")))</f>
        <v/>
      </c>
    </row>
    <row r="25" spans="2:17" x14ac:dyDescent="0.2">
      <c r="B25" s="11"/>
      <c r="C25" s="27"/>
      <c r="D25" s="28"/>
      <c r="E25" s="15" t="str">
        <f>IF(B25="","",SUMIF(Măsurători!$B$5:$B$2004,B25,Măsurători!$H$5:$H$2004))</f>
        <v/>
      </c>
      <c r="F25" s="15" t="str">
        <f>IF(B25="","",ROUND(MIN(RecAvans*E25,MAX(0,Avans-SUM(F$4:F24))),2))</f>
        <v/>
      </c>
      <c r="G25" s="15" t="str">
        <f t="shared" si="0"/>
        <v/>
      </c>
      <c r="H25" s="15" t="str">
        <f t="shared" si="1"/>
        <v/>
      </c>
      <c r="I25" s="15" t="str">
        <f t="shared" si="2"/>
        <v/>
      </c>
      <c r="J25" s="15" t="str">
        <f t="shared" si="3"/>
        <v/>
      </c>
      <c r="K25" s="15" t="str">
        <f t="shared" si="4"/>
        <v/>
      </c>
      <c r="L25" s="28"/>
      <c r="M25" s="11"/>
      <c r="N25" s="13"/>
      <c r="O25" s="15" t="str">
        <f t="shared" si="5"/>
        <v/>
      </c>
      <c r="P25" s="15" t="str">
        <f>IF(B25="","",SUM(E$5:E25))</f>
        <v/>
      </c>
      <c r="Q25" s="17" t="str">
        <f>IF(B25="","",TRIM(IF(COUNTIF(Măsurători!$B$5:$B$2004,B25)=0,"Nicio măsurătoare. ","")&amp;IF(COUNTIFS(Măsurători!$B$5:$B$2004,B25,Măsurători!$K$5:$K$2004,"&lt;&gt;")&gt;0,"Are măsurători cu observații (vezi Măsurători). ","")&amp;IF(NOT(ISNUMBER(L25)),"Neacceptată de beneficiar. ",IF(M25="","Acceptată, nefacturată. ",""))&amp;IF(P25&gt;Deviz!$G$205,"Cumulat peste valoarea devizului. ","")))</f>
        <v/>
      </c>
    </row>
    <row r="26" spans="2:17" x14ac:dyDescent="0.2">
      <c r="B26" s="11"/>
      <c r="C26" s="27"/>
      <c r="D26" s="28"/>
      <c r="E26" s="15" t="str">
        <f>IF(B26="","",SUMIF(Măsurători!$B$5:$B$2004,B26,Măsurători!$H$5:$H$2004))</f>
        <v/>
      </c>
      <c r="F26" s="15" t="str">
        <f>IF(B26="","",ROUND(MIN(RecAvans*E26,MAX(0,Avans-SUM(F$4:F25))),2))</f>
        <v/>
      </c>
      <c r="G26" s="15" t="str">
        <f t="shared" si="0"/>
        <v/>
      </c>
      <c r="H26" s="15" t="str">
        <f t="shared" si="1"/>
        <v/>
      </c>
      <c r="I26" s="15" t="str">
        <f t="shared" si="2"/>
        <v/>
      </c>
      <c r="J26" s="15" t="str">
        <f t="shared" si="3"/>
        <v/>
      </c>
      <c r="K26" s="15" t="str">
        <f t="shared" si="4"/>
        <v/>
      </c>
      <c r="L26" s="28"/>
      <c r="M26" s="11"/>
      <c r="N26" s="13"/>
      <c r="O26" s="15" t="str">
        <f t="shared" si="5"/>
        <v/>
      </c>
      <c r="P26" s="15" t="str">
        <f>IF(B26="","",SUM(E$5:E26))</f>
        <v/>
      </c>
      <c r="Q26" s="17" t="str">
        <f>IF(B26="","",TRIM(IF(COUNTIF(Măsurători!$B$5:$B$2004,B26)=0,"Nicio măsurătoare. ","")&amp;IF(COUNTIFS(Măsurători!$B$5:$B$2004,B26,Măsurători!$K$5:$K$2004,"&lt;&gt;")&gt;0,"Are măsurători cu observații (vezi Măsurători). ","")&amp;IF(NOT(ISNUMBER(L26)),"Neacceptată de beneficiar. ",IF(M26="","Acceptată, nefacturată. ",""))&amp;IF(P26&gt;Deviz!$G$205,"Cumulat peste valoarea devizului. ","")))</f>
        <v/>
      </c>
    </row>
    <row r="27" spans="2:17" x14ac:dyDescent="0.2">
      <c r="B27" s="11"/>
      <c r="C27" s="27"/>
      <c r="D27" s="28"/>
      <c r="E27" s="15" t="str">
        <f>IF(B27="","",SUMIF(Măsurători!$B$5:$B$2004,B27,Măsurători!$H$5:$H$2004))</f>
        <v/>
      </c>
      <c r="F27" s="15" t="str">
        <f>IF(B27="","",ROUND(MIN(RecAvans*E27,MAX(0,Avans-SUM(F$4:F26))),2))</f>
        <v/>
      </c>
      <c r="G27" s="15" t="str">
        <f t="shared" si="0"/>
        <v/>
      </c>
      <c r="H27" s="15" t="str">
        <f t="shared" si="1"/>
        <v/>
      </c>
      <c r="I27" s="15" t="str">
        <f t="shared" si="2"/>
        <v/>
      </c>
      <c r="J27" s="15" t="str">
        <f t="shared" si="3"/>
        <v/>
      </c>
      <c r="K27" s="15" t="str">
        <f t="shared" si="4"/>
        <v/>
      </c>
      <c r="L27" s="28"/>
      <c r="M27" s="11"/>
      <c r="N27" s="13"/>
      <c r="O27" s="15" t="str">
        <f t="shared" si="5"/>
        <v/>
      </c>
      <c r="P27" s="15" t="str">
        <f>IF(B27="","",SUM(E$5:E27))</f>
        <v/>
      </c>
      <c r="Q27" s="17" t="str">
        <f>IF(B27="","",TRIM(IF(COUNTIF(Măsurători!$B$5:$B$2004,B27)=0,"Nicio măsurătoare. ","")&amp;IF(COUNTIFS(Măsurători!$B$5:$B$2004,B27,Măsurători!$K$5:$K$2004,"&lt;&gt;")&gt;0,"Are măsurători cu observații (vezi Măsurători). ","")&amp;IF(NOT(ISNUMBER(L27)),"Neacceptată de beneficiar. ",IF(M27="","Acceptată, nefacturată. ",""))&amp;IF(P27&gt;Deviz!$G$205,"Cumulat peste valoarea devizului. ","")))</f>
        <v/>
      </c>
    </row>
    <row r="28" spans="2:17" x14ac:dyDescent="0.2">
      <c r="B28" s="11"/>
      <c r="C28" s="27"/>
      <c r="D28" s="28"/>
      <c r="E28" s="15" t="str">
        <f>IF(B28="","",SUMIF(Măsurători!$B$5:$B$2004,B28,Măsurători!$H$5:$H$2004))</f>
        <v/>
      </c>
      <c r="F28" s="15" t="str">
        <f>IF(B28="","",ROUND(MIN(RecAvans*E28,MAX(0,Avans-SUM(F$4:F27))),2))</f>
        <v/>
      </c>
      <c r="G28" s="15" t="str">
        <f t="shared" si="0"/>
        <v/>
      </c>
      <c r="H28" s="15" t="str">
        <f t="shared" si="1"/>
        <v/>
      </c>
      <c r="I28" s="15" t="str">
        <f t="shared" si="2"/>
        <v/>
      </c>
      <c r="J28" s="15" t="str">
        <f t="shared" si="3"/>
        <v/>
      </c>
      <c r="K28" s="15" t="str">
        <f t="shared" si="4"/>
        <v/>
      </c>
      <c r="L28" s="28"/>
      <c r="M28" s="11"/>
      <c r="N28" s="13"/>
      <c r="O28" s="15" t="str">
        <f t="shared" si="5"/>
        <v/>
      </c>
      <c r="P28" s="15" t="str">
        <f>IF(B28="","",SUM(E$5:E28))</f>
        <v/>
      </c>
      <c r="Q28" s="17" t="str">
        <f>IF(B28="","",TRIM(IF(COUNTIF(Măsurători!$B$5:$B$2004,B28)=0,"Nicio măsurătoare. ","")&amp;IF(COUNTIFS(Măsurători!$B$5:$B$2004,B28,Măsurători!$K$5:$K$2004,"&lt;&gt;")&gt;0,"Are măsurători cu observații (vezi Măsurători). ","")&amp;IF(NOT(ISNUMBER(L28)),"Neacceptată de beneficiar. ",IF(M28="","Acceptată, nefacturată. ",""))&amp;IF(P28&gt;Deviz!$G$205,"Cumulat peste valoarea devizului. ","")))</f>
        <v/>
      </c>
    </row>
    <row r="29" spans="2:17" x14ac:dyDescent="0.2">
      <c r="B29" s="11"/>
      <c r="C29" s="27"/>
      <c r="D29" s="28"/>
      <c r="E29" s="15" t="str">
        <f>IF(B29="","",SUMIF(Măsurători!$B$5:$B$2004,B29,Măsurători!$H$5:$H$2004))</f>
        <v/>
      </c>
      <c r="F29" s="15" t="str">
        <f>IF(B29="","",ROUND(MIN(RecAvans*E29,MAX(0,Avans-SUM(F$4:F28))),2))</f>
        <v/>
      </c>
      <c r="G29" s="15" t="str">
        <f t="shared" si="0"/>
        <v/>
      </c>
      <c r="H29" s="15" t="str">
        <f t="shared" si="1"/>
        <v/>
      </c>
      <c r="I29" s="15" t="str">
        <f t="shared" si="2"/>
        <v/>
      </c>
      <c r="J29" s="15" t="str">
        <f t="shared" si="3"/>
        <v/>
      </c>
      <c r="K29" s="15" t="str">
        <f t="shared" si="4"/>
        <v/>
      </c>
      <c r="L29" s="28"/>
      <c r="M29" s="11"/>
      <c r="N29" s="13"/>
      <c r="O29" s="15" t="str">
        <f t="shared" si="5"/>
        <v/>
      </c>
      <c r="P29" s="15" t="str">
        <f>IF(B29="","",SUM(E$5:E29))</f>
        <v/>
      </c>
      <c r="Q29" s="17" t="str">
        <f>IF(B29="","",TRIM(IF(COUNTIF(Măsurători!$B$5:$B$2004,B29)=0,"Nicio măsurătoare. ","")&amp;IF(COUNTIFS(Măsurători!$B$5:$B$2004,B29,Măsurători!$K$5:$K$2004,"&lt;&gt;")&gt;0,"Are măsurători cu observații (vezi Măsurători). ","")&amp;IF(NOT(ISNUMBER(L29)),"Neacceptată de beneficiar. ",IF(M29="","Acceptată, nefacturată. ",""))&amp;IF(P29&gt;Deviz!$G$205,"Cumulat peste valoarea devizului. ","")))</f>
        <v/>
      </c>
    </row>
    <row r="30" spans="2:17" x14ac:dyDescent="0.2">
      <c r="B30" s="11"/>
      <c r="C30" s="27"/>
      <c r="D30" s="28"/>
      <c r="E30" s="15" t="str">
        <f>IF(B30="","",SUMIF(Măsurători!$B$5:$B$2004,B30,Măsurători!$H$5:$H$2004))</f>
        <v/>
      </c>
      <c r="F30" s="15" t="str">
        <f>IF(B30="","",ROUND(MIN(RecAvans*E30,MAX(0,Avans-SUM(F$4:F29))),2))</f>
        <v/>
      </c>
      <c r="G30" s="15" t="str">
        <f t="shared" si="0"/>
        <v/>
      </c>
      <c r="H30" s="15" t="str">
        <f t="shared" si="1"/>
        <v/>
      </c>
      <c r="I30" s="15" t="str">
        <f t="shared" si="2"/>
        <v/>
      </c>
      <c r="J30" s="15" t="str">
        <f t="shared" si="3"/>
        <v/>
      </c>
      <c r="K30" s="15" t="str">
        <f t="shared" si="4"/>
        <v/>
      </c>
      <c r="L30" s="28"/>
      <c r="M30" s="11"/>
      <c r="N30" s="13"/>
      <c r="O30" s="15" t="str">
        <f t="shared" si="5"/>
        <v/>
      </c>
      <c r="P30" s="15" t="str">
        <f>IF(B30="","",SUM(E$5:E30))</f>
        <v/>
      </c>
      <c r="Q30" s="17" t="str">
        <f>IF(B30="","",TRIM(IF(COUNTIF(Măsurători!$B$5:$B$2004,B30)=0,"Nicio măsurătoare. ","")&amp;IF(COUNTIFS(Măsurători!$B$5:$B$2004,B30,Măsurători!$K$5:$K$2004,"&lt;&gt;")&gt;0,"Are măsurători cu observații (vezi Măsurători). ","")&amp;IF(NOT(ISNUMBER(L30)),"Neacceptată de beneficiar. ",IF(M30="","Acceptată, nefacturată. ",""))&amp;IF(P30&gt;Deviz!$G$205,"Cumulat peste valoarea devizului. ","")))</f>
        <v/>
      </c>
    </row>
    <row r="31" spans="2:17" x14ac:dyDescent="0.2">
      <c r="B31" s="11"/>
      <c r="C31" s="27"/>
      <c r="D31" s="28"/>
      <c r="E31" s="15" t="str">
        <f>IF(B31="","",SUMIF(Măsurători!$B$5:$B$2004,B31,Măsurători!$H$5:$H$2004))</f>
        <v/>
      </c>
      <c r="F31" s="15" t="str">
        <f>IF(B31="","",ROUND(MIN(RecAvans*E31,MAX(0,Avans-SUM(F$4:F30))),2))</f>
        <v/>
      </c>
      <c r="G31" s="15" t="str">
        <f t="shared" si="0"/>
        <v/>
      </c>
      <c r="H31" s="15" t="str">
        <f t="shared" si="1"/>
        <v/>
      </c>
      <c r="I31" s="15" t="str">
        <f t="shared" si="2"/>
        <v/>
      </c>
      <c r="J31" s="15" t="str">
        <f t="shared" si="3"/>
        <v/>
      </c>
      <c r="K31" s="15" t="str">
        <f t="shared" si="4"/>
        <v/>
      </c>
      <c r="L31" s="28"/>
      <c r="M31" s="11"/>
      <c r="N31" s="13"/>
      <c r="O31" s="15" t="str">
        <f t="shared" si="5"/>
        <v/>
      </c>
      <c r="P31" s="15" t="str">
        <f>IF(B31="","",SUM(E$5:E31))</f>
        <v/>
      </c>
      <c r="Q31" s="17" t="str">
        <f>IF(B31="","",TRIM(IF(COUNTIF(Măsurători!$B$5:$B$2004,B31)=0,"Nicio măsurătoare. ","")&amp;IF(COUNTIFS(Măsurători!$B$5:$B$2004,B31,Măsurători!$K$5:$K$2004,"&lt;&gt;")&gt;0,"Are măsurători cu observații (vezi Măsurători). ","")&amp;IF(NOT(ISNUMBER(L31)),"Neacceptată de beneficiar. ",IF(M31="","Acceptată, nefacturată. ",""))&amp;IF(P31&gt;Deviz!$G$205,"Cumulat peste valoarea devizului. ","")))</f>
        <v/>
      </c>
    </row>
    <row r="32" spans="2:17" x14ac:dyDescent="0.2">
      <c r="B32" s="11"/>
      <c r="C32" s="27"/>
      <c r="D32" s="28"/>
      <c r="E32" s="15" t="str">
        <f>IF(B32="","",SUMIF(Măsurători!$B$5:$B$2004,B32,Măsurători!$H$5:$H$2004))</f>
        <v/>
      </c>
      <c r="F32" s="15" t="str">
        <f>IF(B32="","",ROUND(MIN(RecAvans*E32,MAX(0,Avans-SUM(F$4:F31))),2))</f>
        <v/>
      </c>
      <c r="G32" s="15" t="str">
        <f t="shared" si="0"/>
        <v/>
      </c>
      <c r="H32" s="15" t="str">
        <f t="shared" si="1"/>
        <v/>
      </c>
      <c r="I32" s="15" t="str">
        <f t="shared" si="2"/>
        <v/>
      </c>
      <c r="J32" s="15" t="str">
        <f t="shared" si="3"/>
        <v/>
      </c>
      <c r="K32" s="15" t="str">
        <f t="shared" si="4"/>
        <v/>
      </c>
      <c r="L32" s="28"/>
      <c r="M32" s="11"/>
      <c r="N32" s="13"/>
      <c r="O32" s="15" t="str">
        <f t="shared" si="5"/>
        <v/>
      </c>
      <c r="P32" s="15" t="str">
        <f>IF(B32="","",SUM(E$5:E32))</f>
        <v/>
      </c>
      <c r="Q32" s="17" t="str">
        <f>IF(B32="","",TRIM(IF(COUNTIF(Măsurători!$B$5:$B$2004,B32)=0,"Nicio măsurătoare. ","")&amp;IF(COUNTIFS(Măsurători!$B$5:$B$2004,B32,Măsurători!$K$5:$K$2004,"&lt;&gt;")&gt;0,"Are măsurători cu observații (vezi Măsurători). ","")&amp;IF(NOT(ISNUMBER(L32)),"Neacceptată de beneficiar. ",IF(M32="","Acceptată, nefacturată. ",""))&amp;IF(P32&gt;Deviz!$G$205,"Cumulat peste valoarea devizului. ","")))</f>
        <v/>
      </c>
    </row>
    <row r="33" spans="2:17" x14ac:dyDescent="0.2">
      <c r="B33" s="11"/>
      <c r="C33" s="27"/>
      <c r="D33" s="28"/>
      <c r="E33" s="15" t="str">
        <f>IF(B33="","",SUMIF(Măsurători!$B$5:$B$2004,B33,Măsurători!$H$5:$H$2004))</f>
        <v/>
      </c>
      <c r="F33" s="15" t="str">
        <f>IF(B33="","",ROUND(MIN(RecAvans*E33,MAX(0,Avans-SUM(F$4:F32))),2))</f>
        <v/>
      </c>
      <c r="G33" s="15" t="str">
        <f t="shared" si="0"/>
        <v/>
      </c>
      <c r="H33" s="15" t="str">
        <f t="shared" si="1"/>
        <v/>
      </c>
      <c r="I33" s="15" t="str">
        <f t="shared" si="2"/>
        <v/>
      </c>
      <c r="J33" s="15" t="str">
        <f t="shared" si="3"/>
        <v/>
      </c>
      <c r="K33" s="15" t="str">
        <f t="shared" si="4"/>
        <v/>
      </c>
      <c r="L33" s="28"/>
      <c r="M33" s="11"/>
      <c r="N33" s="13"/>
      <c r="O33" s="15" t="str">
        <f t="shared" si="5"/>
        <v/>
      </c>
      <c r="P33" s="15" t="str">
        <f>IF(B33="","",SUM(E$5:E33))</f>
        <v/>
      </c>
      <c r="Q33" s="17" t="str">
        <f>IF(B33="","",TRIM(IF(COUNTIF(Măsurători!$B$5:$B$2004,B33)=0,"Nicio măsurătoare. ","")&amp;IF(COUNTIFS(Măsurători!$B$5:$B$2004,B33,Măsurători!$K$5:$K$2004,"&lt;&gt;")&gt;0,"Are măsurători cu observații (vezi Măsurători). ","")&amp;IF(NOT(ISNUMBER(L33)),"Neacceptată de beneficiar. ",IF(M33="","Acceptată, nefacturată. ",""))&amp;IF(P33&gt;Deviz!$G$205,"Cumulat peste valoarea devizului. ","")))</f>
        <v/>
      </c>
    </row>
    <row r="34" spans="2:17" x14ac:dyDescent="0.2">
      <c r="B34" s="11"/>
      <c r="C34" s="27"/>
      <c r="D34" s="28"/>
      <c r="E34" s="15" t="str">
        <f>IF(B34="","",SUMIF(Măsurători!$B$5:$B$2004,B34,Măsurători!$H$5:$H$2004))</f>
        <v/>
      </c>
      <c r="F34" s="15" t="str">
        <f>IF(B34="","",ROUND(MIN(RecAvans*E34,MAX(0,Avans-SUM(F$4:F33))),2))</f>
        <v/>
      </c>
      <c r="G34" s="15" t="str">
        <f t="shared" si="0"/>
        <v/>
      </c>
      <c r="H34" s="15" t="str">
        <f t="shared" si="1"/>
        <v/>
      </c>
      <c r="I34" s="15" t="str">
        <f t="shared" si="2"/>
        <v/>
      </c>
      <c r="J34" s="15" t="str">
        <f t="shared" si="3"/>
        <v/>
      </c>
      <c r="K34" s="15" t="str">
        <f t="shared" si="4"/>
        <v/>
      </c>
      <c r="L34" s="28"/>
      <c r="M34" s="11"/>
      <c r="N34" s="13"/>
      <c r="O34" s="15" t="str">
        <f t="shared" si="5"/>
        <v/>
      </c>
      <c r="P34" s="15" t="str">
        <f>IF(B34="","",SUM(E$5:E34))</f>
        <v/>
      </c>
      <c r="Q34" s="17" t="str">
        <f>IF(B34="","",TRIM(IF(COUNTIF(Măsurători!$B$5:$B$2004,B34)=0,"Nicio măsurătoare. ","")&amp;IF(COUNTIFS(Măsurători!$B$5:$B$2004,B34,Măsurători!$K$5:$K$2004,"&lt;&gt;")&gt;0,"Are măsurători cu observații (vezi Măsurători). ","")&amp;IF(NOT(ISNUMBER(L34)),"Neacceptată de beneficiar. ",IF(M34="","Acceptată, nefacturată. ",""))&amp;IF(P34&gt;Deviz!$G$205,"Cumulat peste valoarea devizului. ","")))</f>
        <v/>
      </c>
    </row>
    <row r="35" spans="2:17" x14ac:dyDescent="0.2">
      <c r="B35" s="11"/>
      <c r="C35" s="27"/>
      <c r="D35" s="28"/>
      <c r="E35" s="15" t="str">
        <f>IF(B35="","",SUMIF(Măsurători!$B$5:$B$2004,B35,Măsurători!$H$5:$H$2004))</f>
        <v/>
      </c>
      <c r="F35" s="15" t="str">
        <f>IF(B35="","",ROUND(MIN(RecAvans*E35,MAX(0,Avans-SUM(F$4:F34))),2))</f>
        <v/>
      </c>
      <c r="G35" s="15" t="str">
        <f t="shared" si="0"/>
        <v/>
      </c>
      <c r="H35" s="15" t="str">
        <f t="shared" si="1"/>
        <v/>
      </c>
      <c r="I35" s="15" t="str">
        <f t="shared" si="2"/>
        <v/>
      </c>
      <c r="J35" s="15" t="str">
        <f t="shared" si="3"/>
        <v/>
      </c>
      <c r="K35" s="15" t="str">
        <f t="shared" si="4"/>
        <v/>
      </c>
      <c r="L35" s="28"/>
      <c r="M35" s="11"/>
      <c r="N35" s="13"/>
      <c r="O35" s="15" t="str">
        <f t="shared" si="5"/>
        <v/>
      </c>
      <c r="P35" s="15" t="str">
        <f>IF(B35="","",SUM(E$5:E35))</f>
        <v/>
      </c>
      <c r="Q35" s="17" t="str">
        <f>IF(B35="","",TRIM(IF(COUNTIF(Măsurători!$B$5:$B$2004,B35)=0,"Nicio măsurătoare. ","")&amp;IF(COUNTIFS(Măsurători!$B$5:$B$2004,B35,Măsurători!$K$5:$K$2004,"&lt;&gt;")&gt;0,"Are măsurători cu observații (vezi Măsurători). ","")&amp;IF(NOT(ISNUMBER(L35)),"Neacceptată de beneficiar. ",IF(M35="","Acceptată, nefacturată. ",""))&amp;IF(P35&gt;Deviz!$G$205,"Cumulat peste valoarea devizului. ","")))</f>
        <v/>
      </c>
    </row>
    <row r="36" spans="2:17" x14ac:dyDescent="0.2">
      <c r="B36" s="11"/>
      <c r="C36" s="27"/>
      <c r="D36" s="28"/>
      <c r="E36" s="15" t="str">
        <f>IF(B36="","",SUMIF(Măsurători!$B$5:$B$2004,B36,Măsurători!$H$5:$H$2004))</f>
        <v/>
      </c>
      <c r="F36" s="15" t="str">
        <f>IF(B36="","",ROUND(MIN(RecAvans*E36,MAX(0,Avans-SUM(F$4:F35))),2))</f>
        <v/>
      </c>
      <c r="G36" s="15" t="str">
        <f t="shared" si="0"/>
        <v/>
      </c>
      <c r="H36" s="15" t="str">
        <f t="shared" si="1"/>
        <v/>
      </c>
      <c r="I36" s="15" t="str">
        <f t="shared" si="2"/>
        <v/>
      </c>
      <c r="J36" s="15" t="str">
        <f t="shared" si="3"/>
        <v/>
      </c>
      <c r="K36" s="15" t="str">
        <f t="shared" si="4"/>
        <v/>
      </c>
      <c r="L36" s="28"/>
      <c r="M36" s="11"/>
      <c r="N36" s="13"/>
      <c r="O36" s="15" t="str">
        <f t="shared" si="5"/>
        <v/>
      </c>
      <c r="P36" s="15" t="str">
        <f>IF(B36="","",SUM(E$5:E36))</f>
        <v/>
      </c>
      <c r="Q36" s="17" t="str">
        <f>IF(B36="","",TRIM(IF(COUNTIF(Măsurători!$B$5:$B$2004,B36)=0,"Nicio măsurătoare. ","")&amp;IF(COUNTIFS(Măsurători!$B$5:$B$2004,B36,Măsurători!$K$5:$K$2004,"&lt;&gt;")&gt;0,"Are măsurători cu observații (vezi Măsurători). ","")&amp;IF(NOT(ISNUMBER(L36)),"Neacceptată de beneficiar. ",IF(M36="","Acceptată, nefacturată. ",""))&amp;IF(P36&gt;Deviz!$G$205,"Cumulat peste valoarea devizului. ","")))</f>
        <v/>
      </c>
    </row>
    <row r="37" spans="2:17" x14ac:dyDescent="0.2">
      <c r="B37" s="11"/>
      <c r="C37" s="27"/>
      <c r="D37" s="28"/>
      <c r="E37" s="15" t="str">
        <f>IF(B37="","",SUMIF(Măsurători!$B$5:$B$2004,B37,Măsurători!$H$5:$H$2004))</f>
        <v/>
      </c>
      <c r="F37" s="15" t="str">
        <f>IF(B37="","",ROUND(MIN(RecAvans*E37,MAX(0,Avans-SUM(F$4:F36))),2))</f>
        <v/>
      </c>
      <c r="G37" s="15" t="str">
        <f t="shared" ref="G37:G64" si="6">IF(B37="","",E37-F37)</f>
        <v/>
      </c>
      <c r="H37" s="15" t="str">
        <f t="shared" ref="H37:H68" si="7">IF(B37="","",ROUND(G37*CotaTVA,2))</f>
        <v/>
      </c>
      <c r="I37" s="15" t="str">
        <f t="shared" ref="I37:I64" si="8">IF(B37="","",G37+H37)</f>
        <v/>
      </c>
      <c r="J37" s="15" t="str">
        <f t="shared" ref="J37:J68" si="9">IF(B37="","",ROUND(I37*Garantie,2))</f>
        <v/>
      </c>
      <c r="K37" s="15" t="str">
        <f t="shared" ref="K37:K64" si="10">IF(B37="","",I37-J37)</f>
        <v/>
      </c>
      <c r="L37" s="28"/>
      <c r="M37" s="11"/>
      <c r="N37" s="13"/>
      <c r="O37" s="15" t="str">
        <f t="shared" ref="O37:O64" si="11">IF(B37="","",K37-N(N37))</f>
        <v/>
      </c>
      <c r="P37" s="15" t="str">
        <f>IF(B37="","",SUM(E$5:E37))</f>
        <v/>
      </c>
      <c r="Q37" s="17" t="str">
        <f>IF(B37="","",TRIM(IF(COUNTIF(Măsurători!$B$5:$B$2004,B37)=0,"Nicio măsurătoare. ","")&amp;IF(COUNTIFS(Măsurători!$B$5:$B$2004,B37,Măsurători!$K$5:$K$2004,"&lt;&gt;")&gt;0,"Are măsurători cu observații (vezi Măsurători). ","")&amp;IF(NOT(ISNUMBER(L37)),"Neacceptată de beneficiar. ",IF(M37="","Acceptată, nefacturată. ",""))&amp;IF(P37&gt;Deviz!$G$205,"Cumulat peste valoarea devizului. ","")))</f>
        <v/>
      </c>
    </row>
    <row r="38" spans="2:17" x14ac:dyDescent="0.2">
      <c r="B38" s="11"/>
      <c r="C38" s="27"/>
      <c r="D38" s="28"/>
      <c r="E38" s="15" t="str">
        <f>IF(B38="","",SUMIF(Măsurători!$B$5:$B$2004,B38,Măsurători!$H$5:$H$2004))</f>
        <v/>
      </c>
      <c r="F38" s="15" t="str">
        <f>IF(B38="","",ROUND(MIN(RecAvans*E38,MAX(0,Avans-SUM(F$4:F37))),2))</f>
        <v/>
      </c>
      <c r="G38" s="15" t="str">
        <f t="shared" si="6"/>
        <v/>
      </c>
      <c r="H38" s="15" t="str">
        <f t="shared" si="7"/>
        <v/>
      </c>
      <c r="I38" s="15" t="str">
        <f t="shared" si="8"/>
        <v/>
      </c>
      <c r="J38" s="15" t="str">
        <f t="shared" si="9"/>
        <v/>
      </c>
      <c r="K38" s="15" t="str">
        <f t="shared" si="10"/>
        <v/>
      </c>
      <c r="L38" s="28"/>
      <c r="M38" s="11"/>
      <c r="N38" s="13"/>
      <c r="O38" s="15" t="str">
        <f t="shared" si="11"/>
        <v/>
      </c>
      <c r="P38" s="15" t="str">
        <f>IF(B38="","",SUM(E$5:E38))</f>
        <v/>
      </c>
      <c r="Q38" s="17" t="str">
        <f>IF(B38="","",TRIM(IF(COUNTIF(Măsurători!$B$5:$B$2004,B38)=0,"Nicio măsurătoare. ","")&amp;IF(COUNTIFS(Măsurători!$B$5:$B$2004,B38,Măsurători!$K$5:$K$2004,"&lt;&gt;")&gt;0,"Are măsurători cu observații (vezi Măsurători). ","")&amp;IF(NOT(ISNUMBER(L38)),"Neacceptată de beneficiar. ",IF(M38="","Acceptată, nefacturată. ",""))&amp;IF(P38&gt;Deviz!$G$205,"Cumulat peste valoarea devizului. ","")))</f>
        <v/>
      </c>
    </row>
    <row r="39" spans="2:17" x14ac:dyDescent="0.2">
      <c r="B39" s="11"/>
      <c r="C39" s="27"/>
      <c r="D39" s="28"/>
      <c r="E39" s="15" t="str">
        <f>IF(B39="","",SUMIF(Măsurători!$B$5:$B$2004,B39,Măsurători!$H$5:$H$2004))</f>
        <v/>
      </c>
      <c r="F39" s="15" t="str">
        <f>IF(B39="","",ROUND(MIN(RecAvans*E39,MAX(0,Avans-SUM(F$4:F38))),2))</f>
        <v/>
      </c>
      <c r="G39" s="15" t="str">
        <f t="shared" si="6"/>
        <v/>
      </c>
      <c r="H39" s="15" t="str">
        <f t="shared" si="7"/>
        <v/>
      </c>
      <c r="I39" s="15" t="str">
        <f t="shared" si="8"/>
        <v/>
      </c>
      <c r="J39" s="15" t="str">
        <f t="shared" si="9"/>
        <v/>
      </c>
      <c r="K39" s="15" t="str">
        <f t="shared" si="10"/>
        <v/>
      </c>
      <c r="L39" s="28"/>
      <c r="M39" s="11"/>
      <c r="N39" s="13"/>
      <c r="O39" s="15" t="str">
        <f t="shared" si="11"/>
        <v/>
      </c>
      <c r="P39" s="15" t="str">
        <f>IF(B39="","",SUM(E$5:E39))</f>
        <v/>
      </c>
      <c r="Q39" s="17" t="str">
        <f>IF(B39="","",TRIM(IF(COUNTIF(Măsurători!$B$5:$B$2004,B39)=0,"Nicio măsurătoare. ","")&amp;IF(COUNTIFS(Măsurători!$B$5:$B$2004,B39,Măsurători!$K$5:$K$2004,"&lt;&gt;")&gt;0,"Are măsurători cu observații (vezi Măsurători). ","")&amp;IF(NOT(ISNUMBER(L39)),"Neacceptată de beneficiar. ",IF(M39="","Acceptată, nefacturată. ",""))&amp;IF(P39&gt;Deviz!$G$205,"Cumulat peste valoarea devizului. ","")))</f>
        <v/>
      </c>
    </row>
    <row r="40" spans="2:17" x14ac:dyDescent="0.2">
      <c r="B40" s="11"/>
      <c r="C40" s="27"/>
      <c r="D40" s="28"/>
      <c r="E40" s="15" t="str">
        <f>IF(B40="","",SUMIF(Măsurători!$B$5:$B$2004,B40,Măsurători!$H$5:$H$2004))</f>
        <v/>
      </c>
      <c r="F40" s="15" t="str">
        <f>IF(B40="","",ROUND(MIN(RecAvans*E40,MAX(0,Avans-SUM(F$4:F39))),2))</f>
        <v/>
      </c>
      <c r="G40" s="15" t="str">
        <f t="shared" si="6"/>
        <v/>
      </c>
      <c r="H40" s="15" t="str">
        <f t="shared" si="7"/>
        <v/>
      </c>
      <c r="I40" s="15" t="str">
        <f t="shared" si="8"/>
        <v/>
      </c>
      <c r="J40" s="15" t="str">
        <f t="shared" si="9"/>
        <v/>
      </c>
      <c r="K40" s="15" t="str">
        <f t="shared" si="10"/>
        <v/>
      </c>
      <c r="L40" s="28"/>
      <c r="M40" s="11"/>
      <c r="N40" s="13"/>
      <c r="O40" s="15" t="str">
        <f t="shared" si="11"/>
        <v/>
      </c>
      <c r="P40" s="15" t="str">
        <f>IF(B40="","",SUM(E$5:E40))</f>
        <v/>
      </c>
      <c r="Q40" s="17" t="str">
        <f>IF(B40="","",TRIM(IF(COUNTIF(Măsurători!$B$5:$B$2004,B40)=0,"Nicio măsurătoare. ","")&amp;IF(COUNTIFS(Măsurători!$B$5:$B$2004,B40,Măsurători!$K$5:$K$2004,"&lt;&gt;")&gt;0,"Are măsurători cu observații (vezi Măsurători). ","")&amp;IF(NOT(ISNUMBER(L40)),"Neacceptată de beneficiar. ",IF(M40="","Acceptată, nefacturată. ",""))&amp;IF(P40&gt;Deviz!$G$205,"Cumulat peste valoarea devizului. ","")))</f>
        <v/>
      </c>
    </row>
    <row r="41" spans="2:17" x14ac:dyDescent="0.2">
      <c r="B41" s="11"/>
      <c r="C41" s="27"/>
      <c r="D41" s="28"/>
      <c r="E41" s="15" t="str">
        <f>IF(B41="","",SUMIF(Măsurători!$B$5:$B$2004,B41,Măsurători!$H$5:$H$2004))</f>
        <v/>
      </c>
      <c r="F41" s="15" t="str">
        <f>IF(B41="","",ROUND(MIN(RecAvans*E41,MAX(0,Avans-SUM(F$4:F40))),2))</f>
        <v/>
      </c>
      <c r="G41" s="15" t="str">
        <f t="shared" si="6"/>
        <v/>
      </c>
      <c r="H41" s="15" t="str">
        <f t="shared" si="7"/>
        <v/>
      </c>
      <c r="I41" s="15" t="str">
        <f t="shared" si="8"/>
        <v/>
      </c>
      <c r="J41" s="15" t="str">
        <f t="shared" si="9"/>
        <v/>
      </c>
      <c r="K41" s="15" t="str">
        <f t="shared" si="10"/>
        <v/>
      </c>
      <c r="L41" s="28"/>
      <c r="M41" s="11"/>
      <c r="N41" s="13"/>
      <c r="O41" s="15" t="str">
        <f t="shared" si="11"/>
        <v/>
      </c>
      <c r="P41" s="15" t="str">
        <f>IF(B41="","",SUM(E$5:E41))</f>
        <v/>
      </c>
      <c r="Q41" s="17" t="str">
        <f>IF(B41="","",TRIM(IF(COUNTIF(Măsurători!$B$5:$B$2004,B41)=0,"Nicio măsurătoare. ","")&amp;IF(COUNTIFS(Măsurători!$B$5:$B$2004,B41,Măsurători!$K$5:$K$2004,"&lt;&gt;")&gt;0,"Are măsurători cu observații (vezi Măsurători). ","")&amp;IF(NOT(ISNUMBER(L41)),"Neacceptată de beneficiar. ",IF(M41="","Acceptată, nefacturată. ",""))&amp;IF(P41&gt;Deviz!$G$205,"Cumulat peste valoarea devizului. ","")))</f>
        <v/>
      </c>
    </row>
    <row r="42" spans="2:17" x14ac:dyDescent="0.2">
      <c r="B42" s="11"/>
      <c r="C42" s="27"/>
      <c r="D42" s="28"/>
      <c r="E42" s="15" t="str">
        <f>IF(B42="","",SUMIF(Măsurători!$B$5:$B$2004,B42,Măsurători!$H$5:$H$2004))</f>
        <v/>
      </c>
      <c r="F42" s="15" t="str">
        <f>IF(B42="","",ROUND(MIN(RecAvans*E42,MAX(0,Avans-SUM(F$4:F41))),2))</f>
        <v/>
      </c>
      <c r="G42" s="15" t="str">
        <f t="shared" si="6"/>
        <v/>
      </c>
      <c r="H42" s="15" t="str">
        <f t="shared" si="7"/>
        <v/>
      </c>
      <c r="I42" s="15" t="str">
        <f t="shared" si="8"/>
        <v/>
      </c>
      <c r="J42" s="15" t="str">
        <f t="shared" si="9"/>
        <v/>
      </c>
      <c r="K42" s="15" t="str">
        <f t="shared" si="10"/>
        <v/>
      </c>
      <c r="L42" s="28"/>
      <c r="M42" s="11"/>
      <c r="N42" s="13"/>
      <c r="O42" s="15" t="str">
        <f t="shared" si="11"/>
        <v/>
      </c>
      <c r="P42" s="15" t="str">
        <f>IF(B42="","",SUM(E$5:E42))</f>
        <v/>
      </c>
      <c r="Q42" s="17" t="str">
        <f>IF(B42="","",TRIM(IF(COUNTIF(Măsurători!$B$5:$B$2004,B42)=0,"Nicio măsurătoare. ","")&amp;IF(COUNTIFS(Măsurători!$B$5:$B$2004,B42,Măsurători!$K$5:$K$2004,"&lt;&gt;")&gt;0,"Are măsurători cu observații (vezi Măsurători). ","")&amp;IF(NOT(ISNUMBER(L42)),"Neacceptată de beneficiar. ",IF(M42="","Acceptată, nefacturată. ",""))&amp;IF(P42&gt;Deviz!$G$205,"Cumulat peste valoarea devizului. ","")))</f>
        <v/>
      </c>
    </row>
    <row r="43" spans="2:17" x14ac:dyDescent="0.2">
      <c r="B43" s="11"/>
      <c r="C43" s="27"/>
      <c r="D43" s="28"/>
      <c r="E43" s="15" t="str">
        <f>IF(B43="","",SUMIF(Măsurători!$B$5:$B$2004,B43,Măsurători!$H$5:$H$2004))</f>
        <v/>
      </c>
      <c r="F43" s="15" t="str">
        <f>IF(B43="","",ROUND(MIN(RecAvans*E43,MAX(0,Avans-SUM(F$4:F42))),2))</f>
        <v/>
      </c>
      <c r="G43" s="15" t="str">
        <f t="shared" si="6"/>
        <v/>
      </c>
      <c r="H43" s="15" t="str">
        <f t="shared" si="7"/>
        <v/>
      </c>
      <c r="I43" s="15" t="str">
        <f t="shared" si="8"/>
        <v/>
      </c>
      <c r="J43" s="15" t="str">
        <f t="shared" si="9"/>
        <v/>
      </c>
      <c r="K43" s="15" t="str">
        <f t="shared" si="10"/>
        <v/>
      </c>
      <c r="L43" s="28"/>
      <c r="M43" s="11"/>
      <c r="N43" s="13"/>
      <c r="O43" s="15" t="str">
        <f t="shared" si="11"/>
        <v/>
      </c>
      <c r="P43" s="15" t="str">
        <f>IF(B43="","",SUM(E$5:E43))</f>
        <v/>
      </c>
      <c r="Q43" s="17" t="str">
        <f>IF(B43="","",TRIM(IF(COUNTIF(Măsurători!$B$5:$B$2004,B43)=0,"Nicio măsurătoare. ","")&amp;IF(COUNTIFS(Măsurători!$B$5:$B$2004,B43,Măsurători!$K$5:$K$2004,"&lt;&gt;")&gt;0,"Are măsurători cu observații (vezi Măsurători). ","")&amp;IF(NOT(ISNUMBER(L43)),"Neacceptată de beneficiar. ",IF(M43="","Acceptată, nefacturată. ",""))&amp;IF(P43&gt;Deviz!$G$205,"Cumulat peste valoarea devizului. ","")))</f>
        <v/>
      </c>
    </row>
    <row r="44" spans="2:17" x14ac:dyDescent="0.2">
      <c r="B44" s="11"/>
      <c r="C44" s="27"/>
      <c r="D44" s="28"/>
      <c r="E44" s="15" t="str">
        <f>IF(B44="","",SUMIF(Măsurători!$B$5:$B$2004,B44,Măsurători!$H$5:$H$2004))</f>
        <v/>
      </c>
      <c r="F44" s="15" t="str">
        <f>IF(B44="","",ROUND(MIN(RecAvans*E44,MAX(0,Avans-SUM(F$4:F43))),2))</f>
        <v/>
      </c>
      <c r="G44" s="15" t="str">
        <f t="shared" si="6"/>
        <v/>
      </c>
      <c r="H44" s="15" t="str">
        <f t="shared" si="7"/>
        <v/>
      </c>
      <c r="I44" s="15" t="str">
        <f t="shared" si="8"/>
        <v/>
      </c>
      <c r="J44" s="15" t="str">
        <f t="shared" si="9"/>
        <v/>
      </c>
      <c r="K44" s="15" t="str">
        <f t="shared" si="10"/>
        <v/>
      </c>
      <c r="L44" s="28"/>
      <c r="M44" s="11"/>
      <c r="N44" s="13"/>
      <c r="O44" s="15" t="str">
        <f t="shared" si="11"/>
        <v/>
      </c>
      <c r="P44" s="15" t="str">
        <f>IF(B44="","",SUM(E$5:E44))</f>
        <v/>
      </c>
      <c r="Q44" s="17" t="str">
        <f>IF(B44="","",TRIM(IF(COUNTIF(Măsurători!$B$5:$B$2004,B44)=0,"Nicio măsurătoare. ","")&amp;IF(COUNTIFS(Măsurători!$B$5:$B$2004,B44,Măsurători!$K$5:$K$2004,"&lt;&gt;")&gt;0,"Are măsurători cu observații (vezi Măsurători). ","")&amp;IF(NOT(ISNUMBER(L44)),"Neacceptată de beneficiar. ",IF(M44="","Acceptată, nefacturată. ",""))&amp;IF(P44&gt;Deviz!$G$205,"Cumulat peste valoarea devizului. ","")))</f>
        <v/>
      </c>
    </row>
    <row r="45" spans="2:17" x14ac:dyDescent="0.2">
      <c r="B45" s="11"/>
      <c r="C45" s="27"/>
      <c r="D45" s="28"/>
      <c r="E45" s="15" t="str">
        <f>IF(B45="","",SUMIF(Măsurători!$B$5:$B$2004,B45,Măsurători!$H$5:$H$2004))</f>
        <v/>
      </c>
      <c r="F45" s="15" t="str">
        <f>IF(B45="","",ROUND(MIN(RecAvans*E45,MAX(0,Avans-SUM(F$4:F44))),2))</f>
        <v/>
      </c>
      <c r="G45" s="15" t="str">
        <f t="shared" si="6"/>
        <v/>
      </c>
      <c r="H45" s="15" t="str">
        <f t="shared" si="7"/>
        <v/>
      </c>
      <c r="I45" s="15" t="str">
        <f t="shared" si="8"/>
        <v/>
      </c>
      <c r="J45" s="15" t="str">
        <f t="shared" si="9"/>
        <v/>
      </c>
      <c r="K45" s="15" t="str">
        <f t="shared" si="10"/>
        <v/>
      </c>
      <c r="L45" s="28"/>
      <c r="M45" s="11"/>
      <c r="N45" s="13"/>
      <c r="O45" s="15" t="str">
        <f t="shared" si="11"/>
        <v/>
      </c>
      <c r="P45" s="15" t="str">
        <f>IF(B45="","",SUM(E$5:E45))</f>
        <v/>
      </c>
      <c r="Q45" s="17" t="str">
        <f>IF(B45="","",TRIM(IF(COUNTIF(Măsurători!$B$5:$B$2004,B45)=0,"Nicio măsurătoare. ","")&amp;IF(COUNTIFS(Măsurători!$B$5:$B$2004,B45,Măsurători!$K$5:$K$2004,"&lt;&gt;")&gt;0,"Are măsurători cu observații (vezi Măsurători). ","")&amp;IF(NOT(ISNUMBER(L45)),"Neacceptată de beneficiar. ",IF(M45="","Acceptată, nefacturată. ",""))&amp;IF(P45&gt;Deviz!$G$205,"Cumulat peste valoarea devizului. ","")))</f>
        <v/>
      </c>
    </row>
    <row r="46" spans="2:17" x14ac:dyDescent="0.2">
      <c r="B46" s="11"/>
      <c r="C46" s="27"/>
      <c r="D46" s="28"/>
      <c r="E46" s="15" t="str">
        <f>IF(B46="","",SUMIF(Măsurători!$B$5:$B$2004,B46,Măsurători!$H$5:$H$2004))</f>
        <v/>
      </c>
      <c r="F46" s="15" t="str">
        <f>IF(B46="","",ROUND(MIN(RecAvans*E46,MAX(0,Avans-SUM(F$4:F45))),2))</f>
        <v/>
      </c>
      <c r="G46" s="15" t="str">
        <f t="shared" si="6"/>
        <v/>
      </c>
      <c r="H46" s="15" t="str">
        <f t="shared" si="7"/>
        <v/>
      </c>
      <c r="I46" s="15" t="str">
        <f t="shared" si="8"/>
        <v/>
      </c>
      <c r="J46" s="15" t="str">
        <f t="shared" si="9"/>
        <v/>
      </c>
      <c r="K46" s="15" t="str">
        <f t="shared" si="10"/>
        <v/>
      </c>
      <c r="L46" s="28"/>
      <c r="M46" s="11"/>
      <c r="N46" s="13"/>
      <c r="O46" s="15" t="str">
        <f t="shared" si="11"/>
        <v/>
      </c>
      <c r="P46" s="15" t="str">
        <f>IF(B46="","",SUM(E$5:E46))</f>
        <v/>
      </c>
      <c r="Q46" s="17" t="str">
        <f>IF(B46="","",TRIM(IF(COUNTIF(Măsurători!$B$5:$B$2004,B46)=0,"Nicio măsurătoare. ","")&amp;IF(COUNTIFS(Măsurători!$B$5:$B$2004,B46,Măsurători!$K$5:$K$2004,"&lt;&gt;")&gt;0,"Are măsurători cu observații (vezi Măsurători). ","")&amp;IF(NOT(ISNUMBER(L46)),"Neacceptată de beneficiar. ",IF(M46="","Acceptată, nefacturată. ",""))&amp;IF(P46&gt;Deviz!$G$205,"Cumulat peste valoarea devizului. ","")))</f>
        <v/>
      </c>
    </row>
    <row r="47" spans="2:17" x14ac:dyDescent="0.2">
      <c r="B47" s="11"/>
      <c r="C47" s="27"/>
      <c r="D47" s="28"/>
      <c r="E47" s="15" t="str">
        <f>IF(B47="","",SUMIF(Măsurători!$B$5:$B$2004,B47,Măsurători!$H$5:$H$2004))</f>
        <v/>
      </c>
      <c r="F47" s="15" t="str">
        <f>IF(B47="","",ROUND(MIN(RecAvans*E47,MAX(0,Avans-SUM(F$4:F46))),2))</f>
        <v/>
      </c>
      <c r="G47" s="15" t="str">
        <f t="shared" si="6"/>
        <v/>
      </c>
      <c r="H47" s="15" t="str">
        <f t="shared" si="7"/>
        <v/>
      </c>
      <c r="I47" s="15" t="str">
        <f t="shared" si="8"/>
        <v/>
      </c>
      <c r="J47" s="15" t="str">
        <f t="shared" si="9"/>
        <v/>
      </c>
      <c r="K47" s="15" t="str">
        <f t="shared" si="10"/>
        <v/>
      </c>
      <c r="L47" s="28"/>
      <c r="M47" s="11"/>
      <c r="N47" s="13"/>
      <c r="O47" s="15" t="str">
        <f t="shared" si="11"/>
        <v/>
      </c>
      <c r="P47" s="15" t="str">
        <f>IF(B47="","",SUM(E$5:E47))</f>
        <v/>
      </c>
      <c r="Q47" s="17" t="str">
        <f>IF(B47="","",TRIM(IF(COUNTIF(Măsurători!$B$5:$B$2004,B47)=0,"Nicio măsurătoare. ","")&amp;IF(COUNTIFS(Măsurători!$B$5:$B$2004,B47,Măsurători!$K$5:$K$2004,"&lt;&gt;")&gt;0,"Are măsurători cu observații (vezi Măsurători). ","")&amp;IF(NOT(ISNUMBER(L47)),"Neacceptată de beneficiar. ",IF(M47="","Acceptată, nefacturată. ",""))&amp;IF(P47&gt;Deviz!$G$205,"Cumulat peste valoarea devizului. ","")))</f>
        <v/>
      </c>
    </row>
    <row r="48" spans="2:17" x14ac:dyDescent="0.2">
      <c r="B48" s="11"/>
      <c r="C48" s="27"/>
      <c r="D48" s="28"/>
      <c r="E48" s="15" t="str">
        <f>IF(B48="","",SUMIF(Măsurători!$B$5:$B$2004,B48,Măsurători!$H$5:$H$2004))</f>
        <v/>
      </c>
      <c r="F48" s="15" t="str">
        <f>IF(B48="","",ROUND(MIN(RecAvans*E48,MAX(0,Avans-SUM(F$4:F47))),2))</f>
        <v/>
      </c>
      <c r="G48" s="15" t="str">
        <f t="shared" si="6"/>
        <v/>
      </c>
      <c r="H48" s="15" t="str">
        <f t="shared" si="7"/>
        <v/>
      </c>
      <c r="I48" s="15" t="str">
        <f t="shared" si="8"/>
        <v/>
      </c>
      <c r="J48" s="15" t="str">
        <f t="shared" si="9"/>
        <v/>
      </c>
      <c r="K48" s="15" t="str">
        <f t="shared" si="10"/>
        <v/>
      </c>
      <c r="L48" s="28"/>
      <c r="M48" s="11"/>
      <c r="N48" s="13"/>
      <c r="O48" s="15" t="str">
        <f t="shared" si="11"/>
        <v/>
      </c>
      <c r="P48" s="15" t="str">
        <f>IF(B48="","",SUM(E$5:E48))</f>
        <v/>
      </c>
      <c r="Q48" s="17" t="str">
        <f>IF(B48="","",TRIM(IF(COUNTIF(Măsurători!$B$5:$B$2004,B48)=0,"Nicio măsurătoare. ","")&amp;IF(COUNTIFS(Măsurători!$B$5:$B$2004,B48,Măsurători!$K$5:$K$2004,"&lt;&gt;")&gt;0,"Are măsurători cu observații (vezi Măsurători). ","")&amp;IF(NOT(ISNUMBER(L48)),"Neacceptată de beneficiar. ",IF(M48="","Acceptată, nefacturată. ",""))&amp;IF(P48&gt;Deviz!$G$205,"Cumulat peste valoarea devizului. ","")))</f>
        <v/>
      </c>
    </row>
    <row r="49" spans="2:17" x14ac:dyDescent="0.2">
      <c r="B49" s="11"/>
      <c r="C49" s="27"/>
      <c r="D49" s="28"/>
      <c r="E49" s="15" t="str">
        <f>IF(B49="","",SUMIF(Măsurători!$B$5:$B$2004,B49,Măsurători!$H$5:$H$2004))</f>
        <v/>
      </c>
      <c r="F49" s="15" t="str">
        <f>IF(B49="","",ROUND(MIN(RecAvans*E49,MAX(0,Avans-SUM(F$4:F48))),2))</f>
        <v/>
      </c>
      <c r="G49" s="15" t="str">
        <f t="shared" si="6"/>
        <v/>
      </c>
      <c r="H49" s="15" t="str">
        <f t="shared" si="7"/>
        <v/>
      </c>
      <c r="I49" s="15" t="str">
        <f t="shared" si="8"/>
        <v/>
      </c>
      <c r="J49" s="15" t="str">
        <f t="shared" si="9"/>
        <v/>
      </c>
      <c r="K49" s="15" t="str">
        <f t="shared" si="10"/>
        <v/>
      </c>
      <c r="L49" s="28"/>
      <c r="M49" s="11"/>
      <c r="N49" s="13"/>
      <c r="O49" s="15" t="str">
        <f t="shared" si="11"/>
        <v/>
      </c>
      <c r="P49" s="15" t="str">
        <f>IF(B49="","",SUM(E$5:E49))</f>
        <v/>
      </c>
      <c r="Q49" s="17" t="str">
        <f>IF(B49="","",TRIM(IF(COUNTIF(Măsurători!$B$5:$B$2004,B49)=0,"Nicio măsurătoare. ","")&amp;IF(COUNTIFS(Măsurători!$B$5:$B$2004,B49,Măsurători!$K$5:$K$2004,"&lt;&gt;")&gt;0,"Are măsurători cu observații (vezi Măsurători). ","")&amp;IF(NOT(ISNUMBER(L49)),"Neacceptată de beneficiar. ",IF(M49="","Acceptată, nefacturată. ",""))&amp;IF(P49&gt;Deviz!$G$205,"Cumulat peste valoarea devizului. ","")))</f>
        <v/>
      </c>
    </row>
    <row r="50" spans="2:17" x14ac:dyDescent="0.2">
      <c r="B50" s="11"/>
      <c r="C50" s="27"/>
      <c r="D50" s="28"/>
      <c r="E50" s="15" t="str">
        <f>IF(B50="","",SUMIF(Măsurători!$B$5:$B$2004,B50,Măsurători!$H$5:$H$2004))</f>
        <v/>
      </c>
      <c r="F50" s="15" t="str">
        <f>IF(B50="","",ROUND(MIN(RecAvans*E50,MAX(0,Avans-SUM(F$4:F49))),2))</f>
        <v/>
      </c>
      <c r="G50" s="15" t="str">
        <f t="shared" si="6"/>
        <v/>
      </c>
      <c r="H50" s="15" t="str">
        <f t="shared" si="7"/>
        <v/>
      </c>
      <c r="I50" s="15" t="str">
        <f t="shared" si="8"/>
        <v/>
      </c>
      <c r="J50" s="15" t="str">
        <f t="shared" si="9"/>
        <v/>
      </c>
      <c r="K50" s="15" t="str">
        <f t="shared" si="10"/>
        <v/>
      </c>
      <c r="L50" s="28"/>
      <c r="M50" s="11"/>
      <c r="N50" s="13"/>
      <c r="O50" s="15" t="str">
        <f t="shared" si="11"/>
        <v/>
      </c>
      <c r="P50" s="15" t="str">
        <f>IF(B50="","",SUM(E$5:E50))</f>
        <v/>
      </c>
      <c r="Q50" s="17" t="str">
        <f>IF(B50="","",TRIM(IF(COUNTIF(Măsurători!$B$5:$B$2004,B50)=0,"Nicio măsurătoare. ","")&amp;IF(COUNTIFS(Măsurători!$B$5:$B$2004,B50,Măsurători!$K$5:$K$2004,"&lt;&gt;")&gt;0,"Are măsurători cu observații (vezi Măsurători). ","")&amp;IF(NOT(ISNUMBER(L50)),"Neacceptată de beneficiar. ",IF(M50="","Acceptată, nefacturată. ",""))&amp;IF(P50&gt;Deviz!$G$205,"Cumulat peste valoarea devizului. ","")))</f>
        <v/>
      </c>
    </row>
    <row r="51" spans="2:17" x14ac:dyDescent="0.2">
      <c r="B51" s="11"/>
      <c r="C51" s="27"/>
      <c r="D51" s="28"/>
      <c r="E51" s="15" t="str">
        <f>IF(B51="","",SUMIF(Măsurători!$B$5:$B$2004,B51,Măsurători!$H$5:$H$2004))</f>
        <v/>
      </c>
      <c r="F51" s="15" t="str">
        <f>IF(B51="","",ROUND(MIN(RecAvans*E51,MAX(0,Avans-SUM(F$4:F50))),2))</f>
        <v/>
      </c>
      <c r="G51" s="15" t="str">
        <f t="shared" si="6"/>
        <v/>
      </c>
      <c r="H51" s="15" t="str">
        <f t="shared" si="7"/>
        <v/>
      </c>
      <c r="I51" s="15" t="str">
        <f t="shared" si="8"/>
        <v/>
      </c>
      <c r="J51" s="15" t="str">
        <f t="shared" si="9"/>
        <v/>
      </c>
      <c r="K51" s="15" t="str">
        <f t="shared" si="10"/>
        <v/>
      </c>
      <c r="L51" s="28"/>
      <c r="M51" s="11"/>
      <c r="N51" s="13"/>
      <c r="O51" s="15" t="str">
        <f t="shared" si="11"/>
        <v/>
      </c>
      <c r="P51" s="15" t="str">
        <f>IF(B51="","",SUM(E$5:E51))</f>
        <v/>
      </c>
      <c r="Q51" s="17" t="str">
        <f>IF(B51="","",TRIM(IF(COUNTIF(Măsurători!$B$5:$B$2004,B51)=0,"Nicio măsurătoare. ","")&amp;IF(COUNTIFS(Măsurători!$B$5:$B$2004,B51,Măsurători!$K$5:$K$2004,"&lt;&gt;")&gt;0,"Are măsurători cu observații (vezi Măsurători). ","")&amp;IF(NOT(ISNUMBER(L51)),"Neacceptată de beneficiar. ",IF(M51="","Acceptată, nefacturată. ",""))&amp;IF(P51&gt;Deviz!$G$205,"Cumulat peste valoarea devizului. ","")))</f>
        <v/>
      </c>
    </row>
    <row r="52" spans="2:17" x14ac:dyDescent="0.2">
      <c r="B52" s="11"/>
      <c r="C52" s="27"/>
      <c r="D52" s="28"/>
      <c r="E52" s="15" t="str">
        <f>IF(B52="","",SUMIF(Măsurători!$B$5:$B$2004,B52,Măsurători!$H$5:$H$2004))</f>
        <v/>
      </c>
      <c r="F52" s="15" t="str">
        <f>IF(B52="","",ROUND(MIN(RecAvans*E52,MAX(0,Avans-SUM(F$4:F51))),2))</f>
        <v/>
      </c>
      <c r="G52" s="15" t="str">
        <f t="shared" si="6"/>
        <v/>
      </c>
      <c r="H52" s="15" t="str">
        <f t="shared" si="7"/>
        <v/>
      </c>
      <c r="I52" s="15" t="str">
        <f t="shared" si="8"/>
        <v/>
      </c>
      <c r="J52" s="15" t="str">
        <f t="shared" si="9"/>
        <v/>
      </c>
      <c r="K52" s="15" t="str">
        <f t="shared" si="10"/>
        <v/>
      </c>
      <c r="L52" s="28"/>
      <c r="M52" s="11"/>
      <c r="N52" s="13"/>
      <c r="O52" s="15" t="str">
        <f t="shared" si="11"/>
        <v/>
      </c>
      <c r="P52" s="15" t="str">
        <f>IF(B52="","",SUM(E$5:E52))</f>
        <v/>
      </c>
      <c r="Q52" s="17" t="str">
        <f>IF(B52="","",TRIM(IF(COUNTIF(Măsurători!$B$5:$B$2004,B52)=0,"Nicio măsurătoare. ","")&amp;IF(COUNTIFS(Măsurători!$B$5:$B$2004,B52,Măsurători!$K$5:$K$2004,"&lt;&gt;")&gt;0,"Are măsurători cu observații (vezi Măsurători). ","")&amp;IF(NOT(ISNUMBER(L52)),"Neacceptată de beneficiar. ",IF(M52="","Acceptată, nefacturată. ",""))&amp;IF(P52&gt;Deviz!$G$205,"Cumulat peste valoarea devizului. ","")))</f>
        <v/>
      </c>
    </row>
    <row r="53" spans="2:17" x14ac:dyDescent="0.2">
      <c r="B53" s="11"/>
      <c r="C53" s="27"/>
      <c r="D53" s="28"/>
      <c r="E53" s="15" t="str">
        <f>IF(B53="","",SUMIF(Măsurători!$B$5:$B$2004,B53,Măsurători!$H$5:$H$2004))</f>
        <v/>
      </c>
      <c r="F53" s="15" t="str">
        <f>IF(B53="","",ROUND(MIN(RecAvans*E53,MAX(0,Avans-SUM(F$4:F52))),2))</f>
        <v/>
      </c>
      <c r="G53" s="15" t="str">
        <f t="shared" si="6"/>
        <v/>
      </c>
      <c r="H53" s="15" t="str">
        <f t="shared" si="7"/>
        <v/>
      </c>
      <c r="I53" s="15" t="str">
        <f t="shared" si="8"/>
        <v/>
      </c>
      <c r="J53" s="15" t="str">
        <f t="shared" si="9"/>
        <v/>
      </c>
      <c r="K53" s="15" t="str">
        <f t="shared" si="10"/>
        <v/>
      </c>
      <c r="L53" s="28"/>
      <c r="M53" s="11"/>
      <c r="N53" s="13"/>
      <c r="O53" s="15" t="str">
        <f t="shared" si="11"/>
        <v/>
      </c>
      <c r="P53" s="15" t="str">
        <f>IF(B53="","",SUM(E$5:E53))</f>
        <v/>
      </c>
      <c r="Q53" s="17" t="str">
        <f>IF(B53="","",TRIM(IF(COUNTIF(Măsurători!$B$5:$B$2004,B53)=0,"Nicio măsurătoare. ","")&amp;IF(COUNTIFS(Măsurători!$B$5:$B$2004,B53,Măsurători!$K$5:$K$2004,"&lt;&gt;")&gt;0,"Are măsurători cu observații (vezi Măsurători). ","")&amp;IF(NOT(ISNUMBER(L53)),"Neacceptată de beneficiar. ",IF(M53="","Acceptată, nefacturată. ",""))&amp;IF(P53&gt;Deviz!$G$205,"Cumulat peste valoarea devizului. ","")))</f>
        <v/>
      </c>
    </row>
    <row r="54" spans="2:17" x14ac:dyDescent="0.2">
      <c r="B54" s="11"/>
      <c r="C54" s="27"/>
      <c r="D54" s="28"/>
      <c r="E54" s="15" t="str">
        <f>IF(B54="","",SUMIF(Măsurători!$B$5:$B$2004,B54,Măsurători!$H$5:$H$2004))</f>
        <v/>
      </c>
      <c r="F54" s="15" t="str">
        <f>IF(B54="","",ROUND(MIN(RecAvans*E54,MAX(0,Avans-SUM(F$4:F53))),2))</f>
        <v/>
      </c>
      <c r="G54" s="15" t="str">
        <f t="shared" si="6"/>
        <v/>
      </c>
      <c r="H54" s="15" t="str">
        <f t="shared" si="7"/>
        <v/>
      </c>
      <c r="I54" s="15" t="str">
        <f t="shared" si="8"/>
        <v/>
      </c>
      <c r="J54" s="15" t="str">
        <f t="shared" si="9"/>
        <v/>
      </c>
      <c r="K54" s="15" t="str">
        <f t="shared" si="10"/>
        <v/>
      </c>
      <c r="L54" s="28"/>
      <c r="M54" s="11"/>
      <c r="N54" s="13"/>
      <c r="O54" s="15" t="str">
        <f t="shared" si="11"/>
        <v/>
      </c>
      <c r="P54" s="15" t="str">
        <f>IF(B54="","",SUM(E$5:E54))</f>
        <v/>
      </c>
      <c r="Q54" s="17" t="str">
        <f>IF(B54="","",TRIM(IF(COUNTIF(Măsurători!$B$5:$B$2004,B54)=0,"Nicio măsurătoare. ","")&amp;IF(COUNTIFS(Măsurători!$B$5:$B$2004,B54,Măsurători!$K$5:$K$2004,"&lt;&gt;")&gt;0,"Are măsurători cu observații (vezi Măsurători). ","")&amp;IF(NOT(ISNUMBER(L54)),"Neacceptată de beneficiar. ",IF(M54="","Acceptată, nefacturată. ",""))&amp;IF(P54&gt;Deviz!$G$205,"Cumulat peste valoarea devizului. ","")))</f>
        <v/>
      </c>
    </row>
    <row r="55" spans="2:17" x14ac:dyDescent="0.2">
      <c r="B55" s="11"/>
      <c r="C55" s="27"/>
      <c r="D55" s="28"/>
      <c r="E55" s="15" t="str">
        <f>IF(B55="","",SUMIF(Măsurători!$B$5:$B$2004,B55,Măsurători!$H$5:$H$2004))</f>
        <v/>
      </c>
      <c r="F55" s="15" t="str">
        <f>IF(B55="","",ROUND(MIN(RecAvans*E55,MAX(0,Avans-SUM(F$4:F54))),2))</f>
        <v/>
      </c>
      <c r="G55" s="15" t="str">
        <f t="shared" si="6"/>
        <v/>
      </c>
      <c r="H55" s="15" t="str">
        <f t="shared" si="7"/>
        <v/>
      </c>
      <c r="I55" s="15" t="str">
        <f t="shared" si="8"/>
        <v/>
      </c>
      <c r="J55" s="15" t="str">
        <f t="shared" si="9"/>
        <v/>
      </c>
      <c r="K55" s="15" t="str">
        <f t="shared" si="10"/>
        <v/>
      </c>
      <c r="L55" s="28"/>
      <c r="M55" s="11"/>
      <c r="N55" s="13"/>
      <c r="O55" s="15" t="str">
        <f t="shared" si="11"/>
        <v/>
      </c>
      <c r="P55" s="15" t="str">
        <f>IF(B55="","",SUM(E$5:E55))</f>
        <v/>
      </c>
      <c r="Q55" s="17" t="str">
        <f>IF(B55="","",TRIM(IF(COUNTIF(Măsurători!$B$5:$B$2004,B55)=0,"Nicio măsurătoare. ","")&amp;IF(COUNTIFS(Măsurători!$B$5:$B$2004,B55,Măsurători!$K$5:$K$2004,"&lt;&gt;")&gt;0,"Are măsurători cu observații (vezi Măsurători). ","")&amp;IF(NOT(ISNUMBER(L55)),"Neacceptată de beneficiar. ",IF(M55="","Acceptată, nefacturată. ",""))&amp;IF(P55&gt;Deviz!$G$205,"Cumulat peste valoarea devizului. ","")))</f>
        <v/>
      </c>
    </row>
    <row r="56" spans="2:17" x14ac:dyDescent="0.2">
      <c r="B56" s="11"/>
      <c r="C56" s="27"/>
      <c r="D56" s="28"/>
      <c r="E56" s="15" t="str">
        <f>IF(B56="","",SUMIF(Măsurători!$B$5:$B$2004,B56,Măsurători!$H$5:$H$2004))</f>
        <v/>
      </c>
      <c r="F56" s="15" t="str">
        <f>IF(B56="","",ROUND(MIN(RecAvans*E56,MAX(0,Avans-SUM(F$4:F55))),2))</f>
        <v/>
      </c>
      <c r="G56" s="15" t="str">
        <f t="shared" si="6"/>
        <v/>
      </c>
      <c r="H56" s="15" t="str">
        <f t="shared" si="7"/>
        <v/>
      </c>
      <c r="I56" s="15" t="str">
        <f t="shared" si="8"/>
        <v/>
      </c>
      <c r="J56" s="15" t="str">
        <f t="shared" si="9"/>
        <v/>
      </c>
      <c r="K56" s="15" t="str">
        <f t="shared" si="10"/>
        <v/>
      </c>
      <c r="L56" s="28"/>
      <c r="M56" s="11"/>
      <c r="N56" s="13"/>
      <c r="O56" s="15" t="str">
        <f t="shared" si="11"/>
        <v/>
      </c>
      <c r="P56" s="15" t="str">
        <f>IF(B56="","",SUM(E$5:E56))</f>
        <v/>
      </c>
      <c r="Q56" s="17" t="str">
        <f>IF(B56="","",TRIM(IF(COUNTIF(Măsurători!$B$5:$B$2004,B56)=0,"Nicio măsurătoare. ","")&amp;IF(COUNTIFS(Măsurători!$B$5:$B$2004,B56,Măsurători!$K$5:$K$2004,"&lt;&gt;")&gt;0,"Are măsurători cu observații (vezi Măsurători). ","")&amp;IF(NOT(ISNUMBER(L56)),"Neacceptată de beneficiar. ",IF(M56="","Acceptată, nefacturată. ",""))&amp;IF(P56&gt;Deviz!$G$205,"Cumulat peste valoarea devizului. ","")))</f>
        <v/>
      </c>
    </row>
    <row r="57" spans="2:17" x14ac:dyDescent="0.2">
      <c r="B57" s="11"/>
      <c r="C57" s="27"/>
      <c r="D57" s="28"/>
      <c r="E57" s="15" t="str">
        <f>IF(B57="","",SUMIF(Măsurători!$B$5:$B$2004,B57,Măsurători!$H$5:$H$2004))</f>
        <v/>
      </c>
      <c r="F57" s="15" t="str">
        <f>IF(B57="","",ROUND(MIN(RecAvans*E57,MAX(0,Avans-SUM(F$4:F56))),2))</f>
        <v/>
      </c>
      <c r="G57" s="15" t="str">
        <f t="shared" si="6"/>
        <v/>
      </c>
      <c r="H57" s="15" t="str">
        <f t="shared" si="7"/>
        <v/>
      </c>
      <c r="I57" s="15" t="str">
        <f t="shared" si="8"/>
        <v/>
      </c>
      <c r="J57" s="15" t="str">
        <f t="shared" si="9"/>
        <v/>
      </c>
      <c r="K57" s="15" t="str">
        <f t="shared" si="10"/>
        <v/>
      </c>
      <c r="L57" s="28"/>
      <c r="M57" s="11"/>
      <c r="N57" s="13"/>
      <c r="O57" s="15" t="str">
        <f t="shared" si="11"/>
        <v/>
      </c>
      <c r="P57" s="15" t="str">
        <f>IF(B57="","",SUM(E$5:E57))</f>
        <v/>
      </c>
      <c r="Q57" s="17" t="str">
        <f>IF(B57="","",TRIM(IF(COUNTIF(Măsurători!$B$5:$B$2004,B57)=0,"Nicio măsurătoare. ","")&amp;IF(COUNTIFS(Măsurători!$B$5:$B$2004,B57,Măsurători!$K$5:$K$2004,"&lt;&gt;")&gt;0,"Are măsurători cu observații (vezi Măsurători). ","")&amp;IF(NOT(ISNUMBER(L57)),"Neacceptată de beneficiar. ",IF(M57="","Acceptată, nefacturată. ",""))&amp;IF(P57&gt;Deviz!$G$205,"Cumulat peste valoarea devizului. ","")))</f>
        <v/>
      </c>
    </row>
    <row r="58" spans="2:17" x14ac:dyDescent="0.2">
      <c r="B58" s="11"/>
      <c r="C58" s="27"/>
      <c r="D58" s="28"/>
      <c r="E58" s="15" t="str">
        <f>IF(B58="","",SUMIF(Măsurători!$B$5:$B$2004,B58,Măsurători!$H$5:$H$2004))</f>
        <v/>
      </c>
      <c r="F58" s="15" t="str">
        <f>IF(B58="","",ROUND(MIN(RecAvans*E58,MAX(0,Avans-SUM(F$4:F57))),2))</f>
        <v/>
      </c>
      <c r="G58" s="15" t="str">
        <f t="shared" si="6"/>
        <v/>
      </c>
      <c r="H58" s="15" t="str">
        <f t="shared" si="7"/>
        <v/>
      </c>
      <c r="I58" s="15" t="str">
        <f t="shared" si="8"/>
        <v/>
      </c>
      <c r="J58" s="15" t="str">
        <f t="shared" si="9"/>
        <v/>
      </c>
      <c r="K58" s="15" t="str">
        <f t="shared" si="10"/>
        <v/>
      </c>
      <c r="L58" s="28"/>
      <c r="M58" s="11"/>
      <c r="N58" s="13"/>
      <c r="O58" s="15" t="str">
        <f t="shared" si="11"/>
        <v/>
      </c>
      <c r="P58" s="15" t="str">
        <f>IF(B58="","",SUM(E$5:E58))</f>
        <v/>
      </c>
      <c r="Q58" s="17" t="str">
        <f>IF(B58="","",TRIM(IF(COUNTIF(Măsurători!$B$5:$B$2004,B58)=0,"Nicio măsurătoare. ","")&amp;IF(COUNTIFS(Măsurători!$B$5:$B$2004,B58,Măsurători!$K$5:$K$2004,"&lt;&gt;")&gt;0,"Are măsurători cu observații (vezi Măsurători). ","")&amp;IF(NOT(ISNUMBER(L58)),"Neacceptată de beneficiar. ",IF(M58="","Acceptată, nefacturată. ",""))&amp;IF(P58&gt;Deviz!$G$205,"Cumulat peste valoarea devizului. ","")))</f>
        <v/>
      </c>
    </row>
    <row r="59" spans="2:17" x14ac:dyDescent="0.2">
      <c r="B59" s="11"/>
      <c r="C59" s="27"/>
      <c r="D59" s="28"/>
      <c r="E59" s="15" t="str">
        <f>IF(B59="","",SUMIF(Măsurători!$B$5:$B$2004,B59,Măsurători!$H$5:$H$2004))</f>
        <v/>
      </c>
      <c r="F59" s="15" t="str">
        <f>IF(B59="","",ROUND(MIN(RecAvans*E59,MAX(0,Avans-SUM(F$4:F58))),2))</f>
        <v/>
      </c>
      <c r="G59" s="15" t="str">
        <f t="shared" si="6"/>
        <v/>
      </c>
      <c r="H59" s="15" t="str">
        <f t="shared" si="7"/>
        <v/>
      </c>
      <c r="I59" s="15" t="str">
        <f t="shared" si="8"/>
        <v/>
      </c>
      <c r="J59" s="15" t="str">
        <f t="shared" si="9"/>
        <v/>
      </c>
      <c r="K59" s="15" t="str">
        <f t="shared" si="10"/>
        <v/>
      </c>
      <c r="L59" s="28"/>
      <c r="M59" s="11"/>
      <c r="N59" s="13"/>
      <c r="O59" s="15" t="str">
        <f t="shared" si="11"/>
        <v/>
      </c>
      <c r="P59" s="15" t="str">
        <f>IF(B59="","",SUM(E$5:E59))</f>
        <v/>
      </c>
      <c r="Q59" s="17" t="str">
        <f>IF(B59="","",TRIM(IF(COUNTIF(Măsurători!$B$5:$B$2004,B59)=0,"Nicio măsurătoare. ","")&amp;IF(COUNTIFS(Măsurători!$B$5:$B$2004,B59,Măsurători!$K$5:$K$2004,"&lt;&gt;")&gt;0,"Are măsurători cu observații (vezi Măsurători). ","")&amp;IF(NOT(ISNUMBER(L59)),"Neacceptată de beneficiar. ",IF(M59="","Acceptată, nefacturată. ",""))&amp;IF(P59&gt;Deviz!$G$205,"Cumulat peste valoarea devizului. ","")))</f>
        <v/>
      </c>
    </row>
    <row r="60" spans="2:17" x14ac:dyDescent="0.2">
      <c r="B60" s="11"/>
      <c r="C60" s="27"/>
      <c r="D60" s="28"/>
      <c r="E60" s="15" t="str">
        <f>IF(B60="","",SUMIF(Măsurători!$B$5:$B$2004,B60,Măsurători!$H$5:$H$2004))</f>
        <v/>
      </c>
      <c r="F60" s="15" t="str">
        <f>IF(B60="","",ROUND(MIN(RecAvans*E60,MAX(0,Avans-SUM(F$4:F59))),2))</f>
        <v/>
      </c>
      <c r="G60" s="15" t="str">
        <f t="shared" si="6"/>
        <v/>
      </c>
      <c r="H60" s="15" t="str">
        <f t="shared" si="7"/>
        <v/>
      </c>
      <c r="I60" s="15" t="str">
        <f t="shared" si="8"/>
        <v/>
      </c>
      <c r="J60" s="15" t="str">
        <f t="shared" si="9"/>
        <v/>
      </c>
      <c r="K60" s="15" t="str">
        <f t="shared" si="10"/>
        <v/>
      </c>
      <c r="L60" s="28"/>
      <c r="M60" s="11"/>
      <c r="N60" s="13"/>
      <c r="O60" s="15" t="str">
        <f t="shared" si="11"/>
        <v/>
      </c>
      <c r="P60" s="15" t="str">
        <f>IF(B60="","",SUM(E$5:E60))</f>
        <v/>
      </c>
      <c r="Q60" s="17" t="str">
        <f>IF(B60="","",TRIM(IF(COUNTIF(Măsurători!$B$5:$B$2004,B60)=0,"Nicio măsurătoare. ","")&amp;IF(COUNTIFS(Măsurători!$B$5:$B$2004,B60,Măsurători!$K$5:$K$2004,"&lt;&gt;")&gt;0,"Are măsurători cu observații (vezi Măsurători). ","")&amp;IF(NOT(ISNUMBER(L60)),"Neacceptată de beneficiar. ",IF(M60="","Acceptată, nefacturată. ",""))&amp;IF(P60&gt;Deviz!$G$205,"Cumulat peste valoarea devizului. ","")))</f>
        <v/>
      </c>
    </row>
    <row r="61" spans="2:17" x14ac:dyDescent="0.2">
      <c r="B61" s="11"/>
      <c r="C61" s="27"/>
      <c r="D61" s="28"/>
      <c r="E61" s="15" t="str">
        <f>IF(B61="","",SUMIF(Măsurători!$B$5:$B$2004,B61,Măsurători!$H$5:$H$2004))</f>
        <v/>
      </c>
      <c r="F61" s="15" t="str">
        <f>IF(B61="","",ROUND(MIN(RecAvans*E61,MAX(0,Avans-SUM(F$4:F60))),2))</f>
        <v/>
      </c>
      <c r="G61" s="15" t="str">
        <f t="shared" si="6"/>
        <v/>
      </c>
      <c r="H61" s="15" t="str">
        <f t="shared" si="7"/>
        <v/>
      </c>
      <c r="I61" s="15" t="str">
        <f t="shared" si="8"/>
        <v/>
      </c>
      <c r="J61" s="15" t="str">
        <f t="shared" si="9"/>
        <v/>
      </c>
      <c r="K61" s="15" t="str">
        <f t="shared" si="10"/>
        <v/>
      </c>
      <c r="L61" s="28"/>
      <c r="M61" s="11"/>
      <c r="N61" s="13"/>
      <c r="O61" s="15" t="str">
        <f t="shared" si="11"/>
        <v/>
      </c>
      <c r="P61" s="15" t="str">
        <f>IF(B61="","",SUM(E$5:E61))</f>
        <v/>
      </c>
      <c r="Q61" s="17" t="str">
        <f>IF(B61="","",TRIM(IF(COUNTIF(Măsurători!$B$5:$B$2004,B61)=0,"Nicio măsurătoare. ","")&amp;IF(COUNTIFS(Măsurători!$B$5:$B$2004,B61,Măsurători!$K$5:$K$2004,"&lt;&gt;")&gt;0,"Are măsurători cu observații (vezi Măsurători). ","")&amp;IF(NOT(ISNUMBER(L61)),"Neacceptată de beneficiar. ",IF(M61="","Acceptată, nefacturată. ",""))&amp;IF(P61&gt;Deviz!$G$205,"Cumulat peste valoarea devizului. ","")))</f>
        <v/>
      </c>
    </row>
    <row r="62" spans="2:17" x14ac:dyDescent="0.2">
      <c r="B62" s="11"/>
      <c r="C62" s="27"/>
      <c r="D62" s="28"/>
      <c r="E62" s="15" t="str">
        <f>IF(B62="","",SUMIF(Măsurători!$B$5:$B$2004,B62,Măsurători!$H$5:$H$2004))</f>
        <v/>
      </c>
      <c r="F62" s="15" t="str">
        <f>IF(B62="","",ROUND(MIN(RecAvans*E62,MAX(0,Avans-SUM(F$4:F61))),2))</f>
        <v/>
      </c>
      <c r="G62" s="15" t="str">
        <f t="shared" si="6"/>
        <v/>
      </c>
      <c r="H62" s="15" t="str">
        <f t="shared" si="7"/>
        <v/>
      </c>
      <c r="I62" s="15" t="str">
        <f t="shared" si="8"/>
        <v/>
      </c>
      <c r="J62" s="15" t="str">
        <f t="shared" si="9"/>
        <v/>
      </c>
      <c r="K62" s="15" t="str">
        <f t="shared" si="10"/>
        <v/>
      </c>
      <c r="L62" s="28"/>
      <c r="M62" s="11"/>
      <c r="N62" s="13"/>
      <c r="O62" s="15" t="str">
        <f t="shared" si="11"/>
        <v/>
      </c>
      <c r="P62" s="15" t="str">
        <f>IF(B62="","",SUM(E$5:E62))</f>
        <v/>
      </c>
      <c r="Q62" s="17" t="str">
        <f>IF(B62="","",TRIM(IF(COUNTIF(Măsurători!$B$5:$B$2004,B62)=0,"Nicio măsurătoare. ","")&amp;IF(COUNTIFS(Măsurători!$B$5:$B$2004,B62,Măsurători!$K$5:$K$2004,"&lt;&gt;")&gt;0,"Are măsurători cu observații (vezi Măsurători). ","")&amp;IF(NOT(ISNUMBER(L62)),"Neacceptată de beneficiar. ",IF(M62="","Acceptată, nefacturată. ",""))&amp;IF(P62&gt;Deviz!$G$205,"Cumulat peste valoarea devizului. ","")))</f>
        <v/>
      </c>
    </row>
    <row r="63" spans="2:17" x14ac:dyDescent="0.2">
      <c r="B63" s="11"/>
      <c r="C63" s="27"/>
      <c r="D63" s="28"/>
      <c r="E63" s="15" t="str">
        <f>IF(B63="","",SUMIF(Măsurători!$B$5:$B$2004,B63,Măsurători!$H$5:$H$2004))</f>
        <v/>
      </c>
      <c r="F63" s="15" t="str">
        <f>IF(B63="","",ROUND(MIN(RecAvans*E63,MAX(0,Avans-SUM(F$4:F62))),2))</f>
        <v/>
      </c>
      <c r="G63" s="15" t="str">
        <f t="shared" si="6"/>
        <v/>
      </c>
      <c r="H63" s="15" t="str">
        <f t="shared" si="7"/>
        <v/>
      </c>
      <c r="I63" s="15" t="str">
        <f t="shared" si="8"/>
        <v/>
      </c>
      <c r="J63" s="15" t="str">
        <f t="shared" si="9"/>
        <v/>
      </c>
      <c r="K63" s="15" t="str">
        <f t="shared" si="10"/>
        <v/>
      </c>
      <c r="L63" s="28"/>
      <c r="M63" s="11"/>
      <c r="N63" s="13"/>
      <c r="O63" s="15" t="str">
        <f t="shared" si="11"/>
        <v/>
      </c>
      <c r="P63" s="15" t="str">
        <f>IF(B63="","",SUM(E$5:E63))</f>
        <v/>
      </c>
      <c r="Q63" s="17" t="str">
        <f>IF(B63="","",TRIM(IF(COUNTIF(Măsurători!$B$5:$B$2004,B63)=0,"Nicio măsurătoare. ","")&amp;IF(COUNTIFS(Măsurători!$B$5:$B$2004,B63,Măsurători!$K$5:$K$2004,"&lt;&gt;")&gt;0,"Are măsurători cu observații (vezi Măsurători). ","")&amp;IF(NOT(ISNUMBER(L63)),"Neacceptată de beneficiar. ",IF(M63="","Acceptată, nefacturată. ",""))&amp;IF(P63&gt;Deviz!$G$205,"Cumulat peste valoarea devizului. ","")))</f>
        <v/>
      </c>
    </row>
    <row r="64" spans="2:17" x14ac:dyDescent="0.2">
      <c r="B64" s="11"/>
      <c r="C64" s="27"/>
      <c r="D64" s="28"/>
      <c r="E64" s="15" t="str">
        <f>IF(B64="","",SUMIF(Măsurători!$B$5:$B$2004,B64,Măsurători!$H$5:$H$2004))</f>
        <v/>
      </c>
      <c r="F64" s="15" t="str">
        <f>IF(B64="","",ROUND(MIN(RecAvans*E64,MAX(0,Avans-SUM(F$4:F63))),2))</f>
        <v/>
      </c>
      <c r="G64" s="15" t="str">
        <f t="shared" si="6"/>
        <v/>
      </c>
      <c r="H64" s="15" t="str">
        <f t="shared" si="7"/>
        <v/>
      </c>
      <c r="I64" s="15" t="str">
        <f t="shared" si="8"/>
        <v/>
      </c>
      <c r="J64" s="15" t="str">
        <f t="shared" si="9"/>
        <v/>
      </c>
      <c r="K64" s="15" t="str">
        <f t="shared" si="10"/>
        <v/>
      </c>
      <c r="L64" s="28"/>
      <c r="M64" s="11"/>
      <c r="N64" s="13"/>
      <c r="O64" s="15" t="str">
        <f t="shared" si="11"/>
        <v/>
      </c>
      <c r="P64" s="15" t="str">
        <f>IF(B64="","",SUM(E$5:E64))</f>
        <v/>
      </c>
      <c r="Q64" s="17" t="str">
        <f>IF(B64="","",TRIM(IF(COUNTIF(Măsurători!$B$5:$B$2004,B64)=0,"Nicio măsurătoare. ","")&amp;IF(COUNTIFS(Măsurători!$B$5:$B$2004,B64,Măsurători!$K$5:$K$2004,"&lt;&gt;")&gt;0,"Are măsurători cu observații (vezi Măsurători). ","")&amp;IF(NOT(ISNUMBER(L64)),"Neacceptată de beneficiar. ",IF(M64="","Acceptată, nefacturată. ",""))&amp;IF(P64&gt;Deviz!$G$205,"Cumulat peste valoarea devizului. ","")))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8A56D-48A7-44EC-801A-94347F3D342B}">
  <dimension ref="A1:K2004"/>
  <sheetViews>
    <sheetView showGridLines="0" topLeftCell="B1" workbookViewId="0">
      <pane ySplit="4" topLeftCell="A5" activePane="bottomLeft" state="frozen"/>
      <selection activeCell="B1" sqref="B1"/>
      <selection pane="bottomLeft" activeCell="B1" sqref="B1"/>
    </sheetView>
  </sheetViews>
  <sheetFormatPr baseColWidth="10" defaultRowHeight="12.75" x14ac:dyDescent="0.2"/>
  <cols>
    <col min="1" max="1" width="0" style="1" hidden="1" customWidth="1"/>
    <col min="2" max="3" width="9.7109375" style="1" customWidth="1"/>
    <col min="4" max="4" width="34.7109375" style="1" customWidth="1"/>
    <col min="5" max="5" width="6.7109375" style="1" customWidth="1"/>
    <col min="6" max="6" width="11.7109375" style="1" customWidth="1"/>
    <col min="7" max="8" width="12.7109375" style="1" customWidth="1"/>
    <col min="9" max="9" width="11.7109375" style="1" customWidth="1"/>
    <col min="10" max="10" width="26.7109375" style="1" customWidth="1"/>
    <col min="11" max="11" width="30.7109375" style="1" customWidth="1"/>
    <col min="12" max="16384" width="11.42578125" style="1"/>
  </cols>
  <sheetData>
    <row r="1" spans="1:11" ht="21" x14ac:dyDescent="0.35">
      <c r="B1" s="2" t="s">
        <v>63</v>
      </c>
    </row>
    <row r="2" spans="1:11" x14ac:dyDescent="0.2">
      <c r="B2" s="3" t="s">
        <v>64</v>
      </c>
    </row>
    <row r="4" spans="1:11" ht="44.1" customHeight="1" x14ac:dyDescent="0.2">
      <c r="B4" s="9" t="s">
        <v>65</v>
      </c>
      <c r="C4" s="9" t="s">
        <v>66</v>
      </c>
      <c r="D4" s="9" t="s">
        <v>67</v>
      </c>
      <c r="E4" s="9" t="s">
        <v>29</v>
      </c>
      <c r="F4" s="9" t="s">
        <v>68</v>
      </c>
      <c r="G4" s="9" t="s">
        <v>69</v>
      </c>
      <c r="H4" s="9" t="s">
        <v>70</v>
      </c>
      <c r="I4" s="9" t="s">
        <v>71</v>
      </c>
      <c r="J4" s="9" t="s">
        <v>72</v>
      </c>
      <c r="K4" s="9" t="s">
        <v>38</v>
      </c>
    </row>
    <row r="5" spans="1:11" x14ac:dyDescent="0.2">
      <c r="A5" s="1" t="str">
        <f>IF(B5="","",B5&amp;"|"&amp;COUNTIF(INDEX($B:$B,5):B5,B5))</f>
        <v>1|1</v>
      </c>
      <c r="B5" s="20">
        <v>1</v>
      </c>
      <c r="C5" s="20" t="s">
        <v>39</v>
      </c>
      <c r="D5" s="21" t="str">
        <f>IF(C5="","",IFERROR(INDEX(Deviz!$C$5:$C$204,MATCH(C5,Deviz!$B$5:$B$204,0)),""))</f>
        <v>Desfacere pardoseli existente</v>
      </c>
      <c r="E5" s="22" t="str">
        <f>IF(C5="","",IFERROR(INDEX(Deviz!$D$5:$D$204,MATCH(C5,Deviz!$B$5:$B$204,0)),""))</f>
        <v>mp</v>
      </c>
      <c r="F5" s="23">
        <f>IF(C5="","",IFERROR(INDEX(Deviz!$F$5:$F$204,MATCH(C5,Deviz!$B$5:$B$204,0)),""))</f>
        <v>18</v>
      </c>
      <c r="G5" s="24">
        <v>320</v>
      </c>
      <c r="H5" s="23">
        <f t="shared" ref="H5:H68" si="0">IF(OR(N(F5)=0,N(G5)=0),"",ROUND(F5*G5,2))</f>
        <v>5760</v>
      </c>
      <c r="I5" s="20" t="s">
        <v>23</v>
      </c>
      <c r="J5" s="25"/>
      <c r="K5" s="26" t="str">
        <f>IF(B5="","",TRIM(IF(AND(C5&lt;&gt;"",D5=""),"Cod inexistent în deviz. ","")&amp;IF(N(G5)&lt;=0,"Lipsește cantitatea. ","")&amp;IF(I5&lt;&gt;"Da","Neconfirmat de beneficiar. ","")&amp;IF(AND(C5&lt;&gt;"",D5&lt;&gt;""),IF(AND(INDEX(Deviz!$H$5:$H$204,MATCH(C5,Deviz!$B$5:$B$204,0))="Suplimentar",INDEX(Deviz!$I$5:$I$204,MATCH(C5,Deviz!$B$5:$B$204,0))&lt;&gt;"Da"),"Suplimentar neaprobat. ",""),"")))</f>
        <v/>
      </c>
    </row>
    <row r="6" spans="1:11" x14ac:dyDescent="0.2">
      <c r="A6" s="1" t="str">
        <f>IF(B6="","",B6&amp;"|"&amp;COUNTIF(INDEX($B:$B,5):B6,B6))</f>
        <v>1|2</v>
      </c>
      <c r="B6" s="20">
        <v>1</v>
      </c>
      <c r="C6" s="20" t="s">
        <v>42</v>
      </c>
      <c r="D6" s="21" t="str">
        <f>IF(C6="","",IFERROR(INDEX(Deviz!$C$5:$C$204,MATCH(C6,Deviz!$B$5:$B$204,0)),""))</f>
        <v>Șapă autonivelantă 5 cm</v>
      </c>
      <c r="E6" s="22" t="str">
        <f>IF(C6="","",IFERROR(INDEX(Deviz!$D$5:$D$204,MATCH(C6,Deviz!$B$5:$B$204,0)),""))</f>
        <v>mp</v>
      </c>
      <c r="F6" s="23">
        <f>IF(C6="","",IFERROR(INDEX(Deviz!$F$5:$F$204,MATCH(C6,Deviz!$B$5:$B$204,0)),""))</f>
        <v>62</v>
      </c>
      <c r="G6" s="24">
        <v>180</v>
      </c>
      <c r="H6" s="23">
        <f t="shared" si="0"/>
        <v>11160</v>
      </c>
      <c r="I6" s="20" t="s">
        <v>23</v>
      </c>
      <c r="J6" s="25"/>
      <c r="K6" s="26" t="str">
        <f>IF(B6="","",TRIM(IF(AND(C6&lt;&gt;"",D6=""),"Cod inexistent în deviz. ","")&amp;IF(N(G6)&lt;=0,"Lipsește cantitatea. ","")&amp;IF(I6&lt;&gt;"Da","Neconfirmat de beneficiar. ","")&amp;IF(AND(C6&lt;&gt;"",D6&lt;&gt;""),IF(AND(INDEX(Deviz!$H$5:$H$204,MATCH(C6,Deviz!$B$5:$B$204,0))="Suplimentar",INDEX(Deviz!$I$5:$I$204,MATCH(C6,Deviz!$B$5:$B$204,0))&lt;&gt;"Da"),"Suplimentar neaprobat. ",""),"")))</f>
        <v/>
      </c>
    </row>
    <row r="7" spans="1:11" ht="25.5" x14ac:dyDescent="0.2">
      <c r="A7" s="1" t="str">
        <f>IF(B7="","",B7&amp;"|"&amp;COUNTIF(INDEX($B:$B,5):B7,B7))</f>
        <v>1|3</v>
      </c>
      <c r="B7" s="20">
        <v>1</v>
      </c>
      <c r="C7" s="20" t="s">
        <v>44</v>
      </c>
      <c r="D7" s="21" t="str">
        <f>IF(C7="","",IFERROR(INDEX(Deviz!$C$5:$C$204,MATCH(C7,Deviz!$B$5:$B$204,0)),""))</f>
        <v>Pereți din gips-carton pe structură metalică</v>
      </c>
      <c r="E7" s="22" t="str">
        <f>IF(C7="","",IFERROR(INDEX(Deviz!$D$5:$D$204,MATCH(C7,Deviz!$B$5:$B$204,0)),""))</f>
        <v>mp</v>
      </c>
      <c r="F7" s="23">
        <f>IF(C7="","",IFERROR(INDEX(Deviz!$F$5:$F$204,MATCH(C7,Deviz!$B$5:$B$204,0)),""))</f>
        <v>115</v>
      </c>
      <c r="G7" s="24">
        <v>120</v>
      </c>
      <c r="H7" s="23">
        <f t="shared" si="0"/>
        <v>13800</v>
      </c>
      <c r="I7" s="20" t="s">
        <v>23</v>
      </c>
      <c r="J7" s="25"/>
      <c r="K7" s="26" t="str">
        <f>IF(B7="","",TRIM(IF(AND(C7&lt;&gt;"",D7=""),"Cod inexistent în deviz. ","")&amp;IF(N(G7)&lt;=0,"Lipsește cantitatea. ","")&amp;IF(I7&lt;&gt;"Da","Neconfirmat de beneficiar. ","")&amp;IF(AND(C7&lt;&gt;"",D7&lt;&gt;""),IF(AND(INDEX(Deviz!$H$5:$H$204,MATCH(C7,Deviz!$B$5:$B$204,0))="Suplimentar",INDEX(Deviz!$I$5:$I$204,MATCH(C7,Deviz!$B$5:$B$204,0))&lt;&gt;"Da"),"Suplimentar neaprobat. ",""),"")))</f>
        <v/>
      </c>
    </row>
    <row r="8" spans="1:11" x14ac:dyDescent="0.2">
      <c r="A8" s="1" t="str">
        <f>IF(B8="","",B8&amp;"|"&amp;COUNTIF(INDEX($B:$B,5):B8,B8))</f>
        <v>1|4</v>
      </c>
      <c r="B8" s="20">
        <v>1</v>
      </c>
      <c r="C8" s="20" t="s">
        <v>53</v>
      </c>
      <c r="D8" s="21" t="str">
        <f>IF(C8="","",IFERROR(INDEX(Deviz!$C$5:$C$204,MATCH(C8,Deviz!$B$5:$B$204,0)),""))</f>
        <v>Instalație electrică – circuite noi</v>
      </c>
      <c r="E8" s="22" t="str">
        <f>IF(C8="","",IFERROR(INDEX(Deviz!$D$5:$D$204,MATCH(C8,Deviz!$B$5:$B$204,0)),""))</f>
        <v>ml</v>
      </c>
      <c r="F8" s="23">
        <f>IF(C8="","",IFERROR(INDEX(Deviz!$F$5:$F$204,MATCH(C8,Deviz!$B$5:$B$204,0)),""))</f>
        <v>38</v>
      </c>
      <c r="G8" s="24">
        <v>300</v>
      </c>
      <c r="H8" s="23">
        <f t="shared" si="0"/>
        <v>11400</v>
      </c>
      <c r="I8" s="20" t="s">
        <v>23</v>
      </c>
      <c r="J8" s="25"/>
      <c r="K8" s="26" t="str">
        <f>IF(B8="","",TRIM(IF(AND(C8&lt;&gt;"",D8=""),"Cod inexistent în deviz. ","")&amp;IF(N(G8)&lt;=0,"Lipsește cantitatea. ","")&amp;IF(I8&lt;&gt;"Da","Neconfirmat de beneficiar. ","")&amp;IF(AND(C8&lt;&gt;"",D8&lt;&gt;""),IF(AND(INDEX(Deviz!$H$5:$H$204,MATCH(C8,Deviz!$B$5:$B$204,0))="Suplimentar",INDEX(Deviz!$I$5:$I$204,MATCH(C8,Deviz!$B$5:$B$204,0))&lt;&gt;"Da"),"Suplimentar neaprobat. ",""),"")))</f>
        <v/>
      </c>
    </row>
    <row r="9" spans="1:11" x14ac:dyDescent="0.2">
      <c r="A9" s="1" t="str">
        <f>IF(B9="","",B9&amp;"|"&amp;COUNTIF(INDEX($B:$B,5):B9,B9))</f>
        <v>2|1</v>
      </c>
      <c r="B9" s="20">
        <v>2</v>
      </c>
      <c r="C9" s="20" t="s">
        <v>42</v>
      </c>
      <c r="D9" s="21" t="str">
        <f>IF(C9="","",IFERROR(INDEX(Deviz!$C$5:$C$204,MATCH(C9,Deviz!$B$5:$B$204,0)),""))</f>
        <v>Șapă autonivelantă 5 cm</v>
      </c>
      <c r="E9" s="22" t="str">
        <f>IF(C9="","",IFERROR(INDEX(Deviz!$D$5:$D$204,MATCH(C9,Deviz!$B$5:$B$204,0)),""))</f>
        <v>mp</v>
      </c>
      <c r="F9" s="23">
        <f>IF(C9="","",IFERROR(INDEX(Deviz!$F$5:$F$204,MATCH(C9,Deviz!$B$5:$B$204,0)),""))</f>
        <v>62</v>
      </c>
      <c r="G9" s="24">
        <v>150</v>
      </c>
      <c r="H9" s="23">
        <f t="shared" si="0"/>
        <v>9300</v>
      </c>
      <c r="I9" s="20" t="s">
        <v>23</v>
      </c>
      <c r="J9" s="25"/>
      <c r="K9" s="26" t="str">
        <f>IF(B9="","",TRIM(IF(AND(C9&lt;&gt;"",D9=""),"Cod inexistent în deviz. ","")&amp;IF(N(G9)&lt;=0,"Lipsește cantitatea. ","")&amp;IF(I9&lt;&gt;"Da","Neconfirmat de beneficiar. ","")&amp;IF(AND(C9&lt;&gt;"",D9&lt;&gt;""),IF(AND(INDEX(Deviz!$H$5:$H$204,MATCH(C9,Deviz!$B$5:$B$204,0))="Suplimentar",INDEX(Deviz!$I$5:$I$204,MATCH(C9,Deviz!$B$5:$B$204,0))&lt;&gt;"Da"),"Suplimentar neaprobat. ",""),"")))</f>
        <v/>
      </c>
    </row>
    <row r="10" spans="1:11" ht="25.5" x14ac:dyDescent="0.2">
      <c r="A10" s="1" t="str">
        <f>IF(B10="","",B10&amp;"|"&amp;COUNTIF(INDEX($B:$B,5):B10,B10))</f>
        <v>2|2</v>
      </c>
      <c r="B10" s="20">
        <v>2</v>
      </c>
      <c r="C10" s="20" t="s">
        <v>44</v>
      </c>
      <c r="D10" s="21" t="str">
        <f>IF(C10="","",IFERROR(INDEX(Deviz!$C$5:$C$204,MATCH(C10,Deviz!$B$5:$B$204,0)),""))</f>
        <v>Pereți din gips-carton pe structură metalică</v>
      </c>
      <c r="E10" s="22" t="str">
        <f>IF(C10="","",IFERROR(INDEX(Deviz!$D$5:$D$204,MATCH(C10,Deviz!$B$5:$B$204,0)),""))</f>
        <v>mp</v>
      </c>
      <c r="F10" s="23">
        <f>IF(C10="","",IFERROR(INDEX(Deviz!$F$5:$F$204,MATCH(C10,Deviz!$B$5:$B$204,0)),""))</f>
        <v>115</v>
      </c>
      <c r="G10" s="24">
        <v>140</v>
      </c>
      <c r="H10" s="23">
        <f t="shared" si="0"/>
        <v>16100</v>
      </c>
      <c r="I10" s="20" t="s">
        <v>23</v>
      </c>
      <c r="J10" s="25"/>
      <c r="K10" s="26" t="str">
        <f>IF(B10="","",TRIM(IF(AND(C10&lt;&gt;"",D10=""),"Cod inexistent în deviz. ","")&amp;IF(N(G10)&lt;=0,"Lipsește cantitatea. ","")&amp;IF(I10&lt;&gt;"Da","Neconfirmat de beneficiar. ","")&amp;IF(AND(C10&lt;&gt;"",D10&lt;&gt;""),IF(AND(INDEX(Deviz!$H$5:$H$204,MATCH(C10,Deviz!$B$5:$B$204,0))="Suplimentar",INDEX(Deviz!$I$5:$I$204,MATCH(C10,Deviz!$B$5:$B$204,0))&lt;&gt;"Da"),"Suplimentar neaprobat. ",""),"")))</f>
        <v/>
      </c>
    </row>
    <row r="11" spans="1:11" x14ac:dyDescent="0.2">
      <c r="A11" s="1" t="str">
        <f>IF(B11="","",B11&amp;"|"&amp;COUNTIF(INDEX($B:$B,5):B11,B11))</f>
        <v>2|3</v>
      </c>
      <c r="B11" s="20">
        <v>2</v>
      </c>
      <c r="C11" s="20" t="s">
        <v>46</v>
      </c>
      <c r="D11" s="21" t="str">
        <f>IF(C11="","",IFERROR(INDEX(Deviz!$C$5:$C$204,MATCH(C11,Deviz!$B$5:$B$204,0)),""))</f>
        <v>Glet și vopsitorie lavabilă</v>
      </c>
      <c r="E11" s="22" t="str">
        <f>IF(C11="","",IFERROR(INDEX(Deviz!$D$5:$D$204,MATCH(C11,Deviz!$B$5:$B$204,0)),""))</f>
        <v>mp</v>
      </c>
      <c r="F11" s="23">
        <f>IF(C11="","",IFERROR(INDEX(Deviz!$F$5:$F$204,MATCH(C11,Deviz!$B$5:$B$204,0)),""))</f>
        <v>28</v>
      </c>
      <c r="G11" s="24">
        <v>420</v>
      </c>
      <c r="H11" s="23">
        <f t="shared" si="0"/>
        <v>11760</v>
      </c>
      <c r="I11" s="20" t="s">
        <v>23</v>
      </c>
      <c r="J11" s="25"/>
      <c r="K11" s="26" t="str">
        <f>IF(B11="","",TRIM(IF(AND(C11&lt;&gt;"",D11=""),"Cod inexistent în deviz. ","")&amp;IF(N(G11)&lt;=0,"Lipsește cantitatea. ","")&amp;IF(I11&lt;&gt;"Da","Neconfirmat de beneficiar. ","")&amp;IF(AND(C11&lt;&gt;"",D11&lt;&gt;""),IF(AND(INDEX(Deviz!$H$5:$H$204,MATCH(C11,Deviz!$B$5:$B$204,0))="Suplimentar",INDEX(Deviz!$I$5:$I$204,MATCH(C11,Deviz!$B$5:$B$204,0))&lt;&gt;"Da"),"Suplimentar neaprobat. ",""),"")))</f>
        <v/>
      </c>
    </row>
    <row r="12" spans="1:11" x14ac:dyDescent="0.2">
      <c r="A12" s="1" t="str">
        <f>IF(B12="","",B12&amp;"|"&amp;COUNTIF(INDEX($B:$B,5):B12,B12))</f>
        <v>2|4</v>
      </c>
      <c r="B12" s="20">
        <v>2</v>
      </c>
      <c r="C12" s="20" t="s">
        <v>50</v>
      </c>
      <c r="D12" s="21" t="str">
        <f>IF(C12="","",IFERROR(INDEX(Deviz!$C$5:$C$204,MATCH(C12,Deviz!$B$5:$B$204,0)),""))</f>
        <v>Montaj ferestre PVC</v>
      </c>
      <c r="E12" s="22" t="str">
        <f>IF(C12="","",IFERROR(INDEX(Deviz!$D$5:$D$204,MATCH(C12,Deviz!$B$5:$B$204,0)),""))</f>
        <v>buc</v>
      </c>
      <c r="F12" s="23">
        <f>IF(C12="","",IFERROR(INDEX(Deviz!$F$5:$F$204,MATCH(C12,Deviz!$B$5:$B$204,0)),""))</f>
        <v>1250</v>
      </c>
      <c r="G12" s="24">
        <v>10</v>
      </c>
      <c r="H12" s="23">
        <f t="shared" si="0"/>
        <v>12500</v>
      </c>
      <c r="I12" s="20" t="s">
        <v>23</v>
      </c>
      <c r="J12" s="25"/>
      <c r="K12" s="26" t="str">
        <f>IF(B12="","",TRIM(IF(AND(C12&lt;&gt;"",D12=""),"Cod inexistent în deviz. ","")&amp;IF(N(G12)&lt;=0,"Lipsește cantitatea. ","")&amp;IF(I12&lt;&gt;"Da","Neconfirmat de beneficiar. ","")&amp;IF(AND(C12&lt;&gt;"",D12&lt;&gt;""),IF(AND(INDEX(Deviz!$H$5:$H$204,MATCH(C12,Deviz!$B$5:$B$204,0))="Suplimentar",INDEX(Deviz!$I$5:$I$204,MATCH(C12,Deviz!$B$5:$B$204,0))&lt;&gt;"Da"),"Suplimentar neaprobat. ",""),"")))</f>
        <v/>
      </c>
    </row>
    <row r="13" spans="1:11" x14ac:dyDescent="0.2">
      <c r="A13" s="1" t="str">
        <f>IF(B13="","",B13&amp;"|"&amp;COUNTIF(INDEX($B:$B,5):B13,B13))</f>
        <v>2|5</v>
      </c>
      <c r="B13" s="20">
        <v>2</v>
      </c>
      <c r="C13" s="20" t="s">
        <v>53</v>
      </c>
      <c r="D13" s="21" t="str">
        <f>IF(C13="","",IFERROR(INDEX(Deviz!$C$5:$C$204,MATCH(C13,Deviz!$B$5:$B$204,0)),""))</f>
        <v>Instalație electrică – circuite noi</v>
      </c>
      <c r="E13" s="22" t="str">
        <f>IF(C13="","",IFERROR(INDEX(Deviz!$D$5:$D$204,MATCH(C13,Deviz!$B$5:$B$204,0)),""))</f>
        <v>ml</v>
      </c>
      <c r="F13" s="23">
        <f>IF(C13="","",IFERROR(INDEX(Deviz!$F$5:$F$204,MATCH(C13,Deviz!$B$5:$B$204,0)),""))</f>
        <v>38</v>
      </c>
      <c r="G13" s="24">
        <v>260</v>
      </c>
      <c r="H13" s="23">
        <f t="shared" si="0"/>
        <v>9880</v>
      </c>
      <c r="I13" s="20" t="s">
        <v>23</v>
      </c>
      <c r="J13" s="25"/>
      <c r="K13" s="26" t="str">
        <f>IF(B13="","",TRIM(IF(AND(C13&lt;&gt;"",D13=""),"Cod inexistent în deviz. ","")&amp;IF(N(G13)&lt;=0,"Lipsește cantitatea. ","")&amp;IF(I13&lt;&gt;"Da","Neconfirmat de beneficiar. ","")&amp;IF(AND(C13&lt;&gt;"",D13&lt;&gt;""),IF(AND(INDEX(Deviz!$H$5:$H$204,MATCH(C13,Deviz!$B$5:$B$204,0))="Suplimentar",INDEX(Deviz!$I$5:$I$204,MATCH(C13,Deviz!$B$5:$B$204,0))&lt;&gt;"Da"),"Suplimentar neaprobat. ",""),"")))</f>
        <v/>
      </c>
    </row>
    <row r="14" spans="1:11" x14ac:dyDescent="0.2">
      <c r="A14" s="1" t="str">
        <f>IF(B14="","",B14&amp;"|"&amp;COUNTIF(INDEX($B:$B,5):B14,B14))</f>
        <v>2|6</v>
      </c>
      <c r="B14" s="20">
        <v>2</v>
      </c>
      <c r="C14" s="20" t="s">
        <v>58</v>
      </c>
      <c r="D14" s="21" t="str">
        <f>IF(C14="","",IFERROR(INDEX(Deviz!$C$5:$C$204,MATCH(C14,Deviz!$B$5:$B$204,0)),""))</f>
        <v>Hidroizolație grup sanitar</v>
      </c>
      <c r="E14" s="22" t="str">
        <f>IF(C14="","",IFERROR(INDEX(Deviz!$D$5:$D$204,MATCH(C14,Deviz!$B$5:$B$204,0)),""))</f>
        <v>mp</v>
      </c>
      <c r="F14" s="23">
        <f>IF(C14="","",IFERROR(INDEX(Deviz!$F$5:$F$204,MATCH(C14,Deviz!$B$5:$B$204,0)),""))</f>
        <v>95</v>
      </c>
      <c r="G14" s="24">
        <v>45</v>
      </c>
      <c r="H14" s="23">
        <f t="shared" si="0"/>
        <v>4275</v>
      </c>
      <c r="I14" s="20" t="s">
        <v>23</v>
      </c>
      <c r="J14" s="25"/>
      <c r="K14" s="26" t="str">
        <f>IF(B14="","",TRIM(IF(AND(C14&lt;&gt;"",D14=""),"Cod inexistent în deviz. ","")&amp;IF(N(G14)&lt;=0,"Lipsește cantitatea. ","")&amp;IF(I14&lt;&gt;"Da","Neconfirmat de beneficiar. ","")&amp;IF(AND(C14&lt;&gt;"",D14&lt;&gt;""),IF(AND(INDEX(Deviz!$H$5:$H$204,MATCH(C14,Deviz!$B$5:$B$204,0))="Suplimentar",INDEX(Deviz!$I$5:$I$204,MATCH(C14,Deviz!$B$5:$B$204,0))&lt;&gt;"Da"),"Suplimentar neaprobat. ",""),"")))</f>
        <v/>
      </c>
    </row>
    <row r="15" spans="1:11" ht="25.5" x14ac:dyDescent="0.2">
      <c r="A15" s="1" t="str">
        <f>IF(B15="","",B15&amp;"|"&amp;COUNTIF(INDEX($B:$B,5):B15,B15))</f>
        <v>2|7</v>
      </c>
      <c r="B15" s="20">
        <v>2</v>
      </c>
      <c r="C15" s="20" t="s">
        <v>60</v>
      </c>
      <c r="D15" s="21" t="str">
        <f>IF(C15="","",IFERROR(INDEX(Deviz!$C$5:$C$204,MATCH(C15,Deviz!$B$5:$B$204,0)),""))</f>
        <v>Plafon casetat suplimentar</v>
      </c>
      <c r="E15" s="22" t="str">
        <f>IF(C15="","",IFERROR(INDEX(Deviz!$D$5:$D$204,MATCH(C15,Deviz!$B$5:$B$204,0)),""))</f>
        <v>mp</v>
      </c>
      <c r="F15" s="23">
        <f>IF(C15="","",IFERROR(INDEX(Deviz!$F$5:$F$204,MATCH(C15,Deviz!$B$5:$B$204,0)),""))</f>
        <v>88</v>
      </c>
      <c r="G15" s="24">
        <v>20</v>
      </c>
      <c r="H15" s="23">
        <f t="shared" si="0"/>
        <v>1760</v>
      </c>
      <c r="I15" s="20" t="s">
        <v>24</v>
      </c>
      <c r="J15" s="25" t="s">
        <v>73</v>
      </c>
      <c r="K15" s="26" t="str">
        <f>IF(B15="","",TRIM(IF(AND(C15&lt;&gt;"",D15=""),"Cod inexistent în deviz. ","")&amp;IF(N(G15)&lt;=0,"Lipsește cantitatea. ","")&amp;IF(I15&lt;&gt;"Da","Neconfirmat de beneficiar. ","")&amp;IF(AND(C15&lt;&gt;"",D15&lt;&gt;""),IF(AND(INDEX(Deviz!$H$5:$H$204,MATCH(C15,Deviz!$B$5:$B$204,0))="Suplimentar",INDEX(Deviz!$I$5:$I$204,MATCH(C15,Deviz!$B$5:$B$204,0))&lt;&gt;"Da"),"Suplimentar neaprobat. ",""),"")))</f>
        <v>Neconfirmat de beneficiar. Suplimentar neaprobat.</v>
      </c>
    </row>
    <row r="16" spans="1:11" x14ac:dyDescent="0.2">
      <c r="A16" s="1" t="str">
        <f>IF(B16="","",B16&amp;"|"&amp;COUNTIF(INDEX($B:$B,5):B16,B16))</f>
        <v/>
      </c>
      <c r="B16" s="20"/>
      <c r="C16" s="20"/>
      <c r="D16" s="21" t="str">
        <f>IF(C16="","",IFERROR(INDEX(Deviz!$C$5:$C$204,MATCH(C16,Deviz!$B$5:$B$204,0)),""))</f>
        <v/>
      </c>
      <c r="E16" s="22" t="str">
        <f>IF(C16="","",IFERROR(INDEX(Deviz!$D$5:$D$204,MATCH(C16,Deviz!$B$5:$B$204,0)),""))</f>
        <v/>
      </c>
      <c r="F16" s="23" t="str">
        <f>IF(C16="","",IFERROR(INDEX(Deviz!$F$5:$F$204,MATCH(C16,Deviz!$B$5:$B$204,0)),""))</f>
        <v/>
      </c>
      <c r="G16" s="24"/>
      <c r="H16" s="23" t="str">
        <f t="shared" si="0"/>
        <v/>
      </c>
      <c r="I16" s="20"/>
      <c r="J16" s="25"/>
      <c r="K16" s="26" t="str">
        <f>IF(B16="","",TRIM(IF(AND(C16&lt;&gt;"",D16=""),"Cod inexistent în deviz. ","")&amp;IF(N(G16)&lt;=0,"Lipsește cantitatea. ","")&amp;IF(I16&lt;&gt;"Da","Neconfirmat de beneficiar. ","")&amp;IF(AND(C16&lt;&gt;"",D16&lt;&gt;""),IF(AND(INDEX(Deviz!$H$5:$H$204,MATCH(C16,Deviz!$B$5:$B$204,0))="Suplimentar",INDEX(Deviz!$I$5:$I$204,MATCH(C16,Deviz!$B$5:$B$204,0))&lt;&gt;"Da"),"Suplimentar neaprobat. ",""),"")))</f>
        <v/>
      </c>
    </row>
    <row r="17" spans="1:11" x14ac:dyDescent="0.2">
      <c r="A17" s="1" t="str">
        <f>IF(B17="","",B17&amp;"|"&amp;COUNTIF(INDEX($B:$B,5):B17,B17))</f>
        <v/>
      </c>
      <c r="B17" s="20"/>
      <c r="C17" s="20"/>
      <c r="D17" s="21" t="str">
        <f>IF(C17="","",IFERROR(INDEX(Deviz!$C$5:$C$204,MATCH(C17,Deviz!$B$5:$B$204,0)),""))</f>
        <v/>
      </c>
      <c r="E17" s="22" t="str">
        <f>IF(C17="","",IFERROR(INDEX(Deviz!$D$5:$D$204,MATCH(C17,Deviz!$B$5:$B$204,0)),""))</f>
        <v/>
      </c>
      <c r="F17" s="23" t="str">
        <f>IF(C17="","",IFERROR(INDEX(Deviz!$F$5:$F$204,MATCH(C17,Deviz!$B$5:$B$204,0)),""))</f>
        <v/>
      </c>
      <c r="G17" s="24"/>
      <c r="H17" s="23" t="str">
        <f t="shared" si="0"/>
        <v/>
      </c>
      <c r="I17" s="20"/>
      <c r="J17" s="25"/>
      <c r="K17" s="26" t="str">
        <f>IF(B17="","",TRIM(IF(AND(C17&lt;&gt;"",D17=""),"Cod inexistent în deviz. ","")&amp;IF(N(G17)&lt;=0,"Lipsește cantitatea. ","")&amp;IF(I17&lt;&gt;"Da","Neconfirmat de beneficiar. ","")&amp;IF(AND(C17&lt;&gt;"",D17&lt;&gt;""),IF(AND(INDEX(Deviz!$H$5:$H$204,MATCH(C17,Deviz!$B$5:$B$204,0))="Suplimentar",INDEX(Deviz!$I$5:$I$204,MATCH(C17,Deviz!$B$5:$B$204,0))&lt;&gt;"Da"),"Suplimentar neaprobat. ",""),"")))</f>
        <v/>
      </c>
    </row>
    <row r="18" spans="1:11" x14ac:dyDescent="0.2">
      <c r="A18" s="1" t="str">
        <f>IF(B18="","",B18&amp;"|"&amp;COUNTIF(INDEX($B:$B,5):B18,B18))</f>
        <v/>
      </c>
      <c r="B18" s="20"/>
      <c r="C18" s="20"/>
      <c r="D18" s="21" t="str">
        <f>IF(C18="","",IFERROR(INDEX(Deviz!$C$5:$C$204,MATCH(C18,Deviz!$B$5:$B$204,0)),""))</f>
        <v/>
      </c>
      <c r="E18" s="22" t="str">
        <f>IF(C18="","",IFERROR(INDEX(Deviz!$D$5:$D$204,MATCH(C18,Deviz!$B$5:$B$204,0)),""))</f>
        <v/>
      </c>
      <c r="F18" s="23" t="str">
        <f>IF(C18="","",IFERROR(INDEX(Deviz!$F$5:$F$204,MATCH(C18,Deviz!$B$5:$B$204,0)),""))</f>
        <v/>
      </c>
      <c r="G18" s="24"/>
      <c r="H18" s="23" t="str">
        <f t="shared" si="0"/>
        <v/>
      </c>
      <c r="I18" s="20"/>
      <c r="J18" s="25"/>
      <c r="K18" s="26" t="str">
        <f>IF(B18="","",TRIM(IF(AND(C18&lt;&gt;"",D18=""),"Cod inexistent în deviz. ","")&amp;IF(N(G18)&lt;=0,"Lipsește cantitatea. ","")&amp;IF(I18&lt;&gt;"Da","Neconfirmat de beneficiar. ","")&amp;IF(AND(C18&lt;&gt;"",D18&lt;&gt;""),IF(AND(INDEX(Deviz!$H$5:$H$204,MATCH(C18,Deviz!$B$5:$B$204,0))="Suplimentar",INDEX(Deviz!$I$5:$I$204,MATCH(C18,Deviz!$B$5:$B$204,0))&lt;&gt;"Da"),"Suplimentar neaprobat. ",""),"")))</f>
        <v/>
      </c>
    </row>
    <row r="19" spans="1:11" x14ac:dyDescent="0.2">
      <c r="A19" s="1" t="str">
        <f>IF(B19="","",B19&amp;"|"&amp;COUNTIF(INDEX($B:$B,5):B19,B19))</f>
        <v/>
      </c>
      <c r="B19" s="20"/>
      <c r="C19" s="20"/>
      <c r="D19" s="21" t="str">
        <f>IF(C19="","",IFERROR(INDEX(Deviz!$C$5:$C$204,MATCH(C19,Deviz!$B$5:$B$204,0)),""))</f>
        <v/>
      </c>
      <c r="E19" s="22" t="str">
        <f>IF(C19="","",IFERROR(INDEX(Deviz!$D$5:$D$204,MATCH(C19,Deviz!$B$5:$B$204,0)),""))</f>
        <v/>
      </c>
      <c r="F19" s="23" t="str">
        <f>IF(C19="","",IFERROR(INDEX(Deviz!$F$5:$F$204,MATCH(C19,Deviz!$B$5:$B$204,0)),""))</f>
        <v/>
      </c>
      <c r="G19" s="24"/>
      <c r="H19" s="23" t="str">
        <f t="shared" si="0"/>
        <v/>
      </c>
      <c r="I19" s="20"/>
      <c r="J19" s="25"/>
      <c r="K19" s="26" t="str">
        <f>IF(B19="","",TRIM(IF(AND(C19&lt;&gt;"",D19=""),"Cod inexistent în deviz. ","")&amp;IF(N(G19)&lt;=0,"Lipsește cantitatea. ","")&amp;IF(I19&lt;&gt;"Da","Neconfirmat de beneficiar. ","")&amp;IF(AND(C19&lt;&gt;"",D19&lt;&gt;""),IF(AND(INDEX(Deviz!$H$5:$H$204,MATCH(C19,Deviz!$B$5:$B$204,0))="Suplimentar",INDEX(Deviz!$I$5:$I$204,MATCH(C19,Deviz!$B$5:$B$204,0))&lt;&gt;"Da"),"Suplimentar neaprobat. ",""),"")))</f>
        <v/>
      </c>
    </row>
    <row r="20" spans="1:11" x14ac:dyDescent="0.2">
      <c r="A20" s="1" t="str">
        <f>IF(B20="","",B20&amp;"|"&amp;COUNTIF(INDEX($B:$B,5):B20,B20))</f>
        <v/>
      </c>
      <c r="B20" s="20"/>
      <c r="C20" s="20"/>
      <c r="D20" s="21" t="str">
        <f>IF(C20="","",IFERROR(INDEX(Deviz!$C$5:$C$204,MATCH(C20,Deviz!$B$5:$B$204,0)),""))</f>
        <v/>
      </c>
      <c r="E20" s="22" t="str">
        <f>IF(C20="","",IFERROR(INDEX(Deviz!$D$5:$D$204,MATCH(C20,Deviz!$B$5:$B$204,0)),""))</f>
        <v/>
      </c>
      <c r="F20" s="23" t="str">
        <f>IF(C20="","",IFERROR(INDEX(Deviz!$F$5:$F$204,MATCH(C20,Deviz!$B$5:$B$204,0)),""))</f>
        <v/>
      </c>
      <c r="G20" s="24"/>
      <c r="H20" s="23" t="str">
        <f t="shared" si="0"/>
        <v/>
      </c>
      <c r="I20" s="20"/>
      <c r="J20" s="25"/>
      <c r="K20" s="26" t="str">
        <f>IF(B20="","",TRIM(IF(AND(C20&lt;&gt;"",D20=""),"Cod inexistent în deviz. ","")&amp;IF(N(G20)&lt;=0,"Lipsește cantitatea. ","")&amp;IF(I20&lt;&gt;"Da","Neconfirmat de beneficiar. ","")&amp;IF(AND(C20&lt;&gt;"",D20&lt;&gt;""),IF(AND(INDEX(Deviz!$H$5:$H$204,MATCH(C20,Deviz!$B$5:$B$204,0))="Suplimentar",INDEX(Deviz!$I$5:$I$204,MATCH(C20,Deviz!$B$5:$B$204,0))&lt;&gt;"Da"),"Suplimentar neaprobat. ",""),"")))</f>
        <v/>
      </c>
    </row>
    <row r="21" spans="1:11" x14ac:dyDescent="0.2">
      <c r="A21" s="1" t="str">
        <f>IF(B21="","",B21&amp;"|"&amp;COUNTIF(INDEX($B:$B,5):B21,B21))</f>
        <v/>
      </c>
      <c r="B21" s="20"/>
      <c r="C21" s="20"/>
      <c r="D21" s="21" t="str">
        <f>IF(C21="","",IFERROR(INDEX(Deviz!$C$5:$C$204,MATCH(C21,Deviz!$B$5:$B$204,0)),""))</f>
        <v/>
      </c>
      <c r="E21" s="22" t="str">
        <f>IF(C21="","",IFERROR(INDEX(Deviz!$D$5:$D$204,MATCH(C21,Deviz!$B$5:$B$204,0)),""))</f>
        <v/>
      </c>
      <c r="F21" s="23" t="str">
        <f>IF(C21="","",IFERROR(INDEX(Deviz!$F$5:$F$204,MATCH(C21,Deviz!$B$5:$B$204,0)),""))</f>
        <v/>
      </c>
      <c r="G21" s="24"/>
      <c r="H21" s="23" t="str">
        <f t="shared" si="0"/>
        <v/>
      </c>
      <c r="I21" s="20"/>
      <c r="J21" s="25"/>
      <c r="K21" s="26" t="str">
        <f>IF(B21="","",TRIM(IF(AND(C21&lt;&gt;"",D21=""),"Cod inexistent în deviz. ","")&amp;IF(N(G21)&lt;=0,"Lipsește cantitatea. ","")&amp;IF(I21&lt;&gt;"Da","Neconfirmat de beneficiar. ","")&amp;IF(AND(C21&lt;&gt;"",D21&lt;&gt;""),IF(AND(INDEX(Deviz!$H$5:$H$204,MATCH(C21,Deviz!$B$5:$B$204,0))="Suplimentar",INDEX(Deviz!$I$5:$I$204,MATCH(C21,Deviz!$B$5:$B$204,0))&lt;&gt;"Da"),"Suplimentar neaprobat. ",""),"")))</f>
        <v/>
      </c>
    </row>
    <row r="22" spans="1:11" x14ac:dyDescent="0.2">
      <c r="A22" s="1" t="str">
        <f>IF(B22="","",B22&amp;"|"&amp;COUNTIF(INDEX($B:$B,5):B22,B22))</f>
        <v/>
      </c>
      <c r="B22" s="20"/>
      <c r="C22" s="20"/>
      <c r="D22" s="21" t="str">
        <f>IF(C22="","",IFERROR(INDEX(Deviz!$C$5:$C$204,MATCH(C22,Deviz!$B$5:$B$204,0)),""))</f>
        <v/>
      </c>
      <c r="E22" s="22" t="str">
        <f>IF(C22="","",IFERROR(INDEX(Deviz!$D$5:$D$204,MATCH(C22,Deviz!$B$5:$B$204,0)),""))</f>
        <v/>
      </c>
      <c r="F22" s="23" t="str">
        <f>IF(C22="","",IFERROR(INDEX(Deviz!$F$5:$F$204,MATCH(C22,Deviz!$B$5:$B$204,0)),""))</f>
        <v/>
      </c>
      <c r="G22" s="24"/>
      <c r="H22" s="23" t="str">
        <f t="shared" si="0"/>
        <v/>
      </c>
      <c r="I22" s="20"/>
      <c r="J22" s="25"/>
      <c r="K22" s="26" t="str">
        <f>IF(B22="","",TRIM(IF(AND(C22&lt;&gt;"",D22=""),"Cod inexistent în deviz. ","")&amp;IF(N(G22)&lt;=0,"Lipsește cantitatea. ","")&amp;IF(I22&lt;&gt;"Da","Neconfirmat de beneficiar. ","")&amp;IF(AND(C22&lt;&gt;"",D22&lt;&gt;""),IF(AND(INDEX(Deviz!$H$5:$H$204,MATCH(C22,Deviz!$B$5:$B$204,0))="Suplimentar",INDEX(Deviz!$I$5:$I$204,MATCH(C22,Deviz!$B$5:$B$204,0))&lt;&gt;"Da"),"Suplimentar neaprobat. ",""),"")))</f>
        <v/>
      </c>
    </row>
    <row r="23" spans="1:11" x14ac:dyDescent="0.2">
      <c r="A23" s="1" t="str">
        <f>IF(B23="","",B23&amp;"|"&amp;COUNTIF(INDEX($B:$B,5):B23,B23))</f>
        <v/>
      </c>
      <c r="B23" s="20"/>
      <c r="C23" s="20"/>
      <c r="D23" s="21" t="str">
        <f>IF(C23="","",IFERROR(INDEX(Deviz!$C$5:$C$204,MATCH(C23,Deviz!$B$5:$B$204,0)),""))</f>
        <v/>
      </c>
      <c r="E23" s="22" t="str">
        <f>IF(C23="","",IFERROR(INDEX(Deviz!$D$5:$D$204,MATCH(C23,Deviz!$B$5:$B$204,0)),""))</f>
        <v/>
      </c>
      <c r="F23" s="23" t="str">
        <f>IF(C23="","",IFERROR(INDEX(Deviz!$F$5:$F$204,MATCH(C23,Deviz!$B$5:$B$204,0)),""))</f>
        <v/>
      </c>
      <c r="G23" s="24"/>
      <c r="H23" s="23" t="str">
        <f t="shared" si="0"/>
        <v/>
      </c>
      <c r="I23" s="20"/>
      <c r="J23" s="25"/>
      <c r="K23" s="26" t="str">
        <f>IF(B23="","",TRIM(IF(AND(C23&lt;&gt;"",D23=""),"Cod inexistent în deviz. ","")&amp;IF(N(G23)&lt;=0,"Lipsește cantitatea. ","")&amp;IF(I23&lt;&gt;"Da","Neconfirmat de beneficiar. ","")&amp;IF(AND(C23&lt;&gt;"",D23&lt;&gt;""),IF(AND(INDEX(Deviz!$H$5:$H$204,MATCH(C23,Deviz!$B$5:$B$204,0))="Suplimentar",INDEX(Deviz!$I$5:$I$204,MATCH(C23,Deviz!$B$5:$B$204,0))&lt;&gt;"Da"),"Suplimentar neaprobat. ",""),"")))</f>
        <v/>
      </c>
    </row>
    <row r="24" spans="1:11" x14ac:dyDescent="0.2">
      <c r="A24" s="1" t="str">
        <f>IF(B24="","",B24&amp;"|"&amp;COUNTIF(INDEX($B:$B,5):B24,B24))</f>
        <v/>
      </c>
      <c r="B24" s="20"/>
      <c r="C24" s="20"/>
      <c r="D24" s="21" t="str">
        <f>IF(C24="","",IFERROR(INDEX(Deviz!$C$5:$C$204,MATCH(C24,Deviz!$B$5:$B$204,0)),""))</f>
        <v/>
      </c>
      <c r="E24" s="22" t="str">
        <f>IF(C24="","",IFERROR(INDEX(Deviz!$D$5:$D$204,MATCH(C24,Deviz!$B$5:$B$204,0)),""))</f>
        <v/>
      </c>
      <c r="F24" s="23" t="str">
        <f>IF(C24="","",IFERROR(INDEX(Deviz!$F$5:$F$204,MATCH(C24,Deviz!$B$5:$B$204,0)),""))</f>
        <v/>
      </c>
      <c r="G24" s="24"/>
      <c r="H24" s="23" t="str">
        <f t="shared" si="0"/>
        <v/>
      </c>
      <c r="I24" s="20"/>
      <c r="J24" s="25"/>
      <c r="K24" s="26" t="str">
        <f>IF(B24="","",TRIM(IF(AND(C24&lt;&gt;"",D24=""),"Cod inexistent în deviz. ","")&amp;IF(N(G24)&lt;=0,"Lipsește cantitatea. ","")&amp;IF(I24&lt;&gt;"Da","Neconfirmat de beneficiar. ","")&amp;IF(AND(C24&lt;&gt;"",D24&lt;&gt;""),IF(AND(INDEX(Deviz!$H$5:$H$204,MATCH(C24,Deviz!$B$5:$B$204,0))="Suplimentar",INDEX(Deviz!$I$5:$I$204,MATCH(C24,Deviz!$B$5:$B$204,0))&lt;&gt;"Da"),"Suplimentar neaprobat. ",""),"")))</f>
        <v/>
      </c>
    </row>
    <row r="25" spans="1:11" x14ac:dyDescent="0.2">
      <c r="A25" s="1" t="str">
        <f>IF(B25="","",B25&amp;"|"&amp;COUNTIF(INDEX($B:$B,5):B25,B25))</f>
        <v/>
      </c>
      <c r="B25" s="20"/>
      <c r="C25" s="20"/>
      <c r="D25" s="21" t="str">
        <f>IF(C25="","",IFERROR(INDEX(Deviz!$C$5:$C$204,MATCH(C25,Deviz!$B$5:$B$204,0)),""))</f>
        <v/>
      </c>
      <c r="E25" s="22" t="str">
        <f>IF(C25="","",IFERROR(INDEX(Deviz!$D$5:$D$204,MATCH(C25,Deviz!$B$5:$B$204,0)),""))</f>
        <v/>
      </c>
      <c r="F25" s="23" t="str">
        <f>IF(C25="","",IFERROR(INDEX(Deviz!$F$5:$F$204,MATCH(C25,Deviz!$B$5:$B$204,0)),""))</f>
        <v/>
      </c>
      <c r="G25" s="24"/>
      <c r="H25" s="23" t="str">
        <f t="shared" si="0"/>
        <v/>
      </c>
      <c r="I25" s="20"/>
      <c r="J25" s="25"/>
      <c r="K25" s="26" t="str">
        <f>IF(B25="","",TRIM(IF(AND(C25&lt;&gt;"",D25=""),"Cod inexistent în deviz. ","")&amp;IF(N(G25)&lt;=0,"Lipsește cantitatea. ","")&amp;IF(I25&lt;&gt;"Da","Neconfirmat de beneficiar. ","")&amp;IF(AND(C25&lt;&gt;"",D25&lt;&gt;""),IF(AND(INDEX(Deviz!$H$5:$H$204,MATCH(C25,Deviz!$B$5:$B$204,0))="Suplimentar",INDEX(Deviz!$I$5:$I$204,MATCH(C25,Deviz!$B$5:$B$204,0))&lt;&gt;"Da"),"Suplimentar neaprobat. ",""),"")))</f>
        <v/>
      </c>
    </row>
    <row r="26" spans="1:11" x14ac:dyDescent="0.2">
      <c r="A26" s="1" t="str">
        <f>IF(B26="","",B26&amp;"|"&amp;COUNTIF(INDEX($B:$B,5):B26,B26))</f>
        <v/>
      </c>
      <c r="B26" s="20"/>
      <c r="C26" s="20"/>
      <c r="D26" s="21" t="str">
        <f>IF(C26="","",IFERROR(INDEX(Deviz!$C$5:$C$204,MATCH(C26,Deviz!$B$5:$B$204,0)),""))</f>
        <v/>
      </c>
      <c r="E26" s="22" t="str">
        <f>IF(C26="","",IFERROR(INDEX(Deviz!$D$5:$D$204,MATCH(C26,Deviz!$B$5:$B$204,0)),""))</f>
        <v/>
      </c>
      <c r="F26" s="23" t="str">
        <f>IF(C26="","",IFERROR(INDEX(Deviz!$F$5:$F$204,MATCH(C26,Deviz!$B$5:$B$204,0)),""))</f>
        <v/>
      </c>
      <c r="G26" s="24"/>
      <c r="H26" s="23" t="str">
        <f t="shared" si="0"/>
        <v/>
      </c>
      <c r="I26" s="20"/>
      <c r="J26" s="25"/>
      <c r="K26" s="26" t="str">
        <f>IF(B26="","",TRIM(IF(AND(C26&lt;&gt;"",D26=""),"Cod inexistent în deviz. ","")&amp;IF(N(G26)&lt;=0,"Lipsește cantitatea. ","")&amp;IF(I26&lt;&gt;"Da","Neconfirmat de beneficiar. ","")&amp;IF(AND(C26&lt;&gt;"",D26&lt;&gt;""),IF(AND(INDEX(Deviz!$H$5:$H$204,MATCH(C26,Deviz!$B$5:$B$204,0))="Suplimentar",INDEX(Deviz!$I$5:$I$204,MATCH(C26,Deviz!$B$5:$B$204,0))&lt;&gt;"Da"),"Suplimentar neaprobat. ",""),"")))</f>
        <v/>
      </c>
    </row>
    <row r="27" spans="1:11" x14ac:dyDescent="0.2">
      <c r="A27" s="1" t="str">
        <f>IF(B27="","",B27&amp;"|"&amp;COUNTIF(INDEX($B:$B,5):B27,B27))</f>
        <v/>
      </c>
      <c r="B27" s="20"/>
      <c r="C27" s="20"/>
      <c r="D27" s="21" t="str">
        <f>IF(C27="","",IFERROR(INDEX(Deviz!$C$5:$C$204,MATCH(C27,Deviz!$B$5:$B$204,0)),""))</f>
        <v/>
      </c>
      <c r="E27" s="22" t="str">
        <f>IF(C27="","",IFERROR(INDEX(Deviz!$D$5:$D$204,MATCH(C27,Deviz!$B$5:$B$204,0)),""))</f>
        <v/>
      </c>
      <c r="F27" s="23" t="str">
        <f>IF(C27="","",IFERROR(INDEX(Deviz!$F$5:$F$204,MATCH(C27,Deviz!$B$5:$B$204,0)),""))</f>
        <v/>
      </c>
      <c r="G27" s="24"/>
      <c r="H27" s="23" t="str">
        <f t="shared" si="0"/>
        <v/>
      </c>
      <c r="I27" s="20"/>
      <c r="J27" s="25"/>
      <c r="K27" s="26" t="str">
        <f>IF(B27="","",TRIM(IF(AND(C27&lt;&gt;"",D27=""),"Cod inexistent în deviz. ","")&amp;IF(N(G27)&lt;=0,"Lipsește cantitatea. ","")&amp;IF(I27&lt;&gt;"Da","Neconfirmat de beneficiar. ","")&amp;IF(AND(C27&lt;&gt;"",D27&lt;&gt;""),IF(AND(INDEX(Deviz!$H$5:$H$204,MATCH(C27,Deviz!$B$5:$B$204,0))="Suplimentar",INDEX(Deviz!$I$5:$I$204,MATCH(C27,Deviz!$B$5:$B$204,0))&lt;&gt;"Da"),"Suplimentar neaprobat. ",""),"")))</f>
        <v/>
      </c>
    </row>
    <row r="28" spans="1:11" x14ac:dyDescent="0.2">
      <c r="A28" s="1" t="str">
        <f>IF(B28="","",B28&amp;"|"&amp;COUNTIF(INDEX($B:$B,5):B28,B28))</f>
        <v/>
      </c>
      <c r="B28" s="20"/>
      <c r="C28" s="20"/>
      <c r="D28" s="21" t="str">
        <f>IF(C28="","",IFERROR(INDEX(Deviz!$C$5:$C$204,MATCH(C28,Deviz!$B$5:$B$204,0)),""))</f>
        <v/>
      </c>
      <c r="E28" s="22" t="str">
        <f>IF(C28="","",IFERROR(INDEX(Deviz!$D$5:$D$204,MATCH(C28,Deviz!$B$5:$B$204,0)),""))</f>
        <v/>
      </c>
      <c r="F28" s="23" t="str">
        <f>IF(C28="","",IFERROR(INDEX(Deviz!$F$5:$F$204,MATCH(C28,Deviz!$B$5:$B$204,0)),""))</f>
        <v/>
      </c>
      <c r="G28" s="24"/>
      <c r="H28" s="23" t="str">
        <f t="shared" si="0"/>
        <v/>
      </c>
      <c r="I28" s="20"/>
      <c r="J28" s="25"/>
      <c r="K28" s="26" t="str">
        <f>IF(B28="","",TRIM(IF(AND(C28&lt;&gt;"",D28=""),"Cod inexistent în deviz. ","")&amp;IF(N(G28)&lt;=0,"Lipsește cantitatea. ","")&amp;IF(I28&lt;&gt;"Da","Neconfirmat de beneficiar. ","")&amp;IF(AND(C28&lt;&gt;"",D28&lt;&gt;""),IF(AND(INDEX(Deviz!$H$5:$H$204,MATCH(C28,Deviz!$B$5:$B$204,0))="Suplimentar",INDEX(Deviz!$I$5:$I$204,MATCH(C28,Deviz!$B$5:$B$204,0))&lt;&gt;"Da"),"Suplimentar neaprobat. ",""),"")))</f>
        <v/>
      </c>
    </row>
    <row r="29" spans="1:11" x14ac:dyDescent="0.2">
      <c r="A29" s="1" t="str">
        <f>IF(B29="","",B29&amp;"|"&amp;COUNTIF(INDEX($B:$B,5):B29,B29))</f>
        <v/>
      </c>
      <c r="B29" s="20"/>
      <c r="C29" s="20"/>
      <c r="D29" s="21" t="str">
        <f>IF(C29="","",IFERROR(INDEX(Deviz!$C$5:$C$204,MATCH(C29,Deviz!$B$5:$B$204,0)),""))</f>
        <v/>
      </c>
      <c r="E29" s="22" t="str">
        <f>IF(C29="","",IFERROR(INDEX(Deviz!$D$5:$D$204,MATCH(C29,Deviz!$B$5:$B$204,0)),""))</f>
        <v/>
      </c>
      <c r="F29" s="23" t="str">
        <f>IF(C29="","",IFERROR(INDEX(Deviz!$F$5:$F$204,MATCH(C29,Deviz!$B$5:$B$204,0)),""))</f>
        <v/>
      </c>
      <c r="G29" s="24"/>
      <c r="H29" s="23" t="str">
        <f t="shared" si="0"/>
        <v/>
      </c>
      <c r="I29" s="20"/>
      <c r="J29" s="25"/>
      <c r="K29" s="26" t="str">
        <f>IF(B29="","",TRIM(IF(AND(C29&lt;&gt;"",D29=""),"Cod inexistent în deviz. ","")&amp;IF(N(G29)&lt;=0,"Lipsește cantitatea. ","")&amp;IF(I29&lt;&gt;"Da","Neconfirmat de beneficiar. ","")&amp;IF(AND(C29&lt;&gt;"",D29&lt;&gt;""),IF(AND(INDEX(Deviz!$H$5:$H$204,MATCH(C29,Deviz!$B$5:$B$204,0))="Suplimentar",INDEX(Deviz!$I$5:$I$204,MATCH(C29,Deviz!$B$5:$B$204,0))&lt;&gt;"Da"),"Suplimentar neaprobat. ",""),"")))</f>
        <v/>
      </c>
    </row>
    <row r="30" spans="1:11" x14ac:dyDescent="0.2">
      <c r="A30" s="1" t="str">
        <f>IF(B30="","",B30&amp;"|"&amp;COUNTIF(INDEX($B:$B,5):B30,B30))</f>
        <v/>
      </c>
      <c r="B30" s="20"/>
      <c r="C30" s="20"/>
      <c r="D30" s="21" t="str">
        <f>IF(C30="","",IFERROR(INDEX(Deviz!$C$5:$C$204,MATCH(C30,Deviz!$B$5:$B$204,0)),""))</f>
        <v/>
      </c>
      <c r="E30" s="22" t="str">
        <f>IF(C30="","",IFERROR(INDEX(Deviz!$D$5:$D$204,MATCH(C30,Deviz!$B$5:$B$204,0)),""))</f>
        <v/>
      </c>
      <c r="F30" s="23" t="str">
        <f>IF(C30="","",IFERROR(INDEX(Deviz!$F$5:$F$204,MATCH(C30,Deviz!$B$5:$B$204,0)),""))</f>
        <v/>
      </c>
      <c r="G30" s="24"/>
      <c r="H30" s="23" t="str">
        <f t="shared" si="0"/>
        <v/>
      </c>
      <c r="I30" s="20"/>
      <c r="J30" s="25"/>
      <c r="K30" s="26" t="str">
        <f>IF(B30="","",TRIM(IF(AND(C30&lt;&gt;"",D30=""),"Cod inexistent în deviz. ","")&amp;IF(N(G30)&lt;=0,"Lipsește cantitatea. ","")&amp;IF(I30&lt;&gt;"Da","Neconfirmat de beneficiar. ","")&amp;IF(AND(C30&lt;&gt;"",D30&lt;&gt;""),IF(AND(INDEX(Deviz!$H$5:$H$204,MATCH(C30,Deviz!$B$5:$B$204,0))="Suplimentar",INDEX(Deviz!$I$5:$I$204,MATCH(C30,Deviz!$B$5:$B$204,0))&lt;&gt;"Da"),"Suplimentar neaprobat. ",""),"")))</f>
        <v/>
      </c>
    </row>
    <row r="31" spans="1:11" x14ac:dyDescent="0.2">
      <c r="A31" s="1" t="str">
        <f>IF(B31="","",B31&amp;"|"&amp;COUNTIF(INDEX($B:$B,5):B31,B31))</f>
        <v/>
      </c>
      <c r="B31" s="20"/>
      <c r="C31" s="20"/>
      <c r="D31" s="21" t="str">
        <f>IF(C31="","",IFERROR(INDEX(Deviz!$C$5:$C$204,MATCH(C31,Deviz!$B$5:$B$204,0)),""))</f>
        <v/>
      </c>
      <c r="E31" s="22" t="str">
        <f>IF(C31="","",IFERROR(INDEX(Deviz!$D$5:$D$204,MATCH(C31,Deviz!$B$5:$B$204,0)),""))</f>
        <v/>
      </c>
      <c r="F31" s="23" t="str">
        <f>IF(C31="","",IFERROR(INDEX(Deviz!$F$5:$F$204,MATCH(C31,Deviz!$B$5:$B$204,0)),""))</f>
        <v/>
      </c>
      <c r="G31" s="24"/>
      <c r="H31" s="23" t="str">
        <f t="shared" si="0"/>
        <v/>
      </c>
      <c r="I31" s="20"/>
      <c r="J31" s="25"/>
      <c r="K31" s="26" t="str">
        <f>IF(B31="","",TRIM(IF(AND(C31&lt;&gt;"",D31=""),"Cod inexistent în deviz. ","")&amp;IF(N(G31)&lt;=0,"Lipsește cantitatea. ","")&amp;IF(I31&lt;&gt;"Da","Neconfirmat de beneficiar. ","")&amp;IF(AND(C31&lt;&gt;"",D31&lt;&gt;""),IF(AND(INDEX(Deviz!$H$5:$H$204,MATCH(C31,Deviz!$B$5:$B$204,0))="Suplimentar",INDEX(Deviz!$I$5:$I$204,MATCH(C31,Deviz!$B$5:$B$204,0))&lt;&gt;"Da"),"Suplimentar neaprobat. ",""),"")))</f>
        <v/>
      </c>
    </row>
    <row r="32" spans="1:11" x14ac:dyDescent="0.2">
      <c r="A32" s="1" t="str">
        <f>IF(B32="","",B32&amp;"|"&amp;COUNTIF(INDEX($B:$B,5):B32,B32))</f>
        <v/>
      </c>
      <c r="B32" s="20"/>
      <c r="C32" s="20"/>
      <c r="D32" s="21" t="str">
        <f>IF(C32="","",IFERROR(INDEX(Deviz!$C$5:$C$204,MATCH(C32,Deviz!$B$5:$B$204,0)),""))</f>
        <v/>
      </c>
      <c r="E32" s="22" t="str">
        <f>IF(C32="","",IFERROR(INDEX(Deviz!$D$5:$D$204,MATCH(C32,Deviz!$B$5:$B$204,0)),""))</f>
        <v/>
      </c>
      <c r="F32" s="23" t="str">
        <f>IF(C32="","",IFERROR(INDEX(Deviz!$F$5:$F$204,MATCH(C32,Deviz!$B$5:$B$204,0)),""))</f>
        <v/>
      </c>
      <c r="G32" s="24"/>
      <c r="H32" s="23" t="str">
        <f t="shared" si="0"/>
        <v/>
      </c>
      <c r="I32" s="20"/>
      <c r="J32" s="25"/>
      <c r="K32" s="26" t="str">
        <f>IF(B32="","",TRIM(IF(AND(C32&lt;&gt;"",D32=""),"Cod inexistent în deviz. ","")&amp;IF(N(G32)&lt;=0,"Lipsește cantitatea. ","")&amp;IF(I32&lt;&gt;"Da","Neconfirmat de beneficiar. ","")&amp;IF(AND(C32&lt;&gt;"",D32&lt;&gt;""),IF(AND(INDEX(Deviz!$H$5:$H$204,MATCH(C32,Deviz!$B$5:$B$204,0))="Suplimentar",INDEX(Deviz!$I$5:$I$204,MATCH(C32,Deviz!$B$5:$B$204,0))&lt;&gt;"Da"),"Suplimentar neaprobat. ",""),"")))</f>
        <v/>
      </c>
    </row>
    <row r="33" spans="1:11" x14ac:dyDescent="0.2">
      <c r="A33" s="1" t="str">
        <f>IF(B33="","",B33&amp;"|"&amp;COUNTIF(INDEX($B:$B,5):B33,B33))</f>
        <v/>
      </c>
      <c r="B33" s="20"/>
      <c r="C33" s="20"/>
      <c r="D33" s="21" t="str">
        <f>IF(C33="","",IFERROR(INDEX(Deviz!$C$5:$C$204,MATCH(C33,Deviz!$B$5:$B$204,0)),""))</f>
        <v/>
      </c>
      <c r="E33" s="22" t="str">
        <f>IF(C33="","",IFERROR(INDEX(Deviz!$D$5:$D$204,MATCH(C33,Deviz!$B$5:$B$204,0)),""))</f>
        <v/>
      </c>
      <c r="F33" s="23" t="str">
        <f>IF(C33="","",IFERROR(INDEX(Deviz!$F$5:$F$204,MATCH(C33,Deviz!$B$5:$B$204,0)),""))</f>
        <v/>
      </c>
      <c r="G33" s="24"/>
      <c r="H33" s="23" t="str">
        <f t="shared" si="0"/>
        <v/>
      </c>
      <c r="I33" s="20"/>
      <c r="J33" s="25"/>
      <c r="K33" s="26" t="str">
        <f>IF(B33="","",TRIM(IF(AND(C33&lt;&gt;"",D33=""),"Cod inexistent în deviz. ","")&amp;IF(N(G33)&lt;=0,"Lipsește cantitatea. ","")&amp;IF(I33&lt;&gt;"Da","Neconfirmat de beneficiar. ","")&amp;IF(AND(C33&lt;&gt;"",D33&lt;&gt;""),IF(AND(INDEX(Deviz!$H$5:$H$204,MATCH(C33,Deviz!$B$5:$B$204,0))="Suplimentar",INDEX(Deviz!$I$5:$I$204,MATCH(C33,Deviz!$B$5:$B$204,0))&lt;&gt;"Da"),"Suplimentar neaprobat. ",""),"")))</f>
        <v/>
      </c>
    </row>
    <row r="34" spans="1:11" x14ac:dyDescent="0.2">
      <c r="A34" s="1" t="str">
        <f>IF(B34="","",B34&amp;"|"&amp;COUNTIF(INDEX($B:$B,5):B34,B34))</f>
        <v/>
      </c>
      <c r="B34" s="20"/>
      <c r="C34" s="20"/>
      <c r="D34" s="21" t="str">
        <f>IF(C34="","",IFERROR(INDEX(Deviz!$C$5:$C$204,MATCH(C34,Deviz!$B$5:$B$204,0)),""))</f>
        <v/>
      </c>
      <c r="E34" s="22" t="str">
        <f>IF(C34="","",IFERROR(INDEX(Deviz!$D$5:$D$204,MATCH(C34,Deviz!$B$5:$B$204,0)),""))</f>
        <v/>
      </c>
      <c r="F34" s="23" t="str">
        <f>IF(C34="","",IFERROR(INDEX(Deviz!$F$5:$F$204,MATCH(C34,Deviz!$B$5:$B$204,0)),""))</f>
        <v/>
      </c>
      <c r="G34" s="24"/>
      <c r="H34" s="23" t="str">
        <f t="shared" si="0"/>
        <v/>
      </c>
      <c r="I34" s="20"/>
      <c r="J34" s="25"/>
      <c r="K34" s="26" t="str">
        <f>IF(B34="","",TRIM(IF(AND(C34&lt;&gt;"",D34=""),"Cod inexistent în deviz. ","")&amp;IF(N(G34)&lt;=0,"Lipsește cantitatea. ","")&amp;IF(I34&lt;&gt;"Da","Neconfirmat de beneficiar. ","")&amp;IF(AND(C34&lt;&gt;"",D34&lt;&gt;""),IF(AND(INDEX(Deviz!$H$5:$H$204,MATCH(C34,Deviz!$B$5:$B$204,0))="Suplimentar",INDEX(Deviz!$I$5:$I$204,MATCH(C34,Deviz!$B$5:$B$204,0))&lt;&gt;"Da"),"Suplimentar neaprobat. ",""),"")))</f>
        <v/>
      </c>
    </row>
    <row r="35" spans="1:11" x14ac:dyDescent="0.2">
      <c r="A35" s="1" t="str">
        <f>IF(B35="","",B35&amp;"|"&amp;COUNTIF(INDEX($B:$B,5):B35,B35))</f>
        <v/>
      </c>
      <c r="B35" s="20"/>
      <c r="C35" s="20"/>
      <c r="D35" s="21" t="str">
        <f>IF(C35="","",IFERROR(INDEX(Deviz!$C$5:$C$204,MATCH(C35,Deviz!$B$5:$B$204,0)),""))</f>
        <v/>
      </c>
      <c r="E35" s="22" t="str">
        <f>IF(C35="","",IFERROR(INDEX(Deviz!$D$5:$D$204,MATCH(C35,Deviz!$B$5:$B$204,0)),""))</f>
        <v/>
      </c>
      <c r="F35" s="23" t="str">
        <f>IF(C35="","",IFERROR(INDEX(Deviz!$F$5:$F$204,MATCH(C35,Deviz!$B$5:$B$204,0)),""))</f>
        <v/>
      </c>
      <c r="G35" s="24"/>
      <c r="H35" s="23" t="str">
        <f t="shared" si="0"/>
        <v/>
      </c>
      <c r="I35" s="20"/>
      <c r="J35" s="25"/>
      <c r="K35" s="26" t="str">
        <f>IF(B35="","",TRIM(IF(AND(C35&lt;&gt;"",D35=""),"Cod inexistent în deviz. ","")&amp;IF(N(G35)&lt;=0,"Lipsește cantitatea. ","")&amp;IF(I35&lt;&gt;"Da","Neconfirmat de beneficiar. ","")&amp;IF(AND(C35&lt;&gt;"",D35&lt;&gt;""),IF(AND(INDEX(Deviz!$H$5:$H$204,MATCH(C35,Deviz!$B$5:$B$204,0))="Suplimentar",INDEX(Deviz!$I$5:$I$204,MATCH(C35,Deviz!$B$5:$B$204,0))&lt;&gt;"Da"),"Suplimentar neaprobat. ",""),"")))</f>
        <v/>
      </c>
    </row>
    <row r="36" spans="1:11" x14ac:dyDescent="0.2">
      <c r="A36" s="1" t="str">
        <f>IF(B36="","",B36&amp;"|"&amp;COUNTIF(INDEX($B:$B,5):B36,B36))</f>
        <v/>
      </c>
      <c r="B36" s="20"/>
      <c r="C36" s="20"/>
      <c r="D36" s="21" t="str">
        <f>IF(C36="","",IFERROR(INDEX(Deviz!$C$5:$C$204,MATCH(C36,Deviz!$B$5:$B$204,0)),""))</f>
        <v/>
      </c>
      <c r="E36" s="22" t="str">
        <f>IF(C36="","",IFERROR(INDEX(Deviz!$D$5:$D$204,MATCH(C36,Deviz!$B$5:$B$204,0)),""))</f>
        <v/>
      </c>
      <c r="F36" s="23" t="str">
        <f>IF(C36="","",IFERROR(INDEX(Deviz!$F$5:$F$204,MATCH(C36,Deviz!$B$5:$B$204,0)),""))</f>
        <v/>
      </c>
      <c r="G36" s="24"/>
      <c r="H36" s="23" t="str">
        <f t="shared" si="0"/>
        <v/>
      </c>
      <c r="I36" s="20"/>
      <c r="J36" s="25"/>
      <c r="K36" s="26" t="str">
        <f>IF(B36="","",TRIM(IF(AND(C36&lt;&gt;"",D36=""),"Cod inexistent în deviz. ","")&amp;IF(N(G36)&lt;=0,"Lipsește cantitatea. ","")&amp;IF(I36&lt;&gt;"Da","Neconfirmat de beneficiar. ","")&amp;IF(AND(C36&lt;&gt;"",D36&lt;&gt;""),IF(AND(INDEX(Deviz!$H$5:$H$204,MATCH(C36,Deviz!$B$5:$B$204,0))="Suplimentar",INDEX(Deviz!$I$5:$I$204,MATCH(C36,Deviz!$B$5:$B$204,0))&lt;&gt;"Da"),"Suplimentar neaprobat. ",""),"")))</f>
        <v/>
      </c>
    </row>
    <row r="37" spans="1:11" x14ac:dyDescent="0.2">
      <c r="A37" s="1" t="str">
        <f>IF(B37="","",B37&amp;"|"&amp;COUNTIF(INDEX($B:$B,5):B37,B37))</f>
        <v/>
      </c>
      <c r="B37" s="20"/>
      <c r="C37" s="20"/>
      <c r="D37" s="21" t="str">
        <f>IF(C37="","",IFERROR(INDEX(Deviz!$C$5:$C$204,MATCH(C37,Deviz!$B$5:$B$204,0)),""))</f>
        <v/>
      </c>
      <c r="E37" s="22" t="str">
        <f>IF(C37="","",IFERROR(INDEX(Deviz!$D$5:$D$204,MATCH(C37,Deviz!$B$5:$B$204,0)),""))</f>
        <v/>
      </c>
      <c r="F37" s="23" t="str">
        <f>IF(C37="","",IFERROR(INDEX(Deviz!$F$5:$F$204,MATCH(C37,Deviz!$B$5:$B$204,0)),""))</f>
        <v/>
      </c>
      <c r="G37" s="24"/>
      <c r="H37" s="23" t="str">
        <f t="shared" si="0"/>
        <v/>
      </c>
      <c r="I37" s="20"/>
      <c r="J37" s="25"/>
      <c r="K37" s="26" t="str">
        <f>IF(B37="","",TRIM(IF(AND(C37&lt;&gt;"",D37=""),"Cod inexistent în deviz. ","")&amp;IF(N(G37)&lt;=0,"Lipsește cantitatea. ","")&amp;IF(I37&lt;&gt;"Da","Neconfirmat de beneficiar. ","")&amp;IF(AND(C37&lt;&gt;"",D37&lt;&gt;""),IF(AND(INDEX(Deviz!$H$5:$H$204,MATCH(C37,Deviz!$B$5:$B$204,0))="Suplimentar",INDEX(Deviz!$I$5:$I$204,MATCH(C37,Deviz!$B$5:$B$204,0))&lt;&gt;"Da"),"Suplimentar neaprobat. ",""),"")))</f>
        <v/>
      </c>
    </row>
    <row r="38" spans="1:11" x14ac:dyDescent="0.2">
      <c r="A38" s="1" t="str">
        <f>IF(B38="","",B38&amp;"|"&amp;COUNTIF(INDEX($B:$B,5):B38,B38))</f>
        <v/>
      </c>
      <c r="B38" s="20"/>
      <c r="C38" s="20"/>
      <c r="D38" s="21" t="str">
        <f>IF(C38="","",IFERROR(INDEX(Deviz!$C$5:$C$204,MATCH(C38,Deviz!$B$5:$B$204,0)),""))</f>
        <v/>
      </c>
      <c r="E38" s="22" t="str">
        <f>IF(C38="","",IFERROR(INDEX(Deviz!$D$5:$D$204,MATCH(C38,Deviz!$B$5:$B$204,0)),""))</f>
        <v/>
      </c>
      <c r="F38" s="23" t="str">
        <f>IF(C38="","",IFERROR(INDEX(Deviz!$F$5:$F$204,MATCH(C38,Deviz!$B$5:$B$204,0)),""))</f>
        <v/>
      </c>
      <c r="G38" s="24"/>
      <c r="H38" s="23" t="str">
        <f t="shared" si="0"/>
        <v/>
      </c>
      <c r="I38" s="20"/>
      <c r="J38" s="25"/>
      <c r="K38" s="26" t="str">
        <f>IF(B38="","",TRIM(IF(AND(C38&lt;&gt;"",D38=""),"Cod inexistent în deviz. ","")&amp;IF(N(G38)&lt;=0,"Lipsește cantitatea. ","")&amp;IF(I38&lt;&gt;"Da","Neconfirmat de beneficiar. ","")&amp;IF(AND(C38&lt;&gt;"",D38&lt;&gt;""),IF(AND(INDEX(Deviz!$H$5:$H$204,MATCH(C38,Deviz!$B$5:$B$204,0))="Suplimentar",INDEX(Deviz!$I$5:$I$204,MATCH(C38,Deviz!$B$5:$B$204,0))&lt;&gt;"Da"),"Suplimentar neaprobat. ",""),"")))</f>
        <v/>
      </c>
    </row>
    <row r="39" spans="1:11" x14ac:dyDescent="0.2">
      <c r="A39" s="1" t="str">
        <f>IF(B39="","",B39&amp;"|"&amp;COUNTIF(INDEX($B:$B,5):B39,B39))</f>
        <v/>
      </c>
      <c r="B39" s="20"/>
      <c r="C39" s="20"/>
      <c r="D39" s="21" t="str">
        <f>IF(C39="","",IFERROR(INDEX(Deviz!$C$5:$C$204,MATCH(C39,Deviz!$B$5:$B$204,0)),""))</f>
        <v/>
      </c>
      <c r="E39" s="22" t="str">
        <f>IF(C39="","",IFERROR(INDEX(Deviz!$D$5:$D$204,MATCH(C39,Deviz!$B$5:$B$204,0)),""))</f>
        <v/>
      </c>
      <c r="F39" s="23" t="str">
        <f>IF(C39="","",IFERROR(INDEX(Deviz!$F$5:$F$204,MATCH(C39,Deviz!$B$5:$B$204,0)),""))</f>
        <v/>
      </c>
      <c r="G39" s="24"/>
      <c r="H39" s="23" t="str">
        <f t="shared" si="0"/>
        <v/>
      </c>
      <c r="I39" s="20"/>
      <c r="J39" s="25"/>
      <c r="K39" s="26" t="str">
        <f>IF(B39="","",TRIM(IF(AND(C39&lt;&gt;"",D39=""),"Cod inexistent în deviz. ","")&amp;IF(N(G39)&lt;=0,"Lipsește cantitatea. ","")&amp;IF(I39&lt;&gt;"Da","Neconfirmat de beneficiar. ","")&amp;IF(AND(C39&lt;&gt;"",D39&lt;&gt;""),IF(AND(INDEX(Deviz!$H$5:$H$204,MATCH(C39,Deviz!$B$5:$B$204,0))="Suplimentar",INDEX(Deviz!$I$5:$I$204,MATCH(C39,Deviz!$B$5:$B$204,0))&lt;&gt;"Da"),"Suplimentar neaprobat. ",""),"")))</f>
        <v/>
      </c>
    </row>
    <row r="40" spans="1:11" x14ac:dyDescent="0.2">
      <c r="A40" s="1" t="str">
        <f>IF(B40="","",B40&amp;"|"&amp;COUNTIF(INDEX($B:$B,5):B40,B40))</f>
        <v/>
      </c>
      <c r="B40" s="20"/>
      <c r="C40" s="20"/>
      <c r="D40" s="21" t="str">
        <f>IF(C40="","",IFERROR(INDEX(Deviz!$C$5:$C$204,MATCH(C40,Deviz!$B$5:$B$204,0)),""))</f>
        <v/>
      </c>
      <c r="E40" s="22" t="str">
        <f>IF(C40="","",IFERROR(INDEX(Deviz!$D$5:$D$204,MATCH(C40,Deviz!$B$5:$B$204,0)),""))</f>
        <v/>
      </c>
      <c r="F40" s="23" t="str">
        <f>IF(C40="","",IFERROR(INDEX(Deviz!$F$5:$F$204,MATCH(C40,Deviz!$B$5:$B$204,0)),""))</f>
        <v/>
      </c>
      <c r="G40" s="24"/>
      <c r="H40" s="23" t="str">
        <f t="shared" si="0"/>
        <v/>
      </c>
      <c r="I40" s="20"/>
      <c r="J40" s="25"/>
      <c r="K40" s="26" t="str">
        <f>IF(B40="","",TRIM(IF(AND(C40&lt;&gt;"",D40=""),"Cod inexistent în deviz. ","")&amp;IF(N(G40)&lt;=0,"Lipsește cantitatea. ","")&amp;IF(I40&lt;&gt;"Da","Neconfirmat de beneficiar. ","")&amp;IF(AND(C40&lt;&gt;"",D40&lt;&gt;""),IF(AND(INDEX(Deviz!$H$5:$H$204,MATCH(C40,Deviz!$B$5:$B$204,0))="Suplimentar",INDEX(Deviz!$I$5:$I$204,MATCH(C40,Deviz!$B$5:$B$204,0))&lt;&gt;"Da"),"Suplimentar neaprobat. ",""),"")))</f>
        <v/>
      </c>
    </row>
    <row r="41" spans="1:11" x14ac:dyDescent="0.2">
      <c r="A41" s="1" t="str">
        <f>IF(B41="","",B41&amp;"|"&amp;COUNTIF(INDEX($B:$B,5):B41,B41))</f>
        <v/>
      </c>
      <c r="B41" s="20"/>
      <c r="C41" s="20"/>
      <c r="D41" s="21" t="str">
        <f>IF(C41="","",IFERROR(INDEX(Deviz!$C$5:$C$204,MATCH(C41,Deviz!$B$5:$B$204,0)),""))</f>
        <v/>
      </c>
      <c r="E41" s="22" t="str">
        <f>IF(C41="","",IFERROR(INDEX(Deviz!$D$5:$D$204,MATCH(C41,Deviz!$B$5:$B$204,0)),""))</f>
        <v/>
      </c>
      <c r="F41" s="23" t="str">
        <f>IF(C41="","",IFERROR(INDEX(Deviz!$F$5:$F$204,MATCH(C41,Deviz!$B$5:$B$204,0)),""))</f>
        <v/>
      </c>
      <c r="G41" s="24"/>
      <c r="H41" s="23" t="str">
        <f t="shared" si="0"/>
        <v/>
      </c>
      <c r="I41" s="20"/>
      <c r="J41" s="25"/>
      <c r="K41" s="26" t="str">
        <f>IF(B41="","",TRIM(IF(AND(C41&lt;&gt;"",D41=""),"Cod inexistent în deviz. ","")&amp;IF(N(G41)&lt;=0,"Lipsește cantitatea. ","")&amp;IF(I41&lt;&gt;"Da","Neconfirmat de beneficiar. ","")&amp;IF(AND(C41&lt;&gt;"",D41&lt;&gt;""),IF(AND(INDEX(Deviz!$H$5:$H$204,MATCH(C41,Deviz!$B$5:$B$204,0))="Suplimentar",INDEX(Deviz!$I$5:$I$204,MATCH(C41,Deviz!$B$5:$B$204,0))&lt;&gt;"Da"),"Suplimentar neaprobat. ",""),"")))</f>
        <v/>
      </c>
    </row>
    <row r="42" spans="1:11" x14ac:dyDescent="0.2">
      <c r="A42" s="1" t="str">
        <f>IF(B42="","",B42&amp;"|"&amp;COUNTIF(INDEX($B:$B,5):B42,B42))</f>
        <v/>
      </c>
      <c r="B42" s="20"/>
      <c r="C42" s="20"/>
      <c r="D42" s="21" t="str">
        <f>IF(C42="","",IFERROR(INDEX(Deviz!$C$5:$C$204,MATCH(C42,Deviz!$B$5:$B$204,0)),""))</f>
        <v/>
      </c>
      <c r="E42" s="22" t="str">
        <f>IF(C42="","",IFERROR(INDEX(Deviz!$D$5:$D$204,MATCH(C42,Deviz!$B$5:$B$204,0)),""))</f>
        <v/>
      </c>
      <c r="F42" s="23" t="str">
        <f>IF(C42="","",IFERROR(INDEX(Deviz!$F$5:$F$204,MATCH(C42,Deviz!$B$5:$B$204,0)),""))</f>
        <v/>
      </c>
      <c r="G42" s="24"/>
      <c r="H42" s="23" t="str">
        <f t="shared" si="0"/>
        <v/>
      </c>
      <c r="I42" s="20"/>
      <c r="J42" s="25"/>
      <c r="K42" s="26" t="str">
        <f>IF(B42="","",TRIM(IF(AND(C42&lt;&gt;"",D42=""),"Cod inexistent în deviz. ","")&amp;IF(N(G42)&lt;=0,"Lipsește cantitatea. ","")&amp;IF(I42&lt;&gt;"Da","Neconfirmat de beneficiar. ","")&amp;IF(AND(C42&lt;&gt;"",D42&lt;&gt;""),IF(AND(INDEX(Deviz!$H$5:$H$204,MATCH(C42,Deviz!$B$5:$B$204,0))="Suplimentar",INDEX(Deviz!$I$5:$I$204,MATCH(C42,Deviz!$B$5:$B$204,0))&lt;&gt;"Da"),"Suplimentar neaprobat. ",""),"")))</f>
        <v/>
      </c>
    </row>
    <row r="43" spans="1:11" x14ac:dyDescent="0.2">
      <c r="A43" s="1" t="str">
        <f>IF(B43="","",B43&amp;"|"&amp;COUNTIF(INDEX($B:$B,5):B43,B43))</f>
        <v/>
      </c>
      <c r="B43" s="20"/>
      <c r="C43" s="20"/>
      <c r="D43" s="21" t="str">
        <f>IF(C43="","",IFERROR(INDEX(Deviz!$C$5:$C$204,MATCH(C43,Deviz!$B$5:$B$204,0)),""))</f>
        <v/>
      </c>
      <c r="E43" s="22" t="str">
        <f>IF(C43="","",IFERROR(INDEX(Deviz!$D$5:$D$204,MATCH(C43,Deviz!$B$5:$B$204,0)),""))</f>
        <v/>
      </c>
      <c r="F43" s="23" t="str">
        <f>IF(C43="","",IFERROR(INDEX(Deviz!$F$5:$F$204,MATCH(C43,Deviz!$B$5:$B$204,0)),""))</f>
        <v/>
      </c>
      <c r="G43" s="24"/>
      <c r="H43" s="23" t="str">
        <f t="shared" si="0"/>
        <v/>
      </c>
      <c r="I43" s="20"/>
      <c r="J43" s="25"/>
      <c r="K43" s="26" t="str">
        <f>IF(B43="","",TRIM(IF(AND(C43&lt;&gt;"",D43=""),"Cod inexistent în deviz. ","")&amp;IF(N(G43)&lt;=0,"Lipsește cantitatea. ","")&amp;IF(I43&lt;&gt;"Da","Neconfirmat de beneficiar. ","")&amp;IF(AND(C43&lt;&gt;"",D43&lt;&gt;""),IF(AND(INDEX(Deviz!$H$5:$H$204,MATCH(C43,Deviz!$B$5:$B$204,0))="Suplimentar",INDEX(Deviz!$I$5:$I$204,MATCH(C43,Deviz!$B$5:$B$204,0))&lt;&gt;"Da"),"Suplimentar neaprobat. ",""),"")))</f>
        <v/>
      </c>
    </row>
    <row r="44" spans="1:11" x14ac:dyDescent="0.2">
      <c r="A44" s="1" t="str">
        <f>IF(B44="","",B44&amp;"|"&amp;COUNTIF(INDEX($B:$B,5):B44,B44))</f>
        <v/>
      </c>
      <c r="B44" s="20"/>
      <c r="C44" s="20"/>
      <c r="D44" s="21" t="str">
        <f>IF(C44="","",IFERROR(INDEX(Deviz!$C$5:$C$204,MATCH(C44,Deviz!$B$5:$B$204,0)),""))</f>
        <v/>
      </c>
      <c r="E44" s="22" t="str">
        <f>IF(C44="","",IFERROR(INDEX(Deviz!$D$5:$D$204,MATCH(C44,Deviz!$B$5:$B$204,0)),""))</f>
        <v/>
      </c>
      <c r="F44" s="23" t="str">
        <f>IF(C44="","",IFERROR(INDEX(Deviz!$F$5:$F$204,MATCH(C44,Deviz!$B$5:$B$204,0)),""))</f>
        <v/>
      </c>
      <c r="G44" s="24"/>
      <c r="H44" s="23" t="str">
        <f t="shared" si="0"/>
        <v/>
      </c>
      <c r="I44" s="20"/>
      <c r="J44" s="25"/>
      <c r="K44" s="26" t="str">
        <f>IF(B44="","",TRIM(IF(AND(C44&lt;&gt;"",D44=""),"Cod inexistent în deviz. ","")&amp;IF(N(G44)&lt;=0,"Lipsește cantitatea. ","")&amp;IF(I44&lt;&gt;"Da","Neconfirmat de beneficiar. ","")&amp;IF(AND(C44&lt;&gt;"",D44&lt;&gt;""),IF(AND(INDEX(Deviz!$H$5:$H$204,MATCH(C44,Deviz!$B$5:$B$204,0))="Suplimentar",INDEX(Deviz!$I$5:$I$204,MATCH(C44,Deviz!$B$5:$B$204,0))&lt;&gt;"Da"),"Suplimentar neaprobat. ",""),"")))</f>
        <v/>
      </c>
    </row>
    <row r="45" spans="1:11" x14ac:dyDescent="0.2">
      <c r="A45" s="1" t="str">
        <f>IF(B45="","",B45&amp;"|"&amp;COUNTIF(INDEX($B:$B,5):B45,B45))</f>
        <v/>
      </c>
      <c r="B45" s="20"/>
      <c r="C45" s="20"/>
      <c r="D45" s="21" t="str">
        <f>IF(C45="","",IFERROR(INDEX(Deviz!$C$5:$C$204,MATCH(C45,Deviz!$B$5:$B$204,0)),""))</f>
        <v/>
      </c>
      <c r="E45" s="22" t="str">
        <f>IF(C45="","",IFERROR(INDEX(Deviz!$D$5:$D$204,MATCH(C45,Deviz!$B$5:$B$204,0)),""))</f>
        <v/>
      </c>
      <c r="F45" s="23" t="str">
        <f>IF(C45="","",IFERROR(INDEX(Deviz!$F$5:$F$204,MATCH(C45,Deviz!$B$5:$B$204,0)),""))</f>
        <v/>
      </c>
      <c r="G45" s="24"/>
      <c r="H45" s="23" t="str">
        <f t="shared" si="0"/>
        <v/>
      </c>
      <c r="I45" s="20"/>
      <c r="J45" s="25"/>
      <c r="K45" s="26" t="str">
        <f>IF(B45="","",TRIM(IF(AND(C45&lt;&gt;"",D45=""),"Cod inexistent în deviz. ","")&amp;IF(N(G45)&lt;=0,"Lipsește cantitatea. ","")&amp;IF(I45&lt;&gt;"Da","Neconfirmat de beneficiar. ","")&amp;IF(AND(C45&lt;&gt;"",D45&lt;&gt;""),IF(AND(INDEX(Deviz!$H$5:$H$204,MATCH(C45,Deviz!$B$5:$B$204,0))="Suplimentar",INDEX(Deviz!$I$5:$I$204,MATCH(C45,Deviz!$B$5:$B$204,0))&lt;&gt;"Da"),"Suplimentar neaprobat. ",""),"")))</f>
        <v/>
      </c>
    </row>
    <row r="46" spans="1:11" x14ac:dyDescent="0.2">
      <c r="A46" s="1" t="str">
        <f>IF(B46="","",B46&amp;"|"&amp;COUNTIF(INDEX($B:$B,5):B46,B46))</f>
        <v/>
      </c>
      <c r="B46" s="20"/>
      <c r="C46" s="20"/>
      <c r="D46" s="21" t="str">
        <f>IF(C46="","",IFERROR(INDEX(Deviz!$C$5:$C$204,MATCH(C46,Deviz!$B$5:$B$204,0)),""))</f>
        <v/>
      </c>
      <c r="E46" s="22" t="str">
        <f>IF(C46="","",IFERROR(INDEX(Deviz!$D$5:$D$204,MATCH(C46,Deviz!$B$5:$B$204,0)),""))</f>
        <v/>
      </c>
      <c r="F46" s="23" t="str">
        <f>IF(C46="","",IFERROR(INDEX(Deviz!$F$5:$F$204,MATCH(C46,Deviz!$B$5:$B$204,0)),""))</f>
        <v/>
      </c>
      <c r="G46" s="24"/>
      <c r="H46" s="23" t="str">
        <f t="shared" si="0"/>
        <v/>
      </c>
      <c r="I46" s="20"/>
      <c r="J46" s="25"/>
      <c r="K46" s="26" t="str">
        <f>IF(B46="","",TRIM(IF(AND(C46&lt;&gt;"",D46=""),"Cod inexistent în deviz. ","")&amp;IF(N(G46)&lt;=0,"Lipsește cantitatea. ","")&amp;IF(I46&lt;&gt;"Da","Neconfirmat de beneficiar. ","")&amp;IF(AND(C46&lt;&gt;"",D46&lt;&gt;""),IF(AND(INDEX(Deviz!$H$5:$H$204,MATCH(C46,Deviz!$B$5:$B$204,0))="Suplimentar",INDEX(Deviz!$I$5:$I$204,MATCH(C46,Deviz!$B$5:$B$204,0))&lt;&gt;"Da"),"Suplimentar neaprobat. ",""),"")))</f>
        <v/>
      </c>
    </row>
    <row r="47" spans="1:11" x14ac:dyDescent="0.2">
      <c r="A47" s="1" t="str">
        <f>IF(B47="","",B47&amp;"|"&amp;COUNTIF(INDEX($B:$B,5):B47,B47))</f>
        <v/>
      </c>
      <c r="B47" s="20"/>
      <c r="C47" s="20"/>
      <c r="D47" s="21" t="str">
        <f>IF(C47="","",IFERROR(INDEX(Deviz!$C$5:$C$204,MATCH(C47,Deviz!$B$5:$B$204,0)),""))</f>
        <v/>
      </c>
      <c r="E47" s="22" t="str">
        <f>IF(C47="","",IFERROR(INDEX(Deviz!$D$5:$D$204,MATCH(C47,Deviz!$B$5:$B$204,0)),""))</f>
        <v/>
      </c>
      <c r="F47" s="23" t="str">
        <f>IF(C47="","",IFERROR(INDEX(Deviz!$F$5:$F$204,MATCH(C47,Deviz!$B$5:$B$204,0)),""))</f>
        <v/>
      </c>
      <c r="G47" s="24"/>
      <c r="H47" s="23" t="str">
        <f t="shared" si="0"/>
        <v/>
      </c>
      <c r="I47" s="20"/>
      <c r="J47" s="25"/>
      <c r="K47" s="26" t="str">
        <f>IF(B47="","",TRIM(IF(AND(C47&lt;&gt;"",D47=""),"Cod inexistent în deviz. ","")&amp;IF(N(G47)&lt;=0,"Lipsește cantitatea. ","")&amp;IF(I47&lt;&gt;"Da","Neconfirmat de beneficiar. ","")&amp;IF(AND(C47&lt;&gt;"",D47&lt;&gt;""),IF(AND(INDEX(Deviz!$H$5:$H$204,MATCH(C47,Deviz!$B$5:$B$204,0))="Suplimentar",INDEX(Deviz!$I$5:$I$204,MATCH(C47,Deviz!$B$5:$B$204,0))&lt;&gt;"Da"),"Suplimentar neaprobat. ",""),"")))</f>
        <v/>
      </c>
    </row>
    <row r="48" spans="1:11" x14ac:dyDescent="0.2">
      <c r="A48" s="1" t="str">
        <f>IF(B48="","",B48&amp;"|"&amp;COUNTIF(INDEX($B:$B,5):B48,B48))</f>
        <v/>
      </c>
      <c r="B48" s="20"/>
      <c r="C48" s="20"/>
      <c r="D48" s="21" t="str">
        <f>IF(C48="","",IFERROR(INDEX(Deviz!$C$5:$C$204,MATCH(C48,Deviz!$B$5:$B$204,0)),""))</f>
        <v/>
      </c>
      <c r="E48" s="22" t="str">
        <f>IF(C48="","",IFERROR(INDEX(Deviz!$D$5:$D$204,MATCH(C48,Deviz!$B$5:$B$204,0)),""))</f>
        <v/>
      </c>
      <c r="F48" s="23" t="str">
        <f>IF(C48="","",IFERROR(INDEX(Deviz!$F$5:$F$204,MATCH(C48,Deviz!$B$5:$B$204,0)),""))</f>
        <v/>
      </c>
      <c r="G48" s="24"/>
      <c r="H48" s="23" t="str">
        <f t="shared" si="0"/>
        <v/>
      </c>
      <c r="I48" s="20"/>
      <c r="J48" s="25"/>
      <c r="K48" s="26" t="str">
        <f>IF(B48="","",TRIM(IF(AND(C48&lt;&gt;"",D48=""),"Cod inexistent în deviz. ","")&amp;IF(N(G48)&lt;=0,"Lipsește cantitatea. ","")&amp;IF(I48&lt;&gt;"Da","Neconfirmat de beneficiar. ","")&amp;IF(AND(C48&lt;&gt;"",D48&lt;&gt;""),IF(AND(INDEX(Deviz!$H$5:$H$204,MATCH(C48,Deviz!$B$5:$B$204,0))="Suplimentar",INDEX(Deviz!$I$5:$I$204,MATCH(C48,Deviz!$B$5:$B$204,0))&lt;&gt;"Da"),"Suplimentar neaprobat. ",""),"")))</f>
        <v/>
      </c>
    </row>
    <row r="49" spans="1:11" x14ac:dyDescent="0.2">
      <c r="A49" s="1" t="str">
        <f>IF(B49="","",B49&amp;"|"&amp;COUNTIF(INDEX($B:$B,5):B49,B49))</f>
        <v/>
      </c>
      <c r="B49" s="20"/>
      <c r="C49" s="20"/>
      <c r="D49" s="21" t="str">
        <f>IF(C49="","",IFERROR(INDEX(Deviz!$C$5:$C$204,MATCH(C49,Deviz!$B$5:$B$204,0)),""))</f>
        <v/>
      </c>
      <c r="E49" s="22" t="str">
        <f>IF(C49="","",IFERROR(INDEX(Deviz!$D$5:$D$204,MATCH(C49,Deviz!$B$5:$B$204,0)),""))</f>
        <v/>
      </c>
      <c r="F49" s="23" t="str">
        <f>IF(C49="","",IFERROR(INDEX(Deviz!$F$5:$F$204,MATCH(C49,Deviz!$B$5:$B$204,0)),""))</f>
        <v/>
      </c>
      <c r="G49" s="24"/>
      <c r="H49" s="23" t="str">
        <f t="shared" si="0"/>
        <v/>
      </c>
      <c r="I49" s="20"/>
      <c r="J49" s="25"/>
      <c r="K49" s="26" t="str">
        <f>IF(B49="","",TRIM(IF(AND(C49&lt;&gt;"",D49=""),"Cod inexistent în deviz. ","")&amp;IF(N(G49)&lt;=0,"Lipsește cantitatea. ","")&amp;IF(I49&lt;&gt;"Da","Neconfirmat de beneficiar. ","")&amp;IF(AND(C49&lt;&gt;"",D49&lt;&gt;""),IF(AND(INDEX(Deviz!$H$5:$H$204,MATCH(C49,Deviz!$B$5:$B$204,0))="Suplimentar",INDEX(Deviz!$I$5:$I$204,MATCH(C49,Deviz!$B$5:$B$204,0))&lt;&gt;"Da"),"Suplimentar neaprobat. ",""),"")))</f>
        <v/>
      </c>
    </row>
    <row r="50" spans="1:11" x14ac:dyDescent="0.2">
      <c r="A50" s="1" t="str">
        <f>IF(B50="","",B50&amp;"|"&amp;COUNTIF(INDEX($B:$B,5):B50,B50))</f>
        <v/>
      </c>
      <c r="B50" s="20"/>
      <c r="C50" s="20"/>
      <c r="D50" s="21" t="str">
        <f>IF(C50="","",IFERROR(INDEX(Deviz!$C$5:$C$204,MATCH(C50,Deviz!$B$5:$B$204,0)),""))</f>
        <v/>
      </c>
      <c r="E50" s="22" t="str">
        <f>IF(C50="","",IFERROR(INDEX(Deviz!$D$5:$D$204,MATCH(C50,Deviz!$B$5:$B$204,0)),""))</f>
        <v/>
      </c>
      <c r="F50" s="23" t="str">
        <f>IF(C50="","",IFERROR(INDEX(Deviz!$F$5:$F$204,MATCH(C50,Deviz!$B$5:$B$204,0)),""))</f>
        <v/>
      </c>
      <c r="G50" s="24"/>
      <c r="H50" s="23" t="str">
        <f t="shared" si="0"/>
        <v/>
      </c>
      <c r="I50" s="20"/>
      <c r="J50" s="25"/>
      <c r="K50" s="26" t="str">
        <f>IF(B50="","",TRIM(IF(AND(C50&lt;&gt;"",D50=""),"Cod inexistent în deviz. ","")&amp;IF(N(G50)&lt;=0,"Lipsește cantitatea. ","")&amp;IF(I50&lt;&gt;"Da","Neconfirmat de beneficiar. ","")&amp;IF(AND(C50&lt;&gt;"",D50&lt;&gt;""),IF(AND(INDEX(Deviz!$H$5:$H$204,MATCH(C50,Deviz!$B$5:$B$204,0))="Suplimentar",INDEX(Deviz!$I$5:$I$204,MATCH(C50,Deviz!$B$5:$B$204,0))&lt;&gt;"Da"),"Suplimentar neaprobat. ",""),"")))</f>
        <v/>
      </c>
    </row>
    <row r="51" spans="1:11" x14ac:dyDescent="0.2">
      <c r="A51" s="1" t="str">
        <f>IF(B51="","",B51&amp;"|"&amp;COUNTIF(INDEX($B:$B,5):B51,B51))</f>
        <v/>
      </c>
      <c r="B51" s="20"/>
      <c r="C51" s="20"/>
      <c r="D51" s="21" t="str">
        <f>IF(C51="","",IFERROR(INDEX(Deviz!$C$5:$C$204,MATCH(C51,Deviz!$B$5:$B$204,0)),""))</f>
        <v/>
      </c>
      <c r="E51" s="22" t="str">
        <f>IF(C51="","",IFERROR(INDEX(Deviz!$D$5:$D$204,MATCH(C51,Deviz!$B$5:$B$204,0)),""))</f>
        <v/>
      </c>
      <c r="F51" s="23" t="str">
        <f>IF(C51="","",IFERROR(INDEX(Deviz!$F$5:$F$204,MATCH(C51,Deviz!$B$5:$B$204,0)),""))</f>
        <v/>
      </c>
      <c r="G51" s="24"/>
      <c r="H51" s="23" t="str">
        <f t="shared" si="0"/>
        <v/>
      </c>
      <c r="I51" s="20"/>
      <c r="J51" s="25"/>
      <c r="K51" s="26" t="str">
        <f>IF(B51="","",TRIM(IF(AND(C51&lt;&gt;"",D51=""),"Cod inexistent în deviz. ","")&amp;IF(N(G51)&lt;=0,"Lipsește cantitatea. ","")&amp;IF(I51&lt;&gt;"Da","Neconfirmat de beneficiar. ","")&amp;IF(AND(C51&lt;&gt;"",D51&lt;&gt;""),IF(AND(INDEX(Deviz!$H$5:$H$204,MATCH(C51,Deviz!$B$5:$B$204,0))="Suplimentar",INDEX(Deviz!$I$5:$I$204,MATCH(C51,Deviz!$B$5:$B$204,0))&lt;&gt;"Da"),"Suplimentar neaprobat. ",""),"")))</f>
        <v/>
      </c>
    </row>
    <row r="52" spans="1:11" x14ac:dyDescent="0.2">
      <c r="A52" s="1" t="str">
        <f>IF(B52="","",B52&amp;"|"&amp;COUNTIF(INDEX($B:$B,5):B52,B52))</f>
        <v/>
      </c>
      <c r="B52" s="20"/>
      <c r="C52" s="20"/>
      <c r="D52" s="21" t="str">
        <f>IF(C52="","",IFERROR(INDEX(Deviz!$C$5:$C$204,MATCH(C52,Deviz!$B$5:$B$204,0)),""))</f>
        <v/>
      </c>
      <c r="E52" s="22" t="str">
        <f>IF(C52="","",IFERROR(INDEX(Deviz!$D$5:$D$204,MATCH(C52,Deviz!$B$5:$B$204,0)),""))</f>
        <v/>
      </c>
      <c r="F52" s="23" t="str">
        <f>IF(C52="","",IFERROR(INDEX(Deviz!$F$5:$F$204,MATCH(C52,Deviz!$B$5:$B$204,0)),""))</f>
        <v/>
      </c>
      <c r="G52" s="24"/>
      <c r="H52" s="23" t="str">
        <f t="shared" si="0"/>
        <v/>
      </c>
      <c r="I52" s="20"/>
      <c r="J52" s="25"/>
      <c r="K52" s="26" t="str">
        <f>IF(B52="","",TRIM(IF(AND(C52&lt;&gt;"",D52=""),"Cod inexistent în deviz. ","")&amp;IF(N(G52)&lt;=0,"Lipsește cantitatea. ","")&amp;IF(I52&lt;&gt;"Da","Neconfirmat de beneficiar. ","")&amp;IF(AND(C52&lt;&gt;"",D52&lt;&gt;""),IF(AND(INDEX(Deviz!$H$5:$H$204,MATCH(C52,Deviz!$B$5:$B$204,0))="Suplimentar",INDEX(Deviz!$I$5:$I$204,MATCH(C52,Deviz!$B$5:$B$204,0))&lt;&gt;"Da"),"Suplimentar neaprobat. ",""),"")))</f>
        <v/>
      </c>
    </row>
    <row r="53" spans="1:11" x14ac:dyDescent="0.2">
      <c r="A53" s="1" t="str">
        <f>IF(B53="","",B53&amp;"|"&amp;COUNTIF(INDEX($B:$B,5):B53,B53))</f>
        <v/>
      </c>
      <c r="B53" s="20"/>
      <c r="C53" s="20"/>
      <c r="D53" s="21" t="str">
        <f>IF(C53="","",IFERROR(INDEX(Deviz!$C$5:$C$204,MATCH(C53,Deviz!$B$5:$B$204,0)),""))</f>
        <v/>
      </c>
      <c r="E53" s="22" t="str">
        <f>IF(C53="","",IFERROR(INDEX(Deviz!$D$5:$D$204,MATCH(C53,Deviz!$B$5:$B$204,0)),""))</f>
        <v/>
      </c>
      <c r="F53" s="23" t="str">
        <f>IF(C53="","",IFERROR(INDEX(Deviz!$F$5:$F$204,MATCH(C53,Deviz!$B$5:$B$204,0)),""))</f>
        <v/>
      </c>
      <c r="G53" s="24"/>
      <c r="H53" s="23" t="str">
        <f t="shared" si="0"/>
        <v/>
      </c>
      <c r="I53" s="20"/>
      <c r="J53" s="25"/>
      <c r="K53" s="26" t="str">
        <f>IF(B53="","",TRIM(IF(AND(C53&lt;&gt;"",D53=""),"Cod inexistent în deviz. ","")&amp;IF(N(G53)&lt;=0,"Lipsește cantitatea. ","")&amp;IF(I53&lt;&gt;"Da","Neconfirmat de beneficiar. ","")&amp;IF(AND(C53&lt;&gt;"",D53&lt;&gt;""),IF(AND(INDEX(Deviz!$H$5:$H$204,MATCH(C53,Deviz!$B$5:$B$204,0))="Suplimentar",INDEX(Deviz!$I$5:$I$204,MATCH(C53,Deviz!$B$5:$B$204,0))&lt;&gt;"Da"),"Suplimentar neaprobat. ",""),"")))</f>
        <v/>
      </c>
    </row>
    <row r="54" spans="1:11" x14ac:dyDescent="0.2">
      <c r="A54" s="1" t="str">
        <f>IF(B54="","",B54&amp;"|"&amp;COUNTIF(INDEX($B:$B,5):B54,B54))</f>
        <v/>
      </c>
      <c r="B54" s="20"/>
      <c r="C54" s="20"/>
      <c r="D54" s="21" t="str">
        <f>IF(C54="","",IFERROR(INDEX(Deviz!$C$5:$C$204,MATCH(C54,Deviz!$B$5:$B$204,0)),""))</f>
        <v/>
      </c>
      <c r="E54" s="22" t="str">
        <f>IF(C54="","",IFERROR(INDEX(Deviz!$D$5:$D$204,MATCH(C54,Deviz!$B$5:$B$204,0)),""))</f>
        <v/>
      </c>
      <c r="F54" s="23" t="str">
        <f>IF(C54="","",IFERROR(INDEX(Deviz!$F$5:$F$204,MATCH(C54,Deviz!$B$5:$B$204,0)),""))</f>
        <v/>
      </c>
      <c r="G54" s="24"/>
      <c r="H54" s="23" t="str">
        <f t="shared" si="0"/>
        <v/>
      </c>
      <c r="I54" s="20"/>
      <c r="J54" s="25"/>
      <c r="K54" s="26" t="str">
        <f>IF(B54="","",TRIM(IF(AND(C54&lt;&gt;"",D54=""),"Cod inexistent în deviz. ","")&amp;IF(N(G54)&lt;=0,"Lipsește cantitatea. ","")&amp;IF(I54&lt;&gt;"Da","Neconfirmat de beneficiar. ","")&amp;IF(AND(C54&lt;&gt;"",D54&lt;&gt;""),IF(AND(INDEX(Deviz!$H$5:$H$204,MATCH(C54,Deviz!$B$5:$B$204,0))="Suplimentar",INDEX(Deviz!$I$5:$I$204,MATCH(C54,Deviz!$B$5:$B$204,0))&lt;&gt;"Da"),"Suplimentar neaprobat. ",""),"")))</f>
        <v/>
      </c>
    </row>
    <row r="55" spans="1:11" x14ac:dyDescent="0.2">
      <c r="A55" s="1" t="str">
        <f>IF(B55="","",B55&amp;"|"&amp;COUNTIF(INDEX($B:$B,5):B55,B55))</f>
        <v/>
      </c>
      <c r="B55" s="20"/>
      <c r="C55" s="20"/>
      <c r="D55" s="21" t="str">
        <f>IF(C55="","",IFERROR(INDEX(Deviz!$C$5:$C$204,MATCH(C55,Deviz!$B$5:$B$204,0)),""))</f>
        <v/>
      </c>
      <c r="E55" s="22" t="str">
        <f>IF(C55="","",IFERROR(INDEX(Deviz!$D$5:$D$204,MATCH(C55,Deviz!$B$5:$B$204,0)),""))</f>
        <v/>
      </c>
      <c r="F55" s="23" t="str">
        <f>IF(C55="","",IFERROR(INDEX(Deviz!$F$5:$F$204,MATCH(C55,Deviz!$B$5:$B$204,0)),""))</f>
        <v/>
      </c>
      <c r="G55" s="24"/>
      <c r="H55" s="23" t="str">
        <f t="shared" si="0"/>
        <v/>
      </c>
      <c r="I55" s="20"/>
      <c r="J55" s="25"/>
      <c r="K55" s="26" t="str">
        <f>IF(B55="","",TRIM(IF(AND(C55&lt;&gt;"",D55=""),"Cod inexistent în deviz. ","")&amp;IF(N(G55)&lt;=0,"Lipsește cantitatea. ","")&amp;IF(I55&lt;&gt;"Da","Neconfirmat de beneficiar. ","")&amp;IF(AND(C55&lt;&gt;"",D55&lt;&gt;""),IF(AND(INDEX(Deviz!$H$5:$H$204,MATCH(C55,Deviz!$B$5:$B$204,0))="Suplimentar",INDEX(Deviz!$I$5:$I$204,MATCH(C55,Deviz!$B$5:$B$204,0))&lt;&gt;"Da"),"Suplimentar neaprobat. ",""),"")))</f>
        <v/>
      </c>
    </row>
    <row r="56" spans="1:11" x14ac:dyDescent="0.2">
      <c r="A56" s="1" t="str">
        <f>IF(B56="","",B56&amp;"|"&amp;COUNTIF(INDEX($B:$B,5):B56,B56))</f>
        <v/>
      </c>
      <c r="B56" s="20"/>
      <c r="C56" s="20"/>
      <c r="D56" s="21" t="str">
        <f>IF(C56="","",IFERROR(INDEX(Deviz!$C$5:$C$204,MATCH(C56,Deviz!$B$5:$B$204,0)),""))</f>
        <v/>
      </c>
      <c r="E56" s="22" t="str">
        <f>IF(C56="","",IFERROR(INDEX(Deviz!$D$5:$D$204,MATCH(C56,Deviz!$B$5:$B$204,0)),""))</f>
        <v/>
      </c>
      <c r="F56" s="23" t="str">
        <f>IF(C56="","",IFERROR(INDEX(Deviz!$F$5:$F$204,MATCH(C56,Deviz!$B$5:$B$204,0)),""))</f>
        <v/>
      </c>
      <c r="G56" s="24"/>
      <c r="H56" s="23" t="str">
        <f t="shared" si="0"/>
        <v/>
      </c>
      <c r="I56" s="20"/>
      <c r="J56" s="25"/>
      <c r="K56" s="26" t="str">
        <f>IF(B56="","",TRIM(IF(AND(C56&lt;&gt;"",D56=""),"Cod inexistent în deviz. ","")&amp;IF(N(G56)&lt;=0,"Lipsește cantitatea. ","")&amp;IF(I56&lt;&gt;"Da","Neconfirmat de beneficiar. ","")&amp;IF(AND(C56&lt;&gt;"",D56&lt;&gt;""),IF(AND(INDEX(Deviz!$H$5:$H$204,MATCH(C56,Deviz!$B$5:$B$204,0))="Suplimentar",INDEX(Deviz!$I$5:$I$204,MATCH(C56,Deviz!$B$5:$B$204,0))&lt;&gt;"Da"),"Suplimentar neaprobat. ",""),"")))</f>
        <v/>
      </c>
    </row>
    <row r="57" spans="1:11" x14ac:dyDescent="0.2">
      <c r="A57" s="1" t="str">
        <f>IF(B57="","",B57&amp;"|"&amp;COUNTIF(INDEX($B:$B,5):B57,B57))</f>
        <v/>
      </c>
      <c r="B57" s="20"/>
      <c r="C57" s="20"/>
      <c r="D57" s="21" t="str">
        <f>IF(C57="","",IFERROR(INDEX(Deviz!$C$5:$C$204,MATCH(C57,Deviz!$B$5:$B$204,0)),""))</f>
        <v/>
      </c>
      <c r="E57" s="22" t="str">
        <f>IF(C57="","",IFERROR(INDEX(Deviz!$D$5:$D$204,MATCH(C57,Deviz!$B$5:$B$204,0)),""))</f>
        <v/>
      </c>
      <c r="F57" s="23" t="str">
        <f>IF(C57="","",IFERROR(INDEX(Deviz!$F$5:$F$204,MATCH(C57,Deviz!$B$5:$B$204,0)),""))</f>
        <v/>
      </c>
      <c r="G57" s="24"/>
      <c r="H57" s="23" t="str">
        <f t="shared" si="0"/>
        <v/>
      </c>
      <c r="I57" s="20"/>
      <c r="J57" s="25"/>
      <c r="K57" s="26" t="str">
        <f>IF(B57="","",TRIM(IF(AND(C57&lt;&gt;"",D57=""),"Cod inexistent în deviz. ","")&amp;IF(N(G57)&lt;=0,"Lipsește cantitatea. ","")&amp;IF(I57&lt;&gt;"Da","Neconfirmat de beneficiar. ","")&amp;IF(AND(C57&lt;&gt;"",D57&lt;&gt;""),IF(AND(INDEX(Deviz!$H$5:$H$204,MATCH(C57,Deviz!$B$5:$B$204,0))="Suplimentar",INDEX(Deviz!$I$5:$I$204,MATCH(C57,Deviz!$B$5:$B$204,0))&lt;&gt;"Da"),"Suplimentar neaprobat. ",""),"")))</f>
        <v/>
      </c>
    </row>
    <row r="58" spans="1:11" x14ac:dyDescent="0.2">
      <c r="A58" s="1" t="str">
        <f>IF(B58="","",B58&amp;"|"&amp;COUNTIF(INDEX($B:$B,5):B58,B58))</f>
        <v/>
      </c>
      <c r="B58" s="20"/>
      <c r="C58" s="20"/>
      <c r="D58" s="21" t="str">
        <f>IF(C58="","",IFERROR(INDEX(Deviz!$C$5:$C$204,MATCH(C58,Deviz!$B$5:$B$204,0)),""))</f>
        <v/>
      </c>
      <c r="E58" s="22" t="str">
        <f>IF(C58="","",IFERROR(INDEX(Deviz!$D$5:$D$204,MATCH(C58,Deviz!$B$5:$B$204,0)),""))</f>
        <v/>
      </c>
      <c r="F58" s="23" t="str">
        <f>IF(C58="","",IFERROR(INDEX(Deviz!$F$5:$F$204,MATCH(C58,Deviz!$B$5:$B$204,0)),""))</f>
        <v/>
      </c>
      <c r="G58" s="24"/>
      <c r="H58" s="23" t="str">
        <f t="shared" si="0"/>
        <v/>
      </c>
      <c r="I58" s="20"/>
      <c r="J58" s="25"/>
      <c r="K58" s="26" t="str">
        <f>IF(B58="","",TRIM(IF(AND(C58&lt;&gt;"",D58=""),"Cod inexistent în deviz. ","")&amp;IF(N(G58)&lt;=0,"Lipsește cantitatea. ","")&amp;IF(I58&lt;&gt;"Da","Neconfirmat de beneficiar. ","")&amp;IF(AND(C58&lt;&gt;"",D58&lt;&gt;""),IF(AND(INDEX(Deviz!$H$5:$H$204,MATCH(C58,Deviz!$B$5:$B$204,0))="Suplimentar",INDEX(Deviz!$I$5:$I$204,MATCH(C58,Deviz!$B$5:$B$204,0))&lt;&gt;"Da"),"Suplimentar neaprobat. ",""),"")))</f>
        <v/>
      </c>
    </row>
    <row r="59" spans="1:11" x14ac:dyDescent="0.2">
      <c r="A59" s="1" t="str">
        <f>IF(B59="","",B59&amp;"|"&amp;COUNTIF(INDEX($B:$B,5):B59,B59))</f>
        <v/>
      </c>
      <c r="B59" s="20"/>
      <c r="C59" s="20"/>
      <c r="D59" s="21" t="str">
        <f>IF(C59="","",IFERROR(INDEX(Deviz!$C$5:$C$204,MATCH(C59,Deviz!$B$5:$B$204,0)),""))</f>
        <v/>
      </c>
      <c r="E59" s="22" t="str">
        <f>IF(C59="","",IFERROR(INDEX(Deviz!$D$5:$D$204,MATCH(C59,Deviz!$B$5:$B$204,0)),""))</f>
        <v/>
      </c>
      <c r="F59" s="23" t="str">
        <f>IF(C59="","",IFERROR(INDEX(Deviz!$F$5:$F$204,MATCH(C59,Deviz!$B$5:$B$204,0)),""))</f>
        <v/>
      </c>
      <c r="G59" s="24"/>
      <c r="H59" s="23" t="str">
        <f t="shared" si="0"/>
        <v/>
      </c>
      <c r="I59" s="20"/>
      <c r="J59" s="25"/>
      <c r="K59" s="26" t="str">
        <f>IF(B59="","",TRIM(IF(AND(C59&lt;&gt;"",D59=""),"Cod inexistent în deviz. ","")&amp;IF(N(G59)&lt;=0,"Lipsește cantitatea. ","")&amp;IF(I59&lt;&gt;"Da","Neconfirmat de beneficiar. ","")&amp;IF(AND(C59&lt;&gt;"",D59&lt;&gt;""),IF(AND(INDEX(Deviz!$H$5:$H$204,MATCH(C59,Deviz!$B$5:$B$204,0))="Suplimentar",INDEX(Deviz!$I$5:$I$204,MATCH(C59,Deviz!$B$5:$B$204,0))&lt;&gt;"Da"),"Suplimentar neaprobat. ",""),"")))</f>
        <v/>
      </c>
    </row>
    <row r="60" spans="1:11" x14ac:dyDescent="0.2">
      <c r="A60" s="1" t="str">
        <f>IF(B60="","",B60&amp;"|"&amp;COUNTIF(INDEX($B:$B,5):B60,B60))</f>
        <v/>
      </c>
      <c r="B60" s="20"/>
      <c r="C60" s="20"/>
      <c r="D60" s="21" t="str">
        <f>IF(C60="","",IFERROR(INDEX(Deviz!$C$5:$C$204,MATCH(C60,Deviz!$B$5:$B$204,0)),""))</f>
        <v/>
      </c>
      <c r="E60" s="22" t="str">
        <f>IF(C60="","",IFERROR(INDEX(Deviz!$D$5:$D$204,MATCH(C60,Deviz!$B$5:$B$204,0)),""))</f>
        <v/>
      </c>
      <c r="F60" s="23" t="str">
        <f>IF(C60="","",IFERROR(INDEX(Deviz!$F$5:$F$204,MATCH(C60,Deviz!$B$5:$B$204,0)),""))</f>
        <v/>
      </c>
      <c r="G60" s="24"/>
      <c r="H60" s="23" t="str">
        <f t="shared" si="0"/>
        <v/>
      </c>
      <c r="I60" s="20"/>
      <c r="J60" s="25"/>
      <c r="K60" s="26" t="str">
        <f>IF(B60="","",TRIM(IF(AND(C60&lt;&gt;"",D60=""),"Cod inexistent în deviz. ","")&amp;IF(N(G60)&lt;=0,"Lipsește cantitatea. ","")&amp;IF(I60&lt;&gt;"Da","Neconfirmat de beneficiar. ","")&amp;IF(AND(C60&lt;&gt;"",D60&lt;&gt;""),IF(AND(INDEX(Deviz!$H$5:$H$204,MATCH(C60,Deviz!$B$5:$B$204,0))="Suplimentar",INDEX(Deviz!$I$5:$I$204,MATCH(C60,Deviz!$B$5:$B$204,0))&lt;&gt;"Da"),"Suplimentar neaprobat. ",""),"")))</f>
        <v/>
      </c>
    </row>
    <row r="61" spans="1:11" x14ac:dyDescent="0.2">
      <c r="A61" s="1" t="str">
        <f>IF(B61="","",B61&amp;"|"&amp;COUNTIF(INDEX($B:$B,5):B61,B61))</f>
        <v/>
      </c>
      <c r="B61" s="20"/>
      <c r="C61" s="20"/>
      <c r="D61" s="21" t="str">
        <f>IF(C61="","",IFERROR(INDEX(Deviz!$C$5:$C$204,MATCH(C61,Deviz!$B$5:$B$204,0)),""))</f>
        <v/>
      </c>
      <c r="E61" s="22" t="str">
        <f>IF(C61="","",IFERROR(INDEX(Deviz!$D$5:$D$204,MATCH(C61,Deviz!$B$5:$B$204,0)),""))</f>
        <v/>
      </c>
      <c r="F61" s="23" t="str">
        <f>IF(C61="","",IFERROR(INDEX(Deviz!$F$5:$F$204,MATCH(C61,Deviz!$B$5:$B$204,0)),""))</f>
        <v/>
      </c>
      <c r="G61" s="24"/>
      <c r="H61" s="23" t="str">
        <f t="shared" si="0"/>
        <v/>
      </c>
      <c r="I61" s="20"/>
      <c r="J61" s="25"/>
      <c r="K61" s="26" t="str">
        <f>IF(B61="","",TRIM(IF(AND(C61&lt;&gt;"",D61=""),"Cod inexistent în deviz. ","")&amp;IF(N(G61)&lt;=0,"Lipsește cantitatea. ","")&amp;IF(I61&lt;&gt;"Da","Neconfirmat de beneficiar. ","")&amp;IF(AND(C61&lt;&gt;"",D61&lt;&gt;""),IF(AND(INDEX(Deviz!$H$5:$H$204,MATCH(C61,Deviz!$B$5:$B$204,0))="Suplimentar",INDEX(Deviz!$I$5:$I$204,MATCH(C61,Deviz!$B$5:$B$204,0))&lt;&gt;"Da"),"Suplimentar neaprobat. ",""),"")))</f>
        <v/>
      </c>
    </row>
    <row r="62" spans="1:11" x14ac:dyDescent="0.2">
      <c r="A62" s="1" t="str">
        <f>IF(B62="","",B62&amp;"|"&amp;COUNTIF(INDEX($B:$B,5):B62,B62))</f>
        <v/>
      </c>
      <c r="B62" s="20"/>
      <c r="C62" s="20"/>
      <c r="D62" s="21" t="str">
        <f>IF(C62="","",IFERROR(INDEX(Deviz!$C$5:$C$204,MATCH(C62,Deviz!$B$5:$B$204,0)),""))</f>
        <v/>
      </c>
      <c r="E62" s="22" t="str">
        <f>IF(C62="","",IFERROR(INDEX(Deviz!$D$5:$D$204,MATCH(C62,Deviz!$B$5:$B$204,0)),""))</f>
        <v/>
      </c>
      <c r="F62" s="23" t="str">
        <f>IF(C62="","",IFERROR(INDEX(Deviz!$F$5:$F$204,MATCH(C62,Deviz!$B$5:$B$204,0)),""))</f>
        <v/>
      </c>
      <c r="G62" s="24"/>
      <c r="H62" s="23" t="str">
        <f t="shared" si="0"/>
        <v/>
      </c>
      <c r="I62" s="20"/>
      <c r="J62" s="25"/>
      <c r="K62" s="26" t="str">
        <f>IF(B62="","",TRIM(IF(AND(C62&lt;&gt;"",D62=""),"Cod inexistent în deviz. ","")&amp;IF(N(G62)&lt;=0,"Lipsește cantitatea. ","")&amp;IF(I62&lt;&gt;"Da","Neconfirmat de beneficiar. ","")&amp;IF(AND(C62&lt;&gt;"",D62&lt;&gt;""),IF(AND(INDEX(Deviz!$H$5:$H$204,MATCH(C62,Deviz!$B$5:$B$204,0))="Suplimentar",INDEX(Deviz!$I$5:$I$204,MATCH(C62,Deviz!$B$5:$B$204,0))&lt;&gt;"Da"),"Suplimentar neaprobat. ",""),"")))</f>
        <v/>
      </c>
    </row>
    <row r="63" spans="1:11" x14ac:dyDescent="0.2">
      <c r="A63" s="1" t="str">
        <f>IF(B63="","",B63&amp;"|"&amp;COUNTIF(INDEX($B:$B,5):B63,B63))</f>
        <v/>
      </c>
      <c r="B63" s="20"/>
      <c r="C63" s="20"/>
      <c r="D63" s="21" t="str">
        <f>IF(C63="","",IFERROR(INDEX(Deviz!$C$5:$C$204,MATCH(C63,Deviz!$B$5:$B$204,0)),""))</f>
        <v/>
      </c>
      <c r="E63" s="22" t="str">
        <f>IF(C63="","",IFERROR(INDEX(Deviz!$D$5:$D$204,MATCH(C63,Deviz!$B$5:$B$204,0)),""))</f>
        <v/>
      </c>
      <c r="F63" s="23" t="str">
        <f>IF(C63="","",IFERROR(INDEX(Deviz!$F$5:$F$204,MATCH(C63,Deviz!$B$5:$B$204,0)),""))</f>
        <v/>
      </c>
      <c r="G63" s="24"/>
      <c r="H63" s="23" t="str">
        <f t="shared" si="0"/>
        <v/>
      </c>
      <c r="I63" s="20"/>
      <c r="J63" s="25"/>
      <c r="K63" s="26" t="str">
        <f>IF(B63="","",TRIM(IF(AND(C63&lt;&gt;"",D63=""),"Cod inexistent în deviz. ","")&amp;IF(N(G63)&lt;=0,"Lipsește cantitatea. ","")&amp;IF(I63&lt;&gt;"Da","Neconfirmat de beneficiar. ","")&amp;IF(AND(C63&lt;&gt;"",D63&lt;&gt;""),IF(AND(INDEX(Deviz!$H$5:$H$204,MATCH(C63,Deviz!$B$5:$B$204,0))="Suplimentar",INDEX(Deviz!$I$5:$I$204,MATCH(C63,Deviz!$B$5:$B$204,0))&lt;&gt;"Da"),"Suplimentar neaprobat. ",""),"")))</f>
        <v/>
      </c>
    </row>
    <row r="64" spans="1:11" x14ac:dyDescent="0.2">
      <c r="A64" s="1" t="str">
        <f>IF(B64="","",B64&amp;"|"&amp;COUNTIF(INDEX($B:$B,5):B64,B64))</f>
        <v/>
      </c>
      <c r="B64" s="20"/>
      <c r="C64" s="20"/>
      <c r="D64" s="21" t="str">
        <f>IF(C64="","",IFERROR(INDEX(Deviz!$C$5:$C$204,MATCH(C64,Deviz!$B$5:$B$204,0)),""))</f>
        <v/>
      </c>
      <c r="E64" s="22" t="str">
        <f>IF(C64="","",IFERROR(INDEX(Deviz!$D$5:$D$204,MATCH(C64,Deviz!$B$5:$B$204,0)),""))</f>
        <v/>
      </c>
      <c r="F64" s="23" t="str">
        <f>IF(C64="","",IFERROR(INDEX(Deviz!$F$5:$F$204,MATCH(C64,Deviz!$B$5:$B$204,0)),""))</f>
        <v/>
      </c>
      <c r="G64" s="24"/>
      <c r="H64" s="23" t="str">
        <f t="shared" si="0"/>
        <v/>
      </c>
      <c r="I64" s="20"/>
      <c r="J64" s="25"/>
      <c r="K64" s="26" t="str">
        <f>IF(B64="","",TRIM(IF(AND(C64&lt;&gt;"",D64=""),"Cod inexistent în deviz. ","")&amp;IF(N(G64)&lt;=0,"Lipsește cantitatea. ","")&amp;IF(I64&lt;&gt;"Da","Neconfirmat de beneficiar. ","")&amp;IF(AND(C64&lt;&gt;"",D64&lt;&gt;""),IF(AND(INDEX(Deviz!$H$5:$H$204,MATCH(C64,Deviz!$B$5:$B$204,0))="Suplimentar",INDEX(Deviz!$I$5:$I$204,MATCH(C64,Deviz!$B$5:$B$204,0))&lt;&gt;"Da"),"Suplimentar neaprobat. ",""),"")))</f>
        <v/>
      </c>
    </row>
    <row r="65" spans="1:11" x14ac:dyDescent="0.2">
      <c r="A65" s="1" t="str">
        <f>IF(B65="","",B65&amp;"|"&amp;COUNTIF(INDEX($B:$B,5):B65,B65))</f>
        <v/>
      </c>
      <c r="B65" s="20"/>
      <c r="C65" s="20"/>
      <c r="D65" s="21" t="str">
        <f>IF(C65="","",IFERROR(INDEX(Deviz!$C$5:$C$204,MATCH(C65,Deviz!$B$5:$B$204,0)),""))</f>
        <v/>
      </c>
      <c r="E65" s="22" t="str">
        <f>IF(C65="","",IFERROR(INDEX(Deviz!$D$5:$D$204,MATCH(C65,Deviz!$B$5:$B$204,0)),""))</f>
        <v/>
      </c>
      <c r="F65" s="23" t="str">
        <f>IF(C65="","",IFERROR(INDEX(Deviz!$F$5:$F$204,MATCH(C65,Deviz!$B$5:$B$204,0)),""))</f>
        <v/>
      </c>
      <c r="G65" s="24"/>
      <c r="H65" s="23" t="str">
        <f t="shared" si="0"/>
        <v/>
      </c>
      <c r="I65" s="20"/>
      <c r="J65" s="25"/>
      <c r="K65" s="26" t="str">
        <f>IF(B65="","",TRIM(IF(AND(C65&lt;&gt;"",D65=""),"Cod inexistent în deviz. ","")&amp;IF(N(G65)&lt;=0,"Lipsește cantitatea. ","")&amp;IF(I65&lt;&gt;"Da","Neconfirmat de beneficiar. ","")&amp;IF(AND(C65&lt;&gt;"",D65&lt;&gt;""),IF(AND(INDEX(Deviz!$H$5:$H$204,MATCH(C65,Deviz!$B$5:$B$204,0))="Suplimentar",INDEX(Deviz!$I$5:$I$204,MATCH(C65,Deviz!$B$5:$B$204,0))&lt;&gt;"Da"),"Suplimentar neaprobat. ",""),"")))</f>
        <v/>
      </c>
    </row>
    <row r="66" spans="1:11" x14ac:dyDescent="0.2">
      <c r="A66" s="1" t="str">
        <f>IF(B66="","",B66&amp;"|"&amp;COUNTIF(INDEX($B:$B,5):B66,B66))</f>
        <v/>
      </c>
      <c r="B66" s="20"/>
      <c r="C66" s="20"/>
      <c r="D66" s="21" t="str">
        <f>IF(C66="","",IFERROR(INDEX(Deviz!$C$5:$C$204,MATCH(C66,Deviz!$B$5:$B$204,0)),""))</f>
        <v/>
      </c>
      <c r="E66" s="22" t="str">
        <f>IF(C66="","",IFERROR(INDEX(Deviz!$D$5:$D$204,MATCH(C66,Deviz!$B$5:$B$204,0)),""))</f>
        <v/>
      </c>
      <c r="F66" s="23" t="str">
        <f>IF(C66="","",IFERROR(INDEX(Deviz!$F$5:$F$204,MATCH(C66,Deviz!$B$5:$B$204,0)),""))</f>
        <v/>
      </c>
      <c r="G66" s="24"/>
      <c r="H66" s="23" t="str">
        <f t="shared" si="0"/>
        <v/>
      </c>
      <c r="I66" s="20"/>
      <c r="J66" s="25"/>
      <c r="K66" s="26" t="str">
        <f>IF(B66="","",TRIM(IF(AND(C66&lt;&gt;"",D66=""),"Cod inexistent în deviz. ","")&amp;IF(N(G66)&lt;=0,"Lipsește cantitatea. ","")&amp;IF(I66&lt;&gt;"Da","Neconfirmat de beneficiar. ","")&amp;IF(AND(C66&lt;&gt;"",D66&lt;&gt;""),IF(AND(INDEX(Deviz!$H$5:$H$204,MATCH(C66,Deviz!$B$5:$B$204,0))="Suplimentar",INDEX(Deviz!$I$5:$I$204,MATCH(C66,Deviz!$B$5:$B$204,0))&lt;&gt;"Da"),"Suplimentar neaprobat. ",""),"")))</f>
        <v/>
      </c>
    </row>
    <row r="67" spans="1:11" x14ac:dyDescent="0.2">
      <c r="A67" s="1" t="str">
        <f>IF(B67="","",B67&amp;"|"&amp;COUNTIF(INDEX($B:$B,5):B67,B67))</f>
        <v/>
      </c>
      <c r="B67" s="20"/>
      <c r="C67" s="20"/>
      <c r="D67" s="21" t="str">
        <f>IF(C67="","",IFERROR(INDEX(Deviz!$C$5:$C$204,MATCH(C67,Deviz!$B$5:$B$204,0)),""))</f>
        <v/>
      </c>
      <c r="E67" s="22" t="str">
        <f>IF(C67="","",IFERROR(INDEX(Deviz!$D$5:$D$204,MATCH(C67,Deviz!$B$5:$B$204,0)),""))</f>
        <v/>
      </c>
      <c r="F67" s="23" t="str">
        <f>IF(C67="","",IFERROR(INDEX(Deviz!$F$5:$F$204,MATCH(C67,Deviz!$B$5:$B$204,0)),""))</f>
        <v/>
      </c>
      <c r="G67" s="24"/>
      <c r="H67" s="23" t="str">
        <f t="shared" si="0"/>
        <v/>
      </c>
      <c r="I67" s="20"/>
      <c r="J67" s="25"/>
      <c r="K67" s="26" t="str">
        <f>IF(B67="","",TRIM(IF(AND(C67&lt;&gt;"",D67=""),"Cod inexistent în deviz. ","")&amp;IF(N(G67)&lt;=0,"Lipsește cantitatea. ","")&amp;IF(I67&lt;&gt;"Da","Neconfirmat de beneficiar. ","")&amp;IF(AND(C67&lt;&gt;"",D67&lt;&gt;""),IF(AND(INDEX(Deviz!$H$5:$H$204,MATCH(C67,Deviz!$B$5:$B$204,0))="Suplimentar",INDEX(Deviz!$I$5:$I$204,MATCH(C67,Deviz!$B$5:$B$204,0))&lt;&gt;"Da"),"Suplimentar neaprobat. ",""),"")))</f>
        <v/>
      </c>
    </row>
    <row r="68" spans="1:11" x14ac:dyDescent="0.2">
      <c r="A68" s="1" t="str">
        <f>IF(B68="","",B68&amp;"|"&amp;COUNTIF(INDEX($B:$B,5):B68,B68))</f>
        <v/>
      </c>
      <c r="B68" s="20"/>
      <c r="C68" s="20"/>
      <c r="D68" s="21" t="str">
        <f>IF(C68="","",IFERROR(INDEX(Deviz!$C$5:$C$204,MATCH(C68,Deviz!$B$5:$B$204,0)),""))</f>
        <v/>
      </c>
      <c r="E68" s="22" t="str">
        <f>IF(C68="","",IFERROR(INDEX(Deviz!$D$5:$D$204,MATCH(C68,Deviz!$B$5:$B$204,0)),""))</f>
        <v/>
      </c>
      <c r="F68" s="23" t="str">
        <f>IF(C68="","",IFERROR(INDEX(Deviz!$F$5:$F$204,MATCH(C68,Deviz!$B$5:$B$204,0)),""))</f>
        <v/>
      </c>
      <c r="G68" s="24"/>
      <c r="H68" s="23" t="str">
        <f t="shared" si="0"/>
        <v/>
      </c>
      <c r="I68" s="20"/>
      <c r="J68" s="25"/>
      <c r="K68" s="26" t="str">
        <f>IF(B68="","",TRIM(IF(AND(C68&lt;&gt;"",D68=""),"Cod inexistent în deviz. ","")&amp;IF(N(G68)&lt;=0,"Lipsește cantitatea. ","")&amp;IF(I68&lt;&gt;"Da","Neconfirmat de beneficiar. ","")&amp;IF(AND(C68&lt;&gt;"",D68&lt;&gt;""),IF(AND(INDEX(Deviz!$H$5:$H$204,MATCH(C68,Deviz!$B$5:$B$204,0))="Suplimentar",INDEX(Deviz!$I$5:$I$204,MATCH(C68,Deviz!$B$5:$B$204,0))&lt;&gt;"Da"),"Suplimentar neaprobat. ",""),"")))</f>
        <v/>
      </c>
    </row>
    <row r="69" spans="1:11" x14ac:dyDescent="0.2">
      <c r="A69" s="1" t="str">
        <f>IF(B69="","",B69&amp;"|"&amp;COUNTIF(INDEX($B:$B,5):B69,B69))</f>
        <v/>
      </c>
      <c r="B69" s="20"/>
      <c r="C69" s="20"/>
      <c r="D69" s="21" t="str">
        <f>IF(C69="","",IFERROR(INDEX(Deviz!$C$5:$C$204,MATCH(C69,Deviz!$B$5:$B$204,0)),""))</f>
        <v/>
      </c>
      <c r="E69" s="22" t="str">
        <f>IF(C69="","",IFERROR(INDEX(Deviz!$D$5:$D$204,MATCH(C69,Deviz!$B$5:$B$204,0)),""))</f>
        <v/>
      </c>
      <c r="F69" s="23" t="str">
        <f>IF(C69="","",IFERROR(INDEX(Deviz!$F$5:$F$204,MATCH(C69,Deviz!$B$5:$B$204,0)),""))</f>
        <v/>
      </c>
      <c r="G69" s="24"/>
      <c r="H69" s="23" t="str">
        <f t="shared" ref="H69:H132" si="1">IF(OR(N(F69)=0,N(G69)=0),"",ROUND(F69*G69,2))</f>
        <v/>
      </c>
      <c r="I69" s="20"/>
      <c r="J69" s="25"/>
      <c r="K69" s="26" t="str">
        <f>IF(B69="","",TRIM(IF(AND(C69&lt;&gt;"",D69=""),"Cod inexistent în deviz. ","")&amp;IF(N(G69)&lt;=0,"Lipsește cantitatea. ","")&amp;IF(I69&lt;&gt;"Da","Neconfirmat de beneficiar. ","")&amp;IF(AND(C69&lt;&gt;"",D69&lt;&gt;""),IF(AND(INDEX(Deviz!$H$5:$H$204,MATCH(C69,Deviz!$B$5:$B$204,0))="Suplimentar",INDEX(Deviz!$I$5:$I$204,MATCH(C69,Deviz!$B$5:$B$204,0))&lt;&gt;"Da"),"Suplimentar neaprobat. ",""),"")))</f>
        <v/>
      </c>
    </row>
    <row r="70" spans="1:11" x14ac:dyDescent="0.2">
      <c r="A70" s="1" t="str">
        <f>IF(B70="","",B70&amp;"|"&amp;COUNTIF(INDEX($B:$B,5):B70,B70))</f>
        <v/>
      </c>
      <c r="B70" s="20"/>
      <c r="C70" s="20"/>
      <c r="D70" s="21" t="str">
        <f>IF(C70="","",IFERROR(INDEX(Deviz!$C$5:$C$204,MATCH(C70,Deviz!$B$5:$B$204,0)),""))</f>
        <v/>
      </c>
      <c r="E70" s="22" t="str">
        <f>IF(C70="","",IFERROR(INDEX(Deviz!$D$5:$D$204,MATCH(C70,Deviz!$B$5:$B$204,0)),""))</f>
        <v/>
      </c>
      <c r="F70" s="23" t="str">
        <f>IF(C70="","",IFERROR(INDEX(Deviz!$F$5:$F$204,MATCH(C70,Deviz!$B$5:$B$204,0)),""))</f>
        <v/>
      </c>
      <c r="G70" s="24"/>
      <c r="H70" s="23" t="str">
        <f t="shared" si="1"/>
        <v/>
      </c>
      <c r="I70" s="20"/>
      <c r="J70" s="25"/>
      <c r="K70" s="26" t="str">
        <f>IF(B70="","",TRIM(IF(AND(C70&lt;&gt;"",D70=""),"Cod inexistent în deviz. ","")&amp;IF(N(G70)&lt;=0,"Lipsește cantitatea. ","")&amp;IF(I70&lt;&gt;"Da","Neconfirmat de beneficiar. ","")&amp;IF(AND(C70&lt;&gt;"",D70&lt;&gt;""),IF(AND(INDEX(Deviz!$H$5:$H$204,MATCH(C70,Deviz!$B$5:$B$204,0))="Suplimentar",INDEX(Deviz!$I$5:$I$204,MATCH(C70,Deviz!$B$5:$B$204,0))&lt;&gt;"Da"),"Suplimentar neaprobat. ",""),"")))</f>
        <v/>
      </c>
    </row>
    <row r="71" spans="1:11" x14ac:dyDescent="0.2">
      <c r="A71" s="1" t="str">
        <f>IF(B71="","",B71&amp;"|"&amp;COUNTIF(INDEX($B:$B,5):B71,B71))</f>
        <v/>
      </c>
      <c r="B71" s="20"/>
      <c r="C71" s="20"/>
      <c r="D71" s="21" t="str">
        <f>IF(C71="","",IFERROR(INDEX(Deviz!$C$5:$C$204,MATCH(C71,Deviz!$B$5:$B$204,0)),""))</f>
        <v/>
      </c>
      <c r="E71" s="22" t="str">
        <f>IF(C71="","",IFERROR(INDEX(Deviz!$D$5:$D$204,MATCH(C71,Deviz!$B$5:$B$204,0)),""))</f>
        <v/>
      </c>
      <c r="F71" s="23" t="str">
        <f>IF(C71="","",IFERROR(INDEX(Deviz!$F$5:$F$204,MATCH(C71,Deviz!$B$5:$B$204,0)),""))</f>
        <v/>
      </c>
      <c r="G71" s="24"/>
      <c r="H71" s="23" t="str">
        <f t="shared" si="1"/>
        <v/>
      </c>
      <c r="I71" s="20"/>
      <c r="J71" s="25"/>
      <c r="K71" s="26" t="str">
        <f>IF(B71="","",TRIM(IF(AND(C71&lt;&gt;"",D71=""),"Cod inexistent în deviz. ","")&amp;IF(N(G71)&lt;=0,"Lipsește cantitatea. ","")&amp;IF(I71&lt;&gt;"Da","Neconfirmat de beneficiar. ","")&amp;IF(AND(C71&lt;&gt;"",D71&lt;&gt;""),IF(AND(INDEX(Deviz!$H$5:$H$204,MATCH(C71,Deviz!$B$5:$B$204,0))="Suplimentar",INDEX(Deviz!$I$5:$I$204,MATCH(C71,Deviz!$B$5:$B$204,0))&lt;&gt;"Da"),"Suplimentar neaprobat. ",""),"")))</f>
        <v/>
      </c>
    </row>
    <row r="72" spans="1:11" x14ac:dyDescent="0.2">
      <c r="A72" s="1" t="str">
        <f>IF(B72="","",B72&amp;"|"&amp;COUNTIF(INDEX($B:$B,5):B72,B72))</f>
        <v/>
      </c>
      <c r="B72" s="20"/>
      <c r="C72" s="20"/>
      <c r="D72" s="21" t="str">
        <f>IF(C72="","",IFERROR(INDEX(Deviz!$C$5:$C$204,MATCH(C72,Deviz!$B$5:$B$204,0)),""))</f>
        <v/>
      </c>
      <c r="E72" s="22" t="str">
        <f>IF(C72="","",IFERROR(INDEX(Deviz!$D$5:$D$204,MATCH(C72,Deviz!$B$5:$B$204,0)),""))</f>
        <v/>
      </c>
      <c r="F72" s="23" t="str">
        <f>IF(C72="","",IFERROR(INDEX(Deviz!$F$5:$F$204,MATCH(C72,Deviz!$B$5:$B$204,0)),""))</f>
        <v/>
      </c>
      <c r="G72" s="24"/>
      <c r="H72" s="23" t="str">
        <f t="shared" si="1"/>
        <v/>
      </c>
      <c r="I72" s="20"/>
      <c r="J72" s="25"/>
      <c r="K72" s="26" t="str">
        <f>IF(B72="","",TRIM(IF(AND(C72&lt;&gt;"",D72=""),"Cod inexistent în deviz. ","")&amp;IF(N(G72)&lt;=0,"Lipsește cantitatea. ","")&amp;IF(I72&lt;&gt;"Da","Neconfirmat de beneficiar. ","")&amp;IF(AND(C72&lt;&gt;"",D72&lt;&gt;""),IF(AND(INDEX(Deviz!$H$5:$H$204,MATCH(C72,Deviz!$B$5:$B$204,0))="Suplimentar",INDEX(Deviz!$I$5:$I$204,MATCH(C72,Deviz!$B$5:$B$204,0))&lt;&gt;"Da"),"Suplimentar neaprobat. ",""),"")))</f>
        <v/>
      </c>
    </row>
    <row r="73" spans="1:11" x14ac:dyDescent="0.2">
      <c r="A73" s="1" t="str">
        <f>IF(B73="","",B73&amp;"|"&amp;COUNTIF(INDEX($B:$B,5):B73,B73))</f>
        <v/>
      </c>
      <c r="B73" s="20"/>
      <c r="C73" s="20"/>
      <c r="D73" s="21" t="str">
        <f>IF(C73="","",IFERROR(INDEX(Deviz!$C$5:$C$204,MATCH(C73,Deviz!$B$5:$B$204,0)),""))</f>
        <v/>
      </c>
      <c r="E73" s="22" t="str">
        <f>IF(C73="","",IFERROR(INDEX(Deviz!$D$5:$D$204,MATCH(C73,Deviz!$B$5:$B$204,0)),""))</f>
        <v/>
      </c>
      <c r="F73" s="23" t="str">
        <f>IF(C73="","",IFERROR(INDEX(Deviz!$F$5:$F$204,MATCH(C73,Deviz!$B$5:$B$204,0)),""))</f>
        <v/>
      </c>
      <c r="G73" s="24"/>
      <c r="H73" s="23" t="str">
        <f t="shared" si="1"/>
        <v/>
      </c>
      <c r="I73" s="20"/>
      <c r="J73" s="25"/>
      <c r="K73" s="26" t="str">
        <f>IF(B73="","",TRIM(IF(AND(C73&lt;&gt;"",D73=""),"Cod inexistent în deviz. ","")&amp;IF(N(G73)&lt;=0,"Lipsește cantitatea. ","")&amp;IF(I73&lt;&gt;"Da","Neconfirmat de beneficiar. ","")&amp;IF(AND(C73&lt;&gt;"",D73&lt;&gt;""),IF(AND(INDEX(Deviz!$H$5:$H$204,MATCH(C73,Deviz!$B$5:$B$204,0))="Suplimentar",INDEX(Deviz!$I$5:$I$204,MATCH(C73,Deviz!$B$5:$B$204,0))&lt;&gt;"Da"),"Suplimentar neaprobat. ",""),"")))</f>
        <v/>
      </c>
    </row>
    <row r="74" spans="1:11" x14ac:dyDescent="0.2">
      <c r="A74" s="1" t="str">
        <f>IF(B74="","",B74&amp;"|"&amp;COUNTIF(INDEX($B:$B,5):B74,B74))</f>
        <v/>
      </c>
      <c r="B74" s="20"/>
      <c r="C74" s="20"/>
      <c r="D74" s="21" t="str">
        <f>IF(C74="","",IFERROR(INDEX(Deviz!$C$5:$C$204,MATCH(C74,Deviz!$B$5:$B$204,0)),""))</f>
        <v/>
      </c>
      <c r="E74" s="22" t="str">
        <f>IF(C74="","",IFERROR(INDEX(Deviz!$D$5:$D$204,MATCH(C74,Deviz!$B$5:$B$204,0)),""))</f>
        <v/>
      </c>
      <c r="F74" s="23" t="str">
        <f>IF(C74="","",IFERROR(INDEX(Deviz!$F$5:$F$204,MATCH(C74,Deviz!$B$5:$B$204,0)),""))</f>
        <v/>
      </c>
      <c r="G74" s="24"/>
      <c r="H74" s="23" t="str">
        <f t="shared" si="1"/>
        <v/>
      </c>
      <c r="I74" s="20"/>
      <c r="J74" s="25"/>
      <c r="K74" s="26" t="str">
        <f>IF(B74="","",TRIM(IF(AND(C74&lt;&gt;"",D74=""),"Cod inexistent în deviz. ","")&amp;IF(N(G74)&lt;=0,"Lipsește cantitatea. ","")&amp;IF(I74&lt;&gt;"Da","Neconfirmat de beneficiar. ","")&amp;IF(AND(C74&lt;&gt;"",D74&lt;&gt;""),IF(AND(INDEX(Deviz!$H$5:$H$204,MATCH(C74,Deviz!$B$5:$B$204,0))="Suplimentar",INDEX(Deviz!$I$5:$I$204,MATCH(C74,Deviz!$B$5:$B$204,0))&lt;&gt;"Da"),"Suplimentar neaprobat. ",""),"")))</f>
        <v/>
      </c>
    </row>
    <row r="75" spans="1:11" x14ac:dyDescent="0.2">
      <c r="A75" s="1" t="str">
        <f>IF(B75="","",B75&amp;"|"&amp;COUNTIF(INDEX($B:$B,5):B75,B75))</f>
        <v/>
      </c>
      <c r="B75" s="20"/>
      <c r="C75" s="20"/>
      <c r="D75" s="21" t="str">
        <f>IF(C75="","",IFERROR(INDEX(Deviz!$C$5:$C$204,MATCH(C75,Deviz!$B$5:$B$204,0)),""))</f>
        <v/>
      </c>
      <c r="E75" s="22" t="str">
        <f>IF(C75="","",IFERROR(INDEX(Deviz!$D$5:$D$204,MATCH(C75,Deviz!$B$5:$B$204,0)),""))</f>
        <v/>
      </c>
      <c r="F75" s="23" t="str">
        <f>IF(C75="","",IFERROR(INDEX(Deviz!$F$5:$F$204,MATCH(C75,Deviz!$B$5:$B$204,0)),""))</f>
        <v/>
      </c>
      <c r="G75" s="24"/>
      <c r="H75" s="23" t="str">
        <f t="shared" si="1"/>
        <v/>
      </c>
      <c r="I75" s="20"/>
      <c r="J75" s="25"/>
      <c r="K75" s="26" t="str">
        <f>IF(B75="","",TRIM(IF(AND(C75&lt;&gt;"",D75=""),"Cod inexistent în deviz. ","")&amp;IF(N(G75)&lt;=0,"Lipsește cantitatea. ","")&amp;IF(I75&lt;&gt;"Da","Neconfirmat de beneficiar. ","")&amp;IF(AND(C75&lt;&gt;"",D75&lt;&gt;""),IF(AND(INDEX(Deviz!$H$5:$H$204,MATCH(C75,Deviz!$B$5:$B$204,0))="Suplimentar",INDEX(Deviz!$I$5:$I$204,MATCH(C75,Deviz!$B$5:$B$204,0))&lt;&gt;"Da"),"Suplimentar neaprobat. ",""),"")))</f>
        <v/>
      </c>
    </row>
    <row r="76" spans="1:11" x14ac:dyDescent="0.2">
      <c r="A76" s="1" t="str">
        <f>IF(B76="","",B76&amp;"|"&amp;COUNTIF(INDEX($B:$B,5):B76,B76))</f>
        <v/>
      </c>
      <c r="B76" s="20"/>
      <c r="C76" s="20"/>
      <c r="D76" s="21" t="str">
        <f>IF(C76="","",IFERROR(INDEX(Deviz!$C$5:$C$204,MATCH(C76,Deviz!$B$5:$B$204,0)),""))</f>
        <v/>
      </c>
      <c r="E76" s="22" t="str">
        <f>IF(C76="","",IFERROR(INDEX(Deviz!$D$5:$D$204,MATCH(C76,Deviz!$B$5:$B$204,0)),""))</f>
        <v/>
      </c>
      <c r="F76" s="23" t="str">
        <f>IF(C76="","",IFERROR(INDEX(Deviz!$F$5:$F$204,MATCH(C76,Deviz!$B$5:$B$204,0)),""))</f>
        <v/>
      </c>
      <c r="G76" s="24"/>
      <c r="H76" s="23" t="str">
        <f t="shared" si="1"/>
        <v/>
      </c>
      <c r="I76" s="20"/>
      <c r="J76" s="25"/>
      <c r="K76" s="26" t="str">
        <f>IF(B76="","",TRIM(IF(AND(C76&lt;&gt;"",D76=""),"Cod inexistent în deviz. ","")&amp;IF(N(G76)&lt;=0,"Lipsește cantitatea. ","")&amp;IF(I76&lt;&gt;"Da","Neconfirmat de beneficiar. ","")&amp;IF(AND(C76&lt;&gt;"",D76&lt;&gt;""),IF(AND(INDEX(Deviz!$H$5:$H$204,MATCH(C76,Deviz!$B$5:$B$204,0))="Suplimentar",INDEX(Deviz!$I$5:$I$204,MATCH(C76,Deviz!$B$5:$B$204,0))&lt;&gt;"Da"),"Suplimentar neaprobat. ",""),"")))</f>
        <v/>
      </c>
    </row>
    <row r="77" spans="1:11" x14ac:dyDescent="0.2">
      <c r="A77" s="1" t="str">
        <f>IF(B77="","",B77&amp;"|"&amp;COUNTIF(INDEX($B:$B,5):B77,B77))</f>
        <v/>
      </c>
      <c r="B77" s="20"/>
      <c r="C77" s="20"/>
      <c r="D77" s="21" t="str">
        <f>IF(C77="","",IFERROR(INDEX(Deviz!$C$5:$C$204,MATCH(C77,Deviz!$B$5:$B$204,0)),""))</f>
        <v/>
      </c>
      <c r="E77" s="22" t="str">
        <f>IF(C77="","",IFERROR(INDEX(Deviz!$D$5:$D$204,MATCH(C77,Deviz!$B$5:$B$204,0)),""))</f>
        <v/>
      </c>
      <c r="F77" s="23" t="str">
        <f>IF(C77="","",IFERROR(INDEX(Deviz!$F$5:$F$204,MATCH(C77,Deviz!$B$5:$B$204,0)),""))</f>
        <v/>
      </c>
      <c r="G77" s="24"/>
      <c r="H77" s="23" t="str">
        <f t="shared" si="1"/>
        <v/>
      </c>
      <c r="I77" s="20"/>
      <c r="J77" s="25"/>
      <c r="K77" s="26" t="str">
        <f>IF(B77="","",TRIM(IF(AND(C77&lt;&gt;"",D77=""),"Cod inexistent în deviz. ","")&amp;IF(N(G77)&lt;=0,"Lipsește cantitatea. ","")&amp;IF(I77&lt;&gt;"Da","Neconfirmat de beneficiar. ","")&amp;IF(AND(C77&lt;&gt;"",D77&lt;&gt;""),IF(AND(INDEX(Deviz!$H$5:$H$204,MATCH(C77,Deviz!$B$5:$B$204,0))="Suplimentar",INDEX(Deviz!$I$5:$I$204,MATCH(C77,Deviz!$B$5:$B$204,0))&lt;&gt;"Da"),"Suplimentar neaprobat. ",""),"")))</f>
        <v/>
      </c>
    </row>
    <row r="78" spans="1:11" x14ac:dyDescent="0.2">
      <c r="A78" s="1" t="str">
        <f>IF(B78="","",B78&amp;"|"&amp;COUNTIF(INDEX($B:$B,5):B78,B78))</f>
        <v/>
      </c>
      <c r="B78" s="20"/>
      <c r="C78" s="20"/>
      <c r="D78" s="21" t="str">
        <f>IF(C78="","",IFERROR(INDEX(Deviz!$C$5:$C$204,MATCH(C78,Deviz!$B$5:$B$204,0)),""))</f>
        <v/>
      </c>
      <c r="E78" s="22" t="str">
        <f>IF(C78="","",IFERROR(INDEX(Deviz!$D$5:$D$204,MATCH(C78,Deviz!$B$5:$B$204,0)),""))</f>
        <v/>
      </c>
      <c r="F78" s="23" t="str">
        <f>IF(C78="","",IFERROR(INDEX(Deviz!$F$5:$F$204,MATCH(C78,Deviz!$B$5:$B$204,0)),""))</f>
        <v/>
      </c>
      <c r="G78" s="24"/>
      <c r="H78" s="23" t="str">
        <f t="shared" si="1"/>
        <v/>
      </c>
      <c r="I78" s="20"/>
      <c r="J78" s="25"/>
      <c r="K78" s="26" t="str">
        <f>IF(B78="","",TRIM(IF(AND(C78&lt;&gt;"",D78=""),"Cod inexistent în deviz. ","")&amp;IF(N(G78)&lt;=0,"Lipsește cantitatea. ","")&amp;IF(I78&lt;&gt;"Da","Neconfirmat de beneficiar. ","")&amp;IF(AND(C78&lt;&gt;"",D78&lt;&gt;""),IF(AND(INDEX(Deviz!$H$5:$H$204,MATCH(C78,Deviz!$B$5:$B$204,0))="Suplimentar",INDEX(Deviz!$I$5:$I$204,MATCH(C78,Deviz!$B$5:$B$204,0))&lt;&gt;"Da"),"Suplimentar neaprobat. ",""),"")))</f>
        <v/>
      </c>
    </row>
    <row r="79" spans="1:11" x14ac:dyDescent="0.2">
      <c r="A79" s="1" t="str">
        <f>IF(B79="","",B79&amp;"|"&amp;COUNTIF(INDEX($B:$B,5):B79,B79))</f>
        <v/>
      </c>
      <c r="B79" s="20"/>
      <c r="C79" s="20"/>
      <c r="D79" s="21" t="str">
        <f>IF(C79="","",IFERROR(INDEX(Deviz!$C$5:$C$204,MATCH(C79,Deviz!$B$5:$B$204,0)),""))</f>
        <v/>
      </c>
      <c r="E79" s="22" t="str">
        <f>IF(C79="","",IFERROR(INDEX(Deviz!$D$5:$D$204,MATCH(C79,Deviz!$B$5:$B$204,0)),""))</f>
        <v/>
      </c>
      <c r="F79" s="23" t="str">
        <f>IF(C79="","",IFERROR(INDEX(Deviz!$F$5:$F$204,MATCH(C79,Deviz!$B$5:$B$204,0)),""))</f>
        <v/>
      </c>
      <c r="G79" s="24"/>
      <c r="H79" s="23" t="str">
        <f t="shared" si="1"/>
        <v/>
      </c>
      <c r="I79" s="20"/>
      <c r="J79" s="25"/>
      <c r="K79" s="26" t="str">
        <f>IF(B79="","",TRIM(IF(AND(C79&lt;&gt;"",D79=""),"Cod inexistent în deviz. ","")&amp;IF(N(G79)&lt;=0,"Lipsește cantitatea. ","")&amp;IF(I79&lt;&gt;"Da","Neconfirmat de beneficiar. ","")&amp;IF(AND(C79&lt;&gt;"",D79&lt;&gt;""),IF(AND(INDEX(Deviz!$H$5:$H$204,MATCH(C79,Deviz!$B$5:$B$204,0))="Suplimentar",INDEX(Deviz!$I$5:$I$204,MATCH(C79,Deviz!$B$5:$B$204,0))&lt;&gt;"Da"),"Suplimentar neaprobat. ",""),"")))</f>
        <v/>
      </c>
    </row>
    <row r="80" spans="1:11" x14ac:dyDescent="0.2">
      <c r="A80" s="1" t="str">
        <f>IF(B80="","",B80&amp;"|"&amp;COUNTIF(INDEX($B:$B,5):B80,B80))</f>
        <v/>
      </c>
      <c r="B80" s="20"/>
      <c r="C80" s="20"/>
      <c r="D80" s="21" t="str">
        <f>IF(C80="","",IFERROR(INDEX(Deviz!$C$5:$C$204,MATCH(C80,Deviz!$B$5:$B$204,0)),""))</f>
        <v/>
      </c>
      <c r="E80" s="22" t="str">
        <f>IF(C80="","",IFERROR(INDEX(Deviz!$D$5:$D$204,MATCH(C80,Deviz!$B$5:$B$204,0)),""))</f>
        <v/>
      </c>
      <c r="F80" s="23" t="str">
        <f>IF(C80="","",IFERROR(INDEX(Deviz!$F$5:$F$204,MATCH(C80,Deviz!$B$5:$B$204,0)),""))</f>
        <v/>
      </c>
      <c r="G80" s="24"/>
      <c r="H80" s="23" t="str">
        <f t="shared" si="1"/>
        <v/>
      </c>
      <c r="I80" s="20"/>
      <c r="J80" s="25"/>
      <c r="K80" s="26" t="str">
        <f>IF(B80="","",TRIM(IF(AND(C80&lt;&gt;"",D80=""),"Cod inexistent în deviz. ","")&amp;IF(N(G80)&lt;=0,"Lipsește cantitatea. ","")&amp;IF(I80&lt;&gt;"Da","Neconfirmat de beneficiar. ","")&amp;IF(AND(C80&lt;&gt;"",D80&lt;&gt;""),IF(AND(INDEX(Deviz!$H$5:$H$204,MATCH(C80,Deviz!$B$5:$B$204,0))="Suplimentar",INDEX(Deviz!$I$5:$I$204,MATCH(C80,Deviz!$B$5:$B$204,0))&lt;&gt;"Da"),"Suplimentar neaprobat. ",""),"")))</f>
        <v/>
      </c>
    </row>
    <row r="81" spans="1:11" x14ac:dyDescent="0.2">
      <c r="A81" s="1" t="str">
        <f>IF(B81="","",B81&amp;"|"&amp;COUNTIF(INDEX($B:$B,5):B81,B81))</f>
        <v/>
      </c>
      <c r="B81" s="20"/>
      <c r="C81" s="20"/>
      <c r="D81" s="21" t="str">
        <f>IF(C81="","",IFERROR(INDEX(Deviz!$C$5:$C$204,MATCH(C81,Deviz!$B$5:$B$204,0)),""))</f>
        <v/>
      </c>
      <c r="E81" s="22" t="str">
        <f>IF(C81="","",IFERROR(INDEX(Deviz!$D$5:$D$204,MATCH(C81,Deviz!$B$5:$B$204,0)),""))</f>
        <v/>
      </c>
      <c r="F81" s="23" t="str">
        <f>IF(C81="","",IFERROR(INDEX(Deviz!$F$5:$F$204,MATCH(C81,Deviz!$B$5:$B$204,0)),""))</f>
        <v/>
      </c>
      <c r="G81" s="24"/>
      <c r="H81" s="23" t="str">
        <f t="shared" si="1"/>
        <v/>
      </c>
      <c r="I81" s="20"/>
      <c r="J81" s="25"/>
      <c r="K81" s="26" t="str">
        <f>IF(B81="","",TRIM(IF(AND(C81&lt;&gt;"",D81=""),"Cod inexistent în deviz. ","")&amp;IF(N(G81)&lt;=0,"Lipsește cantitatea. ","")&amp;IF(I81&lt;&gt;"Da","Neconfirmat de beneficiar. ","")&amp;IF(AND(C81&lt;&gt;"",D81&lt;&gt;""),IF(AND(INDEX(Deviz!$H$5:$H$204,MATCH(C81,Deviz!$B$5:$B$204,0))="Suplimentar",INDEX(Deviz!$I$5:$I$204,MATCH(C81,Deviz!$B$5:$B$204,0))&lt;&gt;"Da"),"Suplimentar neaprobat. ",""),"")))</f>
        <v/>
      </c>
    </row>
    <row r="82" spans="1:11" x14ac:dyDescent="0.2">
      <c r="A82" s="1" t="str">
        <f>IF(B82="","",B82&amp;"|"&amp;COUNTIF(INDEX($B:$B,5):B82,B82))</f>
        <v/>
      </c>
      <c r="B82" s="20"/>
      <c r="C82" s="20"/>
      <c r="D82" s="21" t="str">
        <f>IF(C82="","",IFERROR(INDEX(Deviz!$C$5:$C$204,MATCH(C82,Deviz!$B$5:$B$204,0)),""))</f>
        <v/>
      </c>
      <c r="E82" s="22" t="str">
        <f>IF(C82="","",IFERROR(INDEX(Deviz!$D$5:$D$204,MATCH(C82,Deviz!$B$5:$B$204,0)),""))</f>
        <v/>
      </c>
      <c r="F82" s="23" t="str">
        <f>IF(C82="","",IFERROR(INDEX(Deviz!$F$5:$F$204,MATCH(C82,Deviz!$B$5:$B$204,0)),""))</f>
        <v/>
      </c>
      <c r="G82" s="24"/>
      <c r="H82" s="23" t="str">
        <f t="shared" si="1"/>
        <v/>
      </c>
      <c r="I82" s="20"/>
      <c r="J82" s="25"/>
      <c r="K82" s="26" t="str">
        <f>IF(B82="","",TRIM(IF(AND(C82&lt;&gt;"",D82=""),"Cod inexistent în deviz. ","")&amp;IF(N(G82)&lt;=0,"Lipsește cantitatea. ","")&amp;IF(I82&lt;&gt;"Da","Neconfirmat de beneficiar. ","")&amp;IF(AND(C82&lt;&gt;"",D82&lt;&gt;""),IF(AND(INDEX(Deviz!$H$5:$H$204,MATCH(C82,Deviz!$B$5:$B$204,0))="Suplimentar",INDEX(Deviz!$I$5:$I$204,MATCH(C82,Deviz!$B$5:$B$204,0))&lt;&gt;"Da"),"Suplimentar neaprobat. ",""),"")))</f>
        <v/>
      </c>
    </row>
    <row r="83" spans="1:11" x14ac:dyDescent="0.2">
      <c r="A83" s="1" t="str">
        <f>IF(B83="","",B83&amp;"|"&amp;COUNTIF(INDEX($B:$B,5):B83,B83))</f>
        <v/>
      </c>
      <c r="B83" s="20"/>
      <c r="C83" s="20"/>
      <c r="D83" s="21" t="str">
        <f>IF(C83="","",IFERROR(INDEX(Deviz!$C$5:$C$204,MATCH(C83,Deviz!$B$5:$B$204,0)),""))</f>
        <v/>
      </c>
      <c r="E83" s="22" t="str">
        <f>IF(C83="","",IFERROR(INDEX(Deviz!$D$5:$D$204,MATCH(C83,Deviz!$B$5:$B$204,0)),""))</f>
        <v/>
      </c>
      <c r="F83" s="23" t="str">
        <f>IF(C83="","",IFERROR(INDEX(Deviz!$F$5:$F$204,MATCH(C83,Deviz!$B$5:$B$204,0)),""))</f>
        <v/>
      </c>
      <c r="G83" s="24"/>
      <c r="H83" s="23" t="str">
        <f t="shared" si="1"/>
        <v/>
      </c>
      <c r="I83" s="20"/>
      <c r="J83" s="25"/>
      <c r="K83" s="26" t="str">
        <f>IF(B83="","",TRIM(IF(AND(C83&lt;&gt;"",D83=""),"Cod inexistent în deviz. ","")&amp;IF(N(G83)&lt;=0,"Lipsește cantitatea. ","")&amp;IF(I83&lt;&gt;"Da","Neconfirmat de beneficiar. ","")&amp;IF(AND(C83&lt;&gt;"",D83&lt;&gt;""),IF(AND(INDEX(Deviz!$H$5:$H$204,MATCH(C83,Deviz!$B$5:$B$204,0))="Suplimentar",INDEX(Deviz!$I$5:$I$204,MATCH(C83,Deviz!$B$5:$B$204,0))&lt;&gt;"Da"),"Suplimentar neaprobat. ",""),"")))</f>
        <v/>
      </c>
    </row>
    <row r="84" spans="1:11" x14ac:dyDescent="0.2">
      <c r="A84" s="1" t="str">
        <f>IF(B84="","",B84&amp;"|"&amp;COUNTIF(INDEX($B:$B,5):B84,B84))</f>
        <v/>
      </c>
      <c r="B84" s="20"/>
      <c r="C84" s="20"/>
      <c r="D84" s="21" t="str">
        <f>IF(C84="","",IFERROR(INDEX(Deviz!$C$5:$C$204,MATCH(C84,Deviz!$B$5:$B$204,0)),""))</f>
        <v/>
      </c>
      <c r="E84" s="22" t="str">
        <f>IF(C84="","",IFERROR(INDEX(Deviz!$D$5:$D$204,MATCH(C84,Deviz!$B$5:$B$204,0)),""))</f>
        <v/>
      </c>
      <c r="F84" s="23" t="str">
        <f>IF(C84="","",IFERROR(INDEX(Deviz!$F$5:$F$204,MATCH(C84,Deviz!$B$5:$B$204,0)),""))</f>
        <v/>
      </c>
      <c r="G84" s="24"/>
      <c r="H84" s="23" t="str">
        <f t="shared" si="1"/>
        <v/>
      </c>
      <c r="I84" s="20"/>
      <c r="J84" s="25"/>
      <c r="K84" s="26" t="str">
        <f>IF(B84="","",TRIM(IF(AND(C84&lt;&gt;"",D84=""),"Cod inexistent în deviz. ","")&amp;IF(N(G84)&lt;=0,"Lipsește cantitatea. ","")&amp;IF(I84&lt;&gt;"Da","Neconfirmat de beneficiar. ","")&amp;IF(AND(C84&lt;&gt;"",D84&lt;&gt;""),IF(AND(INDEX(Deviz!$H$5:$H$204,MATCH(C84,Deviz!$B$5:$B$204,0))="Suplimentar",INDEX(Deviz!$I$5:$I$204,MATCH(C84,Deviz!$B$5:$B$204,0))&lt;&gt;"Da"),"Suplimentar neaprobat. ",""),"")))</f>
        <v/>
      </c>
    </row>
    <row r="85" spans="1:11" x14ac:dyDescent="0.2">
      <c r="A85" s="1" t="str">
        <f>IF(B85="","",B85&amp;"|"&amp;COUNTIF(INDEX($B:$B,5):B85,B85))</f>
        <v/>
      </c>
      <c r="B85" s="20"/>
      <c r="C85" s="20"/>
      <c r="D85" s="21" t="str">
        <f>IF(C85="","",IFERROR(INDEX(Deviz!$C$5:$C$204,MATCH(C85,Deviz!$B$5:$B$204,0)),""))</f>
        <v/>
      </c>
      <c r="E85" s="22" t="str">
        <f>IF(C85="","",IFERROR(INDEX(Deviz!$D$5:$D$204,MATCH(C85,Deviz!$B$5:$B$204,0)),""))</f>
        <v/>
      </c>
      <c r="F85" s="23" t="str">
        <f>IF(C85="","",IFERROR(INDEX(Deviz!$F$5:$F$204,MATCH(C85,Deviz!$B$5:$B$204,0)),""))</f>
        <v/>
      </c>
      <c r="G85" s="24"/>
      <c r="H85" s="23" t="str">
        <f t="shared" si="1"/>
        <v/>
      </c>
      <c r="I85" s="20"/>
      <c r="J85" s="25"/>
      <c r="K85" s="26" t="str">
        <f>IF(B85="","",TRIM(IF(AND(C85&lt;&gt;"",D85=""),"Cod inexistent în deviz. ","")&amp;IF(N(G85)&lt;=0,"Lipsește cantitatea. ","")&amp;IF(I85&lt;&gt;"Da","Neconfirmat de beneficiar. ","")&amp;IF(AND(C85&lt;&gt;"",D85&lt;&gt;""),IF(AND(INDEX(Deviz!$H$5:$H$204,MATCH(C85,Deviz!$B$5:$B$204,0))="Suplimentar",INDEX(Deviz!$I$5:$I$204,MATCH(C85,Deviz!$B$5:$B$204,0))&lt;&gt;"Da"),"Suplimentar neaprobat. ",""),"")))</f>
        <v/>
      </c>
    </row>
    <row r="86" spans="1:11" x14ac:dyDescent="0.2">
      <c r="A86" s="1" t="str">
        <f>IF(B86="","",B86&amp;"|"&amp;COUNTIF(INDEX($B:$B,5):B86,B86))</f>
        <v/>
      </c>
      <c r="B86" s="20"/>
      <c r="C86" s="20"/>
      <c r="D86" s="21" t="str">
        <f>IF(C86="","",IFERROR(INDEX(Deviz!$C$5:$C$204,MATCH(C86,Deviz!$B$5:$B$204,0)),""))</f>
        <v/>
      </c>
      <c r="E86" s="22" t="str">
        <f>IF(C86="","",IFERROR(INDEX(Deviz!$D$5:$D$204,MATCH(C86,Deviz!$B$5:$B$204,0)),""))</f>
        <v/>
      </c>
      <c r="F86" s="23" t="str">
        <f>IF(C86="","",IFERROR(INDEX(Deviz!$F$5:$F$204,MATCH(C86,Deviz!$B$5:$B$204,0)),""))</f>
        <v/>
      </c>
      <c r="G86" s="24"/>
      <c r="H86" s="23" t="str">
        <f t="shared" si="1"/>
        <v/>
      </c>
      <c r="I86" s="20"/>
      <c r="J86" s="25"/>
      <c r="K86" s="26" t="str">
        <f>IF(B86="","",TRIM(IF(AND(C86&lt;&gt;"",D86=""),"Cod inexistent în deviz. ","")&amp;IF(N(G86)&lt;=0,"Lipsește cantitatea. ","")&amp;IF(I86&lt;&gt;"Da","Neconfirmat de beneficiar. ","")&amp;IF(AND(C86&lt;&gt;"",D86&lt;&gt;""),IF(AND(INDEX(Deviz!$H$5:$H$204,MATCH(C86,Deviz!$B$5:$B$204,0))="Suplimentar",INDEX(Deviz!$I$5:$I$204,MATCH(C86,Deviz!$B$5:$B$204,0))&lt;&gt;"Da"),"Suplimentar neaprobat. ",""),"")))</f>
        <v/>
      </c>
    </row>
    <row r="87" spans="1:11" x14ac:dyDescent="0.2">
      <c r="A87" s="1" t="str">
        <f>IF(B87="","",B87&amp;"|"&amp;COUNTIF(INDEX($B:$B,5):B87,B87))</f>
        <v/>
      </c>
      <c r="B87" s="20"/>
      <c r="C87" s="20"/>
      <c r="D87" s="21" t="str">
        <f>IF(C87="","",IFERROR(INDEX(Deviz!$C$5:$C$204,MATCH(C87,Deviz!$B$5:$B$204,0)),""))</f>
        <v/>
      </c>
      <c r="E87" s="22" t="str">
        <f>IF(C87="","",IFERROR(INDEX(Deviz!$D$5:$D$204,MATCH(C87,Deviz!$B$5:$B$204,0)),""))</f>
        <v/>
      </c>
      <c r="F87" s="23" t="str">
        <f>IF(C87="","",IFERROR(INDEX(Deviz!$F$5:$F$204,MATCH(C87,Deviz!$B$5:$B$204,0)),""))</f>
        <v/>
      </c>
      <c r="G87" s="24"/>
      <c r="H87" s="23" t="str">
        <f t="shared" si="1"/>
        <v/>
      </c>
      <c r="I87" s="20"/>
      <c r="J87" s="25"/>
      <c r="K87" s="26" t="str">
        <f>IF(B87="","",TRIM(IF(AND(C87&lt;&gt;"",D87=""),"Cod inexistent în deviz. ","")&amp;IF(N(G87)&lt;=0,"Lipsește cantitatea. ","")&amp;IF(I87&lt;&gt;"Da","Neconfirmat de beneficiar. ","")&amp;IF(AND(C87&lt;&gt;"",D87&lt;&gt;""),IF(AND(INDEX(Deviz!$H$5:$H$204,MATCH(C87,Deviz!$B$5:$B$204,0))="Suplimentar",INDEX(Deviz!$I$5:$I$204,MATCH(C87,Deviz!$B$5:$B$204,0))&lt;&gt;"Da"),"Suplimentar neaprobat. ",""),"")))</f>
        <v/>
      </c>
    </row>
    <row r="88" spans="1:11" x14ac:dyDescent="0.2">
      <c r="A88" s="1" t="str">
        <f>IF(B88="","",B88&amp;"|"&amp;COUNTIF(INDEX($B:$B,5):B88,B88))</f>
        <v/>
      </c>
      <c r="B88" s="20"/>
      <c r="C88" s="20"/>
      <c r="D88" s="21" t="str">
        <f>IF(C88="","",IFERROR(INDEX(Deviz!$C$5:$C$204,MATCH(C88,Deviz!$B$5:$B$204,0)),""))</f>
        <v/>
      </c>
      <c r="E88" s="22" t="str">
        <f>IF(C88="","",IFERROR(INDEX(Deviz!$D$5:$D$204,MATCH(C88,Deviz!$B$5:$B$204,0)),""))</f>
        <v/>
      </c>
      <c r="F88" s="23" t="str">
        <f>IF(C88="","",IFERROR(INDEX(Deviz!$F$5:$F$204,MATCH(C88,Deviz!$B$5:$B$204,0)),""))</f>
        <v/>
      </c>
      <c r="G88" s="24"/>
      <c r="H88" s="23" t="str">
        <f t="shared" si="1"/>
        <v/>
      </c>
      <c r="I88" s="20"/>
      <c r="J88" s="25"/>
      <c r="K88" s="26" t="str">
        <f>IF(B88="","",TRIM(IF(AND(C88&lt;&gt;"",D88=""),"Cod inexistent în deviz. ","")&amp;IF(N(G88)&lt;=0,"Lipsește cantitatea. ","")&amp;IF(I88&lt;&gt;"Da","Neconfirmat de beneficiar. ","")&amp;IF(AND(C88&lt;&gt;"",D88&lt;&gt;""),IF(AND(INDEX(Deviz!$H$5:$H$204,MATCH(C88,Deviz!$B$5:$B$204,0))="Suplimentar",INDEX(Deviz!$I$5:$I$204,MATCH(C88,Deviz!$B$5:$B$204,0))&lt;&gt;"Da"),"Suplimentar neaprobat. ",""),"")))</f>
        <v/>
      </c>
    </row>
    <row r="89" spans="1:11" x14ac:dyDescent="0.2">
      <c r="A89" s="1" t="str">
        <f>IF(B89="","",B89&amp;"|"&amp;COUNTIF(INDEX($B:$B,5):B89,B89))</f>
        <v/>
      </c>
      <c r="B89" s="20"/>
      <c r="C89" s="20"/>
      <c r="D89" s="21" t="str">
        <f>IF(C89="","",IFERROR(INDEX(Deviz!$C$5:$C$204,MATCH(C89,Deviz!$B$5:$B$204,0)),""))</f>
        <v/>
      </c>
      <c r="E89" s="22" t="str">
        <f>IF(C89="","",IFERROR(INDEX(Deviz!$D$5:$D$204,MATCH(C89,Deviz!$B$5:$B$204,0)),""))</f>
        <v/>
      </c>
      <c r="F89" s="23" t="str">
        <f>IF(C89="","",IFERROR(INDEX(Deviz!$F$5:$F$204,MATCH(C89,Deviz!$B$5:$B$204,0)),""))</f>
        <v/>
      </c>
      <c r="G89" s="24"/>
      <c r="H89" s="23" t="str">
        <f t="shared" si="1"/>
        <v/>
      </c>
      <c r="I89" s="20"/>
      <c r="J89" s="25"/>
      <c r="K89" s="26" t="str">
        <f>IF(B89="","",TRIM(IF(AND(C89&lt;&gt;"",D89=""),"Cod inexistent în deviz. ","")&amp;IF(N(G89)&lt;=0,"Lipsește cantitatea. ","")&amp;IF(I89&lt;&gt;"Da","Neconfirmat de beneficiar. ","")&amp;IF(AND(C89&lt;&gt;"",D89&lt;&gt;""),IF(AND(INDEX(Deviz!$H$5:$H$204,MATCH(C89,Deviz!$B$5:$B$204,0))="Suplimentar",INDEX(Deviz!$I$5:$I$204,MATCH(C89,Deviz!$B$5:$B$204,0))&lt;&gt;"Da"),"Suplimentar neaprobat. ",""),"")))</f>
        <v/>
      </c>
    </row>
    <row r="90" spans="1:11" x14ac:dyDescent="0.2">
      <c r="A90" s="1" t="str">
        <f>IF(B90="","",B90&amp;"|"&amp;COUNTIF(INDEX($B:$B,5):B90,B90))</f>
        <v/>
      </c>
      <c r="B90" s="20"/>
      <c r="C90" s="20"/>
      <c r="D90" s="21" t="str">
        <f>IF(C90="","",IFERROR(INDEX(Deviz!$C$5:$C$204,MATCH(C90,Deviz!$B$5:$B$204,0)),""))</f>
        <v/>
      </c>
      <c r="E90" s="22" t="str">
        <f>IF(C90="","",IFERROR(INDEX(Deviz!$D$5:$D$204,MATCH(C90,Deviz!$B$5:$B$204,0)),""))</f>
        <v/>
      </c>
      <c r="F90" s="23" t="str">
        <f>IF(C90="","",IFERROR(INDEX(Deviz!$F$5:$F$204,MATCH(C90,Deviz!$B$5:$B$204,0)),""))</f>
        <v/>
      </c>
      <c r="G90" s="24"/>
      <c r="H90" s="23" t="str">
        <f t="shared" si="1"/>
        <v/>
      </c>
      <c r="I90" s="20"/>
      <c r="J90" s="25"/>
      <c r="K90" s="26" t="str">
        <f>IF(B90="","",TRIM(IF(AND(C90&lt;&gt;"",D90=""),"Cod inexistent în deviz. ","")&amp;IF(N(G90)&lt;=0,"Lipsește cantitatea. ","")&amp;IF(I90&lt;&gt;"Da","Neconfirmat de beneficiar. ","")&amp;IF(AND(C90&lt;&gt;"",D90&lt;&gt;""),IF(AND(INDEX(Deviz!$H$5:$H$204,MATCH(C90,Deviz!$B$5:$B$204,0))="Suplimentar",INDEX(Deviz!$I$5:$I$204,MATCH(C90,Deviz!$B$5:$B$204,0))&lt;&gt;"Da"),"Suplimentar neaprobat. ",""),"")))</f>
        <v/>
      </c>
    </row>
    <row r="91" spans="1:11" x14ac:dyDescent="0.2">
      <c r="A91" s="1" t="str">
        <f>IF(B91="","",B91&amp;"|"&amp;COUNTIF(INDEX($B:$B,5):B91,B91))</f>
        <v/>
      </c>
      <c r="B91" s="20"/>
      <c r="C91" s="20"/>
      <c r="D91" s="21" t="str">
        <f>IF(C91="","",IFERROR(INDEX(Deviz!$C$5:$C$204,MATCH(C91,Deviz!$B$5:$B$204,0)),""))</f>
        <v/>
      </c>
      <c r="E91" s="22" t="str">
        <f>IF(C91="","",IFERROR(INDEX(Deviz!$D$5:$D$204,MATCH(C91,Deviz!$B$5:$B$204,0)),""))</f>
        <v/>
      </c>
      <c r="F91" s="23" t="str">
        <f>IF(C91="","",IFERROR(INDEX(Deviz!$F$5:$F$204,MATCH(C91,Deviz!$B$5:$B$204,0)),""))</f>
        <v/>
      </c>
      <c r="G91" s="24"/>
      <c r="H91" s="23" t="str">
        <f t="shared" si="1"/>
        <v/>
      </c>
      <c r="I91" s="20"/>
      <c r="J91" s="25"/>
      <c r="K91" s="26" t="str">
        <f>IF(B91="","",TRIM(IF(AND(C91&lt;&gt;"",D91=""),"Cod inexistent în deviz. ","")&amp;IF(N(G91)&lt;=0,"Lipsește cantitatea. ","")&amp;IF(I91&lt;&gt;"Da","Neconfirmat de beneficiar. ","")&amp;IF(AND(C91&lt;&gt;"",D91&lt;&gt;""),IF(AND(INDEX(Deviz!$H$5:$H$204,MATCH(C91,Deviz!$B$5:$B$204,0))="Suplimentar",INDEX(Deviz!$I$5:$I$204,MATCH(C91,Deviz!$B$5:$B$204,0))&lt;&gt;"Da"),"Suplimentar neaprobat. ",""),"")))</f>
        <v/>
      </c>
    </row>
    <row r="92" spans="1:11" x14ac:dyDescent="0.2">
      <c r="A92" s="1" t="str">
        <f>IF(B92="","",B92&amp;"|"&amp;COUNTIF(INDEX($B:$B,5):B92,B92))</f>
        <v/>
      </c>
      <c r="B92" s="20"/>
      <c r="C92" s="20"/>
      <c r="D92" s="21" t="str">
        <f>IF(C92="","",IFERROR(INDEX(Deviz!$C$5:$C$204,MATCH(C92,Deviz!$B$5:$B$204,0)),""))</f>
        <v/>
      </c>
      <c r="E92" s="22" t="str">
        <f>IF(C92="","",IFERROR(INDEX(Deviz!$D$5:$D$204,MATCH(C92,Deviz!$B$5:$B$204,0)),""))</f>
        <v/>
      </c>
      <c r="F92" s="23" t="str">
        <f>IF(C92="","",IFERROR(INDEX(Deviz!$F$5:$F$204,MATCH(C92,Deviz!$B$5:$B$204,0)),""))</f>
        <v/>
      </c>
      <c r="G92" s="24"/>
      <c r="H92" s="23" t="str">
        <f t="shared" si="1"/>
        <v/>
      </c>
      <c r="I92" s="20"/>
      <c r="J92" s="25"/>
      <c r="K92" s="26" t="str">
        <f>IF(B92="","",TRIM(IF(AND(C92&lt;&gt;"",D92=""),"Cod inexistent în deviz. ","")&amp;IF(N(G92)&lt;=0,"Lipsește cantitatea. ","")&amp;IF(I92&lt;&gt;"Da","Neconfirmat de beneficiar. ","")&amp;IF(AND(C92&lt;&gt;"",D92&lt;&gt;""),IF(AND(INDEX(Deviz!$H$5:$H$204,MATCH(C92,Deviz!$B$5:$B$204,0))="Suplimentar",INDEX(Deviz!$I$5:$I$204,MATCH(C92,Deviz!$B$5:$B$204,0))&lt;&gt;"Da"),"Suplimentar neaprobat. ",""),"")))</f>
        <v/>
      </c>
    </row>
    <row r="93" spans="1:11" x14ac:dyDescent="0.2">
      <c r="A93" s="1" t="str">
        <f>IF(B93="","",B93&amp;"|"&amp;COUNTIF(INDEX($B:$B,5):B93,B93))</f>
        <v/>
      </c>
      <c r="B93" s="20"/>
      <c r="C93" s="20"/>
      <c r="D93" s="21" t="str">
        <f>IF(C93="","",IFERROR(INDEX(Deviz!$C$5:$C$204,MATCH(C93,Deviz!$B$5:$B$204,0)),""))</f>
        <v/>
      </c>
      <c r="E93" s="22" t="str">
        <f>IF(C93="","",IFERROR(INDEX(Deviz!$D$5:$D$204,MATCH(C93,Deviz!$B$5:$B$204,0)),""))</f>
        <v/>
      </c>
      <c r="F93" s="23" t="str">
        <f>IF(C93="","",IFERROR(INDEX(Deviz!$F$5:$F$204,MATCH(C93,Deviz!$B$5:$B$204,0)),""))</f>
        <v/>
      </c>
      <c r="G93" s="24"/>
      <c r="H93" s="23" t="str">
        <f t="shared" si="1"/>
        <v/>
      </c>
      <c r="I93" s="20"/>
      <c r="J93" s="25"/>
      <c r="K93" s="26" t="str">
        <f>IF(B93="","",TRIM(IF(AND(C93&lt;&gt;"",D93=""),"Cod inexistent în deviz. ","")&amp;IF(N(G93)&lt;=0,"Lipsește cantitatea. ","")&amp;IF(I93&lt;&gt;"Da","Neconfirmat de beneficiar. ","")&amp;IF(AND(C93&lt;&gt;"",D93&lt;&gt;""),IF(AND(INDEX(Deviz!$H$5:$H$204,MATCH(C93,Deviz!$B$5:$B$204,0))="Suplimentar",INDEX(Deviz!$I$5:$I$204,MATCH(C93,Deviz!$B$5:$B$204,0))&lt;&gt;"Da"),"Suplimentar neaprobat. ",""),"")))</f>
        <v/>
      </c>
    </row>
    <row r="94" spans="1:11" x14ac:dyDescent="0.2">
      <c r="A94" s="1" t="str">
        <f>IF(B94="","",B94&amp;"|"&amp;COUNTIF(INDEX($B:$B,5):B94,B94))</f>
        <v/>
      </c>
      <c r="B94" s="20"/>
      <c r="C94" s="20"/>
      <c r="D94" s="21" t="str">
        <f>IF(C94="","",IFERROR(INDEX(Deviz!$C$5:$C$204,MATCH(C94,Deviz!$B$5:$B$204,0)),""))</f>
        <v/>
      </c>
      <c r="E94" s="22" t="str">
        <f>IF(C94="","",IFERROR(INDEX(Deviz!$D$5:$D$204,MATCH(C94,Deviz!$B$5:$B$204,0)),""))</f>
        <v/>
      </c>
      <c r="F94" s="23" t="str">
        <f>IF(C94="","",IFERROR(INDEX(Deviz!$F$5:$F$204,MATCH(C94,Deviz!$B$5:$B$204,0)),""))</f>
        <v/>
      </c>
      <c r="G94" s="24"/>
      <c r="H94" s="23" t="str">
        <f t="shared" si="1"/>
        <v/>
      </c>
      <c r="I94" s="20"/>
      <c r="J94" s="25"/>
      <c r="K94" s="26" t="str">
        <f>IF(B94="","",TRIM(IF(AND(C94&lt;&gt;"",D94=""),"Cod inexistent în deviz. ","")&amp;IF(N(G94)&lt;=0,"Lipsește cantitatea. ","")&amp;IF(I94&lt;&gt;"Da","Neconfirmat de beneficiar. ","")&amp;IF(AND(C94&lt;&gt;"",D94&lt;&gt;""),IF(AND(INDEX(Deviz!$H$5:$H$204,MATCH(C94,Deviz!$B$5:$B$204,0))="Suplimentar",INDEX(Deviz!$I$5:$I$204,MATCH(C94,Deviz!$B$5:$B$204,0))&lt;&gt;"Da"),"Suplimentar neaprobat. ",""),"")))</f>
        <v/>
      </c>
    </row>
    <row r="95" spans="1:11" x14ac:dyDescent="0.2">
      <c r="A95" s="1" t="str">
        <f>IF(B95="","",B95&amp;"|"&amp;COUNTIF(INDEX($B:$B,5):B95,B95))</f>
        <v/>
      </c>
      <c r="B95" s="20"/>
      <c r="C95" s="20"/>
      <c r="D95" s="21" t="str">
        <f>IF(C95="","",IFERROR(INDEX(Deviz!$C$5:$C$204,MATCH(C95,Deviz!$B$5:$B$204,0)),""))</f>
        <v/>
      </c>
      <c r="E95" s="22" t="str">
        <f>IF(C95="","",IFERROR(INDEX(Deviz!$D$5:$D$204,MATCH(C95,Deviz!$B$5:$B$204,0)),""))</f>
        <v/>
      </c>
      <c r="F95" s="23" t="str">
        <f>IF(C95="","",IFERROR(INDEX(Deviz!$F$5:$F$204,MATCH(C95,Deviz!$B$5:$B$204,0)),""))</f>
        <v/>
      </c>
      <c r="G95" s="24"/>
      <c r="H95" s="23" t="str">
        <f t="shared" si="1"/>
        <v/>
      </c>
      <c r="I95" s="20"/>
      <c r="J95" s="25"/>
      <c r="K95" s="26" t="str">
        <f>IF(B95="","",TRIM(IF(AND(C95&lt;&gt;"",D95=""),"Cod inexistent în deviz. ","")&amp;IF(N(G95)&lt;=0,"Lipsește cantitatea. ","")&amp;IF(I95&lt;&gt;"Da","Neconfirmat de beneficiar. ","")&amp;IF(AND(C95&lt;&gt;"",D95&lt;&gt;""),IF(AND(INDEX(Deviz!$H$5:$H$204,MATCH(C95,Deviz!$B$5:$B$204,0))="Suplimentar",INDEX(Deviz!$I$5:$I$204,MATCH(C95,Deviz!$B$5:$B$204,0))&lt;&gt;"Da"),"Suplimentar neaprobat. ",""),"")))</f>
        <v/>
      </c>
    </row>
    <row r="96" spans="1:11" x14ac:dyDescent="0.2">
      <c r="A96" s="1" t="str">
        <f>IF(B96="","",B96&amp;"|"&amp;COUNTIF(INDEX($B:$B,5):B96,B96))</f>
        <v/>
      </c>
      <c r="B96" s="20"/>
      <c r="C96" s="20"/>
      <c r="D96" s="21" t="str">
        <f>IF(C96="","",IFERROR(INDEX(Deviz!$C$5:$C$204,MATCH(C96,Deviz!$B$5:$B$204,0)),""))</f>
        <v/>
      </c>
      <c r="E96" s="22" t="str">
        <f>IF(C96="","",IFERROR(INDEX(Deviz!$D$5:$D$204,MATCH(C96,Deviz!$B$5:$B$204,0)),""))</f>
        <v/>
      </c>
      <c r="F96" s="23" t="str">
        <f>IF(C96="","",IFERROR(INDEX(Deviz!$F$5:$F$204,MATCH(C96,Deviz!$B$5:$B$204,0)),""))</f>
        <v/>
      </c>
      <c r="G96" s="24"/>
      <c r="H96" s="23" t="str">
        <f t="shared" si="1"/>
        <v/>
      </c>
      <c r="I96" s="20"/>
      <c r="J96" s="25"/>
      <c r="K96" s="26" t="str">
        <f>IF(B96="","",TRIM(IF(AND(C96&lt;&gt;"",D96=""),"Cod inexistent în deviz. ","")&amp;IF(N(G96)&lt;=0,"Lipsește cantitatea. ","")&amp;IF(I96&lt;&gt;"Da","Neconfirmat de beneficiar. ","")&amp;IF(AND(C96&lt;&gt;"",D96&lt;&gt;""),IF(AND(INDEX(Deviz!$H$5:$H$204,MATCH(C96,Deviz!$B$5:$B$204,0))="Suplimentar",INDEX(Deviz!$I$5:$I$204,MATCH(C96,Deviz!$B$5:$B$204,0))&lt;&gt;"Da"),"Suplimentar neaprobat. ",""),"")))</f>
        <v/>
      </c>
    </row>
    <row r="97" spans="1:11" x14ac:dyDescent="0.2">
      <c r="A97" s="1" t="str">
        <f>IF(B97="","",B97&amp;"|"&amp;COUNTIF(INDEX($B:$B,5):B97,B97))</f>
        <v/>
      </c>
      <c r="B97" s="20"/>
      <c r="C97" s="20"/>
      <c r="D97" s="21" t="str">
        <f>IF(C97="","",IFERROR(INDEX(Deviz!$C$5:$C$204,MATCH(C97,Deviz!$B$5:$B$204,0)),""))</f>
        <v/>
      </c>
      <c r="E97" s="22" t="str">
        <f>IF(C97="","",IFERROR(INDEX(Deviz!$D$5:$D$204,MATCH(C97,Deviz!$B$5:$B$204,0)),""))</f>
        <v/>
      </c>
      <c r="F97" s="23" t="str">
        <f>IF(C97="","",IFERROR(INDEX(Deviz!$F$5:$F$204,MATCH(C97,Deviz!$B$5:$B$204,0)),""))</f>
        <v/>
      </c>
      <c r="G97" s="24"/>
      <c r="H97" s="23" t="str">
        <f t="shared" si="1"/>
        <v/>
      </c>
      <c r="I97" s="20"/>
      <c r="J97" s="25"/>
      <c r="K97" s="26" t="str">
        <f>IF(B97="","",TRIM(IF(AND(C97&lt;&gt;"",D97=""),"Cod inexistent în deviz. ","")&amp;IF(N(G97)&lt;=0,"Lipsește cantitatea. ","")&amp;IF(I97&lt;&gt;"Da","Neconfirmat de beneficiar. ","")&amp;IF(AND(C97&lt;&gt;"",D97&lt;&gt;""),IF(AND(INDEX(Deviz!$H$5:$H$204,MATCH(C97,Deviz!$B$5:$B$204,0))="Suplimentar",INDEX(Deviz!$I$5:$I$204,MATCH(C97,Deviz!$B$5:$B$204,0))&lt;&gt;"Da"),"Suplimentar neaprobat. ",""),"")))</f>
        <v/>
      </c>
    </row>
    <row r="98" spans="1:11" x14ac:dyDescent="0.2">
      <c r="A98" s="1" t="str">
        <f>IF(B98="","",B98&amp;"|"&amp;COUNTIF(INDEX($B:$B,5):B98,B98))</f>
        <v/>
      </c>
      <c r="B98" s="20"/>
      <c r="C98" s="20"/>
      <c r="D98" s="21" t="str">
        <f>IF(C98="","",IFERROR(INDEX(Deviz!$C$5:$C$204,MATCH(C98,Deviz!$B$5:$B$204,0)),""))</f>
        <v/>
      </c>
      <c r="E98" s="22" t="str">
        <f>IF(C98="","",IFERROR(INDEX(Deviz!$D$5:$D$204,MATCH(C98,Deviz!$B$5:$B$204,0)),""))</f>
        <v/>
      </c>
      <c r="F98" s="23" t="str">
        <f>IF(C98="","",IFERROR(INDEX(Deviz!$F$5:$F$204,MATCH(C98,Deviz!$B$5:$B$204,0)),""))</f>
        <v/>
      </c>
      <c r="G98" s="24"/>
      <c r="H98" s="23" t="str">
        <f t="shared" si="1"/>
        <v/>
      </c>
      <c r="I98" s="20"/>
      <c r="J98" s="25"/>
      <c r="K98" s="26" t="str">
        <f>IF(B98="","",TRIM(IF(AND(C98&lt;&gt;"",D98=""),"Cod inexistent în deviz. ","")&amp;IF(N(G98)&lt;=0,"Lipsește cantitatea. ","")&amp;IF(I98&lt;&gt;"Da","Neconfirmat de beneficiar. ","")&amp;IF(AND(C98&lt;&gt;"",D98&lt;&gt;""),IF(AND(INDEX(Deviz!$H$5:$H$204,MATCH(C98,Deviz!$B$5:$B$204,0))="Suplimentar",INDEX(Deviz!$I$5:$I$204,MATCH(C98,Deviz!$B$5:$B$204,0))&lt;&gt;"Da"),"Suplimentar neaprobat. ",""),"")))</f>
        <v/>
      </c>
    </row>
    <row r="99" spans="1:11" x14ac:dyDescent="0.2">
      <c r="A99" s="1" t="str">
        <f>IF(B99="","",B99&amp;"|"&amp;COUNTIF(INDEX($B:$B,5):B99,B99))</f>
        <v/>
      </c>
      <c r="B99" s="20"/>
      <c r="C99" s="20"/>
      <c r="D99" s="21" t="str">
        <f>IF(C99="","",IFERROR(INDEX(Deviz!$C$5:$C$204,MATCH(C99,Deviz!$B$5:$B$204,0)),""))</f>
        <v/>
      </c>
      <c r="E99" s="22" t="str">
        <f>IF(C99="","",IFERROR(INDEX(Deviz!$D$5:$D$204,MATCH(C99,Deviz!$B$5:$B$204,0)),""))</f>
        <v/>
      </c>
      <c r="F99" s="23" t="str">
        <f>IF(C99="","",IFERROR(INDEX(Deviz!$F$5:$F$204,MATCH(C99,Deviz!$B$5:$B$204,0)),""))</f>
        <v/>
      </c>
      <c r="G99" s="24"/>
      <c r="H99" s="23" t="str">
        <f t="shared" si="1"/>
        <v/>
      </c>
      <c r="I99" s="20"/>
      <c r="J99" s="25"/>
      <c r="K99" s="26" t="str">
        <f>IF(B99="","",TRIM(IF(AND(C99&lt;&gt;"",D99=""),"Cod inexistent în deviz. ","")&amp;IF(N(G99)&lt;=0,"Lipsește cantitatea. ","")&amp;IF(I99&lt;&gt;"Da","Neconfirmat de beneficiar. ","")&amp;IF(AND(C99&lt;&gt;"",D99&lt;&gt;""),IF(AND(INDEX(Deviz!$H$5:$H$204,MATCH(C99,Deviz!$B$5:$B$204,0))="Suplimentar",INDEX(Deviz!$I$5:$I$204,MATCH(C99,Deviz!$B$5:$B$204,0))&lt;&gt;"Da"),"Suplimentar neaprobat. ",""),"")))</f>
        <v/>
      </c>
    </row>
    <row r="100" spans="1:11" x14ac:dyDescent="0.2">
      <c r="A100" s="1" t="str">
        <f>IF(B100="","",B100&amp;"|"&amp;COUNTIF(INDEX($B:$B,5):B100,B100))</f>
        <v/>
      </c>
      <c r="B100" s="20"/>
      <c r="C100" s="20"/>
      <c r="D100" s="21" t="str">
        <f>IF(C100="","",IFERROR(INDEX(Deviz!$C$5:$C$204,MATCH(C100,Deviz!$B$5:$B$204,0)),""))</f>
        <v/>
      </c>
      <c r="E100" s="22" t="str">
        <f>IF(C100="","",IFERROR(INDEX(Deviz!$D$5:$D$204,MATCH(C100,Deviz!$B$5:$B$204,0)),""))</f>
        <v/>
      </c>
      <c r="F100" s="23" t="str">
        <f>IF(C100="","",IFERROR(INDEX(Deviz!$F$5:$F$204,MATCH(C100,Deviz!$B$5:$B$204,0)),""))</f>
        <v/>
      </c>
      <c r="G100" s="24"/>
      <c r="H100" s="23" t="str">
        <f t="shared" si="1"/>
        <v/>
      </c>
      <c r="I100" s="20"/>
      <c r="J100" s="25"/>
      <c r="K100" s="26" t="str">
        <f>IF(B100="","",TRIM(IF(AND(C100&lt;&gt;"",D100=""),"Cod inexistent în deviz. ","")&amp;IF(N(G100)&lt;=0,"Lipsește cantitatea. ","")&amp;IF(I100&lt;&gt;"Da","Neconfirmat de beneficiar. ","")&amp;IF(AND(C100&lt;&gt;"",D100&lt;&gt;""),IF(AND(INDEX(Deviz!$H$5:$H$204,MATCH(C100,Deviz!$B$5:$B$204,0))="Suplimentar",INDEX(Deviz!$I$5:$I$204,MATCH(C100,Deviz!$B$5:$B$204,0))&lt;&gt;"Da"),"Suplimentar neaprobat. ",""),"")))</f>
        <v/>
      </c>
    </row>
    <row r="101" spans="1:11" x14ac:dyDescent="0.2">
      <c r="A101" s="1" t="str">
        <f>IF(B101="","",B101&amp;"|"&amp;COUNTIF(INDEX($B:$B,5):B101,B101))</f>
        <v/>
      </c>
      <c r="B101" s="20"/>
      <c r="C101" s="20"/>
      <c r="D101" s="21" t="str">
        <f>IF(C101="","",IFERROR(INDEX(Deviz!$C$5:$C$204,MATCH(C101,Deviz!$B$5:$B$204,0)),""))</f>
        <v/>
      </c>
      <c r="E101" s="22" t="str">
        <f>IF(C101="","",IFERROR(INDEX(Deviz!$D$5:$D$204,MATCH(C101,Deviz!$B$5:$B$204,0)),""))</f>
        <v/>
      </c>
      <c r="F101" s="23" t="str">
        <f>IF(C101="","",IFERROR(INDEX(Deviz!$F$5:$F$204,MATCH(C101,Deviz!$B$5:$B$204,0)),""))</f>
        <v/>
      </c>
      <c r="G101" s="24"/>
      <c r="H101" s="23" t="str">
        <f t="shared" si="1"/>
        <v/>
      </c>
      <c r="I101" s="20"/>
      <c r="J101" s="25"/>
      <c r="K101" s="26" t="str">
        <f>IF(B101="","",TRIM(IF(AND(C101&lt;&gt;"",D101=""),"Cod inexistent în deviz. ","")&amp;IF(N(G101)&lt;=0,"Lipsește cantitatea. ","")&amp;IF(I101&lt;&gt;"Da","Neconfirmat de beneficiar. ","")&amp;IF(AND(C101&lt;&gt;"",D101&lt;&gt;""),IF(AND(INDEX(Deviz!$H$5:$H$204,MATCH(C101,Deviz!$B$5:$B$204,0))="Suplimentar",INDEX(Deviz!$I$5:$I$204,MATCH(C101,Deviz!$B$5:$B$204,0))&lt;&gt;"Da"),"Suplimentar neaprobat. ",""),"")))</f>
        <v/>
      </c>
    </row>
    <row r="102" spans="1:11" x14ac:dyDescent="0.2">
      <c r="A102" s="1" t="str">
        <f>IF(B102="","",B102&amp;"|"&amp;COUNTIF(INDEX($B:$B,5):B102,B102))</f>
        <v/>
      </c>
      <c r="B102" s="20"/>
      <c r="C102" s="20"/>
      <c r="D102" s="21" t="str">
        <f>IF(C102="","",IFERROR(INDEX(Deviz!$C$5:$C$204,MATCH(C102,Deviz!$B$5:$B$204,0)),""))</f>
        <v/>
      </c>
      <c r="E102" s="22" t="str">
        <f>IF(C102="","",IFERROR(INDEX(Deviz!$D$5:$D$204,MATCH(C102,Deviz!$B$5:$B$204,0)),""))</f>
        <v/>
      </c>
      <c r="F102" s="23" t="str">
        <f>IF(C102="","",IFERROR(INDEX(Deviz!$F$5:$F$204,MATCH(C102,Deviz!$B$5:$B$204,0)),""))</f>
        <v/>
      </c>
      <c r="G102" s="24"/>
      <c r="H102" s="23" t="str">
        <f t="shared" si="1"/>
        <v/>
      </c>
      <c r="I102" s="20"/>
      <c r="J102" s="25"/>
      <c r="K102" s="26" t="str">
        <f>IF(B102="","",TRIM(IF(AND(C102&lt;&gt;"",D102=""),"Cod inexistent în deviz. ","")&amp;IF(N(G102)&lt;=0,"Lipsește cantitatea. ","")&amp;IF(I102&lt;&gt;"Da","Neconfirmat de beneficiar. ","")&amp;IF(AND(C102&lt;&gt;"",D102&lt;&gt;""),IF(AND(INDEX(Deviz!$H$5:$H$204,MATCH(C102,Deviz!$B$5:$B$204,0))="Suplimentar",INDEX(Deviz!$I$5:$I$204,MATCH(C102,Deviz!$B$5:$B$204,0))&lt;&gt;"Da"),"Suplimentar neaprobat. ",""),"")))</f>
        <v/>
      </c>
    </row>
    <row r="103" spans="1:11" x14ac:dyDescent="0.2">
      <c r="A103" s="1" t="str">
        <f>IF(B103="","",B103&amp;"|"&amp;COUNTIF(INDEX($B:$B,5):B103,B103))</f>
        <v/>
      </c>
      <c r="B103" s="20"/>
      <c r="C103" s="20"/>
      <c r="D103" s="21" t="str">
        <f>IF(C103="","",IFERROR(INDEX(Deviz!$C$5:$C$204,MATCH(C103,Deviz!$B$5:$B$204,0)),""))</f>
        <v/>
      </c>
      <c r="E103" s="22" t="str">
        <f>IF(C103="","",IFERROR(INDEX(Deviz!$D$5:$D$204,MATCH(C103,Deviz!$B$5:$B$204,0)),""))</f>
        <v/>
      </c>
      <c r="F103" s="23" t="str">
        <f>IF(C103="","",IFERROR(INDEX(Deviz!$F$5:$F$204,MATCH(C103,Deviz!$B$5:$B$204,0)),""))</f>
        <v/>
      </c>
      <c r="G103" s="24"/>
      <c r="H103" s="23" t="str">
        <f t="shared" si="1"/>
        <v/>
      </c>
      <c r="I103" s="20"/>
      <c r="J103" s="25"/>
      <c r="K103" s="26" t="str">
        <f>IF(B103="","",TRIM(IF(AND(C103&lt;&gt;"",D103=""),"Cod inexistent în deviz. ","")&amp;IF(N(G103)&lt;=0,"Lipsește cantitatea. ","")&amp;IF(I103&lt;&gt;"Da","Neconfirmat de beneficiar. ","")&amp;IF(AND(C103&lt;&gt;"",D103&lt;&gt;""),IF(AND(INDEX(Deviz!$H$5:$H$204,MATCH(C103,Deviz!$B$5:$B$204,0))="Suplimentar",INDEX(Deviz!$I$5:$I$204,MATCH(C103,Deviz!$B$5:$B$204,0))&lt;&gt;"Da"),"Suplimentar neaprobat. ",""),"")))</f>
        <v/>
      </c>
    </row>
    <row r="104" spans="1:11" x14ac:dyDescent="0.2">
      <c r="A104" s="1" t="str">
        <f>IF(B104="","",B104&amp;"|"&amp;COUNTIF(INDEX($B:$B,5):B104,B104))</f>
        <v/>
      </c>
      <c r="B104" s="20"/>
      <c r="C104" s="20"/>
      <c r="D104" s="21" t="str">
        <f>IF(C104="","",IFERROR(INDEX(Deviz!$C$5:$C$204,MATCH(C104,Deviz!$B$5:$B$204,0)),""))</f>
        <v/>
      </c>
      <c r="E104" s="22" t="str">
        <f>IF(C104="","",IFERROR(INDEX(Deviz!$D$5:$D$204,MATCH(C104,Deviz!$B$5:$B$204,0)),""))</f>
        <v/>
      </c>
      <c r="F104" s="23" t="str">
        <f>IF(C104="","",IFERROR(INDEX(Deviz!$F$5:$F$204,MATCH(C104,Deviz!$B$5:$B$204,0)),""))</f>
        <v/>
      </c>
      <c r="G104" s="24"/>
      <c r="H104" s="23" t="str">
        <f t="shared" si="1"/>
        <v/>
      </c>
      <c r="I104" s="20"/>
      <c r="J104" s="25"/>
      <c r="K104" s="26" t="str">
        <f>IF(B104="","",TRIM(IF(AND(C104&lt;&gt;"",D104=""),"Cod inexistent în deviz. ","")&amp;IF(N(G104)&lt;=0,"Lipsește cantitatea. ","")&amp;IF(I104&lt;&gt;"Da","Neconfirmat de beneficiar. ","")&amp;IF(AND(C104&lt;&gt;"",D104&lt;&gt;""),IF(AND(INDEX(Deviz!$H$5:$H$204,MATCH(C104,Deviz!$B$5:$B$204,0))="Suplimentar",INDEX(Deviz!$I$5:$I$204,MATCH(C104,Deviz!$B$5:$B$204,0))&lt;&gt;"Da"),"Suplimentar neaprobat. ",""),"")))</f>
        <v/>
      </c>
    </row>
    <row r="105" spans="1:11" x14ac:dyDescent="0.2">
      <c r="A105" s="1" t="str">
        <f>IF(B105="","",B105&amp;"|"&amp;COUNTIF(INDEX($B:$B,5):B105,B105))</f>
        <v/>
      </c>
      <c r="B105" s="20"/>
      <c r="C105" s="20"/>
      <c r="D105" s="21" t="str">
        <f>IF(C105="","",IFERROR(INDEX(Deviz!$C$5:$C$204,MATCH(C105,Deviz!$B$5:$B$204,0)),""))</f>
        <v/>
      </c>
      <c r="E105" s="22" t="str">
        <f>IF(C105="","",IFERROR(INDEX(Deviz!$D$5:$D$204,MATCH(C105,Deviz!$B$5:$B$204,0)),""))</f>
        <v/>
      </c>
      <c r="F105" s="23" t="str">
        <f>IF(C105="","",IFERROR(INDEX(Deviz!$F$5:$F$204,MATCH(C105,Deviz!$B$5:$B$204,0)),""))</f>
        <v/>
      </c>
      <c r="G105" s="24"/>
      <c r="H105" s="23" t="str">
        <f t="shared" si="1"/>
        <v/>
      </c>
      <c r="I105" s="20"/>
      <c r="J105" s="25"/>
      <c r="K105" s="26" t="str">
        <f>IF(B105="","",TRIM(IF(AND(C105&lt;&gt;"",D105=""),"Cod inexistent în deviz. ","")&amp;IF(N(G105)&lt;=0,"Lipsește cantitatea. ","")&amp;IF(I105&lt;&gt;"Da","Neconfirmat de beneficiar. ","")&amp;IF(AND(C105&lt;&gt;"",D105&lt;&gt;""),IF(AND(INDEX(Deviz!$H$5:$H$204,MATCH(C105,Deviz!$B$5:$B$204,0))="Suplimentar",INDEX(Deviz!$I$5:$I$204,MATCH(C105,Deviz!$B$5:$B$204,0))&lt;&gt;"Da"),"Suplimentar neaprobat. ",""),"")))</f>
        <v/>
      </c>
    </row>
    <row r="106" spans="1:11" x14ac:dyDescent="0.2">
      <c r="A106" s="1" t="str">
        <f>IF(B106="","",B106&amp;"|"&amp;COUNTIF(INDEX($B:$B,5):B106,B106))</f>
        <v/>
      </c>
      <c r="B106" s="20"/>
      <c r="C106" s="20"/>
      <c r="D106" s="21" t="str">
        <f>IF(C106="","",IFERROR(INDEX(Deviz!$C$5:$C$204,MATCH(C106,Deviz!$B$5:$B$204,0)),""))</f>
        <v/>
      </c>
      <c r="E106" s="22" t="str">
        <f>IF(C106="","",IFERROR(INDEX(Deviz!$D$5:$D$204,MATCH(C106,Deviz!$B$5:$B$204,0)),""))</f>
        <v/>
      </c>
      <c r="F106" s="23" t="str">
        <f>IF(C106="","",IFERROR(INDEX(Deviz!$F$5:$F$204,MATCH(C106,Deviz!$B$5:$B$204,0)),""))</f>
        <v/>
      </c>
      <c r="G106" s="24"/>
      <c r="H106" s="23" t="str">
        <f t="shared" si="1"/>
        <v/>
      </c>
      <c r="I106" s="20"/>
      <c r="J106" s="25"/>
      <c r="K106" s="26" t="str">
        <f>IF(B106="","",TRIM(IF(AND(C106&lt;&gt;"",D106=""),"Cod inexistent în deviz. ","")&amp;IF(N(G106)&lt;=0,"Lipsește cantitatea. ","")&amp;IF(I106&lt;&gt;"Da","Neconfirmat de beneficiar. ","")&amp;IF(AND(C106&lt;&gt;"",D106&lt;&gt;""),IF(AND(INDEX(Deviz!$H$5:$H$204,MATCH(C106,Deviz!$B$5:$B$204,0))="Suplimentar",INDEX(Deviz!$I$5:$I$204,MATCH(C106,Deviz!$B$5:$B$204,0))&lt;&gt;"Da"),"Suplimentar neaprobat. ",""),"")))</f>
        <v/>
      </c>
    </row>
    <row r="107" spans="1:11" x14ac:dyDescent="0.2">
      <c r="A107" s="1" t="str">
        <f>IF(B107="","",B107&amp;"|"&amp;COUNTIF(INDEX($B:$B,5):B107,B107))</f>
        <v/>
      </c>
      <c r="B107" s="20"/>
      <c r="C107" s="20"/>
      <c r="D107" s="21" t="str">
        <f>IF(C107="","",IFERROR(INDEX(Deviz!$C$5:$C$204,MATCH(C107,Deviz!$B$5:$B$204,0)),""))</f>
        <v/>
      </c>
      <c r="E107" s="22" t="str">
        <f>IF(C107="","",IFERROR(INDEX(Deviz!$D$5:$D$204,MATCH(C107,Deviz!$B$5:$B$204,0)),""))</f>
        <v/>
      </c>
      <c r="F107" s="23" t="str">
        <f>IF(C107="","",IFERROR(INDEX(Deviz!$F$5:$F$204,MATCH(C107,Deviz!$B$5:$B$204,0)),""))</f>
        <v/>
      </c>
      <c r="G107" s="24"/>
      <c r="H107" s="23" t="str">
        <f t="shared" si="1"/>
        <v/>
      </c>
      <c r="I107" s="20"/>
      <c r="J107" s="25"/>
      <c r="K107" s="26" t="str">
        <f>IF(B107="","",TRIM(IF(AND(C107&lt;&gt;"",D107=""),"Cod inexistent în deviz. ","")&amp;IF(N(G107)&lt;=0,"Lipsește cantitatea. ","")&amp;IF(I107&lt;&gt;"Da","Neconfirmat de beneficiar. ","")&amp;IF(AND(C107&lt;&gt;"",D107&lt;&gt;""),IF(AND(INDEX(Deviz!$H$5:$H$204,MATCH(C107,Deviz!$B$5:$B$204,0))="Suplimentar",INDEX(Deviz!$I$5:$I$204,MATCH(C107,Deviz!$B$5:$B$204,0))&lt;&gt;"Da"),"Suplimentar neaprobat. ",""),"")))</f>
        <v/>
      </c>
    </row>
    <row r="108" spans="1:11" x14ac:dyDescent="0.2">
      <c r="A108" s="1" t="str">
        <f>IF(B108="","",B108&amp;"|"&amp;COUNTIF(INDEX($B:$B,5):B108,B108))</f>
        <v/>
      </c>
      <c r="B108" s="20"/>
      <c r="C108" s="20"/>
      <c r="D108" s="21" t="str">
        <f>IF(C108="","",IFERROR(INDEX(Deviz!$C$5:$C$204,MATCH(C108,Deviz!$B$5:$B$204,0)),""))</f>
        <v/>
      </c>
      <c r="E108" s="22" t="str">
        <f>IF(C108="","",IFERROR(INDEX(Deviz!$D$5:$D$204,MATCH(C108,Deviz!$B$5:$B$204,0)),""))</f>
        <v/>
      </c>
      <c r="F108" s="23" t="str">
        <f>IF(C108="","",IFERROR(INDEX(Deviz!$F$5:$F$204,MATCH(C108,Deviz!$B$5:$B$204,0)),""))</f>
        <v/>
      </c>
      <c r="G108" s="24"/>
      <c r="H108" s="23" t="str">
        <f t="shared" si="1"/>
        <v/>
      </c>
      <c r="I108" s="20"/>
      <c r="J108" s="25"/>
      <c r="K108" s="26" t="str">
        <f>IF(B108="","",TRIM(IF(AND(C108&lt;&gt;"",D108=""),"Cod inexistent în deviz. ","")&amp;IF(N(G108)&lt;=0,"Lipsește cantitatea. ","")&amp;IF(I108&lt;&gt;"Da","Neconfirmat de beneficiar. ","")&amp;IF(AND(C108&lt;&gt;"",D108&lt;&gt;""),IF(AND(INDEX(Deviz!$H$5:$H$204,MATCH(C108,Deviz!$B$5:$B$204,0))="Suplimentar",INDEX(Deviz!$I$5:$I$204,MATCH(C108,Deviz!$B$5:$B$204,0))&lt;&gt;"Da"),"Suplimentar neaprobat. ",""),"")))</f>
        <v/>
      </c>
    </row>
    <row r="109" spans="1:11" x14ac:dyDescent="0.2">
      <c r="A109" s="1" t="str">
        <f>IF(B109="","",B109&amp;"|"&amp;COUNTIF(INDEX($B:$B,5):B109,B109))</f>
        <v/>
      </c>
      <c r="B109" s="20"/>
      <c r="C109" s="20"/>
      <c r="D109" s="21" t="str">
        <f>IF(C109="","",IFERROR(INDEX(Deviz!$C$5:$C$204,MATCH(C109,Deviz!$B$5:$B$204,0)),""))</f>
        <v/>
      </c>
      <c r="E109" s="22" t="str">
        <f>IF(C109="","",IFERROR(INDEX(Deviz!$D$5:$D$204,MATCH(C109,Deviz!$B$5:$B$204,0)),""))</f>
        <v/>
      </c>
      <c r="F109" s="23" t="str">
        <f>IF(C109="","",IFERROR(INDEX(Deviz!$F$5:$F$204,MATCH(C109,Deviz!$B$5:$B$204,0)),""))</f>
        <v/>
      </c>
      <c r="G109" s="24"/>
      <c r="H109" s="23" t="str">
        <f t="shared" si="1"/>
        <v/>
      </c>
      <c r="I109" s="20"/>
      <c r="J109" s="25"/>
      <c r="K109" s="26" t="str">
        <f>IF(B109="","",TRIM(IF(AND(C109&lt;&gt;"",D109=""),"Cod inexistent în deviz. ","")&amp;IF(N(G109)&lt;=0,"Lipsește cantitatea. ","")&amp;IF(I109&lt;&gt;"Da","Neconfirmat de beneficiar. ","")&amp;IF(AND(C109&lt;&gt;"",D109&lt;&gt;""),IF(AND(INDEX(Deviz!$H$5:$H$204,MATCH(C109,Deviz!$B$5:$B$204,0))="Suplimentar",INDEX(Deviz!$I$5:$I$204,MATCH(C109,Deviz!$B$5:$B$204,0))&lt;&gt;"Da"),"Suplimentar neaprobat. ",""),"")))</f>
        <v/>
      </c>
    </row>
    <row r="110" spans="1:11" x14ac:dyDescent="0.2">
      <c r="A110" s="1" t="str">
        <f>IF(B110="","",B110&amp;"|"&amp;COUNTIF(INDEX($B:$B,5):B110,B110))</f>
        <v/>
      </c>
      <c r="B110" s="20"/>
      <c r="C110" s="20"/>
      <c r="D110" s="21" t="str">
        <f>IF(C110="","",IFERROR(INDEX(Deviz!$C$5:$C$204,MATCH(C110,Deviz!$B$5:$B$204,0)),""))</f>
        <v/>
      </c>
      <c r="E110" s="22" t="str">
        <f>IF(C110="","",IFERROR(INDEX(Deviz!$D$5:$D$204,MATCH(C110,Deviz!$B$5:$B$204,0)),""))</f>
        <v/>
      </c>
      <c r="F110" s="23" t="str">
        <f>IF(C110="","",IFERROR(INDEX(Deviz!$F$5:$F$204,MATCH(C110,Deviz!$B$5:$B$204,0)),""))</f>
        <v/>
      </c>
      <c r="G110" s="24"/>
      <c r="H110" s="23" t="str">
        <f t="shared" si="1"/>
        <v/>
      </c>
      <c r="I110" s="20"/>
      <c r="J110" s="25"/>
      <c r="K110" s="26" t="str">
        <f>IF(B110="","",TRIM(IF(AND(C110&lt;&gt;"",D110=""),"Cod inexistent în deviz. ","")&amp;IF(N(G110)&lt;=0,"Lipsește cantitatea. ","")&amp;IF(I110&lt;&gt;"Da","Neconfirmat de beneficiar. ","")&amp;IF(AND(C110&lt;&gt;"",D110&lt;&gt;""),IF(AND(INDEX(Deviz!$H$5:$H$204,MATCH(C110,Deviz!$B$5:$B$204,0))="Suplimentar",INDEX(Deviz!$I$5:$I$204,MATCH(C110,Deviz!$B$5:$B$204,0))&lt;&gt;"Da"),"Suplimentar neaprobat. ",""),"")))</f>
        <v/>
      </c>
    </row>
    <row r="111" spans="1:11" x14ac:dyDescent="0.2">
      <c r="A111" s="1" t="str">
        <f>IF(B111="","",B111&amp;"|"&amp;COUNTIF(INDEX($B:$B,5):B111,B111))</f>
        <v/>
      </c>
      <c r="B111" s="20"/>
      <c r="C111" s="20"/>
      <c r="D111" s="21" t="str">
        <f>IF(C111="","",IFERROR(INDEX(Deviz!$C$5:$C$204,MATCH(C111,Deviz!$B$5:$B$204,0)),""))</f>
        <v/>
      </c>
      <c r="E111" s="22" t="str">
        <f>IF(C111="","",IFERROR(INDEX(Deviz!$D$5:$D$204,MATCH(C111,Deviz!$B$5:$B$204,0)),""))</f>
        <v/>
      </c>
      <c r="F111" s="23" t="str">
        <f>IF(C111="","",IFERROR(INDEX(Deviz!$F$5:$F$204,MATCH(C111,Deviz!$B$5:$B$204,0)),""))</f>
        <v/>
      </c>
      <c r="G111" s="24"/>
      <c r="H111" s="23" t="str">
        <f t="shared" si="1"/>
        <v/>
      </c>
      <c r="I111" s="20"/>
      <c r="J111" s="25"/>
      <c r="K111" s="26" t="str">
        <f>IF(B111="","",TRIM(IF(AND(C111&lt;&gt;"",D111=""),"Cod inexistent în deviz. ","")&amp;IF(N(G111)&lt;=0,"Lipsește cantitatea. ","")&amp;IF(I111&lt;&gt;"Da","Neconfirmat de beneficiar. ","")&amp;IF(AND(C111&lt;&gt;"",D111&lt;&gt;""),IF(AND(INDEX(Deviz!$H$5:$H$204,MATCH(C111,Deviz!$B$5:$B$204,0))="Suplimentar",INDEX(Deviz!$I$5:$I$204,MATCH(C111,Deviz!$B$5:$B$204,0))&lt;&gt;"Da"),"Suplimentar neaprobat. ",""),"")))</f>
        <v/>
      </c>
    </row>
    <row r="112" spans="1:11" x14ac:dyDescent="0.2">
      <c r="A112" s="1" t="str">
        <f>IF(B112="","",B112&amp;"|"&amp;COUNTIF(INDEX($B:$B,5):B112,B112))</f>
        <v/>
      </c>
      <c r="B112" s="20"/>
      <c r="C112" s="20"/>
      <c r="D112" s="21" t="str">
        <f>IF(C112="","",IFERROR(INDEX(Deviz!$C$5:$C$204,MATCH(C112,Deviz!$B$5:$B$204,0)),""))</f>
        <v/>
      </c>
      <c r="E112" s="22" t="str">
        <f>IF(C112="","",IFERROR(INDEX(Deviz!$D$5:$D$204,MATCH(C112,Deviz!$B$5:$B$204,0)),""))</f>
        <v/>
      </c>
      <c r="F112" s="23" t="str">
        <f>IF(C112="","",IFERROR(INDEX(Deviz!$F$5:$F$204,MATCH(C112,Deviz!$B$5:$B$204,0)),""))</f>
        <v/>
      </c>
      <c r="G112" s="24"/>
      <c r="H112" s="23" t="str">
        <f t="shared" si="1"/>
        <v/>
      </c>
      <c r="I112" s="20"/>
      <c r="J112" s="25"/>
      <c r="K112" s="26" t="str">
        <f>IF(B112="","",TRIM(IF(AND(C112&lt;&gt;"",D112=""),"Cod inexistent în deviz. ","")&amp;IF(N(G112)&lt;=0,"Lipsește cantitatea. ","")&amp;IF(I112&lt;&gt;"Da","Neconfirmat de beneficiar. ","")&amp;IF(AND(C112&lt;&gt;"",D112&lt;&gt;""),IF(AND(INDEX(Deviz!$H$5:$H$204,MATCH(C112,Deviz!$B$5:$B$204,0))="Suplimentar",INDEX(Deviz!$I$5:$I$204,MATCH(C112,Deviz!$B$5:$B$204,0))&lt;&gt;"Da"),"Suplimentar neaprobat. ",""),"")))</f>
        <v/>
      </c>
    </row>
    <row r="113" spans="1:11" x14ac:dyDescent="0.2">
      <c r="A113" s="1" t="str">
        <f>IF(B113="","",B113&amp;"|"&amp;COUNTIF(INDEX($B:$B,5):B113,B113))</f>
        <v/>
      </c>
      <c r="B113" s="20"/>
      <c r="C113" s="20"/>
      <c r="D113" s="21" t="str">
        <f>IF(C113="","",IFERROR(INDEX(Deviz!$C$5:$C$204,MATCH(C113,Deviz!$B$5:$B$204,0)),""))</f>
        <v/>
      </c>
      <c r="E113" s="22" t="str">
        <f>IF(C113="","",IFERROR(INDEX(Deviz!$D$5:$D$204,MATCH(C113,Deviz!$B$5:$B$204,0)),""))</f>
        <v/>
      </c>
      <c r="F113" s="23" t="str">
        <f>IF(C113="","",IFERROR(INDEX(Deviz!$F$5:$F$204,MATCH(C113,Deviz!$B$5:$B$204,0)),""))</f>
        <v/>
      </c>
      <c r="G113" s="24"/>
      <c r="H113" s="23" t="str">
        <f t="shared" si="1"/>
        <v/>
      </c>
      <c r="I113" s="20"/>
      <c r="J113" s="25"/>
      <c r="K113" s="26" t="str">
        <f>IF(B113="","",TRIM(IF(AND(C113&lt;&gt;"",D113=""),"Cod inexistent în deviz. ","")&amp;IF(N(G113)&lt;=0,"Lipsește cantitatea. ","")&amp;IF(I113&lt;&gt;"Da","Neconfirmat de beneficiar. ","")&amp;IF(AND(C113&lt;&gt;"",D113&lt;&gt;""),IF(AND(INDEX(Deviz!$H$5:$H$204,MATCH(C113,Deviz!$B$5:$B$204,0))="Suplimentar",INDEX(Deviz!$I$5:$I$204,MATCH(C113,Deviz!$B$5:$B$204,0))&lt;&gt;"Da"),"Suplimentar neaprobat. ",""),"")))</f>
        <v/>
      </c>
    </row>
    <row r="114" spans="1:11" x14ac:dyDescent="0.2">
      <c r="A114" s="1" t="str">
        <f>IF(B114="","",B114&amp;"|"&amp;COUNTIF(INDEX($B:$B,5):B114,B114))</f>
        <v/>
      </c>
      <c r="B114" s="20"/>
      <c r="C114" s="20"/>
      <c r="D114" s="21" t="str">
        <f>IF(C114="","",IFERROR(INDEX(Deviz!$C$5:$C$204,MATCH(C114,Deviz!$B$5:$B$204,0)),""))</f>
        <v/>
      </c>
      <c r="E114" s="22" t="str">
        <f>IF(C114="","",IFERROR(INDEX(Deviz!$D$5:$D$204,MATCH(C114,Deviz!$B$5:$B$204,0)),""))</f>
        <v/>
      </c>
      <c r="F114" s="23" t="str">
        <f>IF(C114="","",IFERROR(INDEX(Deviz!$F$5:$F$204,MATCH(C114,Deviz!$B$5:$B$204,0)),""))</f>
        <v/>
      </c>
      <c r="G114" s="24"/>
      <c r="H114" s="23" t="str">
        <f t="shared" si="1"/>
        <v/>
      </c>
      <c r="I114" s="20"/>
      <c r="J114" s="25"/>
      <c r="K114" s="26" t="str">
        <f>IF(B114="","",TRIM(IF(AND(C114&lt;&gt;"",D114=""),"Cod inexistent în deviz. ","")&amp;IF(N(G114)&lt;=0,"Lipsește cantitatea. ","")&amp;IF(I114&lt;&gt;"Da","Neconfirmat de beneficiar. ","")&amp;IF(AND(C114&lt;&gt;"",D114&lt;&gt;""),IF(AND(INDEX(Deviz!$H$5:$H$204,MATCH(C114,Deviz!$B$5:$B$204,0))="Suplimentar",INDEX(Deviz!$I$5:$I$204,MATCH(C114,Deviz!$B$5:$B$204,0))&lt;&gt;"Da"),"Suplimentar neaprobat. ",""),"")))</f>
        <v/>
      </c>
    </row>
    <row r="115" spans="1:11" x14ac:dyDescent="0.2">
      <c r="A115" s="1" t="str">
        <f>IF(B115="","",B115&amp;"|"&amp;COUNTIF(INDEX($B:$B,5):B115,B115))</f>
        <v/>
      </c>
      <c r="B115" s="20"/>
      <c r="C115" s="20"/>
      <c r="D115" s="21" t="str">
        <f>IF(C115="","",IFERROR(INDEX(Deviz!$C$5:$C$204,MATCH(C115,Deviz!$B$5:$B$204,0)),""))</f>
        <v/>
      </c>
      <c r="E115" s="22" t="str">
        <f>IF(C115="","",IFERROR(INDEX(Deviz!$D$5:$D$204,MATCH(C115,Deviz!$B$5:$B$204,0)),""))</f>
        <v/>
      </c>
      <c r="F115" s="23" t="str">
        <f>IF(C115="","",IFERROR(INDEX(Deviz!$F$5:$F$204,MATCH(C115,Deviz!$B$5:$B$204,0)),""))</f>
        <v/>
      </c>
      <c r="G115" s="24"/>
      <c r="H115" s="23" t="str">
        <f t="shared" si="1"/>
        <v/>
      </c>
      <c r="I115" s="20"/>
      <c r="J115" s="25"/>
      <c r="K115" s="26" t="str">
        <f>IF(B115="","",TRIM(IF(AND(C115&lt;&gt;"",D115=""),"Cod inexistent în deviz. ","")&amp;IF(N(G115)&lt;=0,"Lipsește cantitatea. ","")&amp;IF(I115&lt;&gt;"Da","Neconfirmat de beneficiar. ","")&amp;IF(AND(C115&lt;&gt;"",D115&lt;&gt;""),IF(AND(INDEX(Deviz!$H$5:$H$204,MATCH(C115,Deviz!$B$5:$B$204,0))="Suplimentar",INDEX(Deviz!$I$5:$I$204,MATCH(C115,Deviz!$B$5:$B$204,0))&lt;&gt;"Da"),"Suplimentar neaprobat. ",""),"")))</f>
        <v/>
      </c>
    </row>
    <row r="116" spans="1:11" x14ac:dyDescent="0.2">
      <c r="A116" s="1" t="str">
        <f>IF(B116="","",B116&amp;"|"&amp;COUNTIF(INDEX($B:$B,5):B116,B116))</f>
        <v/>
      </c>
      <c r="B116" s="20"/>
      <c r="C116" s="20"/>
      <c r="D116" s="21" t="str">
        <f>IF(C116="","",IFERROR(INDEX(Deviz!$C$5:$C$204,MATCH(C116,Deviz!$B$5:$B$204,0)),""))</f>
        <v/>
      </c>
      <c r="E116" s="22" t="str">
        <f>IF(C116="","",IFERROR(INDEX(Deviz!$D$5:$D$204,MATCH(C116,Deviz!$B$5:$B$204,0)),""))</f>
        <v/>
      </c>
      <c r="F116" s="23" t="str">
        <f>IF(C116="","",IFERROR(INDEX(Deviz!$F$5:$F$204,MATCH(C116,Deviz!$B$5:$B$204,0)),""))</f>
        <v/>
      </c>
      <c r="G116" s="24"/>
      <c r="H116" s="23" t="str">
        <f t="shared" si="1"/>
        <v/>
      </c>
      <c r="I116" s="20"/>
      <c r="J116" s="25"/>
      <c r="K116" s="26" t="str">
        <f>IF(B116="","",TRIM(IF(AND(C116&lt;&gt;"",D116=""),"Cod inexistent în deviz. ","")&amp;IF(N(G116)&lt;=0,"Lipsește cantitatea. ","")&amp;IF(I116&lt;&gt;"Da","Neconfirmat de beneficiar. ","")&amp;IF(AND(C116&lt;&gt;"",D116&lt;&gt;""),IF(AND(INDEX(Deviz!$H$5:$H$204,MATCH(C116,Deviz!$B$5:$B$204,0))="Suplimentar",INDEX(Deviz!$I$5:$I$204,MATCH(C116,Deviz!$B$5:$B$204,0))&lt;&gt;"Da"),"Suplimentar neaprobat. ",""),"")))</f>
        <v/>
      </c>
    </row>
    <row r="117" spans="1:11" x14ac:dyDescent="0.2">
      <c r="A117" s="1" t="str">
        <f>IF(B117="","",B117&amp;"|"&amp;COUNTIF(INDEX($B:$B,5):B117,B117))</f>
        <v/>
      </c>
      <c r="B117" s="20"/>
      <c r="C117" s="20"/>
      <c r="D117" s="21" t="str">
        <f>IF(C117="","",IFERROR(INDEX(Deviz!$C$5:$C$204,MATCH(C117,Deviz!$B$5:$B$204,0)),""))</f>
        <v/>
      </c>
      <c r="E117" s="22" t="str">
        <f>IF(C117="","",IFERROR(INDEX(Deviz!$D$5:$D$204,MATCH(C117,Deviz!$B$5:$B$204,0)),""))</f>
        <v/>
      </c>
      <c r="F117" s="23" t="str">
        <f>IF(C117="","",IFERROR(INDEX(Deviz!$F$5:$F$204,MATCH(C117,Deviz!$B$5:$B$204,0)),""))</f>
        <v/>
      </c>
      <c r="G117" s="24"/>
      <c r="H117" s="23" t="str">
        <f t="shared" si="1"/>
        <v/>
      </c>
      <c r="I117" s="20"/>
      <c r="J117" s="25"/>
      <c r="K117" s="26" t="str">
        <f>IF(B117="","",TRIM(IF(AND(C117&lt;&gt;"",D117=""),"Cod inexistent în deviz. ","")&amp;IF(N(G117)&lt;=0,"Lipsește cantitatea. ","")&amp;IF(I117&lt;&gt;"Da","Neconfirmat de beneficiar. ","")&amp;IF(AND(C117&lt;&gt;"",D117&lt;&gt;""),IF(AND(INDEX(Deviz!$H$5:$H$204,MATCH(C117,Deviz!$B$5:$B$204,0))="Suplimentar",INDEX(Deviz!$I$5:$I$204,MATCH(C117,Deviz!$B$5:$B$204,0))&lt;&gt;"Da"),"Suplimentar neaprobat. ",""),"")))</f>
        <v/>
      </c>
    </row>
    <row r="118" spans="1:11" x14ac:dyDescent="0.2">
      <c r="A118" s="1" t="str">
        <f>IF(B118="","",B118&amp;"|"&amp;COUNTIF(INDEX($B:$B,5):B118,B118))</f>
        <v/>
      </c>
      <c r="B118" s="20"/>
      <c r="C118" s="20"/>
      <c r="D118" s="21" t="str">
        <f>IF(C118="","",IFERROR(INDEX(Deviz!$C$5:$C$204,MATCH(C118,Deviz!$B$5:$B$204,0)),""))</f>
        <v/>
      </c>
      <c r="E118" s="22" t="str">
        <f>IF(C118="","",IFERROR(INDEX(Deviz!$D$5:$D$204,MATCH(C118,Deviz!$B$5:$B$204,0)),""))</f>
        <v/>
      </c>
      <c r="F118" s="23" t="str">
        <f>IF(C118="","",IFERROR(INDEX(Deviz!$F$5:$F$204,MATCH(C118,Deviz!$B$5:$B$204,0)),""))</f>
        <v/>
      </c>
      <c r="G118" s="24"/>
      <c r="H118" s="23" t="str">
        <f t="shared" si="1"/>
        <v/>
      </c>
      <c r="I118" s="20"/>
      <c r="J118" s="25"/>
      <c r="K118" s="26" t="str">
        <f>IF(B118="","",TRIM(IF(AND(C118&lt;&gt;"",D118=""),"Cod inexistent în deviz. ","")&amp;IF(N(G118)&lt;=0,"Lipsește cantitatea. ","")&amp;IF(I118&lt;&gt;"Da","Neconfirmat de beneficiar. ","")&amp;IF(AND(C118&lt;&gt;"",D118&lt;&gt;""),IF(AND(INDEX(Deviz!$H$5:$H$204,MATCH(C118,Deviz!$B$5:$B$204,0))="Suplimentar",INDEX(Deviz!$I$5:$I$204,MATCH(C118,Deviz!$B$5:$B$204,0))&lt;&gt;"Da"),"Suplimentar neaprobat. ",""),"")))</f>
        <v/>
      </c>
    </row>
    <row r="119" spans="1:11" x14ac:dyDescent="0.2">
      <c r="A119" s="1" t="str">
        <f>IF(B119="","",B119&amp;"|"&amp;COUNTIF(INDEX($B:$B,5):B119,B119))</f>
        <v/>
      </c>
      <c r="B119" s="20"/>
      <c r="C119" s="20"/>
      <c r="D119" s="21" t="str">
        <f>IF(C119="","",IFERROR(INDEX(Deviz!$C$5:$C$204,MATCH(C119,Deviz!$B$5:$B$204,0)),""))</f>
        <v/>
      </c>
      <c r="E119" s="22" t="str">
        <f>IF(C119="","",IFERROR(INDEX(Deviz!$D$5:$D$204,MATCH(C119,Deviz!$B$5:$B$204,0)),""))</f>
        <v/>
      </c>
      <c r="F119" s="23" t="str">
        <f>IF(C119="","",IFERROR(INDEX(Deviz!$F$5:$F$204,MATCH(C119,Deviz!$B$5:$B$204,0)),""))</f>
        <v/>
      </c>
      <c r="G119" s="24"/>
      <c r="H119" s="23" t="str">
        <f t="shared" si="1"/>
        <v/>
      </c>
      <c r="I119" s="20"/>
      <c r="J119" s="25"/>
      <c r="K119" s="26" t="str">
        <f>IF(B119="","",TRIM(IF(AND(C119&lt;&gt;"",D119=""),"Cod inexistent în deviz. ","")&amp;IF(N(G119)&lt;=0,"Lipsește cantitatea. ","")&amp;IF(I119&lt;&gt;"Da","Neconfirmat de beneficiar. ","")&amp;IF(AND(C119&lt;&gt;"",D119&lt;&gt;""),IF(AND(INDEX(Deviz!$H$5:$H$204,MATCH(C119,Deviz!$B$5:$B$204,0))="Suplimentar",INDEX(Deviz!$I$5:$I$204,MATCH(C119,Deviz!$B$5:$B$204,0))&lt;&gt;"Da"),"Suplimentar neaprobat. ",""),"")))</f>
        <v/>
      </c>
    </row>
    <row r="120" spans="1:11" x14ac:dyDescent="0.2">
      <c r="A120" s="1" t="str">
        <f>IF(B120="","",B120&amp;"|"&amp;COUNTIF(INDEX($B:$B,5):B120,B120))</f>
        <v/>
      </c>
      <c r="B120" s="20"/>
      <c r="C120" s="20"/>
      <c r="D120" s="21" t="str">
        <f>IF(C120="","",IFERROR(INDEX(Deviz!$C$5:$C$204,MATCH(C120,Deviz!$B$5:$B$204,0)),""))</f>
        <v/>
      </c>
      <c r="E120" s="22" t="str">
        <f>IF(C120="","",IFERROR(INDEX(Deviz!$D$5:$D$204,MATCH(C120,Deviz!$B$5:$B$204,0)),""))</f>
        <v/>
      </c>
      <c r="F120" s="23" t="str">
        <f>IF(C120="","",IFERROR(INDEX(Deviz!$F$5:$F$204,MATCH(C120,Deviz!$B$5:$B$204,0)),""))</f>
        <v/>
      </c>
      <c r="G120" s="24"/>
      <c r="H120" s="23" t="str">
        <f t="shared" si="1"/>
        <v/>
      </c>
      <c r="I120" s="20"/>
      <c r="J120" s="25"/>
      <c r="K120" s="26" t="str">
        <f>IF(B120="","",TRIM(IF(AND(C120&lt;&gt;"",D120=""),"Cod inexistent în deviz. ","")&amp;IF(N(G120)&lt;=0,"Lipsește cantitatea. ","")&amp;IF(I120&lt;&gt;"Da","Neconfirmat de beneficiar. ","")&amp;IF(AND(C120&lt;&gt;"",D120&lt;&gt;""),IF(AND(INDEX(Deviz!$H$5:$H$204,MATCH(C120,Deviz!$B$5:$B$204,0))="Suplimentar",INDEX(Deviz!$I$5:$I$204,MATCH(C120,Deviz!$B$5:$B$204,0))&lt;&gt;"Da"),"Suplimentar neaprobat. ",""),"")))</f>
        <v/>
      </c>
    </row>
    <row r="121" spans="1:11" x14ac:dyDescent="0.2">
      <c r="A121" s="1" t="str">
        <f>IF(B121="","",B121&amp;"|"&amp;COUNTIF(INDEX($B:$B,5):B121,B121))</f>
        <v/>
      </c>
      <c r="B121" s="20"/>
      <c r="C121" s="20"/>
      <c r="D121" s="21" t="str">
        <f>IF(C121="","",IFERROR(INDEX(Deviz!$C$5:$C$204,MATCH(C121,Deviz!$B$5:$B$204,0)),""))</f>
        <v/>
      </c>
      <c r="E121" s="22" t="str">
        <f>IF(C121="","",IFERROR(INDEX(Deviz!$D$5:$D$204,MATCH(C121,Deviz!$B$5:$B$204,0)),""))</f>
        <v/>
      </c>
      <c r="F121" s="23" t="str">
        <f>IF(C121="","",IFERROR(INDEX(Deviz!$F$5:$F$204,MATCH(C121,Deviz!$B$5:$B$204,0)),""))</f>
        <v/>
      </c>
      <c r="G121" s="24"/>
      <c r="H121" s="23" t="str">
        <f t="shared" si="1"/>
        <v/>
      </c>
      <c r="I121" s="20"/>
      <c r="J121" s="25"/>
      <c r="K121" s="26" t="str">
        <f>IF(B121="","",TRIM(IF(AND(C121&lt;&gt;"",D121=""),"Cod inexistent în deviz. ","")&amp;IF(N(G121)&lt;=0,"Lipsește cantitatea. ","")&amp;IF(I121&lt;&gt;"Da","Neconfirmat de beneficiar. ","")&amp;IF(AND(C121&lt;&gt;"",D121&lt;&gt;""),IF(AND(INDEX(Deviz!$H$5:$H$204,MATCH(C121,Deviz!$B$5:$B$204,0))="Suplimentar",INDEX(Deviz!$I$5:$I$204,MATCH(C121,Deviz!$B$5:$B$204,0))&lt;&gt;"Da"),"Suplimentar neaprobat. ",""),"")))</f>
        <v/>
      </c>
    </row>
    <row r="122" spans="1:11" x14ac:dyDescent="0.2">
      <c r="A122" s="1" t="str">
        <f>IF(B122="","",B122&amp;"|"&amp;COUNTIF(INDEX($B:$B,5):B122,B122))</f>
        <v/>
      </c>
      <c r="B122" s="20"/>
      <c r="C122" s="20"/>
      <c r="D122" s="21" t="str">
        <f>IF(C122="","",IFERROR(INDEX(Deviz!$C$5:$C$204,MATCH(C122,Deviz!$B$5:$B$204,0)),""))</f>
        <v/>
      </c>
      <c r="E122" s="22" t="str">
        <f>IF(C122="","",IFERROR(INDEX(Deviz!$D$5:$D$204,MATCH(C122,Deviz!$B$5:$B$204,0)),""))</f>
        <v/>
      </c>
      <c r="F122" s="23" t="str">
        <f>IF(C122="","",IFERROR(INDEX(Deviz!$F$5:$F$204,MATCH(C122,Deviz!$B$5:$B$204,0)),""))</f>
        <v/>
      </c>
      <c r="G122" s="24"/>
      <c r="H122" s="23" t="str">
        <f t="shared" si="1"/>
        <v/>
      </c>
      <c r="I122" s="20"/>
      <c r="J122" s="25"/>
      <c r="K122" s="26" t="str">
        <f>IF(B122="","",TRIM(IF(AND(C122&lt;&gt;"",D122=""),"Cod inexistent în deviz. ","")&amp;IF(N(G122)&lt;=0,"Lipsește cantitatea. ","")&amp;IF(I122&lt;&gt;"Da","Neconfirmat de beneficiar. ","")&amp;IF(AND(C122&lt;&gt;"",D122&lt;&gt;""),IF(AND(INDEX(Deviz!$H$5:$H$204,MATCH(C122,Deviz!$B$5:$B$204,0))="Suplimentar",INDEX(Deviz!$I$5:$I$204,MATCH(C122,Deviz!$B$5:$B$204,0))&lt;&gt;"Da"),"Suplimentar neaprobat. ",""),"")))</f>
        <v/>
      </c>
    </row>
    <row r="123" spans="1:11" x14ac:dyDescent="0.2">
      <c r="A123" s="1" t="str">
        <f>IF(B123="","",B123&amp;"|"&amp;COUNTIF(INDEX($B:$B,5):B123,B123))</f>
        <v/>
      </c>
      <c r="B123" s="20"/>
      <c r="C123" s="20"/>
      <c r="D123" s="21" t="str">
        <f>IF(C123="","",IFERROR(INDEX(Deviz!$C$5:$C$204,MATCH(C123,Deviz!$B$5:$B$204,0)),""))</f>
        <v/>
      </c>
      <c r="E123" s="22" t="str">
        <f>IF(C123="","",IFERROR(INDEX(Deviz!$D$5:$D$204,MATCH(C123,Deviz!$B$5:$B$204,0)),""))</f>
        <v/>
      </c>
      <c r="F123" s="23" t="str">
        <f>IF(C123="","",IFERROR(INDEX(Deviz!$F$5:$F$204,MATCH(C123,Deviz!$B$5:$B$204,0)),""))</f>
        <v/>
      </c>
      <c r="G123" s="24"/>
      <c r="H123" s="23" t="str">
        <f t="shared" si="1"/>
        <v/>
      </c>
      <c r="I123" s="20"/>
      <c r="J123" s="25"/>
      <c r="K123" s="26" t="str">
        <f>IF(B123="","",TRIM(IF(AND(C123&lt;&gt;"",D123=""),"Cod inexistent în deviz. ","")&amp;IF(N(G123)&lt;=0,"Lipsește cantitatea. ","")&amp;IF(I123&lt;&gt;"Da","Neconfirmat de beneficiar. ","")&amp;IF(AND(C123&lt;&gt;"",D123&lt;&gt;""),IF(AND(INDEX(Deviz!$H$5:$H$204,MATCH(C123,Deviz!$B$5:$B$204,0))="Suplimentar",INDEX(Deviz!$I$5:$I$204,MATCH(C123,Deviz!$B$5:$B$204,0))&lt;&gt;"Da"),"Suplimentar neaprobat. ",""),"")))</f>
        <v/>
      </c>
    </row>
    <row r="124" spans="1:11" x14ac:dyDescent="0.2">
      <c r="A124" s="1" t="str">
        <f>IF(B124="","",B124&amp;"|"&amp;COUNTIF(INDEX($B:$B,5):B124,B124))</f>
        <v/>
      </c>
      <c r="B124" s="20"/>
      <c r="C124" s="20"/>
      <c r="D124" s="21" t="str">
        <f>IF(C124="","",IFERROR(INDEX(Deviz!$C$5:$C$204,MATCH(C124,Deviz!$B$5:$B$204,0)),""))</f>
        <v/>
      </c>
      <c r="E124" s="22" t="str">
        <f>IF(C124="","",IFERROR(INDEX(Deviz!$D$5:$D$204,MATCH(C124,Deviz!$B$5:$B$204,0)),""))</f>
        <v/>
      </c>
      <c r="F124" s="23" t="str">
        <f>IF(C124="","",IFERROR(INDEX(Deviz!$F$5:$F$204,MATCH(C124,Deviz!$B$5:$B$204,0)),""))</f>
        <v/>
      </c>
      <c r="G124" s="24"/>
      <c r="H124" s="23" t="str">
        <f t="shared" si="1"/>
        <v/>
      </c>
      <c r="I124" s="20"/>
      <c r="J124" s="25"/>
      <c r="K124" s="26" t="str">
        <f>IF(B124="","",TRIM(IF(AND(C124&lt;&gt;"",D124=""),"Cod inexistent în deviz. ","")&amp;IF(N(G124)&lt;=0,"Lipsește cantitatea. ","")&amp;IF(I124&lt;&gt;"Da","Neconfirmat de beneficiar. ","")&amp;IF(AND(C124&lt;&gt;"",D124&lt;&gt;""),IF(AND(INDEX(Deviz!$H$5:$H$204,MATCH(C124,Deviz!$B$5:$B$204,0))="Suplimentar",INDEX(Deviz!$I$5:$I$204,MATCH(C124,Deviz!$B$5:$B$204,0))&lt;&gt;"Da"),"Suplimentar neaprobat. ",""),"")))</f>
        <v/>
      </c>
    </row>
    <row r="125" spans="1:11" x14ac:dyDescent="0.2">
      <c r="A125" s="1" t="str">
        <f>IF(B125="","",B125&amp;"|"&amp;COUNTIF(INDEX($B:$B,5):B125,B125))</f>
        <v/>
      </c>
      <c r="B125" s="20"/>
      <c r="C125" s="20"/>
      <c r="D125" s="21" t="str">
        <f>IF(C125="","",IFERROR(INDEX(Deviz!$C$5:$C$204,MATCH(C125,Deviz!$B$5:$B$204,0)),""))</f>
        <v/>
      </c>
      <c r="E125" s="22" t="str">
        <f>IF(C125="","",IFERROR(INDEX(Deviz!$D$5:$D$204,MATCH(C125,Deviz!$B$5:$B$204,0)),""))</f>
        <v/>
      </c>
      <c r="F125" s="23" t="str">
        <f>IF(C125="","",IFERROR(INDEX(Deviz!$F$5:$F$204,MATCH(C125,Deviz!$B$5:$B$204,0)),""))</f>
        <v/>
      </c>
      <c r="G125" s="24"/>
      <c r="H125" s="23" t="str">
        <f t="shared" si="1"/>
        <v/>
      </c>
      <c r="I125" s="20"/>
      <c r="J125" s="25"/>
      <c r="K125" s="26" t="str">
        <f>IF(B125="","",TRIM(IF(AND(C125&lt;&gt;"",D125=""),"Cod inexistent în deviz. ","")&amp;IF(N(G125)&lt;=0,"Lipsește cantitatea. ","")&amp;IF(I125&lt;&gt;"Da","Neconfirmat de beneficiar. ","")&amp;IF(AND(C125&lt;&gt;"",D125&lt;&gt;""),IF(AND(INDEX(Deviz!$H$5:$H$204,MATCH(C125,Deviz!$B$5:$B$204,0))="Suplimentar",INDEX(Deviz!$I$5:$I$204,MATCH(C125,Deviz!$B$5:$B$204,0))&lt;&gt;"Da"),"Suplimentar neaprobat. ",""),"")))</f>
        <v/>
      </c>
    </row>
    <row r="126" spans="1:11" x14ac:dyDescent="0.2">
      <c r="A126" s="1" t="str">
        <f>IF(B126="","",B126&amp;"|"&amp;COUNTIF(INDEX($B:$B,5):B126,B126))</f>
        <v/>
      </c>
      <c r="B126" s="20"/>
      <c r="C126" s="20"/>
      <c r="D126" s="21" t="str">
        <f>IF(C126="","",IFERROR(INDEX(Deviz!$C$5:$C$204,MATCH(C126,Deviz!$B$5:$B$204,0)),""))</f>
        <v/>
      </c>
      <c r="E126" s="22" t="str">
        <f>IF(C126="","",IFERROR(INDEX(Deviz!$D$5:$D$204,MATCH(C126,Deviz!$B$5:$B$204,0)),""))</f>
        <v/>
      </c>
      <c r="F126" s="23" t="str">
        <f>IF(C126="","",IFERROR(INDEX(Deviz!$F$5:$F$204,MATCH(C126,Deviz!$B$5:$B$204,0)),""))</f>
        <v/>
      </c>
      <c r="G126" s="24"/>
      <c r="H126" s="23" t="str">
        <f t="shared" si="1"/>
        <v/>
      </c>
      <c r="I126" s="20"/>
      <c r="J126" s="25"/>
      <c r="K126" s="26" t="str">
        <f>IF(B126="","",TRIM(IF(AND(C126&lt;&gt;"",D126=""),"Cod inexistent în deviz. ","")&amp;IF(N(G126)&lt;=0,"Lipsește cantitatea. ","")&amp;IF(I126&lt;&gt;"Da","Neconfirmat de beneficiar. ","")&amp;IF(AND(C126&lt;&gt;"",D126&lt;&gt;""),IF(AND(INDEX(Deviz!$H$5:$H$204,MATCH(C126,Deviz!$B$5:$B$204,0))="Suplimentar",INDEX(Deviz!$I$5:$I$204,MATCH(C126,Deviz!$B$5:$B$204,0))&lt;&gt;"Da"),"Suplimentar neaprobat. ",""),"")))</f>
        <v/>
      </c>
    </row>
    <row r="127" spans="1:11" x14ac:dyDescent="0.2">
      <c r="A127" s="1" t="str">
        <f>IF(B127="","",B127&amp;"|"&amp;COUNTIF(INDEX($B:$B,5):B127,B127))</f>
        <v/>
      </c>
      <c r="B127" s="20"/>
      <c r="C127" s="20"/>
      <c r="D127" s="21" t="str">
        <f>IF(C127="","",IFERROR(INDEX(Deviz!$C$5:$C$204,MATCH(C127,Deviz!$B$5:$B$204,0)),""))</f>
        <v/>
      </c>
      <c r="E127" s="22" t="str">
        <f>IF(C127="","",IFERROR(INDEX(Deviz!$D$5:$D$204,MATCH(C127,Deviz!$B$5:$B$204,0)),""))</f>
        <v/>
      </c>
      <c r="F127" s="23" t="str">
        <f>IF(C127="","",IFERROR(INDEX(Deviz!$F$5:$F$204,MATCH(C127,Deviz!$B$5:$B$204,0)),""))</f>
        <v/>
      </c>
      <c r="G127" s="24"/>
      <c r="H127" s="23" t="str">
        <f t="shared" si="1"/>
        <v/>
      </c>
      <c r="I127" s="20"/>
      <c r="J127" s="25"/>
      <c r="K127" s="26" t="str">
        <f>IF(B127="","",TRIM(IF(AND(C127&lt;&gt;"",D127=""),"Cod inexistent în deviz. ","")&amp;IF(N(G127)&lt;=0,"Lipsește cantitatea. ","")&amp;IF(I127&lt;&gt;"Da","Neconfirmat de beneficiar. ","")&amp;IF(AND(C127&lt;&gt;"",D127&lt;&gt;""),IF(AND(INDEX(Deviz!$H$5:$H$204,MATCH(C127,Deviz!$B$5:$B$204,0))="Suplimentar",INDEX(Deviz!$I$5:$I$204,MATCH(C127,Deviz!$B$5:$B$204,0))&lt;&gt;"Da"),"Suplimentar neaprobat. ",""),"")))</f>
        <v/>
      </c>
    </row>
    <row r="128" spans="1:11" x14ac:dyDescent="0.2">
      <c r="A128" s="1" t="str">
        <f>IF(B128="","",B128&amp;"|"&amp;COUNTIF(INDEX($B:$B,5):B128,B128))</f>
        <v/>
      </c>
      <c r="B128" s="20"/>
      <c r="C128" s="20"/>
      <c r="D128" s="21" t="str">
        <f>IF(C128="","",IFERROR(INDEX(Deviz!$C$5:$C$204,MATCH(C128,Deviz!$B$5:$B$204,0)),""))</f>
        <v/>
      </c>
      <c r="E128" s="22" t="str">
        <f>IF(C128="","",IFERROR(INDEX(Deviz!$D$5:$D$204,MATCH(C128,Deviz!$B$5:$B$204,0)),""))</f>
        <v/>
      </c>
      <c r="F128" s="23" t="str">
        <f>IF(C128="","",IFERROR(INDEX(Deviz!$F$5:$F$204,MATCH(C128,Deviz!$B$5:$B$204,0)),""))</f>
        <v/>
      </c>
      <c r="G128" s="24"/>
      <c r="H128" s="23" t="str">
        <f t="shared" si="1"/>
        <v/>
      </c>
      <c r="I128" s="20"/>
      <c r="J128" s="25"/>
      <c r="K128" s="26" t="str">
        <f>IF(B128="","",TRIM(IF(AND(C128&lt;&gt;"",D128=""),"Cod inexistent în deviz. ","")&amp;IF(N(G128)&lt;=0,"Lipsește cantitatea. ","")&amp;IF(I128&lt;&gt;"Da","Neconfirmat de beneficiar. ","")&amp;IF(AND(C128&lt;&gt;"",D128&lt;&gt;""),IF(AND(INDEX(Deviz!$H$5:$H$204,MATCH(C128,Deviz!$B$5:$B$204,0))="Suplimentar",INDEX(Deviz!$I$5:$I$204,MATCH(C128,Deviz!$B$5:$B$204,0))&lt;&gt;"Da"),"Suplimentar neaprobat. ",""),"")))</f>
        <v/>
      </c>
    </row>
    <row r="129" spans="1:11" x14ac:dyDescent="0.2">
      <c r="A129" s="1" t="str">
        <f>IF(B129="","",B129&amp;"|"&amp;COUNTIF(INDEX($B:$B,5):B129,B129))</f>
        <v/>
      </c>
      <c r="B129" s="20"/>
      <c r="C129" s="20"/>
      <c r="D129" s="21" t="str">
        <f>IF(C129="","",IFERROR(INDEX(Deviz!$C$5:$C$204,MATCH(C129,Deviz!$B$5:$B$204,0)),""))</f>
        <v/>
      </c>
      <c r="E129" s="22" t="str">
        <f>IF(C129="","",IFERROR(INDEX(Deviz!$D$5:$D$204,MATCH(C129,Deviz!$B$5:$B$204,0)),""))</f>
        <v/>
      </c>
      <c r="F129" s="23" t="str">
        <f>IF(C129="","",IFERROR(INDEX(Deviz!$F$5:$F$204,MATCH(C129,Deviz!$B$5:$B$204,0)),""))</f>
        <v/>
      </c>
      <c r="G129" s="24"/>
      <c r="H129" s="23" t="str">
        <f t="shared" si="1"/>
        <v/>
      </c>
      <c r="I129" s="20"/>
      <c r="J129" s="25"/>
      <c r="K129" s="26" t="str">
        <f>IF(B129="","",TRIM(IF(AND(C129&lt;&gt;"",D129=""),"Cod inexistent în deviz. ","")&amp;IF(N(G129)&lt;=0,"Lipsește cantitatea. ","")&amp;IF(I129&lt;&gt;"Da","Neconfirmat de beneficiar. ","")&amp;IF(AND(C129&lt;&gt;"",D129&lt;&gt;""),IF(AND(INDEX(Deviz!$H$5:$H$204,MATCH(C129,Deviz!$B$5:$B$204,0))="Suplimentar",INDEX(Deviz!$I$5:$I$204,MATCH(C129,Deviz!$B$5:$B$204,0))&lt;&gt;"Da"),"Suplimentar neaprobat. ",""),"")))</f>
        <v/>
      </c>
    </row>
    <row r="130" spans="1:11" x14ac:dyDescent="0.2">
      <c r="A130" s="1" t="str">
        <f>IF(B130="","",B130&amp;"|"&amp;COUNTIF(INDEX($B:$B,5):B130,B130))</f>
        <v/>
      </c>
      <c r="B130" s="20"/>
      <c r="C130" s="20"/>
      <c r="D130" s="21" t="str">
        <f>IF(C130="","",IFERROR(INDEX(Deviz!$C$5:$C$204,MATCH(C130,Deviz!$B$5:$B$204,0)),""))</f>
        <v/>
      </c>
      <c r="E130" s="22" t="str">
        <f>IF(C130="","",IFERROR(INDEX(Deviz!$D$5:$D$204,MATCH(C130,Deviz!$B$5:$B$204,0)),""))</f>
        <v/>
      </c>
      <c r="F130" s="23" t="str">
        <f>IF(C130="","",IFERROR(INDEX(Deviz!$F$5:$F$204,MATCH(C130,Deviz!$B$5:$B$204,0)),""))</f>
        <v/>
      </c>
      <c r="G130" s="24"/>
      <c r="H130" s="23" t="str">
        <f t="shared" si="1"/>
        <v/>
      </c>
      <c r="I130" s="20"/>
      <c r="J130" s="25"/>
      <c r="K130" s="26" t="str">
        <f>IF(B130="","",TRIM(IF(AND(C130&lt;&gt;"",D130=""),"Cod inexistent în deviz. ","")&amp;IF(N(G130)&lt;=0,"Lipsește cantitatea. ","")&amp;IF(I130&lt;&gt;"Da","Neconfirmat de beneficiar. ","")&amp;IF(AND(C130&lt;&gt;"",D130&lt;&gt;""),IF(AND(INDEX(Deviz!$H$5:$H$204,MATCH(C130,Deviz!$B$5:$B$204,0))="Suplimentar",INDEX(Deviz!$I$5:$I$204,MATCH(C130,Deviz!$B$5:$B$204,0))&lt;&gt;"Da"),"Suplimentar neaprobat. ",""),"")))</f>
        <v/>
      </c>
    </row>
    <row r="131" spans="1:11" x14ac:dyDescent="0.2">
      <c r="A131" s="1" t="str">
        <f>IF(B131="","",B131&amp;"|"&amp;COUNTIF(INDEX($B:$B,5):B131,B131))</f>
        <v/>
      </c>
      <c r="B131" s="20"/>
      <c r="C131" s="20"/>
      <c r="D131" s="21" t="str">
        <f>IF(C131="","",IFERROR(INDEX(Deviz!$C$5:$C$204,MATCH(C131,Deviz!$B$5:$B$204,0)),""))</f>
        <v/>
      </c>
      <c r="E131" s="22" t="str">
        <f>IF(C131="","",IFERROR(INDEX(Deviz!$D$5:$D$204,MATCH(C131,Deviz!$B$5:$B$204,0)),""))</f>
        <v/>
      </c>
      <c r="F131" s="23" t="str">
        <f>IF(C131="","",IFERROR(INDEX(Deviz!$F$5:$F$204,MATCH(C131,Deviz!$B$5:$B$204,0)),""))</f>
        <v/>
      </c>
      <c r="G131" s="24"/>
      <c r="H131" s="23" t="str">
        <f t="shared" si="1"/>
        <v/>
      </c>
      <c r="I131" s="20"/>
      <c r="J131" s="25"/>
      <c r="K131" s="26" t="str">
        <f>IF(B131="","",TRIM(IF(AND(C131&lt;&gt;"",D131=""),"Cod inexistent în deviz. ","")&amp;IF(N(G131)&lt;=0,"Lipsește cantitatea. ","")&amp;IF(I131&lt;&gt;"Da","Neconfirmat de beneficiar. ","")&amp;IF(AND(C131&lt;&gt;"",D131&lt;&gt;""),IF(AND(INDEX(Deviz!$H$5:$H$204,MATCH(C131,Deviz!$B$5:$B$204,0))="Suplimentar",INDEX(Deviz!$I$5:$I$204,MATCH(C131,Deviz!$B$5:$B$204,0))&lt;&gt;"Da"),"Suplimentar neaprobat. ",""),"")))</f>
        <v/>
      </c>
    </row>
    <row r="132" spans="1:11" x14ac:dyDescent="0.2">
      <c r="A132" s="1" t="str">
        <f>IF(B132="","",B132&amp;"|"&amp;COUNTIF(INDEX($B:$B,5):B132,B132))</f>
        <v/>
      </c>
      <c r="B132" s="20"/>
      <c r="C132" s="20"/>
      <c r="D132" s="21" t="str">
        <f>IF(C132="","",IFERROR(INDEX(Deviz!$C$5:$C$204,MATCH(C132,Deviz!$B$5:$B$204,0)),""))</f>
        <v/>
      </c>
      <c r="E132" s="22" t="str">
        <f>IF(C132="","",IFERROR(INDEX(Deviz!$D$5:$D$204,MATCH(C132,Deviz!$B$5:$B$204,0)),""))</f>
        <v/>
      </c>
      <c r="F132" s="23" t="str">
        <f>IF(C132="","",IFERROR(INDEX(Deviz!$F$5:$F$204,MATCH(C132,Deviz!$B$5:$B$204,0)),""))</f>
        <v/>
      </c>
      <c r="G132" s="24"/>
      <c r="H132" s="23" t="str">
        <f t="shared" si="1"/>
        <v/>
      </c>
      <c r="I132" s="20"/>
      <c r="J132" s="25"/>
      <c r="K132" s="26" t="str">
        <f>IF(B132="","",TRIM(IF(AND(C132&lt;&gt;"",D132=""),"Cod inexistent în deviz. ","")&amp;IF(N(G132)&lt;=0,"Lipsește cantitatea. ","")&amp;IF(I132&lt;&gt;"Da","Neconfirmat de beneficiar. ","")&amp;IF(AND(C132&lt;&gt;"",D132&lt;&gt;""),IF(AND(INDEX(Deviz!$H$5:$H$204,MATCH(C132,Deviz!$B$5:$B$204,0))="Suplimentar",INDEX(Deviz!$I$5:$I$204,MATCH(C132,Deviz!$B$5:$B$204,0))&lt;&gt;"Da"),"Suplimentar neaprobat. ",""),"")))</f>
        <v/>
      </c>
    </row>
    <row r="133" spans="1:11" x14ac:dyDescent="0.2">
      <c r="A133" s="1" t="str">
        <f>IF(B133="","",B133&amp;"|"&amp;COUNTIF(INDEX($B:$B,5):B133,B133))</f>
        <v/>
      </c>
      <c r="B133" s="20"/>
      <c r="C133" s="20"/>
      <c r="D133" s="21" t="str">
        <f>IF(C133="","",IFERROR(INDEX(Deviz!$C$5:$C$204,MATCH(C133,Deviz!$B$5:$B$204,0)),""))</f>
        <v/>
      </c>
      <c r="E133" s="22" t="str">
        <f>IF(C133="","",IFERROR(INDEX(Deviz!$D$5:$D$204,MATCH(C133,Deviz!$B$5:$B$204,0)),""))</f>
        <v/>
      </c>
      <c r="F133" s="23" t="str">
        <f>IF(C133="","",IFERROR(INDEX(Deviz!$F$5:$F$204,MATCH(C133,Deviz!$B$5:$B$204,0)),""))</f>
        <v/>
      </c>
      <c r="G133" s="24"/>
      <c r="H133" s="23" t="str">
        <f t="shared" ref="H133:H196" si="2">IF(OR(N(F133)=0,N(G133)=0),"",ROUND(F133*G133,2))</f>
        <v/>
      </c>
      <c r="I133" s="20"/>
      <c r="J133" s="25"/>
      <c r="K133" s="26" t="str">
        <f>IF(B133="","",TRIM(IF(AND(C133&lt;&gt;"",D133=""),"Cod inexistent în deviz. ","")&amp;IF(N(G133)&lt;=0,"Lipsește cantitatea. ","")&amp;IF(I133&lt;&gt;"Da","Neconfirmat de beneficiar. ","")&amp;IF(AND(C133&lt;&gt;"",D133&lt;&gt;""),IF(AND(INDEX(Deviz!$H$5:$H$204,MATCH(C133,Deviz!$B$5:$B$204,0))="Suplimentar",INDEX(Deviz!$I$5:$I$204,MATCH(C133,Deviz!$B$5:$B$204,0))&lt;&gt;"Da"),"Suplimentar neaprobat. ",""),"")))</f>
        <v/>
      </c>
    </row>
    <row r="134" spans="1:11" x14ac:dyDescent="0.2">
      <c r="A134" s="1" t="str">
        <f>IF(B134="","",B134&amp;"|"&amp;COUNTIF(INDEX($B:$B,5):B134,B134))</f>
        <v/>
      </c>
      <c r="B134" s="20"/>
      <c r="C134" s="20"/>
      <c r="D134" s="21" t="str">
        <f>IF(C134="","",IFERROR(INDEX(Deviz!$C$5:$C$204,MATCH(C134,Deviz!$B$5:$B$204,0)),""))</f>
        <v/>
      </c>
      <c r="E134" s="22" t="str">
        <f>IF(C134="","",IFERROR(INDEX(Deviz!$D$5:$D$204,MATCH(C134,Deviz!$B$5:$B$204,0)),""))</f>
        <v/>
      </c>
      <c r="F134" s="23" t="str">
        <f>IF(C134="","",IFERROR(INDEX(Deviz!$F$5:$F$204,MATCH(C134,Deviz!$B$5:$B$204,0)),""))</f>
        <v/>
      </c>
      <c r="G134" s="24"/>
      <c r="H134" s="23" t="str">
        <f t="shared" si="2"/>
        <v/>
      </c>
      <c r="I134" s="20"/>
      <c r="J134" s="25"/>
      <c r="K134" s="26" t="str">
        <f>IF(B134="","",TRIM(IF(AND(C134&lt;&gt;"",D134=""),"Cod inexistent în deviz. ","")&amp;IF(N(G134)&lt;=0,"Lipsește cantitatea. ","")&amp;IF(I134&lt;&gt;"Da","Neconfirmat de beneficiar. ","")&amp;IF(AND(C134&lt;&gt;"",D134&lt;&gt;""),IF(AND(INDEX(Deviz!$H$5:$H$204,MATCH(C134,Deviz!$B$5:$B$204,0))="Suplimentar",INDEX(Deviz!$I$5:$I$204,MATCH(C134,Deviz!$B$5:$B$204,0))&lt;&gt;"Da"),"Suplimentar neaprobat. ",""),"")))</f>
        <v/>
      </c>
    </row>
    <row r="135" spans="1:11" x14ac:dyDescent="0.2">
      <c r="A135" s="1" t="str">
        <f>IF(B135="","",B135&amp;"|"&amp;COUNTIF(INDEX($B:$B,5):B135,B135))</f>
        <v/>
      </c>
      <c r="B135" s="20"/>
      <c r="C135" s="20"/>
      <c r="D135" s="21" t="str">
        <f>IF(C135="","",IFERROR(INDEX(Deviz!$C$5:$C$204,MATCH(C135,Deviz!$B$5:$B$204,0)),""))</f>
        <v/>
      </c>
      <c r="E135" s="22" t="str">
        <f>IF(C135="","",IFERROR(INDEX(Deviz!$D$5:$D$204,MATCH(C135,Deviz!$B$5:$B$204,0)),""))</f>
        <v/>
      </c>
      <c r="F135" s="23" t="str">
        <f>IF(C135="","",IFERROR(INDEX(Deviz!$F$5:$F$204,MATCH(C135,Deviz!$B$5:$B$204,0)),""))</f>
        <v/>
      </c>
      <c r="G135" s="24"/>
      <c r="H135" s="23" t="str">
        <f t="shared" si="2"/>
        <v/>
      </c>
      <c r="I135" s="20"/>
      <c r="J135" s="25"/>
      <c r="K135" s="26" t="str">
        <f>IF(B135="","",TRIM(IF(AND(C135&lt;&gt;"",D135=""),"Cod inexistent în deviz. ","")&amp;IF(N(G135)&lt;=0,"Lipsește cantitatea. ","")&amp;IF(I135&lt;&gt;"Da","Neconfirmat de beneficiar. ","")&amp;IF(AND(C135&lt;&gt;"",D135&lt;&gt;""),IF(AND(INDEX(Deviz!$H$5:$H$204,MATCH(C135,Deviz!$B$5:$B$204,0))="Suplimentar",INDEX(Deviz!$I$5:$I$204,MATCH(C135,Deviz!$B$5:$B$204,0))&lt;&gt;"Da"),"Suplimentar neaprobat. ",""),"")))</f>
        <v/>
      </c>
    </row>
    <row r="136" spans="1:11" x14ac:dyDescent="0.2">
      <c r="A136" s="1" t="str">
        <f>IF(B136="","",B136&amp;"|"&amp;COUNTIF(INDEX($B:$B,5):B136,B136))</f>
        <v/>
      </c>
      <c r="B136" s="20"/>
      <c r="C136" s="20"/>
      <c r="D136" s="21" t="str">
        <f>IF(C136="","",IFERROR(INDEX(Deviz!$C$5:$C$204,MATCH(C136,Deviz!$B$5:$B$204,0)),""))</f>
        <v/>
      </c>
      <c r="E136" s="22" t="str">
        <f>IF(C136="","",IFERROR(INDEX(Deviz!$D$5:$D$204,MATCH(C136,Deviz!$B$5:$B$204,0)),""))</f>
        <v/>
      </c>
      <c r="F136" s="23" t="str">
        <f>IF(C136="","",IFERROR(INDEX(Deviz!$F$5:$F$204,MATCH(C136,Deviz!$B$5:$B$204,0)),""))</f>
        <v/>
      </c>
      <c r="G136" s="24"/>
      <c r="H136" s="23" t="str">
        <f t="shared" si="2"/>
        <v/>
      </c>
      <c r="I136" s="20"/>
      <c r="J136" s="25"/>
      <c r="K136" s="26" t="str">
        <f>IF(B136="","",TRIM(IF(AND(C136&lt;&gt;"",D136=""),"Cod inexistent în deviz. ","")&amp;IF(N(G136)&lt;=0,"Lipsește cantitatea. ","")&amp;IF(I136&lt;&gt;"Da","Neconfirmat de beneficiar. ","")&amp;IF(AND(C136&lt;&gt;"",D136&lt;&gt;""),IF(AND(INDEX(Deviz!$H$5:$H$204,MATCH(C136,Deviz!$B$5:$B$204,0))="Suplimentar",INDEX(Deviz!$I$5:$I$204,MATCH(C136,Deviz!$B$5:$B$204,0))&lt;&gt;"Da"),"Suplimentar neaprobat. ",""),"")))</f>
        <v/>
      </c>
    </row>
    <row r="137" spans="1:11" x14ac:dyDescent="0.2">
      <c r="A137" s="1" t="str">
        <f>IF(B137="","",B137&amp;"|"&amp;COUNTIF(INDEX($B:$B,5):B137,B137))</f>
        <v/>
      </c>
      <c r="B137" s="20"/>
      <c r="C137" s="20"/>
      <c r="D137" s="21" t="str">
        <f>IF(C137="","",IFERROR(INDEX(Deviz!$C$5:$C$204,MATCH(C137,Deviz!$B$5:$B$204,0)),""))</f>
        <v/>
      </c>
      <c r="E137" s="22" t="str">
        <f>IF(C137="","",IFERROR(INDEX(Deviz!$D$5:$D$204,MATCH(C137,Deviz!$B$5:$B$204,0)),""))</f>
        <v/>
      </c>
      <c r="F137" s="23" t="str">
        <f>IF(C137="","",IFERROR(INDEX(Deviz!$F$5:$F$204,MATCH(C137,Deviz!$B$5:$B$204,0)),""))</f>
        <v/>
      </c>
      <c r="G137" s="24"/>
      <c r="H137" s="23" t="str">
        <f t="shared" si="2"/>
        <v/>
      </c>
      <c r="I137" s="20"/>
      <c r="J137" s="25"/>
      <c r="K137" s="26" t="str">
        <f>IF(B137="","",TRIM(IF(AND(C137&lt;&gt;"",D137=""),"Cod inexistent în deviz. ","")&amp;IF(N(G137)&lt;=0,"Lipsește cantitatea. ","")&amp;IF(I137&lt;&gt;"Da","Neconfirmat de beneficiar. ","")&amp;IF(AND(C137&lt;&gt;"",D137&lt;&gt;""),IF(AND(INDEX(Deviz!$H$5:$H$204,MATCH(C137,Deviz!$B$5:$B$204,0))="Suplimentar",INDEX(Deviz!$I$5:$I$204,MATCH(C137,Deviz!$B$5:$B$204,0))&lt;&gt;"Da"),"Suplimentar neaprobat. ",""),"")))</f>
        <v/>
      </c>
    </row>
    <row r="138" spans="1:11" x14ac:dyDescent="0.2">
      <c r="A138" s="1" t="str">
        <f>IF(B138="","",B138&amp;"|"&amp;COUNTIF(INDEX($B:$B,5):B138,B138))</f>
        <v/>
      </c>
      <c r="B138" s="20"/>
      <c r="C138" s="20"/>
      <c r="D138" s="21" t="str">
        <f>IF(C138="","",IFERROR(INDEX(Deviz!$C$5:$C$204,MATCH(C138,Deviz!$B$5:$B$204,0)),""))</f>
        <v/>
      </c>
      <c r="E138" s="22" t="str">
        <f>IF(C138="","",IFERROR(INDEX(Deviz!$D$5:$D$204,MATCH(C138,Deviz!$B$5:$B$204,0)),""))</f>
        <v/>
      </c>
      <c r="F138" s="23" t="str">
        <f>IF(C138="","",IFERROR(INDEX(Deviz!$F$5:$F$204,MATCH(C138,Deviz!$B$5:$B$204,0)),""))</f>
        <v/>
      </c>
      <c r="G138" s="24"/>
      <c r="H138" s="23" t="str">
        <f t="shared" si="2"/>
        <v/>
      </c>
      <c r="I138" s="20"/>
      <c r="J138" s="25"/>
      <c r="K138" s="26" t="str">
        <f>IF(B138="","",TRIM(IF(AND(C138&lt;&gt;"",D138=""),"Cod inexistent în deviz. ","")&amp;IF(N(G138)&lt;=0,"Lipsește cantitatea. ","")&amp;IF(I138&lt;&gt;"Da","Neconfirmat de beneficiar. ","")&amp;IF(AND(C138&lt;&gt;"",D138&lt;&gt;""),IF(AND(INDEX(Deviz!$H$5:$H$204,MATCH(C138,Deviz!$B$5:$B$204,0))="Suplimentar",INDEX(Deviz!$I$5:$I$204,MATCH(C138,Deviz!$B$5:$B$204,0))&lt;&gt;"Da"),"Suplimentar neaprobat. ",""),"")))</f>
        <v/>
      </c>
    </row>
    <row r="139" spans="1:11" x14ac:dyDescent="0.2">
      <c r="A139" s="1" t="str">
        <f>IF(B139="","",B139&amp;"|"&amp;COUNTIF(INDEX($B:$B,5):B139,B139))</f>
        <v/>
      </c>
      <c r="B139" s="20"/>
      <c r="C139" s="20"/>
      <c r="D139" s="21" t="str">
        <f>IF(C139="","",IFERROR(INDEX(Deviz!$C$5:$C$204,MATCH(C139,Deviz!$B$5:$B$204,0)),""))</f>
        <v/>
      </c>
      <c r="E139" s="22" t="str">
        <f>IF(C139="","",IFERROR(INDEX(Deviz!$D$5:$D$204,MATCH(C139,Deviz!$B$5:$B$204,0)),""))</f>
        <v/>
      </c>
      <c r="F139" s="23" t="str">
        <f>IF(C139="","",IFERROR(INDEX(Deviz!$F$5:$F$204,MATCH(C139,Deviz!$B$5:$B$204,0)),""))</f>
        <v/>
      </c>
      <c r="G139" s="24"/>
      <c r="H139" s="23" t="str">
        <f t="shared" si="2"/>
        <v/>
      </c>
      <c r="I139" s="20"/>
      <c r="J139" s="25"/>
      <c r="K139" s="26" t="str">
        <f>IF(B139="","",TRIM(IF(AND(C139&lt;&gt;"",D139=""),"Cod inexistent în deviz. ","")&amp;IF(N(G139)&lt;=0,"Lipsește cantitatea. ","")&amp;IF(I139&lt;&gt;"Da","Neconfirmat de beneficiar. ","")&amp;IF(AND(C139&lt;&gt;"",D139&lt;&gt;""),IF(AND(INDEX(Deviz!$H$5:$H$204,MATCH(C139,Deviz!$B$5:$B$204,0))="Suplimentar",INDEX(Deviz!$I$5:$I$204,MATCH(C139,Deviz!$B$5:$B$204,0))&lt;&gt;"Da"),"Suplimentar neaprobat. ",""),"")))</f>
        <v/>
      </c>
    </row>
    <row r="140" spans="1:11" x14ac:dyDescent="0.2">
      <c r="A140" s="1" t="str">
        <f>IF(B140="","",B140&amp;"|"&amp;COUNTIF(INDEX($B:$B,5):B140,B140))</f>
        <v/>
      </c>
      <c r="B140" s="20"/>
      <c r="C140" s="20"/>
      <c r="D140" s="21" t="str">
        <f>IF(C140="","",IFERROR(INDEX(Deviz!$C$5:$C$204,MATCH(C140,Deviz!$B$5:$B$204,0)),""))</f>
        <v/>
      </c>
      <c r="E140" s="22" t="str">
        <f>IF(C140="","",IFERROR(INDEX(Deviz!$D$5:$D$204,MATCH(C140,Deviz!$B$5:$B$204,0)),""))</f>
        <v/>
      </c>
      <c r="F140" s="23" t="str">
        <f>IF(C140="","",IFERROR(INDEX(Deviz!$F$5:$F$204,MATCH(C140,Deviz!$B$5:$B$204,0)),""))</f>
        <v/>
      </c>
      <c r="G140" s="24"/>
      <c r="H140" s="23" t="str">
        <f t="shared" si="2"/>
        <v/>
      </c>
      <c r="I140" s="20"/>
      <c r="J140" s="25"/>
      <c r="K140" s="26" t="str">
        <f>IF(B140="","",TRIM(IF(AND(C140&lt;&gt;"",D140=""),"Cod inexistent în deviz. ","")&amp;IF(N(G140)&lt;=0,"Lipsește cantitatea. ","")&amp;IF(I140&lt;&gt;"Da","Neconfirmat de beneficiar. ","")&amp;IF(AND(C140&lt;&gt;"",D140&lt;&gt;""),IF(AND(INDEX(Deviz!$H$5:$H$204,MATCH(C140,Deviz!$B$5:$B$204,0))="Suplimentar",INDEX(Deviz!$I$5:$I$204,MATCH(C140,Deviz!$B$5:$B$204,0))&lt;&gt;"Da"),"Suplimentar neaprobat. ",""),"")))</f>
        <v/>
      </c>
    </row>
    <row r="141" spans="1:11" x14ac:dyDescent="0.2">
      <c r="A141" s="1" t="str">
        <f>IF(B141="","",B141&amp;"|"&amp;COUNTIF(INDEX($B:$B,5):B141,B141))</f>
        <v/>
      </c>
      <c r="B141" s="20"/>
      <c r="C141" s="20"/>
      <c r="D141" s="21" t="str">
        <f>IF(C141="","",IFERROR(INDEX(Deviz!$C$5:$C$204,MATCH(C141,Deviz!$B$5:$B$204,0)),""))</f>
        <v/>
      </c>
      <c r="E141" s="22" t="str">
        <f>IF(C141="","",IFERROR(INDEX(Deviz!$D$5:$D$204,MATCH(C141,Deviz!$B$5:$B$204,0)),""))</f>
        <v/>
      </c>
      <c r="F141" s="23" t="str">
        <f>IF(C141="","",IFERROR(INDEX(Deviz!$F$5:$F$204,MATCH(C141,Deviz!$B$5:$B$204,0)),""))</f>
        <v/>
      </c>
      <c r="G141" s="24"/>
      <c r="H141" s="23" t="str">
        <f t="shared" si="2"/>
        <v/>
      </c>
      <c r="I141" s="20"/>
      <c r="J141" s="25"/>
      <c r="K141" s="26" t="str">
        <f>IF(B141="","",TRIM(IF(AND(C141&lt;&gt;"",D141=""),"Cod inexistent în deviz. ","")&amp;IF(N(G141)&lt;=0,"Lipsește cantitatea. ","")&amp;IF(I141&lt;&gt;"Da","Neconfirmat de beneficiar. ","")&amp;IF(AND(C141&lt;&gt;"",D141&lt;&gt;""),IF(AND(INDEX(Deviz!$H$5:$H$204,MATCH(C141,Deviz!$B$5:$B$204,0))="Suplimentar",INDEX(Deviz!$I$5:$I$204,MATCH(C141,Deviz!$B$5:$B$204,0))&lt;&gt;"Da"),"Suplimentar neaprobat. ",""),"")))</f>
        <v/>
      </c>
    </row>
    <row r="142" spans="1:11" x14ac:dyDescent="0.2">
      <c r="A142" s="1" t="str">
        <f>IF(B142="","",B142&amp;"|"&amp;COUNTIF(INDEX($B:$B,5):B142,B142))</f>
        <v/>
      </c>
      <c r="B142" s="20"/>
      <c r="C142" s="20"/>
      <c r="D142" s="21" t="str">
        <f>IF(C142="","",IFERROR(INDEX(Deviz!$C$5:$C$204,MATCH(C142,Deviz!$B$5:$B$204,0)),""))</f>
        <v/>
      </c>
      <c r="E142" s="22" t="str">
        <f>IF(C142="","",IFERROR(INDEX(Deviz!$D$5:$D$204,MATCH(C142,Deviz!$B$5:$B$204,0)),""))</f>
        <v/>
      </c>
      <c r="F142" s="23" t="str">
        <f>IF(C142="","",IFERROR(INDEX(Deviz!$F$5:$F$204,MATCH(C142,Deviz!$B$5:$B$204,0)),""))</f>
        <v/>
      </c>
      <c r="G142" s="24"/>
      <c r="H142" s="23" t="str">
        <f t="shared" si="2"/>
        <v/>
      </c>
      <c r="I142" s="20"/>
      <c r="J142" s="25"/>
      <c r="K142" s="26" t="str">
        <f>IF(B142="","",TRIM(IF(AND(C142&lt;&gt;"",D142=""),"Cod inexistent în deviz. ","")&amp;IF(N(G142)&lt;=0,"Lipsește cantitatea. ","")&amp;IF(I142&lt;&gt;"Da","Neconfirmat de beneficiar. ","")&amp;IF(AND(C142&lt;&gt;"",D142&lt;&gt;""),IF(AND(INDEX(Deviz!$H$5:$H$204,MATCH(C142,Deviz!$B$5:$B$204,0))="Suplimentar",INDEX(Deviz!$I$5:$I$204,MATCH(C142,Deviz!$B$5:$B$204,0))&lt;&gt;"Da"),"Suplimentar neaprobat. ",""),"")))</f>
        <v/>
      </c>
    </row>
    <row r="143" spans="1:11" x14ac:dyDescent="0.2">
      <c r="A143" s="1" t="str">
        <f>IF(B143="","",B143&amp;"|"&amp;COUNTIF(INDEX($B:$B,5):B143,B143))</f>
        <v/>
      </c>
      <c r="B143" s="20"/>
      <c r="C143" s="20"/>
      <c r="D143" s="21" t="str">
        <f>IF(C143="","",IFERROR(INDEX(Deviz!$C$5:$C$204,MATCH(C143,Deviz!$B$5:$B$204,0)),""))</f>
        <v/>
      </c>
      <c r="E143" s="22" t="str">
        <f>IF(C143="","",IFERROR(INDEX(Deviz!$D$5:$D$204,MATCH(C143,Deviz!$B$5:$B$204,0)),""))</f>
        <v/>
      </c>
      <c r="F143" s="23" t="str">
        <f>IF(C143="","",IFERROR(INDEX(Deviz!$F$5:$F$204,MATCH(C143,Deviz!$B$5:$B$204,0)),""))</f>
        <v/>
      </c>
      <c r="G143" s="24"/>
      <c r="H143" s="23" t="str">
        <f t="shared" si="2"/>
        <v/>
      </c>
      <c r="I143" s="20"/>
      <c r="J143" s="25"/>
      <c r="K143" s="26" t="str">
        <f>IF(B143="","",TRIM(IF(AND(C143&lt;&gt;"",D143=""),"Cod inexistent în deviz. ","")&amp;IF(N(G143)&lt;=0,"Lipsește cantitatea. ","")&amp;IF(I143&lt;&gt;"Da","Neconfirmat de beneficiar. ","")&amp;IF(AND(C143&lt;&gt;"",D143&lt;&gt;""),IF(AND(INDEX(Deviz!$H$5:$H$204,MATCH(C143,Deviz!$B$5:$B$204,0))="Suplimentar",INDEX(Deviz!$I$5:$I$204,MATCH(C143,Deviz!$B$5:$B$204,0))&lt;&gt;"Da"),"Suplimentar neaprobat. ",""),"")))</f>
        <v/>
      </c>
    </row>
    <row r="144" spans="1:11" x14ac:dyDescent="0.2">
      <c r="A144" s="1" t="str">
        <f>IF(B144="","",B144&amp;"|"&amp;COUNTIF(INDEX($B:$B,5):B144,B144))</f>
        <v/>
      </c>
      <c r="B144" s="20"/>
      <c r="C144" s="20"/>
      <c r="D144" s="21" t="str">
        <f>IF(C144="","",IFERROR(INDEX(Deviz!$C$5:$C$204,MATCH(C144,Deviz!$B$5:$B$204,0)),""))</f>
        <v/>
      </c>
      <c r="E144" s="22" t="str">
        <f>IF(C144="","",IFERROR(INDEX(Deviz!$D$5:$D$204,MATCH(C144,Deviz!$B$5:$B$204,0)),""))</f>
        <v/>
      </c>
      <c r="F144" s="23" t="str">
        <f>IF(C144="","",IFERROR(INDEX(Deviz!$F$5:$F$204,MATCH(C144,Deviz!$B$5:$B$204,0)),""))</f>
        <v/>
      </c>
      <c r="G144" s="24"/>
      <c r="H144" s="23" t="str">
        <f t="shared" si="2"/>
        <v/>
      </c>
      <c r="I144" s="20"/>
      <c r="J144" s="25"/>
      <c r="K144" s="26" t="str">
        <f>IF(B144="","",TRIM(IF(AND(C144&lt;&gt;"",D144=""),"Cod inexistent în deviz. ","")&amp;IF(N(G144)&lt;=0,"Lipsește cantitatea. ","")&amp;IF(I144&lt;&gt;"Da","Neconfirmat de beneficiar. ","")&amp;IF(AND(C144&lt;&gt;"",D144&lt;&gt;""),IF(AND(INDEX(Deviz!$H$5:$H$204,MATCH(C144,Deviz!$B$5:$B$204,0))="Suplimentar",INDEX(Deviz!$I$5:$I$204,MATCH(C144,Deviz!$B$5:$B$204,0))&lt;&gt;"Da"),"Suplimentar neaprobat. ",""),"")))</f>
        <v/>
      </c>
    </row>
    <row r="145" spans="1:11" x14ac:dyDescent="0.2">
      <c r="A145" s="1" t="str">
        <f>IF(B145="","",B145&amp;"|"&amp;COUNTIF(INDEX($B:$B,5):B145,B145))</f>
        <v/>
      </c>
      <c r="B145" s="20"/>
      <c r="C145" s="20"/>
      <c r="D145" s="21" t="str">
        <f>IF(C145="","",IFERROR(INDEX(Deviz!$C$5:$C$204,MATCH(C145,Deviz!$B$5:$B$204,0)),""))</f>
        <v/>
      </c>
      <c r="E145" s="22" t="str">
        <f>IF(C145="","",IFERROR(INDEX(Deviz!$D$5:$D$204,MATCH(C145,Deviz!$B$5:$B$204,0)),""))</f>
        <v/>
      </c>
      <c r="F145" s="23" t="str">
        <f>IF(C145="","",IFERROR(INDEX(Deviz!$F$5:$F$204,MATCH(C145,Deviz!$B$5:$B$204,0)),""))</f>
        <v/>
      </c>
      <c r="G145" s="24"/>
      <c r="H145" s="23" t="str">
        <f t="shared" si="2"/>
        <v/>
      </c>
      <c r="I145" s="20"/>
      <c r="J145" s="25"/>
      <c r="K145" s="26" t="str">
        <f>IF(B145="","",TRIM(IF(AND(C145&lt;&gt;"",D145=""),"Cod inexistent în deviz. ","")&amp;IF(N(G145)&lt;=0,"Lipsește cantitatea. ","")&amp;IF(I145&lt;&gt;"Da","Neconfirmat de beneficiar. ","")&amp;IF(AND(C145&lt;&gt;"",D145&lt;&gt;""),IF(AND(INDEX(Deviz!$H$5:$H$204,MATCH(C145,Deviz!$B$5:$B$204,0))="Suplimentar",INDEX(Deviz!$I$5:$I$204,MATCH(C145,Deviz!$B$5:$B$204,0))&lt;&gt;"Da"),"Suplimentar neaprobat. ",""),"")))</f>
        <v/>
      </c>
    </row>
    <row r="146" spans="1:11" x14ac:dyDescent="0.2">
      <c r="A146" s="1" t="str">
        <f>IF(B146="","",B146&amp;"|"&amp;COUNTIF(INDEX($B:$B,5):B146,B146))</f>
        <v/>
      </c>
      <c r="B146" s="20"/>
      <c r="C146" s="20"/>
      <c r="D146" s="21" t="str">
        <f>IF(C146="","",IFERROR(INDEX(Deviz!$C$5:$C$204,MATCH(C146,Deviz!$B$5:$B$204,0)),""))</f>
        <v/>
      </c>
      <c r="E146" s="22" t="str">
        <f>IF(C146="","",IFERROR(INDEX(Deviz!$D$5:$D$204,MATCH(C146,Deviz!$B$5:$B$204,0)),""))</f>
        <v/>
      </c>
      <c r="F146" s="23" t="str">
        <f>IF(C146="","",IFERROR(INDEX(Deviz!$F$5:$F$204,MATCH(C146,Deviz!$B$5:$B$204,0)),""))</f>
        <v/>
      </c>
      <c r="G146" s="24"/>
      <c r="H146" s="23" t="str">
        <f t="shared" si="2"/>
        <v/>
      </c>
      <c r="I146" s="20"/>
      <c r="J146" s="25"/>
      <c r="K146" s="26" t="str">
        <f>IF(B146="","",TRIM(IF(AND(C146&lt;&gt;"",D146=""),"Cod inexistent în deviz. ","")&amp;IF(N(G146)&lt;=0,"Lipsește cantitatea. ","")&amp;IF(I146&lt;&gt;"Da","Neconfirmat de beneficiar. ","")&amp;IF(AND(C146&lt;&gt;"",D146&lt;&gt;""),IF(AND(INDEX(Deviz!$H$5:$H$204,MATCH(C146,Deviz!$B$5:$B$204,0))="Suplimentar",INDEX(Deviz!$I$5:$I$204,MATCH(C146,Deviz!$B$5:$B$204,0))&lt;&gt;"Da"),"Suplimentar neaprobat. ",""),"")))</f>
        <v/>
      </c>
    </row>
    <row r="147" spans="1:11" x14ac:dyDescent="0.2">
      <c r="A147" s="1" t="str">
        <f>IF(B147="","",B147&amp;"|"&amp;COUNTIF(INDEX($B:$B,5):B147,B147))</f>
        <v/>
      </c>
      <c r="B147" s="20"/>
      <c r="C147" s="20"/>
      <c r="D147" s="21" t="str">
        <f>IF(C147="","",IFERROR(INDEX(Deviz!$C$5:$C$204,MATCH(C147,Deviz!$B$5:$B$204,0)),""))</f>
        <v/>
      </c>
      <c r="E147" s="22" t="str">
        <f>IF(C147="","",IFERROR(INDEX(Deviz!$D$5:$D$204,MATCH(C147,Deviz!$B$5:$B$204,0)),""))</f>
        <v/>
      </c>
      <c r="F147" s="23" t="str">
        <f>IF(C147="","",IFERROR(INDEX(Deviz!$F$5:$F$204,MATCH(C147,Deviz!$B$5:$B$204,0)),""))</f>
        <v/>
      </c>
      <c r="G147" s="24"/>
      <c r="H147" s="23" t="str">
        <f t="shared" si="2"/>
        <v/>
      </c>
      <c r="I147" s="20"/>
      <c r="J147" s="25"/>
      <c r="K147" s="26" t="str">
        <f>IF(B147="","",TRIM(IF(AND(C147&lt;&gt;"",D147=""),"Cod inexistent în deviz. ","")&amp;IF(N(G147)&lt;=0,"Lipsește cantitatea. ","")&amp;IF(I147&lt;&gt;"Da","Neconfirmat de beneficiar. ","")&amp;IF(AND(C147&lt;&gt;"",D147&lt;&gt;""),IF(AND(INDEX(Deviz!$H$5:$H$204,MATCH(C147,Deviz!$B$5:$B$204,0))="Suplimentar",INDEX(Deviz!$I$5:$I$204,MATCH(C147,Deviz!$B$5:$B$204,0))&lt;&gt;"Da"),"Suplimentar neaprobat. ",""),"")))</f>
        <v/>
      </c>
    </row>
    <row r="148" spans="1:11" x14ac:dyDescent="0.2">
      <c r="A148" s="1" t="str">
        <f>IF(B148="","",B148&amp;"|"&amp;COUNTIF(INDEX($B:$B,5):B148,B148))</f>
        <v/>
      </c>
      <c r="B148" s="20"/>
      <c r="C148" s="20"/>
      <c r="D148" s="21" t="str">
        <f>IF(C148="","",IFERROR(INDEX(Deviz!$C$5:$C$204,MATCH(C148,Deviz!$B$5:$B$204,0)),""))</f>
        <v/>
      </c>
      <c r="E148" s="22" t="str">
        <f>IF(C148="","",IFERROR(INDEX(Deviz!$D$5:$D$204,MATCH(C148,Deviz!$B$5:$B$204,0)),""))</f>
        <v/>
      </c>
      <c r="F148" s="23" t="str">
        <f>IF(C148="","",IFERROR(INDEX(Deviz!$F$5:$F$204,MATCH(C148,Deviz!$B$5:$B$204,0)),""))</f>
        <v/>
      </c>
      <c r="G148" s="24"/>
      <c r="H148" s="23" t="str">
        <f t="shared" si="2"/>
        <v/>
      </c>
      <c r="I148" s="20"/>
      <c r="J148" s="25"/>
      <c r="K148" s="26" t="str">
        <f>IF(B148="","",TRIM(IF(AND(C148&lt;&gt;"",D148=""),"Cod inexistent în deviz. ","")&amp;IF(N(G148)&lt;=0,"Lipsește cantitatea. ","")&amp;IF(I148&lt;&gt;"Da","Neconfirmat de beneficiar. ","")&amp;IF(AND(C148&lt;&gt;"",D148&lt;&gt;""),IF(AND(INDEX(Deviz!$H$5:$H$204,MATCH(C148,Deviz!$B$5:$B$204,0))="Suplimentar",INDEX(Deviz!$I$5:$I$204,MATCH(C148,Deviz!$B$5:$B$204,0))&lt;&gt;"Da"),"Suplimentar neaprobat. ",""),"")))</f>
        <v/>
      </c>
    </row>
    <row r="149" spans="1:11" x14ac:dyDescent="0.2">
      <c r="A149" s="1" t="str">
        <f>IF(B149="","",B149&amp;"|"&amp;COUNTIF(INDEX($B:$B,5):B149,B149))</f>
        <v/>
      </c>
      <c r="B149" s="20"/>
      <c r="C149" s="20"/>
      <c r="D149" s="21" t="str">
        <f>IF(C149="","",IFERROR(INDEX(Deviz!$C$5:$C$204,MATCH(C149,Deviz!$B$5:$B$204,0)),""))</f>
        <v/>
      </c>
      <c r="E149" s="22" t="str">
        <f>IF(C149="","",IFERROR(INDEX(Deviz!$D$5:$D$204,MATCH(C149,Deviz!$B$5:$B$204,0)),""))</f>
        <v/>
      </c>
      <c r="F149" s="23" t="str">
        <f>IF(C149="","",IFERROR(INDEX(Deviz!$F$5:$F$204,MATCH(C149,Deviz!$B$5:$B$204,0)),""))</f>
        <v/>
      </c>
      <c r="G149" s="24"/>
      <c r="H149" s="23" t="str">
        <f t="shared" si="2"/>
        <v/>
      </c>
      <c r="I149" s="20"/>
      <c r="J149" s="25"/>
      <c r="K149" s="26" t="str">
        <f>IF(B149="","",TRIM(IF(AND(C149&lt;&gt;"",D149=""),"Cod inexistent în deviz. ","")&amp;IF(N(G149)&lt;=0,"Lipsește cantitatea. ","")&amp;IF(I149&lt;&gt;"Da","Neconfirmat de beneficiar. ","")&amp;IF(AND(C149&lt;&gt;"",D149&lt;&gt;""),IF(AND(INDEX(Deviz!$H$5:$H$204,MATCH(C149,Deviz!$B$5:$B$204,0))="Suplimentar",INDEX(Deviz!$I$5:$I$204,MATCH(C149,Deviz!$B$5:$B$204,0))&lt;&gt;"Da"),"Suplimentar neaprobat. ",""),"")))</f>
        <v/>
      </c>
    </row>
    <row r="150" spans="1:11" x14ac:dyDescent="0.2">
      <c r="A150" s="1" t="str">
        <f>IF(B150="","",B150&amp;"|"&amp;COUNTIF(INDEX($B:$B,5):B150,B150))</f>
        <v/>
      </c>
      <c r="B150" s="20"/>
      <c r="C150" s="20"/>
      <c r="D150" s="21" t="str">
        <f>IF(C150="","",IFERROR(INDEX(Deviz!$C$5:$C$204,MATCH(C150,Deviz!$B$5:$B$204,0)),""))</f>
        <v/>
      </c>
      <c r="E150" s="22" t="str">
        <f>IF(C150="","",IFERROR(INDEX(Deviz!$D$5:$D$204,MATCH(C150,Deviz!$B$5:$B$204,0)),""))</f>
        <v/>
      </c>
      <c r="F150" s="23" t="str">
        <f>IF(C150="","",IFERROR(INDEX(Deviz!$F$5:$F$204,MATCH(C150,Deviz!$B$5:$B$204,0)),""))</f>
        <v/>
      </c>
      <c r="G150" s="24"/>
      <c r="H150" s="23" t="str">
        <f t="shared" si="2"/>
        <v/>
      </c>
      <c r="I150" s="20"/>
      <c r="J150" s="25"/>
      <c r="K150" s="26" t="str">
        <f>IF(B150="","",TRIM(IF(AND(C150&lt;&gt;"",D150=""),"Cod inexistent în deviz. ","")&amp;IF(N(G150)&lt;=0,"Lipsește cantitatea. ","")&amp;IF(I150&lt;&gt;"Da","Neconfirmat de beneficiar. ","")&amp;IF(AND(C150&lt;&gt;"",D150&lt;&gt;""),IF(AND(INDEX(Deviz!$H$5:$H$204,MATCH(C150,Deviz!$B$5:$B$204,0))="Suplimentar",INDEX(Deviz!$I$5:$I$204,MATCH(C150,Deviz!$B$5:$B$204,0))&lt;&gt;"Da"),"Suplimentar neaprobat. ",""),"")))</f>
        <v/>
      </c>
    </row>
    <row r="151" spans="1:11" x14ac:dyDescent="0.2">
      <c r="A151" s="1" t="str">
        <f>IF(B151="","",B151&amp;"|"&amp;COUNTIF(INDEX($B:$B,5):B151,B151))</f>
        <v/>
      </c>
      <c r="B151" s="20"/>
      <c r="C151" s="20"/>
      <c r="D151" s="21" t="str">
        <f>IF(C151="","",IFERROR(INDEX(Deviz!$C$5:$C$204,MATCH(C151,Deviz!$B$5:$B$204,0)),""))</f>
        <v/>
      </c>
      <c r="E151" s="22" t="str">
        <f>IF(C151="","",IFERROR(INDEX(Deviz!$D$5:$D$204,MATCH(C151,Deviz!$B$5:$B$204,0)),""))</f>
        <v/>
      </c>
      <c r="F151" s="23" t="str">
        <f>IF(C151="","",IFERROR(INDEX(Deviz!$F$5:$F$204,MATCH(C151,Deviz!$B$5:$B$204,0)),""))</f>
        <v/>
      </c>
      <c r="G151" s="24"/>
      <c r="H151" s="23" t="str">
        <f t="shared" si="2"/>
        <v/>
      </c>
      <c r="I151" s="20"/>
      <c r="J151" s="25"/>
      <c r="K151" s="26" t="str">
        <f>IF(B151="","",TRIM(IF(AND(C151&lt;&gt;"",D151=""),"Cod inexistent în deviz. ","")&amp;IF(N(G151)&lt;=0,"Lipsește cantitatea. ","")&amp;IF(I151&lt;&gt;"Da","Neconfirmat de beneficiar. ","")&amp;IF(AND(C151&lt;&gt;"",D151&lt;&gt;""),IF(AND(INDEX(Deviz!$H$5:$H$204,MATCH(C151,Deviz!$B$5:$B$204,0))="Suplimentar",INDEX(Deviz!$I$5:$I$204,MATCH(C151,Deviz!$B$5:$B$204,0))&lt;&gt;"Da"),"Suplimentar neaprobat. ",""),"")))</f>
        <v/>
      </c>
    </row>
    <row r="152" spans="1:11" x14ac:dyDescent="0.2">
      <c r="A152" s="1" t="str">
        <f>IF(B152="","",B152&amp;"|"&amp;COUNTIF(INDEX($B:$B,5):B152,B152))</f>
        <v/>
      </c>
      <c r="B152" s="20"/>
      <c r="C152" s="20"/>
      <c r="D152" s="21" t="str">
        <f>IF(C152="","",IFERROR(INDEX(Deviz!$C$5:$C$204,MATCH(C152,Deviz!$B$5:$B$204,0)),""))</f>
        <v/>
      </c>
      <c r="E152" s="22" t="str">
        <f>IF(C152="","",IFERROR(INDEX(Deviz!$D$5:$D$204,MATCH(C152,Deviz!$B$5:$B$204,0)),""))</f>
        <v/>
      </c>
      <c r="F152" s="23" t="str">
        <f>IF(C152="","",IFERROR(INDEX(Deviz!$F$5:$F$204,MATCH(C152,Deviz!$B$5:$B$204,0)),""))</f>
        <v/>
      </c>
      <c r="G152" s="24"/>
      <c r="H152" s="23" t="str">
        <f t="shared" si="2"/>
        <v/>
      </c>
      <c r="I152" s="20"/>
      <c r="J152" s="25"/>
      <c r="K152" s="26" t="str">
        <f>IF(B152="","",TRIM(IF(AND(C152&lt;&gt;"",D152=""),"Cod inexistent în deviz. ","")&amp;IF(N(G152)&lt;=0,"Lipsește cantitatea. ","")&amp;IF(I152&lt;&gt;"Da","Neconfirmat de beneficiar. ","")&amp;IF(AND(C152&lt;&gt;"",D152&lt;&gt;""),IF(AND(INDEX(Deviz!$H$5:$H$204,MATCH(C152,Deviz!$B$5:$B$204,0))="Suplimentar",INDEX(Deviz!$I$5:$I$204,MATCH(C152,Deviz!$B$5:$B$204,0))&lt;&gt;"Da"),"Suplimentar neaprobat. ",""),"")))</f>
        <v/>
      </c>
    </row>
    <row r="153" spans="1:11" x14ac:dyDescent="0.2">
      <c r="A153" s="1" t="str">
        <f>IF(B153="","",B153&amp;"|"&amp;COUNTIF(INDEX($B:$B,5):B153,B153))</f>
        <v/>
      </c>
      <c r="B153" s="20"/>
      <c r="C153" s="20"/>
      <c r="D153" s="21" t="str">
        <f>IF(C153="","",IFERROR(INDEX(Deviz!$C$5:$C$204,MATCH(C153,Deviz!$B$5:$B$204,0)),""))</f>
        <v/>
      </c>
      <c r="E153" s="22" t="str">
        <f>IF(C153="","",IFERROR(INDEX(Deviz!$D$5:$D$204,MATCH(C153,Deviz!$B$5:$B$204,0)),""))</f>
        <v/>
      </c>
      <c r="F153" s="23" t="str">
        <f>IF(C153="","",IFERROR(INDEX(Deviz!$F$5:$F$204,MATCH(C153,Deviz!$B$5:$B$204,0)),""))</f>
        <v/>
      </c>
      <c r="G153" s="24"/>
      <c r="H153" s="23" t="str">
        <f t="shared" si="2"/>
        <v/>
      </c>
      <c r="I153" s="20"/>
      <c r="J153" s="25"/>
      <c r="K153" s="26" t="str">
        <f>IF(B153="","",TRIM(IF(AND(C153&lt;&gt;"",D153=""),"Cod inexistent în deviz. ","")&amp;IF(N(G153)&lt;=0,"Lipsește cantitatea. ","")&amp;IF(I153&lt;&gt;"Da","Neconfirmat de beneficiar. ","")&amp;IF(AND(C153&lt;&gt;"",D153&lt;&gt;""),IF(AND(INDEX(Deviz!$H$5:$H$204,MATCH(C153,Deviz!$B$5:$B$204,0))="Suplimentar",INDEX(Deviz!$I$5:$I$204,MATCH(C153,Deviz!$B$5:$B$204,0))&lt;&gt;"Da"),"Suplimentar neaprobat. ",""),"")))</f>
        <v/>
      </c>
    </row>
    <row r="154" spans="1:11" x14ac:dyDescent="0.2">
      <c r="A154" s="1" t="str">
        <f>IF(B154="","",B154&amp;"|"&amp;COUNTIF(INDEX($B:$B,5):B154,B154))</f>
        <v/>
      </c>
      <c r="B154" s="20"/>
      <c r="C154" s="20"/>
      <c r="D154" s="21" t="str">
        <f>IF(C154="","",IFERROR(INDEX(Deviz!$C$5:$C$204,MATCH(C154,Deviz!$B$5:$B$204,0)),""))</f>
        <v/>
      </c>
      <c r="E154" s="22" t="str">
        <f>IF(C154="","",IFERROR(INDEX(Deviz!$D$5:$D$204,MATCH(C154,Deviz!$B$5:$B$204,0)),""))</f>
        <v/>
      </c>
      <c r="F154" s="23" t="str">
        <f>IF(C154="","",IFERROR(INDEX(Deviz!$F$5:$F$204,MATCH(C154,Deviz!$B$5:$B$204,0)),""))</f>
        <v/>
      </c>
      <c r="G154" s="24"/>
      <c r="H154" s="23" t="str">
        <f t="shared" si="2"/>
        <v/>
      </c>
      <c r="I154" s="20"/>
      <c r="J154" s="25"/>
      <c r="K154" s="26" t="str">
        <f>IF(B154="","",TRIM(IF(AND(C154&lt;&gt;"",D154=""),"Cod inexistent în deviz. ","")&amp;IF(N(G154)&lt;=0,"Lipsește cantitatea. ","")&amp;IF(I154&lt;&gt;"Da","Neconfirmat de beneficiar. ","")&amp;IF(AND(C154&lt;&gt;"",D154&lt;&gt;""),IF(AND(INDEX(Deviz!$H$5:$H$204,MATCH(C154,Deviz!$B$5:$B$204,0))="Suplimentar",INDEX(Deviz!$I$5:$I$204,MATCH(C154,Deviz!$B$5:$B$204,0))&lt;&gt;"Da"),"Suplimentar neaprobat. ",""),"")))</f>
        <v/>
      </c>
    </row>
    <row r="155" spans="1:11" x14ac:dyDescent="0.2">
      <c r="A155" s="1" t="str">
        <f>IF(B155="","",B155&amp;"|"&amp;COUNTIF(INDEX($B:$B,5):B155,B155))</f>
        <v/>
      </c>
      <c r="B155" s="20"/>
      <c r="C155" s="20"/>
      <c r="D155" s="21" t="str">
        <f>IF(C155="","",IFERROR(INDEX(Deviz!$C$5:$C$204,MATCH(C155,Deviz!$B$5:$B$204,0)),""))</f>
        <v/>
      </c>
      <c r="E155" s="22" t="str">
        <f>IF(C155="","",IFERROR(INDEX(Deviz!$D$5:$D$204,MATCH(C155,Deviz!$B$5:$B$204,0)),""))</f>
        <v/>
      </c>
      <c r="F155" s="23" t="str">
        <f>IF(C155="","",IFERROR(INDEX(Deviz!$F$5:$F$204,MATCH(C155,Deviz!$B$5:$B$204,0)),""))</f>
        <v/>
      </c>
      <c r="G155" s="24"/>
      <c r="H155" s="23" t="str">
        <f t="shared" si="2"/>
        <v/>
      </c>
      <c r="I155" s="20"/>
      <c r="J155" s="25"/>
      <c r="K155" s="26" t="str">
        <f>IF(B155="","",TRIM(IF(AND(C155&lt;&gt;"",D155=""),"Cod inexistent în deviz. ","")&amp;IF(N(G155)&lt;=0,"Lipsește cantitatea. ","")&amp;IF(I155&lt;&gt;"Da","Neconfirmat de beneficiar. ","")&amp;IF(AND(C155&lt;&gt;"",D155&lt;&gt;""),IF(AND(INDEX(Deviz!$H$5:$H$204,MATCH(C155,Deviz!$B$5:$B$204,0))="Suplimentar",INDEX(Deviz!$I$5:$I$204,MATCH(C155,Deviz!$B$5:$B$204,0))&lt;&gt;"Da"),"Suplimentar neaprobat. ",""),"")))</f>
        <v/>
      </c>
    </row>
    <row r="156" spans="1:11" x14ac:dyDescent="0.2">
      <c r="A156" s="1" t="str">
        <f>IF(B156="","",B156&amp;"|"&amp;COUNTIF(INDEX($B:$B,5):B156,B156))</f>
        <v/>
      </c>
      <c r="B156" s="20"/>
      <c r="C156" s="20"/>
      <c r="D156" s="21" t="str">
        <f>IF(C156="","",IFERROR(INDEX(Deviz!$C$5:$C$204,MATCH(C156,Deviz!$B$5:$B$204,0)),""))</f>
        <v/>
      </c>
      <c r="E156" s="22" t="str">
        <f>IF(C156="","",IFERROR(INDEX(Deviz!$D$5:$D$204,MATCH(C156,Deviz!$B$5:$B$204,0)),""))</f>
        <v/>
      </c>
      <c r="F156" s="23" t="str">
        <f>IF(C156="","",IFERROR(INDEX(Deviz!$F$5:$F$204,MATCH(C156,Deviz!$B$5:$B$204,0)),""))</f>
        <v/>
      </c>
      <c r="G156" s="24"/>
      <c r="H156" s="23" t="str">
        <f t="shared" si="2"/>
        <v/>
      </c>
      <c r="I156" s="20"/>
      <c r="J156" s="25"/>
      <c r="K156" s="26" t="str">
        <f>IF(B156="","",TRIM(IF(AND(C156&lt;&gt;"",D156=""),"Cod inexistent în deviz. ","")&amp;IF(N(G156)&lt;=0,"Lipsește cantitatea. ","")&amp;IF(I156&lt;&gt;"Da","Neconfirmat de beneficiar. ","")&amp;IF(AND(C156&lt;&gt;"",D156&lt;&gt;""),IF(AND(INDEX(Deviz!$H$5:$H$204,MATCH(C156,Deviz!$B$5:$B$204,0))="Suplimentar",INDEX(Deviz!$I$5:$I$204,MATCH(C156,Deviz!$B$5:$B$204,0))&lt;&gt;"Da"),"Suplimentar neaprobat. ",""),"")))</f>
        <v/>
      </c>
    </row>
    <row r="157" spans="1:11" x14ac:dyDescent="0.2">
      <c r="A157" s="1" t="str">
        <f>IF(B157="","",B157&amp;"|"&amp;COUNTIF(INDEX($B:$B,5):B157,B157))</f>
        <v/>
      </c>
      <c r="B157" s="20"/>
      <c r="C157" s="20"/>
      <c r="D157" s="21" t="str">
        <f>IF(C157="","",IFERROR(INDEX(Deviz!$C$5:$C$204,MATCH(C157,Deviz!$B$5:$B$204,0)),""))</f>
        <v/>
      </c>
      <c r="E157" s="22" t="str">
        <f>IF(C157="","",IFERROR(INDEX(Deviz!$D$5:$D$204,MATCH(C157,Deviz!$B$5:$B$204,0)),""))</f>
        <v/>
      </c>
      <c r="F157" s="23" t="str">
        <f>IF(C157="","",IFERROR(INDEX(Deviz!$F$5:$F$204,MATCH(C157,Deviz!$B$5:$B$204,0)),""))</f>
        <v/>
      </c>
      <c r="G157" s="24"/>
      <c r="H157" s="23" t="str">
        <f t="shared" si="2"/>
        <v/>
      </c>
      <c r="I157" s="20"/>
      <c r="J157" s="25"/>
      <c r="K157" s="26" t="str">
        <f>IF(B157="","",TRIM(IF(AND(C157&lt;&gt;"",D157=""),"Cod inexistent în deviz. ","")&amp;IF(N(G157)&lt;=0,"Lipsește cantitatea. ","")&amp;IF(I157&lt;&gt;"Da","Neconfirmat de beneficiar. ","")&amp;IF(AND(C157&lt;&gt;"",D157&lt;&gt;""),IF(AND(INDEX(Deviz!$H$5:$H$204,MATCH(C157,Deviz!$B$5:$B$204,0))="Suplimentar",INDEX(Deviz!$I$5:$I$204,MATCH(C157,Deviz!$B$5:$B$204,0))&lt;&gt;"Da"),"Suplimentar neaprobat. ",""),"")))</f>
        <v/>
      </c>
    </row>
    <row r="158" spans="1:11" x14ac:dyDescent="0.2">
      <c r="A158" s="1" t="str">
        <f>IF(B158="","",B158&amp;"|"&amp;COUNTIF(INDEX($B:$B,5):B158,B158))</f>
        <v/>
      </c>
      <c r="B158" s="20"/>
      <c r="C158" s="20"/>
      <c r="D158" s="21" t="str">
        <f>IF(C158="","",IFERROR(INDEX(Deviz!$C$5:$C$204,MATCH(C158,Deviz!$B$5:$B$204,0)),""))</f>
        <v/>
      </c>
      <c r="E158" s="22" t="str">
        <f>IF(C158="","",IFERROR(INDEX(Deviz!$D$5:$D$204,MATCH(C158,Deviz!$B$5:$B$204,0)),""))</f>
        <v/>
      </c>
      <c r="F158" s="23" t="str">
        <f>IF(C158="","",IFERROR(INDEX(Deviz!$F$5:$F$204,MATCH(C158,Deviz!$B$5:$B$204,0)),""))</f>
        <v/>
      </c>
      <c r="G158" s="24"/>
      <c r="H158" s="23" t="str">
        <f t="shared" si="2"/>
        <v/>
      </c>
      <c r="I158" s="20"/>
      <c r="J158" s="25"/>
      <c r="K158" s="26" t="str">
        <f>IF(B158="","",TRIM(IF(AND(C158&lt;&gt;"",D158=""),"Cod inexistent în deviz. ","")&amp;IF(N(G158)&lt;=0,"Lipsește cantitatea. ","")&amp;IF(I158&lt;&gt;"Da","Neconfirmat de beneficiar. ","")&amp;IF(AND(C158&lt;&gt;"",D158&lt;&gt;""),IF(AND(INDEX(Deviz!$H$5:$H$204,MATCH(C158,Deviz!$B$5:$B$204,0))="Suplimentar",INDEX(Deviz!$I$5:$I$204,MATCH(C158,Deviz!$B$5:$B$204,0))&lt;&gt;"Da"),"Suplimentar neaprobat. ",""),"")))</f>
        <v/>
      </c>
    </row>
    <row r="159" spans="1:11" x14ac:dyDescent="0.2">
      <c r="A159" s="1" t="str">
        <f>IF(B159="","",B159&amp;"|"&amp;COUNTIF(INDEX($B:$B,5):B159,B159))</f>
        <v/>
      </c>
      <c r="B159" s="20"/>
      <c r="C159" s="20"/>
      <c r="D159" s="21" t="str">
        <f>IF(C159="","",IFERROR(INDEX(Deviz!$C$5:$C$204,MATCH(C159,Deviz!$B$5:$B$204,0)),""))</f>
        <v/>
      </c>
      <c r="E159" s="22" t="str">
        <f>IF(C159="","",IFERROR(INDEX(Deviz!$D$5:$D$204,MATCH(C159,Deviz!$B$5:$B$204,0)),""))</f>
        <v/>
      </c>
      <c r="F159" s="23" t="str">
        <f>IF(C159="","",IFERROR(INDEX(Deviz!$F$5:$F$204,MATCH(C159,Deviz!$B$5:$B$204,0)),""))</f>
        <v/>
      </c>
      <c r="G159" s="24"/>
      <c r="H159" s="23" t="str">
        <f t="shared" si="2"/>
        <v/>
      </c>
      <c r="I159" s="20"/>
      <c r="J159" s="25"/>
      <c r="K159" s="26" t="str">
        <f>IF(B159="","",TRIM(IF(AND(C159&lt;&gt;"",D159=""),"Cod inexistent în deviz. ","")&amp;IF(N(G159)&lt;=0,"Lipsește cantitatea. ","")&amp;IF(I159&lt;&gt;"Da","Neconfirmat de beneficiar. ","")&amp;IF(AND(C159&lt;&gt;"",D159&lt;&gt;""),IF(AND(INDEX(Deviz!$H$5:$H$204,MATCH(C159,Deviz!$B$5:$B$204,0))="Suplimentar",INDEX(Deviz!$I$5:$I$204,MATCH(C159,Deviz!$B$5:$B$204,0))&lt;&gt;"Da"),"Suplimentar neaprobat. ",""),"")))</f>
        <v/>
      </c>
    </row>
    <row r="160" spans="1:11" x14ac:dyDescent="0.2">
      <c r="A160" s="1" t="str">
        <f>IF(B160="","",B160&amp;"|"&amp;COUNTIF(INDEX($B:$B,5):B160,B160))</f>
        <v/>
      </c>
      <c r="B160" s="20"/>
      <c r="C160" s="20"/>
      <c r="D160" s="21" t="str">
        <f>IF(C160="","",IFERROR(INDEX(Deviz!$C$5:$C$204,MATCH(C160,Deviz!$B$5:$B$204,0)),""))</f>
        <v/>
      </c>
      <c r="E160" s="22" t="str">
        <f>IF(C160="","",IFERROR(INDEX(Deviz!$D$5:$D$204,MATCH(C160,Deviz!$B$5:$B$204,0)),""))</f>
        <v/>
      </c>
      <c r="F160" s="23" t="str">
        <f>IF(C160="","",IFERROR(INDEX(Deviz!$F$5:$F$204,MATCH(C160,Deviz!$B$5:$B$204,0)),""))</f>
        <v/>
      </c>
      <c r="G160" s="24"/>
      <c r="H160" s="23" t="str">
        <f t="shared" si="2"/>
        <v/>
      </c>
      <c r="I160" s="20"/>
      <c r="J160" s="25"/>
      <c r="K160" s="26" t="str">
        <f>IF(B160="","",TRIM(IF(AND(C160&lt;&gt;"",D160=""),"Cod inexistent în deviz. ","")&amp;IF(N(G160)&lt;=0,"Lipsește cantitatea. ","")&amp;IF(I160&lt;&gt;"Da","Neconfirmat de beneficiar. ","")&amp;IF(AND(C160&lt;&gt;"",D160&lt;&gt;""),IF(AND(INDEX(Deviz!$H$5:$H$204,MATCH(C160,Deviz!$B$5:$B$204,0))="Suplimentar",INDEX(Deviz!$I$5:$I$204,MATCH(C160,Deviz!$B$5:$B$204,0))&lt;&gt;"Da"),"Suplimentar neaprobat. ",""),"")))</f>
        <v/>
      </c>
    </row>
    <row r="161" spans="1:11" x14ac:dyDescent="0.2">
      <c r="A161" s="1" t="str">
        <f>IF(B161="","",B161&amp;"|"&amp;COUNTIF(INDEX($B:$B,5):B161,B161))</f>
        <v/>
      </c>
      <c r="B161" s="20"/>
      <c r="C161" s="20"/>
      <c r="D161" s="21" t="str">
        <f>IF(C161="","",IFERROR(INDEX(Deviz!$C$5:$C$204,MATCH(C161,Deviz!$B$5:$B$204,0)),""))</f>
        <v/>
      </c>
      <c r="E161" s="22" t="str">
        <f>IF(C161="","",IFERROR(INDEX(Deviz!$D$5:$D$204,MATCH(C161,Deviz!$B$5:$B$204,0)),""))</f>
        <v/>
      </c>
      <c r="F161" s="23" t="str">
        <f>IF(C161="","",IFERROR(INDEX(Deviz!$F$5:$F$204,MATCH(C161,Deviz!$B$5:$B$204,0)),""))</f>
        <v/>
      </c>
      <c r="G161" s="24"/>
      <c r="H161" s="23" t="str">
        <f t="shared" si="2"/>
        <v/>
      </c>
      <c r="I161" s="20"/>
      <c r="J161" s="25"/>
      <c r="K161" s="26" t="str">
        <f>IF(B161="","",TRIM(IF(AND(C161&lt;&gt;"",D161=""),"Cod inexistent în deviz. ","")&amp;IF(N(G161)&lt;=0,"Lipsește cantitatea. ","")&amp;IF(I161&lt;&gt;"Da","Neconfirmat de beneficiar. ","")&amp;IF(AND(C161&lt;&gt;"",D161&lt;&gt;""),IF(AND(INDEX(Deviz!$H$5:$H$204,MATCH(C161,Deviz!$B$5:$B$204,0))="Suplimentar",INDEX(Deviz!$I$5:$I$204,MATCH(C161,Deviz!$B$5:$B$204,0))&lt;&gt;"Da"),"Suplimentar neaprobat. ",""),"")))</f>
        <v/>
      </c>
    </row>
    <row r="162" spans="1:11" x14ac:dyDescent="0.2">
      <c r="A162" s="1" t="str">
        <f>IF(B162="","",B162&amp;"|"&amp;COUNTIF(INDEX($B:$B,5):B162,B162))</f>
        <v/>
      </c>
      <c r="B162" s="20"/>
      <c r="C162" s="20"/>
      <c r="D162" s="21" t="str">
        <f>IF(C162="","",IFERROR(INDEX(Deviz!$C$5:$C$204,MATCH(C162,Deviz!$B$5:$B$204,0)),""))</f>
        <v/>
      </c>
      <c r="E162" s="22" t="str">
        <f>IF(C162="","",IFERROR(INDEX(Deviz!$D$5:$D$204,MATCH(C162,Deviz!$B$5:$B$204,0)),""))</f>
        <v/>
      </c>
      <c r="F162" s="23" t="str">
        <f>IF(C162="","",IFERROR(INDEX(Deviz!$F$5:$F$204,MATCH(C162,Deviz!$B$5:$B$204,0)),""))</f>
        <v/>
      </c>
      <c r="G162" s="24"/>
      <c r="H162" s="23" t="str">
        <f t="shared" si="2"/>
        <v/>
      </c>
      <c r="I162" s="20"/>
      <c r="J162" s="25"/>
      <c r="K162" s="26" t="str">
        <f>IF(B162="","",TRIM(IF(AND(C162&lt;&gt;"",D162=""),"Cod inexistent în deviz. ","")&amp;IF(N(G162)&lt;=0,"Lipsește cantitatea. ","")&amp;IF(I162&lt;&gt;"Da","Neconfirmat de beneficiar. ","")&amp;IF(AND(C162&lt;&gt;"",D162&lt;&gt;""),IF(AND(INDEX(Deviz!$H$5:$H$204,MATCH(C162,Deviz!$B$5:$B$204,0))="Suplimentar",INDEX(Deviz!$I$5:$I$204,MATCH(C162,Deviz!$B$5:$B$204,0))&lt;&gt;"Da"),"Suplimentar neaprobat. ",""),"")))</f>
        <v/>
      </c>
    </row>
    <row r="163" spans="1:11" x14ac:dyDescent="0.2">
      <c r="A163" s="1" t="str">
        <f>IF(B163="","",B163&amp;"|"&amp;COUNTIF(INDEX($B:$B,5):B163,B163))</f>
        <v/>
      </c>
      <c r="B163" s="20"/>
      <c r="C163" s="20"/>
      <c r="D163" s="21" t="str">
        <f>IF(C163="","",IFERROR(INDEX(Deviz!$C$5:$C$204,MATCH(C163,Deviz!$B$5:$B$204,0)),""))</f>
        <v/>
      </c>
      <c r="E163" s="22" t="str">
        <f>IF(C163="","",IFERROR(INDEX(Deviz!$D$5:$D$204,MATCH(C163,Deviz!$B$5:$B$204,0)),""))</f>
        <v/>
      </c>
      <c r="F163" s="23" t="str">
        <f>IF(C163="","",IFERROR(INDEX(Deviz!$F$5:$F$204,MATCH(C163,Deviz!$B$5:$B$204,0)),""))</f>
        <v/>
      </c>
      <c r="G163" s="24"/>
      <c r="H163" s="23" t="str">
        <f t="shared" si="2"/>
        <v/>
      </c>
      <c r="I163" s="20"/>
      <c r="J163" s="25"/>
      <c r="K163" s="26" t="str">
        <f>IF(B163="","",TRIM(IF(AND(C163&lt;&gt;"",D163=""),"Cod inexistent în deviz. ","")&amp;IF(N(G163)&lt;=0,"Lipsește cantitatea. ","")&amp;IF(I163&lt;&gt;"Da","Neconfirmat de beneficiar. ","")&amp;IF(AND(C163&lt;&gt;"",D163&lt;&gt;""),IF(AND(INDEX(Deviz!$H$5:$H$204,MATCH(C163,Deviz!$B$5:$B$204,0))="Suplimentar",INDEX(Deviz!$I$5:$I$204,MATCH(C163,Deviz!$B$5:$B$204,0))&lt;&gt;"Da"),"Suplimentar neaprobat. ",""),"")))</f>
        <v/>
      </c>
    </row>
    <row r="164" spans="1:11" x14ac:dyDescent="0.2">
      <c r="A164" s="1" t="str">
        <f>IF(B164="","",B164&amp;"|"&amp;COUNTIF(INDEX($B:$B,5):B164,B164))</f>
        <v/>
      </c>
      <c r="B164" s="20"/>
      <c r="C164" s="20"/>
      <c r="D164" s="21" t="str">
        <f>IF(C164="","",IFERROR(INDEX(Deviz!$C$5:$C$204,MATCH(C164,Deviz!$B$5:$B$204,0)),""))</f>
        <v/>
      </c>
      <c r="E164" s="22" t="str">
        <f>IF(C164="","",IFERROR(INDEX(Deviz!$D$5:$D$204,MATCH(C164,Deviz!$B$5:$B$204,0)),""))</f>
        <v/>
      </c>
      <c r="F164" s="23" t="str">
        <f>IF(C164="","",IFERROR(INDEX(Deviz!$F$5:$F$204,MATCH(C164,Deviz!$B$5:$B$204,0)),""))</f>
        <v/>
      </c>
      <c r="G164" s="24"/>
      <c r="H164" s="23" t="str">
        <f t="shared" si="2"/>
        <v/>
      </c>
      <c r="I164" s="20"/>
      <c r="J164" s="25"/>
      <c r="K164" s="26" t="str">
        <f>IF(B164="","",TRIM(IF(AND(C164&lt;&gt;"",D164=""),"Cod inexistent în deviz. ","")&amp;IF(N(G164)&lt;=0,"Lipsește cantitatea. ","")&amp;IF(I164&lt;&gt;"Da","Neconfirmat de beneficiar. ","")&amp;IF(AND(C164&lt;&gt;"",D164&lt;&gt;""),IF(AND(INDEX(Deviz!$H$5:$H$204,MATCH(C164,Deviz!$B$5:$B$204,0))="Suplimentar",INDEX(Deviz!$I$5:$I$204,MATCH(C164,Deviz!$B$5:$B$204,0))&lt;&gt;"Da"),"Suplimentar neaprobat. ",""),"")))</f>
        <v/>
      </c>
    </row>
    <row r="165" spans="1:11" x14ac:dyDescent="0.2">
      <c r="A165" s="1" t="str">
        <f>IF(B165="","",B165&amp;"|"&amp;COUNTIF(INDEX($B:$B,5):B165,B165))</f>
        <v/>
      </c>
      <c r="B165" s="20"/>
      <c r="C165" s="20"/>
      <c r="D165" s="21" t="str">
        <f>IF(C165="","",IFERROR(INDEX(Deviz!$C$5:$C$204,MATCH(C165,Deviz!$B$5:$B$204,0)),""))</f>
        <v/>
      </c>
      <c r="E165" s="22" t="str">
        <f>IF(C165="","",IFERROR(INDEX(Deviz!$D$5:$D$204,MATCH(C165,Deviz!$B$5:$B$204,0)),""))</f>
        <v/>
      </c>
      <c r="F165" s="23" t="str">
        <f>IF(C165="","",IFERROR(INDEX(Deviz!$F$5:$F$204,MATCH(C165,Deviz!$B$5:$B$204,0)),""))</f>
        <v/>
      </c>
      <c r="G165" s="24"/>
      <c r="H165" s="23" t="str">
        <f t="shared" si="2"/>
        <v/>
      </c>
      <c r="I165" s="20"/>
      <c r="J165" s="25"/>
      <c r="K165" s="26" t="str">
        <f>IF(B165="","",TRIM(IF(AND(C165&lt;&gt;"",D165=""),"Cod inexistent în deviz. ","")&amp;IF(N(G165)&lt;=0,"Lipsește cantitatea. ","")&amp;IF(I165&lt;&gt;"Da","Neconfirmat de beneficiar. ","")&amp;IF(AND(C165&lt;&gt;"",D165&lt;&gt;""),IF(AND(INDEX(Deviz!$H$5:$H$204,MATCH(C165,Deviz!$B$5:$B$204,0))="Suplimentar",INDEX(Deviz!$I$5:$I$204,MATCH(C165,Deviz!$B$5:$B$204,0))&lt;&gt;"Da"),"Suplimentar neaprobat. ",""),"")))</f>
        <v/>
      </c>
    </row>
    <row r="166" spans="1:11" x14ac:dyDescent="0.2">
      <c r="A166" s="1" t="str">
        <f>IF(B166="","",B166&amp;"|"&amp;COUNTIF(INDEX($B:$B,5):B166,B166))</f>
        <v/>
      </c>
      <c r="B166" s="20"/>
      <c r="C166" s="20"/>
      <c r="D166" s="21" t="str">
        <f>IF(C166="","",IFERROR(INDEX(Deviz!$C$5:$C$204,MATCH(C166,Deviz!$B$5:$B$204,0)),""))</f>
        <v/>
      </c>
      <c r="E166" s="22" t="str">
        <f>IF(C166="","",IFERROR(INDEX(Deviz!$D$5:$D$204,MATCH(C166,Deviz!$B$5:$B$204,0)),""))</f>
        <v/>
      </c>
      <c r="F166" s="23" t="str">
        <f>IF(C166="","",IFERROR(INDEX(Deviz!$F$5:$F$204,MATCH(C166,Deviz!$B$5:$B$204,0)),""))</f>
        <v/>
      </c>
      <c r="G166" s="24"/>
      <c r="H166" s="23" t="str">
        <f t="shared" si="2"/>
        <v/>
      </c>
      <c r="I166" s="20"/>
      <c r="J166" s="25"/>
      <c r="K166" s="26" t="str">
        <f>IF(B166="","",TRIM(IF(AND(C166&lt;&gt;"",D166=""),"Cod inexistent în deviz. ","")&amp;IF(N(G166)&lt;=0,"Lipsește cantitatea. ","")&amp;IF(I166&lt;&gt;"Da","Neconfirmat de beneficiar. ","")&amp;IF(AND(C166&lt;&gt;"",D166&lt;&gt;""),IF(AND(INDEX(Deviz!$H$5:$H$204,MATCH(C166,Deviz!$B$5:$B$204,0))="Suplimentar",INDEX(Deviz!$I$5:$I$204,MATCH(C166,Deviz!$B$5:$B$204,0))&lt;&gt;"Da"),"Suplimentar neaprobat. ",""),"")))</f>
        <v/>
      </c>
    </row>
    <row r="167" spans="1:11" x14ac:dyDescent="0.2">
      <c r="A167" s="1" t="str">
        <f>IF(B167="","",B167&amp;"|"&amp;COUNTIF(INDEX($B:$B,5):B167,B167))</f>
        <v/>
      </c>
      <c r="B167" s="20"/>
      <c r="C167" s="20"/>
      <c r="D167" s="21" t="str">
        <f>IF(C167="","",IFERROR(INDEX(Deviz!$C$5:$C$204,MATCH(C167,Deviz!$B$5:$B$204,0)),""))</f>
        <v/>
      </c>
      <c r="E167" s="22" t="str">
        <f>IF(C167="","",IFERROR(INDEX(Deviz!$D$5:$D$204,MATCH(C167,Deviz!$B$5:$B$204,0)),""))</f>
        <v/>
      </c>
      <c r="F167" s="23" t="str">
        <f>IF(C167="","",IFERROR(INDEX(Deviz!$F$5:$F$204,MATCH(C167,Deviz!$B$5:$B$204,0)),""))</f>
        <v/>
      </c>
      <c r="G167" s="24"/>
      <c r="H167" s="23" t="str">
        <f t="shared" si="2"/>
        <v/>
      </c>
      <c r="I167" s="20"/>
      <c r="J167" s="25"/>
      <c r="K167" s="26" t="str">
        <f>IF(B167="","",TRIM(IF(AND(C167&lt;&gt;"",D167=""),"Cod inexistent în deviz. ","")&amp;IF(N(G167)&lt;=0,"Lipsește cantitatea. ","")&amp;IF(I167&lt;&gt;"Da","Neconfirmat de beneficiar. ","")&amp;IF(AND(C167&lt;&gt;"",D167&lt;&gt;""),IF(AND(INDEX(Deviz!$H$5:$H$204,MATCH(C167,Deviz!$B$5:$B$204,0))="Suplimentar",INDEX(Deviz!$I$5:$I$204,MATCH(C167,Deviz!$B$5:$B$204,0))&lt;&gt;"Da"),"Suplimentar neaprobat. ",""),"")))</f>
        <v/>
      </c>
    </row>
    <row r="168" spans="1:11" x14ac:dyDescent="0.2">
      <c r="A168" s="1" t="str">
        <f>IF(B168="","",B168&amp;"|"&amp;COUNTIF(INDEX($B:$B,5):B168,B168))</f>
        <v/>
      </c>
      <c r="B168" s="20"/>
      <c r="C168" s="20"/>
      <c r="D168" s="21" t="str">
        <f>IF(C168="","",IFERROR(INDEX(Deviz!$C$5:$C$204,MATCH(C168,Deviz!$B$5:$B$204,0)),""))</f>
        <v/>
      </c>
      <c r="E168" s="22" t="str">
        <f>IF(C168="","",IFERROR(INDEX(Deviz!$D$5:$D$204,MATCH(C168,Deviz!$B$5:$B$204,0)),""))</f>
        <v/>
      </c>
      <c r="F168" s="23" t="str">
        <f>IF(C168="","",IFERROR(INDEX(Deviz!$F$5:$F$204,MATCH(C168,Deviz!$B$5:$B$204,0)),""))</f>
        <v/>
      </c>
      <c r="G168" s="24"/>
      <c r="H168" s="23" t="str">
        <f t="shared" si="2"/>
        <v/>
      </c>
      <c r="I168" s="20"/>
      <c r="J168" s="25"/>
      <c r="K168" s="26" t="str">
        <f>IF(B168="","",TRIM(IF(AND(C168&lt;&gt;"",D168=""),"Cod inexistent în deviz. ","")&amp;IF(N(G168)&lt;=0,"Lipsește cantitatea. ","")&amp;IF(I168&lt;&gt;"Da","Neconfirmat de beneficiar. ","")&amp;IF(AND(C168&lt;&gt;"",D168&lt;&gt;""),IF(AND(INDEX(Deviz!$H$5:$H$204,MATCH(C168,Deviz!$B$5:$B$204,0))="Suplimentar",INDEX(Deviz!$I$5:$I$204,MATCH(C168,Deviz!$B$5:$B$204,0))&lt;&gt;"Da"),"Suplimentar neaprobat. ",""),"")))</f>
        <v/>
      </c>
    </row>
    <row r="169" spans="1:11" x14ac:dyDescent="0.2">
      <c r="A169" s="1" t="str">
        <f>IF(B169="","",B169&amp;"|"&amp;COUNTIF(INDEX($B:$B,5):B169,B169))</f>
        <v/>
      </c>
      <c r="B169" s="20"/>
      <c r="C169" s="20"/>
      <c r="D169" s="21" t="str">
        <f>IF(C169="","",IFERROR(INDEX(Deviz!$C$5:$C$204,MATCH(C169,Deviz!$B$5:$B$204,0)),""))</f>
        <v/>
      </c>
      <c r="E169" s="22" t="str">
        <f>IF(C169="","",IFERROR(INDEX(Deviz!$D$5:$D$204,MATCH(C169,Deviz!$B$5:$B$204,0)),""))</f>
        <v/>
      </c>
      <c r="F169" s="23" t="str">
        <f>IF(C169="","",IFERROR(INDEX(Deviz!$F$5:$F$204,MATCH(C169,Deviz!$B$5:$B$204,0)),""))</f>
        <v/>
      </c>
      <c r="G169" s="24"/>
      <c r="H169" s="23" t="str">
        <f t="shared" si="2"/>
        <v/>
      </c>
      <c r="I169" s="20"/>
      <c r="J169" s="25"/>
      <c r="K169" s="26" t="str">
        <f>IF(B169="","",TRIM(IF(AND(C169&lt;&gt;"",D169=""),"Cod inexistent în deviz. ","")&amp;IF(N(G169)&lt;=0,"Lipsește cantitatea. ","")&amp;IF(I169&lt;&gt;"Da","Neconfirmat de beneficiar. ","")&amp;IF(AND(C169&lt;&gt;"",D169&lt;&gt;""),IF(AND(INDEX(Deviz!$H$5:$H$204,MATCH(C169,Deviz!$B$5:$B$204,0))="Suplimentar",INDEX(Deviz!$I$5:$I$204,MATCH(C169,Deviz!$B$5:$B$204,0))&lt;&gt;"Da"),"Suplimentar neaprobat. ",""),"")))</f>
        <v/>
      </c>
    </row>
    <row r="170" spans="1:11" x14ac:dyDescent="0.2">
      <c r="A170" s="1" t="str">
        <f>IF(B170="","",B170&amp;"|"&amp;COUNTIF(INDEX($B:$B,5):B170,B170))</f>
        <v/>
      </c>
      <c r="B170" s="20"/>
      <c r="C170" s="20"/>
      <c r="D170" s="21" t="str">
        <f>IF(C170="","",IFERROR(INDEX(Deviz!$C$5:$C$204,MATCH(C170,Deviz!$B$5:$B$204,0)),""))</f>
        <v/>
      </c>
      <c r="E170" s="22" t="str">
        <f>IF(C170="","",IFERROR(INDEX(Deviz!$D$5:$D$204,MATCH(C170,Deviz!$B$5:$B$204,0)),""))</f>
        <v/>
      </c>
      <c r="F170" s="23" t="str">
        <f>IF(C170="","",IFERROR(INDEX(Deviz!$F$5:$F$204,MATCH(C170,Deviz!$B$5:$B$204,0)),""))</f>
        <v/>
      </c>
      <c r="G170" s="24"/>
      <c r="H170" s="23" t="str">
        <f t="shared" si="2"/>
        <v/>
      </c>
      <c r="I170" s="20"/>
      <c r="J170" s="25"/>
      <c r="K170" s="26" t="str">
        <f>IF(B170="","",TRIM(IF(AND(C170&lt;&gt;"",D170=""),"Cod inexistent în deviz. ","")&amp;IF(N(G170)&lt;=0,"Lipsește cantitatea. ","")&amp;IF(I170&lt;&gt;"Da","Neconfirmat de beneficiar. ","")&amp;IF(AND(C170&lt;&gt;"",D170&lt;&gt;""),IF(AND(INDEX(Deviz!$H$5:$H$204,MATCH(C170,Deviz!$B$5:$B$204,0))="Suplimentar",INDEX(Deviz!$I$5:$I$204,MATCH(C170,Deviz!$B$5:$B$204,0))&lt;&gt;"Da"),"Suplimentar neaprobat. ",""),"")))</f>
        <v/>
      </c>
    </row>
    <row r="171" spans="1:11" x14ac:dyDescent="0.2">
      <c r="A171" s="1" t="str">
        <f>IF(B171="","",B171&amp;"|"&amp;COUNTIF(INDEX($B:$B,5):B171,B171))</f>
        <v/>
      </c>
      <c r="B171" s="20"/>
      <c r="C171" s="20"/>
      <c r="D171" s="21" t="str">
        <f>IF(C171="","",IFERROR(INDEX(Deviz!$C$5:$C$204,MATCH(C171,Deviz!$B$5:$B$204,0)),""))</f>
        <v/>
      </c>
      <c r="E171" s="22" t="str">
        <f>IF(C171="","",IFERROR(INDEX(Deviz!$D$5:$D$204,MATCH(C171,Deviz!$B$5:$B$204,0)),""))</f>
        <v/>
      </c>
      <c r="F171" s="23" t="str">
        <f>IF(C171="","",IFERROR(INDEX(Deviz!$F$5:$F$204,MATCH(C171,Deviz!$B$5:$B$204,0)),""))</f>
        <v/>
      </c>
      <c r="G171" s="24"/>
      <c r="H171" s="23" t="str">
        <f t="shared" si="2"/>
        <v/>
      </c>
      <c r="I171" s="20"/>
      <c r="J171" s="25"/>
      <c r="K171" s="26" t="str">
        <f>IF(B171="","",TRIM(IF(AND(C171&lt;&gt;"",D171=""),"Cod inexistent în deviz. ","")&amp;IF(N(G171)&lt;=0,"Lipsește cantitatea. ","")&amp;IF(I171&lt;&gt;"Da","Neconfirmat de beneficiar. ","")&amp;IF(AND(C171&lt;&gt;"",D171&lt;&gt;""),IF(AND(INDEX(Deviz!$H$5:$H$204,MATCH(C171,Deviz!$B$5:$B$204,0))="Suplimentar",INDEX(Deviz!$I$5:$I$204,MATCH(C171,Deviz!$B$5:$B$204,0))&lt;&gt;"Da"),"Suplimentar neaprobat. ",""),"")))</f>
        <v/>
      </c>
    </row>
    <row r="172" spans="1:11" x14ac:dyDescent="0.2">
      <c r="A172" s="1" t="str">
        <f>IF(B172="","",B172&amp;"|"&amp;COUNTIF(INDEX($B:$B,5):B172,B172))</f>
        <v/>
      </c>
      <c r="B172" s="20"/>
      <c r="C172" s="20"/>
      <c r="D172" s="21" t="str">
        <f>IF(C172="","",IFERROR(INDEX(Deviz!$C$5:$C$204,MATCH(C172,Deviz!$B$5:$B$204,0)),""))</f>
        <v/>
      </c>
      <c r="E172" s="22" t="str">
        <f>IF(C172="","",IFERROR(INDEX(Deviz!$D$5:$D$204,MATCH(C172,Deviz!$B$5:$B$204,0)),""))</f>
        <v/>
      </c>
      <c r="F172" s="23" t="str">
        <f>IF(C172="","",IFERROR(INDEX(Deviz!$F$5:$F$204,MATCH(C172,Deviz!$B$5:$B$204,0)),""))</f>
        <v/>
      </c>
      <c r="G172" s="24"/>
      <c r="H172" s="23" t="str">
        <f t="shared" si="2"/>
        <v/>
      </c>
      <c r="I172" s="20"/>
      <c r="J172" s="25"/>
      <c r="K172" s="26" t="str">
        <f>IF(B172="","",TRIM(IF(AND(C172&lt;&gt;"",D172=""),"Cod inexistent în deviz. ","")&amp;IF(N(G172)&lt;=0,"Lipsește cantitatea. ","")&amp;IF(I172&lt;&gt;"Da","Neconfirmat de beneficiar. ","")&amp;IF(AND(C172&lt;&gt;"",D172&lt;&gt;""),IF(AND(INDEX(Deviz!$H$5:$H$204,MATCH(C172,Deviz!$B$5:$B$204,0))="Suplimentar",INDEX(Deviz!$I$5:$I$204,MATCH(C172,Deviz!$B$5:$B$204,0))&lt;&gt;"Da"),"Suplimentar neaprobat. ",""),"")))</f>
        <v/>
      </c>
    </row>
    <row r="173" spans="1:11" x14ac:dyDescent="0.2">
      <c r="A173" s="1" t="str">
        <f>IF(B173="","",B173&amp;"|"&amp;COUNTIF(INDEX($B:$B,5):B173,B173))</f>
        <v/>
      </c>
      <c r="B173" s="20"/>
      <c r="C173" s="20"/>
      <c r="D173" s="21" t="str">
        <f>IF(C173="","",IFERROR(INDEX(Deviz!$C$5:$C$204,MATCH(C173,Deviz!$B$5:$B$204,0)),""))</f>
        <v/>
      </c>
      <c r="E173" s="22" t="str">
        <f>IF(C173="","",IFERROR(INDEX(Deviz!$D$5:$D$204,MATCH(C173,Deviz!$B$5:$B$204,0)),""))</f>
        <v/>
      </c>
      <c r="F173" s="23" t="str">
        <f>IF(C173="","",IFERROR(INDEX(Deviz!$F$5:$F$204,MATCH(C173,Deviz!$B$5:$B$204,0)),""))</f>
        <v/>
      </c>
      <c r="G173" s="24"/>
      <c r="H173" s="23" t="str">
        <f t="shared" si="2"/>
        <v/>
      </c>
      <c r="I173" s="20"/>
      <c r="J173" s="25"/>
      <c r="K173" s="26" t="str">
        <f>IF(B173="","",TRIM(IF(AND(C173&lt;&gt;"",D173=""),"Cod inexistent în deviz. ","")&amp;IF(N(G173)&lt;=0,"Lipsește cantitatea. ","")&amp;IF(I173&lt;&gt;"Da","Neconfirmat de beneficiar. ","")&amp;IF(AND(C173&lt;&gt;"",D173&lt;&gt;""),IF(AND(INDEX(Deviz!$H$5:$H$204,MATCH(C173,Deviz!$B$5:$B$204,0))="Suplimentar",INDEX(Deviz!$I$5:$I$204,MATCH(C173,Deviz!$B$5:$B$204,0))&lt;&gt;"Da"),"Suplimentar neaprobat. ",""),"")))</f>
        <v/>
      </c>
    </row>
    <row r="174" spans="1:11" x14ac:dyDescent="0.2">
      <c r="A174" s="1" t="str">
        <f>IF(B174="","",B174&amp;"|"&amp;COUNTIF(INDEX($B:$B,5):B174,B174))</f>
        <v/>
      </c>
      <c r="B174" s="20"/>
      <c r="C174" s="20"/>
      <c r="D174" s="21" t="str">
        <f>IF(C174="","",IFERROR(INDEX(Deviz!$C$5:$C$204,MATCH(C174,Deviz!$B$5:$B$204,0)),""))</f>
        <v/>
      </c>
      <c r="E174" s="22" t="str">
        <f>IF(C174="","",IFERROR(INDEX(Deviz!$D$5:$D$204,MATCH(C174,Deviz!$B$5:$B$204,0)),""))</f>
        <v/>
      </c>
      <c r="F174" s="23" t="str">
        <f>IF(C174="","",IFERROR(INDEX(Deviz!$F$5:$F$204,MATCH(C174,Deviz!$B$5:$B$204,0)),""))</f>
        <v/>
      </c>
      <c r="G174" s="24"/>
      <c r="H174" s="23" t="str">
        <f t="shared" si="2"/>
        <v/>
      </c>
      <c r="I174" s="20"/>
      <c r="J174" s="25"/>
      <c r="K174" s="26" t="str">
        <f>IF(B174="","",TRIM(IF(AND(C174&lt;&gt;"",D174=""),"Cod inexistent în deviz. ","")&amp;IF(N(G174)&lt;=0,"Lipsește cantitatea. ","")&amp;IF(I174&lt;&gt;"Da","Neconfirmat de beneficiar. ","")&amp;IF(AND(C174&lt;&gt;"",D174&lt;&gt;""),IF(AND(INDEX(Deviz!$H$5:$H$204,MATCH(C174,Deviz!$B$5:$B$204,0))="Suplimentar",INDEX(Deviz!$I$5:$I$204,MATCH(C174,Deviz!$B$5:$B$204,0))&lt;&gt;"Da"),"Suplimentar neaprobat. ",""),"")))</f>
        <v/>
      </c>
    </row>
    <row r="175" spans="1:11" x14ac:dyDescent="0.2">
      <c r="A175" s="1" t="str">
        <f>IF(B175="","",B175&amp;"|"&amp;COUNTIF(INDEX($B:$B,5):B175,B175))</f>
        <v/>
      </c>
      <c r="B175" s="20"/>
      <c r="C175" s="20"/>
      <c r="D175" s="21" t="str">
        <f>IF(C175="","",IFERROR(INDEX(Deviz!$C$5:$C$204,MATCH(C175,Deviz!$B$5:$B$204,0)),""))</f>
        <v/>
      </c>
      <c r="E175" s="22" t="str">
        <f>IF(C175="","",IFERROR(INDEX(Deviz!$D$5:$D$204,MATCH(C175,Deviz!$B$5:$B$204,0)),""))</f>
        <v/>
      </c>
      <c r="F175" s="23" t="str">
        <f>IF(C175="","",IFERROR(INDEX(Deviz!$F$5:$F$204,MATCH(C175,Deviz!$B$5:$B$204,0)),""))</f>
        <v/>
      </c>
      <c r="G175" s="24"/>
      <c r="H175" s="23" t="str">
        <f t="shared" si="2"/>
        <v/>
      </c>
      <c r="I175" s="20"/>
      <c r="J175" s="25"/>
      <c r="K175" s="26" t="str">
        <f>IF(B175="","",TRIM(IF(AND(C175&lt;&gt;"",D175=""),"Cod inexistent în deviz. ","")&amp;IF(N(G175)&lt;=0,"Lipsește cantitatea. ","")&amp;IF(I175&lt;&gt;"Da","Neconfirmat de beneficiar. ","")&amp;IF(AND(C175&lt;&gt;"",D175&lt;&gt;""),IF(AND(INDEX(Deviz!$H$5:$H$204,MATCH(C175,Deviz!$B$5:$B$204,0))="Suplimentar",INDEX(Deviz!$I$5:$I$204,MATCH(C175,Deviz!$B$5:$B$204,0))&lt;&gt;"Da"),"Suplimentar neaprobat. ",""),"")))</f>
        <v/>
      </c>
    </row>
    <row r="176" spans="1:11" x14ac:dyDescent="0.2">
      <c r="A176" s="1" t="str">
        <f>IF(B176="","",B176&amp;"|"&amp;COUNTIF(INDEX($B:$B,5):B176,B176))</f>
        <v/>
      </c>
      <c r="B176" s="20"/>
      <c r="C176" s="20"/>
      <c r="D176" s="21" t="str">
        <f>IF(C176="","",IFERROR(INDEX(Deviz!$C$5:$C$204,MATCH(C176,Deviz!$B$5:$B$204,0)),""))</f>
        <v/>
      </c>
      <c r="E176" s="22" t="str">
        <f>IF(C176="","",IFERROR(INDEX(Deviz!$D$5:$D$204,MATCH(C176,Deviz!$B$5:$B$204,0)),""))</f>
        <v/>
      </c>
      <c r="F176" s="23" t="str">
        <f>IF(C176="","",IFERROR(INDEX(Deviz!$F$5:$F$204,MATCH(C176,Deviz!$B$5:$B$204,0)),""))</f>
        <v/>
      </c>
      <c r="G176" s="24"/>
      <c r="H176" s="23" t="str">
        <f t="shared" si="2"/>
        <v/>
      </c>
      <c r="I176" s="20"/>
      <c r="J176" s="25"/>
      <c r="K176" s="26" t="str">
        <f>IF(B176="","",TRIM(IF(AND(C176&lt;&gt;"",D176=""),"Cod inexistent în deviz. ","")&amp;IF(N(G176)&lt;=0,"Lipsește cantitatea. ","")&amp;IF(I176&lt;&gt;"Da","Neconfirmat de beneficiar. ","")&amp;IF(AND(C176&lt;&gt;"",D176&lt;&gt;""),IF(AND(INDEX(Deviz!$H$5:$H$204,MATCH(C176,Deviz!$B$5:$B$204,0))="Suplimentar",INDEX(Deviz!$I$5:$I$204,MATCH(C176,Deviz!$B$5:$B$204,0))&lt;&gt;"Da"),"Suplimentar neaprobat. ",""),"")))</f>
        <v/>
      </c>
    </row>
    <row r="177" spans="1:11" x14ac:dyDescent="0.2">
      <c r="A177" s="1" t="str">
        <f>IF(B177="","",B177&amp;"|"&amp;COUNTIF(INDEX($B:$B,5):B177,B177))</f>
        <v/>
      </c>
      <c r="B177" s="20"/>
      <c r="C177" s="20"/>
      <c r="D177" s="21" t="str">
        <f>IF(C177="","",IFERROR(INDEX(Deviz!$C$5:$C$204,MATCH(C177,Deviz!$B$5:$B$204,0)),""))</f>
        <v/>
      </c>
      <c r="E177" s="22" t="str">
        <f>IF(C177="","",IFERROR(INDEX(Deviz!$D$5:$D$204,MATCH(C177,Deviz!$B$5:$B$204,0)),""))</f>
        <v/>
      </c>
      <c r="F177" s="23" t="str">
        <f>IF(C177="","",IFERROR(INDEX(Deviz!$F$5:$F$204,MATCH(C177,Deviz!$B$5:$B$204,0)),""))</f>
        <v/>
      </c>
      <c r="G177" s="24"/>
      <c r="H177" s="23" t="str">
        <f t="shared" si="2"/>
        <v/>
      </c>
      <c r="I177" s="20"/>
      <c r="J177" s="25"/>
      <c r="K177" s="26" t="str">
        <f>IF(B177="","",TRIM(IF(AND(C177&lt;&gt;"",D177=""),"Cod inexistent în deviz. ","")&amp;IF(N(G177)&lt;=0,"Lipsește cantitatea. ","")&amp;IF(I177&lt;&gt;"Da","Neconfirmat de beneficiar. ","")&amp;IF(AND(C177&lt;&gt;"",D177&lt;&gt;""),IF(AND(INDEX(Deviz!$H$5:$H$204,MATCH(C177,Deviz!$B$5:$B$204,0))="Suplimentar",INDEX(Deviz!$I$5:$I$204,MATCH(C177,Deviz!$B$5:$B$204,0))&lt;&gt;"Da"),"Suplimentar neaprobat. ",""),"")))</f>
        <v/>
      </c>
    </row>
    <row r="178" spans="1:11" x14ac:dyDescent="0.2">
      <c r="A178" s="1" t="str">
        <f>IF(B178="","",B178&amp;"|"&amp;COUNTIF(INDEX($B:$B,5):B178,B178))</f>
        <v/>
      </c>
      <c r="B178" s="20"/>
      <c r="C178" s="20"/>
      <c r="D178" s="21" t="str">
        <f>IF(C178="","",IFERROR(INDEX(Deviz!$C$5:$C$204,MATCH(C178,Deviz!$B$5:$B$204,0)),""))</f>
        <v/>
      </c>
      <c r="E178" s="22" t="str">
        <f>IF(C178="","",IFERROR(INDEX(Deviz!$D$5:$D$204,MATCH(C178,Deviz!$B$5:$B$204,0)),""))</f>
        <v/>
      </c>
      <c r="F178" s="23" t="str">
        <f>IF(C178="","",IFERROR(INDEX(Deviz!$F$5:$F$204,MATCH(C178,Deviz!$B$5:$B$204,0)),""))</f>
        <v/>
      </c>
      <c r="G178" s="24"/>
      <c r="H178" s="23" t="str">
        <f t="shared" si="2"/>
        <v/>
      </c>
      <c r="I178" s="20"/>
      <c r="J178" s="25"/>
      <c r="K178" s="26" t="str">
        <f>IF(B178="","",TRIM(IF(AND(C178&lt;&gt;"",D178=""),"Cod inexistent în deviz. ","")&amp;IF(N(G178)&lt;=0,"Lipsește cantitatea. ","")&amp;IF(I178&lt;&gt;"Da","Neconfirmat de beneficiar. ","")&amp;IF(AND(C178&lt;&gt;"",D178&lt;&gt;""),IF(AND(INDEX(Deviz!$H$5:$H$204,MATCH(C178,Deviz!$B$5:$B$204,0))="Suplimentar",INDEX(Deviz!$I$5:$I$204,MATCH(C178,Deviz!$B$5:$B$204,0))&lt;&gt;"Da"),"Suplimentar neaprobat. ",""),"")))</f>
        <v/>
      </c>
    </row>
    <row r="179" spans="1:11" x14ac:dyDescent="0.2">
      <c r="A179" s="1" t="str">
        <f>IF(B179="","",B179&amp;"|"&amp;COUNTIF(INDEX($B:$B,5):B179,B179))</f>
        <v/>
      </c>
      <c r="B179" s="20"/>
      <c r="C179" s="20"/>
      <c r="D179" s="21" t="str">
        <f>IF(C179="","",IFERROR(INDEX(Deviz!$C$5:$C$204,MATCH(C179,Deviz!$B$5:$B$204,0)),""))</f>
        <v/>
      </c>
      <c r="E179" s="22" t="str">
        <f>IF(C179="","",IFERROR(INDEX(Deviz!$D$5:$D$204,MATCH(C179,Deviz!$B$5:$B$204,0)),""))</f>
        <v/>
      </c>
      <c r="F179" s="23" t="str">
        <f>IF(C179="","",IFERROR(INDEX(Deviz!$F$5:$F$204,MATCH(C179,Deviz!$B$5:$B$204,0)),""))</f>
        <v/>
      </c>
      <c r="G179" s="24"/>
      <c r="H179" s="23" t="str">
        <f t="shared" si="2"/>
        <v/>
      </c>
      <c r="I179" s="20"/>
      <c r="J179" s="25"/>
      <c r="K179" s="26" t="str">
        <f>IF(B179="","",TRIM(IF(AND(C179&lt;&gt;"",D179=""),"Cod inexistent în deviz. ","")&amp;IF(N(G179)&lt;=0,"Lipsește cantitatea. ","")&amp;IF(I179&lt;&gt;"Da","Neconfirmat de beneficiar. ","")&amp;IF(AND(C179&lt;&gt;"",D179&lt;&gt;""),IF(AND(INDEX(Deviz!$H$5:$H$204,MATCH(C179,Deviz!$B$5:$B$204,0))="Suplimentar",INDEX(Deviz!$I$5:$I$204,MATCH(C179,Deviz!$B$5:$B$204,0))&lt;&gt;"Da"),"Suplimentar neaprobat. ",""),"")))</f>
        <v/>
      </c>
    </row>
    <row r="180" spans="1:11" x14ac:dyDescent="0.2">
      <c r="A180" s="1" t="str">
        <f>IF(B180="","",B180&amp;"|"&amp;COUNTIF(INDEX($B:$B,5):B180,B180))</f>
        <v/>
      </c>
      <c r="B180" s="20"/>
      <c r="C180" s="20"/>
      <c r="D180" s="21" t="str">
        <f>IF(C180="","",IFERROR(INDEX(Deviz!$C$5:$C$204,MATCH(C180,Deviz!$B$5:$B$204,0)),""))</f>
        <v/>
      </c>
      <c r="E180" s="22" t="str">
        <f>IF(C180="","",IFERROR(INDEX(Deviz!$D$5:$D$204,MATCH(C180,Deviz!$B$5:$B$204,0)),""))</f>
        <v/>
      </c>
      <c r="F180" s="23" t="str">
        <f>IF(C180="","",IFERROR(INDEX(Deviz!$F$5:$F$204,MATCH(C180,Deviz!$B$5:$B$204,0)),""))</f>
        <v/>
      </c>
      <c r="G180" s="24"/>
      <c r="H180" s="23" t="str">
        <f t="shared" si="2"/>
        <v/>
      </c>
      <c r="I180" s="20"/>
      <c r="J180" s="25"/>
      <c r="K180" s="26" t="str">
        <f>IF(B180="","",TRIM(IF(AND(C180&lt;&gt;"",D180=""),"Cod inexistent în deviz. ","")&amp;IF(N(G180)&lt;=0,"Lipsește cantitatea. ","")&amp;IF(I180&lt;&gt;"Da","Neconfirmat de beneficiar. ","")&amp;IF(AND(C180&lt;&gt;"",D180&lt;&gt;""),IF(AND(INDEX(Deviz!$H$5:$H$204,MATCH(C180,Deviz!$B$5:$B$204,0))="Suplimentar",INDEX(Deviz!$I$5:$I$204,MATCH(C180,Deviz!$B$5:$B$204,0))&lt;&gt;"Da"),"Suplimentar neaprobat. ",""),"")))</f>
        <v/>
      </c>
    </row>
    <row r="181" spans="1:11" x14ac:dyDescent="0.2">
      <c r="A181" s="1" t="str">
        <f>IF(B181="","",B181&amp;"|"&amp;COUNTIF(INDEX($B:$B,5):B181,B181))</f>
        <v/>
      </c>
      <c r="B181" s="20"/>
      <c r="C181" s="20"/>
      <c r="D181" s="21" t="str">
        <f>IF(C181="","",IFERROR(INDEX(Deviz!$C$5:$C$204,MATCH(C181,Deviz!$B$5:$B$204,0)),""))</f>
        <v/>
      </c>
      <c r="E181" s="22" t="str">
        <f>IF(C181="","",IFERROR(INDEX(Deviz!$D$5:$D$204,MATCH(C181,Deviz!$B$5:$B$204,0)),""))</f>
        <v/>
      </c>
      <c r="F181" s="23" t="str">
        <f>IF(C181="","",IFERROR(INDEX(Deviz!$F$5:$F$204,MATCH(C181,Deviz!$B$5:$B$204,0)),""))</f>
        <v/>
      </c>
      <c r="G181" s="24"/>
      <c r="H181" s="23" t="str">
        <f t="shared" si="2"/>
        <v/>
      </c>
      <c r="I181" s="20"/>
      <c r="J181" s="25"/>
      <c r="K181" s="26" t="str">
        <f>IF(B181="","",TRIM(IF(AND(C181&lt;&gt;"",D181=""),"Cod inexistent în deviz. ","")&amp;IF(N(G181)&lt;=0,"Lipsește cantitatea. ","")&amp;IF(I181&lt;&gt;"Da","Neconfirmat de beneficiar. ","")&amp;IF(AND(C181&lt;&gt;"",D181&lt;&gt;""),IF(AND(INDEX(Deviz!$H$5:$H$204,MATCH(C181,Deviz!$B$5:$B$204,0))="Suplimentar",INDEX(Deviz!$I$5:$I$204,MATCH(C181,Deviz!$B$5:$B$204,0))&lt;&gt;"Da"),"Suplimentar neaprobat. ",""),"")))</f>
        <v/>
      </c>
    </row>
    <row r="182" spans="1:11" x14ac:dyDescent="0.2">
      <c r="A182" s="1" t="str">
        <f>IF(B182="","",B182&amp;"|"&amp;COUNTIF(INDEX($B:$B,5):B182,B182))</f>
        <v/>
      </c>
      <c r="B182" s="20"/>
      <c r="C182" s="20"/>
      <c r="D182" s="21" t="str">
        <f>IF(C182="","",IFERROR(INDEX(Deviz!$C$5:$C$204,MATCH(C182,Deviz!$B$5:$B$204,0)),""))</f>
        <v/>
      </c>
      <c r="E182" s="22" t="str">
        <f>IF(C182="","",IFERROR(INDEX(Deviz!$D$5:$D$204,MATCH(C182,Deviz!$B$5:$B$204,0)),""))</f>
        <v/>
      </c>
      <c r="F182" s="23" t="str">
        <f>IF(C182="","",IFERROR(INDEX(Deviz!$F$5:$F$204,MATCH(C182,Deviz!$B$5:$B$204,0)),""))</f>
        <v/>
      </c>
      <c r="G182" s="24"/>
      <c r="H182" s="23" t="str">
        <f t="shared" si="2"/>
        <v/>
      </c>
      <c r="I182" s="20"/>
      <c r="J182" s="25"/>
      <c r="K182" s="26" t="str">
        <f>IF(B182="","",TRIM(IF(AND(C182&lt;&gt;"",D182=""),"Cod inexistent în deviz. ","")&amp;IF(N(G182)&lt;=0,"Lipsește cantitatea. ","")&amp;IF(I182&lt;&gt;"Da","Neconfirmat de beneficiar. ","")&amp;IF(AND(C182&lt;&gt;"",D182&lt;&gt;""),IF(AND(INDEX(Deviz!$H$5:$H$204,MATCH(C182,Deviz!$B$5:$B$204,0))="Suplimentar",INDEX(Deviz!$I$5:$I$204,MATCH(C182,Deviz!$B$5:$B$204,0))&lt;&gt;"Da"),"Suplimentar neaprobat. ",""),"")))</f>
        <v/>
      </c>
    </row>
    <row r="183" spans="1:11" x14ac:dyDescent="0.2">
      <c r="A183" s="1" t="str">
        <f>IF(B183="","",B183&amp;"|"&amp;COUNTIF(INDEX($B:$B,5):B183,B183))</f>
        <v/>
      </c>
      <c r="B183" s="20"/>
      <c r="C183" s="20"/>
      <c r="D183" s="21" t="str">
        <f>IF(C183="","",IFERROR(INDEX(Deviz!$C$5:$C$204,MATCH(C183,Deviz!$B$5:$B$204,0)),""))</f>
        <v/>
      </c>
      <c r="E183" s="22" t="str">
        <f>IF(C183="","",IFERROR(INDEX(Deviz!$D$5:$D$204,MATCH(C183,Deviz!$B$5:$B$204,0)),""))</f>
        <v/>
      </c>
      <c r="F183" s="23" t="str">
        <f>IF(C183="","",IFERROR(INDEX(Deviz!$F$5:$F$204,MATCH(C183,Deviz!$B$5:$B$204,0)),""))</f>
        <v/>
      </c>
      <c r="G183" s="24"/>
      <c r="H183" s="23" t="str">
        <f t="shared" si="2"/>
        <v/>
      </c>
      <c r="I183" s="20"/>
      <c r="J183" s="25"/>
      <c r="K183" s="26" t="str">
        <f>IF(B183="","",TRIM(IF(AND(C183&lt;&gt;"",D183=""),"Cod inexistent în deviz. ","")&amp;IF(N(G183)&lt;=0,"Lipsește cantitatea. ","")&amp;IF(I183&lt;&gt;"Da","Neconfirmat de beneficiar. ","")&amp;IF(AND(C183&lt;&gt;"",D183&lt;&gt;""),IF(AND(INDEX(Deviz!$H$5:$H$204,MATCH(C183,Deviz!$B$5:$B$204,0))="Suplimentar",INDEX(Deviz!$I$5:$I$204,MATCH(C183,Deviz!$B$5:$B$204,0))&lt;&gt;"Da"),"Suplimentar neaprobat. ",""),"")))</f>
        <v/>
      </c>
    </row>
    <row r="184" spans="1:11" x14ac:dyDescent="0.2">
      <c r="A184" s="1" t="str">
        <f>IF(B184="","",B184&amp;"|"&amp;COUNTIF(INDEX($B:$B,5):B184,B184))</f>
        <v/>
      </c>
      <c r="B184" s="20"/>
      <c r="C184" s="20"/>
      <c r="D184" s="21" t="str">
        <f>IF(C184="","",IFERROR(INDEX(Deviz!$C$5:$C$204,MATCH(C184,Deviz!$B$5:$B$204,0)),""))</f>
        <v/>
      </c>
      <c r="E184" s="22" t="str">
        <f>IF(C184="","",IFERROR(INDEX(Deviz!$D$5:$D$204,MATCH(C184,Deviz!$B$5:$B$204,0)),""))</f>
        <v/>
      </c>
      <c r="F184" s="23" t="str">
        <f>IF(C184="","",IFERROR(INDEX(Deviz!$F$5:$F$204,MATCH(C184,Deviz!$B$5:$B$204,0)),""))</f>
        <v/>
      </c>
      <c r="G184" s="24"/>
      <c r="H184" s="23" t="str">
        <f t="shared" si="2"/>
        <v/>
      </c>
      <c r="I184" s="20"/>
      <c r="J184" s="25"/>
      <c r="K184" s="26" t="str">
        <f>IF(B184="","",TRIM(IF(AND(C184&lt;&gt;"",D184=""),"Cod inexistent în deviz. ","")&amp;IF(N(G184)&lt;=0,"Lipsește cantitatea. ","")&amp;IF(I184&lt;&gt;"Da","Neconfirmat de beneficiar. ","")&amp;IF(AND(C184&lt;&gt;"",D184&lt;&gt;""),IF(AND(INDEX(Deviz!$H$5:$H$204,MATCH(C184,Deviz!$B$5:$B$204,0))="Suplimentar",INDEX(Deviz!$I$5:$I$204,MATCH(C184,Deviz!$B$5:$B$204,0))&lt;&gt;"Da"),"Suplimentar neaprobat. ",""),"")))</f>
        <v/>
      </c>
    </row>
    <row r="185" spans="1:11" x14ac:dyDescent="0.2">
      <c r="A185" s="1" t="str">
        <f>IF(B185="","",B185&amp;"|"&amp;COUNTIF(INDEX($B:$B,5):B185,B185))</f>
        <v/>
      </c>
      <c r="B185" s="20"/>
      <c r="C185" s="20"/>
      <c r="D185" s="21" t="str">
        <f>IF(C185="","",IFERROR(INDEX(Deviz!$C$5:$C$204,MATCH(C185,Deviz!$B$5:$B$204,0)),""))</f>
        <v/>
      </c>
      <c r="E185" s="22" t="str">
        <f>IF(C185="","",IFERROR(INDEX(Deviz!$D$5:$D$204,MATCH(C185,Deviz!$B$5:$B$204,0)),""))</f>
        <v/>
      </c>
      <c r="F185" s="23" t="str">
        <f>IF(C185="","",IFERROR(INDEX(Deviz!$F$5:$F$204,MATCH(C185,Deviz!$B$5:$B$204,0)),""))</f>
        <v/>
      </c>
      <c r="G185" s="24"/>
      <c r="H185" s="23" t="str">
        <f t="shared" si="2"/>
        <v/>
      </c>
      <c r="I185" s="20"/>
      <c r="J185" s="25"/>
      <c r="K185" s="26" t="str">
        <f>IF(B185="","",TRIM(IF(AND(C185&lt;&gt;"",D185=""),"Cod inexistent în deviz. ","")&amp;IF(N(G185)&lt;=0,"Lipsește cantitatea. ","")&amp;IF(I185&lt;&gt;"Da","Neconfirmat de beneficiar. ","")&amp;IF(AND(C185&lt;&gt;"",D185&lt;&gt;""),IF(AND(INDEX(Deviz!$H$5:$H$204,MATCH(C185,Deviz!$B$5:$B$204,0))="Suplimentar",INDEX(Deviz!$I$5:$I$204,MATCH(C185,Deviz!$B$5:$B$204,0))&lt;&gt;"Da"),"Suplimentar neaprobat. ",""),"")))</f>
        <v/>
      </c>
    </row>
    <row r="186" spans="1:11" x14ac:dyDescent="0.2">
      <c r="A186" s="1" t="str">
        <f>IF(B186="","",B186&amp;"|"&amp;COUNTIF(INDEX($B:$B,5):B186,B186))</f>
        <v/>
      </c>
      <c r="B186" s="20"/>
      <c r="C186" s="20"/>
      <c r="D186" s="21" t="str">
        <f>IF(C186="","",IFERROR(INDEX(Deviz!$C$5:$C$204,MATCH(C186,Deviz!$B$5:$B$204,0)),""))</f>
        <v/>
      </c>
      <c r="E186" s="22" t="str">
        <f>IF(C186="","",IFERROR(INDEX(Deviz!$D$5:$D$204,MATCH(C186,Deviz!$B$5:$B$204,0)),""))</f>
        <v/>
      </c>
      <c r="F186" s="23" t="str">
        <f>IF(C186="","",IFERROR(INDEX(Deviz!$F$5:$F$204,MATCH(C186,Deviz!$B$5:$B$204,0)),""))</f>
        <v/>
      </c>
      <c r="G186" s="24"/>
      <c r="H186" s="23" t="str">
        <f t="shared" si="2"/>
        <v/>
      </c>
      <c r="I186" s="20"/>
      <c r="J186" s="25"/>
      <c r="K186" s="26" t="str">
        <f>IF(B186="","",TRIM(IF(AND(C186&lt;&gt;"",D186=""),"Cod inexistent în deviz. ","")&amp;IF(N(G186)&lt;=0,"Lipsește cantitatea. ","")&amp;IF(I186&lt;&gt;"Da","Neconfirmat de beneficiar. ","")&amp;IF(AND(C186&lt;&gt;"",D186&lt;&gt;""),IF(AND(INDEX(Deviz!$H$5:$H$204,MATCH(C186,Deviz!$B$5:$B$204,0))="Suplimentar",INDEX(Deviz!$I$5:$I$204,MATCH(C186,Deviz!$B$5:$B$204,0))&lt;&gt;"Da"),"Suplimentar neaprobat. ",""),"")))</f>
        <v/>
      </c>
    </row>
    <row r="187" spans="1:11" x14ac:dyDescent="0.2">
      <c r="A187" s="1" t="str">
        <f>IF(B187="","",B187&amp;"|"&amp;COUNTIF(INDEX($B:$B,5):B187,B187))</f>
        <v/>
      </c>
      <c r="B187" s="20"/>
      <c r="C187" s="20"/>
      <c r="D187" s="21" t="str">
        <f>IF(C187="","",IFERROR(INDEX(Deviz!$C$5:$C$204,MATCH(C187,Deviz!$B$5:$B$204,0)),""))</f>
        <v/>
      </c>
      <c r="E187" s="22" t="str">
        <f>IF(C187="","",IFERROR(INDEX(Deviz!$D$5:$D$204,MATCH(C187,Deviz!$B$5:$B$204,0)),""))</f>
        <v/>
      </c>
      <c r="F187" s="23" t="str">
        <f>IF(C187="","",IFERROR(INDEX(Deviz!$F$5:$F$204,MATCH(C187,Deviz!$B$5:$B$204,0)),""))</f>
        <v/>
      </c>
      <c r="G187" s="24"/>
      <c r="H187" s="23" t="str">
        <f t="shared" si="2"/>
        <v/>
      </c>
      <c r="I187" s="20"/>
      <c r="J187" s="25"/>
      <c r="K187" s="26" t="str">
        <f>IF(B187="","",TRIM(IF(AND(C187&lt;&gt;"",D187=""),"Cod inexistent în deviz. ","")&amp;IF(N(G187)&lt;=0,"Lipsește cantitatea. ","")&amp;IF(I187&lt;&gt;"Da","Neconfirmat de beneficiar. ","")&amp;IF(AND(C187&lt;&gt;"",D187&lt;&gt;""),IF(AND(INDEX(Deviz!$H$5:$H$204,MATCH(C187,Deviz!$B$5:$B$204,0))="Suplimentar",INDEX(Deviz!$I$5:$I$204,MATCH(C187,Deviz!$B$5:$B$204,0))&lt;&gt;"Da"),"Suplimentar neaprobat. ",""),"")))</f>
        <v/>
      </c>
    </row>
    <row r="188" spans="1:11" x14ac:dyDescent="0.2">
      <c r="A188" s="1" t="str">
        <f>IF(B188="","",B188&amp;"|"&amp;COUNTIF(INDEX($B:$B,5):B188,B188))</f>
        <v/>
      </c>
      <c r="B188" s="20"/>
      <c r="C188" s="20"/>
      <c r="D188" s="21" t="str">
        <f>IF(C188="","",IFERROR(INDEX(Deviz!$C$5:$C$204,MATCH(C188,Deviz!$B$5:$B$204,0)),""))</f>
        <v/>
      </c>
      <c r="E188" s="22" t="str">
        <f>IF(C188="","",IFERROR(INDEX(Deviz!$D$5:$D$204,MATCH(C188,Deviz!$B$5:$B$204,0)),""))</f>
        <v/>
      </c>
      <c r="F188" s="23" t="str">
        <f>IF(C188="","",IFERROR(INDEX(Deviz!$F$5:$F$204,MATCH(C188,Deviz!$B$5:$B$204,0)),""))</f>
        <v/>
      </c>
      <c r="G188" s="24"/>
      <c r="H188" s="23" t="str">
        <f t="shared" si="2"/>
        <v/>
      </c>
      <c r="I188" s="20"/>
      <c r="J188" s="25"/>
      <c r="K188" s="26" t="str">
        <f>IF(B188="","",TRIM(IF(AND(C188&lt;&gt;"",D188=""),"Cod inexistent în deviz. ","")&amp;IF(N(G188)&lt;=0,"Lipsește cantitatea. ","")&amp;IF(I188&lt;&gt;"Da","Neconfirmat de beneficiar. ","")&amp;IF(AND(C188&lt;&gt;"",D188&lt;&gt;""),IF(AND(INDEX(Deviz!$H$5:$H$204,MATCH(C188,Deviz!$B$5:$B$204,0))="Suplimentar",INDEX(Deviz!$I$5:$I$204,MATCH(C188,Deviz!$B$5:$B$204,0))&lt;&gt;"Da"),"Suplimentar neaprobat. ",""),"")))</f>
        <v/>
      </c>
    </row>
    <row r="189" spans="1:11" x14ac:dyDescent="0.2">
      <c r="A189" s="1" t="str">
        <f>IF(B189="","",B189&amp;"|"&amp;COUNTIF(INDEX($B:$B,5):B189,B189))</f>
        <v/>
      </c>
      <c r="B189" s="20"/>
      <c r="C189" s="20"/>
      <c r="D189" s="21" t="str">
        <f>IF(C189="","",IFERROR(INDEX(Deviz!$C$5:$C$204,MATCH(C189,Deviz!$B$5:$B$204,0)),""))</f>
        <v/>
      </c>
      <c r="E189" s="22" t="str">
        <f>IF(C189="","",IFERROR(INDEX(Deviz!$D$5:$D$204,MATCH(C189,Deviz!$B$5:$B$204,0)),""))</f>
        <v/>
      </c>
      <c r="F189" s="23" t="str">
        <f>IF(C189="","",IFERROR(INDEX(Deviz!$F$5:$F$204,MATCH(C189,Deviz!$B$5:$B$204,0)),""))</f>
        <v/>
      </c>
      <c r="G189" s="24"/>
      <c r="H189" s="23" t="str">
        <f t="shared" si="2"/>
        <v/>
      </c>
      <c r="I189" s="20"/>
      <c r="J189" s="25"/>
      <c r="K189" s="26" t="str">
        <f>IF(B189="","",TRIM(IF(AND(C189&lt;&gt;"",D189=""),"Cod inexistent în deviz. ","")&amp;IF(N(G189)&lt;=0,"Lipsește cantitatea. ","")&amp;IF(I189&lt;&gt;"Da","Neconfirmat de beneficiar. ","")&amp;IF(AND(C189&lt;&gt;"",D189&lt;&gt;""),IF(AND(INDEX(Deviz!$H$5:$H$204,MATCH(C189,Deviz!$B$5:$B$204,0))="Suplimentar",INDEX(Deviz!$I$5:$I$204,MATCH(C189,Deviz!$B$5:$B$204,0))&lt;&gt;"Da"),"Suplimentar neaprobat. ",""),"")))</f>
        <v/>
      </c>
    </row>
    <row r="190" spans="1:11" x14ac:dyDescent="0.2">
      <c r="A190" s="1" t="str">
        <f>IF(B190="","",B190&amp;"|"&amp;COUNTIF(INDEX($B:$B,5):B190,B190))</f>
        <v/>
      </c>
      <c r="B190" s="20"/>
      <c r="C190" s="20"/>
      <c r="D190" s="21" t="str">
        <f>IF(C190="","",IFERROR(INDEX(Deviz!$C$5:$C$204,MATCH(C190,Deviz!$B$5:$B$204,0)),""))</f>
        <v/>
      </c>
      <c r="E190" s="22" t="str">
        <f>IF(C190="","",IFERROR(INDEX(Deviz!$D$5:$D$204,MATCH(C190,Deviz!$B$5:$B$204,0)),""))</f>
        <v/>
      </c>
      <c r="F190" s="23" t="str">
        <f>IF(C190="","",IFERROR(INDEX(Deviz!$F$5:$F$204,MATCH(C190,Deviz!$B$5:$B$204,0)),""))</f>
        <v/>
      </c>
      <c r="G190" s="24"/>
      <c r="H190" s="23" t="str">
        <f t="shared" si="2"/>
        <v/>
      </c>
      <c r="I190" s="20"/>
      <c r="J190" s="25"/>
      <c r="K190" s="26" t="str">
        <f>IF(B190="","",TRIM(IF(AND(C190&lt;&gt;"",D190=""),"Cod inexistent în deviz. ","")&amp;IF(N(G190)&lt;=0,"Lipsește cantitatea. ","")&amp;IF(I190&lt;&gt;"Da","Neconfirmat de beneficiar. ","")&amp;IF(AND(C190&lt;&gt;"",D190&lt;&gt;""),IF(AND(INDEX(Deviz!$H$5:$H$204,MATCH(C190,Deviz!$B$5:$B$204,0))="Suplimentar",INDEX(Deviz!$I$5:$I$204,MATCH(C190,Deviz!$B$5:$B$204,0))&lt;&gt;"Da"),"Suplimentar neaprobat. ",""),"")))</f>
        <v/>
      </c>
    </row>
    <row r="191" spans="1:11" x14ac:dyDescent="0.2">
      <c r="A191" s="1" t="str">
        <f>IF(B191="","",B191&amp;"|"&amp;COUNTIF(INDEX($B:$B,5):B191,B191))</f>
        <v/>
      </c>
      <c r="B191" s="20"/>
      <c r="C191" s="20"/>
      <c r="D191" s="21" t="str">
        <f>IF(C191="","",IFERROR(INDEX(Deviz!$C$5:$C$204,MATCH(C191,Deviz!$B$5:$B$204,0)),""))</f>
        <v/>
      </c>
      <c r="E191" s="22" t="str">
        <f>IF(C191="","",IFERROR(INDEX(Deviz!$D$5:$D$204,MATCH(C191,Deviz!$B$5:$B$204,0)),""))</f>
        <v/>
      </c>
      <c r="F191" s="23" t="str">
        <f>IF(C191="","",IFERROR(INDEX(Deviz!$F$5:$F$204,MATCH(C191,Deviz!$B$5:$B$204,0)),""))</f>
        <v/>
      </c>
      <c r="G191" s="24"/>
      <c r="H191" s="23" t="str">
        <f t="shared" si="2"/>
        <v/>
      </c>
      <c r="I191" s="20"/>
      <c r="J191" s="25"/>
      <c r="K191" s="26" t="str">
        <f>IF(B191="","",TRIM(IF(AND(C191&lt;&gt;"",D191=""),"Cod inexistent în deviz. ","")&amp;IF(N(G191)&lt;=0,"Lipsește cantitatea. ","")&amp;IF(I191&lt;&gt;"Da","Neconfirmat de beneficiar. ","")&amp;IF(AND(C191&lt;&gt;"",D191&lt;&gt;""),IF(AND(INDEX(Deviz!$H$5:$H$204,MATCH(C191,Deviz!$B$5:$B$204,0))="Suplimentar",INDEX(Deviz!$I$5:$I$204,MATCH(C191,Deviz!$B$5:$B$204,0))&lt;&gt;"Da"),"Suplimentar neaprobat. ",""),"")))</f>
        <v/>
      </c>
    </row>
    <row r="192" spans="1:11" x14ac:dyDescent="0.2">
      <c r="A192" s="1" t="str">
        <f>IF(B192="","",B192&amp;"|"&amp;COUNTIF(INDEX($B:$B,5):B192,B192))</f>
        <v/>
      </c>
      <c r="B192" s="20"/>
      <c r="C192" s="20"/>
      <c r="D192" s="21" t="str">
        <f>IF(C192="","",IFERROR(INDEX(Deviz!$C$5:$C$204,MATCH(C192,Deviz!$B$5:$B$204,0)),""))</f>
        <v/>
      </c>
      <c r="E192" s="22" t="str">
        <f>IF(C192="","",IFERROR(INDEX(Deviz!$D$5:$D$204,MATCH(C192,Deviz!$B$5:$B$204,0)),""))</f>
        <v/>
      </c>
      <c r="F192" s="23" t="str">
        <f>IF(C192="","",IFERROR(INDEX(Deviz!$F$5:$F$204,MATCH(C192,Deviz!$B$5:$B$204,0)),""))</f>
        <v/>
      </c>
      <c r="G192" s="24"/>
      <c r="H192" s="23" t="str">
        <f t="shared" si="2"/>
        <v/>
      </c>
      <c r="I192" s="20"/>
      <c r="J192" s="25"/>
      <c r="K192" s="26" t="str">
        <f>IF(B192="","",TRIM(IF(AND(C192&lt;&gt;"",D192=""),"Cod inexistent în deviz. ","")&amp;IF(N(G192)&lt;=0,"Lipsește cantitatea. ","")&amp;IF(I192&lt;&gt;"Da","Neconfirmat de beneficiar. ","")&amp;IF(AND(C192&lt;&gt;"",D192&lt;&gt;""),IF(AND(INDEX(Deviz!$H$5:$H$204,MATCH(C192,Deviz!$B$5:$B$204,0))="Suplimentar",INDEX(Deviz!$I$5:$I$204,MATCH(C192,Deviz!$B$5:$B$204,0))&lt;&gt;"Da"),"Suplimentar neaprobat. ",""),"")))</f>
        <v/>
      </c>
    </row>
    <row r="193" spans="1:11" x14ac:dyDescent="0.2">
      <c r="A193" s="1" t="str">
        <f>IF(B193="","",B193&amp;"|"&amp;COUNTIF(INDEX($B:$B,5):B193,B193))</f>
        <v/>
      </c>
      <c r="B193" s="20"/>
      <c r="C193" s="20"/>
      <c r="D193" s="21" t="str">
        <f>IF(C193="","",IFERROR(INDEX(Deviz!$C$5:$C$204,MATCH(C193,Deviz!$B$5:$B$204,0)),""))</f>
        <v/>
      </c>
      <c r="E193" s="22" t="str">
        <f>IF(C193="","",IFERROR(INDEX(Deviz!$D$5:$D$204,MATCH(C193,Deviz!$B$5:$B$204,0)),""))</f>
        <v/>
      </c>
      <c r="F193" s="23" t="str">
        <f>IF(C193="","",IFERROR(INDEX(Deviz!$F$5:$F$204,MATCH(C193,Deviz!$B$5:$B$204,0)),""))</f>
        <v/>
      </c>
      <c r="G193" s="24"/>
      <c r="H193" s="23" t="str">
        <f t="shared" si="2"/>
        <v/>
      </c>
      <c r="I193" s="20"/>
      <c r="J193" s="25"/>
      <c r="K193" s="26" t="str">
        <f>IF(B193="","",TRIM(IF(AND(C193&lt;&gt;"",D193=""),"Cod inexistent în deviz. ","")&amp;IF(N(G193)&lt;=0,"Lipsește cantitatea. ","")&amp;IF(I193&lt;&gt;"Da","Neconfirmat de beneficiar. ","")&amp;IF(AND(C193&lt;&gt;"",D193&lt;&gt;""),IF(AND(INDEX(Deviz!$H$5:$H$204,MATCH(C193,Deviz!$B$5:$B$204,0))="Suplimentar",INDEX(Deviz!$I$5:$I$204,MATCH(C193,Deviz!$B$5:$B$204,0))&lt;&gt;"Da"),"Suplimentar neaprobat. ",""),"")))</f>
        <v/>
      </c>
    </row>
    <row r="194" spans="1:11" x14ac:dyDescent="0.2">
      <c r="A194" s="1" t="str">
        <f>IF(B194="","",B194&amp;"|"&amp;COUNTIF(INDEX($B:$B,5):B194,B194))</f>
        <v/>
      </c>
      <c r="B194" s="20"/>
      <c r="C194" s="20"/>
      <c r="D194" s="21" t="str">
        <f>IF(C194="","",IFERROR(INDEX(Deviz!$C$5:$C$204,MATCH(C194,Deviz!$B$5:$B$204,0)),""))</f>
        <v/>
      </c>
      <c r="E194" s="22" t="str">
        <f>IF(C194="","",IFERROR(INDEX(Deviz!$D$5:$D$204,MATCH(C194,Deviz!$B$5:$B$204,0)),""))</f>
        <v/>
      </c>
      <c r="F194" s="23" t="str">
        <f>IF(C194="","",IFERROR(INDEX(Deviz!$F$5:$F$204,MATCH(C194,Deviz!$B$5:$B$204,0)),""))</f>
        <v/>
      </c>
      <c r="G194" s="24"/>
      <c r="H194" s="23" t="str">
        <f t="shared" si="2"/>
        <v/>
      </c>
      <c r="I194" s="20"/>
      <c r="J194" s="25"/>
      <c r="K194" s="26" t="str">
        <f>IF(B194="","",TRIM(IF(AND(C194&lt;&gt;"",D194=""),"Cod inexistent în deviz. ","")&amp;IF(N(G194)&lt;=0,"Lipsește cantitatea. ","")&amp;IF(I194&lt;&gt;"Da","Neconfirmat de beneficiar. ","")&amp;IF(AND(C194&lt;&gt;"",D194&lt;&gt;""),IF(AND(INDEX(Deviz!$H$5:$H$204,MATCH(C194,Deviz!$B$5:$B$204,0))="Suplimentar",INDEX(Deviz!$I$5:$I$204,MATCH(C194,Deviz!$B$5:$B$204,0))&lt;&gt;"Da"),"Suplimentar neaprobat. ",""),"")))</f>
        <v/>
      </c>
    </row>
    <row r="195" spans="1:11" x14ac:dyDescent="0.2">
      <c r="A195" s="1" t="str">
        <f>IF(B195="","",B195&amp;"|"&amp;COUNTIF(INDEX($B:$B,5):B195,B195))</f>
        <v/>
      </c>
      <c r="B195" s="20"/>
      <c r="C195" s="20"/>
      <c r="D195" s="21" t="str">
        <f>IF(C195="","",IFERROR(INDEX(Deviz!$C$5:$C$204,MATCH(C195,Deviz!$B$5:$B$204,0)),""))</f>
        <v/>
      </c>
      <c r="E195" s="22" t="str">
        <f>IF(C195="","",IFERROR(INDEX(Deviz!$D$5:$D$204,MATCH(C195,Deviz!$B$5:$B$204,0)),""))</f>
        <v/>
      </c>
      <c r="F195" s="23" t="str">
        <f>IF(C195="","",IFERROR(INDEX(Deviz!$F$5:$F$204,MATCH(C195,Deviz!$B$5:$B$204,0)),""))</f>
        <v/>
      </c>
      <c r="G195" s="24"/>
      <c r="H195" s="23" t="str">
        <f t="shared" si="2"/>
        <v/>
      </c>
      <c r="I195" s="20"/>
      <c r="J195" s="25"/>
      <c r="K195" s="26" t="str">
        <f>IF(B195="","",TRIM(IF(AND(C195&lt;&gt;"",D195=""),"Cod inexistent în deviz. ","")&amp;IF(N(G195)&lt;=0,"Lipsește cantitatea. ","")&amp;IF(I195&lt;&gt;"Da","Neconfirmat de beneficiar. ","")&amp;IF(AND(C195&lt;&gt;"",D195&lt;&gt;""),IF(AND(INDEX(Deviz!$H$5:$H$204,MATCH(C195,Deviz!$B$5:$B$204,0))="Suplimentar",INDEX(Deviz!$I$5:$I$204,MATCH(C195,Deviz!$B$5:$B$204,0))&lt;&gt;"Da"),"Suplimentar neaprobat. ",""),"")))</f>
        <v/>
      </c>
    </row>
    <row r="196" spans="1:11" x14ac:dyDescent="0.2">
      <c r="A196" s="1" t="str">
        <f>IF(B196="","",B196&amp;"|"&amp;COUNTIF(INDEX($B:$B,5):B196,B196))</f>
        <v/>
      </c>
      <c r="B196" s="20"/>
      <c r="C196" s="20"/>
      <c r="D196" s="21" t="str">
        <f>IF(C196="","",IFERROR(INDEX(Deviz!$C$5:$C$204,MATCH(C196,Deviz!$B$5:$B$204,0)),""))</f>
        <v/>
      </c>
      <c r="E196" s="22" t="str">
        <f>IF(C196="","",IFERROR(INDEX(Deviz!$D$5:$D$204,MATCH(C196,Deviz!$B$5:$B$204,0)),""))</f>
        <v/>
      </c>
      <c r="F196" s="23" t="str">
        <f>IF(C196="","",IFERROR(INDEX(Deviz!$F$5:$F$204,MATCH(C196,Deviz!$B$5:$B$204,0)),""))</f>
        <v/>
      </c>
      <c r="G196" s="24"/>
      <c r="H196" s="23" t="str">
        <f t="shared" si="2"/>
        <v/>
      </c>
      <c r="I196" s="20"/>
      <c r="J196" s="25"/>
      <c r="K196" s="26" t="str">
        <f>IF(B196="","",TRIM(IF(AND(C196&lt;&gt;"",D196=""),"Cod inexistent în deviz. ","")&amp;IF(N(G196)&lt;=0,"Lipsește cantitatea. ","")&amp;IF(I196&lt;&gt;"Da","Neconfirmat de beneficiar. ","")&amp;IF(AND(C196&lt;&gt;"",D196&lt;&gt;""),IF(AND(INDEX(Deviz!$H$5:$H$204,MATCH(C196,Deviz!$B$5:$B$204,0))="Suplimentar",INDEX(Deviz!$I$5:$I$204,MATCH(C196,Deviz!$B$5:$B$204,0))&lt;&gt;"Da"),"Suplimentar neaprobat. ",""),"")))</f>
        <v/>
      </c>
    </row>
    <row r="197" spans="1:11" x14ac:dyDescent="0.2">
      <c r="A197" s="1" t="str">
        <f>IF(B197="","",B197&amp;"|"&amp;COUNTIF(INDEX($B:$B,5):B197,B197))</f>
        <v/>
      </c>
      <c r="B197" s="20"/>
      <c r="C197" s="20"/>
      <c r="D197" s="21" t="str">
        <f>IF(C197="","",IFERROR(INDEX(Deviz!$C$5:$C$204,MATCH(C197,Deviz!$B$5:$B$204,0)),""))</f>
        <v/>
      </c>
      <c r="E197" s="22" t="str">
        <f>IF(C197="","",IFERROR(INDEX(Deviz!$D$5:$D$204,MATCH(C197,Deviz!$B$5:$B$204,0)),""))</f>
        <v/>
      </c>
      <c r="F197" s="23" t="str">
        <f>IF(C197="","",IFERROR(INDEX(Deviz!$F$5:$F$204,MATCH(C197,Deviz!$B$5:$B$204,0)),""))</f>
        <v/>
      </c>
      <c r="G197" s="24"/>
      <c r="H197" s="23" t="str">
        <f t="shared" ref="H197:H260" si="3">IF(OR(N(F197)=0,N(G197)=0),"",ROUND(F197*G197,2))</f>
        <v/>
      </c>
      <c r="I197" s="20"/>
      <c r="J197" s="25"/>
      <c r="K197" s="26" t="str">
        <f>IF(B197="","",TRIM(IF(AND(C197&lt;&gt;"",D197=""),"Cod inexistent în deviz. ","")&amp;IF(N(G197)&lt;=0,"Lipsește cantitatea. ","")&amp;IF(I197&lt;&gt;"Da","Neconfirmat de beneficiar. ","")&amp;IF(AND(C197&lt;&gt;"",D197&lt;&gt;""),IF(AND(INDEX(Deviz!$H$5:$H$204,MATCH(C197,Deviz!$B$5:$B$204,0))="Suplimentar",INDEX(Deviz!$I$5:$I$204,MATCH(C197,Deviz!$B$5:$B$204,0))&lt;&gt;"Da"),"Suplimentar neaprobat. ",""),"")))</f>
        <v/>
      </c>
    </row>
    <row r="198" spans="1:11" x14ac:dyDescent="0.2">
      <c r="A198" s="1" t="str">
        <f>IF(B198="","",B198&amp;"|"&amp;COUNTIF(INDEX($B:$B,5):B198,B198))</f>
        <v/>
      </c>
      <c r="B198" s="20"/>
      <c r="C198" s="20"/>
      <c r="D198" s="21" t="str">
        <f>IF(C198="","",IFERROR(INDEX(Deviz!$C$5:$C$204,MATCH(C198,Deviz!$B$5:$B$204,0)),""))</f>
        <v/>
      </c>
      <c r="E198" s="22" t="str">
        <f>IF(C198="","",IFERROR(INDEX(Deviz!$D$5:$D$204,MATCH(C198,Deviz!$B$5:$B$204,0)),""))</f>
        <v/>
      </c>
      <c r="F198" s="23" t="str">
        <f>IF(C198="","",IFERROR(INDEX(Deviz!$F$5:$F$204,MATCH(C198,Deviz!$B$5:$B$204,0)),""))</f>
        <v/>
      </c>
      <c r="G198" s="24"/>
      <c r="H198" s="23" t="str">
        <f t="shared" si="3"/>
        <v/>
      </c>
      <c r="I198" s="20"/>
      <c r="J198" s="25"/>
      <c r="K198" s="26" t="str">
        <f>IF(B198="","",TRIM(IF(AND(C198&lt;&gt;"",D198=""),"Cod inexistent în deviz. ","")&amp;IF(N(G198)&lt;=0,"Lipsește cantitatea. ","")&amp;IF(I198&lt;&gt;"Da","Neconfirmat de beneficiar. ","")&amp;IF(AND(C198&lt;&gt;"",D198&lt;&gt;""),IF(AND(INDEX(Deviz!$H$5:$H$204,MATCH(C198,Deviz!$B$5:$B$204,0))="Suplimentar",INDEX(Deviz!$I$5:$I$204,MATCH(C198,Deviz!$B$5:$B$204,0))&lt;&gt;"Da"),"Suplimentar neaprobat. ",""),"")))</f>
        <v/>
      </c>
    </row>
    <row r="199" spans="1:11" x14ac:dyDescent="0.2">
      <c r="A199" s="1" t="str">
        <f>IF(B199="","",B199&amp;"|"&amp;COUNTIF(INDEX($B:$B,5):B199,B199))</f>
        <v/>
      </c>
      <c r="B199" s="20"/>
      <c r="C199" s="20"/>
      <c r="D199" s="21" t="str">
        <f>IF(C199="","",IFERROR(INDEX(Deviz!$C$5:$C$204,MATCH(C199,Deviz!$B$5:$B$204,0)),""))</f>
        <v/>
      </c>
      <c r="E199" s="22" t="str">
        <f>IF(C199="","",IFERROR(INDEX(Deviz!$D$5:$D$204,MATCH(C199,Deviz!$B$5:$B$204,0)),""))</f>
        <v/>
      </c>
      <c r="F199" s="23" t="str">
        <f>IF(C199="","",IFERROR(INDEX(Deviz!$F$5:$F$204,MATCH(C199,Deviz!$B$5:$B$204,0)),""))</f>
        <v/>
      </c>
      <c r="G199" s="24"/>
      <c r="H199" s="23" t="str">
        <f t="shared" si="3"/>
        <v/>
      </c>
      <c r="I199" s="20"/>
      <c r="J199" s="25"/>
      <c r="K199" s="26" t="str">
        <f>IF(B199="","",TRIM(IF(AND(C199&lt;&gt;"",D199=""),"Cod inexistent în deviz. ","")&amp;IF(N(G199)&lt;=0,"Lipsește cantitatea. ","")&amp;IF(I199&lt;&gt;"Da","Neconfirmat de beneficiar. ","")&amp;IF(AND(C199&lt;&gt;"",D199&lt;&gt;""),IF(AND(INDEX(Deviz!$H$5:$H$204,MATCH(C199,Deviz!$B$5:$B$204,0))="Suplimentar",INDEX(Deviz!$I$5:$I$204,MATCH(C199,Deviz!$B$5:$B$204,0))&lt;&gt;"Da"),"Suplimentar neaprobat. ",""),"")))</f>
        <v/>
      </c>
    </row>
    <row r="200" spans="1:11" x14ac:dyDescent="0.2">
      <c r="A200" s="1" t="str">
        <f>IF(B200="","",B200&amp;"|"&amp;COUNTIF(INDEX($B:$B,5):B200,B200))</f>
        <v/>
      </c>
      <c r="B200" s="20"/>
      <c r="C200" s="20"/>
      <c r="D200" s="21" t="str">
        <f>IF(C200="","",IFERROR(INDEX(Deviz!$C$5:$C$204,MATCH(C200,Deviz!$B$5:$B$204,0)),""))</f>
        <v/>
      </c>
      <c r="E200" s="22" t="str">
        <f>IF(C200="","",IFERROR(INDEX(Deviz!$D$5:$D$204,MATCH(C200,Deviz!$B$5:$B$204,0)),""))</f>
        <v/>
      </c>
      <c r="F200" s="23" t="str">
        <f>IF(C200="","",IFERROR(INDEX(Deviz!$F$5:$F$204,MATCH(C200,Deviz!$B$5:$B$204,0)),""))</f>
        <v/>
      </c>
      <c r="G200" s="24"/>
      <c r="H200" s="23" t="str">
        <f t="shared" si="3"/>
        <v/>
      </c>
      <c r="I200" s="20"/>
      <c r="J200" s="25"/>
      <c r="K200" s="26" t="str">
        <f>IF(B200="","",TRIM(IF(AND(C200&lt;&gt;"",D200=""),"Cod inexistent în deviz. ","")&amp;IF(N(G200)&lt;=0,"Lipsește cantitatea. ","")&amp;IF(I200&lt;&gt;"Da","Neconfirmat de beneficiar. ","")&amp;IF(AND(C200&lt;&gt;"",D200&lt;&gt;""),IF(AND(INDEX(Deviz!$H$5:$H$204,MATCH(C200,Deviz!$B$5:$B$204,0))="Suplimentar",INDEX(Deviz!$I$5:$I$204,MATCH(C200,Deviz!$B$5:$B$204,0))&lt;&gt;"Da"),"Suplimentar neaprobat. ",""),"")))</f>
        <v/>
      </c>
    </row>
    <row r="201" spans="1:11" x14ac:dyDescent="0.2">
      <c r="A201" s="1" t="str">
        <f>IF(B201="","",B201&amp;"|"&amp;COUNTIF(INDEX($B:$B,5):B201,B201))</f>
        <v/>
      </c>
      <c r="B201" s="20"/>
      <c r="C201" s="20"/>
      <c r="D201" s="21" t="str">
        <f>IF(C201="","",IFERROR(INDEX(Deviz!$C$5:$C$204,MATCH(C201,Deviz!$B$5:$B$204,0)),""))</f>
        <v/>
      </c>
      <c r="E201" s="22" t="str">
        <f>IF(C201="","",IFERROR(INDEX(Deviz!$D$5:$D$204,MATCH(C201,Deviz!$B$5:$B$204,0)),""))</f>
        <v/>
      </c>
      <c r="F201" s="23" t="str">
        <f>IF(C201="","",IFERROR(INDEX(Deviz!$F$5:$F$204,MATCH(C201,Deviz!$B$5:$B$204,0)),""))</f>
        <v/>
      </c>
      <c r="G201" s="24"/>
      <c r="H201" s="23" t="str">
        <f t="shared" si="3"/>
        <v/>
      </c>
      <c r="I201" s="20"/>
      <c r="J201" s="25"/>
      <c r="K201" s="26" t="str">
        <f>IF(B201="","",TRIM(IF(AND(C201&lt;&gt;"",D201=""),"Cod inexistent în deviz. ","")&amp;IF(N(G201)&lt;=0,"Lipsește cantitatea. ","")&amp;IF(I201&lt;&gt;"Da","Neconfirmat de beneficiar. ","")&amp;IF(AND(C201&lt;&gt;"",D201&lt;&gt;""),IF(AND(INDEX(Deviz!$H$5:$H$204,MATCH(C201,Deviz!$B$5:$B$204,0))="Suplimentar",INDEX(Deviz!$I$5:$I$204,MATCH(C201,Deviz!$B$5:$B$204,0))&lt;&gt;"Da"),"Suplimentar neaprobat. ",""),"")))</f>
        <v/>
      </c>
    </row>
    <row r="202" spans="1:11" x14ac:dyDescent="0.2">
      <c r="A202" s="1" t="str">
        <f>IF(B202="","",B202&amp;"|"&amp;COUNTIF(INDEX($B:$B,5):B202,B202))</f>
        <v/>
      </c>
      <c r="B202" s="20"/>
      <c r="C202" s="20"/>
      <c r="D202" s="21" t="str">
        <f>IF(C202="","",IFERROR(INDEX(Deviz!$C$5:$C$204,MATCH(C202,Deviz!$B$5:$B$204,0)),""))</f>
        <v/>
      </c>
      <c r="E202" s="22" t="str">
        <f>IF(C202="","",IFERROR(INDEX(Deviz!$D$5:$D$204,MATCH(C202,Deviz!$B$5:$B$204,0)),""))</f>
        <v/>
      </c>
      <c r="F202" s="23" t="str">
        <f>IF(C202="","",IFERROR(INDEX(Deviz!$F$5:$F$204,MATCH(C202,Deviz!$B$5:$B$204,0)),""))</f>
        <v/>
      </c>
      <c r="G202" s="24"/>
      <c r="H202" s="23" t="str">
        <f t="shared" si="3"/>
        <v/>
      </c>
      <c r="I202" s="20"/>
      <c r="J202" s="25"/>
      <c r="K202" s="26" t="str">
        <f>IF(B202="","",TRIM(IF(AND(C202&lt;&gt;"",D202=""),"Cod inexistent în deviz. ","")&amp;IF(N(G202)&lt;=0,"Lipsește cantitatea. ","")&amp;IF(I202&lt;&gt;"Da","Neconfirmat de beneficiar. ","")&amp;IF(AND(C202&lt;&gt;"",D202&lt;&gt;""),IF(AND(INDEX(Deviz!$H$5:$H$204,MATCH(C202,Deviz!$B$5:$B$204,0))="Suplimentar",INDEX(Deviz!$I$5:$I$204,MATCH(C202,Deviz!$B$5:$B$204,0))&lt;&gt;"Da"),"Suplimentar neaprobat. ",""),"")))</f>
        <v/>
      </c>
    </row>
    <row r="203" spans="1:11" x14ac:dyDescent="0.2">
      <c r="A203" s="1" t="str">
        <f>IF(B203="","",B203&amp;"|"&amp;COUNTIF(INDEX($B:$B,5):B203,B203))</f>
        <v/>
      </c>
      <c r="B203" s="20"/>
      <c r="C203" s="20"/>
      <c r="D203" s="21" t="str">
        <f>IF(C203="","",IFERROR(INDEX(Deviz!$C$5:$C$204,MATCH(C203,Deviz!$B$5:$B$204,0)),""))</f>
        <v/>
      </c>
      <c r="E203" s="22" t="str">
        <f>IF(C203="","",IFERROR(INDEX(Deviz!$D$5:$D$204,MATCH(C203,Deviz!$B$5:$B$204,0)),""))</f>
        <v/>
      </c>
      <c r="F203" s="23" t="str">
        <f>IF(C203="","",IFERROR(INDEX(Deviz!$F$5:$F$204,MATCH(C203,Deviz!$B$5:$B$204,0)),""))</f>
        <v/>
      </c>
      <c r="G203" s="24"/>
      <c r="H203" s="23" t="str">
        <f t="shared" si="3"/>
        <v/>
      </c>
      <c r="I203" s="20"/>
      <c r="J203" s="25"/>
      <c r="K203" s="26" t="str">
        <f>IF(B203="","",TRIM(IF(AND(C203&lt;&gt;"",D203=""),"Cod inexistent în deviz. ","")&amp;IF(N(G203)&lt;=0,"Lipsește cantitatea. ","")&amp;IF(I203&lt;&gt;"Da","Neconfirmat de beneficiar. ","")&amp;IF(AND(C203&lt;&gt;"",D203&lt;&gt;""),IF(AND(INDEX(Deviz!$H$5:$H$204,MATCH(C203,Deviz!$B$5:$B$204,0))="Suplimentar",INDEX(Deviz!$I$5:$I$204,MATCH(C203,Deviz!$B$5:$B$204,0))&lt;&gt;"Da"),"Suplimentar neaprobat. ",""),"")))</f>
        <v/>
      </c>
    </row>
    <row r="204" spans="1:11" x14ac:dyDescent="0.2">
      <c r="A204" s="1" t="str">
        <f>IF(B204="","",B204&amp;"|"&amp;COUNTIF(INDEX($B:$B,5):B204,B204))</f>
        <v/>
      </c>
      <c r="B204" s="20"/>
      <c r="C204" s="20"/>
      <c r="D204" s="21" t="str">
        <f>IF(C204="","",IFERROR(INDEX(Deviz!$C$5:$C$204,MATCH(C204,Deviz!$B$5:$B$204,0)),""))</f>
        <v/>
      </c>
      <c r="E204" s="22" t="str">
        <f>IF(C204="","",IFERROR(INDEX(Deviz!$D$5:$D$204,MATCH(C204,Deviz!$B$5:$B$204,0)),""))</f>
        <v/>
      </c>
      <c r="F204" s="23" t="str">
        <f>IF(C204="","",IFERROR(INDEX(Deviz!$F$5:$F$204,MATCH(C204,Deviz!$B$5:$B$204,0)),""))</f>
        <v/>
      </c>
      <c r="G204" s="24"/>
      <c r="H204" s="23" t="str">
        <f t="shared" si="3"/>
        <v/>
      </c>
      <c r="I204" s="20"/>
      <c r="J204" s="25"/>
      <c r="K204" s="26" t="str">
        <f>IF(B204="","",TRIM(IF(AND(C204&lt;&gt;"",D204=""),"Cod inexistent în deviz. ","")&amp;IF(N(G204)&lt;=0,"Lipsește cantitatea. ","")&amp;IF(I204&lt;&gt;"Da","Neconfirmat de beneficiar. ","")&amp;IF(AND(C204&lt;&gt;"",D204&lt;&gt;""),IF(AND(INDEX(Deviz!$H$5:$H$204,MATCH(C204,Deviz!$B$5:$B$204,0))="Suplimentar",INDEX(Deviz!$I$5:$I$204,MATCH(C204,Deviz!$B$5:$B$204,0))&lt;&gt;"Da"),"Suplimentar neaprobat. ",""),"")))</f>
        <v/>
      </c>
    </row>
    <row r="205" spans="1:11" x14ac:dyDescent="0.2">
      <c r="A205" s="1" t="str">
        <f>IF(B205="","",B205&amp;"|"&amp;COUNTIF(INDEX($B:$B,5):B205,B205))</f>
        <v/>
      </c>
      <c r="B205" s="20"/>
      <c r="C205" s="20"/>
      <c r="D205" s="21" t="str">
        <f>IF(C205="","",IFERROR(INDEX(Deviz!$C$5:$C$204,MATCH(C205,Deviz!$B$5:$B$204,0)),""))</f>
        <v/>
      </c>
      <c r="E205" s="22" t="str">
        <f>IF(C205="","",IFERROR(INDEX(Deviz!$D$5:$D$204,MATCH(C205,Deviz!$B$5:$B$204,0)),""))</f>
        <v/>
      </c>
      <c r="F205" s="23" t="str">
        <f>IF(C205="","",IFERROR(INDEX(Deviz!$F$5:$F$204,MATCH(C205,Deviz!$B$5:$B$204,0)),""))</f>
        <v/>
      </c>
      <c r="G205" s="24"/>
      <c r="H205" s="23" t="str">
        <f t="shared" si="3"/>
        <v/>
      </c>
      <c r="I205" s="20"/>
      <c r="J205" s="25"/>
      <c r="K205" s="26" t="str">
        <f>IF(B205="","",TRIM(IF(AND(C205&lt;&gt;"",D205=""),"Cod inexistent în deviz. ","")&amp;IF(N(G205)&lt;=0,"Lipsește cantitatea. ","")&amp;IF(I205&lt;&gt;"Da","Neconfirmat de beneficiar. ","")&amp;IF(AND(C205&lt;&gt;"",D205&lt;&gt;""),IF(AND(INDEX(Deviz!$H$5:$H$204,MATCH(C205,Deviz!$B$5:$B$204,0))="Suplimentar",INDEX(Deviz!$I$5:$I$204,MATCH(C205,Deviz!$B$5:$B$204,0))&lt;&gt;"Da"),"Suplimentar neaprobat. ",""),"")))</f>
        <v/>
      </c>
    </row>
    <row r="206" spans="1:11" x14ac:dyDescent="0.2">
      <c r="A206" s="1" t="str">
        <f>IF(B206="","",B206&amp;"|"&amp;COUNTIF(INDEX($B:$B,5):B206,B206))</f>
        <v/>
      </c>
      <c r="B206" s="20"/>
      <c r="C206" s="20"/>
      <c r="D206" s="21" t="str">
        <f>IF(C206="","",IFERROR(INDEX(Deviz!$C$5:$C$204,MATCH(C206,Deviz!$B$5:$B$204,0)),""))</f>
        <v/>
      </c>
      <c r="E206" s="22" t="str">
        <f>IF(C206="","",IFERROR(INDEX(Deviz!$D$5:$D$204,MATCH(C206,Deviz!$B$5:$B$204,0)),""))</f>
        <v/>
      </c>
      <c r="F206" s="23" t="str">
        <f>IF(C206="","",IFERROR(INDEX(Deviz!$F$5:$F$204,MATCH(C206,Deviz!$B$5:$B$204,0)),""))</f>
        <v/>
      </c>
      <c r="G206" s="24"/>
      <c r="H206" s="23" t="str">
        <f t="shared" si="3"/>
        <v/>
      </c>
      <c r="I206" s="20"/>
      <c r="J206" s="25"/>
      <c r="K206" s="26" t="str">
        <f>IF(B206="","",TRIM(IF(AND(C206&lt;&gt;"",D206=""),"Cod inexistent în deviz. ","")&amp;IF(N(G206)&lt;=0,"Lipsește cantitatea. ","")&amp;IF(I206&lt;&gt;"Da","Neconfirmat de beneficiar. ","")&amp;IF(AND(C206&lt;&gt;"",D206&lt;&gt;""),IF(AND(INDEX(Deviz!$H$5:$H$204,MATCH(C206,Deviz!$B$5:$B$204,0))="Suplimentar",INDEX(Deviz!$I$5:$I$204,MATCH(C206,Deviz!$B$5:$B$204,0))&lt;&gt;"Da"),"Suplimentar neaprobat. ",""),"")))</f>
        <v/>
      </c>
    </row>
    <row r="207" spans="1:11" x14ac:dyDescent="0.2">
      <c r="A207" s="1" t="str">
        <f>IF(B207="","",B207&amp;"|"&amp;COUNTIF(INDEX($B:$B,5):B207,B207))</f>
        <v/>
      </c>
      <c r="B207" s="20"/>
      <c r="C207" s="20"/>
      <c r="D207" s="21" t="str">
        <f>IF(C207="","",IFERROR(INDEX(Deviz!$C$5:$C$204,MATCH(C207,Deviz!$B$5:$B$204,0)),""))</f>
        <v/>
      </c>
      <c r="E207" s="22" t="str">
        <f>IF(C207="","",IFERROR(INDEX(Deviz!$D$5:$D$204,MATCH(C207,Deviz!$B$5:$B$204,0)),""))</f>
        <v/>
      </c>
      <c r="F207" s="23" t="str">
        <f>IF(C207="","",IFERROR(INDEX(Deviz!$F$5:$F$204,MATCH(C207,Deviz!$B$5:$B$204,0)),""))</f>
        <v/>
      </c>
      <c r="G207" s="24"/>
      <c r="H207" s="23" t="str">
        <f t="shared" si="3"/>
        <v/>
      </c>
      <c r="I207" s="20"/>
      <c r="J207" s="25"/>
      <c r="K207" s="26" t="str">
        <f>IF(B207="","",TRIM(IF(AND(C207&lt;&gt;"",D207=""),"Cod inexistent în deviz. ","")&amp;IF(N(G207)&lt;=0,"Lipsește cantitatea. ","")&amp;IF(I207&lt;&gt;"Da","Neconfirmat de beneficiar. ","")&amp;IF(AND(C207&lt;&gt;"",D207&lt;&gt;""),IF(AND(INDEX(Deviz!$H$5:$H$204,MATCH(C207,Deviz!$B$5:$B$204,0))="Suplimentar",INDEX(Deviz!$I$5:$I$204,MATCH(C207,Deviz!$B$5:$B$204,0))&lt;&gt;"Da"),"Suplimentar neaprobat. ",""),"")))</f>
        <v/>
      </c>
    </row>
    <row r="208" spans="1:11" x14ac:dyDescent="0.2">
      <c r="A208" s="1" t="str">
        <f>IF(B208="","",B208&amp;"|"&amp;COUNTIF(INDEX($B:$B,5):B208,B208))</f>
        <v/>
      </c>
      <c r="B208" s="20"/>
      <c r="C208" s="20"/>
      <c r="D208" s="21" t="str">
        <f>IF(C208="","",IFERROR(INDEX(Deviz!$C$5:$C$204,MATCH(C208,Deviz!$B$5:$B$204,0)),""))</f>
        <v/>
      </c>
      <c r="E208" s="22" t="str">
        <f>IF(C208="","",IFERROR(INDEX(Deviz!$D$5:$D$204,MATCH(C208,Deviz!$B$5:$B$204,0)),""))</f>
        <v/>
      </c>
      <c r="F208" s="23" t="str">
        <f>IF(C208="","",IFERROR(INDEX(Deviz!$F$5:$F$204,MATCH(C208,Deviz!$B$5:$B$204,0)),""))</f>
        <v/>
      </c>
      <c r="G208" s="24"/>
      <c r="H208" s="23" t="str">
        <f t="shared" si="3"/>
        <v/>
      </c>
      <c r="I208" s="20"/>
      <c r="J208" s="25"/>
      <c r="K208" s="26" t="str">
        <f>IF(B208="","",TRIM(IF(AND(C208&lt;&gt;"",D208=""),"Cod inexistent în deviz. ","")&amp;IF(N(G208)&lt;=0,"Lipsește cantitatea. ","")&amp;IF(I208&lt;&gt;"Da","Neconfirmat de beneficiar. ","")&amp;IF(AND(C208&lt;&gt;"",D208&lt;&gt;""),IF(AND(INDEX(Deviz!$H$5:$H$204,MATCH(C208,Deviz!$B$5:$B$204,0))="Suplimentar",INDEX(Deviz!$I$5:$I$204,MATCH(C208,Deviz!$B$5:$B$204,0))&lt;&gt;"Da"),"Suplimentar neaprobat. ",""),"")))</f>
        <v/>
      </c>
    </row>
    <row r="209" spans="1:11" x14ac:dyDescent="0.2">
      <c r="A209" s="1" t="str">
        <f>IF(B209="","",B209&amp;"|"&amp;COUNTIF(INDEX($B:$B,5):B209,B209))</f>
        <v/>
      </c>
      <c r="B209" s="20"/>
      <c r="C209" s="20"/>
      <c r="D209" s="21" t="str">
        <f>IF(C209="","",IFERROR(INDEX(Deviz!$C$5:$C$204,MATCH(C209,Deviz!$B$5:$B$204,0)),""))</f>
        <v/>
      </c>
      <c r="E209" s="22" t="str">
        <f>IF(C209="","",IFERROR(INDEX(Deviz!$D$5:$D$204,MATCH(C209,Deviz!$B$5:$B$204,0)),""))</f>
        <v/>
      </c>
      <c r="F209" s="23" t="str">
        <f>IF(C209="","",IFERROR(INDEX(Deviz!$F$5:$F$204,MATCH(C209,Deviz!$B$5:$B$204,0)),""))</f>
        <v/>
      </c>
      <c r="G209" s="24"/>
      <c r="H209" s="23" t="str">
        <f t="shared" si="3"/>
        <v/>
      </c>
      <c r="I209" s="20"/>
      <c r="J209" s="25"/>
      <c r="K209" s="26" t="str">
        <f>IF(B209="","",TRIM(IF(AND(C209&lt;&gt;"",D209=""),"Cod inexistent în deviz. ","")&amp;IF(N(G209)&lt;=0,"Lipsește cantitatea. ","")&amp;IF(I209&lt;&gt;"Da","Neconfirmat de beneficiar. ","")&amp;IF(AND(C209&lt;&gt;"",D209&lt;&gt;""),IF(AND(INDEX(Deviz!$H$5:$H$204,MATCH(C209,Deviz!$B$5:$B$204,0))="Suplimentar",INDEX(Deviz!$I$5:$I$204,MATCH(C209,Deviz!$B$5:$B$204,0))&lt;&gt;"Da"),"Suplimentar neaprobat. ",""),"")))</f>
        <v/>
      </c>
    </row>
    <row r="210" spans="1:11" x14ac:dyDescent="0.2">
      <c r="A210" s="1" t="str">
        <f>IF(B210="","",B210&amp;"|"&amp;COUNTIF(INDEX($B:$B,5):B210,B210))</f>
        <v/>
      </c>
      <c r="B210" s="20"/>
      <c r="C210" s="20"/>
      <c r="D210" s="21" t="str">
        <f>IF(C210="","",IFERROR(INDEX(Deviz!$C$5:$C$204,MATCH(C210,Deviz!$B$5:$B$204,0)),""))</f>
        <v/>
      </c>
      <c r="E210" s="22" t="str">
        <f>IF(C210="","",IFERROR(INDEX(Deviz!$D$5:$D$204,MATCH(C210,Deviz!$B$5:$B$204,0)),""))</f>
        <v/>
      </c>
      <c r="F210" s="23" t="str">
        <f>IF(C210="","",IFERROR(INDEX(Deviz!$F$5:$F$204,MATCH(C210,Deviz!$B$5:$B$204,0)),""))</f>
        <v/>
      </c>
      <c r="G210" s="24"/>
      <c r="H210" s="23" t="str">
        <f t="shared" si="3"/>
        <v/>
      </c>
      <c r="I210" s="20"/>
      <c r="J210" s="25"/>
      <c r="K210" s="26" t="str">
        <f>IF(B210="","",TRIM(IF(AND(C210&lt;&gt;"",D210=""),"Cod inexistent în deviz. ","")&amp;IF(N(G210)&lt;=0,"Lipsește cantitatea. ","")&amp;IF(I210&lt;&gt;"Da","Neconfirmat de beneficiar. ","")&amp;IF(AND(C210&lt;&gt;"",D210&lt;&gt;""),IF(AND(INDEX(Deviz!$H$5:$H$204,MATCH(C210,Deviz!$B$5:$B$204,0))="Suplimentar",INDEX(Deviz!$I$5:$I$204,MATCH(C210,Deviz!$B$5:$B$204,0))&lt;&gt;"Da"),"Suplimentar neaprobat. ",""),"")))</f>
        <v/>
      </c>
    </row>
    <row r="211" spans="1:11" x14ac:dyDescent="0.2">
      <c r="A211" s="1" t="str">
        <f>IF(B211="","",B211&amp;"|"&amp;COUNTIF(INDEX($B:$B,5):B211,B211))</f>
        <v/>
      </c>
      <c r="B211" s="20"/>
      <c r="C211" s="20"/>
      <c r="D211" s="21" t="str">
        <f>IF(C211="","",IFERROR(INDEX(Deviz!$C$5:$C$204,MATCH(C211,Deviz!$B$5:$B$204,0)),""))</f>
        <v/>
      </c>
      <c r="E211" s="22" t="str">
        <f>IF(C211="","",IFERROR(INDEX(Deviz!$D$5:$D$204,MATCH(C211,Deviz!$B$5:$B$204,0)),""))</f>
        <v/>
      </c>
      <c r="F211" s="23" t="str">
        <f>IF(C211="","",IFERROR(INDEX(Deviz!$F$5:$F$204,MATCH(C211,Deviz!$B$5:$B$204,0)),""))</f>
        <v/>
      </c>
      <c r="G211" s="24"/>
      <c r="H211" s="23" t="str">
        <f t="shared" si="3"/>
        <v/>
      </c>
      <c r="I211" s="20"/>
      <c r="J211" s="25"/>
      <c r="K211" s="26" t="str">
        <f>IF(B211="","",TRIM(IF(AND(C211&lt;&gt;"",D211=""),"Cod inexistent în deviz. ","")&amp;IF(N(G211)&lt;=0,"Lipsește cantitatea. ","")&amp;IF(I211&lt;&gt;"Da","Neconfirmat de beneficiar. ","")&amp;IF(AND(C211&lt;&gt;"",D211&lt;&gt;""),IF(AND(INDEX(Deviz!$H$5:$H$204,MATCH(C211,Deviz!$B$5:$B$204,0))="Suplimentar",INDEX(Deviz!$I$5:$I$204,MATCH(C211,Deviz!$B$5:$B$204,0))&lt;&gt;"Da"),"Suplimentar neaprobat. ",""),"")))</f>
        <v/>
      </c>
    </row>
    <row r="212" spans="1:11" x14ac:dyDescent="0.2">
      <c r="A212" s="1" t="str">
        <f>IF(B212="","",B212&amp;"|"&amp;COUNTIF(INDEX($B:$B,5):B212,B212))</f>
        <v/>
      </c>
      <c r="B212" s="20"/>
      <c r="C212" s="20"/>
      <c r="D212" s="21" t="str">
        <f>IF(C212="","",IFERROR(INDEX(Deviz!$C$5:$C$204,MATCH(C212,Deviz!$B$5:$B$204,0)),""))</f>
        <v/>
      </c>
      <c r="E212" s="22" t="str">
        <f>IF(C212="","",IFERROR(INDEX(Deviz!$D$5:$D$204,MATCH(C212,Deviz!$B$5:$B$204,0)),""))</f>
        <v/>
      </c>
      <c r="F212" s="23" t="str">
        <f>IF(C212="","",IFERROR(INDEX(Deviz!$F$5:$F$204,MATCH(C212,Deviz!$B$5:$B$204,0)),""))</f>
        <v/>
      </c>
      <c r="G212" s="24"/>
      <c r="H212" s="23" t="str">
        <f t="shared" si="3"/>
        <v/>
      </c>
      <c r="I212" s="20"/>
      <c r="J212" s="25"/>
      <c r="K212" s="26" t="str">
        <f>IF(B212="","",TRIM(IF(AND(C212&lt;&gt;"",D212=""),"Cod inexistent în deviz. ","")&amp;IF(N(G212)&lt;=0,"Lipsește cantitatea. ","")&amp;IF(I212&lt;&gt;"Da","Neconfirmat de beneficiar. ","")&amp;IF(AND(C212&lt;&gt;"",D212&lt;&gt;""),IF(AND(INDEX(Deviz!$H$5:$H$204,MATCH(C212,Deviz!$B$5:$B$204,0))="Suplimentar",INDEX(Deviz!$I$5:$I$204,MATCH(C212,Deviz!$B$5:$B$204,0))&lt;&gt;"Da"),"Suplimentar neaprobat. ",""),"")))</f>
        <v/>
      </c>
    </row>
    <row r="213" spans="1:11" x14ac:dyDescent="0.2">
      <c r="A213" s="1" t="str">
        <f>IF(B213="","",B213&amp;"|"&amp;COUNTIF(INDEX($B:$B,5):B213,B213))</f>
        <v/>
      </c>
      <c r="B213" s="20"/>
      <c r="C213" s="20"/>
      <c r="D213" s="21" t="str">
        <f>IF(C213="","",IFERROR(INDEX(Deviz!$C$5:$C$204,MATCH(C213,Deviz!$B$5:$B$204,0)),""))</f>
        <v/>
      </c>
      <c r="E213" s="22" t="str">
        <f>IF(C213="","",IFERROR(INDEX(Deviz!$D$5:$D$204,MATCH(C213,Deviz!$B$5:$B$204,0)),""))</f>
        <v/>
      </c>
      <c r="F213" s="23" t="str">
        <f>IF(C213="","",IFERROR(INDEX(Deviz!$F$5:$F$204,MATCH(C213,Deviz!$B$5:$B$204,0)),""))</f>
        <v/>
      </c>
      <c r="G213" s="24"/>
      <c r="H213" s="23" t="str">
        <f t="shared" si="3"/>
        <v/>
      </c>
      <c r="I213" s="20"/>
      <c r="J213" s="25"/>
      <c r="K213" s="26" t="str">
        <f>IF(B213="","",TRIM(IF(AND(C213&lt;&gt;"",D213=""),"Cod inexistent în deviz. ","")&amp;IF(N(G213)&lt;=0,"Lipsește cantitatea. ","")&amp;IF(I213&lt;&gt;"Da","Neconfirmat de beneficiar. ","")&amp;IF(AND(C213&lt;&gt;"",D213&lt;&gt;""),IF(AND(INDEX(Deviz!$H$5:$H$204,MATCH(C213,Deviz!$B$5:$B$204,0))="Suplimentar",INDEX(Deviz!$I$5:$I$204,MATCH(C213,Deviz!$B$5:$B$204,0))&lt;&gt;"Da"),"Suplimentar neaprobat. ",""),"")))</f>
        <v/>
      </c>
    </row>
    <row r="214" spans="1:11" x14ac:dyDescent="0.2">
      <c r="A214" s="1" t="str">
        <f>IF(B214="","",B214&amp;"|"&amp;COUNTIF(INDEX($B:$B,5):B214,B214))</f>
        <v/>
      </c>
      <c r="B214" s="20"/>
      <c r="C214" s="20"/>
      <c r="D214" s="21" t="str">
        <f>IF(C214="","",IFERROR(INDEX(Deviz!$C$5:$C$204,MATCH(C214,Deviz!$B$5:$B$204,0)),""))</f>
        <v/>
      </c>
      <c r="E214" s="22" t="str">
        <f>IF(C214="","",IFERROR(INDEX(Deviz!$D$5:$D$204,MATCH(C214,Deviz!$B$5:$B$204,0)),""))</f>
        <v/>
      </c>
      <c r="F214" s="23" t="str">
        <f>IF(C214="","",IFERROR(INDEX(Deviz!$F$5:$F$204,MATCH(C214,Deviz!$B$5:$B$204,0)),""))</f>
        <v/>
      </c>
      <c r="G214" s="24"/>
      <c r="H214" s="23" t="str">
        <f t="shared" si="3"/>
        <v/>
      </c>
      <c r="I214" s="20"/>
      <c r="J214" s="25"/>
      <c r="K214" s="26" t="str">
        <f>IF(B214="","",TRIM(IF(AND(C214&lt;&gt;"",D214=""),"Cod inexistent în deviz. ","")&amp;IF(N(G214)&lt;=0,"Lipsește cantitatea. ","")&amp;IF(I214&lt;&gt;"Da","Neconfirmat de beneficiar. ","")&amp;IF(AND(C214&lt;&gt;"",D214&lt;&gt;""),IF(AND(INDEX(Deviz!$H$5:$H$204,MATCH(C214,Deviz!$B$5:$B$204,0))="Suplimentar",INDEX(Deviz!$I$5:$I$204,MATCH(C214,Deviz!$B$5:$B$204,0))&lt;&gt;"Da"),"Suplimentar neaprobat. ",""),"")))</f>
        <v/>
      </c>
    </row>
    <row r="215" spans="1:11" x14ac:dyDescent="0.2">
      <c r="A215" s="1" t="str">
        <f>IF(B215="","",B215&amp;"|"&amp;COUNTIF(INDEX($B:$B,5):B215,B215))</f>
        <v/>
      </c>
      <c r="B215" s="20"/>
      <c r="C215" s="20"/>
      <c r="D215" s="21" t="str">
        <f>IF(C215="","",IFERROR(INDEX(Deviz!$C$5:$C$204,MATCH(C215,Deviz!$B$5:$B$204,0)),""))</f>
        <v/>
      </c>
      <c r="E215" s="22" t="str">
        <f>IF(C215="","",IFERROR(INDEX(Deviz!$D$5:$D$204,MATCH(C215,Deviz!$B$5:$B$204,0)),""))</f>
        <v/>
      </c>
      <c r="F215" s="23" t="str">
        <f>IF(C215="","",IFERROR(INDEX(Deviz!$F$5:$F$204,MATCH(C215,Deviz!$B$5:$B$204,0)),""))</f>
        <v/>
      </c>
      <c r="G215" s="24"/>
      <c r="H215" s="23" t="str">
        <f t="shared" si="3"/>
        <v/>
      </c>
      <c r="I215" s="20"/>
      <c r="J215" s="25"/>
      <c r="K215" s="26" t="str">
        <f>IF(B215="","",TRIM(IF(AND(C215&lt;&gt;"",D215=""),"Cod inexistent în deviz. ","")&amp;IF(N(G215)&lt;=0,"Lipsește cantitatea. ","")&amp;IF(I215&lt;&gt;"Da","Neconfirmat de beneficiar. ","")&amp;IF(AND(C215&lt;&gt;"",D215&lt;&gt;""),IF(AND(INDEX(Deviz!$H$5:$H$204,MATCH(C215,Deviz!$B$5:$B$204,0))="Suplimentar",INDEX(Deviz!$I$5:$I$204,MATCH(C215,Deviz!$B$5:$B$204,0))&lt;&gt;"Da"),"Suplimentar neaprobat. ",""),"")))</f>
        <v/>
      </c>
    </row>
    <row r="216" spans="1:11" x14ac:dyDescent="0.2">
      <c r="A216" s="1" t="str">
        <f>IF(B216="","",B216&amp;"|"&amp;COUNTIF(INDEX($B:$B,5):B216,B216))</f>
        <v/>
      </c>
      <c r="B216" s="20"/>
      <c r="C216" s="20"/>
      <c r="D216" s="21" t="str">
        <f>IF(C216="","",IFERROR(INDEX(Deviz!$C$5:$C$204,MATCH(C216,Deviz!$B$5:$B$204,0)),""))</f>
        <v/>
      </c>
      <c r="E216" s="22" t="str">
        <f>IF(C216="","",IFERROR(INDEX(Deviz!$D$5:$D$204,MATCH(C216,Deviz!$B$5:$B$204,0)),""))</f>
        <v/>
      </c>
      <c r="F216" s="23" t="str">
        <f>IF(C216="","",IFERROR(INDEX(Deviz!$F$5:$F$204,MATCH(C216,Deviz!$B$5:$B$204,0)),""))</f>
        <v/>
      </c>
      <c r="G216" s="24"/>
      <c r="H216" s="23" t="str">
        <f t="shared" si="3"/>
        <v/>
      </c>
      <c r="I216" s="20"/>
      <c r="J216" s="25"/>
      <c r="K216" s="26" t="str">
        <f>IF(B216="","",TRIM(IF(AND(C216&lt;&gt;"",D216=""),"Cod inexistent în deviz. ","")&amp;IF(N(G216)&lt;=0,"Lipsește cantitatea. ","")&amp;IF(I216&lt;&gt;"Da","Neconfirmat de beneficiar. ","")&amp;IF(AND(C216&lt;&gt;"",D216&lt;&gt;""),IF(AND(INDEX(Deviz!$H$5:$H$204,MATCH(C216,Deviz!$B$5:$B$204,0))="Suplimentar",INDEX(Deviz!$I$5:$I$204,MATCH(C216,Deviz!$B$5:$B$204,0))&lt;&gt;"Da"),"Suplimentar neaprobat. ",""),"")))</f>
        <v/>
      </c>
    </row>
    <row r="217" spans="1:11" x14ac:dyDescent="0.2">
      <c r="A217" s="1" t="str">
        <f>IF(B217="","",B217&amp;"|"&amp;COUNTIF(INDEX($B:$B,5):B217,B217))</f>
        <v/>
      </c>
      <c r="B217" s="20"/>
      <c r="C217" s="20"/>
      <c r="D217" s="21" t="str">
        <f>IF(C217="","",IFERROR(INDEX(Deviz!$C$5:$C$204,MATCH(C217,Deviz!$B$5:$B$204,0)),""))</f>
        <v/>
      </c>
      <c r="E217" s="22" t="str">
        <f>IF(C217="","",IFERROR(INDEX(Deviz!$D$5:$D$204,MATCH(C217,Deviz!$B$5:$B$204,0)),""))</f>
        <v/>
      </c>
      <c r="F217" s="23" t="str">
        <f>IF(C217="","",IFERROR(INDEX(Deviz!$F$5:$F$204,MATCH(C217,Deviz!$B$5:$B$204,0)),""))</f>
        <v/>
      </c>
      <c r="G217" s="24"/>
      <c r="H217" s="23" t="str">
        <f t="shared" si="3"/>
        <v/>
      </c>
      <c r="I217" s="20"/>
      <c r="J217" s="25"/>
      <c r="K217" s="26" t="str">
        <f>IF(B217="","",TRIM(IF(AND(C217&lt;&gt;"",D217=""),"Cod inexistent în deviz. ","")&amp;IF(N(G217)&lt;=0,"Lipsește cantitatea. ","")&amp;IF(I217&lt;&gt;"Da","Neconfirmat de beneficiar. ","")&amp;IF(AND(C217&lt;&gt;"",D217&lt;&gt;""),IF(AND(INDEX(Deviz!$H$5:$H$204,MATCH(C217,Deviz!$B$5:$B$204,0))="Suplimentar",INDEX(Deviz!$I$5:$I$204,MATCH(C217,Deviz!$B$5:$B$204,0))&lt;&gt;"Da"),"Suplimentar neaprobat. ",""),"")))</f>
        <v/>
      </c>
    </row>
    <row r="218" spans="1:11" x14ac:dyDescent="0.2">
      <c r="A218" s="1" t="str">
        <f>IF(B218="","",B218&amp;"|"&amp;COUNTIF(INDEX($B:$B,5):B218,B218))</f>
        <v/>
      </c>
      <c r="B218" s="20"/>
      <c r="C218" s="20"/>
      <c r="D218" s="21" t="str">
        <f>IF(C218="","",IFERROR(INDEX(Deviz!$C$5:$C$204,MATCH(C218,Deviz!$B$5:$B$204,0)),""))</f>
        <v/>
      </c>
      <c r="E218" s="22" t="str">
        <f>IF(C218="","",IFERROR(INDEX(Deviz!$D$5:$D$204,MATCH(C218,Deviz!$B$5:$B$204,0)),""))</f>
        <v/>
      </c>
      <c r="F218" s="23" t="str">
        <f>IF(C218="","",IFERROR(INDEX(Deviz!$F$5:$F$204,MATCH(C218,Deviz!$B$5:$B$204,0)),""))</f>
        <v/>
      </c>
      <c r="G218" s="24"/>
      <c r="H218" s="23" t="str">
        <f t="shared" si="3"/>
        <v/>
      </c>
      <c r="I218" s="20"/>
      <c r="J218" s="25"/>
      <c r="K218" s="26" t="str">
        <f>IF(B218="","",TRIM(IF(AND(C218&lt;&gt;"",D218=""),"Cod inexistent în deviz. ","")&amp;IF(N(G218)&lt;=0,"Lipsește cantitatea. ","")&amp;IF(I218&lt;&gt;"Da","Neconfirmat de beneficiar. ","")&amp;IF(AND(C218&lt;&gt;"",D218&lt;&gt;""),IF(AND(INDEX(Deviz!$H$5:$H$204,MATCH(C218,Deviz!$B$5:$B$204,0))="Suplimentar",INDEX(Deviz!$I$5:$I$204,MATCH(C218,Deviz!$B$5:$B$204,0))&lt;&gt;"Da"),"Suplimentar neaprobat. ",""),"")))</f>
        <v/>
      </c>
    </row>
    <row r="219" spans="1:11" x14ac:dyDescent="0.2">
      <c r="A219" s="1" t="str">
        <f>IF(B219="","",B219&amp;"|"&amp;COUNTIF(INDEX($B:$B,5):B219,B219))</f>
        <v/>
      </c>
      <c r="B219" s="20"/>
      <c r="C219" s="20"/>
      <c r="D219" s="21" t="str">
        <f>IF(C219="","",IFERROR(INDEX(Deviz!$C$5:$C$204,MATCH(C219,Deviz!$B$5:$B$204,0)),""))</f>
        <v/>
      </c>
      <c r="E219" s="22" t="str">
        <f>IF(C219="","",IFERROR(INDEX(Deviz!$D$5:$D$204,MATCH(C219,Deviz!$B$5:$B$204,0)),""))</f>
        <v/>
      </c>
      <c r="F219" s="23" t="str">
        <f>IF(C219="","",IFERROR(INDEX(Deviz!$F$5:$F$204,MATCH(C219,Deviz!$B$5:$B$204,0)),""))</f>
        <v/>
      </c>
      <c r="G219" s="24"/>
      <c r="H219" s="23" t="str">
        <f t="shared" si="3"/>
        <v/>
      </c>
      <c r="I219" s="20"/>
      <c r="J219" s="25"/>
      <c r="K219" s="26" t="str">
        <f>IF(B219="","",TRIM(IF(AND(C219&lt;&gt;"",D219=""),"Cod inexistent în deviz. ","")&amp;IF(N(G219)&lt;=0,"Lipsește cantitatea. ","")&amp;IF(I219&lt;&gt;"Da","Neconfirmat de beneficiar. ","")&amp;IF(AND(C219&lt;&gt;"",D219&lt;&gt;""),IF(AND(INDEX(Deviz!$H$5:$H$204,MATCH(C219,Deviz!$B$5:$B$204,0))="Suplimentar",INDEX(Deviz!$I$5:$I$204,MATCH(C219,Deviz!$B$5:$B$204,0))&lt;&gt;"Da"),"Suplimentar neaprobat. ",""),"")))</f>
        <v/>
      </c>
    </row>
    <row r="220" spans="1:11" x14ac:dyDescent="0.2">
      <c r="A220" s="1" t="str">
        <f>IF(B220="","",B220&amp;"|"&amp;COUNTIF(INDEX($B:$B,5):B220,B220))</f>
        <v/>
      </c>
      <c r="B220" s="20"/>
      <c r="C220" s="20"/>
      <c r="D220" s="21" t="str">
        <f>IF(C220="","",IFERROR(INDEX(Deviz!$C$5:$C$204,MATCH(C220,Deviz!$B$5:$B$204,0)),""))</f>
        <v/>
      </c>
      <c r="E220" s="22" t="str">
        <f>IF(C220="","",IFERROR(INDEX(Deviz!$D$5:$D$204,MATCH(C220,Deviz!$B$5:$B$204,0)),""))</f>
        <v/>
      </c>
      <c r="F220" s="23" t="str">
        <f>IF(C220="","",IFERROR(INDEX(Deviz!$F$5:$F$204,MATCH(C220,Deviz!$B$5:$B$204,0)),""))</f>
        <v/>
      </c>
      <c r="G220" s="24"/>
      <c r="H220" s="23" t="str">
        <f t="shared" si="3"/>
        <v/>
      </c>
      <c r="I220" s="20"/>
      <c r="J220" s="25"/>
      <c r="K220" s="26" t="str">
        <f>IF(B220="","",TRIM(IF(AND(C220&lt;&gt;"",D220=""),"Cod inexistent în deviz. ","")&amp;IF(N(G220)&lt;=0,"Lipsește cantitatea. ","")&amp;IF(I220&lt;&gt;"Da","Neconfirmat de beneficiar. ","")&amp;IF(AND(C220&lt;&gt;"",D220&lt;&gt;""),IF(AND(INDEX(Deviz!$H$5:$H$204,MATCH(C220,Deviz!$B$5:$B$204,0))="Suplimentar",INDEX(Deviz!$I$5:$I$204,MATCH(C220,Deviz!$B$5:$B$204,0))&lt;&gt;"Da"),"Suplimentar neaprobat. ",""),"")))</f>
        <v/>
      </c>
    </row>
    <row r="221" spans="1:11" x14ac:dyDescent="0.2">
      <c r="A221" s="1" t="str">
        <f>IF(B221="","",B221&amp;"|"&amp;COUNTIF(INDEX($B:$B,5):B221,B221))</f>
        <v/>
      </c>
      <c r="B221" s="20"/>
      <c r="C221" s="20"/>
      <c r="D221" s="21" t="str">
        <f>IF(C221="","",IFERROR(INDEX(Deviz!$C$5:$C$204,MATCH(C221,Deviz!$B$5:$B$204,0)),""))</f>
        <v/>
      </c>
      <c r="E221" s="22" t="str">
        <f>IF(C221="","",IFERROR(INDEX(Deviz!$D$5:$D$204,MATCH(C221,Deviz!$B$5:$B$204,0)),""))</f>
        <v/>
      </c>
      <c r="F221" s="23" t="str">
        <f>IF(C221="","",IFERROR(INDEX(Deviz!$F$5:$F$204,MATCH(C221,Deviz!$B$5:$B$204,0)),""))</f>
        <v/>
      </c>
      <c r="G221" s="24"/>
      <c r="H221" s="23" t="str">
        <f t="shared" si="3"/>
        <v/>
      </c>
      <c r="I221" s="20"/>
      <c r="J221" s="25"/>
      <c r="K221" s="26" t="str">
        <f>IF(B221="","",TRIM(IF(AND(C221&lt;&gt;"",D221=""),"Cod inexistent în deviz. ","")&amp;IF(N(G221)&lt;=0,"Lipsește cantitatea. ","")&amp;IF(I221&lt;&gt;"Da","Neconfirmat de beneficiar. ","")&amp;IF(AND(C221&lt;&gt;"",D221&lt;&gt;""),IF(AND(INDEX(Deviz!$H$5:$H$204,MATCH(C221,Deviz!$B$5:$B$204,0))="Suplimentar",INDEX(Deviz!$I$5:$I$204,MATCH(C221,Deviz!$B$5:$B$204,0))&lt;&gt;"Da"),"Suplimentar neaprobat. ",""),"")))</f>
        <v/>
      </c>
    </row>
    <row r="222" spans="1:11" x14ac:dyDescent="0.2">
      <c r="A222" s="1" t="str">
        <f>IF(B222="","",B222&amp;"|"&amp;COUNTIF(INDEX($B:$B,5):B222,B222))</f>
        <v/>
      </c>
      <c r="B222" s="20"/>
      <c r="C222" s="20"/>
      <c r="D222" s="21" t="str">
        <f>IF(C222="","",IFERROR(INDEX(Deviz!$C$5:$C$204,MATCH(C222,Deviz!$B$5:$B$204,0)),""))</f>
        <v/>
      </c>
      <c r="E222" s="22" t="str">
        <f>IF(C222="","",IFERROR(INDEX(Deviz!$D$5:$D$204,MATCH(C222,Deviz!$B$5:$B$204,0)),""))</f>
        <v/>
      </c>
      <c r="F222" s="23" t="str">
        <f>IF(C222="","",IFERROR(INDEX(Deviz!$F$5:$F$204,MATCH(C222,Deviz!$B$5:$B$204,0)),""))</f>
        <v/>
      </c>
      <c r="G222" s="24"/>
      <c r="H222" s="23" t="str">
        <f t="shared" si="3"/>
        <v/>
      </c>
      <c r="I222" s="20"/>
      <c r="J222" s="25"/>
      <c r="K222" s="26" t="str">
        <f>IF(B222="","",TRIM(IF(AND(C222&lt;&gt;"",D222=""),"Cod inexistent în deviz. ","")&amp;IF(N(G222)&lt;=0,"Lipsește cantitatea. ","")&amp;IF(I222&lt;&gt;"Da","Neconfirmat de beneficiar. ","")&amp;IF(AND(C222&lt;&gt;"",D222&lt;&gt;""),IF(AND(INDEX(Deviz!$H$5:$H$204,MATCH(C222,Deviz!$B$5:$B$204,0))="Suplimentar",INDEX(Deviz!$I$5:$I$204,MATCH(C222,Deviz!$B$5:$B$204,0))&lt;&gt;"Da"),"Suplimentar neaprobat. ",""),"")))</f>
        <v/>
      </c>
    </row>
    <row r="223" spans="1:11" x14ac:dyDescent="0.2">
      <c r="A223" s="1" t="str">
        <f>IF(B223="","",B223&amp;"|"&amp;COUNTIF(INDEX($B:$B,5):B223,B223))</f>
        <v/>
      </c>
      <c r="B223" s="20"/>
      <c r="C223" s="20"/>
      <c r="D223" s="21" t="str">
        <f>IF(C223="","",IFERROR(INDEX(Deviz!$C$5:$C$204,MATCH(C223,Deviz!$B$5:$B$204,0)),""))</f>
        <v/>
      </c>
      <c r="E223" s="22" t="str">
        <f>IF(C223="","",IFERROR(INDEX(Deviz!$D$5:$D$204,MATCH(C223,Deviz!$B$5:$B$204,0)),""))</f>
        <v/>
      </c>
      <c r="F223" s="23" t="str">
        <f>IF(C223="","",IFERROR(INDEX(Deviz!$F$5:$F$204,MATCH(C223,Deviz!$B$5:$B$204,0)),""))</f>
        <v/>
      </c>
      <c r="G223" s="24"/>
      <c r="H223" s="23" t="str">
        <f t="shared" si="3"/>
        <v/>
      </c>
      <c r="I223" s="20"/>
      <c r="J223" s="25"/>
      <c r="K223" s="26" t="str">
        <f>IF(B223="","",TRIM(IF(AND(C223&lt;&gt;"",D223=""),"Cod inexistent în deviz. ","")&amp;IF(N(G223)&lt;=0,"Lipsește cantitatea. ","")&amp;IF(I223&lt;&gt;"Da","Neconfirmat de beneficiar. ","")&amp;IF(AND(C223&lt;&gt;"",D223&lt;&gt;""),IF(AND(INDEX(Deviz!$H$5:$H$204,MATCH(C223,Deviz!$B$5:$B$204,0))="Suplimentar",INDEX(Deviz!$I$5:$I$204,MATCH(C223,Deviz!$B$5:$B$204,0))&lt;&gt;"Da"),"Suplimentar neaprobat. ",""),"")))</f>
        <v/>
      </c>
    </row>
    <row r="224" spans="1:11" x14ac:dyDescent="0.2">
      <c r="A224" s="1" t="str">
        <f>IF(B224="","",B224&amp;"|"&amp;COUNTIF(INDEX($B:$B,5):B224,B224))</f>
        <v/>
      </c>
      <c r="B224" s="20"/>
      <c r="C224" s="20"/>
      <c r="D224" s="21" t="str">
        <f>IF(C224="","",IFERROR(INDEX(Deviz!$C$5:$C$204,MATCH(C224,Deviz!$B$5:$B$204,0)),""))</f>
        <v/>
      </c>
      <c r="E224" s="22" t="str">
        <f>IF(C224="","",IFERROR(INDEX(Deviz!$D$5:$D$204,MATCH(C224,Deviz!$B$5:$B$204,0)),""))</f>
        <v/>
      </c>
      <c r="F224" s="23" t="str">
        <f>IF(C224="","",IFERROR(INDEX(Deviz!$F$5:$F$204,MATCH(C224,Deviz!$B$5:$B$204,0)),""))</f>
        <v/>
      </c>
      <c r="G224" s="24"/>
      <c r="H224" s="23" t="str">
        <f t="shared" si="3"/>
        <v/>
      </c>
      <c r="I224" s="20"/>
      <c r="J224" s="25"/>
      <c r="K224" s="26" t="str">
        <f>IF(B224="","",TRIM(IF(AND(C224&lt;&gt;"",D224=""),"Cod inexistent în deviz. ","")&amp;IF(N(G224)&lt;=0,"Lipsește cantitatea. ","")&amp;IF(I224&lt;&gt;"Da","Neconfirmat de beneficiar. ","")&amp;IF(AND(C224&lt;&gt;"",D224&lt;&gt;""),IF(AND(INDEX(Deviz!$H$5:$H$204,MATCH(C224,Deviz!$B$5:$B$204,0))="Suplimentar",INDEX(Deviz!$I$5:$I$204,MATCH(C224,Deviz!$B$5:$B$204,0))&lt;&gt;"Da"),"Suplimentar neaprobat. ",""),"")))</f>
        <v/>
      </c>
    </row>
    <row r="225" spans="1:11" x14ac:dyDescent="0.2">
      <c r="A225" s="1" t="str">
        <f>IF(B225="","",B225&amp;"|"&amp;COUNTIF(INDEX($B:$B,5):B225,B225))</f>
        <v/>
      </c>
      <c r="B225" s="20"/>
      <c r="C225" s="20"/>
      <c r="D225" s="21" t="str">
        <f>IF(C225="","",IFERROR(INDEX(Deviz!$C$5:$C$204,MATCH(C225,Deviz!$B$5:$B$204,0)),""))</f>
        <v/>
      </c>
      <c r="E225" s="22" t="str">
        <f>IF(C225="","",IFERROR(INDEX(Deviz!$D$5:$D$204,MATCH(C225,Deviz!$B$5:$B$204,0)),""))</f>
        <v/>
      </c>
      <c r="F225" s="23" t="str">
        <f>IF(C225="","",IFERROR(INDEX(Deviz!$F$5:$F$204,MATCH(C225,Deviz!$B$5:$B$204,0)),""))</f>
        <v/>
      </c>
      <c r="G225" s="24"/>
      <c r="H225" s="23" t="str">
        <f t="shared" si="3"/>
        <v/>
      </c>
      <c r="I225" s="20"/>
      <c r="J225" s="25"/>
      <c r="K225" s="26" t="str">
        <f>IF(B225="","",TRIM(IF(AND(C225&lt;&gt;"",D225=""),"Cod inexistent în deviz. ","")&amp;IF(N(G225)&lt;=0,"Lipsește cantitatea. ","")&amp;IF(I225&lt;&gt;"Da","Neconfirmat de beneficiar. ","")&amp;IF(AND(C225&lt;&gt;"",D225&lt;&gt;""),IF(AND(INDEX(Deviz!$H$5:$H$204,MATCH(C225,Deviz!$B$5:$B$204,0))="Suplimentar",INDEX(Deviz!$I$5:$I$204,MATCH(C225,Deviz!$B$5:$B$204,0))&lt;&gt;"Da"),"Suplimentar neaprobat. ",""),"")))</f>
        <v/>
      </c>
    </row>
    <row r="226" spans="1:11" x14ac:dyDescent="0.2">
      <c r="A226" s="1" t="str">
        <f>IF(B226="","",B226&amp;"|"&amp;COUNTIF(INDEX($B:$B,5):B226,B226))</f>
        <v/>
      </c>
      <c r="B226" s="20"/>
      <c r="C226" s="20"/>
      <c r="D226" s="21" t="str">
        <f>IF(C226="","",IFERROR(INDEX(Deviz!$C$5:$C$204,MATCH(C226,Deviz!$B$5:$B$204,0)),""))</f>
        <v/>
      </c>
      <c r="E226" s="22" t="str">
        <f>IF(C226="","",IFERROR(INDEX(Deviz!$D$5:$D$204,MATCH(C226,Deviz!$B$5:$B$204,0)),""))</f>
        <v/>
      </c>
      <c r="F226" s="23" t="str">
        <f>IF(C226="","",IFERROR(INDEX(Deviz!$F$5:$F$204,MATCH(C226,Deviz!$B$5:$B$204,0)),""))</f>
        <v/>
      </c>
      <c r="G226" s="24"/>
      <c r="H226" s="23" t="str">
        <f t="shared" si="3"/>
        <v/>
      </c>
      <c r="I226" s="20"/>
      <c r="J226" s="25"/>
      <c r="K226" s="26" t="str">
        <f>IF(B226="","",TRIM(IF(AND(C226&lt;&gt;"",D226=""),"Cod inexistent în deviz. ","")&amp;IF(N(G226)&lt;=0,"Lipsește cantitatea. ","")&amp;IF(I226&lt;&gt;"Da","Neconfirmat de beneficiar. ","")&amp;IF(AND(C226&lt;&gt;"",D226&lt;&gt;""),IF(AND(INDEX(Deviz!$H$5:$H$204,MATCH(C226,Deviz!$B$5:$B$204,0))="Suplimentar",INDEX(Deviz!$I$5:$I$204,MATCH(C226,Deviz!$B$5:$B$204,0))&lt;&gt;"Da"),"Suplimentar neaprobat. ",""),"")))</f>
        <v/>
      </c>
    </row>
    <row r="227" spans="1:11" x14ac:dyDescent="0.2">
      <c r="A227" s="1" t="str">
        <f>IF(B227="","",B227&amp;"|"&amp;COUNTIF(INDEX($B:$B,5):B227,B227))</f>
        <v/>
      </c>
      <c r="B227" s="20"/>
      <c r="C227" s="20"/>
      <c r="D227" s="21" t="str">
        <f>IF(C227="","",IFERROR(INDEX(Deviz!$C$5:$C$204,MATCH(C227,Deviz!$B$5:$B$204,0)),""))</f>
        <v/>
      </c>
      <c r="E227" s="22" t="str">
        <f>IF(C227="","",IFERROR(INDEX(Deviz!$D$5:$D$204,MATCH(C227,Deviz!$B$5:$B$204,0)),""))</f>
        <v/>
      </c>
      <c r="F227" s="23" t="str">
        <f>IF(C227="","",IFERROR(INDEX(Deviz!$F$5:$F$204,MATCH(C227,Deviz!$B$5:$B$204,0)),""))</f>
        <v/>
      </c>
      <c r="G227" s="24"/>
      <c r="H227" s="23" t="str">
        <f t="shared" si="3"/>
        <v/>
      </c>
      <c r="I227" s="20"/>
      <c r="J227" s="25"/>
      <c r="K227" s="26" t="str">
        <f>IF(B227="","",TRIM(IF(AND(C227&lt;&gt;"",D227=""),"Cod inexistent în deviz. ","")&amp;IF(N(G227)&lt;=0,"Lipsește cantitatea. ","")&amp;IF(I227&lt;&gt;"Da","Neconfirmat de beneficiar. ","")&amp;IF(AND(C227&lt;&gt;"",D227&lt;&gt;""),IF(AND(INDEX(Deviz!$H$5:$H$204,MATCH(C227,Deviz!$B$5:$B$204,0))="Suplimentar",INDEX(Deviz!$I$5:$I$204,MATCH(C227,Deviz!$B$5:$B$204,0))&lt;&gt;"Da"),"Suplimentar neaprobat. ",""),"")))</f>
        <v/>
      </c>
    </row>
    <row r="228" spans="1:11" x14ac:dyDescent="0.2">
      <c r="A228" s="1" t="str">
        <f>IF(B228="","",B228&amp;"|"&amp;COUNTIF(INDEX($B:$B,5):B228,B228))</f>
        <v/>
      </c>
      <c r="B228" s="20"/>
      <c r="C228" s="20"/>
      <c r="D228" s="21" t="str">
        <f>IF(C228="","",IFERROR(INDEX(Deviz!$C$5:$C$204,MATCH(C228,Deviz!$B$5:$B$204,0)),""))</f>
        <v/>
      </c>
      <c r="E228" s="22" t="str">
        <f>IF(C228="","",IFERROR(INDEX(Deviz!$D$5:$D$204,MATCH(C228,Deviz!$B$5:$B$204,0)),""))</f>
        <v/>
      </c>
      <c r="F228" s="23" t="str">
        <f>IF(C228="","",IFERROR(INDEX(Deviz!$F$5:$F$204,MATCH(C228,Deviz!$B$5:$B$204,0)),""))</f>
        <v/>
      </c>
      <c r="G228" s="24"/>
      <c r="H228" s="23" t="str">
        <f t="shared" si="3"/>
        <v/>
      </c>
      <c r="I228" s="20"/>
      <c r="J228" s="25"/>
      <c r="K228" s="26" t="str">
        <f>IF(B228="","",TRIM(IF(AND(C228&lt;&gt;"",D228=""),"Cod inexistent în deviz. ","")&amp;IF(N(G228)&lt;=0,"Lipsește cantitatea. ","")&amp;IF(I228&lt;&gt;"Da","Neconfirmat de beneficiar. ","")&amp;IF(AND(C228&lt;&gt;"",D228&lt;&gt;""),IF(AND(INDEX(Deviz!$H$5:$H$204,MATCH(C228,Deviz!$B$5:$B$204,0))="Suplimentar",INDEX(Deviz!$I$5:$I$204,MATCH(C228,Deviz!$B$5:$B$204,0))&lt;&gt;"Da"),"Suplimentar neaprobat. ",""),"")))</f>
        <v/>
      </c>
    </row>
    <row r="229" spans="1:11" x14ac:dyDescent="0.2">
      <c r="A229" s="1" t="str">
        <f>IF(B229="","",B229&amp;"|"&amp;COUNTIF(INDEX($B:$B,5):B229,B229))</f>
        <v/>
      </c>
      <c r="B229" s="20"/>
      <c r="C229" s="20"/>
      <c r="D229" s="21" t="str">
        <f>IF(C229="","",IFERROR(INDEX(Deviz!$C$5:$C$204,MATCH(C229,Deviz!$B$5:$B$204,0)),""))</f>
        <v/>
      </c>
      <c r="E229" s="22" t="str">
        <f>IF(C229="","",IFERROR(INDEX(Deviz!$D$5:$D$204,MATCH(C229,Deviz!$B$5:$B$204,0)),""))</f>
        <v/>
      </c>
      <c r="F229" s="23" t="str">
        <f>IF(C229="","",IFERROR(INDEX(Deviz!$F$5:$F$204,MATCH(C229,Deviz!$B$5:$B$204,0)),""))</f>
        <v/>
      </c>
      <c r="G229" s="24"/>
      <c r="H229" s="23" t="str">
        <f t="shared" si="3"/>
        <v/>
      </c>
      <c r="I229" s="20"/>
      <c r="J229" s="25"/>
      <c r="K229" s="26" t="str">
        <f>IF(B229="","",TRIM(IF(AND(C229&lt;&gt;"",D229=""),"Cod inexistent în deviz. ","")&amp;IF(N(G229)&lt;=0,"Lipsește cantitatea. ","")&amp;IF(I229&lt;&gt;"Da","Neconfirmat de beneficiar. ","")&amp;IF(AND(C229&lt;&gt;"",D229&lt;&gt;""),IF(AND(INDEX(Deviz!$H$5:$H$204,MATCH(C229,Deviz!$B$5:$B$204,0))="Suplimentar",INDEX(Deviz!$I$5:$I$204,MATCH(C229,Deviz!$B$5:$B$204,0))&lt;&gt;"Da"),"Suplimentar neaprobat. ",""),"")))</f>
        <v/>
      </c>
    </row>
    <row r="230" spans="1:11" x14ac:dyDescent="0.2">
      <c r="A230" s="1" t="str">
        <f>IF(B230="","",B230&amp;"|"&amp;COUNTIF(INDEX($B:$B,5):B230,B230))</f>
        <v/>
      </c>
      <c r="B230" s="20"/>
      <c r="C230" s="20"/>
      <c r="D230" s="21" t="str">
        <f>IF(C230="","",IFERROR(INDEX(Deviz!$C$5:$C$204,MATCH(C230,Deviz!$B$5:$B$204,0)),""))</f>
        <v/>
      </c>
      <c r="E230" s="22" t="str">
        <f>IF(C230="","",IFERROR(INDEX(Deviz!$D$5:$D$204,MATCH(C230,Deviz!$B$5:$B$204,0)),""))</f>
        <v/>
      </c>
      <c r="F230" s="23" t="str">
        <f>IF(C230="","",IFERROR(INDEX(Deviz!$F$5:$F$204,MATCH(C230,Deviz!$B$5:$B$204,0)),""))</f>
        <v/>
      </c>
      <c r="G230" s="24"/>
      <c r="H230" s="23" t="str">
        <f t="shared" si="3"/>
        <v/>
      </c>
      <c r="I230" s="20"/>
      <c r="J230" s="25"/>
      <c r="K230" s="26" t="str">
        <f>IF(B230="","",TRIM(IF(AND(C230&lt;&gt;"",D230=""),"Cod inexistent în deviz. ","")&amp;IF(N(G230)&lt;=0,"Lipsește cantitatea. ","")&amp;IF(I230&lt;&gt;"Da","Neconfirmat de beneficiar. ","")&amp;IF(AND(C230&lt;&gt;"",D230&lt;&gt;""),IF(AND(INDEX(Deviz!$H$5:$H$204,MATCH(C230,Deviz!$B$5:$B$204,0))="Suplimentar",INDEX(Deviz!$I$5:$I$204,MATCH(C230,Deviz!$B$5:$B$204,0))&lt;&gt;"Da"),"Suplimentar neaprobat. ",""),"")))</f>
        <v/>
      </c>
    </row>
    <row r="231" spans="1:11" x14ac:dyDescent="0.2">
      <c r="A231" s="1" t="str">
        <f>IF(B231="","",B231&amp;"|"&amp;COUNTIF(INDEX($B:$B,5):B231,B231))</f>
        <v/>
      </c>
      <c r="B231" s="20"/>
      <c r="C231" s="20"/>
      <c r="D231" s="21" t="str">
        <f>IF(C231="","",IFERROR(INDEX(Deviz!$C$5:$C$204,MATCH(C231,Deviz!$B$5:$B$204,0)),""))</f>
        <v/>
      </c>
      <c r="E231" s="22" t="str">
        <f>IF(C231="","",IFERROR(INDEX(Deviz!$D$5:$D$204,MATCH(C231,Deviz!$B$5:$B$204,0)),""))</f>
        <v/>
      </c>
      <c r="F231" s="23" t="str">
        <f>IF(C231="","",IFERROR(INDEX(Deviz!$F$5:$F$204,MATCH(C231,Deviz!$B$5:$B$204,0)),""))</f>
        <v/>
      </c>
      <c r="G231" s="24"/>
      <c r="H231" s="23" t="str">
        <f t="shared" si="3"/>
        <v/>
      </c>
      <c r="I231" s="20"/>
      <c r="J231" s="25"/>
      <c r="K231" s="26" t="str">
        <f>IF(B231="","",TRIM(IF(AND(C231&lt;&gt;"",D231=""),"Cod inexistent în deviz. ","")&amp;IF(N(G231)&lt;=0,"Lipsește cantitatea. ","")&amp;IF(I231&lt;&gt;"Da","Neconfirmat de beneficiar. ","")&amp;IF(AND(C231&lt;&gt;"",D231&lt;&gt;""),IF(AND(INDEX(Deviz!$H$5:$H$204,MATCH(C231,Deviz!$B$5:$B$204,0))="Suplimentar",INDEX(Deviz!$I$5:$I$204,MATCH(C231,Deviz!$B$5:$B$204,0))&lt;&gt;"Da"),"Suplimentar neaprobat. ",""),"")))</f>
        <v/>
      </c>
    </row>
    <row r="232" spans="1:11" x14ac:dyDescent="0.2">
      <c r="A232" s="1" t="str">
        <f>IF(B232="","",B232&amp;"|"&amp;COUNTIF(INDEX($B:$B,5):B232,B232))</f>
        <v/>
      </c>
      <c r="B232" s="20"/>
      <c r="C232" s="20"/>
      <c r="D232" s="21" t="str">
        <f>IF(C232="","",IFERROR(INDEX(Deviz!$C$5:$C$204,MATCH(C232,Deviz!$B$5:$B$204,0)),""))</f>
        <v/>
      </c>
      <c r="E232" s="22" t="str">
        <f>IF(C232="","",IFERROR(INDEX(Deviz!$D$5:$D$204,MATCH(C232,Deviz!$B$5:$B$204,0)),""))</f>
        <v/>
      </c>
      <c r="F232" s="23" t="str">
        <f>IF(C232="","",IFERROR(INDEX(Deviz!$F$5:$F$204,MATCH(C232,Deviz!$B$5:$B$204,0)),""))</f>
        <v/>
      </c>
      <c r="G232" s="24"/>
      <c r="H232" s="23" t="str">
        <f t="shared" si="3"/>
        <v/>
      </c>
      <c r="I232" s="20"/>
      <c r="J232" s="25"/>
      <c r="K232" s="26" t="str">
        <f>IF(B232="","",TRIM(IF(AND(C232&lt;&gt;"",D232=""),"Cod inexistent în deviz. ","")&amp;IF(N(G232)&lt;=0,"Lipsește cantitatea. ","")&amp;IF(I232&lt;&gt;"Da","Neconfirmat de beneficiar. ","")&amp;IF(AND(C232&lt;&gt;"",D232&lt;&gt;""),IF(AND(INDEX(Deviz!$H$5:$H$204,MATCH(C232,Deviz!$B$5:$B$204,0))="Suplimentar",INDEX(Deviz!$I$5:$I$204,MATCH(C232,Deviz!$B$5:$B$204,0))&lt;&gt;"Da"),"Suplimentar neaprobat. ",""),"")))</f>
        <v/>
      </c>
    </row>
    <row r="233" spans="1:11" x14ac:dyDescent="0.2">
      <c r="A233" s="1" t="str">
        <f>IF(B233="","",B233&amp;"|"&amp;COUNTIF(INDEX($B:$B,5):B233,B233))</f>
        <v/>
      </c>
      <c r="B233" s="20"/>
      <c r="C233" s="20"/>
      <c r="D233" s="21" t="str">
        <f>IF(C233="","",IFERROR(INDEX(Deviz!$C$5:$C$204,MATCH(C233,Deviz!$B$5:$B$204,0)),""))</f>
        <v/>
      </c>
      <c r="E233" s="22" t="str">
        <f>IF(C233="","",IFERROR(INDEX(Deviz!$D$5:$D$204,MATCH(C233,Deviz!$B$5:$B$204,0)),""))</f>
        <v/>
      </c>
      <c r="F233" s="23" t="str">
        <f>IF(C233="","",IFERROR(INDEX(Deviz!$F$5:$F$204,MATCH(C233,Deviz!$B$5:$B$204,0)),""))</f>
        <v/>
      </c>
      <c r="G233" s="24"/>
      <c r="H233" s="23" t="str">
        <f t="shared" si="3"/>
        <v/>
      </c>
      <c r="I233" s="20"/>
      <c r="J233" s="25"/>
      <c r="K233" s="26" t="str">
        <f>IF(B233="","",TRIM(IF(AND(C233&lt;&gt;"",D233=""),"Cod inexistent în deviz. ","")&amp;IF(N(G233)&lt;=0,"Lipsește cantitatea. ","")&amp;IF(I233&lt;&gt;"Da","Neconfirmat de beneficiar. ","")&amp;IF(AND(C233&lt;&gt;"",D233&lt;&gt;""),IF(AND(INDEX(Deviz!$H$5:$H$204,MATCH(C233,Deviz!$B$5:$B$204,0))="Suplimentar",INDEX(Deviz!$I$5:$I$204,MATCH(C233,Deviz!$B$5:$B$204,0))&lt;&gt;"Da"),"Suplimentar neaprobat. ",""),"")))</f>
        <v/>
      </c>
    </row>
    <row r="234" spans="1:11" x14ac:dyDescent="0.2">
      <c r="A234" s="1" t="str">
        <f>IF(B234="","",B234&amp;"|"&amp;COUNTIF(INDEX($B:$B,5):B234,B234))</f>
        <v/>
      </c>
      <c r="B234" s="20"/>
      <c r="C234" s="20"/>
      <c r="D234" s="21" t="str">
        <f>IF(C234="","",IFERROR(INDEX(Deviz!$C$5:$C$204,MATCH(C234,Deviz!$B$5:$B$204,0)),""))</f>
        <v/>
      </c>
      <c r="E234" s="22" t="str">
        <f>IF(C234="","",IFERROR(INDEX(Deviz!$D$5:$D$204,MATCH(C234,Deviz!$B$5:$B$204,0)),""))</f>
        <v/>
      </c>
      <c r="F234" s="23" t="str">
        <f>IF(C234="","",IFERROR(INDEX(Deviz!$F$5:$F$204,MATCH(C234,Deviz!$B$5:$B$204,0)),""))</f>
        <v/>
      </c>
      <c r="G234" s="24"/>
      <c r="H234" s="23" t="str">
        <f t="shared" si="3"/>
        <v/>
      </c>
      <c r="I234" s="20"/>
      <c r="J234" s="25"/>
      <c r="K234" s="26" t="str">
        <f>IF(B234="","",TRIM(IF(AND(C234&lt;&gt;"",D234=""),"Cod inexistent în deviz. ","")&amp;IF(N(G234)&lt;=0,"Lipsește cantitatea. ","")&amp;IF(I234&lt;&gt;"Da","Neconfirmat de beneficiar. ","")&amp;IF(AND(C234&lt;&gt;"",D234&lt;&gt;""),IF(AND(INDEX(Deviz!$H$5:$H$204,MATCH(C234,Deviz!$B$5:$B$204,0))="Suplimentar",INDEX(Deviz!$I$5:$I$204,MATCH(C234,Deviz!$B$5:$B$204,0))&lt;&gt;"Da"),"Suplimentar neaprobat. ",""),"")))</f>
        <v/>
      </c>
    </row>
    <row r="235" spans="1:11" x14ac:dyDescent="0.2">
      <c r="A235" s="1" t="str">
        <f>IF(B235="","",B235&amp;"|"&amp;COUNTIF(INDEX($B:$B,5):B235,B235))</f>
        <v/>
      </c>
      <c r="B235" s="20"/>
      <c r="C235" s="20"/>
      <c r="D235" s="21" t="str">
        <f>IF(C235="","",IFERROR(INDEX(Deviz!$C$5:$C$204,MATCH(C235,Deviz!$B$5:$B$204,0)),""))</f>
        <v/>
      </c>
      <c r="E235" s="22" t="str">
        <f>IF(C235="","",IFERROR(INDEX(Deviz!$D$5:$D$204,MATCH(C235,Deviz!$B$5:$B$204,0)),""))</f>
        <v/>
      </c>
      <c r="F235" s="23" t="str">
        <f>IF(C235="","",IFERROR(INDEX(Deviz!$F$5:$F$204,MATCH(C235,Deviz!$B$5:$B$204,0)),""))</f>
        <v/>
      </c>
      <c r="G235" s="24"/>
      <c r="H235" s="23" t="str">
        <f t="shared" si="3"/>
        <v/>
      </c>
      <c r="I235" s="20"/>
      <c r="J235" s="25"/>
      <c r="K235" s="26" t="str">
        <f>IF(B235="","",TRIM(IF(AND(C235&lt;&gt;"",D235=""),"Cod inexistent în deviz. ","")&amp;IF(N(G235)&lt;=0,"Lipsește cantitatea. ","")&amp;IF(I235&lt;&gt;"Da","Neconfirmat de beneficiar. ","")&amp;IF(AND(C235&lt;&gt;"",D235&lt;&gt;""),IF(AND(INDEX(Deviz!$H$5:$H$204,MATCH(C235,Deviz!$B$5:$B$204,0))="Suplimentar",INDEX(Deviz!$I$5:$I$204,MATCH(C235,Deviz!$B$5:$B$204,0))&lt;&gt;"Da"),"Suplimentar neaprobat. ",""),"")))</f>
        <v/>
      </c>
    </row>
    <row r="236" spans="1:11" x14ac:dyDescent="0.2">
      <c r="A236" s="1" t="str">
        <f>IF(B236="","",B236&amp;"|"&amp;COUNTIF(INDEX($B:$B,5):B236,B236))</f>
        <v/>
      </c>
      <c r="B236" s="20"/>
      <c r="C236" s="20"/>
      <c r="D236" s="21" t="str">
        <f>IF(C236="","",IFERROR(INDEX(Deviz!$C$5:$C$204,MATCH(C236,Deviz!$B$5:$B$204,0)),""))</f>
        <v/>
      </c>
      <c r="E236" s="22" t="str">
        <f>IF(C236="","",IFERROR(INDEX(Deviz!$D$5:$D$204,MATCH(C236,Deviz!$B$5:$B$204,0)),""))</f>
        <v/>
      </c>
      <c r="F236" s="23" t="str">
        <f>IF(C236="","",IFERROR(INDEX(Deviz!$F$5:$F$204,MATCH(C236,Deviz!$B$5:$B$204,0)),""))</f>
        <v/>
      </c>
      <c r="G236" s="24"/>
      <c r="H236" s="23" t="str">
        <f t="shared" si="3"/>
        <v/>
      </c>
      <c r="I236" s="20"/>
      <c r="J236" s="25"/>
      <c r="K236" s="26" t="str">
        <f>IF(B236="","",TRIM(IF(AND(C236&lt;&gt;"",D236=""),"Cod inexistent în deviz. ","")&amp;IF(N(G236)&lt;=0,"Lipsește cantitatea. ","")&amp;IF(I236&lt;&gt;"Da","Neconfirmat de beneficiar. ","")&amp;IF(AND(C236&lt;&gt;"",D236&lt;&gt;""),IF(AND(INDEX(Deviz!$H$5:$H$204,MATCH(C236,Deviz!$B$5:$B$204,0))="Suplimentar",INDEX(Deviz!$I$5:$I$204,MATCH(C236,Deviz!$B$5:$B$204,0))&lt;&gt;"Da"),"Suplimentar neaprobat. ",""),"")))</f>
        <v/>
      </c>
    </row>
    <row r="237" spans="1:11" x14ac:dyDescent="0.2">
      <c r="A237" s="1" t="str">
        <f>IF(B237="","",B237&amp;"|"&amp;COUNTIF(INDEX($B:$B,5):B237,B237))</f>
        <v/>
      </c>
      <c r="B237" s="20"/>
      <c r="C237" s="20"/>
      <c r="D237" s="21" t="str">
        <f>IF(C237="","",IFERROR(INDEX(Deviz!$C$5:$C$204,MATCH(C237,Deviz!$B$5:$B$204,0)),""))</f>
        <v/>
      </c>
      <c r="E237" s="22" t="str">
        <f>IF(C237="","",IFERROR(INDEX(Deviz!$D$5:$D$204,MATCH(C237,Deviz!$B$5:$B$204,0)),""))</f>
        <v/>
      </c>
      <c r="F237" s="23" t="str">
        <f>IF(C237="","",IFERROR(INDEX(Deviz!$F$5:$F$204,MATCH(C237,Deviz!$B$5:$B$204,0)),""))</f>
        <v/>
      </c>
      <c r="G237" s="24"/>
      <c r="H237" s="23" t="str">
        <f t="shared" si="3"/>
        <v/>
      </c>
      <c r="I237" s="20"/>
      <c r="J237" s="25"/>
      <c r="K237" s="26" t="str">
        <f>IF(B237="","",TRIM(IF(AND(C237&lt;&gt;"",D237=""),"Cod inexistent în deviz. ","")&amp;IF(N(G237)&lt;=0,"Lipsește cantitatea. ","")&amp;IF(I237&lt;&gt;"Da","Neconfirmat de beneficiar. ","")&amp;IF(AND(C237&lt;&gt;"",D237&lt;&gt;""),IF(AND(INDEX(Deviz!$H$5:$H$204,MATCH(C237,Deviz!$B$5:$B$204,0))="Suplimentar",INDEX(Deviz!$I$5:$I$204,MATCH(C237,Deviz!$B$5:$B$204,0))&lt;&gt;"Da"),"Suplimentar neaprobat. ",""),"")))</f>
        <v/>
      </c>
    </row>
    <row r="238" spans="1:11" x14ac:dyDescent="0.2">
      <c r="A238" s="1" t="str">
        <f>IF(B238="","",B238&amp;"|"&amp;COUNTIF(INDEX($B:$B,5):B238,B238))</f>
        <v/>
      </c>
      <c r="B238" s="20"/>
      <c r="C238" s="20"/>
      <c r="D238" s="21" t="str">
        <f>IF(C238="","",IFERROR(INDEX(Deviz!$C$5:$C$204,MATCH(C238,Deviz!$B$5:$B$204,0)),""))</f>
        <v/>
      </c>
      <c r="E238" s="22" t="str">
        <f>IF(C238="","",IFERROR(INDEX(Deviz!$D$5:$D$204,MATCH(C238,Deviz!$B$5:$B$204,0)),""))</f>
        <v/>
      </c>
      <c r="F238" s="23" t="str">
        <f>IF(C238="","",IFERROR(INDEX(Deviz!$F$5:$F$204,MATCH(C238,Deviz!$B$5:$B$204,0)),""))</f>
        <v/>
      </c>
      <c r="G238" s="24"/>
      <c r="H238" s="23" t="str">
        <f t="shared" si="3"/>
        <v/>
      </c>
      <c r="I238" s="20"/>
      <c r="J238" s="25"/>
      <c r="K238" s="26" t="str">
        <f>IF(B238="","",TRIM(IF(AND(C238&lt;&gt;"",D238=""),"Cod inexistent în deviz. ","")&amp;IF(N(G238)&lt;=0,"Lipsește cantitatea. ","")&amp;IF(I238&lt;&gt;"Da","Neconfirmat de beneficiar. ","")&amp;IF(AND(C238&lt;&gt;"",D238&lt;&gt;""),IF(AND(INDEX(Deviz!$H$5:$H$204,MATCH(C238,Deviz!$B$5:$B$204,0))="Suplimentar",INDEX(Deviz!$I$5:$I$204,MATCH(C238,Deviz!$B$5:$B$204,0))&lt;&gt;"Da"),"Suplimentar neaprobat. ",""),"")))</f>
        <v/>
      </c>
    </row>
    <row r="239" spans="1:11" x14ac:dyDescent="0.2">
      <c r="A239" s="1" t="str">
        <f>IF(B239="","",B239&amp;"|"&amp;COUNTIF(INDEX($B:$B,5):B239,B239))</f>
        <v/>
      </c>
      <c r="B239" s="20"/>
      <c r="C239" s="20"/>
      <c r="D239" s="21" t="str">
        <f>IF(C239="","",IFERROR(INDEX(Deviz!$C$5:$C$204,MATCH(C239,Deviz!$B$5:$B$204,0)),""))</f>
        <v/>
      </c>
      <c r="E239" s="22" t="str">
        <f>IF(C239="","",IFERROR(INDEX(Deviz!$D$5:$D$204,MATCH(C239,Deviz!$B$5:$B$204,0)),""))</f>
        <v/>
      </c>
      <c r="F239" s="23" t="str">
        <f>IF(C239="","",IFERROR(INDEX(Deviz!$F$5:$F$204,MATCH(C239,Deviz!$B$5:$B$204,0)),""))</f>
        <v/>
      </c>
      <c r="G239" s="24"/>
      <c r="H239" s="23" t="str">
        <f t="shared" si="3"/>
        <v/>
      </c>
      <c r="I239" s="20"/>
      <c r="J239" s="25"/>
      <c r="K239" s="26" t="str">
        <f>IF(B239="","",TRIM(IF(AND(C239&lt;&gt;"",D239=""),"Cod inexistent în deviz. ","")&amp;IF(N(G239)&lt;=0,"Lipsește cantitatea. ","")&amp;IF(I239&lt;&gt;"Da","Neconfirmat de beneficiar. ","")&amp;IF(AND(C239&lt;&gt;"",D239&lt;&gt;""),IF(AND(INDEX(Deviz!$H$5:$H$204,MATCH(C239,Deviz!$B$5:$B$204,0))="Suplimentar",INDEX(Deviz!$I$5:$I$204,MATCH(C239,Deviz!$B$5:$B$204,0))&lt;&gt;"Da"),"Suplimentar neaprobat. ",""),"")))</f>
        <v/>
      </c>
    </row>
    <row r="240" spans="1:11" x14ac:dyDescent="0.2">
      <c r="A240" s="1" t="str">
        <f>IF(B240="","",B240&amp;"|"&amp;COUNTIF(INDEX($B:$B,5):B240,B240))</f>
        <v/>
      </c>
      <c r="B240" s="20"/>
      <c r="C240" s="20"/>
      <c r="D240" s="21" t="str">
        <f>IF(C240="","",IFERROR(INDEX(Deviz!$C$5:$C$204,MATCH(C240,Deviz!$B$5:$B$204,0)),""))</f>
        <v/>
      </c>
      <c r="E240" s="22" t="str">
        <f>IF(C240="","",IFERROR(INDEX(Deviz!$D$5:$D$204,MATCH(C240,Deviz!$B$5:$B$204,0)),""))</f>
        <v/>
      </c>
      <c r="F240" s="23" t="str">
        <f>IF(C240="","",IFERROR(INDEX(Deviz!$F$5:$F$204,MATCH(C240,Deviz!$B$5:$B$204,0)),""))</f>
        <v/>
      </c>
      <c r="G240" s="24"/>
      <c r="H240" s="23" t="str">
        <f t="shared" si="3"/>
        <v/>
      </c>
      <c r="I240" s="20"/>
      <c r="J240" s="25"/>
      <c r="K240" s="26" t="str">
        <f>IF(B240="","",TRIM(IF(AND(C240&lt;&gt;"",D240=""),"Cod inexistent în deviz. ","")&amp;IF(N(G240)&lt;=0,"Lipsește cantitatea. ","")&amp;IF(I240&lt;&gt;"Da","Neconfirmat de beneficiar. ","")&amp;IF(AND(C240&lt;&gt;"",D240&lt;&gt;""),IF(AND(INDEX(Deviz!$H$5:$H$204,MATCH(C240,Deviz!$B$5:$B$204,0))="Suplimentar",INDEX(Deviz!$I$5:$I$204,MATCH(C240,Deviz!$B$5:$B$204,0))&lt;&gt;"Da"),"Suplimentar neaprobat. ",""),"")))</f>
        <v/>
      </c>
    </row>
    <row r="241" spans="1:11" x14ac:dyDescent="0.2">
      <c r="A241" s="1" t="str">
        <f>IF(B241="","",B241&amp;"|"&amp;COUNTIF(INDEX($B:$B,5):B241,B241))</f>
        <v/>
      </c>
      <c r="B241" s="20"/>
      <c r="C241" s="20"/>
      <c r="D241" s="21" t="str">
        <f>IF(C241="","",IFERROR(INDEX(Deviz!$C$5:$C$204,MATCH(C241,Deviz!$B$5:$B$204,0)),""))</f>
        <v/>
      </c>
      <c r="E241" s="22" t="str">
        <f>IF(C241="","",IFERROR(INDEX(Deviz!$D$5:$D$204,MATCH(C241,Deviz!$B$5:$B$204,0)),""))</f>
        <v/>
      </c>
      <c r="F241" s="23" t="str">
        <f>IF(C241="","",IFERROR(INDEX(Deviz!$F$5:$F$204,MATCH(C241,Deviz!$B$5:$B$204,0)),""))</f>
        <v/>
      </c>
      <c r="G241" s="24"/>
      <c r="H241" s="23" t="str">
        <f t="shared" si="3"/>
        <v/>
      </c>
      <c r="I241" s="20"/>
      <c r="J241" s="25"/>
      <c r="K241" s="26" t="str">
        <f>IF(B241="","",TRIM(IF(AND(C241&lt;&gt;"",D241=""),"Cod inexistent în deviz. ","")&amp;IF(N(G241)&lt;=0,"Lipsește cantitatea. ","")&amp;IF(I241&lt;&gt;"Da","Neconfirmat de beneficiar. ","")&amp;IF(AND(C241&lt;&gt;"",D241&lt;&gt;""),IF(AND(INDEX(Deviz!$H$5:$H$204,MATCH(C241,Deviz!$B$5:$B$204,0))="Suplimentar",INDEX(Deviz!$I$5:$I$204,MATCH(C241,Deviz!$B$5:$B$204,0))&lt;&gt;"Da"),"Suplimentar neaprobat. ",""),"")))</f>
        <v/>
      </c>
    </row>
    <row r="242" spans="1:11" x14ac:dyDescent="0.2">
      <c r="A242" s="1" t="str">
        <f>IF(B242="","",B242&amp;"|"&amp;COUNTIF(INDEX($B:$B,5):B242,B242))</f>
        <v/>
      </c>
      <c r="B242" s="20"/>
      <c r="C242" s="20"/>
      <c r="D242" s="21" t="str">
        <f>IF(C242="","",IFERROR(INDEX(Deviz!$C$5:$C$204,MATCH(C242,Deviz!$B$5:$B$204,0)),""))</f>
        <v/>
      </c>
      <c r="E242" s="22" t="str">
        <f>IF(C242="","",IFERROR(INDEX(Deviz!$D$5:$D$204,MATCH(C242,Deviz!$B$5:$B$204,0)),""))</f>
        <v/>
      </c>
      <c r="F242" s="23" t="str">
        <f>IF(C242="","",IFERROR(INDEX(Deviz!$F$5:$F$204,MATCH(C242,Deviz!$B$5:$B$204,0)),""))</f>
        <v/>
      </c>
      <c r="G242" s="24"/>
      <c r="H242" s="23" t="str">
        <f t="shared" si="3"/>
        <v/>
      </c>
      <c r="I242" s="20"/>
      <c r="J242" s="25"/>
      <c r="K242" s="26" t="str">
        <f>IF(B242="","",TRIM(IF(AND(C242&lt;&gt;"",D242=""),"Cod inexistent în deviz. ","")&amp;IF(N(G242)&lt;=0,"Lipsește cantitatea. ","")&amp;IF(I242&lt;&gt;"Da","Neconfirmat de beneficiar. ","")&amp;IF(AND(C242&lt;&gt;"",D242&lt;&gt;""),IF(AND(INDEX(Deviz!$H$5:$H$204,MATCH(C242,Deviz!$B$5:$B$204,0))="Suplimentar",INDEX(Deviz!$I$5:$I$204,MATCH(C242,Deviz!$B$5:$B$204,0))&lt;&gt;"Da"),"Suplimentar neaprobat. ",""),"")))</f>
        <v/>
      </c>
    </row>
    <row r="243" spans="1:11" x14ac:dyDescent="0.2">
      <c r="A243" s="1" t="str">
        <f>IF(B243="","",B243&amp;"|"&amp;COUNTIF(INDEX($B:$B,5):B243,B243))</f>
        <v/>
      </c>
      <c r="B243" s="20"/>
      <c r="C243" s="20"/>
      <c r="D243" s="21" t="str">
        <f>IF(C243="","",IFERROR(INDEX(Deviz!$C$5:$C$204,MATCH(C243,Deviz!$B$5:$B$204,0)),""))</f>
        <v/>
      </c>
      <c r="E243" s="22" t="str">
        <f>IF(C243="","",IFERROR(INDEX(Deviz!$D$5:$D$204,MATCH(C243,Deviz!$B$5:$B$204,0)),""))</f>
        <v/>
      </c>
      <c r="F243" s="23" t="str">
        <f>IF(C243="","",IFERROR(INDEX(Deviz!$F$5:$F$204,MATCH(C243,Deviz!$B$5:$B$204,0)),""))</f>
        <v/>
      </c>
      <c r="G243" s="24"/>
      <c r="H243" s="23" t="str">
        <f t="shared" si="3"/>
        <v/>
      </c>
      <c r="I243" s="20"/>
      <c r="J243" s="25"/>
      <c r="K243" s="26" t="str">
        <f>IF(B243="","",TRIM(IF(AND(C243&lt;&gt;"",D243=""),"Cod inexistent în deviz. ","")&amp;IF(N(G243)&lt;=0,"Lipsește cantitatea. ","")&amp;IF(I243&lt;&gt;"Da","Neconfirmat de beneficiar. ","")&amp;IF(AND(C243&lt;&gt;"",D243&lt;&gt;""),IF(AND(INDEX(Deviz!$H$5:$H$204,MATCH(C243,Deviz!$B$5:$B$204,0))="Suplimentar",INDEX(Deviz!$I$5:$I$204,MATCH(C243,Deviz!$B$5:$B$204,0))&lt;&gt;"Da"),"Suplimentar neaprobat. ",""),"")))</f>
        <v/>
      </c>
    </row>
    <row r="244" spans="1:11" x14ac:dyDescent="0.2">
      <c r="A244" s="1" t="str">
        <f>IF(B244="","",B244&amp;"|"&amp;COUNTIF(INDEX($B:$B,5):B244,B244))</f>
        <v/>
      </c>
      <c r="B244" s="20"/>
      <c r="C244" s="20"/>
      <c r="D244" s="21" t="str">
        <f>IF(C244="","",IFERROR(INDEX(Deviz!$C$5:$C$204,MATCH(C244,Deviz!$B$5:$B$204,0)),""))</f>
        <v/>
      </c>
      <c r="E244" s="22" t="str">
        <f>IF(C244="","",IFERROR(INDEX(Deviz!$D$5:$D$204,MATCH(C244,Deviz!$B$5:$B$204,0)),""))</f>
        <v/>
      </c>
      <c r="F244" s="23" t="str">
        <f>IF(C244="","",IFERROR(INDEX(Deviz!$F$5:$F$204,MATCH(C244,Deviz!$B$5:$B$204,0)),""))</f>
        <v/>
      </c>
      <c r="G244" s="24"/>
      <c r="H244" s="23" t="str">
        <f t="shared" si="3"/>
        <v/>
      </c>
      <c r="I244" s="20"/>
      <c r="J244" s="25"/>
      <c r="K244" s="26" t="str">
        <f>IF(B244="","",TRIM(IF(AND(C244&lt;&gt;"",D244=""),"Cod inexistent în deviz. ","")&amp;IF(N(G244)&lt;=0,"Lipsește cantitatea. ","")&amp;IF(I244&lt;&gt;"Da","Neconfirmat de beneficiar. ","")&amp;IF(AND(C244&lt;&gt;"",D244&lt;&gt;""),IF(AND(INDEX(Deviz!$H$5:$H$204,MATCH(C244,Deviz!$B$5:$B$204,0))="Suplimentar",INDEX(Deviz!$I$5:$I$204,MATCH(C244,Deviz!$B$5:$B$204,0))&lt;&gt;"Da"),"Suplimentar neaprobat. ",""),"")))</f>
        <v/>
      </c>
    </row>
    <row r="245" spans="1:11" x14ac:dyDescent="0.2">
      <c r="A245" s="1" t="str">
        <f>IF(B245="","",B245&amp;"|"&amp;COUNTIF(INDEX($B:$B,5):B245,B245))</f>
        <v/>
      </c>
      <c r="B245" s="20"/>
      <c r="C245" s="20"/>
      <c r="D245" s="21" t="str">
        <f>IF(C245="","",IFERROR(INDEX(Deviz!$C$5:$C$204,MATCH(C245,Deviz!$B$5:$B$204,0)),""))</f>
        <v/>
      </c>
      <c r="E245" s="22" t="str">
        <f>IF(C245="","",IFERROR(INDEX(Deviz!$D$5:$D$204,MATCH(C245,Deviz!$B$5:$B$204,0)),""))</f>
        <v/>
      </c>
      <c r="F245" s="23" t="str">
        <f>IF(C245="","",IFERROR(INDEX(Deviz!$F$5:$F$204,MATCH(C245,Deviz!$B$5:$B$204,0)),""))</f>
        <v/>
      </c>
      <c r="G245" s="24"/>
      <c r="H245" s="23" t="str">
        <f t="shared" si="3"/>
        <v/>
      </c>
      <c r="I245" s="20"/>
      <c r="J245" s="25"/>
      <c r="K245" s="26" t="str">
        <f>IF(B245="","",TRIM(IF(AND(C245&lt;&gt;"",D245=""),"Cod inexistent în deviz. ","")&amp;IF(N(G245)&lt;=0,"Lipsește cantitatea. ","")&amp;IF(I245&lt;&gt;"Da","Neconfirmat de beneficiar. ","")&amp;IF(AND(C245&lt;&gt;"",D245&lt;&gt;""),IF(AND(INDEX(Deviz!$H$5:$H$204,MATCH(C245,Deviz!$B$5:$B$204,0))="Suplimentar",INDEX(Deviz!$I$5:$I$204,MATCH(C245,Deviz!$B$5:$B$204,0))&lt;&gt;"Da"),"Suplimentar neaprobat. ",""),"")))</f>
        <v/>
      </c>
    </row>
    <row r="246" spans="1:11" x14ac:dyDescent="0.2">
      <c r="A246" s="1" t="str">
        <f>IF(B246="","",B246&amp;"|"&amp;COUNTIF(INDEX($B:$B,5):B246,B246))</f>
        <v/>
      </c>
      <c r="B246" s="20"/>
      <c r="C246" s="20"/>
      <c r="D246" s="21" t="str">
        <f>IF(C246="","",IFERROR(INDEX(Deviz!$C$5:$C$204,MATCH(C246,Deviz!$B$5:$B$204,0)),""))</f>
        <v/>
      </c>
      <c r="E246" s="22" t="str">
        <f>IF(C246="","",IFERROR(INDEX(Deviz!$D$5:$D$204,MATCH(C246,Deviz!$B$5:$B$204,0)),""))</f>
        <v/>
      </c>
      <c r="F246" s="23" t="str">
        <f>IF(C246="","",IFERROR(INDEX(Deviz!$F$5:$F$204,MATCH(C246,Deviz!$B$5:$B$204,0)),""))</f>
        <v/>
      </c>
      <c r="G246" s="24"/>
      <c r="H246" s="23" t="str">
        <f t="shared" si="3"/>
        <v/>
      </c>
      <c r="I246" s="20"/>
      <c r="J246" s="25"/>
      <c r="K246" s="26" t="str">
        <f>IF(B246="","",TRIM(IF(AND(C246&lt;&gt;"",D246=""),"Cod inexistent în deviz. ","")&amp;IF(N(G246)&lt;=0,"Lipsește cantitatea. ","")&amp;IF(I246&lt;&gt;"Da","Neconfirmat de beneficiar. ","")&amp;IF(AND(C246&lt;&gt;"",D246&lt;&gt;""),IF(AND(INDEX(Deviz!$H$5:$H$204,MATCH(C246,Deviz!$B$5:$B$204,0))="Suplimentar",INDEX(Deviz!$I$5:$I$204,MATCH(C246,Deviz!$B$5:$B$204,0))&lt;&gt;"Da"),"Suplimentar neaprobat. ",""),"")))</f>
        <v/>
      </c>
    </row>
    <row r="247" spans="1:11" x14ac:dyDescent="0.2">
      <c r="A247" s="1" t="str">
        <f>IF(B247="","",B247&amp;"|"&amp;COUNTIF(INDEX($B:$B,5):B247,B247))</f>
        <v/>
      </c>
      <c r="B247" s="20"/>
      <c r="C247" s="20"/>
      <c r="D247" s="21" t="str">
        <f>IF(C247="","",IFERROR(INDEX(Deviz!$C$5:$C$204,MATCH(C247,Deviz!$B$5:$B$204,0)),""))</f>
        <v/>
      </c>
      <c r="E247" s="22" t="str">
        <f>IF(C247="","",IFERROR(INDEX(Deviz!$D$5:$D$204,MATCH(C247,Deviz!$B$5:$B$204,0)),""))</f>
        <v/>
      </c>
      <c r="F247" s="23" t="str">
        <f>IF(C247="","",IFERROR(INDEX(Deviz!$F$5:$F$204,MATCH(C247,Deviz!$B$5:$B$204,0)),""))</f>
        <v/>
      </c>
      <c r="G247" s="24"/>
      <c r="H247" s="23" t="str">
        <f t="shared" si="3"/>
        <v/>
      </c>
      <c r="I247" s="20"/>
      <c r="J247" s="25"/>
      <c r="K247" s="26" t="str">
        <f>IF(B247="","",TRIM(IF(AND(C247&lt;&gt;"",D247=""),"Cod inexistent în deviz. ","")&amp;IF(N(G247)&lt;=0,"Lipsește cantitatea. ","")&amp;IF(I247&lt;&gt;"Da","Neconfirmat de beneficiar. ","")&amp;IF(AND(C247&lt;&gt;"",D247&lt;&gt;""),IF(AND(INDEX(Deviz!$H$5:$H$204,MATCH(C247,Deviz!$B$5:$B$204,0))="Suplimentar",INDEX(Deviz!$I$5:$I$204,MATCH(C247,Deviz!$B$5:$B$204,0))&lt;&gt;"Da"),"Suplimentar neaprobat. ",""),"")))</f>
        <v/>
      </c>
    </row>
    <row r="248" spans="1:11" x14ac:dyDescent="0.2">
      <c r="A248" s="1" t="str">
        <f>IF(B248="","",B248&amp;"|"&amp;COUNTIF(INDEX($B:$B,5):B248,B248))</f>
        <v/>
      </c>
      <c r="B248" s="20"/>
      <c r="C248" s="20"/>
      <c r="D248" s="21" t="str">
        <f>IF(C248="","",IFERROR(INDEX(Deviz!$C$5:$C$204,MATCH(C248,Deviz!$B$5:$B$204,0)),""))</f>
        <v/>
      </c>
      <c r="E248" s="22" t="str">
        <f>IF(C248="","",IFERROR(INDEX(Deviz!$D$5:$D$204,MATCH(C248,Deviz!$B$5:$B$204,0)),""))</f>
        <v/>
      </c>
      <c r="F248" s="23" t="str">
        <f>IF(C248="","",IFERROR(INDEX(Deviz!$F$5:$F$204,MATCH(C248,Deviz!$B$5:$B$204,0)),""))</f>
        <v/>
      </c>
      <c r="G248" s="24"/>
      <c r="H248" s="23" t="str">
        <f t="shared" si="3"/>
        <v/>
      </c>
      <c r="I248" s="20"/>
      <c r="J248" s="25"/>
      <c r="K248" s="26" t="str">
        <f>IF(B248="","",TRIM(IF(AND(C248&lt;&gt;"",D248=""),"Cod inexistent în deviz. ","")&amp;IF(N(G248)&lt;=0,"Lipsește cantitatea. ","")&amp;IF(I248&lt;&gt;"Da","Neconfirmat de beneficiar. ","")&amp;IF(AND(C248&lt;&gt;"",D248&lt;&gt;""),IF(AND(INDEX(Deviz!$H$5:$H$204,MATCH(C248,Deviz!$B$5:$B$204,0))="Suplimentar",INDEX(Deviz!$I$5:$I$204,MATCH(C248,Deviz!$B$5:$B$204,0))&lt;&gt;"Da"),"Suplimentar neaprobat. ",""),"")))</f>
        <v/>
      </c>
    </row>
    <row r="249" spans="1:11" x14ac:dyDescent="0.2">
      <c r="A249" s="1" t="str">
        <f>IF(B249="","",B249&amp;"|"&amp;COUNTIF(INDEX($B:$B,5):B249,B249))</f>
        <v/>
      </c>
      <c r="B249" s="20"/>
      <c r="C249" s="20"/>
      <c r="D249" s="21" t="str">
        <f>IF(C249="","",IFERROR(INDEX(Deviz!$C$5:$C$204,MATCH(C249,Deviz!$B$5:$B$204,0)),""))</f>
        <v/>
      </c>
      <c r="E249" s="22" t="str">
        <f>IF(C249="","",IFERROR(INDEX(Deviz!$D$5:$D$204,MATCH(C249,Deviz!$B$5:$B$204,0)),""))</f>
        <v/>
      </c>
      <c r="F249" s="23" t="str">
        <f>IF(C249="","",IFERROR(INDEX(Deviz!$F$5:$F$204,MATCH(C249,Deviz!$B$5:$B$204,0)),""))</f>
        <v/>
      </c>
      <c r="G249" s="24"/>
      <c r="H249" s="23" t="str">
        <f t="shared" si="3"/>
        <v/>
      </c>
      <c r="I249" s="20"/>
      <c r="J249" s="25"/>
      <c r="K249" s="26" t="str">
        <f>IF(B249="","",TRIM(IF(AND(C249&lt;&gt;"",D249=""),"Cod inexistent în deviz. ","")&amp;IF(N(G249)&lt;=0,"Lipsește cantitatea. ","")&amp;IF(I249&lt;&gt;"Da","Neconfirmat de beneficiar. ","")&amp;IF(AND(C249&lt;&gt;"",D249&lt;&gt;""),IF(AND(INDEX(Deviz!$H$5:$H$204,MATCH(C249,Deviz!$B$5:$B$204,0))="Suplimentar",INDEX(Deviz!$I$5:$I$204,MATCH(C249,Deviz!$B$5:$B$204,0))&lt;&gt;"Da"),"Suplimentar neaprobat. ",""),"")))</f>
        <v/>
      </c>
    </row>
    <row r="250" spans="1:11" x14ac:dyDescent="0.2">
      <c r="A250" s="1" t="str">
        <f>IF(B250="","",B250&amp;"|"&amp;COUNTIF(INDEX($B:$B,5):B250,B250))</f>
        <v/>
      </c>
      <c r="B250" s="20"/>
      <c r="C250" s="20"/>
      <c r="D250" s="21" t="str">
        <f>IF(C250="","",IFERROR(INDEX(Deviz!$C$5:$C$204,MATCH(C250,Deviz!$B$5:$B$204,0)),""))</f>
        <v/>
      </c>
      <c r="E250" s="22" t="str">
        <f>IF(C250="","",IFERROR(INDEX(Deviz!$D$5:$D$204,MATCH(C250,Deviz!$B$5:$B$204,0)),""))</f>
        <v/>
      </c>
      <c r="F250" s="23" t="str">
        <f>IF(C250="","",IFERROR(INDEX(Deviz!$F$5:$F$204,MATCH(C250,Deviz!$B$5:$B$204,0)),""))</f>
        <v/>
      </c>
      <c r="G250" s="24"/>
      <c r="H250" s="23" t="str">
        <f t="shared" si="3"/>
        <v/>
      </c>
      <c r="I250" s="20"/>
      <c r="J250" s="25"/>
      <c r="K250" s="26" t="str">
        <f>IF(B250="","",TRIM(IF(AND(C250&lt;&gt;"",D250=""),"Cod inexistent în deviz. ","")&amp;IF(N(G250)&lt;=0,"Lipsește cantitatea. ","")&amp;IF(I250&lt;&gt;"Da","Neconfirmat de beneficiar. ","")&amp;IF(AND(C250&lt;&gt;"",D250&lt;&gt;""),IF(AND(INDEX(Deviz!$H$5:$H$204,MATCH(C250,Deviz!$B$5:$B$204,0))="Suplimentar",INDEX(Deviz!$I$5:$I$204,MATCH(C250,Deviz!$B$5:$B$204,0))&lt;&gt;"Da"),"Suplimentar neaprobat. ",""),"")))</f>
        <v/>
      </c>
    </row>
    <row r="251" spans="1:11" x14ac:dyDescent="0.2">
      <c r="A251" s="1" t="str">
        <f>IF(B251="","",B251&amp;"|"&amp;COUNTIF(INDEX($B:$B,5):B251,B251))</f>
        <v/>
      </c>
      <c r="B251" s="20"/>
      <c r="C251" s="20"/>
      <c r="D251" s="21" t="str">
        <f>IF(C251="","",IFERROR(INDEX(Deviz!$C$5:$C$204,MATCH(C251,Deviz!$B$5:$B$204,0)),""))</f>
        <v/>
      </c>
      <c r="E251" s="22" t="str">
        <f>IF(C251="","",IFERROR(INDEX(Deviz!$D$5:$D$204,MATCH(C251,Deviz!$B$5:$B$204,0)),""))</f>
        <v/>
      </c>
      <c r="F251" s="23" t="str">
        <f>IF(C251="","",IFERROR(INDEX(Deviz!$F$5:$F$204,MATCH(C251,Deviz!$B$5:$B$204,0)),""))</f>
        <v/>
      </c>
      <c r="G251" s="24"/>
      <c r="H251" s="23" t="str">
        <f t="shared" si="3"/>
        <v/>
      </c>
      <c r="I251" s="20"/>
      <c r="J251" s="25"/>
      <c r="K251" s="26" t="str">
        <f>IF(B251="","",TRIM(IF(AND(C251&lt;&gt;"",D251=""),"Cod inexistent în deviz. ","")&amp;IF(N(G251)&lt;=0,"Lipsește cantitatea. ","")&amp;IF(I251&lt;&gt;"Da","Neconfirmat de beneficiar. ","")&amp;IF(AND(C251&lt;&gt;"",D251&lt;&gt;""),IF(AND(INDEX(Deviz!$H$5:$H$204,MATCH(C251,Deviz!$B$5:$B$204,0))="Suplimentar",INDEX(Deviz!$I$5:$I$204,MATCH(C251,Deviz!$B$5:$B$204,0))&lt;&gt;"Da"),"Suplimentar neaprobat. ",""),"")))</f>
        <v/>
      </c>
    </row>
    <row r="252" spans="1:11" x14ac:dyDescent="0.2">
      <c r="A252" s="1" t="str">
        <f>IF(B252="","",B252&amp;"|"&amp;COUNTIF(INDEX($B:$B,5):B252,B252))</f>
        <v/>
      </c>
      <c r="B252" s="20"/>
      <c r="C252" s="20"/>
      <c r="D252" s="21" t="str">
        <f>IF(C252="","",IFERROR(INDEX(Deviz!$C$5:$C$204,MATCH(C252,Deviz!$B$5:$B$204,0)),""))</f>
        <v/>
      </c>
      <c r="E252" s="22" t="str">
        <f>IF(C252="","",IFERROR(INDEX(Deviz!$D$5:$D$204,MATCH(C252,Deviz!$B$5:$B$204,0)),""))</f>
        <v/>
      </c>
      <c r="F252" s="23" t="str">
        <f>IF(C252="","",IFERROR(INDEX(Deviz!$F$5:$F$204,MATCH(C252,Deviz!$B$5:$B$204,0)),""))</f>
        <v/>
      </c>
      <c r="G252" s="24"/>
      <c r="H252" s="23" t="str">
        <f t="shared" si="3"/>
        <v/>
      </c>
      <c r="I252" s="20"/>
      <c r="J252" s="25"/>
      <c r="K252" s="26" t="str">
        <f>IF(B252="","",TRIM(IF(AND(C252&lt;&gt;"",D252=""),"Cod inexistent în deviz. ","")&amp;IF(N(G252)&lt;=0,"Lipsește cantitatea. ","")&amp;IF(I252&lt;&gt;"Da","Neconfirmat de beneficiar. ","")&amp;IF(AND(C252&lt;&gt;"",D252&lt;&gt;""),IF(AND(INDEX(Deviz!$H$5:$H$204,MATCH(C252,Deviz!$B$5:$B$204,0))="Suplimentar",INDEX(Deviz!$I$5:$I$204,MATCH(C252,Deviz!$B$5:$B$204,0))&lt;&gt;"Da"),"Suplimentar neaprobat. ",""),"")))</f>
        <v/>
      </c>
    </row>
    <row r="253" spans="1:11" x14ac:dyDescent="0.2">
      <c r="A253" s="1" t="str">
        <f>IF(B253="","",B253&amp;"|"&amp;COUNTIF(INDEX($B:$B,5):B253,B253))</f>
        <v/>
      </c>
      <c r="B253" s="20"/>
      <c r="C253" s="20"/>
      <c r="D253" s="21" t="str">
        <f>IF(C253="","",IFERROR(INDEX(Deviz!$C$5:$C$204,MATCH(C253,Deviz!$B$5:$B$204,0)),""))</f>
        <v/>
      </c>
      <c r="E253" s="22" t="str">
        <f>IF(C253="","",IFERROR(INDEX(Deviz!$D$5:$D$204,MATCH(C253,Deviz!$B$5:$B$204,0)),""))</f>
        <v/>
      </c>
      <c r="F253" s="23" t="str">
        <f>IF(C253="","",IFERROR(INDEX(Deviz!$F$5:$F$204,MATCH(C253,Deviz!$B$5:$B$204,0)),""))</f>
        <v/>
      </c>
      <c r="G253" s="24"/>
      <c r="H253" s="23" t="str">
        <f t="shared" si="3"/>
        <v/>
      </c>
      <c r="I253" s="20"/>
      <c r="J253" s="25"/>
      <c r="K253" s="26" t="str">
        <f>IF(B253="","",TRIM(IF(AND(C253&lt;&gt;"",D253=""),"Cod inexistent în deviz. ","")&amp;IF(N(G253)&lt;=0,"Lipsește cantitatea. ","")&amp;IF(I253&lt;&gt;"Da","Neconfirmat de beneficiar. ","")&amp;IF(AND(C253&lt;&gt;"",D253&lt;&gt;""),IF(AND(INDEX(Deviz!$H$5:$H$204,MATCH(C253,Deviz!$B$5:$B$204,0))="Suplimentar",INDEX(Deviz!$I$5:$I$204,MATCH(C253,Deviz!$B$5:$B$204,0))&lt;&gt;"Da"),"Suplimentar neaprobat. ",""),"")))</f>
        <v/>
      </c>
    </row>
    <row r="254" spans="1:11" x14ac:dyDescent="0.2">
      <c r="A254" s="1" t="str">
        <f>IF(B254="","",B254&amp;"|"&amp;COUNTIF(INDEX($B:$B,5):B254,B254))</f>
        <v/>
      </c>
      <c r="B254" s="20"/>
      <c r="C254" s="20"/>
      <c r="D254" s="21" t="str">
        <f>IF(C254="","",IFERROR(INDEX(Deviz!$C$5:$C$204,MATCH(C254,Deviz!$B$5:$B$204,0)),""))</f>
        <v/>
      </c>
      <c r="E254" s="22" t="str">
        <f>IF(C254="","",IFERROR(INDEX(Deviz!$D$5:$D$204,MATCH(C254,Deviz!$B$5:$B$204,0)),""))</f>
        <v/>
      </c>
      <c r="F254" s="23" t="str">
        <f>IF(C254="","",IFERROR(INDEX(Deviz!$F$5:$F$204,MATCH(C254,Deviz!$B$5:$B$204,0)),""))</f>
        <v/>
      </c>
      <c r="G254" s="24"/>
      <c r="H254" s="23" t="str">
        <f t="shared" si="3"/>
        <v/>
      </c>
      <c r="I254" s="20"/>
      <c r="J254" s="25"/>
      <c r="K254" s="26" t="str">
        <f>IF(B254="","",TRIM(IF(AND(C254&lt;&gt;"",D254=""),"Cod inexistent în deviz. ","")&amp;IF(N(G254)&lt;=0,"Lipsește cantitatea. ","")&amp;IF(I254&lt;&gt;"Da","Neconfirmat de beneficiar. ","")&amp;IF(AND(C254&lt;&gt;"",D254&lt;&gt;""),IF(AND(INDEX(Deviz!$H$5:$H$204,MATCH(C254,Deviz!$B$5:$B$204,0))="Suplimentar",INDEX(Deviz!$I$5:$I$204,MATCH(C254,Deviz!$B$5:$B$204,0))&lt;&gt;"Da"),"Suplimentar neaprobat. ",""),"")))</f>
        <v/>
      </c>
    </row>
    <row r="255" spans="1:11" x14ac:dyDescent="0.2">
      <c r="A255" s="1" t="str">
        <f>IF(B255="","",B255&amp;"|"&amp;COUNTIF(INDEX($B:$B,5):B255,B255))</f>
        <v/>
      </c>
      <c r="B255" s="20"/>
      <c r="C255" s="20"/>
      <c r="D255" s="21" t="str">
        <f>IF(C255="","",IFERROR(INDEX(Deviz!$C$5:$C$204,MATCH(C255,Deviz!$B$5:$B$204,0)),""))</f>
        <v/>
      </c>
      <c r="E255" s="22" t="str">
        <f>IF(C255="","",IFERROR(INDEX(Deviz!$D$5:$D$204,MATCH(C255,Deviz!$B$5:$B$204,0)),""))</f>
        <v/>
      </c>
      <c r="F255" s="23" t="str">
        <f>IF(C255="","",IFERROR(INDEX(Deviz!$F$5:$F$204,MATCH(C255,Deviz!$B$5:$B$204,0)),""))</f>
        <v/>
      </c>
      <c r="G255" s="24"/>
      <c r="H255" s="23" t="str">
        <f t="shared" si="3"/>
        <v/>
      </c>
      <c r="I255" s="20"/>
      <c r="J255" s="25"/>
      <c r="K255" s="26" t="str">
        <f>IF(B255="","",TRIM(IF(AND(C255&lt;&gt;"",D255=""),"Cod inexistent în deviz. ","")&amp;IF(N(G255)&lt;=0,"Lipsește cantitatea. ","")&amp;IF(I255&lt;&gt;"Da","Neconfirmat de beneficiar. ","")&amp;IF(AND(C255&lt;&gt;"",D255&lt;&gt;""),IF(AND(INDEX(Deviz!$H$5:$H$204,MATCH(C255,Deviz!$B$5:$B$204,0))="Suplimentar",INDEX(Deviz!$I$5:$I$204,MATCH(C255,Deviz!$B$5:$B$204,0))&lt;&gt;"Da"),"Suplimentar neaprobat. ",""),"")))</f>
        <v/>
      </c>
    </row>
    <row r="256" spans="1:11" x14ac:dyDescent="0.2">
      <c r="A256" s="1" t="str">
        <f>IF(B256="","",B256&amp;"|"&amp;COUNTIF(INDEX($B:$B,5):B256,B256))</f>
        <v/>
      </c>
      <c r="B256" s="20"/>
      <c r="C256" s="20"/>
      <c r="D256" s="21" t="str">
        <f>IF(C256="","",IFERROR(INDEX(Deviz!$C$5:$C$204,MATCH(C256,Deviz!$B$5:$B$204,0)),""))</f>
        <v/>
      </c>
      <c r="E256" s="22" t="str">
        <f>IF(C256="","",IFERROR(INDEX(Deviz!$D$5:$D$204,MATCH(C256,Deviz!$B$5:$B$204,0)),""))</f>
        <v/>
      </c>
      <c r="F256" s="23" t="str">
        <f>IF(C256="","",IFERROR(INDEX(Deviz!$F$5:$F$204,MATCH(C256,Deviz!$B$5:$B$204,0)),""))</f>
        <v/>
      </c>
      <c r="G256" s="24"/>
      <c r="H256" s="23" t="str">
        <f t="shared" si="3"/>
        <v/>
      </c>
      <c r="I256" s="20"/>
      <c r="J256" s="25"/>
      <c r="K256" s="26" t="str">
        <f>IF(B256="","",TRIM(IF(AND(C256&lt;&gt;"",D256=""),"Cod inexistent în deviz. ","")&amp;IF(N(G256)&lt;=0,"Lipsește cantitatea. ","")&amp;IF(I256&lt;&gt;"Da","Neconfirmat de beneficiar. ","")&amp;IF(AND(C256&lt;&gt;"",D256&lt;&gt;""),IF(AND(INDEX(Deviz!$H$5:$H$204,MATCH(C256,Deviz!$B$5:$B$204,0))="Suplimentar",INDEX(Deviz!$I$5:$I$204,MATCH(C256,Deviz!$B$5:$B$204,0))&lt;&gt;"Da"),"Suplimentar neaprobat. ",""),"")))</f>
        <v/>
      </c>
    </row>
    <row r="257" spans="1:11" x14ac:dyDescent="0.2">
      <c r="A257" s="1" t="str">
        <f>IF(B257="","",B257&amp;"|"&amp;COUNTIF(INDEX($B:$B,5):B257,B257))</f>
        <v/>
      </c>
      <c r="B257" s="20"/>
      <c r="C257" s="20"/>
      <c r="D257" s="21" t="str">
        <f>IF(C257="","",IFERROR(INDEX(Deviz!$C$5:$C$204,MATCH(C257,Deviz!$B$5:$B$204,0)),""))</f>
        <v/>
      </c>
      <c r="E257" s="22" t="str">
        <f>IF(C257="","",IFERROR(INDEX(Deviz!$D$5:$D$204,MATCH(C257,Deviz!$B$5:$B$204,0)),""))</f>
        <v/>
      </c>
      <c r="F257" s="23" t="str">
        <f>IF(C257="","",IFERROR(INDEX(Deviz!$F$5:$F$204,MATCH(C257,Deviz!$B$5:$B$204,0)),""))</f>
        <v/>
      </c>
      <c r="G257" s="24"/>
      <c r="H257" s="23" t="str">
        <f t="shared" si="3"/>
        <v/>
      </c>
      <c r="I257" s="20"/>
      <c r="J257" s="25"/>
      <c r="K257" s="26" t="str">
        <f>IF(B257="","",TRIM(IF(AND(C257&lt;&gt;"",D257=""),"Cod inexistent în deviz. ","")&amp;IF(N(G257)&lt;=0,"Lipsește cantitatea. ","")&amp;IF(I257&lt;&gt;"Da","Neconfirmat de beneficiar. ","")&amp;IF(AND(C257&lt;&gt;"",D257&lt;&gt;""),IF(AND(INDEX(Deviz!$H$5:$H$204,MATCH(C257,Deviz!$B$5:$B$204,0))="Suplimentar",INDEX(Deviz!$I$5:$I$204,MATCH(C257,Deviz!$B$5:$B$204,0))&lt;&gt;"Da"),"Suplimentar neaprobat. ",""),"")))</f>
        <v/>
      </c>
    </row>
    <row r="258" spans="1:11" x14ac:dyDescent="0.2">
      <c r="A258" s="1" t="str">
        <f>IF(B258="","",B258&amp;"|"&amp;COUNTIF(INDEX($B:$B,5):B258,B258))</f>
        <v/>
      </c>
      <c r="B258" s="20"/>
      <c r="C258" s="20"/>
      <c r="D258" s="21" t="str">
        <f>IF(C258="","",IFERROR(INDEX(Deviz!$C$5:$C$204,MATCH(C258,Deviz!$B$5:$B$204,0)),""))</f>
        <v/>
      </c>
      <c r="E258" s="22" t="str">
        <f>IF(C258="","",IFERROR(INDEX(Deviz!$D$5:$D$204,MATCH(C258,Deviz!$B$5:$B$204,0)),""))</f>
        <v/>
      </c>
      <c r="F258" s="23" t="str">
        <f>IF(C258="","",IFERROR(INDEX(Deviz!$F$5:$F$204,MATCH(C258,Deviz!$B$5:$B$204,0)),""))</f>
        <v/>
      </c>
      <c r="G258" s="24"/>
      <c r="H258" s="23" t="str">
        <f t="shared" si="3"/>
        <v/>
      </c>
      <c r="I258" s="20"/>
      <c r="J258" s="25"/>
      <c r="K258" s="26" t="str">
        <f>IF(B258="","",TRIM(IF(AND(C258&lt;&gt;"",D258=""),"Cod inexistent în deviz. ","")&amp;IF(N(G258)&lt;=0,"Lipsește cantitatea. ","")&amp;IF(I258&lt;&gt;"Da","Neconfirmat de beneficiar. ","")&amp;IF(AND(C258&lt;&gt;"",D258&lt;&gt;""),IF(AND(INDEX(Deviz!$H$5:$H$204,MATCH(C258,Deviz!$B$5:$B$204,0))="Suplimentar",INDEX(Deviz!$I$5:$I$204,MATCH(C258,Deviz!$B$5:$B$204,0))&lt;&gt;"Da"),"Suplimentar neaprobat. ",""),"")))</f>
        <v/>
      </c>
    </row>
    <row r="259" spans="1:11" x14ac:dyDescent="0.2">
      <c r="A259" s="1" t="str">
        <f>IF(B259="","",B259&amp;"|"&amp;COUNTIF(INDEX($B:$B,5):B259,B259))</f>
        <v/>
      </c>
      <c r="B259" s="20"/>
      <c r="C259" s="20"/>
      <c r="D259" s="21" t="str">
        <f>IF(C259="","",IFERROR(INDEX(Deviz!$C$5:$C$204,MATCH(C259,Deviz!$B$5:$B$204,0)),""))</f>
        <v/>
      </c>
      <c r="E259" s="22" t="str">
        <f>IF(C259="","",IFERROR(INDEX(Deviz!$D$5:$D$204,MATCH(C259,Deviz!$B$5:$B$204,0)),""))</f>
        <v/>
      </c>
      <c r="F259" s="23" t="str">
        <f>IF(C259="","",IFERROR(INDEX(Deviz!$F$5:$F$204,MATCH(C259,Deviz!$B$5:$B$204,0)),""))</f>
        <v/>
      </c>
      <c r="G259" s="24"/>
      <c r="H259" s="23" t="str">
        <f t="shared" si="3"/>
        <v/>
      </c>
      <c r="I259" s="20"/>
      <c r="J259" s="25"/>
      <c r="K259" s="26" t="str">
        <f>IF(B259="","",TRIM(IF(AND(C259&lt;&gt;"",D259=""),"Cod inexistent în deviz. ","")&amp;IF(N(G259)&lt;=0,"Lipsește cantitatea. ","")&amp;IF(I259&lt;&gt;"Da","Neconfirmat de beneficiar. ","")&amp;IF(AND(C259&lt;&gt;"",D259&lt;&gt;""),IF(AND(INDEX(Deviz!$H$5:$H$204,MATCH(C259,Deviz!$B$5:$B$204,0))="Suplimentar",INDEX(Deviz!$I$5:$I$204,MATCH(C259,Deviz!$B$5:$B$204,0))&lt;&gt;"Da"),"Suplimentar neaprobat. ",""),"")))</f>
        <v/>
      </c>
    </row>
    <row r="260" spans="1:11" x14ac:dyDescent="0.2">
      <c r="A260" s="1" t="str">
        <f>IF(B260="","",B260&amp;"|"&amp;COUNTIF(INDEX($B:$B,5):B260,B260))</f>
        <v/>
      </c>
      <c r="B260" s="20"/>
      <c r="C260" s="20"/>
      <c r="D260" s="21" t="str">
        <f>IF(C260="","",IFERROR(INDEX(Deviz!$C$5:$C$204,MATCH(C260,Deviz!$B$5:$B$204,0)),""))</f>
        <v/>
      </c>
      <c r="E260" s="22" t="str">
        <f>IF(C260="","",IFERROR(INDEX(Deviz!$D$5:$D$204,MATCH(C260,Deviz!$B$5:$B$204,0)),""))</f>
        <v/>
      </c>
      <c r="F260" s="23" t="str">
        <f>IF(C260="","",IFERROR(INDEX(Deviz!$F$5:$F$204,MATCH(C260,Deviz!$B$5:$B$204,0)),""))</f>
        <v/>
      </c>
      <c r="G260" s="24"/>
      <c r="H260" s="23" t="str">
        <f t="shared" si="3"/>
        <v/>
      </c>
      <c r="I260" s="20"/>
      <c r="J260" s="25"/>
      <c r="K260" s="26" t="str">
        <f>IF(B260="","",TRIM(IF(AND(C260&lt;&gt;"",D260=""),"Cod inexistent în deviz. ","")&amp;IF(N(G260)&lt;=0,"Lipsește cantitatea. ","")&amp;IF(I260&lt;&gt;"Da","Neconfirmat de beneficiar. ","")&amp;IF(AND(C260&lt;&gt;"",D260&lt;&gt;""),IF(AND(INDEX(Deviz!$H$5:$H$204,MATCH(C260,Deviz!$B$5:$B$204,0))="Suplimentar",INDEX(Deviz!$I$5:$I$204,MATCH(C260,Deviz!$B$5:$B$204,0))&lt;&gt;"Da"),"Suplimentar neaprobat. ",""),"")))</f>
        <v/>
      </c>
    </row>
    <row r="261" spans="1:11" x14ac:dyDescent="0.2">
      <c r="A261" s="1" t="str">
        <f>IF(B261="","",B261&amp;"|"&amp;COUNTIF(INDEX($B:$B,5):B261,B261))</f>
        <v/>
      </c>
      <c r="B261" s="20"/>
      <c r="C261" s="20"/>
      <c r="D261" s="21" t="str">
        <f>IF(C261="","",IFERROR(INDEX(Deviz!$C$5:$C$204,MATCH(C261,Deviz!$B$5:$B$204,0)),""))</f>
        <v/>
      </c>
      <c r="E261" s="22" t="str">
        <f>IF(C261="","",IFERROR(INDEX(Deviz!$D$5:$D$204,MATCH(C261,Deviz!$B$5:$B$204,0)),""))</f>
        <v/>
      </c>
      <c r="F261" s="23" t="str">
        <f>IF(C261="","",IFERROR(INDEX(Deviz!$F$5:$F$204,MATCH(C261,Deviz!$B$5:$B$204,0)),""))</f>
        <v/>
      </c>
      <c r="G261" s="24"/>
      <c r="H261" s="23" t="str">
        <f t="shared" ref="H261:H324" si="4">IF(OR(N(F261)=0,N(G261)=0),"",ROUND(F261*G261,2))</f>
        <v/>
      </c>
      <c r="I261" s="20"/>
      <c r="J261" s="25"/>
      <c r="K261" s="26" t="str">
        <f>IF(B261="","",TRIM(IF(AND(C261&lt;&gt;"",D261=""),"Cod inexistent în deviz. ","")&amp;IF(N(G261)&lt;=0,"Lipsește cantitatea. ","")&amp;IF(I261&lt;&gt;"Da","Neconfirmat de beneficiar. ","")&amp;IF(AND(C261&lt;&gt;"",D261&lt;&gt;""),IF(AND(INDEX(Deviz!$H$5:$H$204,MATCH(C261,Deviz!$B$5:$B$204,0))="Suplimentar",INDEX(Deviz!$I$5:$I$204,MATCH(C261,Deviz!$B$5:$B$204,0))&lt;&gt;"Da"),"Suplimentar neaprobat. ",""),"")))</f>
        <v/>
      </c>
    </row>
    <row r="262" spans="1:11" x14ac:dyDescent="0.2">
      <c r="A262" s="1" t="str">
        <f>IF(B262="","",B262&amp;"|"&amp;COUNTIF(INDEX($B:$B,5):B262,B262))</f>
        <v/>
      </c>
      <c r="B262" s="20"/>
      <c r="C262" s="20"/>
      <c r="D262" s="21" t="str">
        <f>IF(C262="","",IFERROR(INDEX(Deviz!$C$5:$C$204,MATCH(C262,Deviz!$B$5:$B$204,0)),""))</f>
        <v/>
      </c>
      <c r="E262" s="22" t="str">
        <f>IF(C262="","",IFERROR(INDEX(Deviz!$D$5:$D$204,MATCH(C262,Deviz!$B$5:$B$204,0)),""))</f>
        <v/>
      </c>
      <c r="F262" s="23" t="str">
        <f>IF(C262="","",IFERROR(INDEX(Deviz!$F$5:$F$204,MATCH(C262,Deviz!$B$5:$B$204,0)),""))</f>
        <v/>
      </c>
      <c r="G262" s="24"/>
      <c r="H262" s="23" t="str">
        <f t="shared" si="4"/>
        <v/>
      </c>
      <c r="I262" s="20"/>
      <c r="J262" s="25"/>
      <c r="K262" s="26" t="str">
        <f>IF(B262="","",TRIM(IF(AND(C262&lt;&gt;"",D262=""),"Cod inexistent în deviz. ","")&amp;IF(N(G262)&lt;=0,"Lipsește cantitatea. ","")&amp;IF(I262&lt;&gt;"Da","Neconfirmat de beneficiar. ","")&amp;IF(AND(C262&lt;&gt;"",D262&lt;&gt;""),IF(AND(INDEX(Deviz!$H$5:$H$204,MATCH(C262,Deviz!$B$5:$B$204,0))="Suplimentar",INDEX(Deviz!$I$5:$I$204,MATCH(C262,Deviz!$B$5:$B$204,0))&lt;&gt;"Da"),"Suplimentar neaprobat. ",""),"")))</f>
        <v/>
      </c>
    </row>
    <row r="263" spans="1:11" x14ac:dyDescent="0.2">
      <c r="A263" s="1" t="str">
        <f>IF(B263="","",B263&amp;"|"&amp;COUNTIF(INDEX($B:$B,5):B263,B263))</f>
        <v/>
      </c>
      <c r="B263" s="20"/>
      <c r="C263" s="20"/>
      <c r="D263" s="21" t="str">
        <f>IF(C263="","",IFERROR(INDEX(Deviz!$C$5:$C$204,MATCH(C263,Deviz!$B$5:$B$204,0)),""))</f>
        <v/>
      </c>
      <c r="E263" s="22" t="str">
        <f>IF(C263="","",IFERROR(INDEX(Deviz!$D$5:$D$204,MATCH(C263,Deviz!$B$5:$B$204,0)),""))</f>
        <v/>
      </c>
      <c r="F263" s="23" t="str">
        <f>IF(C263="","",IFERROR(INDEX(Deviz!$F$5:$F$204,MATCH(C263,Deviz!$B$5:$B$204,0)),""))</f>
        <v/>
      </c>
      <c r="G263" s="24"/>
      <c r="H263" s="23" t="str">
        <f t="shared" si="4"/>
        <v/>
      </c>
      <c r="I263" s="20"/>
      <c r="J263" s="25"/>
      <c r="K263" s="26" t="str">
        <f>IF(B263="","",TRIM(IF(AND(C263&lt;&gt;"",D263=""),"Cod inexistent în deviz. ","")&amp;IF(N(G263)&lt;=0,"Lipsește cantitatea. ","")&amp;IF(I263&lt;&gt;"Da","Neconfirmat de beneficiar. ","")&amp;IF(AND(C263&lt;&gt;"",D263&lt;&gt;""),IF(AND(INDEX(Deviz!$H$5:$H$204,MATCH(C263,Deviz!$B$5:$B$204,0))="Suplimentar",INDEX(Deviz!$I$5:$I$204,MATCH(C263,Deviz!$B$5:$B$204,0))&lt;&gt;"Da"),"Suplimentar neaprobat. ",""),"")))</f>
        <v/>
      </c>
    </row>
    <row r="264" spans="1:11" x14ac:dyDescent="0.2">
      <c r="A264" s="1" t="str">
        <f>IF(B264="","",B264&amp;"|"&amp;COUNTIF(INDEX($B:$B,5):B264,B264))</f>
        <v/>
      </c>
      <c r="B264" s="20"/>
      <c r="C264" s="20"/>
      <c r="D264" s="21" t="str">
        <f>IF(C264="","",IFERROR(INDEX(Deviz!$C$5:$C$204,MATCH(C264,Deviz!$B$5:$B$204,0)),""))</f>
        <v/>
      </c>
      <c r="E264" s="22" t="str">
        <f>IF(C264="","",IFERROR(INDEX(Deviz!$D$5:$D$204,MATCH(C264,Deviz!$B$5:$B$204,0)),""))</f>
        <v/>
      </c>
      <c r="F264" s="23" t="str">
        <f>IF(C264="","",IFERROR(INDEX(Deviz!$F$5:$F$204,MATCH(C264,Deviz!$B$5:$B$204,0)),""))</f>
        <v/>
      </c>
      <c r="G264" s="24"/>
      <c r="H264" s="23" t="str">
        <f t="shared" si="4"/>
        <v/>
      </c>
      <c r="I264" s="20"/>
      <c r="J264" s="25"/>
      <c r="K264" s="26" t="str">
        <f>IF(B264="","",TRIM(IF(AND(C264&lt;&gt;"",D264=""),"Cod inexistent în deviz. ","")&amp;IF(N(G264)&lt;=0,"Lipsește cantitatea. ","")&amp;IF(I264&lt;&gt;"Da","Neconfirmat de beneficiar. ","")&amp;IF(AND(C264&lt;&gt;"",D264&lt;&gt;""),IF(AND(INDEX(Deviz!$H$5:$H$204,MATCH(C264,Deviz!$B$5:$B$204,0))="Suplimentar",INDEX(Deviz!$I$5:$I$204,MATCH(C264,Deviz!$B$5:$B$204,0))&lt;&gt;"Da"),"Suplimentar neaprobat. ",""),"")))</f>
        <v/>
      </c>
    </row>
    <row r="265" spans="1:11" x14ac:dyDescent="0.2">
      <c r="A265" s="1" t="str">
        <f>IF(B265="","",B265&amp;"|"&amp;COUNTIF(INDEX($B:$B,5):B265,B265))</f>
        <v/>
      </c>
      <c r="B265" s="20"/>
      <c r="C265" s="20"/>
      <c r="D265" s="21" t="str">
        <f>IF(C265="","",IFERROR(INDEX(Deviz!$C$5:$C$204,MATCH(C265,Deviz!$B$5:$B$204,0)),""))</f>
        <v/>
      </c>
      <c r="E265" s="22" t="str">
        <f>IF(C265="","",IFERROR(INDEX(Deviz!$D$5:$D$204,MATCH(C265,Deviz!$B$5:$B$204,0)),""))</f>
        <v/>
      </c>
      <c r="F265" s="23" t="str">
        <f>IF(C265="","",IFERROR(INDEX(Deviz!$F$5:$F$204,MATCH(C265,Deviz!$B$5:$B$204,0)),""))</f>
        <v/>
      </c>
      <c r="G265" s="24"/>
      <c r="H265" s="23" t="str">
        <f t="shared" si="4"/>
        <v/>
      </c>
      <c r="I265" s="20"/>
      <c r="J265" s="25"/>
      <c r="K265" s="26" t="str">
        <f>IF(B265="","",TRIM(IF(AND(C265&lt;&gt;"",D265=""),"Cod inexistent în deviz. ","")&amp;IF(N(G265)&lt;=0,"Lipsește cantitatea. ","")&amp;IF(I265&lt;&gt;"Da","Neconfirmat de beneficiar. ","")&amp;IF(AND(C265&lt;&gt;"",D265&lt;&gt;""),IF(AND(INDEX(Deviz!$H$5:$H$204,MATCH(C265,Deviz!$B$5:$B$204,0))="Suplimentar",INDEX(Deviz!$I$5:$I$204,MATCH(C265,Deviz!$B$5:$B$204,0))&lt;&gt;"Da"),"Suplimentar neaprobat. ",""),"")))</f>
        <v/>
      </c>
    </row>
    <row r="266" spans="1:11" x14ac:dyDescent="0.2">
      <c r="A266" s="1" t="str">
        <f>IF(B266="","",B266&amp;"|"&amp;COUNTIF(INDEX($B:$B,5):B266,B266))</f>
        <v/>
      </c>
      <c r="B266" s="20"/>
      <c r="C266" s="20"/>
      <c r="D266" s="21" t="str">
        <f>IF(C266="","",IFERROR(INDEX(Deviz!$C$5:$C$204,MATCH(C266,Deviz!$B$5:$B$204,0)),""))</f>
        <v/>
      </c>
      <c r="E266" s="22" t="str">
        <f>IF(C266="","",IFERROR(INDEX(Deviz!$D$5:$D$204,MATCH(C266,Deviz!$B$5:$B$204,0)),""))</f>
        <v/>
      </c>
      <c r="F266" s="23" t="str">
        <f>IF(C266="","",IFERROR(INDEX(Deviz!$F$5:$F$204,MATCH(C266,Deviz!$B$5:$B$204,0)),""))</f>
        <v/>
      </c>
      <c r="G266" s="24"/>
      <c r="H266" s="23" t="str">
        <f t="shared" si="4"/>
        <v/>
      </c>
      <c r="I266" s="20"/>
      <c r="J266" s="25"/>
      <c r="K266" s="26" t="str">
        <f>IF(B266="","",TRIM(IF(AND(C266&lt;&gt;"",D266=""),"Cod inexistent în deviz. ","")&amp;IF(N(G266)&lt;=0,"Lipsește cantitatea. ","")&amp;IF(I266&lt;&gt;"Da","Neconfirmat de beneficiar. ","")&amp;IF(AND(C266&lt;&gt;"",D266&lt;&gt;""),IF(AND(INDEX(Deviz!$H$5:$H$204,MATCH(C266,Deviz!$B$5:$B$204,0))="Suplimentar",INDEX(Deviz!$I$5:$I$204,MATCH(C266,Deviz!$B$5:$B$204,0))&lt;&gt;"Da"),"Suplimentar neaprobat. ",""),"")))</f>
        <v/>
      </c>
    </row>
    <row r="267" spans="1:11" x14ac:dyDescent="0.2">
      <c r="A267" s="1" t="str">
        <f>IF(B267="","",B267&amp;"|"&amp;COUNTIF(INDEX($B:$B,5):B267,B267))</f>
        <v/>
      </c>
      <c r="B267" s="20"/>
      <c r="C267" s="20"/>
      <c r="D267" s="21" t="str">
        <f>IF(C267="","",IFERROR(INDEX(Deviz!$C$5:$C$204,MATCH(C267,Deviz!$B$5:$B$204,0)),""))</f>
        <v/>
      </c>
      <c r="E267" s="22" t="str">
        <f>IF(C267="","",IFERROR(INDEX(Deviz!$D$5:$D$204,MATCH(C267,Deviz!$B$5:$B$204,0)),""))</f>
        <v/>
      </c>
      <c r="F267" s="23" t="str">
        <f>IF(C267="","",IFERROR(INDEX(Deviz!$F$5:$F$204,MATCH(C267,Deviz!$B$5:$B$204,0)),""))</f>
        <v/>
      </c>
      <c r="G267" s="24"/>
      <c r="H267" s="23" t="str">
        <f t="shared" si="4"/>
        <v/>
      </c>
      <c r="I267" s="20"/>
      <c r="J267" s="25"/>
      <c r="K267" s="26" t="str">
        <f>IF(B267="","",TRIM(IF(AND(C267&lt;&gt;"",D267=""),"Cod inexistent în deviz. ","")&amp;IF(N(G267)&lt;=0,"Lipsește cantitatea. ","")&amp;IF(I267&lt;&gt;"Da","Neconfirmat de beneficiar. ","")&amp;IF(AND(C267&lt;&gt;"",D267&lt;&gt;""),IF(AND(INDEX(Deviz!$H$5:$H$204,MATCH(C267,Deviz!$B$5:$B$204,0))="Suplimentar",INDEX(Deviz!$I$5:$I$204,MATCH(C267,Deviz!$B$5:$B$204,0))&lt;&gt;"Da"),"Suplimentar neaprobat. ",""),"")))</f>
        <v/>
      </c>
    </row>
    <row r="268" spans="1:11" x14ac:dyDescent="0.2">
      <c r="A268" s="1" t="str">
        <f>IF(B268="","",B268&amp;"|"&amp;COUNTIF(INDEX($B:$B,5):B268,B268))</f>
        <v/>
      </c>
      <c r="B268" s="20"/>
      <c r="C268" s="20"/>
      <c r="D268" s="21" t="str">
        <f>IF(C268="","",IFERROR(INDEX(Deviz!$C$5:$C$204,MATCH(C268,Deviz!$B$5:$B$204,0)),""))</f>
        <v/>
      </c>
      <c r="E268" s="22" t="str">
        <f>IF(C268="","",IFERROR(INDEX(Deviz!$D$5:$D$204,MATCH(C268,Deviz!$B$5:$B$204,0)),""))</f>
        <v/>
      </c>
      <c r="F268" s="23" t="str">
        <f>IF(C268="","",IFERROR(INDEX(Deviz!$F$5:$F$204,MATCH(C268,Deviz!$B$5:$B$204,0)),""))</f>
        <v/>
      </c>
      <c r="G268" s="24"/>
      <c r="H268" s="23" t="str">
        <f t="shared" si="4"/>
        <v/>
      </c>
      <c r="I268" s="20"/>
      <c r="J268" s="25"/>
      <c r="K268" s="26" t="str">
        <f>IF(B268="","",TRIM(IF(AND(C268&lt;&gt;"",D268=""),"Cod inexistent în deviz. ","")&amp;IF(N(G268)&lt;=0,"Lipsește cantitatea. ","")&amp;IF(I268&lt;&gt;"Da","Neconfirmat de beneficiar. ","")&amp;IF(AND(C268&lt;&gt;"",D268&lt;&gt;""),IF(AND(INDEX(Deviz!$H$5:$H$204,MATCH(C268,Deviz!$B$5:$B$204,0))="Suplimentar",INDEX(Deviz!$I$5:$I$204,MATCH(C268,Deviz!$B$5:$B$204,0))&lt;&gt;"Da"),"Suplimentar neaprobat. ",""),"")))</f>
        <v/>
      </c>
    </row>
    <row r="269" spans="1:11" x14ac:dyDescent="0.2">
      <c r="A269" s="1" t="str">
        <f>IF(B269="","",B269&amp;"|"&amp;COUNTIF(INDEX($B:$B,5):B269,B269))</f>
        <v/>
      </c>
      <c r="B269" s="20"/>
      <c r="C269" s="20"/>
      <c r="D269" s="21" t="str">
        <f>IF(C269="","",IFERROR(INDEX(Deviz!$C$5:$C$204,MATCH(C269,Deviz!$B$5:$B$204,0)),""))</f>
        <v/>
      </c>
      <c r="E269" s="22" t="str">
        <f>IF(C269="","",IFERROR(INDEX(Deviz!$D$5:$D$204,MATCH(C269,Deviz!$B$5:$B$204,0)),""))</f>
        <v/>
      </c>
      <c r="F269" s="23" t="str">
        <f>IF(C269="","",IFERROR(INDEX(Deviz!$F$5:$F$204,MATCH(C269,Deviz!$B$5:$B$204,0)),""))</f>
        <v/>
      </c>
      <c r="G269" s="24"/>
      <c r="H269" s="23" t="str">
        <f t="shared" si="4"/>
        <v/>
      </c>
      <c r="I269" s="20"/>
      <c r="J269" s="25"/>
      <c r="K269" s="26" t="str">
        <f>IF(B269="","",TRIM(IF(AND(C269&lt;&gt;"",D269=""),"Cod inexistent în deviz. ","")&amp;IF(N(G269)&lt;=0,"Lipsește cantitatea. ","")&amp;IF(I269&lt;&gt;"Da","Neconfirmat de beneficiar. ","")&amp;IF(AND(C269&lt;&gt;"",D269&lt;&gt;""),IF(AND(INDEX(Deviz!$H$5:$H$204,MATCH(C269,Deviz!$B$5:$B$204,0))="Suplimentar",INDEX(Deviz!$I$5:$I$204,MATCH(C269,Deviz!$B$5:$B$204,0))&lt;&gt;"Da"),"Suplimentar neaprobat. ",""),"")))</f>
        <v/>
      </c>
    </row>
    <row r="270" spans="1:11" x14ac:dyDescent="0.2">
      <c r="A270" s="1" t="str">
        <f>IF(B270="","",B270&amp;"|"&amp;COUNTIF(INDEX($B:$B,5):B270,B270))</f>
        <v/>
      </c>
      <c r="B270" s="20"/>
      <c r="C270" s="20"/>
      <c r="D270" s="21" t="str">
        <f>IF(C270="","",IFERROR(INDEX(Deviz!$C$5:$C$204,MATCH(C270,Deviz!$B$5:$B$204,0)),""))</f>
        <v/>
      </c>
      <c r="E270" s="22" t="str">
        <f>IF(C270="","",IFERROR(INDEX(Deviz!$D$5:$D$204,MATCH(C270,Deviz!$B$5:$B$204,0)),""))</f>
        <v/>
      </c>
      <c r="F270" s="23" t="str">
        <f>IF(C270="","",IFERROR(INDEX(Deviz!$F$5:$F$204,MATCH(C270,Deviz!$B$5:$B$204,0)),""))</f>
        <v/>
      </c>
      <c r="G270" s="24"/>
      <c r="H270" s="23" t="str">
        <f t="shared" si="4"/>
        <v/>
      </c>
      <c r="I270" s="20"/>
      <c r="J270" s="25"/>
      <c r="K270" s="26" t="str">
        <f>IF(B270="","",TRIM(IF(AND(C270&lt;&gt;"",D270=""),"Cod inexistent în deviz. ","")&amp;IF(N(G270)&lt;=0,"Lipsește cantitatea. ","")&amp;IF(I270&lt;&gt;"Da","Neconfirmat de beneficiar. ","")&amp;IF(AND(C270&lt;&gt;"",D270&lt;&gt;""),IF(AND(INDEX(Deviz!$H$5:$H$204,MATCH(C270,Deviz!$B$5:$B$204,0))="Suplimentar",INDEX(Deviz!$I$5:$I$204,MATCH(C270,Deviz!$B$5:$B$204,0))&lt;&gt;"Da"),"Suplimentar neaprobat. ",""),"")))</f>
        <v/>
      </c>
    </row>
    <row r="271" spans="1:11" x14ac:dyDescent="0.2">
      <c r="A271" s="1" t="str">
        <f>IF(B271="","",B271&amp;"|"&amp;COUNTIF(INDEX($B:$B,5):B271,B271))</f>
        <v/>
      </c>
      <c r="B271" s="20"/>
      <c r="C271" s="20"/>
      <c r="D271" s="21" t="str">
        <f>IF(C271="","",IFERROR(INDEX(Deviz!$C$5:$C$204,MATCH(C271,Deviz!$B$5:$B$204,0)),""))</f>
        <v/>
      </c>
      <c r="E271" s="22" t="str">
        <f>IF(C271="","",IFERROR(INDEX(Deviz!$D$5:$D$204,MATCH(C271,Deviz!$B$5:$B$204,0)),""))</f>
        <v/>
      </c>
      <c r="F271" s="23" t="str">
        <f>IF(C271="","",IFERROR(INDEX(Deviz!$F$5:$F$204,MATCH(C271,Deviz!$B$5:$B$204,0)),""))</f>
        <v/>
      </c>
      <c r="G271" s="24"/>
      <c r="H271" s="23" t="str">
        <f t="shared" si="4"/>
        <v/>
      </c>
      <c r="I271" s="20"/>
      <c r="J271" s="25"/>
      <c r="K271" s="26" t="str">
        <f>IF(B271="","",TRIM(IF(AND(C271&lt;&gt;"",D271=""),"Cod inexistent în deviz. ","")&amp;IF(N(G271)&lt;=0,"Lipsește cantitatea. ","")&amp;IF(I271&lt;&gt;"Da","Neconfirmat de beneficiar. ","")&amp;IF(AND(C271&lt;&gt;"",D271&lt;&gt;""),IF(AND(INDEX(Deviz!$H$5:$H$204,MATCH(C271,Deviz!$B$5:$B$204,0))="Suplimentar",INDEX(Deviz!$I$5:$I$204,MATCH(C271,Deviz!$B$5:$B$204,0))&lt;&gt;"Da"),"Suplimentar neaprobat. ",""),"")))</f>
        <v/>
      </c>
    </row>
    <row r="272" spans="1:11" x14ac:dyDescent="0.2">
      <c r="A272" s="1" t="str">
        <f>IF(B272="","",B272&amp;"|"&amp;COUNTIF(INDEX($B:$B,5):B272,B272))</f>
        <v/>
      </c>
      <c r="B272" s="20"/>
      <c r="C272" s="20"/>
      <c r="D272" s="21" t="str">
        <f>IF(C272="","",IFERROR(INDEX(Deviz!$C$5:$C$204,MATCH(C272,Deviz!$B$5:$B$204,0)),""))</f>
        <v/>
      </c>
      <c r="E272" s="22" t="str">
        <f>IF(C272="","",IFERROR(INDEX(Deviz!$D$5:$D$204,MATCH(C272,Deviz!$B$5:$B$204,0)),""))</f>
        <v/>
      </c>
      <c r="F272" s="23" t="str">
        <f>IF(C272="","",IFERROR(INDEX(Deviz!$F$5:$F$204,MATCH(C272,Deviz!$B$5:$B$204,0)),""))</f>
        <v/>
      </c>
      <c r="G272" s="24"/>
      <c r="H272" s="23" t="str">
        <f t="shared" si="4"/>
        <v/>
      </c>
      <c r="I272" s="20"/>
      <c r="J272" s="25"/>
      <c r="K272" s="26" t="str">
        <f>IF(B272="","",TRIM(IF(AND(C272&lt;&gt;"",D272=""),"Cod inexistent în deviz. ","")&amp;IF(N(G272)&lt;=0,"Lipsește cantitatea. ","")&amp;IF(I272&lt;&gt;"Da","Neconfirmat de beneficiar. ","")&amp;IF(AND(C272&lt;&gt;"",D272&lt;&gt;""),IF(AND(INDEX(Deviz!$H$5:$H$204,MATCH(C272,Deviz!$B$5:$B$204,0))="Suplimentar",INDEX(Deviz!$I$5:$I$204,MATCH(C272,Deviz!$B$5:$B$204,0))&lt;&gt;"Da"),"Suplimentar neaprobat. ",""),"")))</f>
        <v/>
      </c>
    </row>
    <row r="273" spans="1:11" x14ac:dyDescent="0.2">
      <c r="A273" s="1" t="str">
        <f>IF(B273="","",B273&amp;"|"&amp;COUNTIF(INDEX($B:$B,5):B273,B273))</f>
        <v/>
      </c>
      <c r="B273" s="20"/>
      <c r="C273" s="20"/>
      <c r="D273" s="21" t="str">
        <f>IF(C273="","",IFERROR(INDEX(Deviz!$C$5:$C$204,MATCH(C273,Deviz!$B$5:$B$204,0)),""))</f>
        <v/>
      </c>
      <c r="E273" s="22" t="str">
        <f>IF(C273="","",IFERROR(INDEX(Deviz!$D$5:$D$204,MATCH(C273,Deviz!$B$5:$B$204,0)),""))</f>
        <v/>
      </c>
      <c r="F273" s="23" t="str">
        <f>IF(C273="","",IFERROR(INDEX(Deviz!$F$5:$F$204,MATCH(C273,Deviz!$B$5:$B$204,0)),""))</f>
        <v/>
      </c>
      <c r="G273" s="24"/>
      <c r="H273" s="23" t="str">
        <f t="shared" si="4"/>
        <v/>
      </c>
      <c r="I273" s="20"/>
      <c r="J273" s="25"/>
      <c r="K273" s="26" t="str">
        <f>IF(B273="","",TRIM(IF(AND(C273&lt;&gt;"",D273=""),"Cod inexistent în deviz. ","")&amp;IF(N(G273)&lt;=0,"Lipsește cantitatea. ","")&amp;IF(I273&lt;&gt;"Da","Neconfirmat de beneficiar. ","")&amp;IF(AND(C273&lt;&gt;"",D273&lt;&gt;""),IF(AND(INDEX(Deviz!$H$5:$H$204,MATCH(C273,Deviz!$B$5:$B$204,0))="Suplimentar",INDEX(Deviz!$I$5:$I$204,MATCH(C273,Deviz!$B$5:$B$204,0))&lt;&gt;"Da"),"Suplimentar neaprobat. ",""),"")))</f>
        <v/>
      </c>
    </row>
    <row r="274" spans="1:11" x14ac:dyDescent="0.2">
      <c r="A274" s="1" t="str">
        <f>IF(B274="","",B274&amp;"|"&amp;COUNTIF(INDEX($B:$B,5):B274,B274))</f>
        <v/>
      </c>
      <c r="B274" s="20"/>
      <c r="C274" s="20"/>
      <c r="D274" s="21" t="str">
        <f>IF(C274="","",IFERROR(INDEX(Deviz!$C$5:$C$204,MATCH(C274,Deviz!$B$5:$B$204,0)),""))</f>
        <v/>
      </c>
      <c r="E274" s="22" t="str">
        <f>IF(C274="","",IFERROR(INDEX(Deviz!$D$5:$D$204,MATCH(C274,Deviz!$B$5:$B$204,0)),""))</f>
        <v/>
      </c>
      <c r="F274" s="23" t="str">
        <f>IF(C274="","",IFERROR(INDEX(Deviz!$F$5:$F$204,MATCH(C274,Deviz!$B$5:$B$204,0)),""))</f>
        <v/>
      </c>
      <c r="G274" s="24"/>
      <c r="H274" s="23" t="str">
        <f t="shared" si="4"/>
        <v/>
      </c>
      <c r="I274" s="20"/>
      <c r="J274" s="25"/>
      <c r="K274" s="26" t="str">
        <f>IF(B274="","",TRIM(IF(AND(C274&lt;&gt;"",D274=""),"Cod inexistent în deviz. ","")&amp;IF(N(G274)&lt;=0,"Lipsește cantitatea. ","")&amp;IF(I274&lt;&gt;"Da","Neconfirmat de beneficiar. ","")&amp;IF(AND(C274&lt;&gt;"",D274&lt;&gt;""),IF(AND(INDEX(Deviz!$H$5:$H$204,MATCH(C274,Deviz!$B$5:$B$204,0))="Suplimentar",INDEX(Deviz!$I$5:$I$204,MATCH(C274,Deviz!$B$5:$B$204,0))&lt;&gt;"Da"),"Suplimentar neaprobat. ",""),"")))</f>
        <v/>
      </c>
    </row>
    <row r="275" spans="1:11" x14ac:dyDescent="0.2">
      <c r="A275" s="1" t="str">
        <f>IF(B275="","",B275&amp;"|"&amp;COUNTIF(INDEX($B:$B,5):B275,B275))</f>
        <v/>
      </c>
      <c r="B275" s="20"/>
      <c r="C275" s="20"/>
      <c r="D275" s="21" t="str">
        <f>IF(C275="","",IFERROR(INDEX(Deviz!$C$5:$C$204,MATCH(C275,Deviz!$B$5:$B$204,0)),""))</f>
        <v/>
      </c>
      <c r="E275" s="22" t="str">
        <f>IF(C275="","",IFERROR(INDEX(Deviz!$D$5:$D$204,MATCH(C275,Deviz!$B$5:$B$204,0)),""))</f>
        <v/>
      </c>
      <c r="F275" s="23" t="str">
        <f>IF(C275="","",IFERROR(INDEX(Deviz!$F$5:$F$204,MATCH(C275,Deviz!$B$5:$B$204,0)),""))</f>
        <v/>
      </c>
      <c r="G275" s="24"/>
      <c r="H275" s="23" t="str">
        <f t="shared" si="4"/>
        <v/>
      </c>
      <c r="I275" s="20"/>
      <c r="J275" s="25"/>
      <c r="K275" s="26" t="str">
        <f>IF(B275="","",TRIM(IF(AND(C275&lt;&gt;"",D275=""),"Cod inexistent în deviz. ","")&amp;IF(N(G275)&lt;=0,"Lipsește cantitatea. ","")&amp;IF(I275&lt;&gt;"Da","Neconfirmat de beneficiar. ","")&amp;IF(AND(C275&lt;&gt;"",D275&lt;&gt;""),IF(AND(INDEX(Deviz!$H$5:$H$204,MATCH(C275,Deviz!$B$5:$B$204,0))="Suplimentar",INDEX(Deviz!$I$5:$I$204,MATCH(C275,Deviz!$B$5:$B$204,0))&lt;&gt;"Da"),"Suplimentar neaprobat. ",""),"")))</f>
        <v/>
      </c>
    </row>
    <row r="276" spans="1:11" x14ac:dyDescent="0.2">
      <c r="A276" s="1" t="str">
        <f>IF(B276="","",B276&amp;"|"&amp;COUNTIF(INDEX($B:$B,5):B276,B276))</f>
        <v/>
      </c>
      <c r="B276" s="20"/>
      <c r="C276" s="20"/>
      <c r="D276" s="21" t="str">
        <f>IF(C276="","",IFERROR(INDEX(Deviz!$C$5:$C$204,MATCH(C276,Deviz!$B$5:$B$204,0)),""))</f>
        <v/>
      </c>
      <c r="E276" s="22" t="str">
        <f>IF(C276="","",IFERROR(INDEX(Deviz!$D$5:$D$204,MATCH(C276,Deviz!$B$5:$B$204,0)),""))</f>
        <v/>
      </c>
      <c r="F276" s="23" t="str">
        <f>IF(C276="","",IFERROR(INDEX(Deviz!$F$5:$F$204,MATCH(C276,Deviz!$B$5:$B$204,0)),""))</f>
        <v/>
      </c>
      <c r="G276" s="24"/>
      <c r="H276" s="23" t="str">
        <f t="shared" si="4"/>
        <v/>
      </c>
      <c r="I276" s="20"/>
      <c r="J276" s="25"/>
      <c r="K276" s="26" t="str">
        <f>IF(B276="","",TRIM(IF(AND(C276&lt;&gt;"",D276=""),"Cod inexistent în deviz. ","")&amp;IF(N(G276)&lt;=0,"Lipsește cantitatea. ","")&amp;IF(I276&lt;&gt;"Da","Neconfirmat de beneficiar. ","")&amp;IF(AND(C276&lt;&gt;"",D276&lt;&gt;""),IF(AND(INDEX(Deviz!$H$5:$H$204,MATCH(C276,Deviz!$B$5:$B$204,0))="Suplimentar",INDEX(Deviz!$I$5:$I$204,MATCH(C276,Deviz!$B$5:$B$204,0))&lt;&gt;"Da"),"Suplimentar neaprobat. ",""),"")))</f>
        <v/>
      </c>
    </row>
    <row r="277" spans="1:11" x14ac:dyDescent="0.2">
      <c r="A277" s="1" t="str">
        <f>IF(B277="","",B277&amp;"|"&amp;COUNTIF(INDEX($B:$B,5):B277,B277))</f>
        <v/>
      </c>
      <c r="B277" s="20"/>
      <c r="C277" s="20"/>
      <c r="D277" s="21" t="str">
        <f>IF(C277="","",IFERROR(INDEX(Deviz!$C$5:$C$204,MATCH(C277,Deviz!$B$5:$B$204,0)),""))</f>
        <v/>
      </c>
      <c r="E277" s="22" t="str">
        <f>IF(C277="","",IFERROR(INDEX(Deviz!$D$5:$D$204,MATCH(C277,Deviz!$B$5:$B$204,0)),""))</f>
        <v/>
      </c>
      <c r="F277" s="23" t="str">
        <f>IF(C277="","",IFERROR(INDEX(Deviz!$F$5:$F$204,MATCH(C277,Deviz!$B$5:$B$204,0)),""))</f>
        <v/>
      </c>
      <c r="G277" s="24"/>
      <c r="H277" s="23" t="str">
        <f t="shared" si="4"/>
        <v/>
      </c>
      <c r="I277" s="20"/>
      <c r="J277" s="25"/>
      <c r="K277" s="26" t="str">
        <f>IF(B277="","",TRIM(IF(AND(C277&lt;&gt;"",D277=""),"Cod inexistent în deviz. ","")&amp;IF(N(G277)&lt;=0,"Lipsește cantitatea. ","")&amp;IF(I277&lt;&gt;"Da","Neconfirmat de beneficiar. ","")&amp;IF(AND(C277&lt;&gt;"",D277&lt;&gt;""),IF(AND(INDEX(Deviz!$H$5:$H$204,MATCH(C277,Deviz!$B$5:$B$204,0))="Suplimentar",INDEX(Deviz!$I$5:$I$204,MATCH(C277,Deviz!$B$5:$B$204,0))&lt;&gt;"Da"),"Suplimentar neaprobat. ",""),"")))</f>
        <v/>
      </c>
    </row>
    <row r="278" spans="1:11" x14ac:dyDescent="0.2">
      <c r="A278" s="1" t="str">
        <f>IF(B278="","",B278&amp;"|"&amp;COUNTIF(INDEX($B:$B,5):B278,B278))</f>
        <v/>
      </c>
      <c r="B278" s="20"/>
      <c r="C278" s="20"/>
      <c r="D278" s="21" t="str">
        <f>IF(C278="","",IFERROR(INDEX(Deviz!$C$5:$C$204,MATCH(C278,Deviz!$B$5:$B$204,0)),""))</f>
        <v/>
      </c>
      <c r="E278" s="22" t="str">
        <f>IF(C278="","",IFERROR(INDEX(Deviz!$D$5:$D$204,MATCH(C278,Deviz!$B$5:$B$204,0)),""))</f>
        <v/>
      </c>
      <c r="F278" s="23" t="str">
        <f>IF(C278="","",IFERROR(INDEX(Deviz!$F$5:$F$204,MATCH(C278,Deviz!$B$5:$B$204,0)),""))</f>
        <v/>
      </c>
      <c r="G278" s="24"/>
      <c r="H278" s="23" t="str">
        <f t="shared" si="4"/>
        <v/>
      </c>
      <c r="I278" s="20"/>
      <c r="J278" s="25"/>
      <c r="K278" s="26" t="str">
        <f>IF(B278="","",TRIM(IF(AND(C278&lt;&gt;"",D278=""),"Cod inexistent în deviz. ","")&amp;IF(N(G278)&lt;=0,"Lipsește cantitatea. ","")&amp;IF(I278&lt;&gt;"Da","Neconfirmat de beneficiar. ","")&amp;IF(AND(C278&lt;&gt;"",D278&lt;&gt;""),IF(AND(INDEX(Deviz!$H$5:$H$204,MATCH(C278,Deviz!$B$5:$B$204,0))="Suplimentar",INDEX(Deviz!$I$5:$I$204,MATCH(C278,Deviz!$B$5:$B$204,0))&lt;&gt;"Da"),"Suplimentar neaprobat. ",""),"")))</f>
        <v/>
      </c>
    </row>
    <row r="279" spans="1:11" x14ac:dyDescent="0.2">
      <c r="A279" s="1" t="str">
        <f>IF(B279="","",B279&amp;"|"&amp;COUNTIF(INDEX($B:$B,5):B279,B279))</f>
        <v/>
      </c>
      <c r="B279" s="20"/>
      <c r="C279" s="20"/>
      <c r="D279" s="21" t="str">
        <f>IF(C279="","",IFERROR(INDEX(Deviz!$C$5:$C$204,MATCH(C279,Deviz!$B$5:$B$204,0)),""))</f>
        <v/>
      </c>
      <c r="E279" s="22" t="str">
        <f>IF(C279="","",IFERROR(INDEX(Deviz!$D$5:$D$204,MATCH(C279,Deviz!$B$5:$B$204,0)),""))</f>
        <v/>
      </c>
      <c r="F279" s="23" t="str">
        <f>IF(C279="","",IFERROR(INDEX(Deviz!$F$5:$F$204,MATCH(C279,Deviz!$B$5:$B$204,0)),""))</f>
        <v/>
      </c>
      <c r="G279" s="24"/>
      <c r="H279" s="23" t="str">
        <f t="shared" si="4"/>
        <v/>
      </c>
      <c r="I279" s="20"/>
      <c r="J279" s="25"/>
      <c r="K279" s="26" t="str">
        <f>IF(B279="","",TRIM(IF(AND(C279&lt;&gt;"",D279=""),"Cod inexistent în deviz. ","")&amp;IF(N(G279)&lt;=0,"Lipsește cantitatea. ","")&amp;IF(I279&lt;&gt;"Da","Neconfirmat de beneficiar. ","")&amp;IF(AND(C279&lt;&gt;"",D279&lt;&gt;""),IF(AND(INDEX(Deviz!$H$5:$H$204,MATCH(C279,Deviz!$B$5:$B$204,0))="Suplimentar",INDEX(Deviz!$I$5:$I$204,MATCH(C279,Deviz!$B$5:$B$204,0))&lt;&gt;"Da"),"Suplimentar neaprobat. ",""),"")))</f>
        <v/>
      </c>
    </row>
    <row r="280" spans="1:11" x14ac:dyDescent="0.2">
      <c r="A280" s="1" t="str">
        <f>IF(B280="","",B280&amp;"|"&amp;COUNTIF(INDEX($B:$B,5):B280,B280))</f>
        <v/>
      </c>
      <c r="B280" s="20"/>
      <c r="C280" s="20"/>
      <c r="D280" s="21" t="str">
        <f>IF(C280="","",IFERROR(INDEX(Deviz!$C$5:$C$204,MATCH(C280,Deviz!$B$5:$B$204,0)),""))</f>
        <v/>
      </c>
      <c r="E280" s="22" t="str">
        <f>IF(C280="","",IFERROR(INDEX(Deviz!$D$5:$D$204,MATCH(C280,Deviz!$B$5:$B$204,0)),""))</f>
        <v/>
      </c>
      <c r="F280" s="23" t="str">
        <f>IF(C280="","",IFERROR(INDEX(Deviz!$F$5:$F$204,MATCH(C280,Deviz!$B$5:$B$204,0)),""))</f>
        <v/>
      </c>
      <c r="G280" s="24"/>
      <c r="H280" s="23" t="str">
        <f t="shared" si="4"/>
        <v/>
      </c>
      <c r="I280" s="20"/>
      <c r="J280" s="25"/>
      <c r="K280" s="26" t="str">
        <f>IF(B280="","",TRIM(IF(AND(C280&lt;&gt;"",D280=""),"Cod inexistent în deviz. ","")&amp;IF(N(G280)&lt;=0,"Lipsește cantitatea. ","")&amp;IF(I280&lt;&gt;"Da","Neconfirmat de beneficiar. ","")&amp;IF(AND(C280&lt;&gt;"",D280&lt;&gt;""),IF(AND(INDEX(Deviz!$H$5:$H$204,MATCH(C280,Deviz!$B$5:$B$204,0))="Suplimentar",INDEX(Deviz!$I$5:$I$204,MATCH(C280,Deviz!$B$5:$B$204,0))&lt;&gt;"Da"),"Suplimentar neaprobat. ",""),"")))</f>
        <v/>
      </c>
    </row>
    <row r="281" spans="1:11" x14ac:dyDescent="0.2">
      <c r="A281" s="1" t="str">
        <f>IF(B281="","",B281&amp;"|"&amp;COUNTIF(INDEX($B:$B,5):B281,B281))</f>
        <v/>
      </c>
      <c r="B281" s="20"/>
      <c r="C281" s="20"/>
      <c r="D281" s="21" t="str">
        <f>IF(C281="","",IFERROR(INDEX(Deviz!$C$5:$C$204,MATCH(C281,Deviz!$B$5:$B$204,0)),""))</f>
        <v/>
      </c>
      <c r="E281" s="22" t="str">
        <f>IF(C281="","",IFERROR(INDEX(Deviz!$D$5:$D$204,MATCH(C281,Deviz!$B$5:$B$204,0)),""))</f>
        <v/>
      </c>
      <c r="F281" s="23" t="str">
        <f>IF(C281="","",IFERROR(INDEX(Deviz!$F$5:$F$204,MATCH(C281,Deviz!$B$5:$B$204,0)),""))</f>
        <v/>
      </c>
      <c r="G281" s="24"/>
      <c r="H281" s="23" t="str">
        <f t="shared" si="4"/>
        <v/>
      </c>
      <c r="I281" s="20"/>
      <c r="J281" s="25"/>
      <c r="K281" s="26" t="str">
        <f>IF(B281="","",TRIM(IF(AND(C281&lt;&gt;"",D281=""),"Cod inexistent în deviz. ","")&amp;IF(N(G281)&lt;=0,"Lipsește cantitatea. ","")&amp;IF(I281&lt;&gt;"Da","Neconfirmat de beneficiar. ","")&amp;IF(AND(C281&lt;&gt;"",D281&lt;&gt;""),IF(AND(INDEX(Deviz!$H$5:$H$204,MATCH(C281,Deviz!$B$5:$B$204,0))="Suplimentar",INDEX(Deviz!$I$5:$I$204,MATCH(C281,Deviz!$B$5:$B$204,0))&lt;&gt;"Da"),"Suplimentar neaprobat. ",""),"")))</f>
        <v/>
      </c>
    </row>
    <row r="282" spans="1:11" x14ac:dyDescent="0.2">
      <c r="A282" s="1" t="str">
        <f>IF(B282="","",B282&amp;"|"&amp;COUNTIF(INDEX($B:$B,5):B282,B282))</f>
        <v/>
      </c>
      <c r="B282" s="20"/>
      <c r="C282" s="20"/>
      <c r="D282" s="21" t="str">
        <f>IF(C282="","",IFERROR(INDEX(Deviz!$C$5:$C$204,MATCH(C282,Deviz!$B$5:$B$204,0)),""))</f>
        <v/>
      </c>
      <c r="E282" s="22" t="str">
        <f>IF(C282="","",IFERROR(INDEX(Deviz!$D$5:$D$204,MATCH(C282,Deviz!$B$5:$B$204,0)),""))</f>
        <v/>
      </c>
      <c r="F282" s="23" t="str">
        <f>IF(C282="","",IFERROR(INDEX(Deviz!$F$5:$F$204,MATCH(C282,Deviz!$B$5:$B$204,0)),""))</f>
        <v/>
      </c>
      <c r="G282" s="24"/>
      <c r="H282" s="23" t="str">
        <f t="shared" si="4"/>
        <v/>
      </c>
      <c r="I282" s="20"/>
      <c r="J282" s="25"/>
      <c r="K282" s="26" t="str">
        <f>IF(B282="","",TRIM(IF(AND(C282&lt;&gt;"",D282=""),"Cod inexistent în deviz. ","")&amp;IF(N(G282)&lt;=0,"Lipsește cantitatea. ","")&amp;IF(I282&lt;&gt;"Da","Neconfirmat de beneficiar. ","")&amp;IF(AND(C282&lt;&gt;"",D282&lt;&gt;""),IF(AND(INDEX(Deviz!$H$5:$H$204,MATCH(C282,Deviz!$B$5:$B$204,0))="Suplimentar",INDEX(Deviz!$I$5:$I$204,MATCH(C282,Deviz!$B$5:$B$204,0))&lt;&gt;"Da"),"Suplimentar neaprobat. ",""),"")))</f>
        <v/>
      </c>
    </row>
    <row r="283" spans="1:11" x14ac:dyDescent="0.2">
      <c r="A283" s="1" t="str">
        <f>IF(B283="","",B283&amp;"|"&amp;COUNTIF(INDEX($B:$B,5):B283,B283))</f>
        <v/>
      </c>
      <c r="B283" s="20"/>
      <c r="C283" s="20"/>
      <c r="D283" s="21" t="str">
        <f>IF(C283="","",IFERROR(INDEX(Deviz!$C$5:$C$204,MATCH(C283,Deviz!$B$5:$B$204,0)),""))</f>
        <v/>
      </c>
      <c r="E283" s="22" t="str">
        <f>IF(C283="","",IFERROR(INDEX(Deviz!$D$5:$D$204,MATCH(C283,Deviz!$B$5:$B$204,0)),""))</f>
        <v/>
      </c>
      <c r="F283" s="23" t="str">
        <f>IF(C283="","",IFERROR(INDEX(Deviz!$F$5:$F$204,MATCH(C283,Deviz!$B$5:$B$204,0)),""))</f>
        <v/>
      </c>
      <c r="G283" s="24"/>
      <c r="H283" s="23" t="str">
        <f t="shared" si="4"/>
        <v/>
      </c>
      <c r="I283" s="20"/>
      <c r="J283" s="25"/>
      <c r="K283" s="26" t="str">
        <f>IF(B283="","",TRIM(IF(AND(C283&lt;&gt;"",D283=""),"Cod inexistent în deviz. ","")&amp;IF(N(G283)&lt;=0,"Lipsește cantitatea. ","")&amp;IF(I283&lt;&gt;"Da","Neconfirmat de beneficiar. ","")&amp;IF(AND(C283&lt;&gt;"",D283&lt;&gt;""),IF(AND(INDEX(Deviz!$H$5:$H$204,MATCH(C283,Deviz!$B$5:$B$204,0))="Suplimentar",INDEX(Deviz!$I$5:$I$204,MATCH(C283,Deviz!$B$5:$B$204,0))&lt;&gt;"Da"),"Suplimentar neaprobat. ",""),"")))</f>
        <v/>
      </c>
    </row>
    <row r="284" spans="1:11" x14ac:dyDescent="0.2">
      <c r="A284" s="1" t="str">
        <f>IF(B284="","",B284&amp;"|"&amp;COUNTIF(INDEX($B:$B,5):B284,B284))</f>
        <v/>
      </c>
      <c r="B284" s="20"/>
      <c r="C284" s="20"/>
      <c r="D284" s="21" t="str">
        <f>IF(C284="","",IFERROR(INDEX(Deviz!$C$5:$C$204,MATCH(C284,Deviz!$B$5:$B$204,0)),""))</f>
        <v/>
      </c>
      <c r="E284" s="22" t="str">
        <f>IF(C284="","",IFERROR(INDEX(Deviz!$D$5:$D$204,MATCH(C284,Deviz!$B$5:$B$204,0)),""))</f>
        <v/>
      </c>
      <c r="F284" s="23" t="str">
        <f>IF(C284="","",IFERROR(INDEX(Deviz!$F$5:$F$204,MATCH(C284,Deviz!$B$5:$B$204,0)),""))</f>
        <v/>
      </c>
      <c r="G284" s="24"/>
      <c r="H284" s="23" t="str">
        <f t="shared" si="4"/>
        <v/>
      </c>
      <c r="I284" s="20"/>
      <c r="J284" s="25"/>
      <c r="K284" s="26" t="str">
        <f>IF(B284="","",TRIM(IF(AND(C284&lt;&gt;"",D284=""),"Cod inexistent în deviz. ","")&amp;IF(N(G284)&lt;=0,"Lipsește cantitatea. ","")&amp;IF(I284&lt;&gt;"Da","Neconfirmat de beneficiar. ","")&amp;IF(AND(C284&lt;&gt;"",D284&lt;&gt;""),IF(AND(INDEX(Deviz!$H$5:$H$204,MATCH(C284,Deviz!$B$5:$B$204,0))="Suplimentar",INDEX(Deviz!$I$5:$I$204,MATCH(C284,Deviz!$B$5:$B$204,0))&lt;&gt;"Da"),"Suplimentar neaprobat. ",""),"")))</f>
        <v/>
      </c>
    </row>
    <row r="285" spans="1:11" x14ac:dyDescent="0.2">
      <c r="A285" s="1" t="str">
        <f>IF(B285="","",B285&amp;"|"&amp;COUNTIF(INDEX($B:$B,5):B285,B285))</f>
        <v/>
      </c>
      <c r="B285" s="20"/>
      <c r="C285" s="20"/>
      <c r="D285" s="21" t="str">
        <f>IF(C285="","",IFERROR(INDEX(Deviz!$C$5:$C$204,MATCH(C285,Deviz!$B$5:$B$204,0)),""))</f>
        <v/>
      </c>
      <c r="E285" s="22" t="str">
        <f>IF(C285="","",IFERROR(INDEX(Deviz!$D$5:$D$204,MATCH(C285,Deviz!$B$5:$B$204,0)),""))</f>
        <v/>
      </c>
      <c r="F285" s="23" t="str">
        <f>IF(C285="","",IFERROR(INDEX(Deviz!$F$5:$F$204,MATCH(C285,Deviz!$B$5:$B$204,0)),""))</f>
        <v/>
      </c>
      <c r="G285" s="24"/>
      <c r="H285" s="23" t="str">
        <f t="shared" si="4"/>
        <v/>
      </c>
      <c r="I285" s="20"/>
      <c r="J285" s="25"/>
      <c r="K285" s="26" t="str">
        <f>IF(B285="","",TRIM(IF(AND(C285&lt;&gt;"",D285=""),"Cod inexistent în deviz. ","")&amp;IF(N(G285)&lt;=0,"Lipsește cantitatea. ","")&amp;IF(I285&lt;&gt;"Da","Neconfirmat de beneficiar. ","")&amp;IF(AND(C285&lt;&gt;"",D285&lt;&gt;""),IF(AND(INDEX(Deviz!$H$5:$H$204,MATCH(C285,Deviz!$B$5:$B$204,0))="Suplimentar",INDEX(Deviz!$I$5:$I$204,MATCH(C285,Deviz!$B$5:$B$204,0))&lt;&gt;"Da"),"Suplimentar neaprobat. ",""),"")))</f>
        <v/>
      </c>
    </row>
    <row r="286" spans="1:11" x14ac:dyDescent="0.2">
      <c r="A286" s="1" t="str">
        <f>IF(B286="","",B286&amp;"|"&amp;COUNTIF(INDEX($B:$B,5):B286,B286))</f>
        <v/>
      </c>
      <c r="B286" s="20"/>
      <c r="C286" s="20"/>
      <c r="D286" s="21" t="str">
        <f>IF(C286="","",IFERROR(INDEX(Deviz!$C$5:$C$204,MATCH(C286,Deviz!$B$5:$B$204,0)),""))</f>
        <v/>
      </c>
      <c r="E286" s="22" t="str">
        <f>IF(C286="","",IFERROR(INDEX(Deviz!$D$5:$D$204,MATCH(C286,Deviz!$B$5:$B$204,0)),""))</f>
        <v/>
      </c>
      <c r="F286" s="23" t="str">
        <f>IF(C286="","",IFERROR(INDEX(Deviz!$F$5:$F$204,MATCH(C286,Deviz!$B$5:$B$204,0)),""))</f>
        <v/>
      </c>
      <c r="G286" s="24"/>
      <c r="H286" s="23" t="str">
        <f t="shared" si="4"/>
        <v/>
      </c>
      <c r="I286" s="20"/>
      <c r="J286" s="25"/>
      <c r="K286" s="26" t="str">
        <f>IF(B286="","",TRIM(IF(AND(C286&lt;&gt;"",D286=""),"Cod inexistent în deviz. ","")&amp;IF(N(G286)&lt;=0,"Lipsește cantitatea. ","")&amp;IF(I286&lt;&gt;"Da","Neconfirmat de beneficiar. ","")&amp;IF(AND(C286&lt;&gt;"",D286&lt;&gt;""),IF(AND(INDEX(Deviz!$H$5:$H$204,MATCH(C286,Deviz!$B$5:$B$204,0))="Suplimentar",INDEX(Deviz!$I$5:$I$204,MATCH(C286,Deviz!$B$5:$B$204,0))&lt;&gt;"Da"),"Suplimentar neaprobat. ",""),"")))</f>
        <v/>
      </c>
    </row>
    <row r="287" spans="1:11" x14ac:dyDescent="0.2">
      <c r="A287" s="1" t="str">
        <f>IF(B287="","",B287&amp;"|"&amp;COUNTIF(INDEX($B:$B,5):B287,B287))</f>
        <v/>
      </c>
      <c r="B287" s="20"/>
      <c r="C287" s="20"/>
      <c r="D287" s="21" t="str">
        <f>IF(C287="","",IFERROR(INDEX(Deviz!$C$5:$C$204,MATCH(C287,Deviz!$B$5:$B$204,0)),""))</f>
        <v/>
      </c>
      <c r="E287" s="22" t="str">
        <f>IF(C287="","",IFERROR(INDEX(Deviz!$D$5:$D$204,MATCH(C287,Deviz!$B$5:$B$204,0)),""))</f>
        <v/>
      </c>
      <c r="F287" s="23" t="str">
        <f>IF(C287="","",IFERROR(INDEX(Deviz!$F$5:$F$204,MATCH(C287,Deviz!$B$5:$B$204,0)),""))</f>
        <v/>
      </c>
      <c r="G287" s="24"/>
      <c r="H287" s="23" t="str">
        <f t="shared" si="4"/>
        <v/>
      </c>
      <c r="I287" s="20"/>
      <c r="J287" s="25"/>
      <c r="K287" s="26" t="str">
        <f>IF(B287="","",TRIM(IF(AND(C287&lt;&gt;"",D287=""),"Cod inexistent în deviz. ","")&amp;IF(N(G287)&lt;=0,"Lipsește cantitatea. ","")&amp;IF(I287&lt;&gt;"Da","Neconfirmat de beneficiar. ","")&amp;IF(AND(C287&lt;&gt;"",D287&lt;&gt;""),IF(AND(INDEX(Deviz!$H$5:$H$204,MATCH(C287,Deviz!$B$5:$B$204,0))="Suplimentar",INDEX(Deviz!$I$5:$I$204,MATCH(C287,Deviz!$B$5:$B$204,0))&lt;&gt;"Da"),"Suplimentar neaprobat. ",""),"")))</f>
        <v/>
      </c>
    </row>
    <row r="288" spans="1:11" x14ac:dyDescent="0.2">
      <c r="A288" s="1" t="str">
        <f>IF(B288="","",B288&amp;"|"&amp;COUNTIF(INDEX($B:$B,5):B288,B288))</f>
        <v/>
      </c>
      <c r="B288" s="20"/>
      <c r="C288" s="20"/>
      <c r="D288" s="21" t="str">
        <f>IF(C288="","",IFERROR(INDEX(Deviz!$C$5:$C$204,MATCH(C288,Deviz!$B$5:$B$204,0)),""))</f>
        <v/>
      </c>
      <c r="E288" s="22" t="str">
        <f>IF(C288="","",IFERROR(INDEX(Deviz!$D$5:$D$204,MATCH(C288,Deviz!$B$5:$B$204,0)),""))</f>
        <v/>
      </c>
      <c r="F288" s="23" t="str">
        <f>IF(C288="","",IFERROR(INDEX(Deviz!$F$5:$F$204,MATCH(C288,Deviz!$B$5:$B$204,0)),""))</f>
        <v/>
      </c>
      <c r="G288" s="24"/>
      <c r="H288" s="23" t="str">
        <f t="shared" si="4"/>
        <v/>
      </c>
      <c r="I288" s="20"/>
      <c r="J288" s="25"/>
      <c r="K288" s="26" t="str">
        <f>IF(B288="","",TRIM(IF(AND(C288&lt;&gt;"",D288=""),"Cod inexistent în deviz. ","")&amp;IF(N(G288)&lt;=0,"Lipsește cantitatea. ","")&amp;IF(I288&lt;&gt;"Da","Neconfirmat de beneficiar. ","")&amp;IF(AND(C288&lt;&gt;"",D288&lt;&gt;""),IF(AND(INDEX(Deviz!$H$5:$H$204,MATCH(C288,Deviz!$B$5:$B$204,0))="Suplimentar",INDEX(Deviz!$I$5:$I$204,MATCH(C288,Deviz!$B$5:$B$204,0))&lt;&gt;"Da"),"Suplimentar neaprobat. ",""),"")))</f>
        <v/>
      </c>
    </row>
    <row r="289" spans="1:11" x14ac:dyDescent="0.2">
      <c r="A289" s="1" t="str">
        <f>IF(B289="","",B289&amp;"|"&amp;COUNTIF(INDEX($B:$B,5):B289,B289))</f>
        <v/>
      </c>
      <c r="B289" s="20"/>
      <c r="C289" s="20"/>
      <c r="D289" s="21" t="str">
        <f>IF(C289="","",IFERROR(INDEX(Deviz!$C$5:$C$204,MATCH(C289,Deviz!$B$5:$B$204,0)),""))</f>
        <v/>
      </c>
      <c r="E289" s="22" t="str">
        <f>IF(C289="","",IFERROR(INDEX(Deviz!$D$5:$D$204,MATCH(C289,Deviz!$B$5:$B$204,0)),""))</f>
        <v/>
      </c>
      <c r="F289" s="23" t="str">
        <f>IF(C289="","",IFERROR(INDEX(Deviz!$F$5:$F$204,MATCH(C289,Deviz!$B$5:$B$204,0)),""))</f>
        <v/>
      </c>
      <c r="G289" s="24"/>
      <c r="H289" s="23" t="str">
        <f t="shared" si="4"/>
        <v/>
      </c>
      <c r="I289" s="20"/>
      <c r="J289" s="25"/>
      <c r="K289" s="26" t="str">
        <f>IF(B289="","",TRIM(IF(AND(C289&lt;&gt;"",D289=""),"Cod inexistent în deviz. ","")&amp;IF(N(G289)&lt;=0,"Lipsește cantitatea. ","")&amp;IF(I289&lt;&gt;"Da","Neconfirmat de beneficiar. ","")&amp;IF(AND(C289&lt;&gt;"",D289&lt;&gt;""),IF(AND(INDEX(Deviz!$H$5:$H$204,MATCH(C289,Deviz!$B$5:$B$204,0))="Suplimentar",INDEX(Deviz!$I$5:$I$204,MATCH(C289,Deviz!$B$5:$B$204,0))&lt;&gt;"Da"),"Suplimentar neaprobat. ",""),"")))</f>
        <v/>
      </c>
    </row>
    <row r="290" spans="1:11" x14ac:dyDescent="0.2">
      <c r="A290" s="1" t="str">
        <f>IF(B290="","",B290&amp;"|"&amp;COUNTIF(INDEX($B:$B,5):B290,B290))</f>
        <v/>
      </c>
      <c r="B290" s="20"/>
      <c r="C290" s="20"/>
      <c r="D290" s="21" t="str">
        <f>IF(C290="","",IFERROR(INDEX(Deviz!$C$5:$C$204,MATCH(C290,Deviz!$B$5:$B$204,0)),""))</f>
        <v/>
      </c>
      <c r="E290" s="22" t="str">
        <f>IF(C290="","",IFERROR(INDEX(Deviz!$D$5:$D$204,MATCH(C290,Deviz!$B$5:$B$204,0)),""))</f>
        <v/>
      </c>
      <c r="F290" s="23" t="str">
        <f>IF(C290="","",IFERROR(INDEX(Deviz!$F$5:$F$204,MATCH(C290,Deviz!$B$5:$B$204,0)),""))</f>
        <v/>
      </c>
      <c r="G290" s="24"/>
      <c r="H290" s="23" t="str">
        <f t="shared" si="4"/>
        <v/>
      </c>
      <c r="I290" s="20"/>
      <c r="J290" s="25"/>
      <c r="K290" s="26" t="str">
        <f>IF(B290="","",TRIM(IF(AND(C290&lt;&gt;"",D290=""),"Cod inexistent în deviz. ","")&amp;IF(N(G290)&lt;=0,"Lipsește cantitatea. ","")&amp;IF(I290&lt;&gt;"Da","Neconfirmat de beneficiar. ","")&amp;IF(AND(C290&lt;&gt;"",D290&lt;&gt;""),IF(AND(INDEX(Deviz!$H$5:$H$204,MATCH(C290,Deviz!$B$5:$B$204,0))="Suplimentar",INDEX(Deviz!$I$5:$I$204,MATCH(C290,Deviz!$B$5:$B$204,0))&lt;&gt;"Da"),"Suplimentar neaprobat. ",""),"")))</f>
        <v/>
      </c>
    </row>
    <row r="291" spans="1:11" x14ac:dyDescent="0.2">
      <c r="A291" s="1" t="str">
        <f>IF(B291="","",B291&amp;"|"&amp;COUNTIF(INDEX($B:$B,5):B291,B291))</f>
        <v/>
      </c>
      <c r="B291" s="20"/>
      <c r="C291" s="20"/>
      <c r="D291" s="21" t="str">
        <f>IF(C291="","",IFERROR(INDEX(Deviz!$C$5:$C$204,MATCH(C291,Deviz!$B$5:$B$204,0)),""))</f>
        <v/>
      </c>
      <c r="E291" s="22" t="str">
        <f>IF(C291="","",IFERROR(INDEX(Deviz!$D$5:$D$204,MATCH(C291,Deviz!$B$5:$B$204,0)),""))</f>
        <v/>
      </c>
      <c r="F291" s="23" t="str">
        <f>IF(C291="","",IFERROR(INDEX(Deviz!$F$5:$F$204,MATCH(C291,Deviz!$B$5:$B$204,0)),""))</f>
        <v/>
      </c>
      <c r="G291" s="24"/>
      <c r="H291" s="23" t="str">
        <f t="shared" si="4"/>
        <v/>
      </c>
      <c r="I291" s="20"/>
      <c r="J291" s="25"/>
      <c r="K291" s="26" t="str">
        <f>IF(B291="","",TRIM(IF(AND(C291&lt;&gt;"",D291=""),"Cod inexistent în deviz. ","")&amp;IF(N(G291)&lt;=0,"Lipsește cantitatea. ","")&amp;IF(I291&lt;&gt;"Da","Neconfirmat de beneficiar. ","")&amp;IF(AND(C291&lt;&gt;"",D291&lt;&gt;""),IF(AND(INDEX(Deviz!$H$5:$H$204,MATCH(C291,Deviz!$B$5:$B$204,0))="Suplimentar",INDEX(Deviz!$I$5:$I$204,MATCH(C291,Deviz!$B$5:$B$204,0))&lt;&gt;"Da"),"Suplimentar neaprobat. ",""),"")))</f>
        <v/>
      </c>
    </row>
    <row r="292" spans="1:11" x14ac:dyDescent="0.2">
      <c r="A292" s="1" t="str">
        <f>IF(B292="","",B292&amp;"|"&amp;COUNTIF(INDEX($B:$B,5):B292,B292))</f>
        <v/>
      </c>
      <c r="B292" s="20"/>
      <c r="C292" s="20"/>
      <c r="D292" s="21" t="str">
        <f>IF(C292="","",IFERROR(INDEX(Deviz!$C$5:$C$204,MATCH(C292,Deviz!$B$5:$B$204,0)),""))</f>
        <v/>
      </c>
      <c r="E292" s="22" t="str">
        <f>IF(C292="","",IFERROR(INDEX(Deviz!$D$5:$D$204,MATCH(C292,Deviz!$B$5:$B$204,0)),""))</f>
        <v/>
      </c>
      <c r="F292" s="23" t="str">
        <f>IF(C292="","",IFERROR(INDEX(Deviz!$F$5:$F$204,MATCH(C292,Deviz!$B$5:$B$204,0)),""))</f>
        <v/>
      </c>
      <c r="G292" s="24"/>
      <c r="H292" s="23" t="str">
        <f t="shared" si="4"/>
        <v/>
      </c>
      <c r="I292" s="20"/>
      <c r="J292" s="25"/>
      <c r="K292" s="26" t="str">
        <f>IF(B292="","",TRIM(IF(AND(C292&lt;&gt;"",D292=""),"Cod inexistent în deviz. ","")&amp;IF(N(G292)&lt;=0,"Lipsește cantitatea. ","")&amp;IF(I292&lt;&gt;"Da","Neconfirmat de beneficiar. ","")&amp;IF(AND(C292&lt;&gt;"",D292&lt;&gt;""),IF(AND(INDEX(Deviz!$H$5:$H$204,MATCH(C292,Deviz!$B$5:$B$204,0))="Suplimentar",INDEX(Deviz!$I$5:$I$204,MATCH(C292,Deviz!$B$5:$B$204,0))&lt;&gt;"Da"),"Suplimentar neaprobat. ",""),"")))</f>
        <v/>
      </c>
    </row>
    <row r="293" spans="1:11" x14ac:dyDescent="0.2">
      <c r="A293" s="1" t="str">
        <f>IF(B293="","",B293&amp;"|"&amp;COUNTIF(INDEX($B:$B,5):B293,B293))</f>
        <v/>
      </c>
      <c r="B293" s="20"/>
      <c r="C293" s="20"/>
      <c r="D293" s="21" t="str">
        <f>IF(C293="","",IFERROR(INDEX(Deviz!$C$5:$C$204,MATCH(C293,Deviz!$B$5:$B$204,0)),""))</f>
        <v/>
      </c>
      <c r="E293" s="22" t="str">
        <f>IF(C293="","",IFERROR(INDEX(Deviz!$D$5:$D$204,MATCH(C293,Deviz!$B$5:$B$204,0)),""))</f>
        <v/>
      </c>
      <c r="F293" s="23" t="str">
        <f>IF(C293="","",IFERROR(INDEX(Deviz!$F$5:$F$204,MATCH(C293,Deviz!$B$5:$B$204,0)),""))</f>
        <v/>
      </c>
      <c r="G293" s="24"/>
      <c r="H293" s="23" t="str">
        <f t="shared" si="4"/>
        <v/>
      </c>
      <c r="I293" s="20"/>
      <c r="J293" s="25"/>
      <c r="K293" s="26" t="str">
        <f>IF(B293="","",TRIM(IF(AND(C293&lt;&gt;"",D293=""),"Cod inexistent în deviz. ","")&amp;IF(N(G293)&lt;=0,"Lipsește cantitatea. ","")&amp;IF(I293&lt;&gt;"Da","Neconfirmat de beneficiar. ","")&amp;IF(AND(C293&lt;&gt;"",D293&lt;&gt;""),IF(AND(INDEX(Deviz!$H$5:$H$204,MATCH(C293,Deviz!$B$5:$B$204,0))="Suplimentar",INDEX(Deviz!$I$5:$I$204,MATCH(C293,Deviz!$B$5:$B$204,0))&lt;&gt;"Da"),"Suplimentar neaprobat. ",""),"")))</f>
        <v/>
      </c>
    </row>
    <row r="294" spans="1:11" x14ac:dyDescent="0.2">
      <c r="A294" s="1" t="str">
        <f>IF(B294="","",B294&amp;"|"&amp;COUNTIF(INDEX($B:$B,5):B294,B294))</f>
        <v/>
      </c>
      <c r="B294" s="20"/>
      <c r="C294" s="20"/>
      <c r="D294" s="21" t="str">
        <f>IF(C294="","",IFERROR(INDEX(Deviz!$C$5:$C$204,MATCH(C294,Deviz!$B$5:$B$204,0)),""))</f>
        <v/>
      </c>
      <c r="E294" s="22" t="str">
        <f>IF(C294="","",IFERROR(INDEX(Deviz!$D$5:$D$204,MATCH(C294,Deviz!$B$5:$B$204,0)),""))</f>
        <v/>
      </c>
      <c r="F294" s="23" t="str">
        <f>IF(C294="","",IFERROR(INDEX(Deviz!$F$5:$F$204,MATCH(C294,Deviz!$B$5:$B$204,0)),""))</f>
        <v/>
      </c>
      <c r="G294" s="24"/>
      <c r="H294" s="23" t="str">
        <f t="shared" si="4"/>
        <v/>
      </c>
      <c r="I294" s="20"/>
      <c r="J294" s="25"/>
      <c r="K294" s="26" t="str">
        <f>IF(B294="","",TRIM(IF(AND(C294&lt;&gt;"",D294=""),"Cod inexistent în deviz. ","")&amp;IF(N(G294)&lt;=0,"Lipsește cantitatea. ","")&amp;IF(I294&lt;&gt;"Da","Neconfirmat de beneficiar. ","")&amp;IF(AND(C294&lt;&gt;"",D294&lt;&gt;""),IF(AND(INDEX(Deviz!$H$5:$H$204,MATCH(C294,Deviz!$B$5:$B$204,0))="Suplimentar",INDEX(Deviz!$I$5:$I$204,MATCH(C294,Deviz!$B$5:$B$204,0))&lt;&gt;"Da"),"Suplimentar neaprobat. ",""),"")))</f>
        <v/>
      </c>
    </row>
    <row r="295" spans="1:11" x14ac:dyDescent="0.2">
      <c r="A295" s="1" t="str">
        <f>IF(B295="","",B295&amp;"|"&amp;COUNTIF(INDEX($B:$B,5):B295,B295))</f>
        <v/>
      </c>
      <c r="B295" s="20"/>
      <c r="C295" s="20"/>
      <c r="D295" s="21" t="str">
        <f>IF(C295="","",IFERROR(INDEX(Deviz!$C$5:$C$204,MATCH(C295,Deviz!$B$5:$B$204,0)),""))</f>
        <v/>
      </c>
      <c r="E295" s="22" t="str">
        <f>IF(C295="","",IFERROR(INDEX(Deviz!$D$5:$D$204,MATCH(C295,Deviz!$B$5:$B$204,0)),""))</f>
        <v/>
      </c>
      <c r="F295" s="23" t="str">
        <f>IF(C295="","",IFERROR(INDEX(Deviz!$F$5:$F$204,MATCH(C295,Deviz!$B$5:$B$204,0)),""))</f>
        <v/>
      </c>
      <c r="G295" s="24"/>
      <c r="H295" s="23" t="str">
        <f t="shared" si="4"/>
        <v/>
      </c>
      <c r="I295" s="20"/>
      <c r="J295" s="25"/>
      <c r="K295" s="26" t="str">
        <f>IF(B295="","",TRIM(IF(AND(C295&lt;&gt;"",D295=""),"Cod inexistent în deviz. ","")&amp;IF(N(G295)&lt;=0,"Lipsește cantitatea. ","")&amp;IF(I295&lt;&gt;"Da","Neconfirmat de beneficiar. ","")&amp;IF(AND(C295&lt;&gt;"",D295&lt;&gt;""),IF(AND(INDEX(Deviz!$H$5:$H$204,MATCH(C295,Deviz!$B$5:$B$204,0))="Suplimentar",INDEX(Deviz!$I$5:$I$204,MATCH(C295,Deviz!$B$5:$B$204,0))&lt;&gt;"Da"),"Suplimentar neaprobat. ",""),"")))</f>
        <v/>
      </c>
    </row>
    <row r="296" spans="1:11" x14ac:dyDescent="0.2">
      <c r="A296" s="1" t="str">
        <f>IF(B296="","",B296&amp;"|"&amp;COUNTIF(INDEX($B:$B,5):B296,B296))</f>
        <v/>
      </c>
      <c r="B296" s="20"/>
      <c r="C296" s="20"/>
      <c r="D296" s="21" t="str">
        <f>IF(C296="","",IFERROR(INDEX(Deviz!$C$5:$C$204,MATCH(C296,Deviz!$B$5:$B$204,0)),""))</f>
        <v/>
      </c>
      <c r="E296" s="22" t="str">
        <f>IF(C296="","",IFERROR(INDEX(Deviz!$D$5:$D$204,MATCH(C296,Deviz!$B$5:$B$204,0)),""))</f>
        <v/>
      </c>
      <c r="F296" s="23" t="str">
        <f>IF(C296="","",IFERROR(INDEX(Deviz!$F$5:$F$204,MATCH(C296,Deviz!$B$5:$B$204,0)),""))</f>
        <v/>
      </c>
      <c r="G296" s="24"/>
      <c r="H296" s="23" t="str">
        <f t="shared" si="4"/>
        <v/>
      </c>
      <c r="I296" s="20"/>
      <c r="J296" s="25"/>
      <c r="K296" s="26" t="str">
        <f>IF(B296="","",TRIM(IF(AND(C296&lt;&gt;"",D296=""),"Cod inexistent în deviz. ","")&amp;IF(N(G296)&lt;=0,"Lipsește cantitatea. ","")&amp;IF(I296&lt;&gt;"Da","Neconfirmat de beneficiar. ","")&amp;IF(AND(C296&lt;&gt;"",D296&lt;&gt;""),IF(AND(INDEX(Deviz!$H$5:$H$204,MATCH(C296,Deviz!$B$5:$B$204,0))="Suplimentar",INDEX(Deviz!$I$5:$I$204,MATCH(C296,Deviz!$B$5:$B$204,0))&lt;&gt;"Da"),"Suplimentar neaprobat. ",""),"")))</f>
        <v/>
      </c>
    </row>
    <row r="297" spans="1:11" x14ac:dyDescent="0.2">
      <c r="A297" s="1" t="str">
        <f>IF(B297="","",B297&amp;"|"&amp;COUNTIF(INDEX($B:$B,5):B297,B297))</f>
        <v/>
      </c>
      <c r="B297" s="20"/>
      <c r="C297" s="20"/>
      <c r="D297" s="21" t="str">
        <f>IF(C297="","",IFERROR(INDEX(Deviz!$C$5:$C$204,MATCH(C297,Deviz!$B$5:$B$204,0)),""))</f>
        <v/>
      </c>
      <c r="E297" s="22" t="str">
        <f>IF(C297="","",IFERROR(INDEX(Deviz!$D$5:$D$204,MATCH(C297,Deviz!$B$5:$B$204,0)),""))</f>
        <v/>
      </c>
      <c r="F297" s="23" t="str">
        <f>IF(C297="","",IFERROR(INDEX(Deviz!$F$5:$F$204,MATCH(C297,Deviz!$B$5:$B$204,0)),""))</f>
        <v/>
      </c>
      <c r="G297" s="24"/>
      <c r="H297" s="23" t="str">
        <f t="shared" si="4"/>
        <v/>
      </c>
      <c r="I297" s="20"/>
      <c r="J297" s="25"/>
      <c r="K297" s="26" t="str">
        <f>IF(B297="","",TRIM(IF(AND(C297&lt;&gt;"",D297=""),"Cod inexistent în deviz. ","")&amp;IF(N(G297)&lt;=0,"Lipsește cantitatea. ","")&amp;IF(I297&lt;&gt;"Da","Neconfirmat de beneficiar. ","")&amp;IF(AND(C297&lt;&gt;"",D297&lt;&gt;""),IF(AND(INDEX(Deviz!$H$5:$H$204,MATCH(C297,Deviz!$B$5:$B$204,0))="Suplimentar",INDEX(Deviz!$I$5:$I$204,MATCH(C297,Deviz!$B$5:$B$204,0))&lt;&gt;"Da"),"Suplimentar neaprobat. ",""),"")))</f>
        <v/>
      </c>
    </row>
    <row r="298" spans="1:11" x14ac:dyDescent="0.2">
      <c r="A298" s="1" t="str">
        <f>IF(B298="","",B298&amp;"|"&amp;COUNTIF(INDEX($B:$B,5):B298,B298))</f>
        <v/>
      </c>
      <c r="B298" s="20"/>
      <c r="C298" s="20"/>
      <c r="D298" s="21" t="str">
        <f>IF(C298="","",IFERROR(INDEX(Deviz!$C$5:$C$204,MATCH(C298,Deviz!$B$5:$B$204,0)),""))</f>
        <v/>
      </c>
      <c r="E298" s="22" t="str">
        <f>IF(C298="","",IFERROR(INDEX(Deviz!$D$5:$D$204,MATCH(C298,Deviz!$B$5:$B$204,0)),""))</f>
        <v/>
      </c>
      <c r="F298" s="23" t="str">
        <f>IF(C298="","",IFERROR(INDEX(Deviz!$F$5:$F$204,MATCH(C298,Deviz!$B$5:$B$204,0)),""))</f>
        <v/>
      </c>
      <c r="G298" s="24"/>
      <c r="H298" s="23" t="str">
        <f t="shared" si="4"/>
        <v/>
      </c>
      <c r="I298" s="20"/>
      <c r="J298" s="25"/>
      <c r="K298" s="26" t="str">
        <f>IF(B298="","",TRIM(IF(AND(C298&lt;&gt;"",D298=""),"Cod inexistent în deviz. ","")&amp;IF(N(G298)&lt;=0,"Lipsește cantitatea. ","")&amp;IF(I298&lt;&gt;"Da","Neconfirmat de beneficiar. ","")&amp;IF(AND(C298&lt;&gt;"",D298&lt;&gt;""),IF(AND(INDEX(Deviz!$H$5:$H$204,MATCH(C298,Deviz!$B$5:$B$204,0))="Suplimentar",INDEX(Deviz!$I$5:$I$204,MATCH(C298,Deviz!$B$5:$B$204,0))&lt;&gt;"Da"),"Suplimentar neaprobat. ",""),"")))</f>
        <v/>
      </c>
    </row>
    <row r="299" spans="1:11" x14ac:dyDescent="0.2">
      <c r="A299" s="1" t="str">
        <f>IF(B299="","",B299&amp;"|"&amp;COUNTIF(INDEX($B:$B,5):B299,B299))</f>
        <v/>
      </c>
      <c r="B299" s="20"/>
      <c r="C299" s="20"/>
      <c r="D299" s="21" t="str">
        <f>IF(C299="","",IFERROR(INDEX(Deviz!$C$5:$C$204,MATCH(C299,Deviz!$B$5:$B$204,0)),""))</f>
        <v/>
      </c>
      <c r="E299" s="22" t="str">
        <f>IF(C299="","",IFERROR(INDEX(Deviz!$D$5:$D$204,MATCH(C299,Deviz!$B$5:$B$204,0)),""))</f>
        <v/>
      </c>
      <c r="F299" s="23" t="str">
        <f>IF(C299="","",IFERROR(INDEX(Deviz!$F$5:$F$204,MATCH(C299,Deviz!$B$5:$B$204,0)),""))</f>
        <v/>
      </c>
      <c r="G299" s="24"/>
      <c r="H299" s="23" t="str">
        <f t="shared" si="4"/>
        <v/>
      </c>
      <c r="I299" s="20"/>
      <c r="J299" s="25"/>
      <c r="K299" s="26" t="str">
        <f>IF(B299="","",TRIM(IF(AND(C299&lt;&gt;"",D299=""),"Cod inexistent în deviz. ","")&amp;IF(N(G299)&lt;=0,"Lipsește cantitatea. ","")&amp;IF(I299&lt;&gt;"Da","Neconfirmat de beneficiar. ","")&amp;IF(AND(C299&lt;&gt;"",D299&lt;&gt;""),IF(AND(INDEX(Deviz!$H$5:$H$204,MATCH(C299,Deviz!$B$5:$B$204,0))="Suplimentar",INDEX(Deviz!$I$5:$I$204,MATCH(C299,Deviz!$B$5:$B$204,0))&lt;&gt;"Da"),"Suplimentar neaprobat. ",""),"")))</f>
        <v/>
      </c>
    </row>
    <row r="300" spans="1:11" x14ac:dyDescent="0.2">
      <c r="A300" s="1" t="str">
        <f>IF(B300="","",B300&amp;"|"&amp;COUNTIF(INDEX($B:$B,5):B300,B300))</f>
        <v/>
      </c>
      <c r="B300" s="20"/>
      <c r="C300" s="20"/>
      <c r="D300" s="21" t="str">
        <f>IF(C300="","",IFERROR(INDEX(Deviz!$C$5:$C$204,MATCH(C300,Deviz!$B$5:$B$204,0)),""))</f>
        <v/>
      </c>
      <c r="E300" s="22" t="str">
        <f>IF(C300="","",IFERROR(INDEX(Deviz!$D$5:$D$204,MATCH(C300,Deviz!$B$5:$B$204,0)),""))</f>
        <v/>
      </c>
      <c r="F300" s="23" t="str">
        <f>IF(C300="","",IFERROR(INDEX(Deviz!$F$5:$F$204,MATCH(C300,Deviz!$B$5:$B$204,0)),""))</f>
        <v/>
      </c>
      <c r="G300" s="24"/>
      <c r="H300" s="23" t="str">
        <f t="shared" si="4"/>
        <v/>
      </c>
      <c r="I300" s="20"/>
      <c r="J300" s="25"/>
      <c r="K300" s="26" t="str">
        <f>IF(B300="","",TRIM(IF(AND(C300&lt;&gt;"",D300=""),"Cod inexistent în deviz. ","")&amp;IF(N(G300)&lt;=0,"Lipsește cantitatea. ","")&amp;IF(I300&lt;&gt;"Da","Neconfirmat de beneficiar. ","")&amp;IF(AND(C300&lt;&gt;"",D300&lt;&gt;""),IF(AND(INDEX(Deviz!$H$5:$H$204,MATCH(C300,Deviz!$B$5:$B$204,0))="Suplimentar",INDEX(Deviz!$I$5:$I$204,MATCH(C300,Deviz!$B$5:$B$204,0))&lt;&gt;"Da"),"Suplimentar neaprobat. ",""),"")))</f>
        <v/>
      </c>
    </row>
    <row r="301" spans="1:11" x14ac:dyDescent="0.2">
      <c r="A301" s="1" t="str">
        <f>IF(B301="","",B301&amp;"|"&amp;COUNTIF(INDEX($B:$B,5):B301,B301))</f>
        <v/>
      </c>
      <c r="B301" s="20"/>
      <c r="C301" s="20"/>
      <c r="D301" s="21" t="str">
        <f>IF(C301="","",IFERROR(INDEX(Deviz!$C$5:$C$204,MATCH(C301,Deviz!$B$5:$B$204,0)),""))</f>
        <v/>
      </c>
      <c r="E301" s="22" t="str">
        <f>IF(C301="","",IFERROR(INDEX(Deviz!$D$5:$D$204,MATCH(C301,Deviz!$B$5:$B$204,0)),""))</f>
        <v/>
      </c>
      <c r="F301" s="23" t="str">
        <f>IF(C301="","",IFERROR(INDEX(Deviz!$F$5:$F$204,MATCH(C301,Deviz!$B$5:$B$204,0)),""))</f>
        <v/>
      </c>
      <c r="G301" s="24"/>
      <c r="H301" s="23" t="str">
        <f t="shared" si="4"/>
        <v/>
      </c>
      <c r="I301" s="20"/>
      <c r="J301" s="25"/>
      <c r="K301" s="26" t="str">
        <f>IF(B301="","",TRIM(IF(AND(C301&lt;&gt;"",D301=""),"Cod inexistent în deviz. ","")&amp;IF(N(G301)&lt;=0,"Lipsește cantitatea. ","")&amp;IF(I301&lt;&gt;"Da","Neconfirmat de beneficiar. ","")&amp;IF(AND(C301&lt;&gt;"",D301&lt;&gt;""),IF(AND(INDEX(Deviz!$H$5:$H$204,MATCH(C301,Deviz!$B$5:$B$204,0))="Suplimentar",INDEX(Deviz!$I$5:$I$204,MATCH(C301,Deviz!$B$5:$B$204,0))&lt;&gt;"Da"),"Suplimentar neaprobat. ",""),"")))</f>
        <v/>
      </c>
    </row>
    <row r="302" spans="1:11" x14ac:dyDescent="0.2">
      <c r="A302" s="1" t="str">
        <f>IF(B302="","",B302&amp;"|"&amp;COUNTIF(INDEX($B:$B,5):B302,B302))</f>
        <v/>
      </c>
      <c r="B302" s="20"/>
      <c r="C302" s="20"/>
      <c r="D302" s="21" t="str">
        <f>IF(C302="","",IFERROR(INDEX(Deviz!$C$5:$C$204,MATCH(C302,Deviz!$B$5:$B$204,0)),""))</f>
        <v/>
      </c>
      <c r="E302" s="22" t="str">
        <f>IF(C302="","",IFERROR(INDEX(Deviz!$D$5:$D$204,MATCH(C302,Deviz!$B$5:$B$204,0)),""))</f>
        <v/>
      </c>
      <c r="F302" s="23" t="str">
        <f>IF(C302="","",IFERROR(INDEX(Deviz!$F$5:$F$204,MATCH(C302,Deviz!$B$5:$B$204,0)),""))</f>
        <v/>
      </c>
      <c r="G302" s="24"/>
      <c r="H302" s="23" t="str">
        <f t="shared" si="4"/>
        <v/>
      </c>
      <c r="I302" s="20"/>
      <c r="J302" s="25"/>
      <c r="K302" s="26" t="str">
        <f>IF(B302="","",TRIM(IF(AND(C302&lt;&gt;"",D302=""),"Cod inexistent în deviz. ","")&amp;IF(N(G302)&lt;=0,"Lipsește cantitatea. ","")&amp;IF(I302&lt;&gt;"Da","Neconfirmat de beneficiar. ","")&amp;IF(AND(C302&lt;&gt;"",D302&lt;&gt;""),IF(AND(INDEX(Deviz!$H$5:$H$204,MATCH(C302,Deviz!$B$5:$B$204,0))="Suplimentar",INDEX(Deviz!$I$5:$I$204,MATCH(C302,Deviz!$B$5:$B$204,0))&lt;&gt;"Da"),"Suplimentar neaprobat. ",""),"")))</f>
        <v/>
      </c>
    </row>
    <row r="303" spans="1:11" x14ac:dyDescent="0.2">
      <c r="A303" s="1" t="str">
        <f>IF(B303="","",B303&amp;"|"&amp;COUNTIF(INDEX($B:$B,5):B303,B303))</f>
        <v/>
      </c>
      <c r="B303" s="20"/>
      <c r="C303" s="20"/>
      <c r="D303" s="21" t="str">
        <f>IF(C303="","",IFERROR(INDEX(Deviz!$C$5:$C$204,MATCH(C303,Deviz!$B$5:$B$204,0)),""))</f>
        <v/>
      </c>
      <c r="E303" s="22" t="str">
        <f>IF(C303="","",IFERROR(INDEX(Deviz!$D$5:$D$204,MATCH(C303,Deviz!$B$5:$B$204,0)),""))</f>
        <v/>
      </c>
      <c r="F303" s="23" t="str">
        <f>IF(C303="","",IFERROR(INDEX(Deviz!$F$5:$F$204,MATCH(C303,Deviz!$B$5:$B$204,0)),""))</f>
        <v/>
      </c>
      <c r="G303" s="24"/>
      <c r="H303" s="23" t="str">
        <f t="shared" si="4"/>
        <v/>
      </c>
      <c r="I303" s="20"/>
      <c r="J303" s="25"/>
      <c r="K303" s="26" t="str">
        <f>IF(B303="","",TRIM(IF(AND(C303&lt;&gt;"",D303=""),"Cod inexistent în deviz. ","")&amp;IF(N(G303)&lt;=0,"Lipsește cantitatea. ","")&amp;IF(I303&lt;&gt;"Da","Neconfirmat de beneficiar. ","")&amp;IF(AND(C303&lt;&gt;"",D303&lt;&gt;""),IF(AND(INDEX(Deviz!$H$5:$H$204,MATCH(C303,Deviz!$B$5:$B$204,0))="Suplimentar",INDEX(Deviz!$I$5:$I$204,MATCH(C303,Deviz!$B$5:$B$204,0))&lt;&gt;"Da"),"Suplimentar neaprobat. ",""),"")))</f>
        <v/>
      </c>
    </row>
    <row r="304" spans="1:11" x14ac:dyDescent="0.2">
      <c r="A304" s="1" t="str">
        <f>IF(B304="","",B304&amp;"|"&amp;COUNTIF(INDEX($B:$B,5):B304,B304))</f>
        <v/>
      </c>
      <c r="B304" s="20"/>
      <c r="C304" s="20"/>
      <c r="D304" s="21" t="str">
        <f>IF(C304="","",IFERROR(INDEX(Deviz!$C$5:$C$204,MATCH(C304,Deviz!$B$5:$B$204,0)),""))</f>
        <v/>
      </c>
      <c r="E304" s="22" t="str">
        <f>IF(C304="","",IFERROR(INDEX(Deviz!$D$5:$D$204,MATCH(C304,Deviz!$B$5:$B$204,0)),""))</f>
        <v/>
      </c>
      <c r="F304" s="23" t="str">
        <f>IF(C304="","",IFERROR(INDEX(Deviz!$F$5:$F$204,MATCH(C304,Deviz!$B$5:$B$204,0)),""))</f>
        <v/>
      </c>
      <c r="G304" s="24"/>
      <c r="H304" s="23" t="str">
        <f t="shared" si="4"/>
        <v/>
      </c>
      <c r="I304" s="20"/>
      <c r="J304" s="25"/>
      <c r="K304" s="26" t="str">
        <f>IF(B304="","",TRIM(IF(AND(C304&lt;&gt;"",D304=""),"Cod inexistent în deviz. ","")&amp;IF(N(G304)&lt;=0,"Lipsește cantitatea. ","")&amp;IF(I304&lt;&gt;"Da","Neconfirmat de beneficiar. ","")&amp;IF(AND(C304&lt;&gt;"",D304&lt;&gt;""),IF(AND(INDEX(Deviz!$H$5:$H$204,MATCH(C304,Deviz!$B$5:$B$204,0))="Suplimentar",INDEX(Deviz!$I$5:$I$204,MATCH(C304,Deviz!$B$5:$B$204,0))&lt;&gt;"Da"),"Suplimentar neaprobat. ",""),"")))</f>
        <v/>
      </c>
    </row>
    <row r="305" spans="1:11" x14ac:dyDescent="0.2">
      <c r="A305" s="1" t="str">
        <f>IF(B305="","",B305&amp;"|"&amp;COUNTIF(INDEX($B:$B,5):B305,B305))</f>
        <v/>
      </c>
      <c r="B305" s="20"/>
      <c r="C305" s="20"/>
      <c r="D305" s="21" t="str">
        <f>IF(C305="","",IFERROR(INDEX(Deviz!$C$5:$C$204,MATCH(C305,Deviz!$B$5:$B$204,0)),""))</f>
        <v/>
      </c>
      <c r="E305" s="22" t="str">
        <f>IF(C305="","",IFERROR(INDEX(Deviz!$D$5:$D$204,MATCH(C305,Deviz!$B$5:$B$204,0)),""))</f>
        <v/>
      </c>
      <c r="F305" s="23" t="str">
        <f>IF(C305="","",IFERROR(INDEX(Deviz!$F$5:$F$204,MATCH(C305,Deviz!$B$5:$B$204,0)),""))</f>
        <v/>
      </c>
      <c r="G305" s="24"/>
      <c r="H305" s="23" t="str">
        <f t="shared" si="4"/>
        <v/>
      </c>
      <c r="I305" s="20"/>
      <c r="J305" s="25"/>
      <c r="K305" s="26" t="str">
        <f>IF(B305="","",TRIM(IF(AND(C305&lt;&gt;"",D305=""),"Cod inexistent în deviz. ","")&amp;IF(N(G305)&lt;=0,"Lipsește cantitatea. ","")&amp;IF(I305&lt;&gt;"Da","Neconfirmat de beneficiar. ","")&amp;IF(AND(C305&lt;&gt;"",D305&lt;&gt;""),IF(AND(INDEX(Deviz!$H$5:$H$204,MATCH(C305,Deviz!$B$5:$B$204,0))="Suplimentar",INDEX(Deviz!$I$5:$I$204,MATCH(C305,Deviz!$B$5:$B$204,0))&lt;&gt;"Da"),"Suplimentar neaprobat. ",""),"")))</f>
        <v/>
      </c>
    </row>
    <row r="306" spans="1:11" x14ac:dyDescent="0.2">
      <c r="A306" s="1" t="str">
        <f>IF(B306="","",B306&amp;"|"&amp;COUNTIF(INDEX($B:$B,5):B306,B306))</f>
        <v/>
      </c>
      <c r="B306" s="20"/>
      <c r="C306" s="20"/>
      <c r="D306" s="21" t="str">
        <f>IF(C306="","",IFERROR(INDEX(Deviz!$C$5:$C$204,MATCH(C306,Deviz!$B$5:$B$204,0)),""))</f>
        <v/>
      </c>
      <c r="E306" s="22" t="str">
        <f>IF(C306="","",IFERROR(INDEX(Deviz!$D$5:$D$204,MATCH(C306,Deviz!$B$5:$B$204,0)),""))</f>
        <v/>
      </c>
      <c r="F306" s="23" t="str">
        <f>IF(C306="","",IFERROR(INDEX(Deviz!$F$5:$F$204,MATCH(C306,Deviz!$B$5:$B$204,0)),""))</f>
        <v/>
      </c>
      <c r="G306" s="24"/>
      <c r="H306" s="23" t="str">
        <f t="shared" si="4"/>
        <v/>
      </c>
      <c r="I306" s="20"/>
      <c r="J306" s="25"/>
      <c r="K306" s="26" t="str">
        <f>IF(B306="","",TRIM(IF(AND(C306&lt;&gt;"",D306=""),"Cod inexistent în deviz. ","")&amp;IF(N(G306)&lt;=0,"Lipsește cantitatea. ","")&amp;IF(I306&lt;&gt;"Da","Neconfirmat de beneficiar. ","")&amp;IF(AND(C306&lt;&gt;"",D306&lt;&gt;""),IF(AND(INDEX(Deviz!$H$5:$H$204,MATCH(C306,Deviz!$B$5:$B$204,0))="Suplimentar",INDEX(Deviz!$I$5:$I$204,MATCH(C306,Deviz!$B$5:$B$204,0))&lt;&gt;"Da"),"Suplimentar neaprobat. ",""),"")))</f>
        <v/>
      </c>
    </row>
    <row r="307" spans="1:11" x14ac:dyDescent="0.2">
      <c r="A307" s="1" t="str">
        <f>IF(B307="","",B307&amp;"|"&amp;COUNTIF(INDEX($B:$B,5):B307,B307))</f>
        <v/>
      </c>
      <c r="B307" s="20"/>
      <c r="C307" s="20"/>
      <c r="D307" s="21" t="str">
        <f>IF(C307="","",IFERROR(INDEX(Deviz!$C$5:$C$204,MATCH(C307,Deviz!$B$5:$B$204,0)),""))</f>
        <v/>
      </c>
      <c r="E307" s="22" t="str">
        <f>IF(C307="","",IFERROR(INDEX(Deviz!$D$5:$D$204,MATCH(C307,Deviz!$B$5:$B$204,0)),""))</f>
        <v/>
      </c>
      <c r="F307" s="23" t="str">
        <f>IF(C307="","",IFERROR(INDEX(Deviz!$F$5:$F$204,MATCH(C307,Deviz!$B$5:$B$204,0)),""))</f>
        <v/>
      </c>
      <c r="G307" s="24"/>
      <c r="H307" s="23" t="str">
        <f t="shared" si="4"/>
        <v/>
      </c>
      <c r="I307" s="20"/>
      <c r="J307" s="25"/>
      <c r="K307" s="26" t="str">
        <f>IF(B307="","",TRIM(IF(AND(C307&lt;&gt;"",D307=""),"Cod inexistent în deviz. ","")&amp;IF(N(G307)&lt;=0,"Lipsește cantitatea. ","")&amp;IF(I307&lt;&gt;"Da","Neconfirmat de beneficiar. ","")&amp;IF(AND(C307&lt;&gt;"",D307&lt;&gt;""),IF(AND(INDEX(Deviz!$H$5:$H$204,MATCH(C307,Deviz!$B$5:$B$204,0))="Suplimentar",INDEX(Deviz!$I$5:$I$204,MATCH(C307,Deviz!$B$5:$B$204,0))&lt;&gt;"Da"),"Suplimentar neaprobat. ",""),"")))</f>
        <v/>
      </c>
    </row>
    <row r="308" spans="1:11" x14ac:dyDescent="0.2">
      <c r="A308" s="1" t="str">
        <f>IF(B308="","",B308&amp;"|"&amp;COUNTIF(INDEX($B:$B,5):B308,B308))</f>
        <v/>
      </c>
      <c r="B308" s="20"/>
      <c r="C308" s="20"/>
      <c r="D308" s="21" t="str">
        <f>IF(C308="","",IFERROR(INDEX(Deviz!$C$5:$C$204,MATCH(C308,Deviz!$B$5:$B$204,0)),""))</f>
        <v/>
      </c>
      <c r="E308" s="22" t="str">
        <f>IF(C308="","",IFERROR(INDEX(Deviz!$D$5:$D$204,MATCH(C308,Deviz!$B$5:$B$204,0)),""))</f>
        <v/>
      </c>
      <c r="F308" s="23" t="str">
        <f>IF(C308="","",IFERROR(INDEX(Deviz!$F$5:$F$204,MATCH(C308,Deviz!$B$5:$B$204,0)),""))</f>
        <v/>
      </c>
      <c r="G308" s="24"/>
      <c r="H308" s="23" t="str">
        <f t="shared" si="4"/>
        <v/>
      </c>
      <c r="I308" s="20"/>
      <c r="J308" s="25"/>
      <c r="K308" s="26" t="str">
        <f>IF(B308="","",TRIM(IF(AND(C308&lt;&gt;"",D308=""),"Cod inexistent în deviz. ","")&amp;IF(N(G308)&lt;=0,"Lipsește cantitatea. ","")&amp;IF(I308&lt;&gt;"Da","Neconfirmat de beneficiar. ","")&amp;IF(AND(C308&lt;&gt;"",D308&lt;&gt;""),IF(AND(INDEX(Deviz!$H$5:$H$204,MATCH(C308,Deviz!$B$5:$B$204,0))="Suplimentar",INDEX(Deviz!$I$5:$I$204,MATCH(C308,Deviz!$B$5:$B$204,0))&lt;&gt;"Da"),"Suplimentar neaprobat. ",""),"")))</f>
        <v/>
      </c>
    </row>
    <row r="309" spans="1:11" x14ac:dyDescent="0.2">
      <c r="A309" s="1" t="str">
        <f>IF(B309="","",B309&amp;"|"&amp;COUNTIF(INDEX($B:$B,5):B309,B309))</f>
        <v/>
      </c>
      <c r="B309" s="20"/>
      <c r="C309" s="20"/>
      <c r="D309" s="21" t="str">
        <f>IF(C309="","",IFERROR(INDEX(Deviz!$C$5:$C$204,MATCH(C309,Deviz!$B$5:$B$204,0)),""))</f>
        <v/>
      </c>
      <c r="E309" s="22" t="str">
        <f>IF(C309="","",IFERROR(INDEX(Deviz!$D$5:$D$204,MATCH(C309,Deviz!$B$5:$B$204,0)),""))</f>
        <v/>
      </c>
      <c r="F309" s="23" t="str">
        <f>IF(C309="","",IFERROR(INDEX(Deviz!$F$5:$F$204,MATCH(C309,Deviz!$B$5:$B$204,0)),""))</f>
        <v/>
      </c>
      <c r="G309" s="24"/>
      <c r="H309" s="23" t="str">
        <f t="shared" si="4"/>
        <v/>
      </c>
      <c r="I309" s="20"/>
      <c r="J309" s="25"/>
      <c r="K309" s="26" t="str">
        <f>IF(B309="","",TRIM(IF(AND(C309&lt;&gt;"",D309=""),"Cod inexistent în deviz. ","")&amp;IF(N(G309)&lt;=0,"Lipsește cantitatea. ","")&amp;IF(I309&lt;&gt;"Da","Neconfirmat de beneficiar. ","")&amp;IF(AND(C309&lt;&gt;"",D309&lt;&gt;""),IF(AND(INDEX(Deviz!$H$5:$H$204,MATCH(C309,Deviz!$B$5:$B$204,0))="Suplimentar",INDEX(Deviz!$I$5:$I$204,MATCH(C309,Deviz!$B$5:$B$204,0))&lt;&gt;"Da"),"Suplimentar neaprobat. ",""),"")))</f>
        <v/>
      </c>
    </row>
    <row r="310" spans="1:11" x14ac:dyDescent="0.2">
      <c r="A310" s="1" t="str">
        <f>IF(B310="","",B310&amp;"|"&amp;COUNTIF(INDEX($B:$B,5):B310,B310))</f>
        <v/>
      </c>
      <c r="B310" s="20"/>
      <c r="C310" s="20"/>
      <c r="D310" s="21" t="str">
        <f>IF(C310="","",IFERROR(INDEX(Deviz!$C$5:$C$204,MATCH(C310,Deviz!$B$5:$B$204,0)),""))</f>
        <v/>
      </c>
      <c r="E310" s="22" t="str">
        <f>IF(C310="","",IFERROR(INDEX(Deviz!$D$5:$D$204,MATCH(C310,Deviz!$B$5:$B$204,0)),""))</f>
        <v/>
      </c>
      <c r="F310" s="23" t="str">
        <f>IF(C310="","",IFERROR(INDEX(Deviz!$F$5:$F$204,MATCH(C310,Deviz!$B$5:$B$204,0)),""))</f>
        <v/>
      </c>
      <c r="G310" s="24"/>
      <c r="H310" s="23" t="str">
        <f t="shared" si="4"/>
        <v/>
      </c>
      <c r="I310" s="20"/>
      <c r="J310" s="25"/>
      <c r="K310" s="26" t="str">
        <f>IF(B310="","",TRIM(IF(AND(C310&lt;&gt;"",D310=""),"Cod inexistent în deviz. ","")&amp;IF(N(G310)&lt;=0,"Lipsește cantitatea. ","")&amp;IF(I310&lt;&gt;"Da","Neconfirmat de beneficiar. ","")&amp;IF(AND(C310&lt;&gt;"",D310&lt;&gt;""),IF(AND(INDEX(Deviz!$H$5:$H$204,MATCH(C310,Deviz!$B$5:$B$204,0))="Suplimentar",INDEX(Deviz!$I$5:$I$204,MATCH(C310,Deviz!$B$5:$B$204,0))&lt;&gt;"Da"),"Suplimentar neaprobat. ",""),"")))</f>
        <v/>
      </c>
    </row>
    <row r="311" spans="1:11" x14ac:dyDescent="0.2">
      <c r="A311" s="1" t="str">
        <f>IF(B311="","",B311&amp;"|"&amp;COUNTIF(INDEX($B:$B,5):B311,B311))</f>
        <v/>
      </c>
      <c r="B311" s="20"/>
      <c r="C311" s="20"/>
      <c r="D311" s="21" t="str">
        <f>IF(C311="","",IFERROR(INDEX(Deviz!$C$5:$C$204,MATCH(C311,Deviz!$B$5:$B$204,0)),""))</f>
        <v/>
      </c>
      <c r="E311" s="22" t="str">
        <f>IF(C311="","",IFERROR(INDEX(Deviz!$D$5:$D$204,MATCH(C311,Deviz!$B$5:$B$204,0)),""))</f>
        <v/>
      </c>
      <c r="F311" s="23" t="str">
        <f>IF(C311="","",IFERROR(INDEX(Deviz!$F$5:$F$204,MATCH(C311,Deviz!$B$5:$B$204,0)),""))</f>
        <v/>
      </c>
      <c r="G311" s="24"/>
      <c r="H311" s="23" t="str">
        <f t="shared" si="4"/>
        <v/>
      </c>
      <c r="I311" s="20"/>
      <c r="J311" s="25"/>
      <c r="K311" s="26" t="str">
        <f>IF(B311="","",TRIM(IF(AND(C311&lt;&gt;"",D311=""),"Cod inexistent în deviz. ","")&amp;IF(N(G311)&lt;=0,"Lipsește cantitatea. ","")&amp;IF(I311&lt;&gt;"Da","Neconfirmat de beneficiar. ","")&amp;IF(AND(C311&lt;&gt;"",D311&lt;&gt;""),IF(AND(INDEX(Deviz!$H$5:$H$204,MATCH(C311,Deviz!$B$5:$B$204,0))="Suplimentar",INDEX(Deviz!$I$5:$I$204,MATCH(C311,Deviz!$B$5:$B$204,0))&lt;&gt;"Da"),"Suplimentar neaprobat. ",""),"")))</f>
        <v/>
      </c>
    </row>
    <row r="312" spans="1:11" x14ac:dyDescent="0.2">
      <c r="A312" s="1" t="str">
        <f>IF(B312="","",B312&amp;"|"&amp;COUNTIF(INDEX($B:$B,5):B312,B312))</f>
        <v/>
      </c>
      <c r="B312" s="20"/>
      <c r="C312" s="20"/>
      <c r="D312" s="21" t="str">
        <f>IF(C312="","",IFERROR(INDEX(Deviz!$C$5:$C$204,MATCH(C312,Deviz!$B$5:$B$204,0)),""))</f>
        <v/>
      </c>
      <c r="E312" s="22" t="str">
        <f>IF(C312="","",IFERROR(INDEX(Deviz!$D$5:$D$204,MATCH(C312,Deviz!$B$5:$B$204,0)),""))</f>
        <v/>
      </c>
      <c r="F312" s="23" t="str">
        <f>IF(C312="","",IFERROR(INDEX(Deviz!$F$5:$F$204,MATCH(C312,Deviz!$B$5:$B$204,0)),""))</f>
        <v/>
      </c>
      <c r="G312" s="24"/>
      <c r="H312" s="23" t="str">
        <f t="shared" si="4"/>
        <v/>
      </c>
      <c r="I312" s="20"/>
      <c r="J312" s="25"/>
      <c r="K312" s="26" t="str">
        <f>IF(B312="","",TRIM(IF(AND(C312&lt;&gt;"",D312=""),"Cod inexistent în deviz. ","")&amp;IF(N(G312)&lt;=0,"Lipsește cantitatea. ","")&amp;IF(I312&lt;&gt;"Da","Neconfirmat de beneficiar. ","")&amp;IF(AND(C312&lt;&gt;"",D312&lt;&gt;""),IF(AND(INDEX(Deviz!$H$5:$H$204,MATCH(C312,Deviz!$B$5:$B$204,0))="Suplimentar",INDEX(Deviz!$I$5:$I$204,MATCH(C312,Deviz!$B$5:$B$204,0))&lt;&gt;"Da"),"Suplimentar neaprobat. ",""),"")))</f>
        <v/>
      </c>
    </row>
    <row r="313" spans="1:11" x14ac:dyDescent="0.2">
      <c r="A313" s="1" t="str">
        <f>IF(B313="","",B313&amp;"|"&amp;COUNTIF(INDEX($B:$B,5):B313,B313))</f>
        <v/>
      </c>
      <c r="B313" s="20"/>
      <c r="C313" s="20"/>
      <c r="D313" s="21" t="str">
        <f>IF(C313="","",IFERROR(INDEX(Deviz!$C$5:$C$204,MATCH(C313,Deviz!$B$5:$B$204,0)),""))</f>
        <v/>
      </c>
      <c r="E313" s="22" t="str">
        <f>IF(C313="","",IFERROR(INDEX(Deviz!$D$5:$D$204,MATCH(C313,Deviz!$B$5:$B$204,0)),""))</f>
        <v/>
      </c>
      <c r="F313" s="23" t="str">
        <f>IF(C313="","",IFERROR(INDEX(Deviz!$F$5:$F$204,MATCH(C313,Deviz!$B$5:$B$204,0)),""))</f>
        <v/>
      </c>
      <c r="G313" s="24"/>
      <c r="H313" s="23" t="str">
        <f t="shared" si="4"/>
        <v/>
      </c>
      <c r="I313" s="20"/>
      <c r="J313" s="25"/>
      <c r="K313" s="26" t="str">
        <f>IF(B313="","",TRIM(IF(AND(C313&lt;&gt;"",D313=""),"Cod inexistent în deviz. ","")&amp;IF(N(G313)&lt;=0,"Lipsește cantitatea. ","")&amp;IF(I313&lt;&gt;"Da","Neconfirmat de beneficiar. ","")&amp;IF(AND(C313&lt;&gt;"",D313&lt;&gt;""),IF(AND(INDEX(Deviz!$H$5:$H$204,MATCH(C313,Deviz!$B$5:$B$204,0))="Suplimentar",INDEX(Deviz!$I$5:$I$204,MATCH(C313,Deviz!$B$5:$B$204,0))&lt;&gt;"Da"),"Suplimentar neaprobat. ",""),"")))</f>
        <v/>
      </c>
    </row>
    <row r="314" spans="1:11" x14ac:dyDescent="0.2">
      <c r="A314" s="1" t="str">
        <f>IF(B314="","",B314&amp;"|"&amp;COUNTIF(INDEX($B:$B,5):B314,B314))</f>
        <v/>
      </c>
      <c r="B314" s="20"/>
      <c r="C314" s="20"/>
      <c r="D314" s="21" t="str">
        <f>IF(C314="","",IFERROR(INDEX(Deviz!$C$5:$C$204,MATCH(C314,Deviz!$B$5:$B$204,0)),""))</f>
        <v/>
      </c>
      <c r="E314" s="22" t="str">
        <f>IF(C314="","",IFERROR(INDEX(Deviz!$D$5:$D$204,MATCH(C314,Deviz!$B$5:$B$204,0)),""))</f>
        <v/>
      </c>
      <c r="F314" s="23" t="str">
        <f>IF(C314="","",IFERROR(INDEX(Deviz!$F$5:$F$204,MATCH(C314,Deviz!$B$5:$B$204,0)),""))</f>
        <v/>
      </c>
      <c r="G314" s="24"/>
      <c r="H314" s="23" t="str">
        <f t="shared" si="4"/>
        <v/>
      </c>
      <c r="I314" s="20"/>
      <c r="J314" s="25"/>
      <c r="K314" s="26" t="str">
        <f>IF(B314="","",TRIM(IF(AND(C314&lt;&gt;"",D314=""),"Cod inexistent în deviz. ","")&amp;IF(N(G314)&lt;=0,"Lipsește cantitatea. ","")&amp;IF(I314&lt;&gt;"Da","Neconfirmat de beneficiar. ","")&amp;IF(AND(C314&lt;&gt;"",D314&lt;&gt;""),IF(AND(INDEX(Deviz!$H$5:$H$204,MATCH(C314,Deviz!$B$5:$B$204,0))="Suplimentar",INDEX(Deviz!$I$5:$I$204,MATCH(C314,Deviz!$B$5:$B$204,0))&lt;&gt;"Da"),"Suplimentar neaprobat. ",""),"")))</f>
        <v/>
      </c>
    </row>
    <row r="315" spans="1:11" x14ac:dyDescent="0.2">
      <c r="A315" s="1" t="str">
        <f>IF(B315="","",B315&amp;"|"&amp;COUNTIF(INDEX($B:$B,5):B315,B315))</f>
        <v/>
      </c>
      <c r="B315" s="20"/>
      <c r="C315" s="20"/>
      <c r="D315" s="21" t="str">
        <f>IF(C315="","",IFERROR(INDEX(Deviz!$C$5:$C$204,MATCH(C315,Deviz!$B$5:$B$204,0)),""))</f>
        <v/>
      </c>
      <c r="E315" s="22" t="str">
        <f>IF(C315="","",IFERROR(INDEX(Deviz!$D$5:$D$204,MATCH(C315,Deviz!$B$5:$B$204,0)),""))</f>
        <v/>
      </c>
      <c r="F315" s="23" t="str">
        <f>IF(C315="","",IFERROR(INDEX(Deviz!$F$5:$F$204,MATCH(C315,Deviz!$B$5:$B$204,0)),""))</f>
        <v/>
      </c>
      <c r="G315" s="24"/>
      <c r="H315" s="23" t="str">
        <f t="shared" si="4"/>
        <v/>
      </c>
      <c r="I315" s="20"/>
      <c r="J315" s="25"/>
      <c r="K315" s="26" t="str">
        <f>IF(B315="","",TRIM(IF(AND(C315&lt;&gt;"",D315=""),"Cod inexistent în deviz. ","")&amp;IF(N(G315)&lt;=0,"Lipsește cantitatea. ","")&amp;IF(I315&lt;&gt;"Da","Neconfirmat de beneficiar. ","")&amp;IF(AND(C315&lt;&gt;"",D315&lt;&gt;""),IF(AND(INDEX(Deviz!$H$5:$H$204,MATCH(C315,Deviz!$B$5:$B$204,0))="Suplimentar",INDEX(Deviz!$I$5:$I$204,MATCH(C315,Deviz!$B$5:$B$204,0))&lt;&gt;"Da"),"Suplimentar neaprobat. ",""),"")))</f>
        <v/>
      </c>
    </row>
    <row r="316" spans="1:11" x14ac:dyDescent="0.2">
      <c r="A316" s="1" t="str">
        <f>IF(B316="","",B316&amp;"|"&amp;COUNTIF(INDEX($B:$B,5):B316,B316))</f>
        <v/>
      </c>
      <c r="B316" s="20"/>
      <c r="C316" s="20"/>
      <c r="D316" s="21" t="str">
        <f>IF(C316="","",IFERROR(INDEX(Deviz!$C$5:$C$204,MATCH(C316,Deviz!$B$5:$B$204,0)),""))</f>
        <v/>
      </c>
      <c r="E316" s="22" t="str">
        <f>IF(C316="","",IFERROR(INDEX(Deviz!$D$5:$D$204,MATCH(C316,Deviz!$B$5:$B$204,0)),""))</f>
        <v/>
      </c>
      <c r="F316" s="23" t="str">
        <f>IF(C316="","",IFERROR(INDEX(Deviz!$F$5:$F$204,MATCH(C316,Deviz!$B$5:$B$204,0)),""))</f>
        <v/>
      </c>
      <c r="G316" s="24"/>
      <c r="H316" s="23" t="str">
        <f t="shared" si="4"/>
        <v/>
      </c>
      <c r="I316" s="20"/>
      <c r="J316" s="25"/>
      <c r="K316" s="26" t="str">
        <f>IF(B316="","",TRIM(IF(AND(C316&lt;&gt;"",D316=""),"Cod inexistent în deviz. ","")&amp;IF(N(G316)&lt;=0,"Lipsește cantitatea. ","")&amp;IF(I316&lt;&gt;"Da","Neconfirmat de beneficiar. ","")&amp;IF(AND(C316&lt;&gt;"",D316&lt;&gt;""),IF(AND(INDEX(Deviz!$H$5:$H$204,MATCH(C316,Deviz!$B$5:$B$204,0))="Suplimentar",INDEX(Deviz!$I$5:$I$204,MATCH(C316,Deviz!$B$5:$B$204,0))&lt;&gt;"Da"),"Suplimentar neaprobat. ",""),"")))</f>
        <v/>
      </c>
    </row>
    <row r="317" spans="1:11" x14ac:dyDescent="0.2">
      <c r="A317" s="1" t="str">
        <f>IF(B317="","",B317&amp;"|"&amp;COUNTIF(INDEX($B:$B,5):B317,B317))</f>
        <v/>
      </c>
      <c r="B317" s="20"/>
      <c r="C317" s="20"/>
      <c r="D317" s="21" t="str">
        <f>IF(C317="","",IFERROR(INDEX(Deviz!$C$5:$C$204,MATCH(C317,Deviz!$B$5:$B$204,0)),""))</f>
        <v/>
      </c>
      <c r="E317" s="22" t="str">
        <f>IF(C317="","",IFERROR(INDEX(Deviz!$D$5:$D$204,MATCH(C317,Deviz!$B$5:$B$204,0)),""))</f>
        <v/>
      </c>
      <c r="F317" s="23" t="str">
        <f>IF(C317="","",IFERROR(INDEX(Deviz!$F$5:$F$204,MATCH(C317,Deviz!$B$5:$B$204,0)),""))</f>
        <v/>
      </c>
      <c r="G317" s="24"/>
      <c r="H317" s="23" t="str">
        <f t="shared" si="4"/>
        <v/>
      </c>
      <c r="I317" s="20"/>
      <c r="J317" s="25"/>
      <c r="K317" s="26" t="str">
        <f>IF(B317="","",TRIM(IF(AND(C317&lt;&gt;"",D317=""),"Cod inexistent în deviz. ","")&amp;IF(N(G317)&lt;=0,"Lipsește cantitatea. ","")&amp;IF(I317&lt;&gt;"Da","Neconfirmat de beneficiar. ","")&amp;IF(AND(C317&lt;&gt;"",D317&lt;&gt;""),IF(AND(INDEX(Deviz!$H$5:$H$204,MATCH(C317,Deviz!$B$5:$B$204,0))="Suplimentar",INDEX(Deviz!$I$5:$I$204,MATCH(C317,Deviz!$B$5:$B$204,0))&lt;&gt;"Da"),"Suplimentar neaprobat. ",""),"")))</f>
        <v/>
      </c>
    </row>
    <row r="318" spans="1:11" x14ac:dyDescent="0.2">
      <c r="A318" s="1" t="str">
        <f>IF(B318="","",B318&amp;"|"&amp;COUNTIF(INDEX($B:$B,5):B318,B318))</f>
        <v/>
      </c>
      <c r="B318" s="20"/>
      <c r="C318" s="20"/>
      <c r="D318" s="21" t="str">
        <f>IF(C318="","",IFERROR(INDEX(Deviz!$C$5:$C$204,MATCH(C318,Deviz!$B$5:$B$204,0)),""))</f>
        <v/>
      </c>
      <c r="E318" s="22" t="str">
        <f>IF(C318="","",IFERROR(INDEX(Deviz!$D$5:$D$204,MATCH(C318,Deviz!$B$5:$B$204,0)),""))</f>
        <v/>
      </c>
      <c r="F318" s="23" t="str">
        <f>IF(C318="","",IFERROR(INDEX(Deviz!$F$5:$F$204,MATCH(C318,Deviz!$B$5:$B$204,0)),""))</f>
        <v/>
      </c>
      <c r="G318" s="24"/>
      <c r="H318" s="23" t="str">
        <f t="shared" si="4"/>
        <v/>
      </c>
      <c r="I318" s="20"/>
      <c r="J318" s="25"/>
      <c r="K318" s="26" t="str">
        <f>IF(B318="","",TRIM(IF(AND(C318&lt;&gt;"",D318=""),"Cod inexistent în deviz. ","")&amp;IF(N(G318)&lt;=0,"Lipsește cantitatea. ","")&amp;IF(I318&lt;&gt;"Da","Neconfirmat de beneficiar. ","")&amp;IF(AND(C318&lt;&gt;"",D318&lt;&gt;""),IF(AND(INDEX(Deviz!$H$5:$H$204,MATCH(C318,Deviz!$B$5:$B$204,0))="Suplimentar",INDEX(Deviz!$I$5:$I$204,MATCH(C318,Deviz!$B$5:$B$204,0))&lt;&gt;"Da"),"Suplimentar neaprobat. ",""),"")))</f>
        <v/>
      </c>
    </row>
    <row r="319" spans="1:11" x14ac:dyDescent="0.2">
      <c r="A319" s="1" t="str">
        <f>IF(B319="","",B319&amp;"|"&amp;COUNTIF(INDEX($B:$B,5):B319,B319))</f>
        <v/>
      </c>
      <c r="B319" s="20"/>
      <c r="C319" s="20"/>
      <c r="D319" s="21" t="str">
        <f>IF(C319="","",IFERROR(INDEX(Deviz!$C$5:$C$204,MATCH(C319,Deviz!$B$5:$B$204,0)),""))</f>
        <v/>
      </c>
      <c r="E319" s="22" t="str">
        <f>IF(C319="","",IFERROR(INDEX(Deviz!$D$5:$D$204,MATCH(C319,Deviz!$B$5:$B$204,0)),""))</f>
        <v/>
      </c>
      <c r="F319" s="23" t="str">
        <f>IF(C319="","",IFERROR(INDEX(Deviz!$F$5:$F$204,MATCH(C319,Deviz!$B$5:$B$204,0)),""))</f>
        <v/>
      </c>
      <c r="G319" s="24"/>
      <c r="H319" s="23" t="str">
        <f t="shared" si="4"/>
        <v/>
      </c>
      <c r="I319" s="20"/>
      <c r="J319" s="25"/>
      <c r="K319" s="26" t="str">
        <f>IF(B319="","",TRIM(IF(AND(C319&lt;&gt;"",D319=""),"Cod inexistent în deviz. ","")&amp;IF(N(G319)&lt;=0,"Lipsește cantitatea. ","")&amp;IF(I319&lt;&gt;"Da","Neconfirmat de beneficiar. ","")&amp;IF(AND(C319&lt;&gt;"",D319&lt;&gt;""),IF(AND(INDEX(Deviz!$H$5:$H$204,MATCH(C319,Deviz!$B$5:$B$204,0))="Suplimentar",INDEX(Deviz!$I$5:$I$204,MATCH(C319,Deviz!$B$5:$B$204,0))&lt;&gt;"Da"),"Suplimentar neaprobat. ",""),"")))</f>
        <v/>
      </c>
    </row>
    <row r="320" spans="1:11" x14ac:dyDescent="0.2">
      <c r="A320" s="1" t="str">
        <f>IF(B320="","",B320&amp;"|"&amp;COUNTIF(INDEX($B:$B,5):B320,B320))</f>
        <v/>
      </c>
      <c r="B320" s="20"/>
      <c r="C320" s="20"/>
      <c r="D320" s="21" t="str">
        <f>IF(C320="","",IFERROR(INDEX(Deviz!$C$5:$C$204,MATCH(C320,Deviz!$B$5:$B$204,0)),""))</f>
        <v/>
      </c>
      <c r="E320" s="22" t="str">
        <f>IF(C320="","",IFERROR(INDEX(Deviz!$D$5:$D$204,MATCH(C320,Deviz!$B$5:$B$204,0)),""))</f>
        <v/>
      </c>
      <c r="F320" s="23" t="str">
        <f>IF(C320="","",IFERROR(INDEX(Deviz!$F$5:$F$204,MATCH(C320,Deviz!$B$5:$B$204,0)),""))</f>
        <v/>
      </c>
      <c r="G320" s="24"/>
      <c r="H320" s="23" t="str">
        <f t="shared" si="4"/>
        <v/>
      </c>
      <c r="I320" s="20"/>
      <c r="J320" s="25"/>
      <c r="K320" s="26" t="str">
        <f>IF(B320="","",TRIM(IF(AND(C320&lt;&gt;"",D320=""),"Cod inexistent în deviz. ","")&amp;IF(N(G320)&lt;=0,"Lipsește cantitatea. ","")&amp;IF(I320&lt;&gt;"Da","Neconfirmat de beneficiar. ","")&amp;IF(AND(C320&lt;&gt;"",D320&lt;&gt;""),IF(AND(INDEX(Deviz!$H$5:$H$204,MATCH(C320,Deviz!$B$5:$B$204,0))="Suplimentar",INDEX(Deviz!$I$5:$I$204,MATCH(C320,Deviz!$B$5:$B$204,0))&lt;&gt;"Da"),"Suplimentar neaprobat. ",""),"")))</f>
        <v/>
      </c>
    </row>
    <row r="321" spans="1:11" x14ac:dyDescent="0.2">
      <c r="A321" s="1" t="str">
        <f>IF(B321="","",B321&amp;"|"&amp;COUNTIF(INDEX($B:$B,5):B321,B321))</f>
        <v/>
      </c>
      <c r="B321" s="20"/>
      <c r="C321" s="20"/>
      <c r="D321" s="21" t="str">
        <f>IF(C321="","",IFERROR(INDEX(Deviz!$C$5:$C$204,MATCH(C321,Deviz!$B$5:$B$204,0)),""))</f>
        <v/>
      </c>
      <c r="E321" s="22" t="str">
        <f>IF(C321="","",IFERROR(INDEX(Deviz!$D$5:$D$204,MATCH(C321,Deviz!$B$5:$B$204,0)),""))</f>
        <v/>
      </c>
      <c r="F321" s="23" t="str">
        <f>IF(C321="","",IFERROR(INDEX(Deviz!$F$5:$F$204,MATCH(C321,Deviz!$B$5:$B$204,0)),""))</f>
        <v/>
      </c>
      <c r="G321" s="24"/>
      <c r="H321" s="23" t="str">
        <f t="shared" si="4"/>
        <v/>
      </c>
      <c r="I321" s="20"/>
      <c r="J321" s="25"/>
      <c r="K321" s="26" t="str">
        <f>IF(B321="","",TRIM(IF(AND(C321&lt;&gt;"",D321=""),"Cod inexistent în deviz. ","")&amp;IF(N(G321)&lt;=0,"Lipsește cantitatea. ","")&amp;IF(I321&lt;&gt;"Da","Neconfirmat de beneficiar. ","")&amp;IF(AND(C321&lt;&gt;"",D321&lt;&gt;""),IF(AND(INDEX(Deviz!$H$5:$H$204,MATCH(C321,Deviz!$B$5:$B$204,0))="Suplimentar",INDEX(Deviz!$I$5:$I$204,MATCH(C321,Deviz!$B$5:$B$204,0))&lt;&gt;"Da"),"Suplimentar neaprobat. ",""),"")))</f>
        <v/>
      </c>
    </row>
    <row r="322" spans="1:11" x14ac:dyDescent="0.2">
      <c r="A322" s="1" t="str">
        <f>IF(B322="","",B322&amp;"|"&amp;COUNTIF(INDEX($B:$B,5):B322,B322))</f>
        <v/>
      </c>
      <c r="B322" s="20"/>
      <c r="C322" s="20"/>
      <c r="D322" s="21" t="str">
        <f>IF(C322="","",IFERROR(INDEX(Deviz!$C$5:$C$204,MATCH(C322,Deviz!$B$5:$B$204,0)),""))</f>
        <v/>
      </c>
      <c r="E322" s="22" t="str">
        <f>IF(C322="","",IFERROR(INDEX(Deviz!$D$5:$D$204,MATCH(C322,Deviz!$B$5:$B$204,0)),""))</f>
        <v/>
      </c>
      <c r="F322" s="23" t="str">
        <f>IF(C322="","",IFERROR(INDEX(Deviz!$F$5:$F$204,MATCH(C322,Deviz!$B$5:$B$204,0)),""))</f>
        <v/>
      </c>
      <c r="G322" s="24"/>
      <c r="H322" s="23" t="str">
        <f t="shared" si="4"/>
        <v/>
      </c>
      <c r="I322" s="20"/>
      <c r="J322" s="25"/>
      <c r="K322" s="26" t="str">
        <f>IF(B322="","",TRIM(IF(AND(C322&lt;&gt;"",D322=""),"Cod inexistent în deviz. ","")&amp;IF(N(G322)&lt;=0,"Lipsește cantitatea. ","")&amp;IF(I322&lt;&gt;"Da","Neconfirmat de beneficiar. ","")&amp;IF(AND(C322&lt;&gt;"",D322&lt;&gt;""),IF(AND(INDEX(Deviz!$H$5:$H$204,MATCH(C322,Deviz!$B$5:$B$204,0))="Suplimentar",INDEX(Deviz!$I$5:$I$204,MATCH(C322,Deviz!$B$5:$B$204,0))&lt;&gt;"Da"),"Suplimentar neaprobat. ",""),"")))</f>
        <v/>
      </c>
    </row>
    <row r="323" spans="1:11" x14ac:dyDescent="0.2">
      <c r="A323" s="1" t="str">
        <f>IF(B323="","",B323&amp;"|"&amp;COUNTIF(INDEX($B:$B,5):B323,B323))</f>
        <v/>
      </c>
      <c r="B323" s="20"/>
      <c r="C323" s="20"/>
      <c r="D323" s="21" t="str">
        <f>IF(C323="","",IFERROR(INDEX(Deviz!$C$5:$C$204,MATCH(C323,Deviz!$B$5:$B$204,0)),""))</f>
        <v/>
      </c>
      <c r="E323" s="22" t="str">
        <f>IF(C323="","",IFERROR(INDEX(Deviz!$D$5:$D$204,MATCH(C323,Deviz!$B$5:$B$204,0)),""))</f>
        <v/>
      </c>
      <c r="F323" s="23" t="str">
        <f>IF(C323="","",IFERROR(INDEX(Deviz!$F$5:$F$204,MATCH(C323,Deviz!$B$5:$B$204,0)),""))</f>
        <v/>
      </c>
      <c r="G323" s="24"/>
      <c r="H323" s="23" t="str">
        <f t="shared" si="4"/>
        <v/>
      </c>
      <c r="I323" s="20"/>
      <c r="J323" s="25"/>
      <c r="K323" s="26" t="str">
        <f>IF(B323="","",TRIM(IF(AND(C323&lt;&gt;"",D323=""),"Cod inexistent în deviz. ","")&amp;IF(N(G323)&lt;=0,"Lipsește cantitatea. ","")&amp;IF(I323&lt;&gt;"Da","Neconfirmat de beneficiar. ","")&amp;IF(AND(C323&lt;&gt;"",D323&lt;&gt;""),IF(AND(INDEX(Deviz!$H$5:$H$204,MATCH(C323,Deviz!$B$5:$B$204,0))="Suplimentar",INDEX(Deviz!$I$5:$I$204,MATCH(C323,Deviz!$B$5:$B$204,0))&lt;&gt;"Da"),"Suplimentar neaprobat. ",""),"")))</f>
        <v/>
      </c>
    </row>
    <row r="324" spans="1:11" x14ac:dyDescent="0.2">
      <c r="A324" s="1" t="str">
        <f>IF(B324="","",B324&amp;"|"&amp;COUNTIF(INDEX($B:$B,5):B324,B324))</f>
        <v/>
      </c>
      <c r="B324" s="20"/>
      <c r="C324" s="20"/>
      <c r="D324" s="21" t="str">
        <f>IF(C324="","",IFERROR(INDEX(Deviz!$C$5:$C$204,MATCH(C324,Deviz!$B$5:$B$204,0)),""))</f>
        <v/>
      </c>
      <c r="E324" s="22" t="str">
        <f>IF(C324="","",IFERROR(INDEX(Deviz!$D$5:$D$204,MATCH(C324,Deviz!$B$5:$B$204,0)),""))</f>
        <v/>
      </c>
      <c r="F324" s="23" t="str">
        <f>IF(C324="","",IFERROR(INDEX(Deviz!$F$5:$F$204,MATCH(C324,Deviz!$B$5:$B$204,0)),""))</f>
        <v/>
      </c>
      <c r="G324" s="24"/>
      <c r="H324" s="23" t="str">
        <f t="shared" si="4"/>
        <v/>
      </c>
      <c r="I324" s="20"/>
      <c r="J324" s="25"/>
      <c r="K324" s="26" t="str">
        <f>IF(B324="","",TRIM(IF(AND(C324&lt;&gt;"",D324=""),"Cod inexistent în deviz. ","")&amp;IF(N(G324)&lt;=0,"Lipsește cantitatea. ","")&amp;IF(I324&lt;&gt;"Da","Neconfirmat de beneficiar. ","")&amp;IF(AND(C324&lt;&gt;"",D324&lt;&gt;""),IF(AND(INDEX(Deviz!$H$5:$H$204,MATCH(C324,Deviz!$B$5:$B$204,0))="Suplimentar",INDEX(Deviz!$I$5:$I$204,MATCH(C324,Deviz!$B$5:$B$204,0))&lt;&gt;"Da"),"Suplimentar neaprobat. ",""),"")))</f>
        <v/>
      </c>
    </row>
    <row r="325" spans="1:11" x14ac:dyDescent="0.2">
      <c r="A325" s="1" t="str">
        <f>IF(B325="","",B325&amp;"|"&amp;COUNTIF(INDEX($B:$B,5):B325,B325))</f>
        <v/>
      </c>
      <c r="B325" s="20"/>
      <c r="C325" s="20"/>
      <c r="D325" s="21" t="str">
        <f>IF(C325="","",IFERROR(INDEX(Deviz!$C$5:$C$204,MATCH(C325,Deviz!$B$5:$B$204,0)),""))</f>
        <v/>
      </c>
      <c r="E325" s="22" t="str">
        <f>IF(C325="","",IFERROR(INDEX(Deviz!$D$5:$D$204,MATCH(C325,Deviz!$B$5:$B$204,0)),""))</f>
        <v/>
      </c>
      <c r="F325" s="23" t="str">
        <f>IF(C325="","",IFERROR(INDEX(Deviz!$F$5:$F$204,MATCH(C325,Deviz!$B$5:$B$204,0)),""))</f>
        <v/>
      </c>
      <c r="G325" s="24"/>
      <c r="H325" s="23" t="str">
        <f t="shared" ref="H325:H388" si="5">IF(OR(N(F325)=0,N(G325)=0),"",ROUND(F325*G325,2))</f>
        <v/>
      </c>
      <c r="I325" s="20"/>
      <c r="J325" s="25"/>
      <c r="K325" s="26" t="str">
        <f>IF(B325="","",TRIM(IF(AND(C325&lt;&gt;"",D325=""),"Cod inexistent în deviz. ","")&amp;IF(N(G325)&lt;=0,"Lipsește cantitatea. ","")&amp;IF(I325&lt;&gt;"Da","Neconfirmat de beneficiar. ","")&amp;IF(AND(C325&lt;&gt;"",D325&lt;&gt;""),IF(AND(INDEX(Deviz!$H$5:$H$204,MATCH(C325,Deviz!$B$5:$B$204,0))="Suplimentar",INDEX(Deviz!$I$5:$I$204,MATCH(C325,Deviz!$B$5:$B$204,0))&lt;&gt;"Da"),"Suplimentar neaprobat. ",""),"")))</f>
        <v/>
      </c>
    </row>
    <row r="326" spans="1:11" x14ac:dyDescent="0.2">
      <c r="A326" s="1" t="str">
        <f>IF(B326="","",B326&amp;"|"&amp;COUNTIF(INDEX($B:$B,5):B326,B326))</f>
        <v/>
      </c>
      <c r="B326" s="20"/>
      <c r="C326" s="20"/>
      <c r="D326" s="21" t="str">
        <f>IF(C326="","",IFERROR(INDEX(Deviz!$C$5:$C$204,MATCH(C326,Deviz!$B$5:$B$204,0)),""))</f>
        <v/>
      </c>
      <c r="E326" s="22" t="str">
        <f>IF(C326="","",IFERROR(INDEX(Deviz!$D$5:$D$204,MATCH(C326,Deviz!$B$5:$B$204,0)),""))</f>
        <v/>
      </c>
      <c r="F326" s="23" t="str">
        <f>IF(C326="","",IFERROR(INDEX(Deviz!$F$5:$F$204,MATCH(C326,Deviz!$B$5:$B$204,0)),""))</f>
        <v/>
      </c>
      <c r="G326" s="24"/>
      <c r="H326" s="23" t="str">
        <f t="shared" si="5"/>
        <v/>
      </c>
      <c r="I326" s="20"/>
      <c r="J326" s="25"/>
      <c r="K326" s="26" t="str">
        <f>IF(B326="","",TRIM(IF(AND(C326&lt;&gt;"",D326=""),"Cod inexistent în deviz. ","")&amp;IF(N(G326)&lt;=0,"Lipsește cantitatea. ","")&amp;IF(I326&lt;&gt;"Da","Neconfirmat de beneficiar. ","")&amp;IF(AND(C326&lt;&gt;"",D326&lt;&gt;""),IF(AND(INDEX(Deviz!$H$5:$H$204,MATCH(C326,Deviz!$B$5:$B$204,0))="Suplimentar",INDEX(Deviz!$I$5:$I$204,MATCH(C326,Deviz!$B$5:$B$204,0))&lt;&gt;"Da"),"Suplimentar neaprobat. ",""),"")))</f>
        <v/>
      </c>
    </row>
    <row r="327" spans="1:11" x14ac:dyDescent="0.2">
      <c r="A327" s="1" t="str">
        <f>IF(B327="","",B327&amp;"|"&amp;COUNTIF(INDEX($B:$B,5):B327,B327))</f>
        <v/>
      </c>
      <c r="B327" s="20"/>
      <c r="C327" s="20"/>
      <c r="D327" s="21" t="str">
        <f>IF(C327="","",IFERROR(INDEX(Deviz!$C$5:$C$204,MATCH(C327,Deviz!$B$5:$B$204,0)),""))</f>
        <v/>
      </c>
      <c r="E327" s="22" t="str">
        <f>IF(C327="","",IFERROR(INDEX(Deviz!$D$5:$D$204,MATCH(C327,Deviz!$B$5:$B$204,0)),""))</f>
        <v/>
      </c>
      <c r="F327" s="23" t="str">
        <f>IF(C327="","",IFERROR(INDEX(Deviz!$F$5:$F$204,MATCH(C327,Deviz!$B$5:$B$204,0)),""))</f>
        <v/>
      </c>
      <c r="G327" s="24"/>
      <c r="H327" s="23" t="str">
        <f t="shared" si="5"/>
        <v/>
      </c>
      <c r="I327" s="20"/>
      <c r="J327" s="25"/>
      <c r="K327" s="26" t="str">
        <f>IF(B327="","",TRIM(IF(AND(C327&lt;&gt;"",D327=""),"Cod inexistent în deviz. ","")&amp;IF(N(G327)&lt;=0,"Lipsește cantitatea. ","")&amp;IF(I327&lt;&gt;"Da","Neconfirmat de beneficiar. ","")&amp;IF(AND(C327&lt;&gt;"",D327&lt;&gt;""),IF(AND(INDEX(Deviz!$H$5:$H$204,MATCH(C327,Deviz!$B$5:$B$204,0))="Suplimentar",INDEX(Deviz!$I$5:$I$204,MATCH(C327,Deviz!$B$5:$B$204,0))&lt;&gt;"Da"),"Suplimentar neaprobat. ",""),"")))</f>
        <v/>
      </c>
    </row>
    <row r="328" spans="1:11" x14ac:dyDescent="0.2">
      <c r="A328" s="1" t="str">
        <f>IF(B328="","",B328&amp;"|"&amp;COUNTIF(INDEX($B:$B,5):B328,B328))</f>
        <v/>
      </c>
      <c r="B328" s="20"/>
      <c r="C328" s="20"/>
      <c r="D328" s="21" t="str">
        <f>IF(C328="","",IFERROR(INDEX(Deviz!$C$5:$C$204,MATCH(C328,Deviz!$B$5:$B$204,0)),""))</f>
        <v/>
      </c>
      <c r="E328" s="22" t="str">
        <f>IF(C328="","",IFERROR(INDEX(Deviz!$D$5:$D$204,MATCH(C328,Deviz!$B$5:$B$204,0)),""))</f>
        <v/>
      </c>
      <c r="F328" s="23" t="str">
        <f>IF(C328="","",IFERROR(INDEX(Deviz!$F$5:$F$204,MATCH(C328,Deviz!$B$5:$B$204,0)),""))</f>
        <v/>
      </c>
      <c r="G328" s="24"/>
      <c r="H328" s="23" t="str">
        <f t="shared" si="5"/>
        <v/>
      </c>
      <c r="I328" s="20"/>
      <c r="J328" s="25"/>
      <c r="K328" s="26" t="str">
        <f>IF(B328="","",TRIM(IF(AND(C328&lt;&gt;"",D328=""),"Cod inexistent în deviz. ","")&amp;IF(N(G328)&lt;=0,"Lipsește cantitatea. ","")&amp;IF(I328&lt;&gt;"Da","Neconfirmat de beneficiar. ","")&amp;IF(AND(C328&lt;&gt;"",D328&lt;&gt;""),IF(AND(INDEX(Deviz!$H$5:$H$204,MATCH(C328,Deviz!$B$5:$B$204,0))="Suplimentar",INDEX(Deviz!$I$5:$I$204,MATCH(C328,Deviz!$B$5:$B$204,0))&lt;&gt;"Da"),"Suplimentar neaprobat. ",""),"")))</f>
        <v/>
      </c>
    </row>
    <row r="329" spans="1:11" x14ac:dyDescent="0.2">
      <c r="A329" s="1" t="str">
        <f>IF(B329="","",B329&amp;"|"&amp;COUNTIF(INDEX($B:$B,5):B329,B329))</f>
        <v/>
      </c>
      <c r="B329" s="20"/>
      <c r="C329" s="20"/>
      <c r="D329" s="21" t="str">
        <f>IF(C329="","",IFERROR(INDEX(Deviz!$C$5:$C$204,MATCH(C329,Deviz!$B$5:$B$204,0)),""))</f>
        <v/>
      </c>
      <c r="E329" s="22" t="str">
        <f>IF(C329="","",IFERROR(INDEX(Deviz!$D$5:$D$204,MATCH(C329,Deviz!$B$5:$B$204,0)),""))</f>
        <v/>
      </c>
      <c r="F329" s="23" t="str">
        <f>IF(C329="","",IFERROR(INDEX(Deviz!$F$5:$F$204,MATCH(C329,Deviz!$B$5:$B$204,0)),""))</f>
        <v/>
      </c>
      <c r="G329" s="24"/>
      <c r="H329" s="23" t="str">
        <f t="shared" si="5"/>
        <v/>
      </c>
      <c r="I329" s="20"/>
      <c r="J329" s="25"/>
      <c r="K329" s="26" t="str">
        <f>IF(B329="","",TRIM(IF(AND(C329&lt;&gt;"",D329=""),"Cod inexistent în deviz. ","")&amp;IF(N(G329)&lt;=0,"Lipsește cantitatea. ","")&amp;IF(I329&lt;&gt;"Da","Neconfirmat de beneficiar. ","")&amp;IF(AND(C329&lt;&gt;"",D329&lt;&gt;""),IF(AND(INDEX(Deviz!$H$5:$H$204,MATCH(C329,Deviz!$B$5:$B$204,0))="Suplimentar",INDEX(Deviz!$I$5:$I$204,MATCH(C329,Deviz!$B$5:$B$204,0))&lt;&gt;"Da"),"Suplimentar neaprobat. ",""),"")))</f>
        <v/>
      </c>
    </row>
    <row r="330" spans="1:11" x14ac:dyDescent="0.2">
      <c r="A330" s="1" t="str">
        <f>IF(B330="","",B330&amp;"|"&amp;COUNTIF(INDEX($B:$B,5):B330,B330))</f>
        <v/>
      </c>
      <c r="B330" s="20"/>
      <c r="C330" s="20"/>
      <c r="D330" s="21" t="str">
        <f>IF(C330="","",IFERROR(INDEX(Deviz!$C$5:$C$204,MATCH(C330,Deviz!$B$5:$B$204,0)),""))</f>
        <v/>
      </c>
      <c r="E330" s="22" t="str">
        <f>IF(C330="","",IFERROR(INDEX(Deviz!$D$5:$D$204,MATCH(C330,Deviz!$B$5:$B$204,0)),""))</f>
        <v/>
      </c>
      <c r="F330" s="23" t="str">
        <f>IF(C330="","",IFERROR(INDEX(Deviz!$F$5:$F$204,MATCH(C330,Deviz!$B$5:$B$204,0)),""))</f>
        <v/>
      </c>
      <c r="G330" s="24"/>
      <c r="H330" s="23" t="str">
        <f t="shared" si="5"/>
        <v/>
      </c>
      <c r="I330" s="20"/>
      <c r="J330" s="25"/>
      <c r="K330" s="26" t="str">
        <f>IF(B330="","",TRIM(IF(AND(C330&lt;&gt;"",D330=""),"Cod inexistent în deviz. ","")&amp;IF(N(G330)&lt;=0,"Lipsește cantitatea. ","")&amp;IF(I330&lt;&gt;"Da","Neconfirmat de beneficiar. ","")&amp;IF(AND(C330&lt;&gt;"",D330&lt;&gt;""),IF(AND(INDEX(Deviz!$H$5:$H$204,MATCH(C330,Deviz!$B$5:$B$204,0))="Suplimentar",INDEX(Deviz!$I$5:$I$204,MATCH(C330,Deviz!$B$5:$B$204,0))&lt;&gt;"Da"),"Suplimentar neaprobat. ",""),"")))</f>
        <v/>
      </c>
    </row>
    <row r="331" spans="1:11" x14ac:dyDescent="0.2">
      <c r="A331" s="1" t="str">
        <f>IF(B331="","",B331&amp;"|"&amp;COUNTIF(INDEX($B:$B,5):B331,B331))</f>
        <v/>
      </c>
      <c r="B331" s="20"/>
      <c r="C331" s="20"/>
      <c r="D331" s="21" t="str">
        <f>IF(C331="","",IFERROR(INDEX(Deviz!$C$5:$C$204,MATCH(C331,Deviz!$B$5:$B$204,0)),""))</f>
        <v/>
      </c>
      <c r="E331" s="22" t="str">
        <f>IF(C331="","",IFERROR(INDEX(Deviz!$D$5:$D$204,MATCH(C331,Deviz!$B$5:$B$204,0)),""))</f>
        <v/>
      </c>
      <c r="F331" s="23" t="str">
        <f>IF(C331="","",IFERROR(INDEX(Deviz!$F$5:$F$204,MATCH(C331,Deviz!$B$5:$B$204,0)),""))</f>
        <v/>
      </c>
      <c r="G331" s="24"/>
      <c r="H331" s="23" t="str">
        <f t="shared" si="5"/>
        <v/>
      </c>
      <c r="I331" s="20"/>
      <c r="J331" s="25"/>
      <c r="K331" s="26" t="str">
        <f>IF(B331="","",TRIM(IF(AND(C331&lt;&gt;"",D331=""),"Cod inexistent în deviz. ","")&amp;IF(N(G331)&lt;=0,"Lipsește cantitatea. ","")&amp;IF(I331&lt;&gt;"Da","Neconfirmat de beneficiar. ","")&amp;IF(AND(C331&lt;&gt;"",D331&lt;&gt;""),IF(AND(INDEX(Deviz!$H$5:$H$204,MATCH(C331,Deviz!$B$5:$B$204,0))="Suplimentar",INDEX(Deviz!$I$5:$I$204,MATCH(C331,Deviz!$B$5:$B$204,0))&lt;&gt;"Da"),"Suplimentar neaprobat. ",""),"")))</f>
        <v/>
      </c>
    </row>
    <row r="332" spans="1:11" x14ac:dyDescent="0.2">
      <c r="A332" s="1" t="str">
        <f>IF(B332="","",B332&amp;"|"&amp;COUNTIF(INDEX($B:$B,5):B332,B332))</f>
        <v/>
      </c>
      <c r="B332" s="20"/>
      <c r="C332" s="20"/>
      <c r="D332" s="21" t="str">
        <f>IF(C332="","",IFERROR(INDEX(Deviz!$C$5:$C$204,MATCH(C332,Deviz!$B$5:$B$204,0)),""))</f>
        <v/>
      </c>
      <c r="E332" s="22" t="str">
        <f>IF(C332="","",IFERROR(INDEX(Deviz!$D$5:$D$204,MATCH(C332,Deviz!$B$5:$B$204,0)),""))</f>
        <v/>
      </c>
      <c r="F332" s="23" t="str">
        <f>IF(C332="","",IFERROR(INDEX(Deviz!$F$5:$F$204,MATCH(C332,Deviz!$B$5:$B$204,0)),""))</f>
        <v/>
      </c>
      <c r="G332" s="24"/>
      <c r="H332" s="23" t="str">
        <f t="shared" si="5"/>
        <v/>
      </c>
      <c r="I332" s="20"/>
      <c r="J332" s="25"/>
      <c r="K332" s="26" t="str">
        <f>IF(B332="","",TRIM(IF(AND(C332&lt;&gt;"",D332=""),"Cod inexistent în deviz. ","")&amp;IF(N(G332)&lt;=0,"Lipsește cantitatea. ","")&amp;IF(I332&lt;&gt;"Da","Neconfirmat de beneficiar. ","")&amp;IF(AND(C332&lt;&gt;"",D332&lt;&gt;""),IF(AND(INDEX(Deviz!$H$5:$H$204,MATCH(C332,Deviz!$B$5:$B$204,0))="Suplimentar",INDEX(Deviz!$I$5:$I$204,MATCH(C332,Deviz!$B$5:$B$204,0))&lt;&gt;"Da"),"Suplimentar neaprobat. ",""),"")))</f>
        <v/>
      </c>
    </row>
    <row r="333" spans="1:11" x14ac:dyDescent="0.2">
      <c r="A333" s="1" t="str">
        <f>IF(B333="","",B333&amp;"|"&amp;COUNTIF(INDEX($B:$B,5):B333,B333))</f>
        <v/>
      </c>
      <c r="B333" s="20"/>
      <c r="C333" s="20"/>
      <c r="D333" s="21" t="str">
        <f>IF(C333="","",IFERROR(INDEX(Deviz!$C$5:$C$204,MATCH(C333,Deviz!$B$5:$B$204,0)),""))</f>
        <v/>
      </c>
      <c r="E333" s="22" t="str">
        <f>IF(C333="","",IFERROR(INDEX(Deviz!$D$5:$D$204,MATCH(C333,Deviz!$B$5:$B$204,0)),""))</f>
        <v/>
      </c>
      <c r="F333" s="23" t="str">
        <f>IF(C333="","",IFERROR(INDEX(Deviz!$F$5:$F$204,MATCH(C333,Deviz!$B$5:$B$204,0)),""))</f>
        <v/>
      </c>
      <c r="G333" s="24"/>
      <c r="H333" s="23" t="str">
        <f t="shared" si="5"/>
        <v/>
      </c>
      <c r="I333" s="20"/>
      <c r="J333" s="25"/>
      <c r="K333" s="26" t="str">
        <f>IF(B333="","",TRIM(IF(AND(C333&lt;&gt;"",D333=""),"Cod inexistent în deviz. ","")&amp;IF(N(G333)&lt;=0,"Lipsește cantitatea. ","")&amp;IF(I333&lt;&gt;"Da","Neconfirmat de beneficiar. ","")&amp;IF(AND(C333&lt;&gt;"",D333&lt;&gt;""),IF(AND(INDEX(Deviz!$H$5:$H$204,MATCH(C333,Deviz!$B$5:$B$204,0))="Suplimentar",INDEX(Deviz!$I$5:$I$204,MATCH(C333,Deviz!$B$5:$B$204,0))&lt;&gt;"Da"),"Suplimentar neaprobat. ",""),"")))</f>
        <v/>
      </c>
    </row>
    <row r="334" spans="1:11" x14ac:dyDescent="0.2">
      <c r="A334" s="1" t="str">
        <f>IF(B334="","",B334&amp;"|"&amp;COUNTIF(INDEX($B:$B,5):B334,B334))</f>
        <v/>
      </c>
      <c r="B334" s="20"/>
      <c r="C334" s="20"/>
      <c r="D334" s="21" t="str">
        <f>IF(C334="","",IFERROR(INDEX(Deviz!$C$5:$C$204,MATCH(C334,Deviz!$B$5:$B$204,0)),""))</f>
        <v/>
      </c>
      <c r="E334" s="22" t="str">
        <f>IF(C334="","",IFERROR(INDEX(Deviz!$D$5:$D$204,MATCH(C334,Deviz!$B$5:$B$204,0)),""))</f>
        <v/>
      </c>
      <c r="F334" s="23" t="str">
        <f>IF(C334="","",IFERROR(INDEX(Deviz!$F$5:$F$204,MATCH(C334,Deviz!$B$5:$B$204,0)),""))</f>
        <v/>
      </c>
      <c r="G334" s="24"/>
      <c r="H334" s="23" t="str">
        <f t="shared" si="5"/>
        <v/>
      </c>
      <c r="I334" s="20"/>
      <c r="J334" s="25"/>
      <c r="K334" s="26" t="str">
        <f>IF(B334="","",TRIM(IF(AND(C334&lt;&gt;"",D334=""),"Cod inexistent în deviz. ","")&amp;IF(N(G334)&lt;=0,"Lipsește cantitatea. ","")&amp;IF(I334&lt;&gt;"Da","Neconfirmat de beneficiar. ","")&amp;IF(AND(C334&lt;&gt;"",D334&lt;&gt;""),IF(AND(INDEX(Deviz!$H$5:$H$204,MATCH(C334,Deviz!$B$5:$B$204,0))="Suplimentar",INDEX(Deviz!$I$5:$I$204,MATCH(C334,Deviz!$B$5:$B$204,0))&lt;&gt;"Da"),"Suplimentar neaprobat. ",""),"")))</f>
        <v/>
      </c>
    </row>
    <row r="335" spans="1:11" x14ac:dyDescent="0.2">
      <c r="A335" s="1" t="str">
        <f>IF(B335="","",B335&amp;"|"&amp;COUNTIF(INDEX($B:$B,5):B335,B335))</f>
        <v/>
      </c>
      <c r="B335" s="20"/>
      <c r="C335" s="20"/>
      <c r="D335" s="21" t="str">
        <f>IF(C335="","",IFERROR(INDEX(Deviz!$C$5:$C$204,MATCH(C335,Deviz!$B$5:$B$204,0)),""))</f>
        <v/>
      </c>
      <c r="E335" s="22" t="str">
        <f>IF(C335="","",IFERROR(INDEX(Deviz!$D$5:$D$204,MATCH(C335,Deviz!$B$5:$B$204,0)),""))</f>
        <v/>
      </c>
      <c r="F335" s="23" t="str">
        <f>IF(C335="","",IFERROR(INDEX(Deviz!$F$5:$F$204,MATCH(C335,Deviz!$B$5:$B$204,0)),""))</f>
        <v/>
      </c>
      <c r="G335" s="24"/>
      <c r="H335" s="23" t="str">
        <f t="shared" si="5"/>
        <v/>
      </c>
      <c r="I335" s="20"/>
      <c r="J335" s="25"/>
      <c r="K335" s="26" t="str">
        <f>IF(B335="","",TRIM(IF(AND(C335&lt;&gt;"",D335=""),"Cod inexistent în deviz. ","")&amp;IF(N(G335)&lt;=0,"Lipsește cantitatea. ","")&amp;IF(I335&lt;&gt;"Da","Neconfirmat de beneficiar. ","")&amp;IF(AND(C335&lt;&gt;"",D335&lt;&gt;""),IF(AND(INDEX(Deviz!$H$5:$H$204,MATCH(C335,Deviz!$B$5:$B$204,0))="Suplimentar",INDEX(Deviz!$I$5:$I$204,MATCH(C335,Deviz!$B$5:$B$204,0))&lt;&gt;"Da"),"Suplimentar neaprobat. ",""),"")))</f>
        <v/>
      </c>
    </row>
    <row r="336" spans="1:11" x14ac:dyDescent="0.2">
      <c r="A336" s="1" t="str">
        <f>IF(B336="","",B336&amp;"|"&amp;COUNTIF(INDEX($B:$B,5):B336,B336))</f>
        <v/>
      </c>
      <c r="B336" s="20"/>
      <c r="C336" s="20"/>
      <c r="D336" s="21" t="str">
        <f>IF(C336="","",IFERROR(INDEX(Deviz!$C$5:$C$204,MATCH(C336,Deviz!$B$5:$B$204,0)),""))</f>
        <v/>
      </c>
      <c r="E336" s="22" t="str">
        <f>IF(C336="","",IFERROR(INDEX(Deviz!$D$5:$D$204,MATCH(C336,Deviz!$B$5:$B$204,0)),""))</f>
        <v/>
      </c>
      <c r="F336" s="23" t="str">
        <f>IF(C336="","",IFERROR(INDEX(Deviz!$F$5:$F$204,MATCH(C336,Deviz!$B$5:$B$204,0)),""))</f>
        <v/>
      </c>
      <c r="G336" s="24"/>
      <c r="H336" s="23" t="str">
        <f t="shared" si="5"/>
        <v/>
      </c>
      <c r="I336" s="20"/>
      <c r="J336" s="25"/>
      <c r="K336" s="26" t="str">
        <f>IF(B336="","",TRIM(IF(AND(C336&lt;&gt;"",D336=""),"Cod inexistent în deviz. ","")&amp;IF(N(G336)&lt;=0,"Lipsește cantitatea. ","")&amp;IF(I336&lt;&gt;"Da","Neconfirmat de beneficiar. ","")&amp;IF(AND(C336&lt;&gt;"",D336&lt;&gt;""),IF(AND(INDEX(Deviz!$H$5:$H$204,MATCH(C336,Deviz!$B$5:$B$204,0))="Suplimentar",INDEX(Deviz!$I$5:$I$204,MATCH(C336,Deviz!$B$5:$B$204,0))&lt;&gt;"Da"),"Suplimentar neaprobat. ",""),"")))</f>
        <v/>
      </c>
    </row>
    <row r="337" spans="1:11" x14ac:dyDescent="0.2">
      <c r="A337" s="1" t="str">
        <f>IF(B337="","",B337&amp;"|"&amp;COUNTIF(INDEX($B:$B,5):B337,B337))</f>
        <v/>
      </c>
      <c r="B337" s="20"/>
      <c r="C337" s="20"/>
      <c r="D337" s="21" t="str">
        <f>IF(C337="","",IFERROR(INDEX(Deviz!$C$5:$C$204,MATCH(C337,Deviz!$B$5:$B$204,0)),""))</f>
        <v/>
      </c>
      <c r="E337" s="22" t="str">
        <f>IF(C337="","",IFERROR(INDEX(Deviz!$D$5:$D$204,MATCH(C337,Deviz!$B$5:$B$204,0)),""))</f>
        <v/>
      </c>
      <c r="F337" s="23" t="str">
        <f>IF(C337="","",IFERROR(INDEX(Deviz!$F$5:$F$204,MATCH(C337,Deviz!$B$5:$B$204,0)),""))</f>
        <v/>
      </c>
      <c r="G337" s="24"/>
      <c r="H337" s="23" t="str">
        <f t="shared" si="5"/>
        <v/>
      </c>
      <c r="I337" s="20"/>
      <c r="J337" s="25"/>
      <c r="K337" s="26" t="str">
        <f>IF(B337="","",TRIM(IF(AND(C337&lt;&gt;"",D337=""),"Cod inexistent în deviz. ","")&amp;IF(N(G337)&lt;=0,"Lipsește cantitatea. ","")&amp;IF(I337&lt;&gt;"Da","Neconfirmat de beneficiar. ","")&amp;IF(AND(C337&lt;&gt;"",D337&lt;&gt;""),IF(AND(INDEX(Deviz!$H$5:$H$204,MATCH(C337,Deviz!$B$5:$B$204,0))="Suplimentar",INDEX(Deviz!$I$5:$I$204,MATCH(C337,Deviz!$B$5:$B$204,0))&lt;&gt;"Da"),"Suplimentar neaprobat. ",""),"")))</f>
        <v/>
      </c>
    </row>
    <row r="338" spans="1:11" x14ac:dyDescent="0.2">
      <c r="A338" s="1" t="str">
        <f>IF(B338="","",B338&amp;"|"&amp;COUNTIF(INDEX($B:$B,5):B338,B338))</f>
        <v/>
      </c>
      <c r="B338" s="20"/>
      <c r="C338" s="20"/>
      <c r="D338" s="21" t="str">
        <f>IF(C338="","",IFERROR(INDEX(Deviz!$C$5:$C$204,MATCH(C338,Deviz!$B$5:$B$204,0)),""))</f>
        <v/>
      </c>
      <c r="E338" s="22" t="str">
        <f>IF(C338="","",IFERROR(INDEX(Deviz!$D$5:$D$204,MATCH(C338,Deviz!$B$5:$B$204,0)),""))</f>
        <v/>
      </c>
      <c r="F338" s="23" t="str">
        <f>IF(C338="","",IFERROR(INDEX(Deviz!$F$5:$F$204,MATCH(C338,Deviz!$B$5:$B$204,0)),""))</f>
        <v/>
      </c>
      <c r="G338" s="24"/>
      <c r="H338" s="23" t="str">
        <f t="shared" si="5"/>
        <v/>
      </c>
      <c r="I338" s="20"/>
      <c r="J338" s="25"/>
      <c r="K338" s="26" t="str">
        <f>IF(B338="","",TRIM(IF(AND(C338&lt;&gt;"",D338=""),"Cod inexistent în deviz. ","")&amp;IF(N(G338)&lt;=0,"Lipsește cantitatea. ","")&amp;IF(I338&lt;&gt;"Da","Neconfirmat de beneficiar. ","")&amp;IF(AND(C338&lt;&gt;"",D338&lt;&gt;""),IF(AND(INDEX(Deviz!$H$5:$H$204,MATCH(C338,Deviz!$B$5:$B$204,0))="Suplimentar",INDEX(Deviz!$I$5:$I$204,MATCH(C338,Deviz!$B$5:$B$204,0))&lt;&gt;"Da"),"Suplimentar neaprobat. ",""),"")))</f>
        <v/>
      </c>
    </row>
    <row r="339" spans="1:11" x14ac:dyDescent="0.2">
      <c r="A339" s="1" t="str">
        <f>IF(B339="","",B339&amp;"|"&amp;COUNTIF(INDEX($B:$B,5):B339,B339))</f>
        <v/>
      </c>
      <c r="B339" s="20"/>
      <c r="C339" s="20"/>
      <c r="D339" s="21" t="str">
        <f>IF(C339="","",IFERROR(INDEX(Deviz!$C$5:$C$204,MATCH(C339,Deviz!$B$5:$B$204,0)),""))</f>
        <v/>
      </c>
      <c r="E339" s="22" t="str">
        <f>IF(C339="","",IFERROR(INDEX(Deviz!$D$5:$D$204,MATCH(C339,Deviz!$B$5:$B$204,0)),""))</f>
        <v/>
      </c>
      <c r="F339" s="23" t="str">
        <f>IF(C339="","",IFERROR(INDEX(Deviz!$F$5:$F$204,MATCH(C339,Deviz!$B$5:$B$204,0)),""))</f>
        <v/>
      </c>
      <c r="G339" s="24"/>
      <c r="H339" s="23" t="str">
        <f t="shared" si="5"/>
        <v/>
      </c>
      <c r="I339" s="20"/>
      <c r="J339" s="25"/>
      <c r="K339" s="26" t="str">
        <f>IF(B339="","",TRIM(IF(AND(C339&lt;&gt;"",D339=""),"Cod inexistent în deviz. ","")&amp;IF(N(G339)&lt;=0,"Lipsește cantitatea. ","")&amp;IF(I339&lt;&gt;"Da","Neconfirmat de beneficiar. ","")&amp;IF(AND(C339&lt;&gt;"",D339&lt;&gt;""),IF(AND(INDEX(Deviz!$H$5:$H$204,MATCH(C339,Deviz!$B$5:$B$204,0))="Suplimentar",INDEX(Deviz!$I$5:$I$204,MATCH(C339,Deviz!$B$5:$B$204,0))&lt;&gt;"Da"),"Suplimentar neaprobat. ",""),"")))</f>
        <v/>
      </c>
    </row>
    <row r="340" spans="1:11" x14ac:dyDescent="0.2">
      <c r="A340" s="1" t="str">
        <f>IF(B340="","",B340&amp;"|"&amp;COUNTIF(INDEX($B:$B,5):B340,B340))</f>
        <v/>
      </c>
      <c r="B340" s="20"/>
      <c r="C340" s="20"/>
      <c r="D340" s="21" t="str">
        <f>IF(C340="","",IFERROR(INDEX(Deviz!$C$5:$C$204,MATCH(C340,Deviz!$B$5:$B$204,0)),""))</f>
        <v/>
      </c>
      <c r="E340" s="22" t="str">
        <f>IF(C340="","",IFERROR(INDEX(Deviz!$D$5:$D$204,MATCH(C340,Deviz!$B$5:$B$204,0)),""))</f>
        <v/>
      </c>
      <c r="F340" s="23" t="str">
        <f>IF(C340="","",IFERROR(INDEX(Deviz!$F$5:$F$204,MATCH(C340,Deviz!$B$5:$B$204,0)),""))</f>
        <v/>
      </c>
      <c r="G340" s="24"/>
      <c r="H340" s="23" t="str">
        <f t="shared" si="5"/>
        <v/>
      </c>
      <c r="I340" s="20"/>
      <c r="J340" s="25"/>
      <c r="K340" s="26" t="str">
        <f>IF(B340="","",TRIM(IF(AND(C340&lt;&gt;"",D340=""),"Cod inexistent în deviz. ","")&amp;IF(N(G340)&lt;=0,"Lipsește cantitatea. ","")&amp;IF(I340&lt;&gt;"Da","Neconfirmat de beneficiar. ","")&amp;IF(AND(C340&lt;&gt;"",D340&lt;&gt;""),IF(AND(INDEX(Deviz!$H$5:$H$204,MATCH(C340,Deviz!$B$5:$B$204,0))="Suplimentar",INDEX(Deviz!$I$5:$I$204,MATCH(C340,Deviz!$B$5:$B$204,0))&lt;&gt;"Da"),"Suplimentar neaprobat. ",""),"")))</f>
        <v/>
      </c>
    </row>
    <row r="341" spans="1:11" x14ac:dyDescent="0.2">
      <c r="A341" s="1" t="str">
        <f>IF(B341="","",B341&amp;"|"&amp;COUNTIF(INDEX($B:$B,5):B341,B341))</f>
        <v/>
      </c>
      <c r="B341" s="20"/>
      <c r="C341" s="20"/>
      <c r="D341" s="21" t="str">
        <f>IF(C341="","",IFERROR(INDEX(Deviz!$C$5:$C$204,MATCH(C341,Deviz!$B$5:$B$204,0)),""))</f>
        <v/>
      </c>
      <c r="E341" s="22" t="str">
        <f>IF(C341="","",IFERROR(INDEX(Deviz!$D$5:$D$204,MATCH(C341,Deviz!$B$5:$B$204,0)),""))</f>
        <v/>
      </c>
      <c r="F341" s="23" t="str">
        <f>IF(C341="","",IFERROR(INDEX(Deviz!$F$5:$F$204,MATCH(C341,Deviz!$B$5:$B$204,0)),""))</f>
        <v/>
      </c>
      <c r="G341" s="24"/>
      <c r="H341" s="23" t="str">
        <f t="shared" si="5"/>
        <v/>
      </c>
      <c r="I341" s="20"/>
      <c r="J341" s="25"/>
      <c r="K341" s="26" t="str">
        <f>IF(B341="","",TRIM(IF(AND(C341&lt;&gt;"",D341=""),"Cod inexistent în deviz. ","")&amp;IF(N(G341)&lt;=0,"Lipsește cantitatea. ","")&amp;IF(I341&lt;&gt;"Da","Neconfirmat de beneficiar. ","")&amp;IF(AND(C341&lt;&gt;"",D341&lt;&gt;""),IF(AND(INDEX(Deviz!$H$5:$H$204,MATCH(C341,Deviz!$B$5:$B$204,0))="Suplimentar",INDEX(Deviz!$I$5:$I$204,MATCH(C341,Deviz!$B$5:$B$204,0))&lt;&gt;"Da"),"Suplimentar neaprobat. ",""),"")))</f>
        <v/>
      </c>
    </row>
    <row r="342" spans="1:11" x14ac:dyDescent="0.2">
      <c r="A342" s="1" t="str">
        <f>IF(B342="","",B342&amp;"|"&amp;COUNTIF(INDEX($B:$B,5):B342,B342))</f>
        <v/>
      </c>
      <c r="B342" s="20"/>
      <c r="C342" s="20"/>
      <c r="D342" s="21" t="str">
        <f>IF(C342="","",IFERROR(INDEX(Deviz!$C$5:$C$204,MATCH(C342,Deviz!$B$5:$B$204,0)),""))</f>
        <v/>
      </c>
      <c r="E342" s="22" t="str">
        <f>IF(C342="","",IFERROR(INDEX(Deviz!$D$5:$D$204,MATCH(C342,Deviz!$B$5:$B$204,0)),""))</f>
        <v/>
      </c>
      <c r="F342" s="23" t="str">
        <f>IF(C342="","",IFERROR(INDEX(Deviz!$F$5:$F$204,MATCH(C342,Deviz!$B$5:$B$204,0)),""))</f>
        <v/>
      </c>
      <c r="G342" s="24"/>
      <c r="H342" s="23" t="str">
        <f t="shared" si="5"/>
        <v/>
      </c>
      <c r="I342" s="20"/>
      <c r="J342" s="25"/>
      <c r="K342" s="26" t="str">
        <f>IF(B342="","",TRIM(IF(AND(C342&lt;&gt;"",D342=""),"Cod inexistent în deviz. ","")&amp;IF(N(G342)&lt;=0,"Lipsește cantitatea. ","")&amp;IF(I342&lt;&gt;"Da","Neconfirmat de beneficiar. ","")&amp;IF(AND(C342&lt;&gt;"",D342&lt;&gt;""),IF(AND(INDEX(Deviz!$H$5:$H$204,MATCH(C342,Deviz!$B$5:$B$204,0))="Suplimentar",INDEX(Deviz!$I$5:$I$204,MATCH(C342,Deviz!$B$5:$B$204,0))&lt;&gt;"Da"),"Suplimentar neaprobat. ",""),"")))</f>
        <v/>
      </c>
    </row>
    <row r="343" spans="1:11" x14ac:dyDescent="0.2">
      <c r="A343" s="1" t="str">
        <f>IF(B343="","",B343&amp;"|"&amp;COUNTIF(INDEX($B:$B,5):B343,B343))</f>
        <v/>
      </c>
      <c r="B343" s="20"/>
      <c r="C343" s="20"/>
      <c r="D343" s="21" t="str">
        <f>IF(C343="","",IFERROR(INDEX(Deviz!$C$5:$C$204,MATCH(C343,Deviz!$B$5:$B$204,0)),""))</f>
        <v/>
      </c>
      <c r="E343" s="22" t="str">
        <f>IF(C343="","",IFERROR(INDEX(Deviz!$D$5:$D$204,MATCH(C343,Deviz!$B$5:$B$204,0)),""))</f>
        <v/>
      </c>
      <c r="F343" s="23" t="str">
        <f>IF(C343="","",IFERROR(INDEX(Deviz!$F$5:$F$204,MATCH(C343,Deviz!$B$5:$B$204,0)),""))</f>
        <v/>
      </c>
      <c r="G343" s="24"/>
      <c r="H343" s="23" t="str">
        <f t="shared" si="5"/>
        <v/>
      </c>
      <c r="I343" s="20"/>
      <c r="J343" s="25"/>
      <c r="K343" s="26" t="str">
        <f>IF(B343="","",TRIM(IF(AND(C343&lt;&gt;"",D343=""),"Cod inexistent în deviz. ","")&amp;IF(N(G343)&lt;=0,"Lipsește cantitatea. ","")&amp;IF(I343&lt;&gt;"Da","Neconfirmat de beneficiar. ","")&amp;IF(AND(C343&lt;&gt;"",D343&lt;&gt;""),IF(AND(INDEX(Deviz!$H$5:$H$204,MATCH(C343,Deviz!$B$5:$B$204,0))="Suplimentar",INDEX(Deviz!$I$5:$I$204,MATCH(C343,Deviz!$B$5:$B$204,0))&lt;&gt;"Da"),"Suplimentar neaprobat. ",""),"")))</f>
        <v/>
      </c>
    </row>
    <row r="344" spans="1:11" x14ac:dyDescent="0.2">
      <c r="A344" s="1" t="str">
        <f>IF(B344="","",B344&amp;"|"&amp;COUNTIF(INDEX($B:$B,5):B344,B344))</f>
        <v/>
      </c>
      <c r="B344" s="20"/>
      <c r="C344" s="20"/>
      <c r="D344" s="21" t="str">
        <f>IF(C344="","",IFERROR(INDEX(Deviz!$C$5:$C$204,MATCH(C344,Deviz!$B$5:$B$204,0)),""))</f>
        <v/>
      </c>
      <c r="E344" s="22" t="str">
        <f>IF(C344="","",IFERROR(INDEX(Deviz!$D$5:$D$204,MATCH(C344,Deviz!$B$5:$B$204,0)),""))</f>
        <v/>
      </c>
      <c r="F344" s="23" t="str">
        <f>IF(C344="","",IFERROR(INDEX(Deviz!$F$5:$F$204,MATCH(C344,Deviz!$B$5:$B$204,0)),""))</f>
        <v/>
      </c>
      <c r="G344" s="24"/>
      <c r="H344" s="23" t="str">
        <f t="shared" si="5"/>
        <v/>
      </c>
      <c r="I344" s="20"/>
      <c r="J344" s="25"/>
      <c r="K344" s="26" t="str">
        <f>IF(B344="","",TRIM(IF(AND(C344&lt;&gt;"",D344=""),"Cod inexistent în deviz. ","")&amp;IF(N(G344)&lt;=0,"Lipsește cantitatea. ","")&amp;IF(I344&lt;&gt;"Da","Neconfirmat de beneficiar. ","")&amp;IF(AND(C344&lt;&gt;"",D344&lt;&gt;""),IF(AND(INDEX(Deviz!$H$5:$H$204,MATCH(C344,Deviz!$B$5:$B$204,0))="Suplimentar",INDEX(Deviz!$I$5:$I$204,MATCH(C344,Deviz!$B$5:$B$204,0))&lt;&gt;"Da"),"Suplimentar neaprobat. ",""),"")))</f>
        <v/>
      </c>
    </row>
    <row r="345" spans="1:11" x14ac:dyDescent="0.2">
      <c r="A345" s="1" t="str">
        <f>IF(B345="","",B345&amp;"|"&amp;COUNTIF(INDEX($B:$B,5):B345,B345))</f>
        <v/>
      </c>
      <c r="B345" s="20"/>
      <c r="C345" s="20"/>
      <c r="D345" s="21" t="str">
        <f>IF(C345="","",IFERROR(INDEX(Deviz!$C$5:$C$204,MATCH(C345,Deviz!$B$5:$B$204,0)),""))</f>
        <v/>
      </c>
      <c r="E345" s="22" t="str">
        <f>IF(C345="","",IFERROR(INDEX(Deviz!$D$5:$D$204,MATCH(C345,Deviz!$B$5:$B$204,0)),""))</f>
        <v/>
      </c>
      <c r="F345" s="23" t="str">
        <f>IF(C345="","",IFERROR(INDEX(Deviz!$F$5:$F$204,MATCH(C345,Deviz!$B$5:$B$204,0)),""))</f>
        <v/>
      </c>
      <c r="G345" s="24"/>
      <c r="H345" s="23" t="str">
        <f t="shared" si="5"/>
        <v/>
      </c>
      <c r="I345" s="20"/>
      <c r="J345" s="25"/>
      <c r="K345" s="26" t="str">
        <f>IF(B345="","",TRIM(IF(AND(C345&lt;&gt;"",D345=""),"Cod inexistent în deviz. ","")&amp;IF(N(G345)&lt;=0,"Lipsește cantitatea. ","")&amp;IF(I345&lt;&gt;"Da","Neconfirmat de beneficiar. ","")&amp;IF(AND(C345&lt;&gt;"",D345&lt;&gt;""),IF(AND(INDEX(Deviz!$H$5:$H$204,MATCH(C345,Deviz!$B$5:$B$204,0))="Suplimentar",INDEX(Deviz!$I$5:$I$204,MATCH(C345,Deviz!$B$5:$B$204,0))&lt;&gt;"Da"),"Suplimentar neaprobat. ",""),"")))</f>
        <v/>
      </c>
    </row>
    <row r="346" spans="1:11" x14ac:dyDescent="0.2">
      <c r="A346" s="1" t="str">
        <f>IF(B346="","",B346&amp;"|"&amp;COUNTIF(INDEX($B:$B,5):B346,B346))</f>
        <v/>
      </c>
      <c r="B346" s="20"/>
      <c r="C346" s="20"/>
      <c r="D346" s="21" t="str">
        <f>IF(C346="","",IFERROR(INDEX(Deviz!$C$5:$C$204,MATCH(C346,Deviz!$B$5:$B$204,0)),""))</f>
        <v/>
      </c>
      <c r="E346" s="22" t="str">
        <f>IF(C346="","",IFERROR(INDEX(Deviz!$D$5:$D$204,MATCH(C346,Deviz!$B$5:$B$204,0)),""))</f>
        <v/>
      </c>
      <c r="F346" s="23" t="str">
        <f>IF(C346="","",IFERROR(INDEX(Deviz!$F$5:$F$204,MATCH(C346,Deviz!$B$5:$B$204,0)),""))</f>
        <v/>
      </c>
      <c r="G346" s="24"/>
      <c r="H346" s="23" t="str">
        <f t="shared" si="5"/>
        <v/>
      </c>
      <c r="I346" s="20"/>
      <c r="J346" s="25"/>
      <c r="K346" s="26" t="str">
        <f>IF(B346="","",TRIM(IF(AND(C346&lt;&gt;"",D346=""),"Cod inexistent în deviz. ","")&amp;IF(N(G346)&lt;=0,"Lipsește cantitatea. ","")&amp;IF(I346&lt;&gt;"Da","Neconfirmat de beneficiar. ","")&amp;IF(AND(C346&lt;&gt;"",D346&lt;&gt;""),IF(AND(INDEX(Deviz!$H$5:$H$204,MATCH(C346,Deviz!$B$5:$B$204,0))="Suplimentar",INDEX(Deviz!$I$5:$I$204,MATCH(C346,Deviz!$B$5:$B$204,0))&lt;&gt;"Da"),"Suplimentar neaprobat. ",""),"")))</f>
        <v/>
      </c>
    </row>
    <row r="347" spans="1:11" x14ac:dyDescent="0.2">
      <c r="A347" s="1" t="str">
        <f>IF(B347="","",B347&amp;"|"&amp;COUNTIF(INDEX($B:$B,5):B347,B347))</f>
        <v/>
      </c>
      <c r="B347" s="20"/>
      <c r="C347" s="20"/>
      <c r="D347" s="21" t="str">
        <f>IF(C347="","",IFERROR(INDEX(Deviz!$C$5:$C$204,MATCH(C347,Deviz!$B$5:$B$204,0)),""))</f>
        <v/>
      </c>
      <c r="E347" s="22" t="str">
        <f>IF(C347="","",IFERROR(INDEX(Deviz!$D$5:$D$204,MATCH(C347,Deviz!$B$5:$B$204,0)),""))</f>
        <v/>
      </c>
      <c r="F347" s="23" t="str">
        <f>IF(C347="","",IFERROR(INDEX(Deviz!$F$5:$F$204,MATCH(C347,Deviz!$B$5:$B$204,0)),""))</f>
        <v/>
      </c>
      <c r="G347" s="24"/>
      <c r="H347" s="23" t="str">
        <f t="shared" si="5"/>
        <v/>
      </c>
      <c r="I347" s="20"/>
      <c r="J347" s="25"/>
      <c r="K347" s="26" t="str">
        <f>IF(B347="","",TRIM(IF(AND(C347&lt;&gt;"",D347=""),"Cod inexistent în deviz. ","")&amp;IF(N(G347)&lt;=0,"Lipsește cantitatea. ","")&amp;IF(I347&lt;&gt;"Da","Neconfirmat de beneficiar. ","")&amp;IF(AND(C347&lt;&gt;"",D347&lt;&gt;""),IF(AND(INDEX(Deviz!$H$5:$H$204,MATCH(C347,Deviz!$B$5:$B$204,0))="Suplimentar",INDEX(Deviz!$I$5:$I$204,MATCH(C347,Deviz!$B$5:$B$204,0))&lt;&gt;"Da"),"Suplimentar neaprobat. ",""),"")))</f>
        <v/>
      </c>
    </row>
    <row r="348" spans="1:11" x14ac:dyDescent="0.2">
      <c r="A348" s="1" t="str">
        <f>IF(B348="","",B348&amp;"|"&amp;COUNTIF(INDEX($B:$B,5):B348,B348))</f>
        <v/>
      </c>
      <c r="B348" s="20"/>
      <c r="C348" s="20"/>
      <c r="D348" s="21" t="str">
        <f>IF(C348="","",IFERROR(INDEX(Deviz!$C$5:$C$204,MATCH(C348,Deviz!$B$5:$B$204,0)),""))</f>
        <v/>
      </c>
      <c r="E348" s="22" t="str">
        <f>IF(C348="","",IFERROR(INDEX(Deviz!$D$5:$D$204,MATCH(C348,Deviz!$B$5:$B$204,0)),""))</f>
        <v/>
      </c>
      <c r="F348" s="23" t="str">
        <f>IF(C348="","",IFERROR(INDEX(Deviz!$F$5:$F$204,MATCH(C348,Deviz!$B$5:$B$204,0)),""))</f>
        <v/>
      </c>
      <c r="G348" s="24"/>
      <c r="H348" s="23" t="str">
        <f t="shared" si="5"/>
        <v/>
      </c>
      <c r="I348" s="20"/>
      <c r="J348" s="25"/>
      <c r="K348" s="26" t="str">
        <f>IF(B348="","",TRIM(IF(AND(C348&lt;&gt;"",D348=""),"Cod inexistent în deviz. ","")&amp;IF(N(G348)&lt;=0,"Lipsește cantitatea. ","")&amp;IF(I348&lt;&gt;"Da","Neconfirmat de beneficiar. ","")&amp;IF(AND(C348&lt;&gt;"",D348&lt;&gt;""),IF(AND(INDEX(Deviz!$H$5:$H$204,MATCH(C348,Deviz!$B$5:$B$204,0))="Suplimentar",INDEX(Deviz!$I$5:$I$204,MATCH(C348,Deviz!$B$5:$B$204,0))&lt;&gt;"Da"),"Suplimentar neaprobat. ",""),"")))</f>
        <v/>
      </c>
    </row>
    <row r="349" spans="1:11" x14ac:dyDescent="0.2">
      <c r="A349" s="1" t="str">
        <f>IF(B349="","",B349&amp;"|"&amp;COUNTIF(INDEX($B:$B,5):B349,B349))</f>
        <v/>
      </c>
      <c r="B349" s="20"/>
      <c r="C349" s="20"/>
      <c r="D349" s="21" t="str">
        <f>IF(C349="","",IFERROR(INDEX(Deviz!$C$5:$C$204,MATCH(C349,Deviz!$B$5:$B$204,0)),""))</f>
        <v/>
      </c>
      <c r="E349" s="22" t="str">
        <f>IF(C349="","",IFERROR(INDEX(Deviz!$D$5:$D$204,MATCH(C349,Deviz!$B$5:$B$204,0)),""))</f>
        <v/>
      </c>
      <c r="F349" s="23" t="str">
        <f>IF(C349="","",IFERROR(INDEX(Deviz!$F$5:$F$204,MATCH(C349,Deviz!$B$5:$B$204,0)),""))</f>
        <v/>
      </c>
      <c r="G349" s="24"/>
      <c r="H349" s="23" t="str">
        <f t="shared" si="5"/>
        <v/>
      </c>
      <c r="I349" s="20"/>
      <c r="J349" s="25"/>
      <c r="K349" s="26" t="str">
        <f>IF(B349="","",TRIM(IF(AND(C349&lt;&gt;"",D349=""),"Cod inexistent în deviz. ","")&amp;IF(N(G349)&lt;=0,"Lipsește cantitatea. ","")&amp;IF(I349&lt;&gt;"Da","Neconfirmat de beneficiar. ","")&amp;IF(AND(C349&lt;&gt;"",D349&lt;&gt;""),IF(AND(INDEX(Deviz!$H$5:$H$204,MATCH(C349,Deviz!$B$5:$B$204,0))="Suplimentar",INDEX(Deviz!$I$5:$I$204,MATCH(C349,Deviz!$B$5:$B$204,0))&lt;&gt;"Da"),"Suplimentar neaprobat. ",""),"")))</f>
        <v/>
      </c>
    </row>
    <row r="350" spans="1:11" x14ac:dyDescent="0.2">
      <c r="A350" s="1" t="str">
        <f>IF(B350="","",B350&amp;"|"&amp;COUNTIF(INDEX($B:$B,5):B350,B350))</f>
        <v/>
      </c>
      <c r="B350" s="20"/>
      <c r="C350" s="20"/>
      <c r="D350" s="21" t="str">
        <f>IF(C350="","",IFERROR(INDEX(Deviz!$C$5:$C$204,MATCH(C350,Deviz!$B$5:$B$204,0)),""))</f>
        <v/>
      </c>
      <c r="E350" s="22" t="str">
        <f>IF(C350="","",IFERROR(INDEX(Deviz!$D$5:$D$204,MATCH(C350,Deviz!$B$5:$B$204,0)),""))</f>
        <v/>
      </c>
      <c r="F350" s="23" t="str">
        <f>IF(C350="","",IFERROR(INDEX(Deviz!$F$5:$F$204,MATCH(C350,Deviz!$B$5:$B$204,0)),""))</f>
        <v/>
      </c>
      <c r="G350" s="24"/>
      <c r="H350" s="23" t="str">
        <f t="shared" si="5"/>
        <v/>
      </c>
      <c r="I350" s="20"/>
      <c r="J350" s="25"/>
      <c r="K350" s="26" t="str">
        <f>IF(B350="","",TRIM(IF(AND(C350&lt;&gt;"",D350=""),"Cod inexistent în deviz. ","")&amp;IF(N(G350)&lt;=0,"Lipsește cantitatea. ","")&amp;IF(I350&lt;&gt;"Da","Neconfirmat de beneficiar. ","")&amp;IF(AND(C350&lt;&gt;"",D350&lt;&gt;""),IF(AND(INDEX(Deviz!$H$5:$H$204,MATCH(C350,Deviz!$B$5:$B$204,0))="Suplimentar",INDEX(Deviz!$I$5:$I$204,MATCH(C350,Deviz!$B$5:$B$204,0))&lt;&gt;"Da"),"Suplimentar neaprobat. ",""),"")))</f>
        <v/>
      </c>
    </row>
    <row r="351" spans="1:11" x14ac:dyDescent="0.2">
      <c r="A351" s="1" t="str">
        <f>IF(B351="","",B351&amp;"|"&amp;COUNTIF(INDEX($B:$B,5):B351,B351))</f>
        <v/>
      </c>
      <c r="B351" s="20"/>
      <c r="C351" s="20"/>
      <c r="D351" s="21" t="str">
        <f>IF(C351="","",IFERROR(INDEX(Deviz!$C$5:$C$204,MATCH(C351,Deviz!$B$5:$B$204,0)),""))</f>
        <v/>
      </c>
      <c r="E351" s="22" t="str">
        <f>IF(C351="","",IFERROR(INDEX(Deviz!$D$5:$D$204,MATCH(C351,Deviz!$B$5:$B$204,0)),""))</f>
        <v/>
      </c>
      <c r="F351" s="23" t="str">
        <f>IF(C351="","",IFERROR(INDEX(Deviz!$F$5:$F$204,MATCH(C351,Deviz!$B$5:$B$204,0)),""))</f>
        <v/>
      </c>
      <c r="G351" s="24"/>
      <c r="H351" s="23" t="str">
        <f t="shared" si="5"/>
        <v/>
      </c>
      <c r="I351" s="20"/>
      <c r="J351" s="25"/>
      <c r="K351" s="26" t="str">
        <f>IF(B351="","",TRIM(IF(AND(C351&lt;&gt;"",D351=""),"Cod inexistent în deviz. ","")&amp;IF(N(G351)&lt;=0,"Lipsește cantitatea. ","")&amp;IF(I351&lt;&gt;"Da","Neconfirmat de beneficiar. ","")&amp;IF(AND(C351&lt;&gt;"",D351&lt;&gt;""),IF(AND(INDEX(Deviz!$H$5:$H$204,MATCH(C351,Deviz!$B$5:$B$204,0))="Suplimentar",INDEX(Deviz!$I$5:$I$204,MATCH(C351,Deviz!$B$5:$B$204,0))&lt;&gt;"Da"),"Suplimentar neaprobat. ",""),"")))</f>
        <v/>
      </c>
    </row>
    <row r="352" spans="1:11" x14ac:dyDescent="0.2">
      <c r="A352" s="1" t="str">
        <f>IF(B352="","",B352&amp;"|"&amp;COUNTIF(INDEX($B:$B,5):B352,B352))</f>
        <v/>
      </c>
      <c r="B352" s="20"/>
      <c r="C352" s="20"/>
      <c r="D352" s="21" t="str">
        <f>IF(C352="","",IFERROR(INDEX(Deviz!$C$5:$C$204,MATCH(C352,Deviz!$B$5:$B$204,0)),""))</f>
        <v/>
      </c>
      <c r="E352" s="22" t="str">
        <f>IF(C352="","",IFERROR(INDEX(Deviz!$D$5:$D$204,MATCH(C352,Deviz!$B$5:$B$204,0)),""))</f>
        <v/>
      </c>
      <c r="F352" s="23" t="str">
        <f>IF(C352="","",IFERROR(INDEX(Deviz!$F$5:$F$204,MATCH(C352,Deviz!$B$5:$B$204,0)),""))</f>
        <v/>
      </c>
      <c r="G352" s="24"/>
      <c r="H352" s="23" t="str">
        <f t="shared" si="5"/>
        <v/>
      </c>
      <c r="I352" s="20"/>
      <c r="J352" s="25"/>
      <c r="K352" s="26" t="str">
        <f>IF(B352="","",TRIM(IF(AND(C352&lt;&gt;"",D352=""),"Cod inexistent în deviz. ","")&amp;IF(N(G352)&lt;=0,"Lipsește cantitatea. ","")&amp;IF(I352&lt;&gt;"Da","Neconfirmat de beneficiar. ","")&amp;IF(AND(C352&lt;&gt;"",D352&lt;&gt;""),IF(AND(INDEX(Deviz!$H$5:$H$204,MATCH(C352,Deviz!$B$5:$B$204,0))="Suplimentar",INDEX(Deviz!$I$5:$I$204,MATCH(C352,Deviz!$B$5:$B$204,0))&lt;&gt;"Da"),"Suplimentar neaprobat. ",""),"")))</f>
        <v/>
      </c>
    </row>
    <row r="353" spans="1:11" x14ac:dyDescent="0.2">
      <c r="A353" s="1" t="str">
        <f>IF(B353="","",B353&amp;"|"&amp;COUNTIF(INDEX($B:$B,5):B353,B353))</f>
        <v/>
      </c>
      <c r="B353" s="20"/>
      <c r="C353" s="20"/>
      <c r="D353" s="21" t="str">
        <f>IF(C353="","",IFERROR(INDEX(Deviz!$C$5:$C$204,MATCH(C353,Deviz!$B$5:$B$204,0)),""))</f>
        <v/>
      </c>
      <c r="E353" s="22" t="str">
        <f>IF(C353="","",IFERROR(INDEX(Deviz!$D$5:$D$204,MATCH(C353,Deviz!$B$5:$B$204,0)),""))</f>
        <v/>
      </c>
      <c r="F353" s="23" t="str">
        <f>IF(C353="","",IFERROR(INDEX(Deviz!$F$5:$F$204,MATCH(C353,Deviz!$B$5:$B$204,0)),""))</f>
        <v/>
      </c>
      <c r="G353" s="24"/>
      <c r="H353" s="23" t="str">
        <f t="shared" si="5"/>
        <v/>
      </c>
      <c r="I353" s="20"/>
      <c r="J353" s="25"/>
      <c r="K353" s="26" t="str">
        <f>IF(B353="","",TRIM(IF(AND(C353&lt;&gt;"",D353=""),"Cod inexistent în deviz. ","")&amp;IF(N(G353)&lt;=0,"Lipsește cantitatea. ","")&amp;IF(I353&lt;&gt;"Da","Neconfirmat de beneficiar. ","")&amp;IF(AND(C353&lt;&gt;"",D353&lt;&gt;""),IF(AND(INDEX(Deviz!$H$5:$H$204,MATCH(C353,Deviz!$B$5:$B$204,0))="Suplimentar",INDEX(Deviz!$I$5:$I$204,MATCH(C353,Deviz!$B$5:$B$204,0))&lt;&gt;"Da"),"Suplimentar neaprobat. ",""),"")))</f>
        <v/>
      </c>
    </row>
    <row r="354" spans="1:11" x14ac:dyDescent="0.2">
      <c r="A354" s="1" t="str">
        <f>IF(B354="","",B354&amp;"|"&amp;COUNTIF(INDEX($B:$B,5):B354,B354))</f>
        <v/>
      </c>
      <c r="B354" s="20"/>
      <c r="C354" s="20"/>
      <c r="D354" s="21" t="str">
        <f>IF(C354="","",IFERROR(INDEX(Deviz!$C$5:$C$204,MATCH(C354,Deviz!$B$5:$B$204,0)),""))</f>
        <v/>
      </c>
      <c r="E354" s="22" t="str">
        <f>IF(C354="","",IFERROR(INDEX(Deviz!$D$5:$D$204,MATCH(C354,Deviz!$B$5:$B$204,0)),""))</f>
        <v/>
      </c>
      <c r="F354" s="23" t="str">
        <f>IF(C354="","",IFERROR(INDEX(Deviz!$F$5:$F$204,MATCH(C354,Deviz!$B$5:$B$204,0)),""))</f>
        <v/>
      </c>
      <c r="G354" s="24"/>
      <c r="H354" s="23" t="str">
        <f t="shared" si="5"/>
        <v/>
      </c>
      <c r="I354" s="20"/>
      <c r="J354" s="25"/>
      <c r="K354" s="26" t="str">
        <f>IF(B354="","",TRIM(IF(AND(C354&lt;&gt;"",D354=""),"Cod inexistent în deviz. ","")&amp;IF(N(G354)&lt;=0,"Lipsește cantitatea. ","")&amp;IF(I354&lt;&gt;"Da","Neconfirmat de beneficiar. ","")&amp;IF(AND(C354&lt;&gt;"",D354&lt;&gt;""),IF(AND(INDEX(Deviz!$H$5:$H$204,MATCH(C354,Deviz!$B$5:$B$204,0))="Suplimentar",INDEX(Deviz!$I$5:$I$204,MATCH(C354,Deviz!$B$5:$B$204,0))&lt;&gt;"Da"),"Suplimentar neaprobat. ",""),"")))</f>
        <v/>
      </c>
    </row>
    <row r="355" spans="1:11" x14ac:dyDescent="0.2">
      <c r="A355" s="1" t="str">
        <f>IF(B355="","",B355&amp;"|"&amp;COUNTIF(INDEX($B:$B,5):B355,B355))</f>
        <v/>
      </c>
      <c r="B355" s="20"/>
      <c r="C355" s="20"/>
      <c r="D355" s="21" t="str">
        <f>IF(C355="","",IFERROR(INDEX(Deviz!$C$5:$C$204,MATCH(C355,Deviz!$B$5:$B$204,0)),""))</f>
        <v/>
      </c>
      <c r="E355" s="22" t="str">
        <f>IF(C355="","",IFERROR(INDEX(Deviz!$D$5:$D$204,MATCH(C355,Deviz!$B$5:$B$204,0)),""))</f>
        <v/>
      </c>
      <c r="F355" s="23" t="str">
        <f>IF(C355="","",IFERROR(INDEX(Deviz!$F$5:$F$204,MATCH(C355,Deviz!$B$5:$B$204,0)),""))</f>
        <v/>
      </c>
      <c r="G355" s="24"/>
      <c r="H355" s="23" t="str">
        <f t="shared" si="5"/>
        <v/>
      </c>
      <c r="I355" s="20"/>
      <c r="J355" s="25"/>
      <c r="K355" s="26" t="str">
        <f>IF(B355="","",TRIM(IF(AND(C355&lt;&gt;"",D355=""),"Cod inexistent în deviz. ","")&amp;IF(N(G355)&lt;=0,"Lipsește cantitatea. ","")&amp;IF(I355&lt;&gt;"Da","Neconfirmat de beneficiar. ","")&amp;IF(AND(C355&lt;&gt;"",D355&lt;&gt;""),IF(AND(INDEX(Deviz!$H$5:$H$204,MATCH(C355,Deviz!$B$5:$B$204,0))="Suplimentar",INDEX(Deviz!$I$5:$I$204,MATCH(C355,Deviz!$B$5:$B$204,0))&lt;&gt;"Da"),"Suplimentar neaprobat. ",""),"")))</f>
        <v/>
      </c>
    </row>
    <row r="356" spans="1:11" x14ac:dyDescent="0.2">
      <c r="A356" s="1" t="str">
        <f>IF(B356="","",B356&amp;"|"&amp;COUNTIF(INDEX($B:$B,5):B356,B356))</f>
        <v/>
      </c>
      <c r="B356" s="20"/>
      <c r="C356" s="20"/>
      <c r="D356" s="21" t="str">
        <f>IF(C356="","",IFERROR(INDEX(Deviz!$C$5:$C$204,MATCH(C356,Deviz!$B$5:$B$204,0)),""))</f>
        <v/>
      </c>
      <c r="E356" s="22" t="str">
        <f>IF(C356="","",IFERROR(INDEX(Deviz!$D$5:$D$204,MATCH(C356,Deviz!$B$5:$B$204,0)),""))</f>
        <v/>
      </c>
      <c r="F356" s="23" t="str">
        <f>IF(C356="","",IFERROR(INDEX(Deviz!$F$5:$F$204,MATCH(C356,Deviz!$B$5:$B$204,0)),""))</f>
        <v/>
      </c>
      <c r="G356" s="24"/>
      <c r="H356" s="23" t="str">
        <f t="shared" si="5"/>
        <v/>
      </c>
      <c r="I356" s="20"/>
      <c r="J356" s="25"/>
      <c r="K356" s="26" t="str">
        <f>IF(B356="","",TRIM(IF(AND(C356&lt;&gt;"",D356=""),"Cod inexistent în deviz. ","")&amp;IF(N(G356)&lt;=0,"Lipsește cantitatea. ","")&amp;IF(I356&lt;&gt;"Da","Neconfirmat de beneficiar. ","")&amp;IF(AND(C356&lt;&gt;"",D356&lt;&gt;""),IF(AND(INDEX(Deviz!$H$5:$H$204,MATCH(C356,Deviz!$B$5:$B$204,0))="Suplimentar",INDEX(Deviz!$I$5:$I$204,MATCH(C356,Deviz!$B$5:$B$204,0))&lt;&gt;"Da"),"Suplimentar neaprobat. ",""),"")))</f>
        <v/>
      </c>
    </row>
    <row r="357" spans="1:11" x14ac:dyDescent="0.2">
      <c r="A357" s="1" t="str">
        <f>IF(B357="","",B357&amp;"|"&amp;COUNTIF(INDEX($B:$B,5):B357,B357))</f>
        <v/>
      </c>
      <c r="B357" s="20"/>
      <c r="C357" s="20"/>
      <c r="D357" s="21" t="str">
        <f>IF(C357="","",IFERROR(INDEX(Deviz!$C$5:$C$204,MATCH(C357,Deviz!$B$5:$B$204,0)),""))</f>
        <v/>
      </c>
      <c r="E357" s="22" t="str">
        <f>IF(C357="","",IFERROR(INDEX(Deviz!$D$5:$D$204,MATCH(C357,Deviz!$B$5:$B$204,0)),""))</f>
        <v/>
      </c>
      <c r="F357" s="23" t="str">
        <f>IF(C357="","",IFERROR(INDEX(Deviz!$F$5:$F$204,MATCH(C357,Deviz!$B$5:$B$204,0)),""))</f>
        <v/>
      </c>
      <c r="G357" s="24"/>
      <c r="H357" s="23" t="str">
        <f t="shared" si="5"/>
        <v/>
      </c>
      <c r="I357" s="20"/>
      <c r="J357" s="25"/>
      <c r="K357" s="26" t="str">
        <f>IF(B357="","",TRIM(IF(AND(C357&lt;&gt;"",D357=""),"Cod inexistent în deviz. ","")&amp;IF(N(G357)&lt;=0,"Lipsește cantitatea. ","")&amp;IF(I357&lt;&gt;"Da","Neconfirmat de beneficiar. ","")&amp;IF(AND(C357&lt;&gt;"",D357&lt;&gt;""),IF(AND(INDEX(Deviz!$H$5:$H$204,MATCH(C357,Deviz!$B$5:$B$204,0))="Suplimentar",INDEX(Deviz!$I$5:$I$204,MATCH(C357,Deviz!$B$5:$B$204,0))&lt;&gt;"Da"),"Suplimentar neaprobat. ",""),"")))</f>
        <v/>
      </c>
    </row>
    <row r="358" spans="1:11" x14ac:dyDescent="0.2">
      <c r="A358" s="1" t="str">
        <f>IF(B358="","",B358&amp;"|"&amp;COUNTIF(INDEX($B:$B,5):B358,B358))</f>
        <v/>
      </c>
      <c r="B358" s="20"/>
      <c r="C358" s="20"/>
      <c r="D358" s="21" t="str">
        <f>IF(C358="","",IFERROR(INDEX(Deviz!$C$5:$C$204,MATCH(C358,Deviz!$B$5:$B$204,0)),""))</f>
        <v/>
      </c>
      <c r="E358" s="22" t="str">
        <f>IF(C358="","",IFERROR(INDEX(Deviz!$D$5:$D$204,MATCH(C358,Deviz!$B$5:$B$204,0)),""))</f>
        <v/>
      </c>
      <c r="F358" s="23" t="str">
        <f>IF(C358="","",IFERROR(INDEX(Deviz!$F$5:$F$204,MATCH(C358,Deviz!$B$5:$B$204,0)),""))</f>
        <v/>
      </c>
      <c r="G358" s="24"/>
      <c r="H358" s="23" t="str">
        <f t="shared" si="5"/>
        <v/>
      </c>
      <c r="I358" s="20"/>
      <c r="J358" s="25"/>
      <c r="K358" s="26" t="str">
        <f>IF(B358="","",TRIM(IF(AND(C358&lt;&gt;"",D358=""),"Cod inexistent în deviz. ","")&amp;IF(N(G358)&lt;=0,"Lipsește cantitatea. ","")&amp;IF(I358&lt;&gt;"Da","Neconfirmat de beneficiar. ","")&amp;IF(AND(C358&lt;&gt;"",D358&lt;&gt;""),IF(AND(INDEX(Deviz!$H$5:$H$204,MATCH(C358,Deviz!$B$5:$B$204,0))="Suplimentar",INDEX(Deviz!$I$5:$I$204,MATCH(C358,Deviz!$B$5:$B$204,0))&lt;&gt;"Da"),"Suplimentar neaprobat. ",""),"")))</f>
        <v/>
      </c>
    </row>
    <row r="359" spans="1:11" x14ac:dyDescent="0.2">
      <c r="A359" s="1" t="str">
        <f>IF(B359="","",B359&amp;"|"&amp;COUNTIF(INDEX($B:$B,5):B359,B359))</f>
        <v/>
      </c>
      <c r="B359" s="20"/>
      <c r="C359" s="20"/>
      <c r="D359" s="21" t="str">
        <f>IF(C359="","",IFERROR(INDEX(Deviz!$C$5:$C$204,MATCH(C359,Deviz!$B$5:$B$204,0)),""))</f>
        <v/>
      </c>
      <c r="E359" s="22" t="str">
        <f>IF(C359="","",IFERROR(INDEX(Deviz!$D$5:$D$204,MATCH(C359,Deviz!$B$5:$B$204,0)),""))</f>
        <v/>
      </c>
      <c r="F359" s="23" t="str">
        <f>IF(C359="","",IFERROR(INDEX(Deviz!$F$5:$F$204,MATCH(C359,Deviz!$B$5:$B$204,0)),""))</f>
        <v/>
      </c>
      <c r="G359" s="24"/>
      <c r="H359" s="23" t="str">
        <f t="shared" si="5"/>
        <v/>
      </c>
      <c r="I359" s="20"/>
      <c r="J359" s="25"/>
      <c r="K359" s="26" t="str">
        <f>IF(B359="","",TRIM(IF(AND(C359&lt;&gt;"",D359=""),"Cod inexistent în deviz. ","")&amp;IF(N(G359)&lt;=0,"Lipsește cantitatea. ","")&amp;IF(I359&lt;&gt;"Da","Neconfirmat de beneficiar. ","")&amp;IF(AND(C359&lt;&gt;"",D359&lt;&gt;""),IF(AND(INDEX(Deviz!$H$5:$H$204,MATCH(C359,Deviz!$B$5:$B$204,0))="Suplimentar",INDEX(Deviz!$I$5:$I$204,MATCH(C359,Deviz!$B$5:$B$204,0))&lt;&gt;"Da"),"Suplimentar neaprobat. ",""),"")))</f>
        <v/>
      </c>
    </row>
    <row r="360" spans="1:11" x14ac:dyDescent="0.2">
      <c r="A360" s="1" t="str">
        <f>IF(B360="","",B360&amp;"|"&amp;COUNTIF(INDEX($B:$B,5):B360,B360))</f>
        <v/>
      </c>
      <c r="B360" s="20"/>
      <c r="C360" s="20"/>
      <c r="D360" s="21" t="str">
        <f>IF(C360="","",IFERROR(INDEX(Deviz!$C$5:$C$204,MATCH(C360,Deviz!$B$5:$B$204,0)),""))</f>
        <v/>
      </c>
      <c r="E360" s="22" t="str">
        <f>IF(C360="","",IFERROR(INDEX(Deviz!$D$5:$D$204,MATCH(C360,Deviz!$B$5:$B$204,0)),""))</f>
        <v/>
      </c>
      <c r="F360" s="23" t="str">
        <f>IF(C360="","",IFERROR(INDEX(Deviz!$F$5:$F$204,MATCH(C360,Deviz!$B$5:$B$204,0)),""))</f>
        <v/>
      </c>
      <c r="G360" s="24"/>
      <c r="H360" s="23" t="str">
        <f t="shared" si="5"/>
        <v/>
      </c>
      <c r="I360" s="20"/>
      <c r="J360" s="25"/>
      <c r="K360" s="26" t="str">
        <f>IF(B360="","",TRIM(IF(AND(C360&lt;&gt;"",D360=""),"Cod inexistent în deviz. ","")&amp;IF(N(G360)&lt;=0,"Lipsește cantitatea. ","")&amp;IF(I360&lt;&gt;"Da","Neconfirmat de beneficiar. ","")&amp;IF(AND(C360&lt;&gt;"",D360&lt;&gt;""),IF(AND(INDEX(Deviz!$H$5:$H$204,MATCH(C360,Deviz!$B$5:$B$204,0))="Suplimentar",INDEX(Deviz!$I$5:$I$204,MATCH(C360,Deviz!$B$5:$B$204,0))&lt;&gt;"Da"),"Suplimentar neaprobat. ",""),"")))</f>
        <v/>
      </c>
    </row>
    <row r="361" spans="1:11" x14ac:dyDescent="0.2">
      <c r="A361" s="1" t="str">
        <f>IF(B361="","",B361&amp;"|"&amp;COUNTIF(INDEX($B:$B,5):B361,B361))</f>
        <v/>
      </c>
      <c r="B361" s="20"/>
      <c r="C361" s="20"/>
      <c r="D361" s="21" t="str">
        <f>IF(C361="","",IFERROR(INDEX(Deviz!$C$5:$C$204,MATCH(C361,Deviz!$B$5:$B$204,0)),""))</f>
        <v/>
      </c>
      <c r="E361" s="22" t="str">
        <f>IF(C361="","",IFERROR(INDEX(Deviz!$D$5:$D$204,MATCH(C361,Deviz!$B$5:$B$204,0)),""))</f>
        <v/>
      </c>
      <c r="F361" s="23" t="str">
        <f>IF(C361="","",IFERROR(INDEX(Deviz!$F$5:$F$204,MATCH(C361,Deviz!$B$5:$B$204,0)),""))</f>
        <v/>
      </c>
      <c r="G361" s="24"/>
      <c r="H361" s="23" t="str">
        <f t="shared" si="5"/>
        <v/>
      </c>
      <c r="I361" s="20"/>
      <c r="J361" s="25"/>
      <c r="K361" s="26" t="str">
        <f>IF(B361="","",TRIM(IF(AND(C361&lt;&gt;"",D361=""),"Cod inexistent în deviz. ","")&amp;IF(N(G361)&lt;=0,"Lipsește cantitatea. ","")&amp;IF(I361&lt;&gt;"Da","Neconfirmat de beneficiar. ","")&amp;IF(AND(C361&lt;&gt;"",D361&lt;&gt;""),IF(AND(INDEX(Deviz!$H$5:$H$204,MATCH(C361,Deviz!$B$5:$B$204,0))="Suplimentar",INDEX(Deviz!$I$5:$I$204,MATCH(C361,Deviz!$B$5:$B$204,0))&lt;&gt;"Da"),"Suplimentar neaprobat. ",""),"")))</f>
        <v/>
      </c>
    </row>
    <row r="362" spans="1:11" x14ac:dyDescent="0.2">
      <c r="A362" s="1" t="str">
        <f>IF(B362="","",B362&amp;"|"&amp;COUNTIF(INDEX($B:$B,5):B362,B362))</f>
        <v/>
      </c>
      <c r="B362" s="20"/>
      <c r="C362" s="20"/>
      <c r="D362" s="21" t="str">
        <f>IF(C362="","",IFERROR(INDEX(Deviz!$C$5:$C$204,MATCH(C362,Deviz!$B$5:$B$204,0)),""))</f>
        <v/>
      </c>
      <c r="E362" s="22" t="str">
        <f>IF(C362="","",IFERROR(INDEX(Deviz!$D$5:$D$204,MATCH(C362,Deviz!$B$5:$B$204,0)),""))</f>
        <v/>
      </c>
      <c r="F362" s="23" t="str">
        <f>IF(C362="","",IFERROR(INDEX(Deviz!$F$5:$F$204,MATCH(C362,Deviz!$B$5:$B$204,0)),""))</f>
        <v/>
      </c>
      <c r="G362" s="24"/>
      <c r="H362" s="23" t="str">
        <f t="shared" si="5"/>
        <v/>
      </c>
      <c r="I362" s="20"/>
      <c r="J362" s="25"/>
      <c r="K362" s="26" t="str">
        <f>IF(B362="","",TRIM(IF(AND(C362&lt;&gt;"",D362=""),"Cod inexistent în deviz. ","")&amp;IF(N(G362)&lt;=0,"Lipsește cantitatea. ","")&amp;IF(I362&lt;&gt;"Da","Neconfirmat de beneficiar. ","")&amp;IF(AND(C362&lt;&gt;"",D362&lt;&gt;""),IF(AND(INDEX(Deviz!$H$5:$H$204,MATCH(C362,Deviz!$B$5:$B$204,0))="Suplimentar",INDEX(Deviz!$I$5:$I$204,MATCH(C362,Deviz!$B$5:$B$204,0))&lt;&gt;"Da"),"Suplimentar neaprobat. ",""),"")))</f>
        <v/>
      </c>
    </row>
    <row r="363" spans="1:11" x14ac:dyDescent="0.2">
      <c r="A363" s="1" t="str">
        <f>IF(B363="","",B363&amp;"|"&amp;COUNTIF(INDEX($B:$B,5):B363,B363))</f>
        <v/>
      </c>
      <c r="B363" s="20"/>
      <c r="C363" s="20"/>
      <c r="D363" s="21" t="str">
        <f>IF(C363="","",IFERROR(INDEX(Deviz!$C$5:$C$204,MATCH(C363,Deviz!$B$5:$B$204,0)),""))</f>
        <v/>
      </c>
      <c r="E363" s="22" t="str">
        <f>IF(C363="","",IFERROR(INDEX(Deviz!$D$5:$D$204,MATCH(C363,Deviz!$B$5:$B$204,0)),""))</f>
        <v/>
      </c>
      <c r="F363" s="23" t="str">
        <f>IF(C363="","",IFERROR(INDEX(Deviz!$F$5:$F$204,MATCH(C363,Deviz!$B$5:$B$204,0)),""))</f>
        <v/>
      </c>
      <c r="G363" s="24"/>
      <c r="H363" s="23" t="str">
        <f t="shared" si="5"/>
        <v/>
      </c>
      <c r="I363" s="20"/>
      <c r="J363" s="25"/>
      <c r="K363" s="26" t="str">
        <f>IF(B363="","",TRIM(IF(AND(C363&lt;&gt;"",D363=""),"Cod inexistent în deviz. ","")&amp;IF(N(G363)&lt;=0,"Lipsește cantitatea. ","")&amp;IF(I363&lt;&gt;"Da","Neconfirmat de beneficiar. ","")&amp;IF(AND(C363&lt;&gt;"",D363&lt;&gt;""),IF(AND(INDEX(Deviz!$H$5:$H$204,MATCH(C363,Deviz!$B$5:$B$204,0))="Suplimentar",INDEX(Deviz!$I$5:$I$204,MATCH(C363,Deviz!$B$5:$B$204,0))&lt;&gt;"Da"),"Suplimentar neaprobat. ",""),"")))</f>
        <v/>
      </c>
    </row>
    <row r="364" spans="1:11" x14ac:dyDescent="0.2">
      <c r="A364" s="1" t="str">
        <f>IF(B364="","",B364&amp;"|"&amp;COUNTIF(INDEX($B:$B,5):B364,B364))</f>
        <v/>
      </c>
      <c r="B364" s="20"/>
      <c r="C364" s="20"/>
      <c r="D364" s="21" t="str">
        <f>IF(C364="","",IFERROR(INDEX(Deviz!$C$5:$C$204,MATCH(C364,Deviz!$B$5:$B$204,0)),""))</f>
        <v/>
      </c>
      <c r="E364" s="22" t="str">
        <f>IF(C364="","",IFERROR(INDEX(Deviz!$D$5:$D$204,MATCH(C364,Deviz!$B$5:$B$204,0)),""))</f>
        <v/>
      </c>
      <c r="F364" s="23" t="str">
        <f>IF(C364="","",IFERROR(INDEX(Deviz!$F$5:$F$204,MATCH(C364,Deviz!$B$5:$B$204,0)),""))</f>
        <v/>
      </c>
      <c r="G364" s="24"/>
      <c r="H364" s="23" t="str">
        <f t="shared" si="5"/>
        <v/>
      </c>
      <c r="I364" s="20"/>
      <c r="J364" s="25"/>
      <c r="K364" s="26" t="str">
        <f>IF(B364="","",TRIM(IF(AND(C364&lt;&gt;"",D364=""),"Cod inexistent în deviz. ","")&amp;IF(N(G364)&lt;=0,"Lipsește cantitatea. ","")&amp;IF(I364&lt;&gt;"Da","Neconfirmat de beneficiar. ","")&amp;IF(AND(C364&lt;&gt;"",D364&lt;&gt;""),IF(AND(INDEX(Deviz!$H$5:$H$204,MATCH(C364,Deviz!$B$5:$B$204,0))="Suplimentar",INDEX(Deviz!$I$5:$I$204,MATCH(C364,Deviz!$B$5:$B$204,0))&lt;&gt;"Da"),"Suplimentar neaprobat. ",""),"")))</f>
        <v/>
      </c>
    </row>
    <row r="365" spans="1:11" x14ac:dyDescent="0.2">
      <c r="A365" s="1" t="str">
        <f>IF(B365="","",B365&amp;"|"&amp;COUNTIF(INDEX($B:$B,5):B365,B365))</f>
        <v/>
      </c>
      <c r="B365" s="20"/>
      <c r="C365" s="20"/>
      <c r="D365" s="21" t="str">
        <f>IF(C365="","",IFERROR(INDEX(Deviz!$C$5:$C$204,MATCH(C365,Deviz!$B$5:$B$204,0)),""))</f>
        <v/>
      </c>
      <c r="E365" s="22" t="str">
        <f>IF(C365="","",IFERROR(INDEX(Deviz!$D$5:$D$204,MATCH(C365,Deviz!$B$5:$B$204,0)),""))</f>
        <v/>
      </c>
      <c r="F365" s="23" t="str">
        <f>IF(C365="","",IFERROR(INDEX(Deviz!$F$5:$F$204,MATCH(C365,Deviz!$B$5:$B$204,0)),""))</f>
        <v/>
      </c>
      <c r="G365" s="24"/>
      <c r="H365" s="23" t="str">
        <f t="shared" si="5"/>
        <v/>
      </c>
      <c r="I365" s="20"/>
      <c r="J365" s="25"/>
      <c r="K365" s="26" t="str">
        <f>IF(B365="","",TRIM(IF(AND(C365&lt;&gt;"",D365=""),"Cod inexistent în deviz. ","")&amp;IF(N(G365)&lt;=0,"Lipsește cantitatea. ","")&amp;IF(I365&lt;&gt;"Da","Neconfirmat de beneficiar. ","")&amp;IF(AND(C365&lt;&gt;"",D365&lt;&gt;""),IF(AND(INDEX(Deviz!$H$5:$H$204,MATCH(C365,Deviz!$B$5:$B$204,0))="Suplimentar",INDEX(Deviz!$I$5:$I$204,MATCH(C365,Deviz!$B$5:$B$204,0))&lt;&gt;"Da"),"Suplimentar neaprobat. ",""),"")))</f>
        <v/>
      </c>
    </row>
    <row r="366" spans="1:11" x14ac:dyDescent="0.2">
      <c r="A366" s="1" t="str">
        <f>IF(B366="","",B366&amp;"|"&amp;COUNTIF(INDEX($B:$B,5):B366,B366))</f>
        <v/>
      </c>
      <c r="B366" s="20"/>
      <c r="C366" s="20"/>
      <c r="D366" s="21" t="str">
        <f>IF(C366="","",IFERROR(INDEX(Deviz!$C$5:$C$204,MATCH(C366,Deviz!$B$5:$B$204,0)),""))</f>
        <v/>
      </c>
      <c r="E366" s="22" t="str">
        <f>IF(C366="","",IFERROR(INDEX(Deviz!$D$5:$D$204,MATCH(C366,Deviz!$B$5:$B$204,0)),""))</f>
        <v/>
      </c>
      <c r="F366" s="23" t="str">
        <f>IF(C366="","",IFERROR(INDEX(Deviz!$F$5:$F$204,MATCH(C366,Deviz!$B$5:$B$204,0)),""))</f>
        <v/>
      </c>
      <c r="G366" s="24"/>
      <c r="H366" s="23" t="str">
        <f t="shared" si="5"/>
        <v/>
      </c>
      <c r="I366" s="20"/>
      <c r="J366" s="25"/>
      <c r="K366" s="26" t="str">
        <f>IF(B366="","",TRIM(IF(AND(C366&lt;&gt;"",D366=""),"Cod inexistent în deviz. ","")&amp;IF(N(G366)&lt;=0,"Lipsește cantitatea. ","")&amp;IF(I366&lt;&gt;"Da","Neconfirmat de beneficiar. ","")&amp;IF(AND(C366&lt;&gt;"",D366&lt;&gt;""),IF(AND(INDEX(Deviz!$H$5:$H$204,MATCH(C366,Deviz!$B$5:$B$204,0))="Suplimentar",INDEX(Deviz!$I$5:$I$204,MATCH(C366,Deviz!$B$5:$B$204,0))&lt;&gt;"Da"),"Suplimentar neaprobat. ",""),"")))</f>
        <v/>
      </c>
    </row>
    <row r="367" spans="1:11" x14ac:dyDescent="0.2">
      <c r="A367" s="1" t="str">
        <f>IF(B367="","",B367&amp;"|"&amp;COUNTIF(INDEX($B:$B,5):B367,B367))</f>
        <v/>
      </c>
      <c r="B367" s="20"/>
      <c r="C367" s="20"/>
      <c r="D367" s="21" t="str">
        <f>IF(C367="","",IFERROR(INDEX(Deviz!$C$5:$C$204,MATCH(C367,Deviz!$B$5:$B$204,0)),""))</f>
        <v/>
      </c>
      <c r="E367" s="22" t="str">
        <f>IF(C367="","",IFERROR(INDEX(Deviz!$D$5:$D$204,MATCH(C367,Deviz!$B$5:$B$204,0)),""))</f>
        <v/>
      </c>
      <c r="F367" s="23" t="str">
        <f>IF(C367="","",IFERROR(INDEX(Deviz!$F$5:$F$204,MATCH(C367,Deviz!$B$5:$B$204,0)),""))</f>
        <v/>
      </c>
      <c r="G367" s="24"/>
      <c r="H367" s="23" t="str">
        <f t="shared" si="5"/>
        <v/>
      </c>
      <c r="I367" s="20"/>
      <c r="J367" s="25"/>
      <c r="K367" s="26" t="str">
        <f>IF(B367="","",TRIM(IF(AND(C367&lt;&gt;"",D367=""),"Cod inexistent în deviz. ","")&amp;IF(N(G367)&lt;=0,"Lipsește cantitatea. ","")&amp;IF(I367&lt;&gt;"Da","Neconfirmat de beneficiar. ","")&amp;IF(AND(C367&lt;&gt;"",D367&lt;&gt;""),IF(AND(INDEX(Deviz!$H$5:$H$204,MATCH(C367,Deviz!$B$5:$B$204,0))="Suplimentar",INDEX(Deviz!$I$5:$I$204,MATCH(C367,Deviz!$B$5:$B$204,0))&lt;&gt;"Da"),"Suplimentar neaprobat. ",""),"")))</f>
        <v/>
      </c>
    </row>
    <row r="368" spans="1:11" x14ac:dyDescent="0.2">
      <c r="A368" s="1" t="str">
        <f>IF(B368="","",B368&amp;"|"&amp;COUNTIF(INDEX($B:$B,5):B368,B368))</f>
        <v/>
      </c>
      <c r="B368" s="20"/>
      <c r="C368" s="20"/>
      <c r="D368" s="21" t="str">
        <f>IF(C368="","",IFERROR(INDEX(Deviz!$C$5:$C$204,MATCH(C368,Deviz!$B$5:$B$204,0)),""))</f>
        <v/>
      </c>
      <c r="E368" s="22" t="str">
        <f>IF(C368="","",IFERROR(INDEX(Deviz!$D$5:$D$204,MATCH(C368,Deviz!$B$5:$B$204,0)),""))</f>
        <v/>
      </c>
      <c r="F368" s="23" t="str">
        <f>IF(C368="","",IFERROR(INDEX(Deviz!$F$5:$F$204,MATCH(C368,Deviz!$B$5:$B$204,0)),""))</f>
        <v/>
      </c>
      <c r="G368" s="24"/>
      <c r="H368" s="23" t="str">
        <f t="shared" si="5"/>
        <v/>
      </c>
      <c r="I368" s="20"/>
      <c r="J368" s="25"/>
      <c r="K368" s="26" t="str">
        <f>IF(B368="","",TRIM(IF(AND(C368&lt;&gt;"",D368=""),"Cod inexistent în deviz. ","")&amp;IF(N(G368)&lt;=0,"Lipsește cantitatea. ","")&amp;IF(I368&lt;&gt;"Da","Neconfirmat de beneficiar. ","")&amp;IF(AND(C368&lt;&gt;"",D368&lt;&gt;""),IF(AND(INDEX(Deviz!$H$5:$H$204,MATCH(C368,Deviz!$B$5:$B$204,0))="Suplimentar",INDEX(Deviz!$I$5:$I$204,MATCH(C368,Deviz!$B$5:$B$204,0))&lt;&gt;"Da"),"Suplimentar neaprobat. ",""),"")))</f>
        <v/>
      </c>
    </row>
    <row r="369" spans="1:11" x14ac:dyDescent="0.2">
      <c r="A369" s="1" t="str">
        <f>IF(B369="","",B369&amp;"|"&amp;COUNTIF(INDEX($B:$B,5):B369,B369))</f>
        <v/>
      </c>
      <c r="B369" s="20"/>
      <c r="C369" s="20"/>
      <c r="D369" s="21" t="str">
        <f>IF(C369="","",IFERROR(INDEX(Deviz!$C$5:$C$204,MATCH(C369,Deviz!$B$5:$B$204,0)),""))</f>
        <v/>
      </c>
      <c r="E369" s="22" t="str">
        <f>IF(C369="","",IFERROR(INDEX(Deviz!$D$5:$D$204,MATCH(C369,Deviz!$B$5:$B$204,0)),""))</f>
        <v/>
      </c>
      <c r="F369" s="23" t="str">
        <f>IF(C369="","",IFERROR(INDEX(Deviz!$F$5:$F$204,MATCH(C369,Deviz!$B$5:$B$204,0)),""))</f>
        <v/>
      </c>
      <c r="G369" s="24"/>
      <c r="H369" s="23" t="str">
        <f t="shared" si="5"/>
        <v/>
      </c>
      <c r="I369" s="20"/>
      <c r="J369" s="25"/>
      <c r="K369" s="26" t="str">
        <f>IF(B369="","",TRIM(IF(AND(C369&lt;&gt;"",D369=""),"Cod inexistent în deviz. ","")&amp;IF(N(G369)&lt;=0,"Lipsește cantitatea. ","")&amp;IF(I369&lt;&gt;"Da","Neconfirmat de beneficiar. ","")&amp;IF(AND(C369&lt;&gt;"",D369&lt;&gt;""),IF(AND(INDEX(Deviz!$H$5:$H$204,MATCH(C369,Deviz!$B$5:$B$204,0))="Suplimentar",INDEX(Deviz!$I$5:$I$204,MATCH(C369,Deviz!$B$5:$B$204,0))&lt;&gt;"Da"),"Suplimentar neaprobat. ",""),"")))</f>
        <v/>
      </c>
    </row>
    <row r="370" spans="1:11" x14ac:dyDescent="0.2">
      <c r="A370" s="1" t="str">
        <f>IF(B370="","",B370&amp;"|"&amp;COUNTIF(INDEX($B:$B,5):B370,B370))</f>
        <v/>
      </c>
      <c r="B370" s="20"/>
      <c r="C370" s="20"/>
      <c r="D370" s="21" t="str">
        <f>IF(C370="","",IFERROR(INDEX(Deviz!$C$5:$C$204,MATCH(C370,Deviz!$B$5:$B$204,0)),""))</f>
        <v/>
      </c>
      <c r="E370" s="22" t="str">
        <f>IF(C370="","",IFERROR(INDEX(Deviz!$D$5:$D$204,MATCH(C370,Deviz!$B$5:$B$204,0)),""))</f>
        <v/>
      </c>
      <c r="F370" s="23" t="str">
        <f>IF(C370="","",IFERROR(INDEX(Deviz!$F$5:$F$204,MATCH(C370,Deviz!$B$5:$B$204,0)),""))</f>
        <v/>
      </c>
      <c r="G370" s="24"/>
      <c r="H370" s="23" t="str">
        <f t="shared" si="5"/>
        <v/>
      </c>
      <c r="I370" s="20"/>
      <c r="J370" s="25"/>
      <c r="K370" s="26" t="str">
        <f>IF(B370="","",TRIM(IF(AND(C370&lt;&gt;"",D370=""),"Cod inexistent în deviz. ","")&amp;IF(N(G370)&lt;=0,"Lipsește cantitatea. ","")&amp;IF(I370&lt;&gt;"Da","Neconfirmat de beneficiar. ","")&amp;IF(AND(C370&lt;&gt;"",D370&lt;&gt;""),IF(AND(INDEX(Deviz!$H$5:$H$204,MATCH(C370,Deviz!$B$5:$B$204,0))="Suplimentar",INDEX(Deviz!$I$5:$I$204,MATCH(C370,Deviz!$B$5:$B$204,0))&lt;&gt;"Da"),"Suplimentar neaprobat. ",""),"")))</f>
        <v/>
      </c>
    </row>
    <row r="371" spans="1:11" x14ac:dyDescent="0.2">
      <c r="A371" s="1" t="str">
        <f>IF(B371="","",B371&amp;"|"&amp;COUNTIF(INDEX($B:$B,5):B371,B371))</f>
        <v/>
      </c>
      <c r="B371" s="20"/>
      <c r="C371" s="20"/>
      <c r="D371" s="21" t="str">
        <f>IF(C371="","",IFERROR(INDEX(Deviz!$C$5:$C$204,MATCH(C371,Deviz!$B$5:$B$204,0)),""))</f>
        <v/>
      </c>
      <c r="E371" s="22" t="str">
        <f>IF(C371="","",IFERROR(INDEX(Deviz!$D$5:$D$204,MATCH(C371,Deviz!$B$5:$B$204,0)),""))</f>
        <v/>
      </c>
      <c r="F371" s="23" t="str">
        <f>IF(C371="","",IFERROR(INDEX(Deviz!$F$5:$F$204,MATCH(C371,Deviz!$B$5:$B$204,0)),""))</f>
        <v/>
      </c>
      <c r="G371" s="24"/>
      <c r="H371" s="23" t="str">
        <f t="shared" si="5"/>
        <v/>
      </c>
      <c r="I371" s="20"/>
      <c r="J371" s="25"/>
      <c r="K371" s="26" t="str">
        <f>IF(B371="","",TRIM(IF(AND(C371&lt;&gt;"",D371=""),"Cod inexistent în deviz. ","")&amp;IF(N(G371)&lt;=0,"Lipsește cantitatea. ","")&amp;IF(I371&lt;&gt;"Da","Neconfirmat de beneficiar. ","")&amp;IF(AND(C371&lt;&gt;"",D371&lt;&gt;""),IF(AND(INDEX(Deviz!$H$5:$H$204,MATCH(C371,Deviz!$B$5:$B$204,0))="Suplimentar",INDEX(Deviz!$I$5:$I$204,MATCH(C371,Deviz!$B$5:$B$204,0))&lt;&gt;"Da"),"Suplimentar neaprobat. ",""),"")))</f>
        <v/>
      </c>
    </row>
    <row r="372" spans="1:11" x14ac:dyDescent="0.2">
      <c r="A372" s="1" t="str">
        <f>IF(B372="","",B372&amp;"|"&amp;COUNTIF(INDEX($B:$B,5):B372,B372))</f>
        <v/>
      </c>
      <c r="B372" s="20"/>
      <c r="C372" s="20"/>
      <c r="D372" s="21" t="str">
        <f>IF(C372="","",IFERROR(INDEX(Deviz!$C$5:$C$204,MATCH(C372,Deviz!$B$5:$B$204,0)),""))</f>
        <v/>
      </c>
      <c r="E372" s="22" t="str">
        <f>IF(C372="","",IFERROR(INDEX(Deviz!$D$5:$D$204,MATCH(C372,Deviz!$B$5:$B$204,0)),""))</f>
        <v/>
      </c>
      <c r="F372" s="23" t="str">
        <f>IF(C372="","",IFERROR(INDEX(Deviz!$F$5:$F$204,MATCH(C372,Deviz!$B$5:$B$204,0)),""))</f>
        <v/>
      </c>
      <c r="G372" s="24"/>
      <c r="H372" s="23" t="str">
        <f t="shared" si="5"/>
        <v/>
      </c>
      <c r="I372" s="20"/>
      <c r="J372" s="25"/>
      <c r="K372" s="26" t="str">
        <f>IF(B372="","",TRIM(IF(AND(C372&lt;&gt;"",D372=""),"Cod inexistent în deviz. ","")&amp;IF(N(G372)&lt;=0,"Lipsește cantitatea. ","")&amp;IF(I372&lt;&gt;"Da","Neconfirmat de beneficiar. ","")&amp;IF(AND(C372&lt;&gt;"",D372&lt;&gt;""),IF(AND(INDEX(Deviz!$H$5:$H$204,MATCH(C372,Deviz!$B$5:$B$204,0))="Suplimentar",INDEX(Deviz!$I$5:$I$204,MATCH(C372,Deviz!$B$5:$B$204,0))&lt;&gt;"Da"),"Suplimentar neaprobat. ",""),"")))</f>
        <v/>
      </c>
    </row>
    <row r="373" spans="1:11" x14ac:dyDescent="0.2">
      <c r="A373" s="1" t="str">
        <f>IF(B373="","",B373&amp;"|"&amp;COUNTIF(INDEX($B:$B,5):B373,B373))</f>
        <v/>
      </c>
      <c r="B373" s="20"/>
      <c r="C373" s="20"/>
      <c r="D373" s="21" t="str">
        <f>IF(C373="","",IFERROR(INDEX(Deviz!$C$5:$C$204,MATCH(C373,Deviz!$B$5:$B$204,0)),""))</f>
        <v/>
      </c>
      <c r="E373" s="22" t="str">
        <f>IF(C373="","",IFERROR(INDEX(Deviz!$D$5:$D$204,MATCH(C373,Deviz!$B$5:$B$204,0)),""))</f>
        <v/>
      </c>
      <c r="F373" s="23" t="str">
        <f>IF(C373="","",IFERROR(INDEX(Deviz!$F$5:$F$204,MATCH(C373,Deviz!$B$5:$B$204,0)),""))</f>
        <v/>
      </c>
      <c r="G373" s="24"/>
      <c r="H373" s="23" t="str">
        <f t="shared" si="5"/>
        <v/>
      </c>
      <c r="I373" s="20"/>
      <c r="J373" s="25"/>
      <c r="K373" s="26" t="str">
        <f>IF(B373="","",TRIM(IF(AND(C373&lt;&gt;"",D373=""),"Cod inexistent în deviz. ","")&amp;IF(N(G373)&lt;=0,"Lipsește cantitatea. ","")&amp;IF(I373&lt;&gt;"Da","Neconfirmat de beneficiar. ","")&amp;IF(AND(C373&lt;&gt;"",D373&lt;&gt;""),IF(AND(INDEX(Deviz!$H$5:$H$204,MATCH(C373,Deviz!$B$5:$B$204,0))="Suplimentar",INDEX(Deviz!$I$5:$I$204,MATCH(C373,Deviz!$B$5:$B$204,0))&lt;&gt;"Da"),"Suplimentar neaprobat. ",""),"")))</f>
        <v/>
      </c>
    </row>
    <row r="374" spans="1:11" x14ac:dyDescent="0.2">
      <c r="A374" s="1" t="str">
        <f>IF(B374="","",B374&amp;"|"&amp;COUNTIF(INDEX($B:$B,5):B374,B374))</f>
        <v/>
      </c>
      <c r="B374" s="20"/>
      <c r="C374" s="20"/>
      <c r="D374" s="21" t="str">
        <f>IF(C374="","",IFERROR(INDEX(Deviz!$C$5:$C$204,MATCH(C374,Deviz!$B$5:$B$204,0)),""))</f>
        <v/>
      </c>
      <c r="E374" s="22" t="str">
        <f>IF(C374="","",IFERROR(INDEX(Deviz!$D$5:$D$204,MATCH(C374,Deviz!$B$5:$B$204,0)),""))</f>
        <v/>
      </c>
      <c r="F374" s="23" t="str">
        <f>IF(C374="","",IFERROR(INDEX(Deviz!$F$5:$F$204,MATCH(C374,Deviz!$B$5:$B$204,0)),""))</f>
        <v/>
      </c>
      <c r="G374" s="24"/>
      <c r="H374" s="23" t="str">
        <f t="shared" si="5"/>
        <v/>
      </c>
      <c r="I374" s="20"/>
      <c r="J374" s="25"/>
      <c r="K374" s="26" t="str">
        <f>IF(B374="","",TRIM(IF(AND(C374&lt;&gt;"",D374=""),"Cod inexistent în deviz. ","")&amp;IF(N(G374)&lt;=0,"Lipsește cantitatea. ","")&amp;IF(I374&lt;&gt;"Da","Neconfirmat de beneficiar. ","")&amp;IF(AND(C374&lt;&gt;"",D374&lt;&gt;""),IF(AND(INDEX(Deviz!$H$5:$H$204,MATCH(C374,Deviz!$B$5:$B$204,0))="Suplimentar",INDEX(Deviz!$I$5:$I$204,MATCH(C374,Deviz!$B$5:$B$204,0))&lt;&gt;"Da"),"Suplimentar neaprobat. ",""),"")))</f>
        <v/>
      </c>
    </row>
    <row r="375" spans="1:11" x14ac:dyDescent="0.2">
      <c r="A375" s="1" t="str">
        <f>IF(B375="","",B375&amp;"|"&amp;COUNTIF(INDEX($B:$B,5):B375,B375))</f>
        <v/>
      </c>
      <c r="B375" s="20"/>
      <c r="C375" s="20"/>
      <c r="D375" s="21" t="str">
        <f>IF(C375="","",IFERROR(INDEX(Deviz!$C$5:$C$204,MATCH(C375,Deviz!$B$5:$B$204,0)),""))</f>
        <v/>
      </c>
      <c r="E375" s="22" t="str">
        <f>IF(C375="","",IFERROR(INDEX(Deviz!$D$5:$D$204,MATCH(C375,Deviz!$B$5:$B$204,0)),""))</f>
        <v/>
      </c>
      <c r="F375" s="23" t="str">
        <f>IF(C375="","",IFERROR(INDEX(Deviz!$F$5:$F$204,MATCH(C375,Deviz!$B$5:$B$204,0)),""))</f>
        <v/>
      </c>
      <c r="G375" s="24"/>
      <c r="H375" s="23" t="str">
        <f t="shared" si="5"/>
        <v/>
      </c>
      <c r="I375" s="20"/>
      <c r="J375" s="25"/>
      <c r="K375" s="26" t="str">
        <f>IF(B375="","",TRIM(IF(AND(C375&lt;&gt;"",D375=""),"Cod inexistent în deviz. ","")&amp;IF(N(G375)&lt;=0,"Lipsește cantitatea. ","")&amp;IF(I375&lt;&gt;"Da","Neconfirmat de beneficiar. ","")&amp;IF(AND(C375&lt;&gt;"",D375&lt;&gt;""),IF(AND(INDEX(Deviz!$H$5:$H$204,MATCH(C375,Deviz!$B$5:$B$204,0))="Suplimentar",INDEX(Deviz!$I$5:$I$204,MATCH(C375,Deviz!$B$5:$B$204,0))&lt;&gt;"Da"),"Suplimentar neaprobat. ",""),"")))</f>
        <v/>
      </c>
    </row>
    <row r="376" spans="1:11" x14ac:dyDescent="0.2">
      <c r="A376" s="1" t="str">
        <f>IF(B376="","",B376&amp;"|"&amp;COUNTIF(INDEX($B:$B,5):B376,B376))</f>
        <v/>
      </c>
      <c r="B376" s="20"/>
      <c r="C376" s="20"/>
      <c r="D376" s="21" t="str">
        <f>IF(C376="","",IFERROR(INDEX(Deviz!$C$5:$C$204,MATCH(C376,Deviz!$B$5:$B$204,0)),""))</f>
        <v/>
      </c>
      <c r="E376" s="22" t="str">
        <f>IF(C376="","",IFERROR(INDEX(Deviz!$D$5:$D$204,MATCH(C376,Deviz!$B$5:$B$204,0)),""))</f>
        <v/>
      </c>
      <c r="F376" s="23" t="str">
        <f>IF(C376="","",IFERROR(INDEX(Deviz!$F$5:$F$204,MATCH(C376,Deviz!$B$5:$B$204,0)),""))</f>
        <v/>
      </c>
      <c r="G376" s="24"/>
      <c r="H376" s="23" t="str">
        <f t="shared" si="5"/>
        <v/>
      </c>
      <c r="I376" s="20"/>
      <c r="J376" s="25"/>
      <c r="K376" s="26" t="str">
        <f>IF(B376="","",TRIM(IF(AND(C376&lt;&gt;"",D376=""),"Cod inexistent în deviz. ","")&amp;IF(N(G376)&lt;=0,"Lipsește cantitatea. ","")&amp;IF(I376&lt;&gt;"Da","Neconfirmat de beneficiar. ","")&amp;IF(AND(C376&lt;&gt;"",D376&lt;&gt;""),IF(AND(INDEX(Deviz!$H$5:$H$204,MATCH(C376,Deviz!$B$5:$B$204,0))="Suplimentar",INDEX(Deviz!$I$5:$I$204,MATCH(C376,Deviz!$B$5:$B$204,0))&lt;&gt;"Da"),"Suplimentar neaprobat. ",""),"")))</f>
        <v/>
      </c>
    </row>
    <row r="377" spans="1:11" x14ac:dyDescent="0.2">
      <c r="A377" s="1" t="str">
        <f>IF(B377="","",B377&amp;"|"&amp;COUNTIF(INDEX($B:$B,5):B377,B377))</f>
        <v/>
      </c>
      <c r="B377" s="20"/>
      <c r="C377" s="20"/>
      <c r="D377" s="21" t="str">
        <f>IF(C377="","",IFERROR(INDEX(Deviz!$C$5:$C$204,MATCH(C377,Deviz!$B$5:$B$204,0)),""))</f>
        <v/>
      </c>
      <c r="E377" s="22" t="str">
        <f>IF(C377="","",IFERROR(INDEX(Deviz!$D$5:$D$204,MATCH(C377,Deviz!$B$5:$B$204,0)),""))</f>
        <v/>
      </c>
      <c r="F377" s="23" t="str">
        <f>IF(C377="","",IFERROR(INDEX(Deviz!$F$5:$F$204,MATCH(C377,Deviz!$B$5:$B$204,0)),""))</f>
        <v/>
      </c>
      <c r="G377" s="24"/>
      <c r="H377" s="23" t="str">
        <f t="shared" si="5"/>
        <v/>
      </c>
      <c r="I377" s="20"/>
      <c r="J377" s="25"/>
      <c r="K377" s="26" t="str">
        <f>IF(B377="","",TRIM(IF(AND(C377&lt;&gt;"",D377=""),"Cod inexistent în deviz. ","")&amp;IF(N(G377)&lt;=0,"Lipsește cantitatea. ","")&amp;IF(I377&lt;&gt;"Da","Neconfirmat de beneficiar. ","")&amp;IF(AND(C377&lt;&gt;"",D377&lt;&gt;""),IF(AND(INDEX(Deviz!$H$5:$H$204,MATCH(C377,Deviz!$B$5:$B$204,0))="Suplimentar",INDEX(Deviz!$I$5:$I$204,MATCH(C377,Deviz!$B$5:$B$204,0))&lt;&gt;"Da"),"Suplimentar neaprobat. ",""),"")))</f>
        <v/>
      </c>
    </row>
    <row r="378" spans="1:11" x14ac:dyDescent="0.2">
      <c r="A378" s="1" t="str">
        <f>IF(B378="","",B378&amp;"|"&amp;COUNTIF(INDEX($B:$B,5):B378,B378))</f>
        <v/>
      </c>
      <c r="B378" s="20"/>
      <c r="C378" s="20"/>
      <c r="D378" s="21" t="str">
        <f>IF(C378="","",IFERROR(INDEX(Deviz!$C$5:$C$204,MATCH(C378,Deviz!$B$5:$B$204,0)),""))</f>
        <v/>
      </c>
      <c r="E378" s="22" t="str">
        <f>IF(C378="","",IFERROR(INDEX(Deviz!$D$5:$D$204,MATCH(C378,Deviz!$B$5:$B$204,0)),""))</f>
        <v/>
      </c>
      <c r="F378" s="23" t="str">
        <f>IF(C378="","",IFERROR(INDEX(Deviz!$F$5:$F$204,MATCH(C378,Deviz!$B$5:$B$204,0)),""))</f>
        <v/>
      </c>
      <c r="G378" s="24"/>
      <c r="H378" s="23" t="str">
        <f t="shared" si="5"/>
        <v/>
      </c>
      <c r="I378" s="20"/>
      <c r="J378" s="25"/>
      <c r="K378" s="26" t="str">
        <f>IF(B378="","",TRIM(IF(AND(C378&lt;&gt;"",D378=""),"Cod inexistent în deviz. ","")&amp;IF(N(G378)&lt;=0,"Lipsește cantitatea. ","")&amp;IF(I378&lt;&gt;"Da","Neconfirmat de beneficiar. ","")&amp;IF(AND(C378&lt;&gt;"",D378&lt;&gt;""),IF(AND(INDEX(Deviz!$H$5:$H$204,MATCH(C378,Deviz!$B$5:$B$204,0))="Suplimentar",INDEX(Deviz!$I$5:$I$204,MATCH(C378,Deviz!$B$5:$B$204,0))&lt;&gt;"Da"),"Suplimentar neaprobat. ",""),"")))</f>
        <v/>
      </c>
    </row>
    <row r="379" spans="1:11" x14ac:dyDescent="0.2">
      <c r="A379" s="1" t="str">
        <f>IF(B379="","",B379&amp;"|"&amp;COUNTIF(INDEX($B:$B,5):B379,B379))</f>
        <v/>
      </c>
      <c r="B379" s="20"/>
      <c r="C379" s="20"/>
      <c r="D379" s="21" t="str">
        <f>IF(C379="","",IFERROR(INDEX(Deviz!$C$5:$C$204,MATCH(C379,Deviz!$B$5:$B$204,0)),""))</f>
        <v/>
      </c>
      <c r="E379" s="22" t="str">
        <f>IF(C379="","",IFERROR(INDEX(Deviz!$D$5:$D$204,MATCH(C379,Deviz!$B$5:$B$204,0)),""))</f>
        <v/>
      </c>
      <c r="F379" s="23" t="str">
        <f>IF(C379="","",IFERROR(INDEX(Deviz!$F$5:$F$204,MATCH(C379,Deviz!$B$5:$B$204,0)),""))</f>
        <v/>
      </c>
      <c r="G379" s="24"/>
      <c r="H379" s="23" t="str">
        <f t="shared" si="5"/>
        <v/>
      </c>
      <c r="I379" s="20"/>
      <c r="J379" s="25"/>
      <c r="K379" s="26" t="str">
        <f>IF(B379="","",TRIM(IF(AND(C379&lt;&gt;"",D379=""),"Cod inexistent în deviz. ","")&amp;IF(N(G379)&lt;=0,"Lipsește cantitatea. ","")&amp;IF(I379&lt;&gt;"Da","Neconfirmat de beneficiar. ","")&amp;IF(AND(C379&lt;&gt;"",D379&lt;&gt;""),IF(AND(INDEX(Deviz!$H$5:$H$204,MATCH(C379,Deviz!$B$5:$B$204,0))="Suplimentar",INDEX(Deviz!$I$5:$I$204,MATCH(C379,Deviz!$B$5:$B$204,0))&lt;&gt;"Da"),"Suplimentar neaprobat. ",""),"")))</f>
        <v/>
      </c>
    </row>
    <row r="380" spans="1:11" x14ac:dyDescent="0.2">
      <c r="A380" s="1" t="str">
        <f>IF(B380="","",B380&amp;"|"&amp;COUNTIF(INDEX($B:$B,5):B380,B380))</f>
        <v/>
      </c>
      <c r="B380" s="20"/>
      <c r="C380" s="20"/>
      <c r="D380" s="21" t="str">
        <f>IF(C380="","",IFERROR(INDEX(Deviz!$C$5:$C$204,MATCH(C380,Deviz!$B$5:$B$204,0)),""))</f>
        <v/>
      </c>
      <c r="E380" s="22" t="str">
        <f>IF(C380="","",IFERROR(INDEX(Deviz!$D$5:$D$204,MATCH(C380,Deviz!$B$5:$B$204,0)),""))</f>
        <v/>
      </c>
      <c r="F380" s="23" t="str">
        <f>IF(C380="","",IFERROR(INDEX(Deviz!$F$5:$F$204,MATCH(C380,Deviz!$B$5:$B$204,0)),""))</f>
        <v/>
      </c>
      <c r="G380" s="24"/>
      <c r="H380" s="23" t="str">
        <f t="shared" si="5"/>
        <v/>
      </c>
      <c r="I380" s="20"/>
      <c r="J380" s="25"/>
      <c r="K380" s="26" t="str">
        <f>IF(B380="","",TRIM(IF(AND(C380&lt;&gt;"",D380=""),"Cod inexistent în deviz. ","")&amp;IF(N(G380)&lt;=0,"Lipsește cantitatea. ","")&amp;IF(I380&lt;&gt;"Da","Neconfirmat de beneficiar. ","")&amp;IF(AND(C380&lt;&gt;"",D380&lt;&gt;""),IF(AND(INDEX(Deviz!$H$5:$H$204,MATCH(C380,Deviz!$B$5:$B$204,0))="Suplimentar",INDEX(Deviz!$I$5:$I$204,MATCH(C380,Deviz!$B$5:$B$204,0))&lt;&gt;"Da"),"Suplimentar neaprobat. ",""),"")))</f>
        <v/>
      </c>
    </row>
    <row r="381" spans="1:11" x14ac:dyDescent="0.2">
      <c r="A381" s="1" t="str">
        <f>IF(B381="","",B381&amp;"|"&amp;COUNTIF(INDEX($B:$B,5):B381,B381))</f>
        <v/>
      </c>
      <c r="B381" s="20"/>
      <c r="C381" s="20"/>
      <c r="D381" s="21" t="str">
        <f>IF(C381="","",IFERROR(INDEX(Deviz!$C$5:$C$204,MATCH(C381,Deviz!$B$5:$B$204,0)),""))</f>
        <v/>
      </c>
      <c r="E381" s="22" t="str">
        <f>IF(C381="","",IFERROR(INDEX(Deviz!$D$5:$D$204,MATCH(C381,Deviz!$B$5:$B$204,0)),""))</f>
        <v/>
      </c>
      <c r="F381" s="23" t="str">
        <f>IF(C381="","",IFERROR(INDEX(Deviz!$F$5:$F$204,MATCH(C381,Deviz!$B$5:$B$204,0)),""))</f>
        <v/>
      </c>
      <c r="G381" s="24"/>
      <c r="H381" s="23" t="str">
        <f t="shared" si="5"/>
        <v/>
      </c>
      <c r="I381" s="20"/>
      <c r="J381" s="25"/>
      <c r="K381" s="26" t="str">
        <f>IF(B381="","",TRIM(IF(AND(C381&lt;&gt;"",D381=""),"Cod inexistent în deviz. ","")&amp;IF(N(G381)&lt;=0,"Lipsește cantitatea. ","")&amp;IF(I381&lt;&gt;"Da","Neconfirmat de beneficiar. ","")&amp;IF(AND(C381&lt;&gt;"",D381&lt;&gt;""),IF(AND(INDEX(Deviz!$H$5:$H$204,MATCH(C381,Deviz!$B$5:$B$204,0))="Suplimentar",INDEX(Deviz!$I$5:$I$204,MATCH(C381,Deviz!$B$5:$B$204,0))&lt;&gt;"Da"),"Suplimentar neaprobat. ",""),"")))</f>
        <v/>
      </c>
    </row>
    <row r="382" spans="1:11" x14ac:dyDescent="0.2">
      <c r="A382" s="1" t="str">
        <f>IF(B382="","",B382&amp;"|"&amp;COUNTIF(INDEX($B:$B,5):B382,B382))</f>
        <v/>
      </c>
      <c r="B382" s="20"/>
      <c r="C382" s="20"/>
      <c r="D382" s="21" t="str">
        <f>IF(C382="","",IFERROR(INDEX(Deviz!$C$5:$C$204,MATCH(C382,Deviz!$B$5:$B$204,0)),""))</f>
        <v/>
      </c>
      <c r="E382" s="22" t="str">
        <f>IF(C382="","",IFERROR(INDEX(Deviz!$D$5:$D$204,MATCH(C382,Deviz!$B$5:$B$204,0)),""))</f>
        <v/>
      </c>
      <c r="F382" s="23" t="str">
        <f>IF(C382="","",IFERROR(INDEX(Deviz!$F$5:$F$204,MATCH(C382,Deviz!$B$5:$B$204,0)),""))</f>
        <v/>
      </c>
      <c r="G382" s="24"/>
      <c r="H382" s="23" t="str">
        <f t="shared" si="5"/>
        <v/>
      </c>
      <c r="I382" s="20"/>
      <c r="J382" s="25"/>
      <c r="K382" s="26" t="str">
        <f>IF(B382="","",TRIM(IF(AND(C382&lt;&gt;"",D382=""),"Cod inexistent în deviz. ","")&amp;IF(N(G382)&lt;=0,"Lipsește cantitatea. ","")&amp;IF(I382&lt;&gt;"Da","Neconfirmat de beneficiar. ","")&amp;IF(AND(C382&lt;&gt;"",D382&lt;&gt;""),IF(AND(INDEX(Deviz!$H$5:$H$204,MATCH(C382,Deviz!$B$5:$B$204,0))="Suplimentar",INDEX(Deviz!$I$5:$I$204,MATCH(C382,Deviz!$B$5:$B$204,0))&lt;&gt;"Da"),"Suplimentar neaprobat. ",""),"")))</f>
        <v/>
      </c>
    </row>
    <row r="383" spans="1:11" x14ac:dyDescent="0.2">
      <c r="A383" s="1" t="str">
        <f>IF(B383="","",B383&amp;"|"&amp;COUNTIF(INDEX($B:$B,5):B383,B383))</f>
        <v/>
      </c>
      <c r="B383" s="20"/>
      <c r="C383" s="20"/>
      <c r="D383" s="21" t="str">
        <f>IF(C383="","",IFERROR(INDEX(Deviz!$C$5:$C$204,MATCH(C383,Deviz!$B$5:$B$204,0)),""))</f>
        <v/>
      </c>
      <c r="E383" s="22" t="str">
        <f>IF(C383="","",IFERROR(INDEX(Deviz!$D$5:$D$204,MATCH(C383,Deviz!$B$5:$B$204,0)),""))</f>
        <v/>
      </c>
      <c r="F383" s="23" t="str">
        <f>IF(C383="","",IFERROR(INDEX(Deviz!$F$5:$F$204,MATCH(C383,Deviz!$B$5:$B$204,0)),""))</f>
        <v/>
      </c>
      <c r="G383" s="24"/>
      <c r="H383" s="23" t="str">
        <f t="shared" si="5"/>
        <v/>
      </c>
      <c r="I383" s="20"/>
      <c r="J383" s="25"/>
      <c r="K383" s="26" t="str">
        <f>IF(B383="","",TRIM(IF(AND(C383&lt;&gt;"",D383=""),"Cod inexistent în deviz. ","")&amp;IF(N(G383)&lt;=0,"Lipsește cantitatea. ","")&amp;IF(I383&lt;&gt;"Da","Neconfirmat de beneficiar. ","")&amp;IF(AND(C383&lt;&gt;"",D383&lt;&gt;""),IF(AND(INDEX(Deviz!$H$5:$H$204,MATCH(C383,Deviz!$B$5:$B$204,0))="Suplimentar",INDEX(Deviz!$I$5:$I$204,MATCH(C383,Deviz!$B$5:$B$204,0))&lt;&gt;"Da"),"Suplimentar neaprobat. ",""),"")))</f>
        <v/>
      </c>
    </row>
    <row r="384" spans="1:11" x14ac:dyDescent="0.2">
      <c r="A384" s="1" t="str">
        <f>IF(B384="","",B384&amp;"|"&amp;COUNTIF(INDEX($B:$B,5):B384,B384))</f>
        <v/>
      </c>
      <c r="B384" s="20"/>
      <c r="C384" s="20"/>
      <c r="D384" s="21" t="str">
        <f>IF(C384="","",IFERROR(INDEX(Deviz!$C$5:$C$204,MATCH(C384,Deviz!$B$5:$B$204,0)),""))</f>
        <v/>
      </c>
      <c r="E384" s="22" t="str">
        <f>IF(C384="","",IFERROR(INDEX(Deviz!$D$5:$D$204,MATCH(C384,Deviz!$B$5:$B$204,0)),""))</f>
        <v/>
      </c>
      <c r="F384" s="23" t="str">
        <f>IF(C384="","",IFERROR(INDEX(Deviz!$F$5:$F$204,MATCH(C384,Deviz!$B$5:$B$204,0)),""))</f>
        <v/>
      </c>
      <c r="G384" s="24"/>
      <c r="H384" s="23" t="str">
        <f t="shared" si="5"/>
        <v/>
      </c>
      <c r="I384" s="20"/>
      <c r="J384" s="25"/>
      <c r="K384" s="26" t="str">
        <f>IF(B384="","",TRIM(IF(AND(C384&lt;&gt;"",D384=""),"Cod inexistent în deviz. ","")&amp;IF(N(G384)&lt;=0,"Lipsește cantitatea. ","")&amp;IF(I384&lt;&gt;"Da","Neconfirmat de beneficiar. ","")&amp;IF(AND(C384&lt;&gt;"",D384&lt;&gt;""),IF(AND(INDEX(Deviz!$H$5:$H$204,MATCH(C384,Deviz!$B$5:$B$204,0))="Suplimentar",INDEX(Deviz!$I$5:$I$204,MATCH(C384,Deviz!$B$5:$B$204,0))&lt;&gt;"Da"),"Suplimentar neaprobat. ",""),"")))</f>
        <v/>
      </c>
    </row>
    <row r="385" spans="1:11" x14ac:dyDescent="0.2">
      <c r="A385" s="1" t="str">
        <f>IF(B385="","",B385&amp;"|"&amp;COUNTIF(INDEX($B:$B,5):B385,B385))</f>
        <v/>
      </c>
      <c r="B385" s="20"/>
      <c r="C385" s="20"/>
      <c r="D385" s="21" t="str">
        <f>IF(C385="","",IFERROR(INDEX(Deviz!$C$5:$C$204,MATCH(C385,Deviz!$B$5:$B$204,0)),""))</f>
        <v/>
      </c>
      <c r="E385" s="22" t="str">
        <f>IF(C385="","",IFERROR(INDEX(Deviz!$D$5:$D$204,MATCH(C385,Deviz!$B$5:$B$204,0)),""))</f>
        <v/>
      </c>
      <c r="F385" s="23" t="str">
        <f>IF(C385="","",IFERROR(INDEX(Deviz!$F$5:$F$204,MATCH(C385,Deviz!$B$5:$B$204,0)),""))</f>
        <v/>
      </c>
      <c r="G385" s="24"/>
      <c r="H385" s="23" t="str">
        <f t="shared" si="5"/>
        <v/>
      </c>
      <c r="I385" s="20"/>
      <c r="J385" s="25"/>
      <c r="K385" s="26" t="str">
        <f>IF(B385="","",TRIM(IF(AND(C385&lt;&gt;"",D385=""),"Cod inexistent în deviz. ","")&amp;IF(N(G385)&lt;=0,"Lipsește cantitatea. ","")&amp;IF(I385&lt;&gt;"Da","Neconfirmat de beneficiar. ","")&amp;IF(AND(C385&lt;&gt;"",D385&lt;&gt;""),IF(AND(INDEX(Deviz!$H$5:$H$204,MATCH(C385,Deviz!$B$5:$B$204,0))="Suplimentar",INDEX(Deviz!$I$5:$I$204,MATCH(C385,Deviz!$B$5:$B$204,0))&lt;&gt;"Da"),"Suplimentar neaprobat. ",""),"")))</f>
        <v/>
      </c>
    </row>
    <row r="386" spans="1:11" x14ac:dyDescent="0.2">
      <c r="A386" s="1" t="str">
        <f>IF(B386="","",B386&amp;"|"&amp;COUNTIF(INDEX($B:$B,5):B386,B386))</f>
        <v/>
      </c>
      <c r="B386" s="20"/>
      <c r="C386" s="20"/>
      <c r="D386" s="21" t="str">
        <f>IF(C386="","",IFERROR(INDEX(Deviz!$C$5:$C$204,MATCH(C386,Deviz!$B$5:$B$204,0)),""))</f>
        <v/>
      </c>
      <c r="E386" s="22" t="str">
        <f>IF(C386="","",IFERROR(INDEX(Deviz!$D$5:$D$204,MATCH(C386,Deviz!$B$5:$B$204,0)),""))</f>
        <v/>
      </c>
      <c r="F386" s="23" t="str">
        <f>IF(C386="","",IFERROR(INDEX(Deviz!$F$5:$F$204,MATCH(C386,Deviz!$B$5:$B$204,0)),""))</f>
        <v/>
      </c>
      <c r="G386" s="24"/>
      <c r="H386" s="23" t="str">
        <f t="shared" si="5"/>
        <v/>
      </c>
      <c r="I386" s="20"/>
      <c r="J386" s="25"/>
      <c r="K386" s="26" t="str">
        <f>IF(B386="","",TRIM(IF(AND(C386&lt;&gt;"",D386=""),"Cod inexistent în deviz. ","")&amp;IF(N(G386)&lt;=0,"Lipsește cantitatea. ","")&amp;IF(I386&lt;&gt;"Da","Neconfirmat de beneficiar. ","")&amp;IF(AND(C386&lt;&gt;"",D386&lt;&gt;""),IF(AND(INDEX(Deviz!$H$5:$H$204,MATCH(C386,Deviz!$B$5:$B$204,0))="Suplimentar",INDEX(Deviz!$I$5:$I$204,MATCH(C386,Deviz!$B$5:$B$204,0))&lt;&gt;"Da"),"Suplimentar neaprobat. ",""),"")))</f>
        <v/>
      </c>
    </row>
    <row r="387" spans="1:11" x14ac:dyDescent="0.2">
      <c r="A387" s="1" t="str">
        <f>IF(B387="","",B387&amp;"|"&amp;COUNTIF(INDEX($B:$B,5):B387,B387))</f>
        <v/>
      </c>
      <c r="B387" s="20"/>
      <c r="C387" s="20"/>
      <c r="D387" s="21" t="str">
        <f>IF(C387="","",IFERROR(INDEX(Deviz!$C$5:$C$204,MATCH(C387,Deviz!$B$5:$B$204,0)),""))</f>
        <v/>
      </c>
      <c r="E387" s="22" t="str">
        <f>IF(C387="","",IFERROR(INDEX(Deviz!$D$5:$D$204,MATCH(C387,Deviz!$B$5:$B$204,0)),""))</f>
        <v/>
      </c>
      <c r="F387" s="23" t="str">
        <f>IF(C387="","",IFERROR(INDEX(Deviz!$F$5:$F$204,MATCH(C387,Deviz!$B$5:$B$204,0)),""))</f>
        <v/>
      </c>
      <c r="G387" s="24"/>
      <c r="H387" s="23" t="str">
        <f t="shared" si="5"/>
        <v/>
      </c>
      <c r="I387" s="20"/>
      <c r="J387" s="25"/>
      <c r="K387" s="26" t="str">
        <f>IF(B387="","",TRIM(IF(AND(C387&lt;&gt;"",D387=""),"Cod inexistent în deviz. ","")&amp;IF(N(G387)&lt;=0,"Lipsește cantitatea. ","")&amp;IF(I387&lt;&gt;"Da","Neconfirmat de beneficiar. ","")&amp;IF(AND(C387&lt;&gt;"",D387&lt;&gt;""),IF(AND(INDEX(Deviz!$H$5:$H$204,MATCH(C387,Deviz!$B$5:$B$204,0))="Suplimentar",INDEX(Deviz!$I$5:$I$204,MATCH(C387,Deviz!$B$5:$B$204,0))&lt;&gt;"Da"),"Suplimentar neaprobat. ",""),"")))</f>
        <v/>
      </c>
    </row>
    <row r="388" spans="1:11" x14ac:dyDescent="0.2">
      <c r="A388" s="1" t="str">
        <f>IF(B388="","",B388&amp;"|"&amp;COUNTIF(INDEX($B:$B,5):B388,B388))</f>
        <v/>
      </c>
      <c r="B388" s="20"/>
      <c r="C388" s="20"/>
      <c r="D388" s="21" t="str">
        <f>IF(C388="","",IFERROR(INDEX(Deviz!$C$5:$C$204,MATCH(C388,Deviz!$B$5:$B$204,0)),""))</f>
        <v/>
      </c>
      <c r="E388" s="22" t="str">
        <f>IF(C388="","",IFERROR(INDEX(Deviz!$D$5:$D$204,MATCH(C388,Deviz!$B$5:$B$204,0)),""))</f>
        <v/>
      </c>
      <c r="F388" s="23" t="str">
        <f>IF(C388="","",IFERROR(INDEX(Deviz!$F$5:$F$204,MATCH(C388,Deviz!$B$5:$B$204,0)),""))</f>
        <v/>
      </c>
      <c r="G388" s="24"/>
      <c r="H388" s="23" t="str">
        <f t="shared" si="5"/>
        <v/>
      </c>
      <c r="I388" s="20"/>
      <c r="J388" s="25"/>
      <c r="K388" s="26" t="str">
        <f>IF(B388="","",TRIM(IF(AND(C388&lt;&gt;"",D388=""),"Cod inexistent în deviz. ","")&amp;IF(N(G388)&lt;=0,"Lipsește cantitatea. ","")&amp;IF(I388&lt;&gt;"Da","Neconfirmat de beneficiar. ","")&amp;IF(AND(C388&lt;&gt;"",D388&lt;&gt;""),IF(AND(INDEX(Deviz!$H$5:$H$204,MATCH(C388,Deviz!$B$5:$B$204,0))="Suplimentar",INDEX(Deviz!$I$5:$I$204,MATCH(C388,Deviz!$B$5:$B$204,0))&lt;&gt;"Da"),"Suplimentar neaprobat. ",""),"")))</f>
        <v/>
      </c>
    </row>
    <row r="389" spans="1:11" x14ac:dyDescent="0.2">
      <c r="A389" s="1" t="str">
        <f>IF(B389="","",B389&amp;"|"&amp;COUNTIF(INDEX($B:$B,5):B389,B389))</f>
        <v/>
      </c>
      <c r="B389" s="20"/>
      <c r="C389" s="20"/>
      <c r="D389" s="21" t="str">
        <f>IF(C389="","",IFERROR(INDEX(Deviz!$C$5:$C$204,MATCH(C389,Deviz!$B$5:$B$204,0)),""))</f>
        <v/>
      </c>
      <c r="E389" s="22" t="str">
        <f>IF(C389="","",IFERROR(INDEX(Deviz!$D$5:$D$204,MATCH(C389,Deviz!$B$5:$B$204,0)),""))</f>
        <v/>
      </c>
      <c r="F389" s="23" t="str">
        <f>IF(C389="","",IFERROR(INDEX(Deviz!$F$5:$F$204,MATCH(C389,Deviz!$B$5:$B$204,0)),""))</f>
        <v/>
      </c>
      <c r="G389" s="24"/>
      <c r="H389" s="23" t="str">
        <f t="shared" ref="H389:H452" si="6">IF(OR(N(F389)=0,N(G389)=0),"",ROUND(F389*G389,2))</f>
        <v/>
      </c>
      <c r="I389" s="20"/>
      <c r="J389" s="25"/>
      <c r="K389" s="26" t="str">
        <f>IF(B389="","",TRIM(IF(AND(C389&lt;&gt;"",D389=""),"Cod inexistent în deviz. ","")&amp;IF(N(G389)&lt;=0,"Lipsește cantitatea. ","")&amp;IF(I389&lt;&gt;"Da","Neconfirmat de beneficiar. ","")&amp;IF(AND(C389&lt;&gt;"",D389&lt;&gt;""),IF(AND(INDEX(Deviz!$H$5:$H$204,MATCH(C389,Deviz!$B$5:$B$204,0))="Suplimentar",INDEX(Deviz!$I$5:$I$204,MATCH(C389,Deviz!$B$5:$B$204,0))&lt;&gt;"Da"),"Suplimentar neaprobat. ",""),"")))</f>
        <v/>
      </c>
    </row>
    <row r="390" spans="1:11" x14ac:dyDescent="0.2">
      <c r="A390" s="1" t="str">
        <f>IF(B390="","",B390&amp;"|"&amp;COUNTIF(INDEX($B:$B,5):B390,B390))</f>
        <v/>
      </c>
      <c r="B390" s="20"/>
      <c r="C390" s="20"/>
      <c r="D390" s="21" t="str">
        <f>IF(C390="","",IFERROR(INDEX(Deviz!$C$5:$C$204,MATCH(C390,Deviz!$B$5:$B$204,0)),""))</f>
        <v/>
      </c>
      <c r="E390" s="22" t="str">
        <f>IF(C390="","",IFERROR(INDEX(Deviz!$D$5:$D$204,MATCH(C390,Deviz!$B$5:$B$204,0)),""))</f>
        <v/>
      </c>
      <c r="F390" s="23" t="str">
        <f>IF(C390="","",IFERROR(INDEX(Deviz!$F$5:$F$204,MATCH(C390,Deviz!$B$5:$B$204,0)),""))</f>
        <v/>
      </c>
      <c r="G390" s="24"/>
      <c r="H390" s="23" t="str">
        <f t="shared" si="6"/>
        <v/>
      </c>
      <c r="I390" s="20"/>
      <c r="J390" s="25"/>
      <c r="K390" s="26" t="str">
        <f>IF(B390="","",TRIM(IF(AND(C390&lt;&gt;"",D390=""),"Cod inexistent în deviz. ","")&amp;IF(N(G390)&lt;=0,"Lipsește cantitatea. ","")&amp;IF(I390&lt;&gt;"Da","Neconfirmat de beneficiar. ","")&amp;IF(AND(C390&lt;&gt;"",D390&lt;&gt;""),IF(AND(INDEX(Deviz!$H$5:$H$204,MATCH(C390,Deviz!$B$5:$B$204,0))="Suplimentar",INDEX(Deviz!$I$5:$I$204,MATCH(C390,Deviz!$B$5:$B$204,0))&lt;&gt;"Da"),"Suplimentar neaprobat. ",""),"")))</f>
        <v/>
      </c>
    </row>
    <row r="391" spans="1:11" x14ac:dyDescent="0.2">
      <c r="A391" s="1" t="str">
        <f>IF(B391="","",B391&amp;"|"&amp;COUNTIF(INDEX($B:$B,5):B391,B391))</f>
        <v/>
      </c>
      <c r="B391" s="20"/>
      <c r="C391" s="20"/>
      <c r="D391" s="21" t="str">
        <f>IF(C391="","",IFERROR(INDEX(Deviz!$C$5:$C$204,MATCH(C391,Deviz!$B$5:$B$204,0)),""))</f>
        <v/>
      </c>
      <c r="E391" s="22" t="str">
        <f>IF(C391="","",IFERROR(INDEX(Deviz!$D$5:$D$204,MATCH(C391,Deviz!$B$5:$B$204,0)),""))</f>
        <v/>
      </c>
      <c r="F391" s="23" t="str">
        <f>IF(C391="","",IFERROR(INDEX(Deviz!$F$5:$F$204,MATCH(C391,Deviz!$B$5:$B$204,0)),""))</f>
        <v/>
      </c>
      <c r="G391" s="24"/>
      <c r="H391" s="23" t="str">
        <f t="shared" si="6"/>
        <v/>
      </c>
      <c r="I391" s="20"/>
      <c r="J391" s="25"/>
      <c r="K391" s="26" t="str">
        <f>IF(B391="","",TRIM(IF(AND(C391&lt;&gt;"",D391=""),"Cod inexistent în deviz. ","")&amp;IF(N(G391)&lt;=0,"Lipsește cantitatea. ","")&amp;IF(I391&lt;&gt;"Da","Neconfirmat de beneficiar. ","")&amp;IF(AND(C391&lt;&gt;"",D391&lt;&gt;""),IF(AND(INDEX(Deviz!$H$5:$H$204,MATCH(C391,Deviz!$B$5:$B$204,0))="Suplimentar",INDEX(Deviz!$I$5:$I$204,MATCH(C391,Deviz!$B$5:$B$204,0))&lt;&gt;"Da"),"Suplimentar neaprobat. ",""),"")))</f>
        <v/>
      </c>
    </row>
    <row r="392" spans="1:11" x14ac:dyDescent="0.2">
      <c r="A392" s="1" t="str">
        <f>IF(B392="","",B392&amp;"|"&amp;COUNTIF(INDEX($B:$B,5):B392,B392))</f>
        <v/>
      </c>
      <c r="B392" s="20"/>
      <c r="C392" s="20"/>
      <c r="D392" s="21" t="str">
        <f>IF(C392="","",IFERROR(INDEX(Deviz!$C$5:$C$204,MATCH(C392,Deviz!$B$5:$B$204,0)),""))</f>
        <v/>
      </c>
      <c r="E392" s="22" t="str">
        <f>IF(C392="","",IFERROR(INDEX(Deviz!$D$5:$D$204,MATCH(C392,Deviz!$B$5:$B$204,0)),""))</f>
        <v/>
      </c>
      <c r="F392" s="23" t="str">
        <f>IF(C392="","",IFERROR(INDEX(Deviz!$F$5:$F$204,MATCH(C392,Deviz!$B$5:$B$204,0)),""))</f>
        <v/>
      </c>
      <c r="G392" s="24"/>
      <c r="H392" s="23" t="str">
        <f t="shared" si="6"/>
        <v/>
      </c>
      <c r="I392" s="20"/>
      <c r="J392" s="25"/>
      <c r="K392" s="26" t="str">
        <f>IF(B392="","",TRIM(IF(AND(C392&lt;&gt;"",D392=""),"Cod inexistent în deviz. ","")&amp;IF(N(G392)&lt;=0,"Lipsește cantitatea. ","")&amp;IF(I392&lt;&gt;"Da","Neconfirmat de beneficiar. ","")&amp;IF(AND(C392&lt;&gt;"",D392&lt;&gt;""),IF(AND(INDEX(Deviz!$H$5:$H$204,MATCH(C392,Deviz!$B$5:$B$204,0))="Suplimentar",INDEX(Deviz!$I$5:$I$204,MATCH(C392,Deviz!$B$5:$B$204,0))&lt;&gt;"Da"),"Suplimentar neaprobat. ",""),"")))</f>
        <v/>
      </c>
    </row>
    <row r="393" spans="1:11" x14ac:dyDescent="0.2">
      <c r="A393" s="1" t="str">
        <f>IF(B393="","",B393&amp;"|"&amp;COUNTIF(INDEX($B:$B,5):B393,B393))</f>
        <v/>
      </c>
      <c r="B393" s="20"/>
      <c r="C393" s="20"/>
      <c r="D393" s="21" t="str">
        <f>IF(C393="","",IFERROR(INDEX(Deviz!$C$5:$C$204,MATCH(C393,Deviz!$B$5:$B$204,0)),""))</f>
        <v/>
      </c>
      <c r="E393" s="22" t="str">
        <f>IF(C393="","",IFERROR(INDEX(Deviz!$D$5:$D$204,MATCH(C393,Deviz!$B$5:$B$204,0)),""))</f>
        <v/>
      </c>
      <c r="F393" s="23" t="str">
        <f>IF(C393="","",IFERROR(INDEX(Deviz!$F$5:$F$204,MATCH(C393,Deviz!$B$5:$B$204,0)),""))</f>
        <v/>
      </c>
      <c r="G393" s="24"/>
      <c r="H393" s="23" t="str">
        <f t="shared" si="6"/>
        <v/>
      </c>
      <c r="I393" s="20"/>
      <c r="J393" s="25"/>
      <c r="K393" s="26" t="str">
        <f>IF(B393="","",TRIM(IF(AND(C393&lt;&gt;"",D393=""),"Cod inexistent în deviz. ","")&amp;IF(N(G393)&lt;=0,"Lipsește cantitatea. ","")&amp;IF(I393&lt;&gt;"Da","Neconfirmat de beneficiar. ","")&amp;IF(AND(C393&lt;&gt;"",D393&lt;&gt;""),IF(AND(INDEX(Deviz!$H$5:$H$204,MATCH(C393,Deviz!$B$5:$B$204,0))="Suplimentar",INDEX(Deviz!$I$5:$I$204,MATCH(C393,Deviz!$B$5:$B$204,0))&lt;&gt;"Da"),"Suplimentar neaprobat. ",""),"")))</f>
        <v/>
      </c>
    </row>
    <row r="394" spans="1:11" x14ac:dyDescent="0.2">
      <c r="A394" s="1" t="str">
        <f>IF(B394="","",B394&amp;"|"&amp;COUNTIF(INDEX($B:$B,5):B394,B394))</f>
        <v/>
      </c>
      <c r="B394" s="20"/>
      <c r="C394" s="20"/>
      <c r="D394" s="21" t="str">
        <f>IF(C394="","",IFERROR(INDEX(Deviz!$C$5:$C$204,MATCH(C394,Deviz!$B$5:$B$204,0)),""))</f>
        <v/>
      </c>
      <c r="E394" s="22" t="str">
        <f>IF(C394="","",IFERROR(INDEX(Deviz!$D$5:$D$204,MATCH(C394,Deviz!$B$5:$B$204,0)),""))</f>
        <v/>
      </c>
      <c r="F394" s="23" t="str">
        <f>IF(C394="","",IFERROR(INDEX(Deviz!$F$5:$F$204,MATCH(C394,Deviz!$B$5:$B$204,0)),""))</f>
        <v/>
      </c>
      <c r="G394" s="24"/>
      <c r="H394" s="23" t="str">
        <f t="shared" si="6"/>
        <v/>
      </c>
      <c r="I394" s="20"/>
      <c r="J394" s="25"/>
      <c r="K394" s="26" t="str">
        <f>IF(B394="","",TRIM(IF(AND(C394&lt;&gt;"",D394=""),"Cod inexistent în deviz. ","")&amp;IF(N(G394)&lt;=0,"Lipsește cantitatea. ","")&amp;IF(I394&lt;&gt;"Da","Neconfirmat de beneficiar. ","")&amp;IF(AND(C394&lt;&gt;"",D394&lt;&gt;""),IF(AND(INDEX(Deviz!$H$5:$H$204,MATCH(C394,Deviz!$B$5:$B$204,0))="Suplimentar",INDEX(Deviz!$I$5:$I$204,MATCH(C394,Deviz!$B$5:$B$204,0))&lt;&gt;"Da"),"Suplimentar neaprobat. ",""),"")))</f>
        <v/>
      </c>
    </row>
    <row r="395" spans="1:11" x14ac:dyDescent="0.2">
      <c r="A395" s="1" t="str">
        <f>IF(B395="","",B395&amp;"|"&amp;COUNTIF(INDEX($B:$B,5):B395,B395))</f>
        <v/>
      </c>
      <c r="B395" s="20"/>
      <c r="C395" s="20"/>
      <c r="D395" s="21" t="str">
        <f>IF(C395="","",IFERROR(INDEX(Deviz!$C$5:$C$204,MATCH(C395,Deviz!$B$5:$B$204,0)),""))</f>
        <v/>
      </c>
      <c r="E395" s="22" t="str">
        <f>IF(C395="","",IFERROR(INDEX(Deviz!$D$5:$D$204,MATCH(C395,Deviz!$B$5:$B$204,0)),""))</f>
        <v/>
      </c>
      <c r="F395" s="23" t="str">
        <f>IF(C395="","",IFERROR(INDEX(Deviz!$F$5:$F$204,MATCH(C395,Deviz!$B$5:$B$204,0)),""))</f>
        <v/>
      </c>
      <c r="G395" s="24"/>
      <c r="H395" s="23" t="str">
        <f t="shared" si="6"/>
        <v/>
      </c>
      <c r="I395" s="20"/>
      <c r="J395" s="25"/>
      <c r="K395" s="26" t="str">
        <f>IF(B395="","",TRIM(IF(AND(C395&lt;&gt;"",D395=""),"Cod inexistent în deviz. ","")&amp;IF(N(G395)&lt;=0,"Lipsește cantitatea. ","")&amp;IF(I395&lt;&gt;"Da","Neconfirmat de beneficiar. ","")&amp;IF(AND(C395&lt;&gt;"",D395&lt;&gt;""),IF(AND(INDEX(Deviz!$H$5:$H$204,MATCH(C395,Deviz!$B$5:$B$204,0))="Suplimentar",INDEX(Deviz!$I$5:$I$204,MATCH(C395,Deviz!$B$5:$B$204,0))&lt;&gt;"Da"),"Suplimentar neaprobat. ",""),"")))</f>
        <v/>
      </c>
    </row>
    <row r="396" spans="1:11" x14ac:dyDescent="0.2">
      <c r="A396" s="1" t="str">
        <f>IF(B396="","",B396&amp;"|"&amp;COUNTIF(INDEX($B:$B,5):B396,B396))</f>
        <v/>
      </c>
      <c r="B396" s="20"/>
      <c r="C396" s="20"/>
      <c r="D396" s="21" t="str">
        <f>IF(C396="","",IFERROR(INDEX(Deviz!$C$5:$C$204,MATCH(C396,Deviz!$B$5:$B$204,0)),""))</f>
        <v/>
      </c>
      <c r="E396" s="22" t="str">
        <f>IF(C396="","",IFERROR(INDEX(Deviz!$D$5:$D$204,MATCH(C396,Deviz!$B$5:$B$204,0)),""))</f>
        <v/>
      </c>
      <c r="F396" s="23" t="str">
        <f>IF(C396="","",IFERROR(INDEX(Deviz!$F$5:$F$204,MATCH(C396,Deviz!$B$5:$B$204,0)),""))</f>
        <v/>
      </c>
      <c r="G396" s="24"/>
      <c r="H396" s="23" t="str">
        <f t="shared" si="6"/>
        <v/>
      </c>
      <c r="I396" s="20"/>
      <c r="J396" s="25"/>
      <c r="K396" s="26" t="str">
        <f>IF(B396="","",TRIM(IF(AND(C396&lt;&gt;"",D396=""),"Cod inexistent în deviz. ","")&amp;IF(N(G396)&lt;=0,"Lipsește cantitatea. ","")&amp;IF(I396&lt;&gt;"Da","Neconfirmat de beneficiar. ","")&amp;IF(AND(C396&lt;&gt;"",D396&lt;&gt;""),IF(AND(INDEX(Deviz!$H$5:$H$204,MATCH(C396,Deviz!$B$5:$B$204,0))="Suplimentar",INDEX(Deviz!$I$5:$I$204,MATCH(C396,Deviz!$B$5:$B$204,0))&lt;&gt;"Da"),"Suplimentar neaprobat. ",""),"")))</f>
        <v/>
      </c>
    </row>
    <row r="397" spans="1:11" x14ac:dyDescent="0.2">
      <c r="A397" s="1" t="str">
        <f>IF(B397="","",B397&amp;"|"&amp;COUNTIF(INDEX($B:$B,5):B397,B397))</f>
        <v/>
      </c>
      <c r="B397" s="20"/>
      <c r="C397" s="20"/>
      <c r="D397" s="21" t="str">
        <f>IF(C397="","",IFERROR(INDEX(Deviz!$C$5:$C$204,MATCH(C397,Deviz!$B$5:$B$204,0)),""))</f>
        <v/>
      </c>
      <c r="E397" s="22" t="str">
        <f>IF(C397="","",IFERROR(INDEX(Deviz!$D$5:$D$204,MATCH(C397,Deviz!$B$5:$B$204,0)),""))</f>
        <v/>
      </c>
      <c r="F397" s="23" t="str">
        <f>IF(C397="","",IFERROR(INDEX(Deviz!$F$5:$F$204,MATCH(C397,Deviz!$B$5:$B$204,0)),""))</f>
        <v/>
      </c>
      <c r="G397" s="24"/>
      <c r="H397" s="23" t="str">
        <f t="shared" si="6"/>
        <v/>
      </c>
      <c r="I397" s="20"/>
      <c r="J397" s="25"/>
      <c r="K397" s="26" t="str">
        <f>IF(B397="","",TRIM(IF(AND(C397&lt;&gt;"",D397=""),"Cod inexistent în deviz. ","")&amp;IF(N(G397)&lt;=0,"Lipsește cantitatea. ","")&amp;IF(I397&lt;&gt;"Da","Neconfirmat de beneficiar. ","")&amp;IF(AND(C397&lt;&gt;"",D397&lt;&gt;""),IF(AND(INDEX(Deviz!$H$5:$H$204,MATCH(C397,Deviz!$B$5:$B$204,0))="Suplimentar",INDEX(Deviz!$I$5:$I$204,MATCH(C397,Deviz!$B$5:$B$204,0))&lt;&gt;"Da"),"Suplimentar neaprobat. ",""),"")))</f>
        <v/>
      </c>
    </row>
    <row r="398" spans="1:11" x14ac:dyDescent="0.2">
      <c r="A398" s="1" t="str">
        <f>IF(B398="","",B398&amp;"|"&amp;COUNTIF(INDEX($B:$B,5):B398,B398))</f>
        <v/>
      </c>
      <c r="B398" s="20"/>
      <c r="C398" s="20"/>
      <c r="D398" s="21" t="str">
        <f>IF(C398="","",IFERROR(INDEX(Deviz!$C$5:$C$204,MATCH(C398,Deviz!$B$5:$B$204,0)),""))</f>
        <v/>
      </c>
      <c r="E398" s="22" t="str">
        <f>IF(C398="","",IFERROR(INDEX(Deviz!$D$5:$D$204,MATCH(C398,Deviz!$B$5:$B$204,0)),""))</f>
        <v/>
      </c>
      <c r="F398" s="23" t="str">
        <f>IF(C398="","",IFERROR(INDEX(Deviz!$F$5:$F$204,MATCH(C398,Deviz!$B$5:$B$204,0)),""))</f>
        <v/>
      </c>
      <c r="G398" s="24"/>
      <c r="H398" s="23" t="str">
        <f t="shared" si="6"/>
        <v/>
      </c>
      <c r="I398" s="20"/>
      <c r="J398" s="25"/>
      <c r="K398" s="26" t="str">
        <f>IF(B398="","",TRIM(IF(AND(C398&lt;&gt;"",D398=""),"Cod inexistent în deviz. ","")&amp;IF(N(G398)&lt;=0,"Lipsește cantitatea. ","")&amp;IF(I398&lt;&gt;"Da","Neconfirmat de beneficiar. ","")&amp;IF(AND(C398&lt;&gt;"",D398&lt;&gt;""),IF(AND(INDEX(Deviz!$H$5:$H$204,MATCH(C398,Deviz!$B$5:$B$204,0))="Suplimentar",INDEX(Deviz!$I$5:$I$204,MATCH(C398,Deviz!$B$5:$B$204,0))&lt;&gt;"Da"),"Suplimentar neaprobat. ",""),"")))</f>
        <v/>
      </c>
    </row>
    <row r="399" spans="1:11" x14ac:dyDescent="0.2">
      <c r="A399" s="1" t="str">
        <f>IF(B399="","",B399&amp;"|"&amp;COUNTIF(INDEX($B:$B,5):B399,B399))</f>
        <v/>
      </c>
      <c r="B399" s="20"/>
      <c r="C399" s="20"/>
      <c r="D399" s="21" t="str">
        <f>IF(C399="","",IFERROR(INDEX(Deviz!$C$5:$C$204,MATCH(C399,Deviz!$B$5:$B$204,0)),""))</f>
        <v/>
      </c>
      <c r="E399" s="22" t="str">
        <f>IF(C399="","",IFERROR(INDEX(Deviz!$D$5:$D$204,MATCH(C399,Deviz!$B$5:$B$204,0)),""))</f>
        <v/>
      </c>
      <c r="F399" s="23" t="str">
        <f>IF(C399="","",IFERROR(INDEX(Deviz!$F$5:$F$204,MATCH(C399,Deviz!$B$5:$B$204,0)),""))</f>
        <v/>
      </c>
      <c r="G399" s="24"/>
      <c r="H399" s="23" t="str">
        <f t="shared" si="6"/>
        <v/>
      </c>
      <c r="I399" s="20"/>
      <c r="J399" s="25"/>
      <c r="K399" s="26" t="str">
        <f>IF(B399="","",TRIM(IF(AND(C399&lt;&gt;"",D399=""),"Cod inexistent în deviz. ","")&amp;IF(N(G399)&lt;=0,"Lipsește cantitatea. ","")&amp;IF(I399&lt;&gt;"Da","Neconfirmat de beneficiar. ","")&amp;IF(AND(C399&lt;&gt;"",D399&lt;&gt;""),IF(AND(INDEX(Deviz!$H$5:$H$204,MATCH(C399,Deviz!$B$5:$B$204,0))="Suplimentar",INDEX(Deviz!$I$5:$I$204,MATCH(C399,Deviz!$B$5:$B$204,0))&lt;&gt;"Da"),"Suplimentar neaprobat. ",""),"")))</f>
        <v/>
      </c>
    </row>
    <row r="400" spans="1:11" x14ac:dyDescent="0.2">
      <c r="A400" s="1" t="str">
        <f>IF(B400="","",B400&amp;"|"&amp;COUNTIF(INDEX($B:$B,5):B400,B400))</f>
        <v/>
      </c>
      <c r="B400" s="20"/>
      <c r="C400" s="20"/>
      <c r="D400" s="21" t="str">
        <f>IF(C400="","",IFERROR(INDEX(Deviz!$C$5:$C$204,MATCH(C400,Deviz!$B$5:$B$204,0)),""))</f>
        <v/>
      </c>
      <c r="E400" s="22" t="str">
        <f>IF(C400="","",IFERROR(INDEX(Deviz!$D$5:$D$204,MATCH(C400,Deviz!$B$5:$B$204,0)),""))</f>
        <v/>
      </c>
      <c r="F400" s="23" t="str">
        <f>IF(C400="","",IFERROR(INDEX(Deviz!$F$5:$F$204,MATCH(C400,Deviz!$B$5:$B$204,0)),""))</f>
        <v/>
      </c>
      <c r="G400" s="24"/>
      <c r="H400" s="23" t="str">
        <f t="shared" si="6"/>
        <v/>
      </c>
      <c r="I400" s="20"/>
      <c r="J400" s="25"/>
      <c r="K400" s="26" t="str">
        <f>IF(B400="","",TRIM(IF(AND(C400&lt;&gt;"",D400=""),"Cod inexistent în deviz. ","")&amp;IF(N(G400)&lt;=0,"Lipsește cantitatea. ","")&amp;IF(I400&lt;&gt;"Da","Neconfirmat de beneficiar. ","")&amp;IF(AND(C400&lt;&gt;"",D400&lt;&gt;""),IF(AND(INDEX(Deviz!$H$5:$H$204,MATCH(C400,Deviz!$B$5:$B$204,0))="Suplimentar",INDEX(Deviz!$I$5:$I$204,MATCH(C400,Deviz!$B$5:$B$204,0))&lt;&gt;"Da"),"Suplimentar neaprobat. ",""),"")))</f>
        <v/>
      </c>
    </row>
    <row r="401" spans="1:11" x14ac:dyDescent="0.2">
      <c r="A401" s="1" t="str">
        <f>IF(B401="","",B401&amp;"|"&amp;COUNTIF(INDEX($B:$B,5):B401,B401))</f>
        <v/>
      </c>
      <c r="B401" s="20"/>
      <c r="C401" s="20"/>
      <c r="D401" s="21" t="str">
        <f>IF(C401="","",IFERROR(INDEX(Deviz!$C$5:$C$204,MATCH(C401,Deviz!$B$5:$B$204,0)),""))</f>
        <v/>
      </c>
      <c r="E401" s="22" t="str">
        <f>IF(C401="","",IFERROR(INDEX(Deviz!$D$5:$D$204,MATCH(C401,Deviz!$B$5:$B$204,0)),""))</f>
        <v/>
      </c>
      <c r="F401" s="23" t="str">
        <f>IF(C401="","",IFERROR(INDEX(Deviz!$F$5:$F$204,MATCH(C401,Deviz!$B$5:$B$204,0)),""))</f>
        <v/>
      </c>
      <c r="G401" s="24"/>
      <c r="H401" s="23" t="str">
        <f t="shared" si="6"/>
        <v/>
      </c>
      <c r="I401" s="20"/>
      <c r="J401" s="25"/>
      <c r="K401" s="26" t="str">
        <f>IF(B401="","",TRIM(IF(AND(C401&lt;&gt;"",D401=""),"Cod inexistent în deviz. ","")&amp;IF(N(G401)&lt;=0,"Lipsește cantitatea. ","")&amp;IF(I401&lt;&gt;"Da","Neconfirmat de beneficiar. ","")&amp;IF(AND(C401&lt;&gt;"",D401&lt;&gt;""),IF(AND(INDEX(Deviz!$H$5:$H$204,MATCH(C401,Deviz!$B$5:$B$204,0))="Suplimentar",INDEX(Deviz!$I$5:$I$204,MATCH(C401,Deviz!$B$5:$B$204,0))&lt;&gt;"Da"),"Suplimentar neaprobat. ",""),"")))</f>
        <v/>
      </c>
    </row>
    <row r="402" spans="1:11" x14ac:dyDescent="0.2">
      <c r="A402" s="1" t="str">
        <f>IF(B402="","",B402&amp;"|"&amp;COUNTIF(INDEX($B:$B,5):B402,B402))</f>
        <v/>
      </c>
      <c r="B402" s="20"/>
      <c r="C402" s="20"/>
      <c r="D402" s="21" t="str">
        <f>IF(C402="","",IFERROR(INDEX(Deviz!$C$5:$C$204,MATCH(C402,Deviz!$B$5:$B$204,0)),""))</f>
        <v/>
      </c>
      <c r="E402" s="22" t="str">
        <f>IF(C402="","",IFERROR(INDEX(Deviz!$D$5:$D$204,MATCH(C402,Deviz!$B$5:$B$204,0)),""))</f>
        <v/>
      </c>
      <c r="F402" s="23" t="str">
        <f>IF(C402="","",IFERROR(INDEX(Deviz!$F$5:$F$204,MATCH(C402,Deviz!$B$5:$B$204,0)),""))</f>
        <v/>
      </c>
      <c r="G402" s="24"/>
      <c r="H402" s="23" t="str">
        <f t="shared" si="6"/>
        <v/>
      </c>
      <c r="I402" s="20"/>
      <c r="J402" s="25"/>
      <c r="K402" s="26" t="str">
        <f>IF(B402="","",TRIM(IF(AND(C402&lt;&gt;"",D402=""),"Cod inexistent în deviz. ","")&amp;IF(N(G402)&lt;=0,"Lipsește cantitatea. ","")&amp;IF(I402&lt;&gt;"Da","Neconfirmat de beneficiar. ","")&amp;IF(AND(C402&lt;&gt;"",D402&lt;&gt;""),IF(AND(INDEX(Deviz!$H$5:$H$204,MATCH(C402,Deviz!$B$5:$B$204,0))="Suplimentar",INDEX(Deviz!$I$5:$I$204,MATCH(C402,Deviz!$B$5:$B$204,0))&lt;&gt;"Da"),"Suplimentar neaprobat. ",""),"")))</f>
        <v/>
      </c>
    </row>
    <row r="403" spans="1:11" x14ac:dyDescent="0.2">
      <c r="A403" s="1" t="str">
        <f>IF(B403="","",B403&amp;"|"&amp;COUNTIF(INDEX($B:$B,5):B403,B403))</f>
        <v/>
      </c>
      <c r="B403" s="20"/>
      <c r="C403" s="20"/>
      <c r="D403" s="21" t="str">
        <f>IF(C403="","",IFERROR(INDEX(Deviz!$C$5:$C$204,MATCH(C403,Deviz!$B$5:$B$204,0)),""))</f>
        <v/>
      </c>
      <c r="E403" s="22" t="str">
        <f>IF(C403="","",IFERROR(INDEX(Deviz!$D$5:$D$204,MATCH(C403,Deviz!$B$5:$B$204,0)),""))</f>
        <v/>
      </c>
      <c r="F403" s="23" t="str">
        <f>IF(C403="","",IFERROR(INDEX(Deviz!$F$5:$F$204,MATCH(C403,Deviz!$B$5:$B$204,0)),""))</f>
        <v/>
      </c>
      <c r="G403" s="24"/>
      <c r="H403" s="23" t="str">
        <f t="shared" si="6"/>
        <v/>
      </c>
      <c r="I403" s="20"/>
      <c r="J403" s="25"/>
      <c r="K403" s="26" t="str">
        <f>IF(B403="","",TRIM(IF(AND(C403&lt;&gt;"",D403=""),"Cod inexistent în deviz. ","")&amp;IF(N(G403)&lt;=0,"Lipsește cantitatea. ","")&amp;IF(I403&lt;&gt;"Da","Neconfirmat de beneficiar. ","")&amp;IF(AND(C403&lt;&gt;"",D403&lt;&gt;""),IF(AND(INDEX(Deviz!$H$5:$H$204,MATCH(C403,Deviz!$B$5:$B$204,0))="Suplimentar",INDEX(Deviz!$I$5:$I$204,MATCH(C403,Deviz!$B$5:$B$204,0))&lt;&gt;"Da"),"Suplimentar neaprobat. ",""),"")))</f>
        <v/>
      </c>
    </row>
    <row r="404" spans="1:11" x14ac:dyDescent="0.2">
      <c r="A404" s="1" t="str">
        <f>IF(B404="","",B404&amp;"|"&amp;COUNTIF(INDEX($B:$B,5):B404,B404))</f>
        <v/>
      </c>
      <c r="B404" s="20"/>
      <c r="C404" s="20"/>
      <c r="D404" s="21" t="str">
        <f>IF(C404="","",IFERROR(INDEX(Deviz!$C$5:$C$204,MATCH(C404,Deviz!$B$5:$B$204,0)),""))</f>
        <v/>
      </c>
      <c r="E404" s="22" t="str">
        <f>IF(C404="","",IFERROR(INDEX(Deviz!$D$5:$D$204,MATCH(C404,Deviz!$B$5:$B$204,0)),""))</f>
        <v/>
      </c>
      <c r="F404" s="23" t="str">
        <f>IF(C404="","",IFERROR(INDEX(Deviz!$F$5:$F$204,MATCH(C404,Deviz!$B$5:$B$204,0)),""))</f>
        <v/>
      </c>
      <c r="G404" s="24"/>
      <c r="H404" s="23" t="str">
        <f t="shared" si="6"/>
        <v/>
      </c>
      <c r="I404" s="20"/>
      <c r="J404" s="25"/>
      <c r="K404" s="26" t="str">
        <f>IF(B404="","",TRIM(IF(AND(C404&lt;&gt;"",D404=""),"Cod inexistent în deviz. ","")&amp;IF(N(G404)&lt;=0,"Lipsește cantitatea. ","")&amp;IF(I404&lt;&gt;"Da","Neconfirmat de beneficiar. ","")&amp;IF(AND(C404&lt;&gt;"",D404&lt;&gt;""),IF(AND(INDEX(Deviz!$H$5:$H$204,MATCH(C404,Deviz!$B$5:$B$204,0))="Suplimentar",INDEX(Deviz!$I$5:$I$204,MATCH(C404,Deviz!$B$5:$B$204,0))&lt;&gt;"Da"),"Suplimentar neaprobat. ",""),"")))</f>
        <v/>
      </c>
    </row>
    <row r="405" spans="1:11" x14ac:dyDescent="0.2">
      <c r="A405" s="1" t="str">
        <f>IF(B405="","",B405&amp;"|"&amp;COUNTIF(INDEX($B:$B,5):B405,B405))</f>
        <v/>
      </c>
      <c r="B405" s="20"/>
      <c r="C405" s="20"/>
      <c r="D405" s="21" t="str">
        <f>IF(C405="","",IFERROR(INDEX(Deviz!$C$5:$C$204,MATCH(C405,Deviz!$B$5:$B$204,0)),""))</f>
        <v/>
      </c>
      <c r="E405" s="22" t="str">
        <f>IF(C405="","",IFERROR(INDEX(Deviz!$D$5:$D$204,MATCH(C405,Deviz!$B$5:$B$204,0)),""))</f>
        <v/>
      </c>
      <c r="F405" s="23" t="str">
        <f>IF(C405="","",IFERROR(INDEX(Deviz!$F$5:$F$204,MATCH(C405,Deviz!$B$5:$B$204,0)),""))</f>
        <v/>
      </c>
      <c r="G405" s="24"/>
      <c r="H405" s="23" t="str">
        <f t="shared" si="6"/>
        <v/>
      </c>
      <c r="I405" s="20"/>
      <c r="J405" s="25"/>
      <c r="K405" s="26" t="str">
        <f>IF(B405="","",TRIM(IF(AND(C405&lt;&gt;"",D405=""),"Cod inexistent în deviz. ","")&amp;IF(N(G405)&lt;=0,"Lipsește cantitatea. ","")&amp;IF(I405&lt;&gt;"Da","Neconfirmat de beneficiar. ","")&amp;IF(AND(C405&lt;&gt;"",D405&lt;&gt;""),IF(AND(INDEX(Deviz!$H$5:$H$204,MATCH(C405,Deviz!$B$5:$B$204,0))="Suplimentar",INDEX(Deviz!$I$5:$I$204,MATCH(C405,Deviz!$B$5:$B$204,0))&lt;&gt;"Da"),"Suplimentar neaprobat. ",""),"")))</f>
        <v/>
      </c>
    </row>
    <row r="406" spans="1:11" x14ac:dyDescent="0.2">
      <c r="A406" s="1" t="str">
        <f>IF(B406="","",B406&amp;"|"&amp;COUNTIF(INDEX($B:$B,5):B406,B406))</f>
        <v/>
      </c>
      <c r="B406" s="20"/>
      <c r="C406" s="20"/>
      <c r="D406" s="21" t="str">
        <f>IF(C406="","",IFERROR(INDEX(Deviz!$C$5:$C$204,MATCH(C406,Deviz!$B$5:$B$204,0)),""))</f>
        <v/>
      </c>
      <c r="E406" s="22" t="str">
        <f>IF(C406="","",IFERROR(INDEX(Deviz!$D$5:$D$204,MATCH(C406,Deviz!$B$5:$B$204,0)),""))</f>
        <v/>
      </c>
      <c r="F406" s="23" t="str">
        <f>IF(C406="","",IFERROR(INDEX(Deviz!$F$5:$F$204,MATCH(C406,Deviz!$B$5:$B$204,0)),""))</f>
        <v/>
      </c>
      <c r="G406" s="24"/>
      <c r="H406" s="23" t="str">
        <f t="shared" si="6"/>
        <v/>
      </c>
      <c r="I406" s="20"/>
      <c r="J406" s="25"/>
      <c r="K406" s="26" t="str">
        <f>IF(B406="","",TRIM(IF(AND(C406&lt;&gt;"",D406=""),"Cod inexistent în deviz. ","")&amp;IF(N(G406)&lt;=0,"Lipsește cantitatea. ","")&amp;IF(I406&lt;&gt;"Da","Neconfirmat de beneficiar. ","")&amp;IF(AND(C406&lt;&gt;"",D406&lt;&gt;""),IF(AND(INDEX(Deviz!$H$5:$H$204,MATCH(C406,Deviz!$B$5:$B$204,0))="Suplimentar",INDEX(Deviz!$I$5:$I$204,MATCH(C406,Deviz!$B$5:$B$204,0))&lt;&gt;"Da"),"Suplimentar neaprobat. ",""),"")))</f>
        <v/>
      </c>
    </row>
    <row r="407" spans="1:11" x14ac:dyDescent="0.2">
      <c r="A407" s="1" t="str">
        <f>IF(B407="","",B407&amp;"|"&amp;COUNTIF(INDEX($B:$B,5):B407,B407))</f>
        <v/>
      </c>
      <c r="B407" s="20"/>
      <c r="C407" s="20"/>
      <c r="D407" s="21" t="str">
        <f>IF(C407="","",IFERROR(INDEX(Deviz!$C$5:$C$204,MATCH(C407,Deviz!$B$5:$B$204,0)),""))</f>
        <v/>
      </c>
      <c r="E407" s="22" t="str">
        <f>IF(C407="","",IFERROR(INDEX(Deviz!$D$5:$D$204,MATCH(C407,Deviz!$B$5:$B$204,0)),""))</f>
        <v/>
      </c>
      <c r="F407" s="23" t="str">
        <f>IF(C407="","",IFERROR(INDEX(Deviz!$F$5:$F$204,MATCH(C407,Deviz!$B$5:$B$204,0)),""))</f>
        <v/>
      </c>
      <c r="G407" s="24"/>
      <c r="H407" s="23" t="str">
        <f t="shared" si="6"/>
        <v/>
      </c>
      <c r="I407" s="20"/>
      <c r="J407" s="25"/>
      <c r="K407" s="26" t="str">
        <f>IF(B407="","",TRIM(IF(AND(C407&lt;&gt;"",D407=""),"Cod inexistent în deviz. ","")&amp;IF(N(G407)&lt;=0,"Lipsește cantitatea. ","")&amp;IF(I407&lt;&gt;"Da","Neconfirmat de beneficiar. ","")&amp;IF(AND(C407&lt;&gt;"",D407&lt;&gt;""),IF(AND(INDEX(Deviz!$H$5:$H$204,MATCH(C407,Deviz!$B$5:$B$204,0))="Suplimentar",INDEX(Deviz!$I$5:$I$204,MATCH(C407,Deviz!$B$5:$B$204,0))&lt;&gt;"Da"),"Suplimentar neaprobat. ",""),"")))</f>
        <v/>
      </c>
    </row>
    <row r="408" spans="1:11" x14ac:dyDescent="0.2">
      <c r="A408" s="1" t="str">
        <f>IF(B408="","",B408&amp;"|"&amp;COUNTIF(INDEX($B:$B,5):B408,B408))</f>
        <v/>
      </c>
      <c r="B408" s="20"/>
      <c r="C408" s="20"/>
      <c r="D408" s="21" t="str">
        <f>IF(C408="","",IFERROR(INDEX(Deviz!$C$5:$C$204,MATCH(C408,Deviz!$B$5:$B$204,0)),""))</f>
        <v/>
      </c>
      <c r="E408" s="22" t="str">
        <f>IF(C408="","",IFERROR(INDEX(Deviz!$D$5:$D$204,MATCH(C408,Deviz!$B$5:$B$204,0)),""))</f>
        <v/>
      </c>
      <c r="F408" s="23" t="str">
        <f>IF(C408="","",IFERROR(INDEX(Deviz!$F$5:$F$204,MATCH(C408,Deviz!$B$5:$B$204,0)),""))</f>
        <v/>
      </c>
      <c r="G408" s="24"/>
      <c r="H408" s="23" t="str">
        <f t="shared" si="6"/>
        <v/>
      </c>
      <c r="I408" s="20"/>
      <c r="J408" s="25"/>
      <c r="K408" s="26" t="str">
        <f>IF(B408="","",TRIM(IF(AND(C408&lt;&gt;"",D408=""),"Cod inexistent în deviz. ","")&amp;IF(N(G408)&lt;=0,"Lipsește cantitatea. ","")&amp;IF(I408&lt;&gt;"Da","Neconfirmat de beneficiar. ","")&amp;IF(AND(C408&lt;&gt;"",D408&lt;&gt;""),IF(AND(INDEX(Deviz!$H$5:$H$204,MATCH(C408,Deviz!$B$5:$B$204,0))="Suplimentar",INDEX(Deviz!$I$5:$I$204,MATCH(C408,Deviz!$B$5:$B$204,0))&lt;&gt;"Da"),"Suplimentar neaprobat. ",""),"")))</f>
        <v/>
      </c>
    </row>
    <row r="409" spans="1:11" x14ac:dyDescent="0.2">
      <c r="A409" s="1" t="str">
        <f>IF(B409="","",B409&amp;"|"&amp;COUNTIF(INDEX($B:$B,5):B409,B409))</f>
        <v/>
      </c>
      <c r="B409" s="20"/>
      <c r="C409" s="20"/>
      <c r="D409" s="21" t="str">
        <f>IF(C409="","",IFERROR(INDEX(Deviz!$C$5:$C$204,MATCH(C409,Deviz!$B$5:$B$204,0)),""))</f>
        <v/>
      </c>
      <c r="E409" s="22" t="str">
        <f>IF(C409="","",IFERROR(INDEX(Deviz!$D$5:$D$204,MATCH(C409,Deviz!$B$5:$B$204,0)),""))</f>
        <v/>
      </c>
      <c r="F409" s="23" t="str">
        <f>IF(C409="","",IFERROR(INDEX(Deviz!$F$5:$F$204,MATCH(C409,Deviz!$B$5:$B$204,0)),""))</f>
        <v/>
      </c>
      <c r="G409" s="24"/>
      <c r="H409" s="23" t="str">
        <f t="shared" si="6"/>
        <v/>
      </c>
      <c r="I409" s="20"/>
      <c r="J409" s="25"/>
      <c r="K409" s="26" t="str">
        <f>IF(B409="","",TRIM(IF(AND(C409&lt;&gt;"",D409=""),"Cod inexistent în deviz. ","")&amp;IF(N(G409)&lt;=0,"Lipsește cantitatea. ","")&amp;IF(I409&lt;&gt;"Da","Neconfirmat de beneficiar. ","")&amp;IF(AND(C409&lt;&gt;"",D409&lt;&gt;""),IF(AND(INDEX(Deviz!$H$5:$H$204,MATCH(C409,Deviz!$B$5:$B$204,0))="Suplimentar",INDEX(Deviz!$I$5:$I$204,MATCH(C409,Deviz!$B$5:$B$204,0))&lt;&gt;"Da"),"Suplimentar neaprobat. ",""),"")))</f>
        <v/>
      </c>
    </row>
    <row r="410" spans="1:11" x14ac:dyDescent="0.2">
      <c r="A410" s="1" t="str">
        <f>IF(B410="","",B410&amp;"|"&amp;COUNTIF(INDEX($B:$B,5):B410,B410))</f>
        <v/>
      </c>
      <c r="B410" s="20"/>
      <c r="C410" s="20"/>
      <c r="D410" s="21" t="str">
        <f>IF(C410="","",IFERROR(INDEX(Deviz!$C$5:$C$204,MATCH(C410,Deviz!$B$5:$B$204,0)),""))</f>
        <v/>
      </c>
      <c r="E410" s="22" t="str">
        <f>IF(C410="","",IFERROR(INDEX(Deviz!$D$5:$D$204,MATCH(C410,Deviz!$B$5:$B$204,0)),""))</f>
        <v/>
      </c>
      <c r="F410" s="23" t="str">
        <f>IF(C410="","",IFERROR(INDEX(Deviz!$F$5:$F$204,MATCH(C410,Deviz!$B$5:$B$204,0)),""))</f>
        <v/>
      </c>
      <c r="G410" s="24"/>
      <c r="H410" s="23" t="str">
        <f t="shared" si="6"/>
        <v/>
      </c>
      <c r="I410" s="20"/>
      <c r="J410" s="25"/>
      <c r="K410" s="26" t="str">
        <f>IF(B410="","",TRIM(IF(AND(C410&lt;&gt;"",D410=""),"Cod inexistent în deviz. ","")&amp;IF(N(G410)&lt;=0,"Lipsește cantitatea. ","")&amp;IF(I410&lt;&gt;"Da","Neconfirmat de beneficiar. ","")&amp;IF(AND(C410&lt;&gt;"",D410&lt;&gt;""),IF(AND(INDEX(Deviz!$H$5:$H$204,MATCH(C410,Deviz!$B$5:$B$204,0))="Suplimentar",INDEX(Deviz!$I$5:$I$204,MATCH(C410,Deviz!$B$5:$B$204,0))&lt;&gt;"Da"),"Suplimentar neaprobat. ",""),"")))</f>
        <v/>
      </c>
    </row>
    <row r="411" spans="1:11" x14ac:dyDescent="0.2">
      <c r="A411" s="1" t="str">
        <f>IF(B411="","",B411&amp;"|"&amp;COUNTIF(INDEX($B:$B,5):B411,B411))</f>
        <v/>
      </c>
      <c r="B411" s="20"/>
      <c r="C411" s="20"/>
      <c r="D411" s="21" t="str">
        <f>IF(C411="","",IFERROR(INDEX(Deviz!$C$5:$C$204,MATCH(C411,Deviz!$B$5:$B$204,0)),""))</f>
        <v/>
      </c>
      <c r="E411" s="22" t="str">
        <f>IF(C411="","",IFERROR(INDEX(Deviz!$D$5:$D$204,MATCH(C411,Deviz!$B$5:$B$204,0)),""))</f>
        <v/>
      </c>
      <c r="F411" s="23" t="str">
        <f>IF(C411="","",IFERROR(INDEX(Deviz!$F$5:$F$204,MATCH(C411,Deviz!$B$5:$B$204,0)),""))</f>
        <v/>
      </c>
      <c r="G411" s="24"/>
      <c r="H411" s="23" t="str">
        <f t="shared" si="6"/>
        <v/>
      </c>
      <c r="I411" s="20"/>
      <c r="J411" s="25"/>
      <c r="K411" s="26" t="str">
        <f>IF(B411="","",TRIM(IF(AND(C411&lt;&gt;"",D411=""),"Cod inexistent în deviz. ","")&amp;IF(N(G411)&lt;=0,"Lipsește cantitatea. ","")&amp;IF(I411&lt;&gt;"Da","Neconfirmat de beneficiar. ","")&amp;IF(AND(C411&lt;&gt;"",D411&lt;&gt;""),IF(AND(INDEX(Deviz!$H$5:$H$204,MATCH(C411,Deviz!$B$5:$B$204,0))="Suplimentar",INDEX(Deviz!$I$5:$I$204,MATCH(C411,Deviz!$B$5:$B$204,0))&lt;&gt;"Da"),"Suplimentar neaprobat. ",""),"")))</f>
        <v/>
      </c>
    </row>
    <row r="412" spans="1:11" x14ac:dyDescent="0.2">
      <c r="A412" s="1" t="str">
        <f>IF(B412="","",B412&amp;"|"&amp;COUNTIF(INDEX($B:$B,5):B412,B412))</f>
        <v/>
      </c>
      <c r="B412" s="20"/>
      <c r="C412" s="20"/>
      <c r="D412" s="21" t="str">
        <f>IF(C412="","",IFERROR(INDEX(Deviz!$C$5:$C$204,MATCH(C412,Deviz!$B$5:$B$204,0)),""))</f>
        <v/>
      </c>
      <c r="E412" s="22" t="str">
        <f>IF(C412="","",IFERROR(INDEX(Deviz!$D$5:$D$204,MATCH(C412,Deviz!$B$5:$B$204,0)),""))</f>
        <v/>
      </c>
      <c r="F412" s="23" t="str">
        <f>IF(C412="","",IFERROR(INDEX(Deviz!$F$5:$F$204,MATCH(C412,Deviz!$B$5:$B$204,0)),""))</f>
        <v/>
      </c>
      <c r="G412" s="24"/>
      <c r="H412" s="23" t="str">
        <f t="shared" si="6"/>
        <v/>
      </c>
      <c r="I412" s="20"/>
      <c r="J412" s="25"/>
      <c r="K412" s="26" t="str">
        <f>IF(B412="","",TRIM(IF(AND(C412&lt;&gt;"",D412=""),"Cod inexistent în deviz. ","")&amp;IF(N(G412)&lt;=0,"Lipsește cantitatea. ","")&amp;IF(I412&lt;&gt;"Da","Neconfirmat de beneficiar. ","")&amp;IF(AND(C412&lt;&gt;"",D412&lt;&gt;""),IF(AND(INDEX(Deviz!$H$5:$H$204,MATCH(C412,Deviz!$B$5:$B$204,0))="Suplimentar",INDEX(Deviz!$I$5:$I$204,MATCH(C412,Deviz!$B$5:$B$204,0))&lt;&gt;"Da"),"Suplimentar neaprobat. ",""),"")))</f>
        <v/>
      </c>
    </row>
    <row r="413" spans="1:11" x14ac:dyDescent="0.2">
      <c r="A413" s="1" t="str">
        <f>IF(B413="","",B413&amp;"|"&amp;COUNTIF(INDEX($B:$B,5):B413,B413))</f>
        <v/>
      </c>
      <c r="B413" s="20"/>
      <c r="C413" s="20"/>
      <c r="D413" s="21" t="str">
        <f>IF(C413="","",IFERROR(INDEX(Deviz!$C$5:$C$204,MATCH(C413,Deviz!$B$5:$B$204,0)),""))</f>
        <v/>
      </c>
      <c r="E413" s="22" t="str">
        <f>IF(C413="","",IFERROR(INDEX(Deviz!$D$5:$D$204,MATCH(C413,Deviz!$B$5:$B$204,0)),""))</f>
        <v/>
      </c>
      <c r="F413" s="23" t="str">
        <f>IF(C413="","",IFERROR(INDEX(Deviz!$F$5:$F$204,MATCH(C413,Deviz!$B$5:$B$204,0)),""))</f>
        <v/>
      </c>
      <c r="G413" s="24"/>
      <c r="H413" s="23" t="str">
        <f t="shared" si="6"/>
        <v/>
      </c>
      <c r="I413" s="20"/>
      <c r="J413" s="25"/>
      <c r="K413" s="26" t="str">
        <f>IF(B413="","",TRIM(IF(AND(C413&lt;&gt;"",D413=""),"Cod inexistent în deviz. ","")&amp;IF(N(G413)&lt;=0,"Lipsește cantitatea. ","")&amp;IF(I413&lt;&gt;"Da","Neconfirmat de beneficiar. ","")&amp;IF(AND(C413&lt;&gt;"",D413&lt;&gt;""),IF(AND(INDEX(Deviz!$H$5:$H$204,MATCH(C413,Deviz!$B$5:$B$204,0))="Suplimentar",INDEX(Deviz!$I$5:$I$204,MATCH(C413,Deviz!$B$5:$B$204,0))&lt;&gt;"Da"),"Suplimentar neaprobat. ",""),"")))</f>
        <v/>
      </c>
    </row>
    <row r="414" spans="1:11" x14ac:dyDescent="0.2">
      <c r="A414" s="1" t="str">
        <f>IF(B414="","",B414&amp;"|"&amp;COUNTIF(INDEX($B:$B,5):B414,B414))</f>
        <v/>
      </c>
      <c r="B414" s="20"/>
      <c r="C414" s="20"/>
      <c r="D414" s="21" t="str">
        <f>IF(C414="","",IFERROR(INDEX(Deviz!$C$5:$C$204,MATCH(C414,Deviz!$B$5:$B$204,0)),""))</f>
        <v/>
      </c>
      <c r="E414" s="22" t="str">
        <f>IF(C414="","",IFERROR(INDEX(Deviz!$D$5:$D$204,MATCH(C414,Deviz!$B$5:$B$204,0)),""))</f>
        <v/>
      </c>
      <c r="F414" s="23" t="str">
        <f>IF(C414="","",IFERROR(INDEX(Deviz!$F$5:$F$204,MATCH(C414,Deviz!$B$5:$B$204,0)),""))</f>
        <v/>
      </c>
      <c r="G414" s="24"/>
      <c r="H414" s="23" t="str">
        <f t="shared" si="6"/>
        <v/>
      </c>
      <c r="I414" s="20"/>
      <c r="J414" s="25"/>
      <c r="K414" s="26" t="str">
        <f>IF(B414="","",TRIM(IF(AND(C414&lt;&gt;"",D414=""),"Cod inexistent în deviz. ","")&amp;IF(N(G414)&lt;=0,"Lipsește cantitatea. ","")&amp;IF(I414&lt;&gt;"Da","Neconfirmat de beneficiar. ","")&amp;IF(AND(C414&lt;&gt;"",D414&lt;&gt;""),IF(AND(INDEX(Deviz!$H$5:$H$204,MATCH(C414,Deviz!$B$5:$B$204,0))="Suplimentar",INDEX(Deviz!$I$5:$I$204,MATCH(C414,Deviz!$B$5:$B$204,0))&lt;&gt;"Da"),"Suplimentar neaprobat. ",""),"")))</f>
        <v/>
      </c>
    </row>
    <row r="415" spans="1:11" x14ac:dyDescent="0.2">
      <c r="A415" s="1" t="str">
        <f>IF(B415="","",B415&amp;"|"&amp;COUNTIF(INDEX($B:$B,5):B415,B415))</f>
        <v/>
      </c>
      <c r="B415" s="20"/>
      <c r="C415" s="20"/>
      <c r="D415" s="21" t="str">
        <f>IF(C415="","",IFERROR(INDEX(Deviz!$C$5:$C$204,MATCH(C415,Deviz!$B$5:$B$204,0)),""))</f>
        <v/>
      </c>
      <c r="E415" s="22" t="str">
        <f>IF(C415="","",IFERROR(INDEX(Deviz!$D$5:$D$204,MATCH(C415,Deviz!$B$5:$B$204,0)),""))</f>
        <v/>
      </c>
      <c r="F415" s="23" t="str">
        <f>IF(C415="","",IFERROR(INDEX(Deviz!$F$5:$F$204,MATCH(C415,Deviz!$B$5:$B$204,0)),""))</f>
        <v/>
      </c>
      <c r="G415" s="24"/>
      <c r="H415" s="23" t="str">
        <f t="shared" si="6"/>
        <v/>
      </c>
      <c r="I415" s="20"/>
      <c r="J415" s="25"/>
      <c r="K415" s="26" t="str">
        <f>IF(B415="","",TRIM(IF(AND(C415&lt;&gt;"",D415=""),"Cod inexistent în deviz. ","")&amp;IF(N(G415)&lt;=0,"Lipsește cantitatea. ","")&amp;IF(I415&lt;&gt;"Da","Neconfirmat de beneficiar. ","")&amp;IF(AND(C415&lt;&gt;"",D415&lt;&gt;""),IF(AND(INDEX(Deviz!$H$5:$H$204,MATCH(C415,Deviz!$B$5:$B$204,0))="Suplimentar",INDEX(Deviz!$I$5:$I$204,MATCH(C415,Deviz!$B$5:$B$204,0))&lt;&gt;"Da"),"Suplimentar neaprobat. ",""),"")))</f>
        <v/>
      </c>
    </row>
    <row r="416" spans="1:11" x14ac:dyDescent="0.2">
      <c r="A416" s="1" t="str">
        <f>IF(B416="","",B416&amp;"|"&amp;COUNTIF(INDEX($B:$B,5):B416,B416))</f>
        <v/>
      </c>
      <c r="B416" s="20"/>
      <c r="C416" s="20"/>
      <c r="D416" s="21" t="str">
        <f>IF(C416="","",IFERROR(INDEX(Deviz!$C$5:$C$204,MATCH(C416,Deviz!$B$5:$B$204,0)),""))</f>
        <v/>
      </c>
      <c r="E416" s="22" t="str">
        <f>IF(C416="","",IFERROR(INDEX(Deviz!$D$5:$D$204,MATCH(C416,Deviz!$B$5:$B$204,0)),""))</f>
        <v/>
      </c>
      <c r="F416" s="23" t="str">
        <f>IF(C416="","",IFERROR(INDEX(Deviz!$F$5:$F$204,MATCH(C416,Deviz!$B$5:$B$204,0)),""))</f>
        <v/>
      </c>
      <c r="G416" s="24"/>
      <c r="H416" s="23" t="str">
        <f t="shared" si="6"/>
        <v/>
      </c>
      <c r="I416" s="20"/>
      <c r="J416" s="25"/>
      <c r="K416" s="26" t="str">
        <f>IF(B416="","",TRIM(IF(AND(C416&lt;&gt;"",D416=""),"Cod inexistent în deviz. ","")&amp;IF(N(G416)&lt;=0,"Lipsește cantitatea. ","")&amp;IF(I416&lt;&gt;"Da","Neconfirmat de beneficiar. ","")&amp;IF(AND(C416&lt;&gt;"",D416&lt;&gt;""),IF(AND(INDEX(Deviz!$H$5:$H$204,MATCH(C416,Deviz!$B$5:$B$204,0))="Suplimentar",INDEX(Deviz!$I$5:$I$204,MATCH(C416,Deviz!$B$5:$B$204,0))&lt;&gt;"Da"),"Suplimentar neaprobat. ",""),"")))</f>
        <v/>
      </c>
    </row>
    <row r="417" spans="1:11" x14ac:dyDescent="0.2">
      <c r="A417" s="1" t="str">
        <f>IF(B417="","",B417&amp;"|"&amp;COUNTIF(INDEX($B:$B,5):B417,B417))</f>
        <v/>
      </c>
      <c r="B417" s="20"/>
      <c r="C417" s="20"/>
      <c r="D417" s="21" t="str">
        <f>IF(C417="","",IFERROR(INDEX(Deviz!$C$5:$C$204,MATCH(C417,Deviz!$B$5:$B$204,0)),""))</f>
        <v/>
      </c>
      <c r="E417" s="22" t="str">
        <f>IF(C417="","",IFERROR(INDEX(Deviz!$D$5:$D$204,MATCH(C417,Deviz!$B$5:$B$204,0)),""))</f>
        <v/>
      </c>
      <c r="F417" s="23" t="str">
        <f>IF(C417="","",IFERROR(INDEX(Deviz!$F$5:$F$204,MATCH(C417,Deviz!$B$5:$B$204,0)),""))</f>
        <v/>
      </c>
      <c r="G417" s="24"/>
      <c r="H417" s="23" t="str">
        <f t="shared" si="6"/>
        <v/>
      </c>
      <c r="I417" s="20"/>
      <c r="J417" s="25"/>
      <c r="K417" s="26" t="str">
        <f>IF(B417="","",TRIM(IF(AND(C417&lt;&gt;"",D417=""),"Cod inexistent în deviz. ","")&amp;IF(N(G417)&lt;=0,"Lipsește cantitatea. ","")&amp;IF(I417&lt;&gt;"Da","Neconfirmat de beneficiar. ","")&amp;IF(AND(C417&lt;&gt;"",D417&lt;&gt;""),IF(AND(INDEX(Deviz!$H$5:$H$204,MATCH(C417,Deviz!$B$5:$B$204,0))="Suplimentar",INDEX(Deviz!$I$5:$I$204,MATCH(C417,Deviz!$B$5:$B$204,0))&lt;&gt;"Da"),"Suplimentar neaprobat. ",""),"")))</f>
        <v/>
      </c>
    </row>
    <row r="418" spans="1:11" x14ac:dyDescent="0.2">
      <c r="A418" s="1" t="str">
        <f>IF(B418="","",B418&amp;"|"&amp;COUNTIF(INDEX($B:$B,5):B418,B418))</f>
        <v/>
      </c>
      <c r="B418" s="20"/>
      <c r="C418" s="20"/>
      <c r="D418" s="21" t="str">
        <f>IF(C418="","",IFERROR(INDEX(Deviz!$C$5:$C$204,MATCH(C418,Deviz!$B$5:$B$204,0)),""))</f>
        <v/>
      </c>
      <c r="E418" s="22" t="str">
        <f>IF(C418="","",IFERROR(INDEX(Deviz!$D$5:$D$204,MATCH(C418,Deviz!$B$5:$B$204,0)),""))</f>
        <v/>
      </c>
      <c r="F418" s="23" t="str">
        <f>IF(C418="","",IFERROR(INDEX(Deviz!$F$5:$F$204,MATCH(C418,Deviz!$B$5:$B$204,0)),""))</f>
        <v/>
      </c>
      <c r="G418" s="24"/>
      <c r="H418" s="23" t="str">
        <f t="shared" si="6"/>
        <v/>
      </c>
      <c r="I418" s="20"/>
      <c r="J418" s="25"/>
      <c r="K418" s="26" t="str">
        <f>IF(B418="","",TRIM(IF(AND(C418&lt;&gt;"",D418=""),"Cod inexistent în deviz. ","")&amp;IF(N(G418)&lt;=0,"Lipsește cantitatea. ","")&amp;IF(I418&lt;&gt;"Da","Neconfirmat de beneficiar. ","")&amp;IF(AND(C418&lt;&gt;"",D418&lt;&gt;""),IF(AND(INDEX(Deviz!$H$5:$H$204,MATCH(C418,Deviz!$B$5:$B$204,0))="Suplimentar",INDEX(Deviz!$I$5:$I$204,MATCH(C418,Deviz!$B$5:$B$204,0))&lt;&gt;"Da"),"Suplimentar neaprobat. ",""),"")))</f>
        <v/>
      </c>
    </row>
    <row r="419" spans="1:11" x14ac:dyDescent="0.2">
      <c r="A419" s="1" t="str">
        <f>IF(B419="","",B419&amp;"|"&amp;COUNTIF(INDEX($B:$B,5):B419,B419))</f>
        <v/>
      </c>
      <c r="B419" s="20"/>
      <c r="C419" s="20"/>
      <c r="D419" s="21" t="str">
        <f>IF(C419="","",IFERROR(INDEX(Deviz!$C$5:$C$204,MATCH(C419,Deviz!$B$5:$B$204,0)),""))</f>
        <v/>
      </c>
      <c r="E419" s="22" t="str">
        <f>IF(C419="","",IFERROR(INDEX(Deviz!$D$5:$D$204,MATCH(C419,Deviz!$B$5:$B$204,0)),""))</f>
        <v/>
      </c>
      <c r="F419" s="23" t="str">
        <f>IF(C419="","",IFERROR(INDEX(Deviz!$F$5:$F$204,MATCH(C419,Deviz!$B$5:$B$204,0)),""))</f>
        <v/>
      </c>
      <c r="G419" s="24"/>
      <c r="H419" s="23" t="str">
        <f t="shared" si="6"/>
        <v/>
      </c>
      <c r="I419" s="20"/>
      <c r="J419" s="25"/>
      <c r="K419" s="26" t="str">
        <f>IF(B419="","",TRIM(IF(AND(C419&lt;&gt;"",D419=""),"Cod inexistent în deviz. ","")&amp;IF(N(G419)&lt;=0,"Lipsește cantitatea. ","")&amp;IF(I419&lt;&gt;"Da","Neconfirmat de beneficiar. ","")&amp;IF(AND(C419&lt;&gt;"",D419&lt;&gt;""),IF(AND(INDEX(Deviz!$H$5:$H$204,MATCH(C419,Deviz!$B$5:$B$204,0))="Suplimentar",INDEX(Deviz!$I$5:$I$204,MATCH(C419,Deviz!$B$5:$B$204,0))&lt;&gt;"Da"),"Suplimentar neaprobat. ",""),"")))</f>
        <v/>
      </c>
    </row>
    <row r="420" spans="1:11" x14ac:dyDescent="0.2">
      <c r="A420" s="1" t="str">
        <f>IF(B420="","",B420&amp;"|"&amp;COUNTIF(INDEX($B:$B,5):B420,B420))</f>
        <v/>
      </c>
      <c r="B420" s="20"/>
      <c r="C420" s="20"/>
      <c r="D420" s="21" t="str">
        <f>IF(C420="","",IFERROR(INDEX(Deviz!$C$5:$C$204,MATCH(C420,Deviz!$B$5:$B$204,0)),""))</f>
        <v/>
      </c>
      <c r="E420" s="22" t="str">
        <f>IF(C420="","",IFERROR(INDEX(Deviz!$D$5:$D$204,MATCH(C420,Deviz!$B$5:$B$204,0)),""))</f>
        <v/>
      </c>
      <c r="F420" s="23" t="str">
        <f>IF(C420="","",IFERROR(INDEX(Deviz!$F$5:$F$204,MATCH(C420,Deviz!$B$5:$B$204,0)),""))</f>
        <v/>
      </c>
      <c r="G420" s="24"/>
      <c r="H420" s="23" t="str">
        <f t="shared" si="6"/>
        <v/>
      </c>
      <c r="I420" s="20"/>
      <c r="J420" s="25"/>
      <c r="K420" s="26" t="str">
        <f>IF(B420="","",TRIM(IF(AND(C420&lt;&gt;"",D420=""),"Cod inexistent în deviz. ","")&amp;IF(N(G420)&lt;=0,"Lipsește cantitatea. ","")&amp;IF(I420&lt;&gt;"Da","Neconfirmat de beneficiar. ","")&amp;IF(AND(C420&lt;&gt;"",D420&lt;&gt;""),IF(AND(INDEX(Deviz!$H$5:$H$204,MATCH(C420,Deviz!$B$5:$B$204,0))="Suplimentar",INDEX(Deviz!$I$5:$I$204,MATCH(C420,Deviz!$B$5:$B$204,0))&lt;&gt;"Da"),"Suplimentar neaprobat. ",""),"")))</f>
        <v/>
      </c>
    </row>
    <row r="421" spans="1:11" x14ac:dyDescent="0.2">
      <c r="A421" s="1" t="str">
        <f>IF(B421="","",B421&amp;"|"&amp;COUNTIF(INDEX($B:$B,5):B421,B421))</f>
        <v/>
      </c>
      <c r="B421" s="20"/>
      <c r="C421" s="20"/>
      <c r="D421" s="21" t="str">
        <f>IF(C421="","",IFERROR(INDEX(Deviz!$C$5:$C$204,MATCH(C421,Deviz!$B$5:$B$204,0)),""))</f>
        <v/>
      </c>
      <c r="E421" s="22" t="str">
        <f>IF(C421="","",IFERROR(INDEX(Deviz!$D$5:$D$204,MATCH(C421,Deviz!$B$5:$B$204,0)),""))</f>
        <v/>
      </c>
      <c r="F421" s="23" t="str">
        <f>IF(C421="","",IFERROR(INDEX(Deviz!$F$5:$F$204,MATCH(C421,Deviz!$B$5:$B$204,0)),""))</f>
        <v/>
      </c>
      <c r="G421" s="24"/>
      <c r="H421" s="23" t="str">
        <f t="shared" si="6"/>
        <v/>
      </c>
      <c r="I421" s="20"/>
      <c r="J421" s="25"/>
      <c r="K421" s="26" t="str">
        <f>IF(B421="","",TRIM(IF(AND(C421&lt;&gt;"",D421=""),"Cod inexistent în deviz. ","")&amp;IF(N(G421)&lt;=0,"Lipsește cantitatea. ","")&amp;IF(I421&lt;&gt;"Da","Neconfirmat de beneficiar. ","")&amp;IF(AND(C421&lt;&gt;"",D421&lt;&gt;""),IF(AND(INDEX(Deviz!$H$5:$H$204,MATCH(C421,Deviz!$B$5:$B$204,0))="Suplimentar",INDEX(Deviz!$I$5:$I$204,MATCH(C421,Deviz!$B$5:$B$204,0))&lt;&gt;"Da"),"Suplimentar neaprobat. ",""),"")))</f>
        <v/>
      </c>
    </row>
    <row r="422" spans="1:11" x14ac:dyDescent="0.2">
      <c r="A422" s="1" t="str">
        <f>IF(B422="","",B422&amp;"|"&amp;COUNTIF(INDEX($B:$B,5):B422,B422))</f>
        <v/>
      </c>
      <c r="B422" s="20"/>
      <c r="C422" s="20"/>
      <c r="D422" s="21" t="str">
        <f>IF(C422="","",IFERROR(INDEX(Deviz!$C$5:$C$204,MATCH(C422,Deviz!$B$5:$B$204,0)),""))</f>
        <v/>
      </c>
      <c r="E422" s="22" t="str">
        <f>IF(C422="","",IFERROR(INDEX(Deviz!$D$5:$D$204,MATCH(C422,Deviz!$B$5:$B$204,0)),""))</f>
        <v/>
      </c>
      <c r="F422" s="23" t="str">
        <f>IF(C422="","",IFERROR(INDEX(Deviz!$F$5:$F$204,MATCH(C422,Deviz!$B$5:$B$204,0)),""))</f>
        <v/>
      </c>
      <c r="G422" s="24"/>
      <c r="H422" s="23" t="str">
        <f t="shared" si="6"/>
        <v/>
      </c>
      <c r="I422" s="20"/>
      <c r="J422" s="25"/>
      <c r="K422" s="26" t="str">
        <f>IF(B422="","",TRIM(IF(AND(C422&lt;&gt;"",D422=""),"Cod inexistent în deviz. ","")&amp;IF(N(G422)&lt;=0,"Lipsește cantitatea. ","")&amp;IF(I422&lt;&gt;"Da","Neconfirmat de beneficiar. ","")&amp;IF(AND(C422&lt;&gt;"",D422&lt;&gt;""),IF(AND(INDEX(Deviz!$H$5:$H$204,MATCH(C422,Deviz!$B$5:$B$204,0))="Suplimentar",INDEX(Deviz!$I$5:$I$204,MATCH(C422,Deviz!$B$5:$B$204,0))&lt;&gt;"Da"),"Suplimentar neaprobat. ",""),"")))</f>
        <v/>
      </c>
    </row>
    <row r="423" spans="1:11" x14ac:dyDescent="0.2">
      <c r="A423" s="1" t="str">
        <f>IF(B423="","",B423&amp;"|"&amp;COUNTIF(INDEX($B:$B,5):B423,B423))</f>
        <v/>
      </c>
      <c r="B423" s="20"/>
      <c r="C423" s="20"/>
      <c r="D423" s="21" t="str">
        <f>IF(C423="","",IFERROR(INDEX(Deviz!$C$5:$C$204,MATCH(C423,Deviz!$B$5:$B$204,0)),""))</f>
        <v/>
      </c>
      <c r="E423" s="22" t="str">
        <f>IF(C423="","",IFERROR(INDEX(Deviz!$D$5:$D$204,MATCH(C423,Deviz!$B$5:$B$204,0)),""))</f>
        <v/>
      </c>
      <c r="F423" s="23" t="str">
        <f>IF(C423="","",IFERROR(INDEX(Deviz!$F$5:$F$204,MATCH(C423,Deviz!$B$5:$B$204,0)),""))</f>
        <v/>
      </c>
      <c r="G423" s="24"/>
      <c r="H423" s="23" t="str">
        <f t="shared" si="6"/>
        <v/>
      </c>
      <c r="I423" s="20"/>
      <c r="J423" s="25"/>
      <c r="K423" s="26" t="str">
        <f>IF(B423="","",TRIM(IF(AND(C423&lt;&gt;"",D423=""),"Cod inexistent în deviz. ","")&amp;IF(N(G423)&lt;=0,"Lipsește cantitatea. ","")&amp;IF(I423&lt;&gt;"Da","Neconfirmat de beneficiar. ","")&amp;IF(AND(C423&lt;&gt;"",D423&lt;&gt;""),IF(AND(INDEX(Deviz!$H$5:$H$204,MATCH(C423,Deviz!$B$5:$B$204,0))="Suplimentar",INDEX(Deviz!$I$5:$I$204,MATCH(C423,Deviz!$B$5:$B$204,0))&lt;&gt;"Da"),"Suplimentar neaprobat. ",""),"")))</f>
        <v/>
      </c>
    </row>
    <row r="424" spans="1:11" x14ac:dyDescent="0.2">
      <c r="A424" s="1" t="str">
        <f>IF(B424="","",B424&amp;"|"&amp;COUNTIF(INDEX($B:$B,5):B424,B424))</f>
        <v/>
      </c>
      <c r="B424" s="20"/>
      <c r="C424" s="20"/>
      <c r="D424" s="21" t="str">
        <f>IF(C424="","",IFERROR(INDEX(Deviz!$C$5:$C$204,MATCH(C424,Deviz!$B$5:$B$204,0)),""))</f>
        <v/>
      </c>
      <c r="E424" s="22" t="str">
        <f>IF(C424="","",IFERROR(INDEX(Deviz!$D$5:$D$204,MATCH(C424,Deviz!$B$5:$B$204,0)),""))</f>
        <v/>
      </c>
      <c r="F424" s="23" t="str">
        <f>IF(C424="","",IFERROR(INDEX(Deviz!$F$5:$F$204,MATCH(C424,Deviz!$B$5:$B$204,0)),""))</f>
        <v/>
      </c>
      <c r="G424" s="24"/>
      <c r="H424" s="23" t="str">
        <f t="shared" si="6"/>
        <v/>
      </c>
      <c r="I424" s="20"/>
      <c r="J424" s="25"/>
      <c r="K424" s="26" t="str">
        <f>IF(B424="","",TRIM(IF(AND(C424&lt;&gt;"",D424=""),"Cod inexistent în deviz. ","")&amp;IF(N(G424)&lt;=0,"Lipsește cantitatea. ","")&amp;IF(I424&lt;&gt;"Da","Neconfirmat de beneficiar. ","")&amp;IF(AND(C424&lt;&gt;"",D424&lt;&gt;""),IF(AND(INDEX(Deviz!$H$5:$H$204,MATCH(C424,Deviz!$B$5:$B$204,0))="Suplimentar",INDEX(Deviz!$I$5:$I$204,MATCH(C424,Deviz!$B$5:$B$204,0))&lt;&gt;"Da"),"Suplimentar neaprobat. ",""),"")))</f>
        <v/>
      </c>
    </row>
    <row r="425" spans="1:11" x14ac:dyDescent="0.2">
      <c r="A425" s="1" t="str">
        <f>IF(B425="","",B425&amp;"|"&amp;COUNTIF(INDEX($B:$B,5):B425,B425))</f>
        <v/>
      </c>
      <c r="B425" s="20"/>
      <c r="C425" s="20"/>
      <c r="D425" s="21" t="str">
        <f>IF(C425="","",IFERROR(INDEX(Deviz!$C$5:$C$204,MATCH(C425,Deviz!$B$5:$B$204,0)),""))</f>
        <v/>
      </c>
      <c r="E425" s="22" t="str">
        <f>IF(C425="","",IFERROR(INDEX(Deviz!$D$5:$D$204,MATCH(C425,Deviz!$B$5:$B$204,0)),""))</f>
        <v/>
      </c>
      <c r="F425" s="23" t="str">
        <f>IF(C425="","",IFERROR(INDEX(Deviz!$F$5:$F$204,MATCH(C425,Deviz!$B$5:$B$204,0)),""))</f>
        <v/>
      </c>
      <c r="G425" s="24"/>
      <c r="H425" s="23" t="str">
        <f t="shared" si="6"/>
        <v/>
      </c>
      <c r="I425" s="20"/>
      <c r="J425" s="25"/>
      <c r="K425" s="26" t="str">
        <f>IF(B425="","",TRIM(IF(AND(C425&lt;&gt;"",D425=""),"Cod inexistent în deviz. ","")&amp;IF(N(G425)&lt;=0,"Lipsește cantitatea. ","")&amp;IF(I425&lt;&gt;"Da","Neconfirmat de beneficiar. ","")&amp;IF(AND(C425&lt;&gt;"",D425&lt;&gt;""),IF(AND(INDEX(Deviz!$H$5:$H$204,MATCH(C425,Deviz!$B$5:$B$204,0))="Suplimentar",INDEX(Deviz!$I$5:$I$204,MATCH(C425,Deviz!$B$5:$B$204,0))&lt;&gt;"Da"),"Suplimentar neaprobat. ",""),"")))</f>
        <v/>
      </c>
    </row>
    <row r="426" spans="1:11" x14ac:dyDescent="0.2">
      <c r="A426" s="1" t="str">
        <f>IF(B426="","",B426&amp;"|"&amp;COUNTIF(INDEX($B:$B,5):B426,B426))</f>
        <v/>
      </c>
      <c r="B426" s="20"/>
      <c r="C426" s="20"/>
      <c r="D426" s="21" t="str">
        <f>IF(C426="","",IFERROR(INDEX(Deviz!$C$5:$C$204,MATCH(C426,Deviz!$B$5:$B$204,0)),""))</f>
        <v/>
      </c>
      <c r="E426" s="22" t="str">
        <f>IF(C426="","",IFERROR(INDEX(Deviz!$D$5:$D$204,MATCH(C426,Deviz!$B$5:$B$204,0)),""))</f>
        <v/>
      </c>
      <c r="F426" s="23" t="str">
        <f>IF(C426="","",IFERROR(INDEX(Deviz!$F$5:$F$204,MATCH(C426,Deviz!$B$5:$B$204,0)),""))</f>
        <v/>
      </c>
      <c r="G426" s="24"/>
      <c r="H426" s="23" t="str">
        <f t="shared" si="6"/>
        <v/>
      </c>
      <c r="I426" s="20"/>
      <c r="J426" s="25"/>
      <c r="K426" s="26" t="str">
        <f>IF(B426="","",TRIM(IF(AND(C426&lt;&gt;"",D426=""),"Cod inexistent în deviz. ","")&amp;IF(N(G426)&lt;=0,"Lipsește cantitatea. ","")&amp;IF(I426&lt;&gt;"Da","Neconfirmat de beneficiar. ","")&amp;IF(AND(C426&lt;&gt;"",D426&lt;&gt;""),IF(AND(INDEX(Deviz!$H$5:$H$204,MATCH(C426,Deviz!$B$5:$B$204,0))="Suplimentar",INDEX(Deviz!$I$5:$I$204,MATCH(C426,Deviz!$B$5:$B$204,0))&lt;&gt;"Da"),"Suplimentar neaprobat. ",""),"")))</f>
        <v/>
      </c>
    </row>
    <row r="427" spans="1:11" x14ac:dyDescent="0.2">
      <c r="A427" s="1" t="str">
        <f>IF(B427="","",B427&amp;"|"&amp;COUNTIF(INDEX($B:$B,5):B427,B427))</f>
        <v/>
      </c>
      <c r="B427" s="20"/>
      <c r="C427" s="20"/>
      <c r="D427" s="21" t="str">
        <f>IF(C427="","",IFERROR(INDEX(Deviz!$C$5:$C$204,MATCH(C427,Deviz!$B$5:$B$204,0)),""))</f>
        <v/>
      </c>
      <c r="E427" s="22" t="str">
        <f>IF(C427="","",IFERROR(INDEX(Deviz!$D$5:$D$204,MATCH(C427,Deviz!$B$5:$B$204,0)),""))</f>
        <v/>
      </c>
      <c r="F427" s="23" t="str">
        <f>IF(C427="","",IFERROR(INDEX(Deviz!$F$5:$F$204,MATCH(C427,Deviz!$B$5:$B$204,0)),""))</f>
        <v/>
      </c>
      <c r="G427" s="24"/>
      <c r="H427" s="23" t="str">
        <f t="shared" si="6"/>
        <v/>
      </c>
      <c r="I427" s="20"/>
      <c r="J427" s="25"/>
      <c r="K427" s="26" t="str">
        <f>IF(B427="","",TRIM(IF(AND(C427&lt;&gt;"",D427=""),"Cod inexistent în deviz. ","")&amp;IF(N(G427)&lt;=0,"Lipsește cantitatea. ","")&amp;IF(I427&lt;&gt;"Da","Neconfirmat de beneficiar. ","")&amp;IF(AND(C427&lt;&gt;"",D427&lt;&gt;""),IF(AND(INDEX(Deviz!$H$5:$H$204,MATCH(C427,Deviz!$B$5:$B$204,0))="Suplimentar",INDEX(Deviz!$I$5:$I$204,MATCH(C427,Deviz!$B$5:$B$204,0))&lt;&gt;"Da"),"Suplimentar neaprobat. ",""),"")))</f>
        <v/>
      </c>
    </row>
    <row r="428" spans="1:11" x14ac:dyDescent="0.2">
      <c r="A428" s="1" t="str">
        <f>IF(B428="","",B428&amp;"|"&amp;COUNTIF(INDEX($B:$B,5):B428,B428))</f>
        <v/>
      </c>
      <c r="B428" s="20"/>
      <c r="C428" s="20"/>
      <c r="D428" s="21" t="str">
        <f>IF(C428="","",IFERROR(INDEX(Deviz!$C$5:$C$204,MATCH(C428,Deviz!$B$5:$B$204,0)),""))</f>
        <v/>
      </c>
      <c r="E428" s="22" t="str">
        <f>IF(C428="","",IFERROR(INDEX(Deviz!$D$5:$D$204,MATCH(C428,Deviz!$B$5:$B$204,0)),""))</f>
        <v/>
      </c>
      <c r="F428" s="23" t="str">
        <f>IF(C428="","",IFERROR(INDEX(Deviz!$F$5:$F$204,MATCH(C428,Deviz!$B$5:$B$204,0)),""))</f>
        <v/>
      </c>
      <c r="G428" s="24"/>
      <c r="H428" s="23" t="str">
        <f t="shared" si="6"/>
        <v/>
      </c>
      <c r="I428" s="20"/>
      <c r="J428" s="25"/>
      <c r="K428" s="26" t="str">
        <f>IF(B428="","",TRIM(IF(AND(C428&lt;&gt;"",D428=""),"Cod inexistent în deviz. ","")&amp;IF(N(G428)&lt;=0,"Lipsește cantitatea. ","")&amp;IF(I428&lt;&gt;"Da","Neconfirmat de beneficiar. ","")&amp;IF(AND(C428&lt;&gt;"",D428&lt;&gt;""),IF(AND(INDEX(Deviz!$H$5:$H$204,MATCH(C428,Deviz!$B$5:$B$204,0))="Suplimentar",INDEX(Deviz!$I$5:$I$204,MATCH(C428,Deviz!$B$5:$B$204,0))&lt;&gt;"Da"),"Suplimentar neaprobat. ",""),"")))</f>
        <v/>
      </c>
    </row>
    <row r="429" spans="1:11" x14ac:dyDescent="0.2">
      <c r="A429" s="1" t="str">
        <f>IF(B429="","",B429&amp;"|"&amp;COUNTIF(INDEX($B:$B,5):B429,B429))</f>
        <v/>
      </c>
      <c r="B429" s="20"/>
      <c r="C429" s="20"/>
      <c r="D429" s="21" t="str">
        <f>IF(C429="","",IFERROR(INDEX(Deviz!$C$5:$C$204,MATCH(C429,Deviz!$B$5:$B$204,0)),""))</f>
        <v/>
      </c>
      <c r="E429" s="22" t="str">
        <f>IF(C429="","",IFERROR(INDEX(Deviz!$D$5:$D$204,MATCH(C429,Deviz!$B$5:$B$204,0)),""))</f>
        <v/>
      </c>
      <c r="F429" s="23" t="str">
        <f>IF(C429="","",IFERROR(INDEX(Deviz!$F$5:$F$204,MATCH(C429,Deviz!$B$5:$B$204,0)),""))</f>
        <v/>
      </c>
      <c r="G429" s="24"/>
      <c r="H429" s="23" t="str">
        <f t="shared" si="6"/>
        <v/>
      </c>
      <c r="I429" s="20"/>
      <c r="J429" s="25"/>
      <c r="K429" s="26" t="str">
        <f>IF(B429="","",TRIM(IF(AND(C429&lt;&gt;"",D429=""),"Cod inexistent în deviz. ","")&amp;IF(N(G429)&lt;=0,"Lipsește cantitatea. ","")&amp;IF(I429&lt;&gt;"Da","Neconfirmat de beneficiar. ","")&amp;IF(AND(C429&lt;&gt;"",D429&lt;&gt;""),IF(AND(INDEX(Deviz!$H$5:$H$204,MATCH(C429,Deviz!$B$5:$B$204,0))="Suplimentar",INDEX(Deviz!$I$5:$I$204,MATCH(C429,Deviz!$B$5:$B$204,0))&lt;&gt;"Da"),"Suplimentar neaprobat. ",""),"")))</f>
        <v/>
      </c>
    </row>
    <row r="430" spans="1:11" x14ac:dyDescent="0.2">
      <c r="A430" s="1" t="str">
        <f>IF(B430="","",B430&amp;"|"&amp;COUNTIF(INDEX($B:$B,5):B430,B430))</f>
        <v/>
      </c>
      <c r="B430" s="20"/>
      <c r="C430" s="20"/>
      <c r="D430" s="21" t="str">
        <f>IF(C430="","",IFERROR(INDEX(Deviz!$C$5:$C$204,MATCH(C430,Deviz!$B$5:$B$204,0)),""))</f>
        <v/>
      </c>
      <c r="E430" s="22" t="str">
        <f>IF(C430="","",IFERROR(INDEX(Deviz!$D$5:$D$204,MATCH(C430,Deviz!$B$5:$B$204,0)),""))</f>
        <v/>
      </c>
      <c r="F430" s="23" t="str">
        <f>IF(C430="","",IFERROR(INDEX(Deviz!$F$5:$F$204,MATCH(C430,Deviz!$B$5:$B$204,0)),""))</f>
        <v/>
      </c>
      <c r="G430" s="24"/>
      <c r="H430" s="23" t="str">
        <f t="shared" si="6"/>
        <v/>
      </c>
      <c r="I430" s="20"/>
      <c r="J430" s="25"/>
      <c r="K430" s="26" t="str">
        <f>IF(B430="","",TRIM(IF(AND(C430&lt;&gt;"",D430=""),"Cod inexistent în deviz. ","")&amp;IF(N(G430)&lt;=0,"Lipsește cantitatea. ","")&amp;IF(I430&lt;&gt;"Da","Neconfirmat de beneficiar. ","")&amp;IF(AND(C430&lt;&gt;"",D430&lt;&gt;""),IF(AND(INDEX(Deviz!$H$5:$H$204,MATCH(C430,Deviz!$B$5:$B$204,0))="Suplimentar",INDEX(Deviz!$I$5:$I$204,MATCH(C430,Deviz!$B$5:$B$204,0))&lt;&gt;"Da"),"Suplimentar neaprobat. ",""),"")))</f>
        <v/>
      </c>
    </row>
    <row r="431" spans="1:11" x14ac:dyDescent="0.2">
      <c r="A431" s="1" t="str">
        <f>IF(B431="","",B431&amp;"|"&amp;COUNTIF(INDEX($B:$B,5):B431,B431))</f>
        <v/>
      </c>
      <c r="B431" s="20"/>
      <c r="C431" s="20"/>
      <c r="D431" s="21" t="str">
        <f>IF(C431="","",IFERROR(INDEX(Deviz!$C$5:$C$204,MATCH(C431,Deviz!$B$5:$B$204,0)),""))</f>
        <v/>
      </c>
      <c r="E431" s="22" t="str">
        <f>IF(C431="","",IFERROR(INDEX(Deviz!$D$5:$D$204,MATCH(C431,Deviz!$B$5:$B$204,0)),""))</f>
        <v/>
      </c>
      <c r="F431" s="23" t="str">
        <f>IF(C431="","",IFERROR(INDEX(Deviz!$F$5:$F$204,MATCH(C431,Deviz!$B$5:$B$204,0)),""))</f>
        <v/>
      </c>
      <c r="G431" s="24"/>
      <c r="H431" s="23" t="str">
        <f t="shared" si="6"/>
        <v/>
      </c>
      <c r="I431" s="20"/>
      <c r="J431" s="25"/>
      <c r="K431" s="26" t="str">
        <f>IF(B431="","",TRIM(IF(AND(C431&lt;&gt;"",D431=""),"Cod inexistent în deviz. ","")&amp;IF(N(G431)&lt;=0,"Lipsește cantitatea. ","")&amp;IF(I431&lt;&gt;"Da","Neconfirmat de beneficiar. ","")&amp;IF(AND(C431&lt;&gt;"",D431&lt;&gt;""),IF(AND(INDEX(Deviz!$H$5:$H$204,MATCH(C431,Deviz!$B$5:$B$204,0))="Suplimentar",INDEX(Deviz!$I$5:$I$204,MATCH(C431,Deviz!$B$5:$B$204,0))&lt;&gt;"Da"),"Suplimentar neaprobat. ",""),"")))</f>
        <v/>
      </c>
    </row>
    <row r="432" spans="1:11" x14ac:dyDescent="0.2">
      <c r="A432" s="1" t="str">
        <f>IF(B432="","",B432&amp;"|"&amp;COUNTIF(INDEX($B:$B,5):B432,B432))</f>
        <v/>
      </c>
      <c r="B432" s="20"/>
      <c r="C432" s="20"/>
      <c r="D432" s="21" t="str">
        <f>IF(C432="","",IFERROR(INDEX(Deviz!$C$5:$C$204,MATCH(C432,Deviz!$B$5:$B$204,0)),""))</f>
        <v/>
      </c>
      <c r="E432" s="22" t="str">
        <f>IF(C432="","",IFERROR(INDEX(Deviz!$D$5:$D$204,MATCH(C432,Deviz!$B$5:$B$204,0)),""))</f>
        <v/>
      </c>
      <c r="F432" s="23" t="str">
        <f>IF(C432="","",IFERROR(INDEX(Deviz!$F$5:$F$204,MATCH(C432,Deviz!$B$5:$B$204,0)),""))</f>
        <v/>
      </c>
      <c r="G432" s="24"/>
      <c r="H432" s="23" t="str">
        <f t="shared" si="6"/>
        <v/>
      </c>
      <c r="I432" s="20"/>
      <c r="J432" s="25"/>
      <c r="K432" s="26" t="str">
        <f>IF(B432="","",TRIM(IF(AND(C432&lt;&gt;"",D432=""),"Cod inexistent în deviz. ","")&amp;IF(N(G432)&lt;=0,"Lipsește cantitatea. ","")&amp;IF(I432&lt;&gt;"Da","Neconfirmat de beneficiar. ","")&amp;IF(AND(C432&lt;&gt;"",D432&lt;&gt;""),IF(AND(INDEX(Deviz!$H$5:$H$204,MATCH(C432,Deviz!$B$5:$B$204,0))="Suplimentar",INDEX(Deviz!$I$5:$I$204,MATCH(C432,Deviz!$B$5:$B$204,0))&lt;&gt;"Da"),"Suplimentar neaprobat. ",""),"")))</f>
        <v/>
      </c>
    </row>
    <row r="433" spans="1:11" x14ac:dyDescent="0.2">
      <c r="A433" s="1" t="str">
        <f>IF(B433="","",B433&amp;"|"&amp;COUNTIF(INDEX($B:$B,5):B433,B433))</f>
        <v/>
      </c>
      <c r="B433" s="20"/>
      <c r="C433" s="20"/>
      <c r="D433" s="21" t="str">
        <f>IF(C433="","",IFERROR(INDEX(Deviz!$C$5:$C$204,MATCH(C433,Deviz!$B$5:$B$204,0)),""))</f>
        <v/>
      </c>
      <c r="E433" s="22" t="str">
        <f>IF(C433="","",IFERROR(INDEX(Deviz!$D$5:$D$204,MATCH(C433,Deviz!$B$5:$B$204,0)),""))</f>
        <v/>
      </c>
      <c r="F433" s="23" t="str">
        <f>IF(C433="","",IFERROR(INDEX(Deviz!$F$5:$F$204,MATCH(C433,Deviz!$B$5:$B$204,0)),""))</f>
        <v/>
      </c>
      <c r="G433" s="24"/>
      <c r="H433" s="23" t="str">
        <f t="shared" si="6"/>
        <v/>
      </c>
      <c r="I433" s="20"/>
      <c r="J433" s="25"/>
      <c r="K433" s="26" t="str">
        <f>IF(B433="","",TRIM(IF(AND(C433&lt;&gt;"",D433=""),"Cod inexistent în deviz. ","")&amp;IF(N(G433)&lt;=0,"Lipsește cantitatea. ","")&amp;IF(I433&lt;&gt;"Da","Neconfirmat de beneficiar. ","")&amp;IF(AND(C433&lt;&gt;"",D433&lt;&gt;""),IF(AND(INDEX(Deviz!$H$5:$H$204,MATCH(C433,Deviz!$B$5:$B$204,0))="Suplimentar",INDEX(Deviz!$I$5:$I$204,MATCH(C433,Deviz!$B$5:$B$204,0))&lt;&gt;"Da"),"Suplimentar neaprobat. ",""),"")))</f>
        <v/>
      </c>
    </row>
    <row r="434" spans="1:11" x14ac:dyDescent="0.2">
      <c r="A434" s="1" t="str">
        <f>IF(B434="","",B434&amp;"|"&amp;COUNTIF(INDEX($B:$B,5):B434,B434))</f>
        <v/>
      </c>
      <c r="B434" s="20"/>
      <c r="C434" s="20"/>
      <c r="D434" s="21" t="str">
        <f>IF(C434="","",IFERROR(INDEX(Deviz!$C$5:$C$204,MATCH(C434,Deviz!$B$5:$B$204,0)),""))</f>
        <v/>
      </c>
      <c r="E434" s="22" t="str">
        <f>IF(C434="","",IFERROR(INDEX(Deviz!$D$5:$D$204,MATCH(C434,Deviz!$B$5:$B$204,0)),""))</f>
        <v/>
      </c>
      <c r="F434" s="23" t="str">
        <f>IF(C434="","",IFERROR(INDEX(Deviz!$F$5:$F$204,MATCH(C434,Deviz!$B$5:$B$204,0)),""))</f>
        <v/>
      </c>
      <c r="G434" s="24"/>
      <c r="H434" s="23" t="str">
        <f t="shared" si="6"/>
        <v/>
      </c>
      <c r="I434" s="20"/>
      <c r="J434" s="25"/>
      <c r="K434" s="26" t="str">
        <f>IF(B434="","",TRIM(IF(AND(C434&lt;&gt;"",D434=""),"Cod inexistent în deviz. ","")&amp;IF(N(G434)&lt;=0,"Lipsește cantitatea. ","")&amp;IF(I434&lt;&gt;"Da","Neconfirmat de beneficiar. ","")&amp;IF(AND(C434&lt;&gt;"",D434&lt;&gt;""),IF(AND(INDEX(Deviz!$H$5:$H$204,MATCH(C434,Deviz!$B$5:$B$204,0))="Suplimentar",INDEX(Deviz!$I$5:$I$204,MATCH(C434,Deviz!$B$5:$B$204,0))&lt;&gt;"Da"),"Suplimentar neaprobat. ",""),"")))</f>
        <v/>
      </c>
    </row>
    <row r="435" spans="1:11" x14ac:dyDescent="0.2">
      <c r="A435" s="1" t="str">
        <f>IF(B435="","",B435&amp;"|"&amp;COUNTIF(INDEX($B:$B,5):B435,B435))</f>
        <v/>
      </c>
      <c r="B435" s="20"/>
      <c r="C435" s="20"/>
      <c r="D435" s="21" t="str">
        <f>IF(C435="","",IFERROR(INDEX(Deviz!$C$5:$C$204,MATCH(C435,Deviz!$B$5:$B$204,0)),""))</f>
        <v/>
      </c>
      <c r="E435" s="22" t="str">
        <f>IF(C435="","",IFERROR(INDEX(Deviz!$D$5:$D$204,MATCH(C435,Deviz!$B$5:$B$204,0)),""))</f>
        <v/>
      </c>
      <c r="F435" s="23" t="str">
        <f>IF(C435="","",IFERROR(INDEX(Deviz!$F$5:$F$204,MATCH(C435,Deviz!$B$5:$B$204,0)),""))</f>
        <v/>
      </c>
      <c r="G435" s="24"/>
      <c r="H435" s="23" t="str">
        <f t="shared" si="6"/>
        <v/>
      </c>
      <c r="I435" s="20"/>
      <c r="J435" s="25"/>
      <c r="K435" s="26" t="str">
        <f>IF(B435="","",TRIM(IF(AND(C435&lt;&gt;"",D435=""),"Cod inexistent în deviz. ","")&amp;IF(N(G435)&lt;=0,"Lipsește cantitatea. ","")&amp;IF(I435&lt;&gt;"Da","Neconfirmat de beneficiar. ","")&amp;IF(AND(C435&lt;&gt;"",D435&lt;&gt;""),IF(AND(INDEX(Deviz!$H$5:$H$204,MATCH(C435,Deviz!$B$5:$B$204,0))="Suplimentar",INDEX(Deviz!$I$5:$I$204,MATCH(C435,Deviz!$B$5:$B$204,0))&lt;&gt;"Da"),"Suplimentar neaprobat. ",""),"")))</f>
        <v/>
      </c>
    </row>
    <row r="436" spans="1:11" x14ac:dyDescent="0.2">
      <c r="A436" s="1" t="str">
        <f>IF(B436="","",B436&amp;"|"&amp;COUNTIF(INDEX($B:$B,5):B436,B436))</f>
        <v/>
      </c>
      <c r="B436" s="20"/>
      <c r="C436" s="20"/>
      <c r="D436" s="21" t="str">
        <f>IF(C436="","",IFERROR(INDEX(Deviz!$C$5:$C$204,MATCH(C436,Deviz!$B$5:$B$204,0)),""))</f>
        <v/>
      </c>
      <c r="E436" s="22" t="str">
        <f>IF(C436="","",IFERROR(INDEX(Deviz!$D$5:$D$204,MATCH(C436,Deviz!$B$5:$B$204,0)),""))</f>
        <v/>
      </c>
      <c r="F436" s="23" t="str">
        <f>IF(C436="","",IFERROR(INDEX(Deviz!$F$5:$F$204,MATCH(C436,Deviz!$B$5:$B$204,0)),""))</f>
        <v/>
      </c>
      <c r="G436" s="24"/>
      <c r="H436" s="23" t="str">
        <f t="shared" si="6"/>
        <v/>
      </c>
      <c r="I436" s="20"/>
      <c r="J436" s="25"/>
      <c r="K436" s="26" t="str">
        <f>IF(B436="","",TRIM(IF(AND(C436&lt;&gt;"",D436=""),"Cod inexistent în deviz. ","")&amp;IF(N(G436)&lt;=0,"Lipsește cantitatea. ","")&amp;IF(I436&lt;&gt;"Da","Neconfirmat de beneficiar. ","")&amp;IF(AND(C436&lt;&gt;"",D436&lt;&gt;""),IF(AND(INDEX(Deviz!$H$5:$H$204,MATCH(C436,Deviz!$B$5:$B$204,0))="Suplimentar",INDEX(Deviz!$I$5:$I$204,MATCH(C436,Deviz!$B$5:$B$204,0))&lt;&gt;"Da"),"Suplimentar neaprobat. ",""),"")))</f>
        <v/>
      </c>
    </row>
    <row r="437" spans="1:11" x14ac:dyDescent="0.2">
      <c r="A437" s="1" t="str">
        <f>IF(B437="","",B437&amp;"|"&amp;COUNTIF(INDEX($B:$B,5):B437,B437))</f>
        <v/>
      </c>
      <c r="B437" s="20"/>
      <c r="C437" s="20"/>
      <c r="D437" s="21" t="str">
        <f>IF(C437="","",IFERROR(INDEX(Deviz!$C$5:$C$204,MATCH(C437,Deviz!$B$5:$B$204,0)),""))</f>
        <v/>
      </c>
      <c r="E437" s="22" t="str">
        <f>IF(C437="","",IFERROR(INDEX(Deviz!$D$5:$D$204,MATCH(C437,Deviz!$B$5:$B$204,0)),""))</f>
        <v/>
      </c>
      <c r="F437" s="23" t="str">
        <f>IF(C437="","",IFERROR(INDEX(Deviz!$F$5:$F$204,MATCH(C437,Deviz!$B$5:$B$204,0)),""))</f>
        <v/>
      </c>
      <c r="G437" s="24"/>
      <c r="H437" s="23" t="str">
        <f t="shared" si="6"/>
        <v/>
      </c>
      <c r="I437" s="20"/>
      <c r="J437" s="25"/>
      <c r="K437" s="26" t="str">
        <f>IF(B437="","",TRIM(IF(AND(C437&lt;&gt;"",D437=""),"Cod inexistent în deviz. ","")&amp;IF(N(G437)&lt;=0,"Lipsește cantitatea. ","")&amp;IF(I437&lt;&gt;"Da","Neconfirmat de beneficiar. ","")&amp;IF(AND(C437&lt;&gt;"",D437&lt;&gt;""),IF(AND(INDEX(Deviz!$H$5:$H$204,MATCH(C437,Deviz!$B$5:$B$204,0))="Suplimentar",INDEX(Deviz!$I$5:$I$204,MATCH(C437,Deviz!$B$5:$B$204,0))&lt;&gt;"Da"),"Suplimentar neaprobat. ",""),"")))</f>
        <v/>
      </c>
    </row>
    <row r="438" spans="1:11" x14ac:dyDescent="0.2">
      <c r="A438" s="1" t="str">
        <f>IF(B438="","",B438&amp;"|"&amp;COUNTIF(INDEX($B:$B,5):B438,B438))</f>
        <v/>
      </c>
      <c r="B438" s="20"/>
      <c r="C438" s="20"/>
      <c r="D438" s="21" t="str">
        <f>IF(C438="","",IFERROR(INDEX(Deviz!$C$5:$C$204,MATCH(C438,Deviz!$B$5:$B$204,0)),""))</f>
        <v/>
      </c>
      <c r="E438" s="22" t="str">
        <f>IF(C438="","",IFERROR(INDEX(Deviz!$D$5:$D$204,MATCH(C438,Deviz!$B$5:$B$204,0)),""))</f>
        <v/>
      </c>
      <c r="F438" s="23" t="str">
        <f>IF(C438="","",IFERROR(INDEX(Deviz!$F$5:$F$204,MATCH(C438,Deviz!$B$5:$B$204,0)),""))</f>
        <v/>
      </c>
      <c r="G438" s="24"/>
      <c r="H438" s="23" t="str">
        <f t="shared" si="6"/>
        <v/>
      </c>
      <c r="I438" s="20"/>
      <c r="J438" s="25"/>
      <c r="K438" s="26" t="str">
        <f>IF(B438="","",TRIM(IF(AND(C438&lt;&gt;"",D438=""),"Cod inexistent în deviz. ","")&amp;IF(N(G438)&lt;=0,"Lipsește cantitatea. ","")&amp;IF(I438&lt;&gt;"Da","Neconfirmat de beneficiar. ","")&amp;IF(AND(C438&lt;&gt;"",D438&lt;&gt;""),IF(AND(INDEX(Deviz!$H$5:$H$204,MATCH(C438,Deviz!$B$5:$B$204,0))="Suplimentar",INDEX(Deviz!$I$5:$I$204,MATCH(C438,Deviz!$B$5:$B$204,0))&lt;&gt;"Da"),"Suplimentar neaprobat. ",""),"")))</f>
        <v/>
      </c>
    </row>
    <row r="439" spans="1:11" x14ac:dyDescent="0.2">
      <c r="A439" s="1" t="str">
        <f>IF(B439="","",B439&amp;"|"&amp;COUNTIF(INDEX($B:$B,5):B439,B439))</f>
        <v/>
      </c>
      <c r="B439" s="20"/>
      <c r="C439" s="20"/>
      <c r="D439" s="21" t="str">
        <f>IF(C439="","",IFERROR(INDEX(Deviz!$C$5:$C$204,MATCH(C439,Deviz!$B$5:$B$204,0)),""))</f>
        <v/>
      </c>
      <c r="E439" s="22" t="str">
        <f>IF(C439="","",IFERROR(INDEX(Deviz!$D$5:$D$204,MATCH(C439,Deviz!$B$5:$B$204,0)),""))</f>
        <v/>
      </c>
      <c r="F439" s="23" t="str">
        <f>IF(C439="","",IFERROR(INDEX(Deviz!$F$5:$F$204,MATCH(C439,Deviz!$B$5:$B$204,0)),""))</f>
        <v/>
      </c>
      <c r="G439" s="24"/>
      <c r="H439" s="23" t="str">
        <f t="shared" si="6"/>
        <v/>
      </c>
      <c r="I439" s="20"/>
      <c r="J439" s="25"/>
      <c r="K439" s="26" t="str">
        <f>IF(B439="","",TRIM(IF(AND(C439&lt;&gt;"",D439=""),"Cod inexistent în deviz. ","")&amp;IF(N(G439)&lt;=0,"Lipsește cantitatea. ","")&amp;IF(I439&lt;&gt;"Da","Neconfirmat de beneficiar. ","")&amp;IF(AND(C439&lt;&gt;"",D439&lt;&gt;""),IF(AND(INDEX(Deviz!$H$5:$H$204,MATCH(C439,Deviz!$B$5:$B$204,0))="Suplimentar",INDEX(Deviz!$I$5:$I$204,MATCH(C439,Deviz!$B$5:$B$204,0))&lt;&gt;"Da"),"Suplimentar neaprobat. ",""),"")))</f>
        <v/>
      </c>
    </row>
    <row r="440" spans="1:11" x14ac:dyDescent="0.2">
      <c r="A440" s="1" t="str">
        <f>IF(B440="","",B440&amp;"|"&amp;COUNTIF(INDEX($B:$B,5):B440,B440))</f>
        <v/>
      </c>
      <c r="B440" s="20"/>
      <c r="C440" s="20"/>
      <c r="D440" s="21" t="str">
        <f>IF(C440="","",IFERROR(INDEX(Deviz!$C$5:$C$204,MATCH(C440,Deviz!$B$5:$B$204,0)),""))</f>
        <v/>
      </c>
      <c r="E440" s="22" t="str">
        <f>IF(C440="","",IFERROR(INDEX(Deviz!$D$5:$D$204,MATCH(C440,Deviz!$B$5:$B$204,0)),""))</f>
        <v/>
      </c>
      <c r="F440" s="23" t="str">
        <f>IF(C440="","",IFERROR(INDEX(Deviz!$F$5:$F$204,MATCH(C440,Deviz!$B$5:$B$204,0)),""))</f>
        <v/>
      </c>
      <c r="G440" s="24"/>
      <c r="H440" s="23" t="str">
        <f t="shared" si="6"/>
        <v/>
      </c>
      <c r="I440" s="20"/>
      <c r="J440" s="25"/>
      <c r="K440" s="26" t="str">
        <f>IF(B440="","",TRIM(IF(AND(C440&lt;&gt;"",D440=""),"Cod inexistent în deviz. ","")&amp;IF(N(G440)&lt;=0,"Lipsește cantitatea. ","")&amp;IF(I440&lt;&gt;"Da","Neconfirmat de beneficiar. ","")&amp;IF(AND(C440&lt;&gt;"",D440&lt;&gt;""),IF(AND(INDEX(Deviz!$H$5:$H$204,MATCH(C440,Deviz!$B$5:$B$204,0))="Suplimentar",INDEX(Deviz!$I$5:$I$204,MATCH(C440,Deviz!$B$5:$B$204,0))&lt;&gt;"Da"),"Suplimentar neaprobat. ",""),"")))</f>
        <v/>
      </c>
    </row>
    <row r="441" spans="1:11" x14ac:dyDescent="0.2">
      <c r="A441" s="1" t="str">
        <f>IF(B441="","",B441&amp;"|"&amp;COUNTIF(INDEX($B:$B,5):B441,B441))</f>
        <v/>
      </c>
      <c r="B441" s="20"/>
      <c r="C441" s="20"/>
      <c r="D441" s="21" t="str">
        <f>IF(C441="","",IFERROR(INDEX(Deviz!$C$5:$C$204,MATCH(C441,Deviz!$B$5:$B$204,0)),""))</f>
        <v/>
      </c>
      <c r="E441" s="22" t="str">
        <f>IF(C441="","",IFERROR(INDEX(Deviz!$D$5:$D$204,MATCH(C441,Deviz!$B$5:$B$204,0)),""))</f>
        <v/>
      </c>
      <c r="F441" s="23" t="str">
        <f>IF(C441="","",IFERROR(INDEX(Deviz!$F$5:$F$204,MATCH(C441,Deviz!$B$5:$B$204,0)),""))</f>
        <v/>
      </c>
      <c r="G441" s="24"/>
      <c r="H441" s="23" t="str">
        <f t="shared" si="6"/>
        <v/>
      </c>
      <c r="I441" s="20"/>
      <c r="J441" s="25"/>
      <c r="K441" s="26" t="str">
        <f>IF(B441="","",TRIM(IF(AND(C441&lt;&gt;"",D441=""),"Cod inexistent în deviz. ","")&amp;IF(N(G441)&lt;=0,"Lipsește cantitatea. ","")&amp;IF(I441&lt;&gt;"Da","Neconfirmat de beneficiar. ","")&amp;IF(AND(C441&lt;&gt;"",D441&lt;&gt;""),IF(AND(INDEX(Deviz!$H$5:$H$204,MATCH(C441,Deviz!$B$5:$B$204,0))="Suplimentar",INDEX(Deviz!$I$5:$I$204,MATCH(C441,Deviz!$B$5:$B$204,0))&lt;&gt;"Da"),"Suplimentar neaprobat. ",""),"")))</f>
        <v/>
      </c>
    </row>
    <row r="442" spans="1:11" x14ac:dyDescent="0.2">
      <c r="A442" s="1" t="str">
        <f>IF(B442="","",B442&amp;"|"&amp;COUNTIF(INDEX($B:$B,5):B442,B442))</f>
        <v/>
      </c>
      <c r="B442" s="20"/>
      <c r="C442" s="20"/>
      <c r="D442" s="21" t="str">
        <f>IF(C442="","",IFERROR(INDEX(Deviz!$C$5:$C$204,MATCH(C442,Deviz!$B$5:$B$204,0)),""))</f>
        <v/>
      </c>
      <c r="E442" s="22" t="str">
        <f>IF(C442="","",IFERROR(INDEX(Deviz!$D$5:$D$204,MATCH(C442,Deviz!$B$5:$B$204,0)),""))</f>
        <v/>
      </c>
      <c r="F442" s="23" t="str">
        <f>IF(C442="","",IFERROR(INDEX(Deviz!$F$5:$F$204,MATCH(C442,Deviz!$B$5:$B$204,0)),""))</f>
        <v/>
      </c>
      <c r="G442" s="24"/>
      <c r="H442" s="23" t="str">
        <f t="shared" si="6"/>
        <v/>
      </c>
      <c r="I442" s="20"/>
      <c r="J442" s="25"/>
      <c r="K442" s="26" t="str">
        <f>IF(B442="","",TRIM(IF(AND(C442&lt;&gt;"",D442=""),"Cod inexistent în deviz. ","")&amp;IF(N(G442)&lt;=0,"Lipsește cantitatea. ","")&amp;IF(I442&lt;&gt;"Da","Neconfirmat de beneficiar. ","")&amp;IF(AND(C442&lt;&gt;"",D442&lt;&gt;""),IF(AND(INDEX(Deviz!$H$5:$H$204,MATCH(C442,Deviz!$B$5:$B$204,0))="Suplimentar",INDEX(Deviz!$I$5:$I$204,MATCH(C442,Deviz!$B$5:$B$204,0))&lt;&gt;"Da"),"Suplimentar neaprobat. ",""),"")))</f>
        <v/>
      </c>
    </row>
    <row r="443" spans="1:11" x14ac:dyDescent="0.2">
      <c r="A443" s="1" t="str">
        <f>IF(B443="","",B443&amp;"|"&amp;COUNTIF(INDEX($B:$B,5):B443,B443))</f>
        <v/>
      </c>
      <c r="B443" s="20"/>
      <c r="C443" s="20"/>
      <c r="D443" s="21" t="str">
        <f>IF(C443="","",IFERROR(INDEX(Deviz!$C$5:$C$204,MATCH(C443,Deviz!$B$5:$B$204,0)),""))</f>
        <v/>
      </c>
      <c r="E443" s="22" t="str">
        <f>IF(C443="","",IFERROR(INDEX(Deviz!$D$5:$D$204,MATCH(C443,Deviz!$B$5:$B$204,0)),""))</f>
        <v/>
      </c>
      <c r="F443" s="23" t="str">
        <f>IF(C443="","",IFERROR(INDEX(Deviz!$F$5:$F$204,MATCH(C443,Deviz!$B$5:$B$204,0)),""))</f>
        <v/>
      </c>
      <c r="G443" s="24"/>
      <c r="H443" s="23" t="str">
        <f t="shared" si="6"/>
        <v/>
      </c>
      <c r="I443" s="20"/>
      <c r="J443" s="25"/>
      <c r="K443" s="26" t="str">
        <f>IF(B443="","",TRIM(IF(AND(C443&lt;&gt;"",D443=""),"Cod inexistent în deviz. ","")&amp;IF(N(G443)&lt;=0,"Lipsește cantitatea. ","")&amp;IF(I443&lt;&gt;"Da","Neconfirmat de beneficiar. ","")&amp;IF(AND(C443&lt;&gt;"",D443&lt;&gt;""),IF(AND(INDEX(Deviz!$H$5:$H$204,MATCH(C443,Deviz!$B$5:$B$204,0))="Suplimentar",INDEX(Deviz!$I$5:$I$204,MATCH(C443,Deviz!$B$5:$B$204,0))&lt;&gt;"Da"),"Suplimentar neaprobat. ",""),"")))</f>
        <v/>
      </c>
    </row>
    <row r="444" spans="1:11" x14ac:dyDescent="0.2">
      <c r="A444" s="1" t="str">
        <f>IF(B444="","",B444&amp;"|"&amp;COUNTIF(INDEX($B:$B,5):B444,B444))</f>
        <v/>
      </c>
      <c r="B444" s="20"/>
      <c r="C444" s="20"/>
      <c r="D444" s="21" t="str">
        <f>IF(C444="","",IFERROR(INDEX(Deviz!$C$5:$C$204,MATCH(C444,Deviz!$B$5:$B$204,0)),""))</f>
        <v/>
      </c>
      <c r="E444" s="22" t="str">
        <f>IF(C444="","",IFERROR(INDEX(Deviz!$D$5:$D$204,MATCH(C444,Deviz!$B$5:$B$204,0)),""))</f>
        <v/>
      </c>
      <c r="F444" s="23" t="str">
        <f>IF(C444="","",IFERROR(INDEX(Deviz!$F$5:$F$204,MATCH(C444,Deviz!$B$5:$B$204,0)),""))</f>
        <v/>
      </c>
      <c r="G444" s="24"/>
      <c r="H444" s="23" t="str">
        <f t="shared" si="6"/>
        <v/>
      </c>
      <c r="I444" s="20"/>
      <c r="J444" s="25"/>
      <c r="K444" s="26" t="str">
        <f>IF(B444="","",TRIM(IF(AND(C444&lt;&gt;"",D444=""),"Cod inexistent în deviz. ","")&amp;IF(N(G444)&lt;=0,"Lipsește cantitatea. ","")&amp;IF(I444&lt;&gt;"Da","Neconfirmat de beneficiar. ","")&amp;IF(AND(C444&lt;&gt;"",D444&lt;&gt;""),IF(AND(INDEX(Deviz!$H$5:$H$204,MATCH(C444,Deviz!$B$5:$B$204,0))="Suplimentar",INDEX(Deviz!$I$5:$I$204,MATCH(C444,Deviz!$B$5:$B$204,0))&lt;&gt;"Da"),"Suplimentar neaprobat. ",""),"")))</f>
        <v/>
      </c>
    </row>
    <row r="445" spans="1:11" x14ac:dyDescent="0.2">
      <c r="A445" s="1" t="str">
        <f>IF(B445="","",B445&amp;"|"&amp;COUNTIF(INDEX($B:$B,5):B445,B445))</f>
        <v/>
      </c>
      <c r="B445" s="20"/>
      <c r="C445" s="20"/>
      <c r="D445" s="21" t="str">
        <f>IF(C445="","",IFERROR(INDEX(Deviz!$C$5:$C$204,MATCH(C445,Deviz!$B$5:$B$204,0)),""))</f>
        <v/>
      </c>
      <c r="E445" s="22" t="str">
        <f>IF(C445="","",IFERROR(INDEX(Deviz!$D$5:$D$204,MATCH(C445,Deviz!$B$5:$B$204,0)),""))</f>
        <v/>
      </c>
      <c r="F445" s="23" t="str">
        <f>IF(C445="","",IFERROR(INDEX(Deviz!$F$5:$F$204,MATCH(C445,Deviz!$B$5:$B$204,0)),""))</f>
        <v/>
      </c>
      <c r="G445" s="24"/>
      <c r="H445" s="23" t="str">
        <f t="shared" si="6"/>
        <v/>
      </c>
      <c r="I445" s="20"/>
      <c r="J445" s="25"/>
      <c r="K445" s="26" t="str">
        <f>IF(B445="","",TRIM(IF(AND(C445&lt;&gt;"",D445=""),"Cod inexistent în deviz. ","")&amp;IF(N(G445)&lt;=0,"Lipsește cantitatea. ","")&amp;IF(I445&lt;&gt;"Da","Neconfirmat de beneficiar. ","")&amp;IF(AND(C445&lt;&gt;"",D445&lt;&gt;""),IF(AND(INDEX(Deviz!$H$5:$H$204,MATCH(C445,Deviz!$B$5:$B$204,0))="Suplimentar",INDEX(Deviz!$I$5:$I$204,MATCH(C445,Deviz!$B$5:$B$204,0))&lt;&gt;"Da"),"Suplimentar neaprobat. ",""),"")))</f>
        <v/>
      </c>
    </row>
    <row r="446" spans="1:11" x14ac:dyDescent="0.2">
      <c r="A446" s="1" t="str">
        <f>IF(B446="","",B446&amp;"|"&amp;COUNTIF(INDEX($B:$B,5):B446,B446))</f>
        <v/>
      </c>
      <c r="B446" s="20"/>
      <c r="C446" s="20"/>
      <c r="D446" s="21" t="str">
        <f>IF(C446="","",IFERROR(INDEX(Deviz!$C$5:$C$204,MATCH(C446,Deviz!$B$5:$B$204,0)),""))</f>
        <v/>
      </c>
      <c r="E446" s="22" t="str">
        <f>IF(C446="","",IFERROR(INDEX(Deviz!$D$5:$D$204,MATCH(C446,Deviz!$B$5:$B$204,0)),""))</f>
        <v/>
      </c>
      <c r="F446" s="23" t="str">
        <f>IF(C446="","",IFERROR(INDEX(Deviz!$F$5:$F$204,MATCH(C446,Deviz!$B$5:$B$204,0)),""))</f>
        <v/>
      </c>
      <c r="G446" s="24"/>
      <c r="H446" s="23" t="str">
        <f t="shared" si="6"/>
        <v/>
      </c>
      <c r="I446" s="20"/>
      <c r="J446" s="25"/>
      <c r="K446" s="26" t="str">
        <f>IF(B446="","",TRIM(IF(AND(C446&lt;&gt;"",D446=""),"Cod inexistent în deviz. ","")&amp;IF(N(G446)&lt;=0,"Lipsește cantitatea. ","")&amp;IF(I446&lt;&gt;"Da","Neconfirmat de beneficiar. ","")&amp;IF(AND(C446&lt;&gt;"",D446&lt;&gt;""),IF(AND(INDEX(Deviz!$H$5:$H$204,MATCH(C446,Deviz!$B$5:$B$204,0))="Suplimentar",INDEX(Deviz!$I$5:$I$204,MATCH(C446,Deviz!$B$5:$B$204,0))&lt;&gt;"Da"),"Suplimentar neaprobat. ",""),"")))</f>
        <v/>
      </c>
    </row>
    <row r="447" spans="1:11" x14ac:dyDescent="0.2">
      <c r="A447" s="1" t="str">
        <f>IF(B447="","",B447&amp;"|"&amp;COUNTIF(INDEX($B:$B,5):B447,B447))</f>
        <v/>
      </c>
      <c r="B447" s="20"/>
      <c r="C447" s="20"/>
      <c r="D447" s="21" t="str">
        <f>IF(C447="","",IFERROR(INDEX(Deviz!$C$5:$C$204,MATCH(C447,Deviz!$B$5:$B$204,0)),""))</f>
        <v/>
      </c>
      <c r="E447" s="22" t="str">
        <f>IF(C447="","",IFERROR(INDEX(Deviz!$D$5:$D$204,MATCH(C447,Deviz!$B$5:$B$204,0)),""))</f>
        <v/>
      </c>
      <c r="F447" s="23" t="str">
        <f>IF(C447="","",IFERROR(INDEX(Deviz!$F$5:$F$204,MATCH(C447,Deviz!$B$5:$B$204,0)),""))</f>
        <v/>
      </c>
      <c r="G447" s="24"/>
      <c r="H447" s="23" t="str">
        <f t="shared" si="6"/>
        <v/>
      </c>
      <c r="I447" s="20"/>
      <c r="J447" s="25"/>
      <c r="K447" s="26" t="str">
        <f>IF(B447="","",TRIM(IF(AND(C447&lt;&gt;"",D447=""),"Cod inexistent în deviz. ","")&amp;IF(N(G447)&lt;=0,"Lipsește cantitatea. ","")&amp;IF(I447&lt;&gt;"Da","Neconfirmat de beneficiar. ","")&amp;IF(AND(C447&lt;&gt;"",D447&lt;&gt;""),IF(AND(INDEX(Deviz!$H$5:$H$204,MATCH(C447,Deviz!$B$5:$B$204,0))="Suplimentar",INDEX(Deviz!$I$5:$I$204,MATCH(C447,Deviz!$B$5:$B$204,0))&lt;&gt;"Da"),"Suplimentar neaprobat. ",""),"")))</f>
        <v/>
      </c>
    </row>
    <row r="448" spans="1:11" x14ac:dyDescent="0.2">
      <c r="A448" s="1" t="str">
        <f>IF(B448="","",B448&amp;"|"&amp;COUNTIF(INDEX($B:$B,5):B448,B448))</f>
        <v/>
      </c>
      <c r="B448" s="20"/>
      <c r="C448" s="20"/>
      <c r="D448" s="21" t="str">
        <f>IF(C448="","",IFERROR(INDEX(Deviz!$C$5:$C$204,MATCH(C448,Deviz!$B$5:$B$204,0)),""))</f>
        <v/>
      </c>
      <c r="E448" s="22" t="str">
        <f>IF(C448="","",IFERROR(INDEX(Deviz!$D$5:$D$204,MATCH(C448,Deviz!$B$5:$B$204,0)),""))</f>
        <v/>
      </c>
      <c r="F448" s="23" t="str">
        <f>IF(C448="","",IFERROR(INDEX(Deviz!$F$5:$F$204,MATCH(C448,Deviz!$B$5:$B$204,0)),""))</f>
        <v/>
      </c>
      <c r="G448" s="24"/>
      <c r="H448" s="23" t="str">
        <f t="shared" si="6"/>
        <v/>
      </c>
      <c r="I448" s="20"/>
      <c r="J448" s="25"/>
      <c r="K448" s="26" t="str">
        <f>IF(B448="","",TRIM(IF(AND(C448&lt;&gt;"",D448=""),"Cod inexistent în deviz. ","")&amp;IF(N(G448)&lt;=0,"Lipsește cantitatea. ","")&amp;IF(I448&lt;&gt;"Da","Neconfirmat de beneficiar. ","")&amp;IF(AND(C448&lt;&gt;"",D448&lt;&gt;""),IF(AND(INDEX(Deviz!$H$5:$H$204,MATCH(C448,Deviz!$B$5:$B$204,0))="Suplimentar",INDEX(Deviz!$I$5:$I$204,MATCH(C448,Deviz!$B$5:$B$204,0))&lt;&gt;"Da"),"Suplimentar neaprobat. ",""),"")))</f>
        <v/>
      </c>
    </row>
    <row r="449" spans="1:11" x14ac:dyDescent="0.2">
      <c r="A449" s="1" t="str">
        <f>IF(B449="","",B449&amp;"|"&amp;COUNTIF(INDEX($B:$B,5):B449,B449))</f>
        <v/>
      </c>
      <c r="B449" s="20"/>
      <c r="C449" s="20"/>
      <c r="D449" s="21" t="str">
        <f>IF(C449="","",IFERROR(INDEX(Deviz!$C$5:$C$204,MATCH(C449,Deviz!$B$5:$B$204,0)),""))</f>
        <v/>
      </c>
      <c r="E449" s="22" t="str">
        <f>IF(C449="","",IFERROR(INDEX(Deviz!$D$5:$D$204,MATCH(C449,Deviz!$B$5:$B$204,0)),""))</f>
        <v/>
      </c>
      <c r="F449" s="23" t="str">
        <f>IF(C449="","",IFERROR(INDEX(Deviz!$F$5:$F$204,MATCH(C449,Deviz!$B$5:$B$204,0)),""))</f>
        <v/>
      </c>
      <c r="G449" s="24"/>
      <c r="H449" s="23" t="str">
        <f t="shared" si="6"/>
        <v/>
      </c>
      <c r="I449" s="20"/>
      <c r="J449" s="25"/>
      <c r="K449" s="26" t="str">
        <f>IF(B449="","",TRIM(IF(AND(C449&lt;&gt;"",D449=""),"Cod inexistent în deviz. ","")&amp;IF(N(G449)&lt;=0,"Lipsește cantitatea. ","")&amp;IF(I449&lt;&gt;"Da","Neconfirmat de beneficiar. ","")&amp;IF(AND(C449&lt;&gt;"",D449&lt;&gt;""),IF(AND(INDEX(Deviz!$H$5:$H$204,MATCH(C449,Deviz!$B$5:$B$204,0))="Suplimentar",INDEX(Deviz!$I$5:$I$204,MATCH(C449,Deviz!$B$5:$B$204,0))&lt;&gt;"Da"),"Suplimentar neaprobat. ",""),"")))</f>
        <v/>
      </c>
    </row>
    <row r="450" spans="1:11" x14ac:dyDescent="0.2">
      <c r="A450" s="1" t="str">
        <f>IF(B450="","",B450&amp;"|"&amp;COUNTIF(INDEX($B:$B,5):B450,B450))</f>
        <v/>
      </c>
      <c r="B450" s="20"/>
      <c r="C450" s="20"/>
      <c r="D450" s="21" t="str">
        <f>IF(C450="","",IFERROR(INDEX(Deviz!$C$5:$C$204,MATCH(C450,Deviz!$B$5:$B$204,0)),""))</f>
        <v/>
      </c>
      <c r="E450" s="22" t="str">
        <f>IF(C450="","",IFERROR(INDEX(Deviz!$D$5:$D$204,MATCH(C450,Deviz!$B$5:$B$204,0)),""))</f>
        <v/>
      </c>
      <c r="F450" s="23" t="str">
        <f>IF(C450="","",IFERROR(INDEX(Deviz!$F$5:$F$204,MATCH(C450,Deviz!$B$5:$B$204,0)),""))</f>
        <v/>
      </c>
      <c r="G450" s="24"/>
      <c r="H450" s="23" t="str">
        <f t="shared" si="6"/>
        <v/>
      </c>
      <c r="I450" s="20"/>
      <c r="J450" s="25"/>
      <c r="K450" s="26" t="str">
        <f>IF(B450="","",TRIM(IF(AND(C450&lt;&gt;"",D450=""),"Cod inexistent în deviz. ","")&amp;IF(N(G450)&lt;=0,"Lipsește cantitatea. ","")&amp;IF(I450&lt;&gt;"Da","Neconfirmat de beneficiar. ","")&amp;IF(AND(C450&lt;&gt;"",D450&lt;&gt;""),IF(AND(INDEX(Deviz!$H$5:$H$204,MATCH(C450,Deviz!$B$5:$B$204,0))="Suplimentar",INDEX(Deviz!$I$5:$I$204,MATCH(C450,Deviz!$B$5:$B$204,0))&lt;&gt;"Da"),"Suplimentar neaprobat. ",""),"")))</f>
        <v/>
      </c>
    </row>
    <row r="451" spans="1:11" x14ac:dyDescent="0.2">
      <c r="A451" s="1" t="str">
        <f>IF(B451="","",B451&amp;"|"&amp;COUNTIF(INDEX($B:$B,5):B451,B451))</f>
        <v/>
      </c>
      <c r="B451" s="20"/>
      <c r="C451" s="20"/>
      <c r="D451" s="21" t="str">
        <f>IF(C451="","",IFERROR(INDEX(Deviz!$C$5:$C$204,MATCH(C451,Deviz!$B$5:$B$204,0)),""))</f>
        <v/>
      </c>
      <c r="E451" s="22" t="str">
        <f>IF(C451="","",IFERROR(INDEX(Deviz!$D$5:$D$204,MATCH(C451,Deviz!$B$5:$B$204,0)),""))</f>
        <v/>
      </c>
      <c r="F451" s="23" t="str">
        <f>IF(C451="","",IFERROR(INDEX(Deviz!$F$5:$F$204,MATCH(C451,Deviz!$B$5:$B$204,0)),""))</f>
        <v/>
      </c>
      <c r="G451" s="24"/>
      <c r="H451" s="23" t="str">
        <f t="shared" si="6"/>
        <v/>
      </c>
      <c r="I451" s="20"/>
      <c r="J451" s="25"/>
      <c r="K451" s="26" t="str">
        <f>IF(B451="","",TRIM(IF(AND(C451&lt;&gt;"",D451=""),"Cod inexistent în deviz. ","")&amp;IF(N(G451)&lt;=0,"Lipsește cantitatea. ","")&amp;IF(I451&lt;&gt;"Da","Neconfirmat de beneficiar. ","")&amp;IF(AND(C451&lt;&gt;"",D451&lt;&gt;""),IF(AND(INDEX(Deviz!$H$5:$H$204,MATCH(C451,Deviz!$B$5:$B$204,0))="Suplimentar",INDEX(Deviz!$I$5:$I$204,MATCH(C451,Deviz!$B$5:$B$204,0))&lt;&gt;"Da"),"Suplimentar neaprobat. ",""),"")))</f>
        <v/>
      </c>
    </row>
    <row r="452" spans="1:11" x14ac:dyDescent="0.2">
      <c r="A452" s="1" t="str">
        <f>IF(B452="","",B452&amp;"|"&amp;COUNTIF(INDEX($B:$B,5):B452,B452))</f>
        <v/>
      </c>
      <c r="B452" s="20"/>
      <c r="C452" s="20"/>
      <c r="D452" s="21" t="str">
        <f>IF(C452="","",IFERROR(INDEX(Deviz!$C$5:$C$204,MATCH(C452,Deviz!$B$5:$B$204,0)),""))</f>
        <v/>
      </c>
      <c r="E452" s="22" t="str">
        <f>IF(C452="","",IFERROR(INDEX(Deviz!$D$5:$D$204,MATCH(C452,Deviz!$B$5:$B$204,0)),""))</f>
        <v/>
      </c>
      <c r="F452" s="23" t="str">
        <f>IF(C452="","",IFERROR(INDEX(Deviz!$F$5:$F$204,MATCH(C452,Deviz!$B$5:$B$204,0)),""))</f>
        <v/>
      </c>
      <c r="G452" s="24"/>
      <c r="H452" s="23" t="str">
        <f t="shared" si="6"/>
        <v/>
      </c>
      <c r="I452" s="20"/>
      <c r="J452" s="25"/>
      <c r="K452" s="26" t="str">
        <f>IF(B452="","",TRIM(IF(AND(C452&lt;&gt;"",D452=""),"Cod inexistent în deviz. ","")&amp;IF(N(G452)&lt;=0,"Lipsește cantitatea. ","")&amp;IF(I452&lt;&gt;"Da","Neconfirmat de beneficiar. ","")&amp;IF(AND(C452&lt;&gt;"",D452&lt;&gt;""),IF(AND(INDEX(Deviz!$H$5:$H$204,MATCH(C452,Deviz!$B$5:$B$204,0))="Suplimentar",INDEX(Deviz!$I$5:$I$204,MATCH(C452,Deviz!$B$5:$B$204,0))&lt;&gt;"Da"),"Suplimentar neaprobat. ",""),"")))</f>
        <v/>
      </c>
    </row>
    <row r="453" spans="1:11" x14ac:dyDescent="0.2">
      <c r="A453" s="1" t="str">
        <f>IF(B453="","",B453&amp;"|"&amp;COUNTIF(INDEX($B:$B,5):B453,B453))</f>
        <v/>
      </c>
      <c r="B453" s="20"/>
      <c r="C453" s="20"/>
      <c r="D453" s="21" t="str">
        <f>IF(C453="","",IFERROR(INDEX(Deviz!$C$5:$C$204,MATCH(C453,Deviz!$B$5:$B$204,0)),""))</f>
        <v/>
      </c>
      <c r="E453" s="22" t="str">
        <f>IF(C453="","",IFERROR(INDEX(Deviz!$D$5:$D$204,MATCH(C453,Deviz!$B$5:$B$204,0)),""))</f>
        <v/>
      </c>
      <c r="F453" s="23" t="str">
        <f>IF(C453="","",IFERROR(INDEX(Deviz!$F$5:$F$204,MATCH(C453,Deviz!$B$5:$B$204,0)),""))</f>
        <v/>
      </c>
      <c r="G453" s="24"/>
      <c r="H453" s="23" t="str">
        <f t="shared" ref="H453:H516" si="7">IF(OR(N(F453)=0,N(G453)=0),"",ROUND(F453*G453,2))</f>
        <v/>
      </c>
      <c r="I453" s="20"/>
      <c r="J453" s="25"/>
      <c r="K453" s="26" t="str">
        <f>IF(B453="","",TRIM(IF(AND(C453&lt;&gt;"",D453=""),"Cod inexistent în deviz. ","")&amp;IF(N(G453)&lt;=0,"Lipsește cantitatea. ","")&amp;IF(I453&lt;&gt;"Da","Neconfirmat de beneficiar. ","")&amp;IF(AND(C453&lt;&gt;"",D453&lt;&gt;""),IF(AND(INDEX(Deviz!$H$5:$H$204,MATCH(C453,Deviz!$B$5:$B$204,0))="Suplimentar",INDEX(Deviz!$I$5:$I$204,MATCH(C453,Deviz!$B$5:$B$204,0))&lt;&gt;"Da"),"Suplimentar neaprobat. ",""),"")))</f>
        <v/>
      </c>
    </row>
    <row r="454" spans="1:11" x14ac:dyDescent="0.2">
      <c r="A454" s="1" t="str">
        <f>IF(B454="","",B454&amp;"|"&amp;COUNTIF(INDEX($B:$B,5):B454,B454))</f>
        <v/>
      </c>
      <c r="B454" s="20"/>
      <c r="C454" s="20"/>
      <c r="D454" s="21" t="str">
        <f>IF(C454="","",IFERROR(INDEX(Deviz!$C$5:$C$204,MATCH(C454,Deviz!$B$5:$B$204,0)),""))</f>
        <v/>
      </c>
      <c r="E454" s="22" t="str">
        <f>IF(C454="","",IFERROR(INDEX(Deviz!$D$5:$D$204,MATCH(C454,Deviz!$B$5:$B$204,0)),""))</f>
        <v/>
      </c>
      <c r="F454" s="23" t="str">
        <f>IF(C454="","",IFERROR(INDEX(Deviz!$F$5:$F$204,MATCH(C454,Deviz!$B$5:$B$204,0)),""))</f>
        <v/>
      </c>
      <c r="G454" s="24"/>
      <c r="H454" s="23" t="str">
        <f t="shared" si="7"/>
        <v/>
      </c>
      <c r="I454" s="20"/>
      <c r="J454" s="25"/>
      <c r="K454" s="26" t="str">
        <f>IF(B454="","",TRIM(IF(AND(C454&lt;&gt;"",D454=""),"Cod inexistent în deviz. ","")&amp;IF(N(G454)&lt;=0,"Lipsește cantitatea. ","")&amp;IF(I454&lt;&gt;"Da","Neconfirmat de beneficiar. ","")&amp;IF(AND(C454&lt;&gt;"",D454&lt;&gt;""),IF(AND(INDEX(Deviz!$H$5:$H$204,MATCH(C454,Deviz!$B$5:$B$204,0))="Suplimentar",INDEX(Deviz!$I$5:$I$204,MATCH(C454,Deviz!$B$5:$B$204,0))&lt;&gt;"Da"),"Suplimentar neaprobat. ",""),"")))</f>
        <v/>
      </c>
    </row>
    <row r="455" spans="1:11" x14ac:dyDescent="0.2">
      <c r="A455" s="1" t="str">
        <f>IF(B455="","",B455&amp;"|"&amp;COUNTIF(INDEX($B:$B,5):B455,B455))</f>
        <v/>
      </c>
      <c r="B455" s="20"/>
      <c r="C455" s="20"/>
      <c r="D455" s="21" t="str">
        <f>IF(C455="","",IFERROR(INDEX(Deviz!$C$5:$C$204,MATCH(C455,Deviz!$B$5:$B$204,0)),""))</f>
        <v/>
      </c>
      <c r="E455" s="22" t="str">
        <f>IF(C455="","",IFERROR(INDEX(Deviz!$D$5:$D$204,MATCH(C455,Deviz!$B$5:$B$204,0)),""))</f>
        <v/>
      </c>
      <c r="F455" s="23" t="str">
        <f>IF(C455="","",IFERROR(INDEX(Deviz!$F$5:$F$204,MATCH(C455,Deviz!$B$5:$B$204,0)),""))</f>
        <v/>
      </c>
      <c r="G455" s="24"/>
      <c r="H455" s="23" t="str">
        <f t="shared" si="7"/>
        <v/>
      </c>
      <c r="I455" s="20"/>
      <c r="J455" s="25"/>
      <c r="K455" s="26" t="str">
        <f>IF(B455="","",TRIM(IF(AND(C455&lt;&gt;"",D455=""),"Cod inexistent în deviz. ","")&amp;IF(N(G455)&lt;=0,"Lipsește cantitatea. ","")&amp;IF(I455&lt;&gt;"Da","Neconfirmat de beneficiar. ","")&amp;IF(AND(C455&lt;&gt;"",D455&lt;&gt;""),IF(AND(INDEX(Deviz!$H$5:$H$204,MATCH(C455,Deviz!$B$5:$B$204,0))="Suplimentar",INDEX(Deviz!$I$5:$I$204,MATCH(C455,Deviz!$B$5:$B$204,0))&lt;&gt;"Da"),"Suplimentar neaprobat. ",""),"")))</f>
        <v/>
      </c>
    </row>
    <row r="456" spans="1:11" x14ac:dyDescent="0.2">
      <c r="A456" s="1" t="str">
        <f>IF(B456="","",B456&amp;"|"&amp;COUNTIF(INDEX($B:$B,5):B456,B456))</f>
        <v/>
      </c>
      <c r="B456" s="20"/>
      <c r="C456" s="20"/>
      <c r="D456" s="21" t="str">
        <f>IF(C456="","",IFERROR(INDEX(Deviz!$C$5:$C$204,MATCH(C456,Deviz!$B$5:$B$204,0)),""))</f>
        <v/>
      </c>
      <c r="E456" s="22" t="str">
        <f>IF(C456="","",IFERROR(INDEX(Deviz!$D$5:$D$204,MATCH(C456,Deviz!$B$5:$B$204,0)),""))</f>
        <v/>
      </c>
      <c r="F456" s="23" t="str">
        <f>IF(C456="","",IFERROR(INDEX(Deviz!$F$5:$F$204,MATCH(C456,Deviz!$B$5:$B$204,0)),""))</f>
        <v/>
      </c>
      <c r="G456" s="24"/>
      <c r="H456" s="23" t="str">
        <f t="shared" si="7"/>
        <v/>
      </c>
      <c r="I456" s="20"/>
      <c r="J456" s="25"/>
      <c r="K456" s="26" t="str">
        <f>IF(B456="","",TRIM(IF(AND(C456&lt;&gt;"",D456=""),"Cod inexistent în deviz. ","")&amp;IF(N(G456)&lt;=0,"Lipsește cantitatea. ","")&amp;IF(I456&lt;&gt;"Da","Neconfirmat de beneficiar. ","")&amp;IF(AND(C456&lt;&gt;"",D456&lt;&gt;""),IF(AND(INDEX(Deviz!$H$5:$H$204,MATCH(C456,Deviz!$B$5:$B$204,0))="Suplimentar",INDEX(Deviz!$I$5:$I$204,MATCH(C456,Deviz!$B$5:$B$204,0))&lt;&gt;"Da"),"Suplimentar neaprobat. ",""),"")))</f>
        <v/>
      </c>
    </row>
    <row r="457" spans="1:11" x14ac:dyDescent="0.2">
      <c r="A457" s="1" t="str">
        <f>IF(B457="","",B457&amp;"|"&amp;COUNTIF(INDEX($B:$B,5):B457,B457))</f>
        <v/>
      </c>
      <c r="B457" s="20"/>
      <c r="C457" s="20"/>
      <c r="D457" s="21" t="str">
        <f>IF(C457="","",IFERROR(INDEX(Deviz!$C$5:$C$204,MATCH(C457,Deviz!$B$5:$B$204,0)),""))</f>
        <v/>
      </c>
      <c r="E457" s="22" t="str">
        <f>IF(C457="","",IFERROR(INDEX(Deviz!$D$5:$D$204,MATCH(C457,Deviz!$B$5:$B$204,0)),""))</f>
        <v/>
      </c>
      <c r="F457" s="23" t="str">
        <f>IF(C457="","",IFERROR(INDEX(Deviz!$F$5:$F$204,MATCH(C457,Deviz!$B$5:$B$204,0)),""))</f>
        <v/>
      </c>
      <c r="G457" s="24"/>
      <c r="H457" s="23" t="str">
        <f t="shared" si="7"/>
        <v/>
      </c>
      <c r="I457" s="20"/>
      <c r="J457" s="25"/>
      <c r="K457" s="26" t="str">
        <f>IF(B457="","",TRIM(IF(AND(C457&lt;&gt;"",D457=""),"Cod inexistent în deviz. ","")&amp;IF(N(G457)&lt;=0,"Lipsește cantitatea. ","")&amp;IF(I457&lt;&gt;"Da","Neconfirmat de beneficiar. ","")&amp;IF(AND(C457&lt;&gt;"",D457&lt;&gt;""),IF(AND(INDEX(Deviz!$H$5:$H$204,MATCH(C457,Deviz!$B$5:$B$204,0))="Suplimentar",INDEX(Deviz!$I$5:$I$204,MATCH(C457,Deviz!$B$5:$B$204,0))&lt;&gt;"Da"),"Suplimentar neaprobat. ",""),"")))</f>
        <v/>
      </c>
    </row>
    <row r="458" spans="1:11" x14ac:dyDescent="0.2">
      <c r="A458" s="1" t="str">
        <f>IF(B458="","",B458&amp;"|"&amp;COUNTIF(INDEX($B:$B,5):B458,B458))</f>
        <v/>
      </c>
      <c r="B458" s="20"/>
      <c r="C458" s="20"/>
      <c r="D458" s="21" t="str">
        <f>IF(C458="","",IFERROR(INDEX(Deviz!$C$5:$C$204,MATCH(C458,Deviz!$B$5:$B$204,0)),""))</f>
        <v/>
      </c>
      <c r="E458" s="22" t="str">
        <f>IF(C458="","",IFERROR(INDEX(Deviz!$D$5:$D$204,MATCH(C458,Deviz!$B$5:$B$204,0)),""))</f>
        <v/>
      </c>
      <c r="F458" s="23" t="str">
        <f>IF(C458="","",IFERROR(INDEX(Deviz!$F$5:$F$204,MATCH(C458,Deviz!$B$5:$B$204,0)),""))</f>
        <v/>
      </c>
      <c r="G458" s="24"/>
      <c r="H458" s="23" t="str">
        <f t="shared" si="7"/>
        <v/>
      </c>
      <c r="I458" s="20"/>
      <c r="J458" s="25"/>
      <c r="K458" s="26" t="str">
        <f>IF(B458="","",TRIM(IF(AND(C458&lt;&gt;"",D458=""),"Cod inexistent în deviz. ","")&amp;IF(N(G458)&lt;=0,"Lipsește cantitatea. ","")&amp;IF(I458&lt;&gt;"Da","Neconfirmat de beneficiar. ","")&amp;IF(AND(C458&lt;&gt;"",D458&lt;&gt;""),IF(AND(INDEX(Deviz!$H$5:$H$204,MATCH(C458,Deviz!$B$5:$B$204,0))="Suplimentar",INDEX(Deviz!$I$5:$I$204,MATCH(C458,Deviz!$B$5:$B$204,0))&lt;&gt;"Da"),"Suplimentar neaprobat. ",""),"")))</f>
        <v/>
      </c>
    </row>
    <row r="459" spans="1:11" x14ac:dyDescent="0.2">
      <c r="A459" s="1" t="str">
        <f>IF(B459="","",B459&amp;"|"&amp;COUNTIF(INDEX($B:$B,5):B459,B459))</f>
        <v/>
      </c>
      <c r="B459" s="20"/>
      <c r="C459" s="20"/>
      <c r="D459" s="21" t="str">
        <f>IF(C459="","",IFERROR(INDEX(Deviz!$C$5:$C$204,MATCH(C459,Deviz!$B$5:$B$204,0)),""))</f>
        <v/>
      </c>
      <c r="E459" s="22" t="str">
        <f>IF(C459="","",IFERROR(INDEX(Deviz!$D$5:$D$204,MATCH(C459,Deviz!$B$5:$B$204,0)),""))</f>
        <v/>
      </c>
      <c r="F459" s="23" t="str">
        <f>IF(C459="","",IFERROR(INDEX(Deviz!$F$5:$F$204,MATCH(C459,Deviz!$B$5:$B$204,0)),""))</f>
        <v/>
      </c>
      <c r="G459" s="24"/>
      <c r="H459" s="23" t="str">
        <f t="shared" si="7"/>
        <v/>
      </c>
      <c r="I459" s="20"/>
      <c r="J459" s="25"/>
      <c r="K459" s="26" t="str">
        <f>IF(B459="","",TRIM(IF(AND(C459&lt;&gt;"",D459=""),"Cod inexistent în deviz. ","")&amp;IF(N(G459)&lt;=0,"Lipsește cantitatea. ","")&amp;IF(I459&lt;&gt;"Da","Neconfirmat de beneficiar. ","")&amp;IF(AND(C459&lt;&gt;"",D459&lt;&gt;""),IF(AND(INDEX(Deviz!$H$5:$H$204,MATCH(C459,Deviz!$B$5:$B$204,0))="Suplimentar",INDEX(Deviz!$I$5:$I$204,MATCH(C459,Deviz!$B$5:$B$204,0))&lt;&gt;"Da"),"Suplimentar neaprobat. ",""),"")))</f>
        <v/>
      </c>
    </row>
    <row r="460" spans="1:11" x14ac:dyDescent="0.2">
      <c r="A460" s="1" t="str">
        <f>IF(B460="","",B460&amp;"|"&amp;COUNTIF(INDEX($B:$B,5):B460,B460))</f>
        <v/>
      </c>
      <c r="B460" s="20"/>
      <c r="C460" s="20"/>
      <c r="D460" s="21" t="str">
        <f>IF(C460="","",IFERROR(INDEX(Deviz!$C$5:$C$204,MATCH(C460,Deviz!$B$5:$B$204,0)),""))</f>
        <v/>
      </c>
      <c r="E460" s="22" t="str">
        <f>IF(C460="","",IFERROR(INDEX(Deviz!$D$5:$D$204,MATCH(C460,Deviz!$B$5:$B$204,0)),""))</f>
        <v/>
      </c>
      <c r="F460" s="23" t="str">
        <f>IF(C460="","",IFERROR(INDEX(Deviz!$F$5:$F$204,MATCH(C460,Deviz!$B$5:$B$204,0)),""))</f>
        <v/>
      </c>
      <c r="G460" s="24"/>
      <c r="H460" s="23" t="str">
        <f t="shared" si="7"/>
        <v/>
      </c>
      <c r="I460" s="20"/>
      <c r="J460" s="25"/>
      <c r="K460" s="26" t="str">
        <f>IF(B460="","",TRIM(IF(AND(C460&lt;&gt;"",D460=""),"Cod inexistent în deviz. ","")&amp;IF(N(G460)&lt;=0,"Lipsește cantitatea. ","")&amp;IF(I460&lt;&gt;"Da","Neconfirmat de beneficiar. ","")&amp;IF(AND(C460&lt;&gt;"",D460&lt;&gt;""),IF(AND(INDEX(Deviz!$H$5:$H$204,MATCH(C460,Deviz!$B$5:$B$204,0))="Suplimentar",INDEX(Deviz!$I$5:$I$204,MATCH(C460,Deviz!$B$5:$B$204,0))&lt;&gt;"Da"),"Suplimentar neaprobat. ",""),"")))</f>
        <v/>
      </c>
    </row>
    <row r="461" spans="1:11" x14ac:dyDescent="0.2">
      <c r="A461" s="1" t="str">
        <f>IF(B461="","",B461&amp;"|"&amp;COUNTIF(INDEX($B:$B,5):B461,B461))</f>
        <v/>
      </c>
      <c r="B461" s="20"/>
      <c r="C461" s="20"/>
      <c r="D461" s="21" t="str">
        <f>IF(C461="","",IFERROR(INDEX(Deviz!$C$5:$C$204,MATCH(C461,Deviz!$B$5:$B$204,0)),""))</f>
        <v/>
      </c>
      <c r="E461" s="22" t="str">
        <f>IF(C461="","",IFERROR(INDEX(Deviz!$D$5:$D$204,MATCH(C461,Deviz!$B$5:$B$204,0)),""))</f>
        <v/>
      </c>
      <c r="F461" s="23" t="str">
        <f>IF(C461="","",IFERROR(INDEX(Deviz!$F$5:$F$204,MATCH(C461,Deviz!$B$5:$B$204,0)),""))</f>
        <v/>
      </c>
      <c r="G461" s="24"/>
      <c r="H461" s="23" t="str">
        <f t="shared" si="7"/>
        <v/>
      </c>
      <c r="I461" s="20"/>
      <c r="J461" s="25"/>
      <c r="K461" s="26" t="str">
        <f>IF(B461="","",TRIM(IF(AND(C461&lt;&gt;"",D461=""),"Cod inexistent în deviz. ","")&amp;IF(N(G461)&lt;=0,"Lipsește cantitatea. ","")&amp;IF(I461&lt;&gt;"Da","Neconfirmat de beneficiar. ","")&amp;IF(AND(C461&lt;&gt;"",D461&lt;&gt;""),IF(AND(INDEX(Deviz!$H$5:$H$204,MATCH(C461,Deviz!$B$5:$B$204,0))="Suplimentar",INDEX(Deviz!$I$5:$I$204,MATCH(C461,Deviz!$B$5:$B$204,0))&lt;&gt;"Da"),"Suplimentar neaprobat. ",""),"")))</f>
        <v/>
      </c>
    </row>
    <row r="462" spans="1:11" x14ac:dyDescent="0.2">
      <c r="A462" s="1" t="str">
        <f>IF(B462="","",B462&amp;"|"&amp;COUNTIF(INDEX($B:$B,5):B462,B462))</f>
        <v/>
      </c>
      <c r="B462" s="20"/>
      <c r="C462" s="20"/>
      <c r="D462" s="21" t="str">
        <f>IF(C462="","",IFERROR(INDEX(Deviz!$C$5:$C$204,MATCH(C462,Deviz!$B$5:$B$204,0)),""))</f>
        <v/>
      </c>
      <c r="E462" s="22" t="str">
        <f>IF(C462="","",IFERROR(INDEX(Deviz!$D$5:$D$204,MATCH(C462,Deviz!$B$5:$B$204,0)),""))</f>
        <v/>
      </c>
      <c r="F462" s="23" t="str">
        <f>IF(C462="","",IFERROR(INDEX(Deviz!$F$5:$F$204,MATCH(C462,Deviz!$B$5:$B$204,0)),""))</f>
        <v/>
      </c>
      <c r="G462" s="24"/>
      <c r="H462" s="23" t="str">
        <f t="shared" si="7"/>
        <v/>
      </c>
      <c r="I462" s="20"/>
      <c r="J462" s="25"/>
      <c r="K462" s="26" t="str">
        <f>IF(B462="","",TRIM(IF(AND(C462&lt;&gt;"",D462=""),"Cod inexistent în deviz. ","")&amp;IF(N(G462)&lt;=0,"Lipsește cantitatea. ","")&amp;IF(I462&lt;&gt;"Da","Neconfirmat de beneficiar. ","")&amp;IF(AND(C462&lt;&gt;"",D462&lt;&gt;""),IF(AND(INDEX(Deviz!$H$5:$H$204,MATCH(C462,Deviz!$B$5:$B$204,0))="Suplimentar",INDEX(Deviz!$I$5:$I$204,MATCH(C462,Deviz!$B$5:$B$204,0))&lt;&gt;"Da"),"Suplimentar neaprobat. ",""),"")))</f>
        <v/>
      </c>
    </row>
    <row r="463" spans="1:11" x14ac:dyDescent="0.2">
      <c r="A463" s="1" t="str">
        <f>IF(B463="","",B463&amp;"|"&amp;COUNTIF(INDEX($B:$B,5):B463,B463))</f>
        <v/>
      </c>
      <c r="B463" s="20"/>
      <c r="C463" s="20"/>
      <c r="D463" s="21" t="str">
        <f>IF(C463="","",IFERROR(INDEX(Deviz!$C$5:$C$204,MATCH(C463,Deviz!$B$5:$B$204,0)),""))</f>
        <v/>
      </c>
      <c r="E463" s="22" t="str">
        <f>IF(C463="","",IFERROR(INDEX(Deviz!$D$5:$D$204,MATCH(C463,Deviz!$B$5:$B$204,0)),""))</f>
        <v/>
      </c>
      <c r="F463" s="23" t="str">
        <f>IF(C463="","",IFERROR(INDEX(Deviz!$F$5:$F$204,MATCH(C463,Deviz!$B$5:$B$204,0)),""))</f>
        <v/>
      </c>
      <c r="G463" s="24"/>
      <c r="H463" s="23" t="str">
        <f t="shared" si="7"/>
        <v/>
      </c>
      <c r="I463" s="20"/>
      <c r="J463" s="25"/>
      <c r="K463" s="26" t="str">
        <f>IF(B463="","",TRIM(IF(AND(C463&lt;&gt;"",D463=""),"Cod inexistent în deviz. ","")&amp;IF(N(G463)&lt;=0,"Lipsește cantitatea. ","")&amp;IF(I463&lt;&gt;"Da","Neconfirmat de beneficiar. ","")&amp;IF(AND(C463&lt;&gt;"",D463&lt;&gt;""),IF(AND(INDEX(Deviz!$H$5:$H$204,MATCH(C463,Deviz!$B$5:$B$204,0))="Suplimentar",INDEX(Deviz!$I$5:$I$204,MATCH(C463,Deviz!$B$5:$B$204,0))&lt;&gt;"Da"),"Suplimentar neaprobat. ",""),"")))</f>
        <v/>
      </c>
    </row>
    <row r="464" spans="1:11" x14ac:dyDescent="0.2">
      <c r="A464" s="1" t="str">
        <f>IF(B464="","",B464&amp;"|"&amp;COUNTIF(INDEX($B:$B,5):B464,B464))</f>
        <v/>
      </c>
      <c r="B464" s="20"/>
      <c r="C464" s="20"/>
      <c r="D464" s="21" t="str">
        <f>IF(C464="","",IFERROR(INDEX(Deviz!$C$5:$C$204,MATCH(C464,Deviz!$B$5:$B$204,0)),""))</f>
        <v/>
      </c>
      <c r="E464" s="22" t="str">
        <f>IF(C464="","",IFERROR(INDEX(Deviz!$D$5:$D$204,MATCH(C464,Deviz!$B$5:$B$204,0)),""))</f>
        <v/>
      </c>
      <c r="F464" s="23" t="str">
        <f>IF(C464="","",IFERROR(INDEX(Deviz!$F$5:$F$204,MATCH(C464,Deviz!$B$5:$B$204,0)),""))</f>
        <v/>
      </c>
      <c r="G464" s="24"/>
      <c r="H464" s="23" t="str">
        <f t="shared" si="7"/>
        <v/>
      </c>
      <c r="I464" s="20"/>
      <c r="J464" s="25"/>
      <c r="K464" s="26" t="str">
        <f>IF(B464="","",TRIM(IF(AND(C464&lt;&gt;"",D464=""),"Cod inexistent în deviz. ","")&amp;IF(N(G464)&lt;=0,"Lipsește cantitatea. ","")&amp;IF(I464&lt;&gt;"Da","Neconfirmat de beneficiar. ","")&amp;IF(AND(C464&lt;&gt;"",D464&lt;&gt;""),IF(AND(INDEX(Deviz!$H$5:$H$204,MATCH(C464,Deviz!$B$5:$B$204,0))="Suplimentar",INDEX(Deviz!$I$5:$I$204,MATCH(C464,Deviz!$B$5:$B$204,0))&lt;&gt;"Da"),"Suplimentar neaprobat. ",""),"")))</f>
        <v/>
      </c>
    </row>
    <row r="465" spans="1:11" x14ac:dyDescent="0.2">
      <c r="A465" s="1" t="str">
        <f>IF(B465="","",B465&amp;"|"&amp;COUNTIF(INDEX($B:$B,5):B465,B465))</f>
        <v/>
      </c>
      <c r="B465" s="20"/>
      <c r="C465" s="20"/>
      <c r="D465" s="21" t="str">
        <f>IF(C465="","",IFERROR(INDEX(Deviz!$C$5:$C$204,MATCH(C465,Deviz!$B$5:$B$204,0)),""))</f>
        <v/>
      </c>
      <c r="E465" s="22" t="str">
        <f>IF(C465="","",IFERROR(INDEX(Deviz!$D$5:$D$204,MATCH(C465,Deviz!$B$5:$B$204,0)),""))</f>
        <v/>
      </c>
      <c r="F465" s="23" t="str">
        <f>IF(C465="","",IFERROR(INDEX(Deviz!$F$5:$F$204,MATCH(C465,Deviz!$B$5:$B$204,0)),""))</f>
        <v/>
      </c>
      <c r="G465" s="24"/>
      <c r="H465" s="23" t="str">
        <f t="shared" si="7"/>
        <v/>
      </c>
      <c r="I465" s="20"/>
      <c r="J465" s="25"/>
      <c r="K465" s="26" t="str">
        <f>IF(B465="","",TRIM(IF(AND(C465&lt;&gt;"",D465=""),"Cod inexistent în deviz. ","")&amp;IF(N(G465)&lt;=0,"Lipsește cantitatea. ","")&amp;IF(I465&lt;&gt;"Da","Neconfirmat de beneficiar. ","")&amp;IF(AND(C465&lt;&gt;"",D465&lt;&gt;""),IF(AND(INDEX(Deviz!$H$5:$H$204,MATCH(C465,Deviz!$B$5:$B$204,0))="Suplimentar",INDEX(Deviz!$I$5:$I$204,MATCH(C465,Deviz!$B$5:$B$204,0))&lt;&gt;"Da"),"Suplimentar neaprobat. ",""),"")))</f>
        <v/>
      </c>
    </row>
    <row r="466" spans="1:11" x14ac:dyDescent="0.2">
      <c r="A466" s="1" t="str">
        <f>IF(B466="","",B466&amp;"|"&amp;COUNTIF(INDEX($B:$B,5):B466,B466))</f>
        <v/>
      </c>
      <c r="B466" s="20"/>
      <c r="C466" s="20"/>
      <c r="D466" s="21" t="str">
        <f>IF(C466="","",IFERROR(INDEX(Deviz!$C$5:$C$204,MATCH(C466,Deviz!$B$5:$B$204,0)),""))</f>
        <v/>
      </c>
      <c r="E466" s="22" t="str">
        <f>IF(C466="","",IFERROR(INDEX(Deviz!$D$5:$D$204,MATCH(C466,Deviz!$B$5:$B$204,0)),""))</f>
        <v/>
      </c>
      <c r="F466" s="23" t="str">
        <f>IF(C466="","",IFERROR(INDEX(Deviz!$F$5:$F$204,MATCH(C466,Deviz!$B$5:$B$204,0)),""))</f>
        <v/>
      </c>
      <c r="G466" s="24"/>
      <c r="H466" s="23" t="str">
        <f t="shared" si="7"/>
        <v/>
      </c>
      <c r="I466" s="20"/>
      <c r="J466" s="25"/>
      <c r="K466" s="26" t="str">
        <f>IF(B466="","",TRIM(IF(AND(C466&lt;&gt;"",D466=""),"Cod inexistent în deviz. ","")&amp;IF(N(G466)&lt;=0,"Lipsește cantitatea. ","")&amp;IF(I466&lt;&gt;"Da","Neconfirmat de beneficiar. ","")&amp;IF(AND(C466&lt;&gt;"",D466&lt;&gt;""),IF(AND(INDEX(Deviz!$H$5:$H$204,MATCH(C466,Deviz!$B$5:$B$204,0))="Suplimentar",INDEX(Deviz!$I$5:$I$204,MATCH(C466,Deviz!$B$5:$B$204,0))&lt;&gt;"Da"),"Suplimentar neaprobat. ",""),"")))</f>
        <v/>
      </c>
    </row>
    <row r="467" spans="1:11" x14ac:dyDescent="0.2">
      <c r="A467" s="1" t="str">
        <f>IF(B467="","",B467&amp;"|"&amp;COUNTIF(INDEX($B:$B,5):B467,B467))</f>
        <v/>
      </c>
      <c r="B467" s="20"/>
      <c r="C467" s="20"/>
      <c r="D467" s="21" t="str">
        <f>IF(C467="","",IFERROR(INDEX(Deviz!$C$5:$C$204,MATCH(C467,Deviz!$B$5:$B$204,0)),""))</f>
        <v/>
      </c>
      <c r="E467" s="22" t="str">
        <f>IF(C467="","",IFERROR(INDEX(Deviz!$D$5:$D$204,MATCH(C467,Deviz!$B$5:$B$204,0)),""))</f>
        <v/>
      </c>
      <c r="F467" s="23" t="str">
        <f>IF(C467="","",IFERROR(INDEX(Deviz!$F$5:$F$204,MATCH(C467,Deviz!$B$5:$B$204,0)),""))</f>
        <v/>
      </c>
      <c r="G467" s="24"/>
      <c r="H467" s="23" t="str">
        <f t="shared" si="7"/>
        <v/>
      </c>
      <c r="I467" s="20"/>
      <c r="J467" s="25"/>
      <c r="K467" s="26" t="str">
        <f>IF(B467="","",TRIM(IF(AND(C467&lt;&gt;"",D467=""),"Cod inexistent în deviz. ","")&amp;IF(N(G467)&lt;=0,"Lipsește cantitatea. ","")&amp;IF(I467&lt;&gt;"Da","Neconfirmat de beneficiar. ","")&amp;IF(AND(C467&lt;&gt;"",D467&lt;&gt;""),IF(AND(INDEX(Deviz!$H$5:$H$204,MATCH(C467,Deviz!$B$5:$B$204,0))="Suplimentar",INDEX(Deviz!$I$5:$I$204,MATCH(C467,Deviz!$B$5:$B$204,0))&lt;&gt;"Da"),"Suplimentar neaprobat. ",""),"")))</f>
        <v/>
      </c>
    </row>
    <row r="468" spans="1:11" x14ac:dyDescent="0.2">
      <c r="A468" s="1" t="str">
        <f>IF(B468="","",B468&amp;"|"&amp;COUNTIF(INDEX($B:$B,5):B468,B468))</f>
        <v/>
      </c>
      <c r="B468" s="20"/>
      <c r="C468" s="20"/>
      <c r="D468" s="21" t="str">
        <f>IF(C468="","",IFERROR(INDEX(Deviz!$C$5:$C$204,MATCH(C468,Deviz!$B$5:$B$204,0)),""))</f>
        <v/>
      </c>
      <c r="E468" s="22" t="str">
        <f>IF(C468="","",IFERROR(INDEX(Deviz!$D$5:$D$204,MATCH(C468,Deviz!$B$5:$B$204,0)),""))</f>
        <v/>
      </c>
      <c r="F468" s="23" t="str">
        <f>IF(C468="","",IFERROR(INDEX(Deviz!$F$5:$F$204,MATCH(C468,Deviz!$B$5:$B$204,0)),""))</f>
        <v/>
      </c>
      <c r="G468" s="24"/>
      <c r="H468" s="23" t="str">
        <f t="shared" si="7"/>
        <v/>
      </c>
      <c r="I468" s="20"/>
      <c r="J468" s="25"/>
      <c r="K468" s="26" t="str">
        <f>IF(B468="","",TRIM(IF(AND(C468&lt;&gt;"",D468=""),"Cod inexistent în deviz. ","")&amp;IF(N(G468)&lt;=0,"Lipsește cantitatea. ","")&amp;IF(I468&lt;&gt;"Da","Neconfirmat de beneficiar. ","")&amp;IF(AND(C468&lt;&gt;"",D468&lt;&gt;""),IF(AND(INDEX(Deviz!$H$5:$H$204,MATCH(C468,Deviz!$B$5:$B$204,0))="Suplimentar",INDEX(Deviz!$I$5:$I$204,MATCH(C468,Deviz!$B$5:$B$204,0))&lt;&gt;"Da"),"Suplimentar neaprobat. ",""),"")))</f>
        <v/>
      </c>
    </row>
    <row r="469" spans="1:11" x14ac:dyDescent="0.2">
      <c r="A469" s="1" t="str">
        <f>IF(B469="","",B469&amp;"|"&amp;COUNTIF(INDEX($B:$B,5):B469,B469))</f>
        <v/>
      </c>
      <c r="B469" s="20"/>
      <c r="C469" s="20"/>
      <c r="D469" s="21" t="str">
        <f>IF(C469="","",IFERROR(INDEX(Deviz!$C$5:$C$204,MATCH(C469,Deviz!$B$5:$B$204,0)),""))</f>
        <v/>
      </c>
      <c r="E469" s="22" t="str">
        <f>IF(C469="","",IFERROR(INDEX(Deviz!$D$5:$D$204,MATCH(C469,Deviz!$B$5:$B$204,0)),""))</f>
        <v/>
      </c>
      <c r="F469" s="23" t="str">
        <f>IF(C469="","",IFERROR(INDEX(Deviz!$F$5:$F$204,MATCH(C469,Deviz!$B$5:$B$204,0)),""))</f>
        <v/>
      </c>
      <c r="G469" s="24"/>
      <c r="H469" s="23" t="str">
        <f t="shared" si="7"/>
        <v/>
      </c>
      <c r="I469" s="20"/>
      <c r="J469" s="25"/>
      <c r="K469" s="26" t="str">
        <f>IF(B469="","",TRIM(IF(AND(C469&lt;&gt;"",D469=""),"Cod inexistent în deviz. ","")&amp;IF(N(G469)&lt;=0,"Lipsește cantitatea. ","")&amp;IF(I469&lt;&gt;"Da","Neconfirmat de beneficiar. ","")&amp;IF(AND(C469&lt;&gt;"",D469&lt;&gt;""),IF(AND(INDEX(Deviz!$H$5:$H$204,MATCH(C469,Deviz!$B$5:$B$204,0))="Suplimentar",INDEX(Deviz!$I$5:$I$204,MATCH(C469,Deviz!$B$5:$B$204,0))&lt;&gt;"Da"),"Suplimentar neaprobat. ",""),"")))</f>
        <v/>
      </c>
    </row>
    <row r="470" spans="1:11" x14ac:dyDescent="0.2">
      <c r="A470" s="1" t="str">
        <f>IF(B470="","",B470&amp;"|"&amp;COUNTIF(INDEX($B:$B,5):B470,B470))</f>
        <v/>
      </c>
      <c r="B470" s="20"/>
      <c r="C470" s="20"/>
      <c r="D470" s="21" t="str">
        <f>IF(C470="","",IFERROR(INDEX(Deviz!$C$5:$C$204,MATCH(C470,Deviz!$B$5:$B$204,0)),""))</f>
        <v/>
      </c>
      <c r="E470" s="22" t="str">
        <f>IF(C470="","",IFERROR(INDEX(Deviz!$D$5:$D$204,MATCH(C470,Deviz!$B$5:$B$204,0)),""))</f>
        <v/>
      </c>
      <c r="F470" s="23" t="str">
        <f>IF(C470="","",IFERROR(INDEX(Deviz!$F$5:$F$204,MATCH(C470,Deviz!$B$5:$B$204,0)),""))</f>
        <v/>
      </c>
      <c r="G470" s="24"/>
      <c r="H470" s="23" t="str">
        <f t="shared" si="7"/>
        <v/>
      </c>
      <c r="I470" s="20"/>
      <c r="J470" s="25"/>
      <c r="K470" s="26" t="str">
        <f>IF(B470="","",TRIM(IF(AND(C470&lt;&gt;"",D470=""),"Cod inexistent în deviz. ","")&amp;IF(N(G470)&lt;=0,"Lipsește cantitatea. ","")&amp;IF(I470&lt;&gt;"Da","Neconfirmat de beneficiar. ","")&amp;IF(AND(C470&lt;&gt;"",D470&lt;&gt;""),IF(AND(INDEX(Deviz!$H$5:$H$204,MATCH(C470,Deviz!$B$5:$B$204,0))="Suplimentar",INDEX(Deviz!$I$5:$I$204,MATCH(C470,Deviz!$B$5:$B$204,0))&lt;&gt;"Da"),"Suplimentar neaprobat. ",""),"")))</f>
        <v/>
      </c>
    </row>
    <row r="471" spans="1:11" x14ac:dyDescent="0.2">
      <c r="A471" s="1" t="str">
        <f>IF(B471="","",B471&amp;"|"&amp;COUNTIF(INDEX($B:$B,5):B471,B471))</f>
        <v/>
      </c>
      <c r="B471" s="20"/>
      <c r="C471" s="20"/>
      <c r="D471" s="21" t="str">
        <f>IF(C471="","",IFERROR(INDEX(Deviz!$C$5:$C$204,MATCH(C471,Deviz!$B$5:$B$204,0)),""))</f>
        <v/>
      </c>
      <c r="E471" s="22" t="str">
        <f>IF(C471="","",IFERROR(INDEX(Deviz!$D$5:$D$204,MATCH(C471,Deviz!$B$5:$B$204,0)),""))</f>
        <v/>
      </c>
      <c r="F471" s="23" t="str">
        <f>IF(C471="","",IFERROR(INDEX(Deviz!$F$5:$F$204,MATCH(C471,Deviz!$B$5:$B$204,0)),""))</f>
        <v/>
      </c>
      <c r="G471" s="24"/>
      <c r="H471" s="23" t="str">
        <f t="shared" si="7"/>
        <v/>
      </c>
      <c r="I471" s="20"/>
      <c r="J471" s="25"/>
      <c r="K471" s="26" t="str">
        <f>IF(B471="","",TRIM(IF(AND(C471&lt;&gt;"",D471=""),"Cod inexistent în deviz. ","")&amp;IF(N(G471)&lt;=0,"Lipsește cantitatea. ","")&amp;IF(I471&lt;&gt;"Da","Neconfirmat de beneficiar. ","")&amp;IF(AND(C471&lt;&gt;"",D471&lt;&gt;""),IF(AND(INDEX(Deviz!$H$5:$H$204,MATCH(C471,Deviz!$B$5:$B$204,0))="Suplimentar",INDEX(Deviz!$I$5:$I$204,MATCH(C471,Deviz!$B$5:$B$204,0))&lt;&gt;"Da"),"Suplimentar neaprobat. ",""),"")))</f>
        <v/>
      </c>
    </row>
    <row r="472" spans="1:11" x14ac:dyDescent="0.2">
      <c r="A472" s="1" t="str">
        <f>IF(B472="","",B472&amp;"|"&amp;COUNTIF(INDEX($B:$B,5):B472,B472))</f>
        <v/>
      </c>
      <c r="B472" s="20"/>
      <c r="C472" s="20"/>
      <c r="D472" s="21" t="str">
        <f>IF(C472="","",IFERROR(INDEX(Deviz!$C$5:$C$204,MATCH(C472,Deviz!$B$5:$B$204,0)),""))</f>
        <v/>
      </c>
      <c r="E472" s="22" t="str">
        <f>IF(C472="","",IFERROR(INDEX(Deviz!$D$5:$D$204,MATCH(C472,Deviz!$B$5:$B$204,0)),""))</f>
        <v/>
      </c>
      <c r="F472" s="23" t="str">
        <f>IF(C472="","",IFERROR(INDEX(Deviz!$F$5:$F$204,MATCH(C472,Deviz!$B$5:$B$204,0)),""))</f>
        <v/>
      </c>
      <c r="G472" s="24"/>
      <c r="H472" s="23" t="str">
        <f t="shared" si="7"/>
        <v/>
      </c>
      <c r="I472" s="20"/>
      <c r="J472" s="25"/>
      <c r="K472" s="26" t="str">
        <f>IF(B472="","",TRIM(IF(AND(C472&lt;&gt;"",D472=""),"Cod inexistent în deviz. ","")&amp;IF(N(G472)&lt;=0,"Lipsește cantitatea. ","")&amp;IF(I472&lt;&gt;"Da","Neconfirmat de beneficiar. ","")&amp;IF(AND(C472&lt;&gt;"",D472&lt;&gt;""),IF(AND(INDEX(Deviz!$H$5:$H$204,MATCH(C472,Deviz!$B$5:$B$204,0))="Suplimentar",INDEX(Deviz!$I$5:$I$204,MATCH(C472,Deviz!$B$5:$B$204,0))&lt;&gt;"Da"),"Suplimentar neaprobat. ",""),"")))</f>
        <v/>
      </c>
    </row>
    <row r="473" spans="1:11" x14ac:dyDescent="0.2">
      <c r="A473" s="1" t="str">
        <f>IF(B473="","",B473&amp;"|"&amp;COUNTIF(INDEX($B:$B,5):B473,B473))</f>
        <v/>
      </c>
      <c r="B473" s="20"/>
      <c r="C473" s="20"/>
      <c r="D473" s="21" t="str">
        <f>IF(C473="","",IFERROR(INDEX(Deviz!$C$5:$C$204,MATCH(C473,Deviz!$B$5:$B$204,0)),""))</f>
        <v/>
      </c>
      <c r="E473" s="22" t="str">
        <f>IF(C473="","",IFERROR(INDEX(Deviz!$D$5:$D$204,MATCH(C473,Deviz!$B$5:$B$204,0)),""))</f>
        <v/>
      </c>
      <c r="F473" s="23" t="str">
        <f>IF(C473="","",IFERROR(INDEX(Deviz!$F$5:$F$204,MATCH(C473,Deviz!$B$5:$B$204,0)),""))</f>
        <v/>
      </c>
      <c r="G473" s="24"/>
      <c r="H473" s="23" t="str">
        <f t="shared" si="7"/>
        <v/>
      </c>
      <c r="I473" s="20"/>
      <c r="J473" s="25"/>
      <c r="K473" s="26" t="str">
        <f>IF(B473="","",TRIM(IF(AND(C473&lt;&gt;"",D473=""),"Cod inexistent în deviz. ","")&amp;IF(N(G473)&lt;=0,"Lipsește cantitatea. ","")&amp;IF(I473&lt;&gt;"Da","Neconfirmat de beneficiar. ","")&amp;IF(AND(C473&lt;&gt;"",D473&lt;&gt;""),IF(AND(INDEX(Deviz!$H$5:$H$204,MATCH(C473,Deviz!$B$5:$B$204,0))="Suplimentar",INDEX(Deviz!$I$5:$I$204,MATCH(C473,Deviz!$B$5:$B$204,0))&lt;&gt;"Da"),"Suplimentar neaprobat. ",""),"")))</f>
        <v/>
      </c>
    </row>
    <row r="474" spans="1:11" x14ac:dyDescent="0.2">
      <c r="A474" s="1" t="str">
        <f>IF(B474="","",B474&amp;"|"&amp;COUNTIF(INDEX($B:$B,5):B474,B474))</f>
        <v/>
      </c>
      <c r="B474" s="20"/>
      <c r="C474" s="20"/>
      <c r="D474" s="21" t="str">
        <f>IF(C474="","",IFERROR(INDEX(Deviz!$C$5:$C$204,MATCH(C474,Deviz!$B$5:$B$204,0)),""))</f>
        <v/>
      </c>
      <c r="E474" s="22" t="str">
        <f>IF(C474="","",IFERROR(INDEX(Deviz!$D$5:$D$204,MATCH(C474,Deviz!$B$5:$B$204,0)),""))</f>
        <v/>
      </c>
      <c r="F474" s="23" t="str">
        <f>IF(C474="","",IFERROR(INDEX(Deviz!$F$5:$F$204,MATCH(C474,Deviz!$B$5:$B$204,0)),""))</f>
        <v/>
      </c>
      <c r="G474" s="24"/>
      <c r="H474" s="23" t="str">
        <f t="shared" si="7"/>
        <v/>
      </c>
      <c r="I474" s="20"/>
      <c r="J474" s="25"/>
      <c r="K474" s="26" t="str">
        <f>IF(B474="","",TRIM(IF(AND(C474&lt;&gt;"",D474=""),"Cod inexistent în deviz. ","")&amp;IF(N(G474)&lt;=0,"Lipsește cantitatea. ","")&amp;IF(I474&lt;&gt;"Da","Neconfirmat de beneficiar. ","")&amp;IF(AND(C474&lt;&gt;"",D474&lt;&gt;""),IF(AND(INDEX(Deviz!$H$5:$H$204,MATCH(C474,Deviz!$B$5:$B$204,0))="Suplimentar",INDEX(Deviz!$I$5:$I$204,MATCH(C474,Deviz!$B$5:$B$204,0))&lt;&gt;"Da"),"Suplimentar neaprobat. ",""),"")))</f>
        <v/>
      </c>
    </row>
    <row r="475" spans="1:11" x14ac:dyDescent="0.2">
      <c r="A475" s="1" t="str">
        <f>IF(B475="","",B475&amp;"|"&amp;COUNTIF(INDEX($B:$B,5):B475,B475))</f>
        <v/>
      </c>
      <c r="B475" s="20"/>
      <c r="C475" s="20"/>
      <c r="D475" s="21" t="str">
        <f>IF(C475="","",IFERROR(INDEX(Deviz!$C$5:$C$204,MATCH(C475,Deviz!$B$5:$B$204,0)),""))</f>
        <v/>
      </c>
      <c r="E475" s="22" t="str">
        <f>IF(C475="","",IFERROR(INDEX(Deviz!$D$5:$D$204,MATCH(C475,Deviz!$B$5:$B$204,0)),""))</f>
        <v/>
      </c>
      <c r="F475" s="23" t="str">
        <f>IF(C475="","",IFERROR(INDEX(Deviz!$F$5:$F$204,MATCH(C475,Deviz!$B$5:$B$204,0)),""))</f>
        <v/>
      </c>
      <c r="G475" s="24"/>
      <c r="H475" s="23" t="str">
        <f t="shared" si="7"/>
        <v/>
      </c>
      <c r="I475" s="20"/>
      <c r="J475" s="25"/>
      <c r="K475" s="26" t="str">
        <f>IF(B475="","",TRIM(IF(AND(C475&lt;&gt;"",D475=""),"Cod inexistent în deviz. ","")&amp;IF(N(G475)&lt;=0,"Lipsește cantitatea. ","")&amp;IF(I475&lt;&gt;"Da","Neconfirmat de beneficiar. ","")&amp;IF(AND(C475&lt;&gt;"",D475&lt;&gt;""),IF(AND(INDEX(Deviz!$H$5:$H$204,MATCH(C475,Deviz!$B$5:$B$204,0))="Suplimentar",INDEX(Deviz!$I$5:$I$204,MATCH(C475,Deviz!$B$5:$B$204,0))&lt;&gt;"Da"),"Suplimentar neaprobat. ",""),"")))</f>
        <v/>
      </c>
    </row>
    <row r="476" spans="1:11" x14ac:dyDescent="0.2">
      <c r="A476" s="1" t="str">
        <f>IF(B476="","",B476&amp;"|"&amp;COUNTIF(INDEX($B:$B,5):B476,B476))</f>
        <v/>
      </c>
      <c r="B476" s="20"/>
      <c r="C476" s="20"/>
      <c r="D476" s="21" t="str">
        <f>IF(C476="","",IFERROR(INDEX(Deviz!$C$5:$C$204,MATCH(C476,Deviz!$B$5:$B$204,0)),""))</f>
        <v/>
      </c>
      <c r="E476" s="22" t="str">
        <f>IF(C476="","",IFERROR(INDEX(Deviz!$D$5:$D$204,MATCH(C476,Deviz!$B$5:$B$204,0)),""))</f>
        <v/>
      </c>
      <c r="F476" s="23" t="str">
        <f>IF(C476="","",IFERROR(INDEX(Deviz!$F$5:$F$204,MATCH(C476,Deviz!$B$5:$B$204,0)),""))</f>
        <v/>
      </c>
      <c r="G476" s="24"/>
      <c r="H476" s="23" t="str">
        <f t="shared" si="7"/>
        <v/>
      </c>
      <c r="I476" s="20"/>
      <c r="J476" s="25"/>
      <c r="K476" s="26" t="str">
        <f>IF(B476="","",TRIM(IF(AND(C476&lt;&gt;"",D476=""),"Cod inexistent în deviz. ","")&amp;IF(N(G476)&lt;=0,"Lipsește cantitatea. ","")&amp;IF(I476&lt;&gt;"Da","Neconfirmat de beneficiar. ","")&amp;IF(AND(C476&lt;&gt;"",D476&lt;&gt;""),IF(AND(INDEX(Deviz!$H$5:$H$204,MATCH(C476,Deviz!$B$5:$B$204,0))="Suplimentar",INDEX(Deviz!$I$5:$I$204,MATCH(C476,Deviz!$B$5:$B$204,0))&lt;&gt;"Da"),"Suplimentar neaprobat. ",""),"")))</f>
        <v/>
      </c>
    </row>
    <row r="477" spans="1:11" x14ac:dyDescent="0.2">
      <c r="A477" s="1" t="str">
        <f>IF(B477="","",B477&amp;"|"&amp;COUNTIF(INDEX($B:$B,5):B477,B477))</f>
        <v/>
      </c>
      <c r="B477" s="20"/>
      <c r="C477" s="20"/>
      <c r="D477" s="21" t="str">
        <f>IF(C477="","",IFERROR(INDEX(Deviz!$C$5:$C$204,MATCH(C477,Deviz!$B$5:$B$204,0)),""))</f>
        <v/>
      </c>
      <c r="E477" s="22" t="str">
        <f>IF(C477="","",IFERROR(INDEX(Deviz!$D$5:$D$204,MATCH(C477,Deviz!$B$5:$B$204,0)),""))</f>
        <v/>
      </c>
      <c r="F477" s="23" t="str">
        <f>IF(C477="","",IFERROR(INDEX(Deviz!$F$5:$F$204,MATCH(C477,Deviz!$B$5:$B$204,0)),""))</f>
        <v/>
      </c>
      <c r="G477" s="24"/>
      <c r="H477" s="23" t="str">
        <f t="shared" si="7"/>
        <v/>
      </c>
      <c r="I477" s="20"/>
      <c r="J477" s="25"/>
      <c r="K477" s="26" t="str">
        <f>IF(B477="","",TRIM(IF(AND(C477&lt;&gt;"",D477=""),"Cod inexistent în deviz. ","")&amp;IF(N(G477)&lt;=0,"Lipsește cantitatea. ","")&amp;IF(I477&lt;&gt;"Da","Neconfirmat de beneficiar. ","")&amp;IF(AND(C477&lt;&gt;"",D477&lt;&gt;""),IF(AND(INDEX(Deviz!$H$5:$H$204,MATCH(C477,Deviz!$B$5:$B$204,0))="Suplimentar",INDEX(Deviz!$I$5:$I$204,MATCH(C477,Deviz!$B$5:$B$204,0))&lt;&gt;"Da"),"Suplimentar neaprobat. ",""),"")))</f>
        <v/>
      </c>
    </row>
    <row r="478" spans="1:11" x14ac:dyDescent="0.2">
      <c r="A478" s="1" t="str">
        <f>IF(B478="","",B478&amp;"|"&amp;COUNTIF(INDEX($B:$B,5):B478,B478))</f>
        <v/>
      </c>
      <c r="B478" s="20"/>
      <c r="C478" s="20"/>
      <c r="D478" s="21" t="str">
        <f>IF(C478="","",IFERROR(INDEX(Deviz!$C$5:$C$204,MATCH(C478,Deviz!$B$5:$B$204,0)),""))</f>
        <v/>
      </c>
      <c r="E478" s="22" t="str">
        <f>IF(C478="","",IFERROR(INDEX(Deviz!$D$5:$D$204,MATCH(C478,Deviz!$B$5:$B$204,0)),""))</f>
        <v/>
      </c>
      <c r="F478" s="23" t="str">
        <f>IF(C478="","",IFERROR(INDEX(Deviz!$F$5:$F$204,MATCH(C478,Deviz!$B$5:$B$204,0)),""))</f>
        <v/>
      </c>
      <c r="G478" s="24"/>
      <c r="H478" s="23" t="str">
        <f t="shared" si="7"/>
        <v/>
      </c>
      <c r="I478" s="20"/>
      <c r="J478" s="25"/>
      <c r="K478" s="26" t="str">
        <f>IF(B478="","",TRIM(IF(AND(C478&lt;&gt;"",D478=""),"Cod inexistent în deviz. ","")&amp;IF(N(G478)&lt;=0,"Lipsește cantitatea. ","")&amp;IF(I478&lt;&gt;"Da","Neconfirmat de beneficiar. ","")&amp;IF(AND(C478&lt;&gt;"",D478&lt;&gt;""),IF(AND(INDEX(Deviz!$H$5:$H$204,MATCH(C478,Deviz!$B$5:$B$204,0))="Suplimentar",INDEX(Deviz!$I$5:$I$204,MATCH(C478,Deviz!$B$5:$B$204,0))&lt;&gt;"Da"),"Suplimentar neaprobat. ",""),"")))</f>
        <v/>
      </c>
    </row>
    <row r="479" spans="1:11" x14ac:dyDescent="0.2">
      <c r="A479" s="1" t="str">
        <f>IF(B479="","",B479&amp;"|"&amp;COUNTIF(INDEX($B:$B,5):B479,B479))</f>
        <v/>
      </c>
      <c r="B479" s="20"/>
      <c r="C479" s="20"/>
      <c r="D479" s="21" t="str">
        <f>IF(C479="","",IFERROR(INDEX(Deviz!$C$5:$C$204,MATCH(C479,Deviz!$B$5:$B$204,0)),""))</f>
        <v/>
      </c>
      <c r="E479" s="22" t="str">
        <f>IF(C479="","",IFERROR(INDEX(Deviz!$D$5:$D$204,MATCH(C479,Deviz!$B$5:$B$204,0)),""))</f>
        <v/>
      </c>
      <c r="F479" s="23" t="str">
        <f>IF(C479="","",IFERROR(INDEX(Deviz!$F$5:$F$204,MATCH(C479,Deviz!$B$5:$B$204,0)),""))</f>
        <v/>
      </c>
      <c r="G479" s="24"/>
      <c r="H479" s="23" t="str">
        <f t="shared" si="7"/>
        <v/>
      </c>
      <c r="I479" s="20"/>
      <c r="J479" s="25"/>
      <c r="K479" s="26" t="str">
        <f>IF(B479="","",TRIM(IF(AND(C479&lt;&gt;"",D479=""),"Cod inexistent în deviz. ","")&amp;IF(N(G479)&lt;=0,"Lipsește cantitatea. ","")&amp;IF(I479&lt;&gt;"Da","Neconfirmat de beneficiar. ","")&amp;IF(AND(C479&lt;&gt;"",D479&lt;&gt;""),IF(AND(INDEX(Deviz!$H$5:$H$204,MATCH(C479,Deviz!$B$5:$B$204,0))="Suplimentar",INDEX(Deviz!$I$5:$I$204,MATCH(C479,Deviz!$B$5:$B$204,0))&lt;&gt;"Da"),"Suplimentar neaprobat. ",""),"")))</f>
        <v/>
      </c>
    </row>
    <row r="480" spans="1:11" x14ac:dyDescent="0.2">
      <c r="A480" s="1" t="str">
        <f>IF(B480="","",B480&amp;"|"&amp;COUNTIF(INDEX($B:$B,5):B480,B480))</f>
        <v/>
      </c>
      <c r="B480" s="20"/>
      <c r="C480" s="20"/>
      <c r="D480" s="21" t="str">
        <f>IF(C480="","",IFERROR(INDEX(Deviz!$C$5:$C$204,MATCH(C480,Deviz!$B$5:$B$204,0)),""))</f>
        <v/>
      </c>
      <c r="E480" s="22" t="str">
        <f>IF(C480="","",IFERROR(INDEX(Deviz!$D$5:$D$204,MATCH(C480,Deviz!$B$5:$B$204,0)),""))</f>
        <v/>
      </c>
      <c r="F480" s="23" t="str">
        <f>IF(C480="","",IFERROR(INDEX(Deviz!$F$5:$F$204,MATCH(C480,Deviz!$B$5:$B$204,0)),""))</f>
        <v/>
      </c>
      <c r="G480" s="24"/>
      <c r="H480" s="23" t="str">
        <f t="shared" si="7"/>
        <v/>
      </c>
      <c r="I480" s="20"/>
      <c r="J480" s="25"/>
      <c r="K480" s="26" t="str">
        <f>IF(B480="","",TRIM(IF(AND(C480&lt;&gt;"",D480=""),"Cod inexistent în deviz. ","")&amp;IF(N(G480)&lt;=0,"Lipsește cantitatea. ","")&amp;IF(I480&lt;&gt;"Da","Neconfirmat de beneficiar. ","")&amp;IF(AND(C480&lt;&gt;"",D480&lt;&gt;""),IF(AND(INDEX(Deviz!$H$5:$H$204,MATCH(C480,Deviz!$B$5:$B$204,0))="Suplimentar",INDEX(Deviz!$I$5:$I$204,MATCH(C480,Deviz!$B$5:$B$204,0))&lt;&gt;"Da"),"Suplimentar neaprobat. ",""),"")))</f>
        <v/>
      </c>
    </row>
    <row r="481" spans="1:11" x14ac:dyDescent="0.2">
      <c r="A481" s="1" t="str">
        <f>IF(B481="","",B481&amp;"|"&amp;COUNTIF(INDEX($B:$B,5):B481,B481))</f>
        <v/>
      </c>
      <c r="B481" s="20"/>
      <c r="C481" s="20"/>
      <c r="D481" s="21" t="str">
        <f>IF(C481="","",IFERROR(INDEX(Deviz!$C$5:$C$204,MATCH(C481,Deviz!$B$5:$B$204,0)),""))</f>
        <v/>
      </c>
      <c r="E481" s="22" t="str">
        <f>IF(C481="","",IFERROR(INDEX(Deviz!$D$5:$D$204,MATCH(C481,Deviz!$B$5:$B$204,0)),""))</f>
        <v/>
      </c>
      <c r="F481" s="23" t="str">
        <f>IF(C481="","",IFERROR(INDEX(Deviz!$F$5:$F$204,MATCH(C481,Deviz!$B$5:$B$204,0)),""))</f>
        <v/>
      </c>
      <c r="G481" s="24"/>
      <c r="H481" s="23" t="str">
        <f t="shared" si="7"/>
        <v/>
      </c>
      <c r="I481" s="20"/>
      <c r="J481" s="25"/>
      <c r="K481" s="26" t="str">
        <f>IF(B481="","",TRIM(IF(AND(C481&lt;&gt;"",D481=""),"Cod inexistent în deviz. ","")&amp;IF(N(G481)&lt;=0,"Lipsește cantitatea. ","")&amp;IF(I481&lt;&gt;"Da","Neconfirmat de beneficiar. ","")&amp;IF(AND(C481&lt;&gt;"",D481&lt;&gt;""),IF(AND(INDEX(Deviz!$H$5:$H$204,MATCH(C481,Deviz!$B$5:$B$204,0))="Suplimentar",INDEX(Deviz!$I$5:$I$204,MATCH(C481,Deviz!$B$5:$B$204,0))&lt;&gt;"Da"),"Suplimentar neaprobat. ",""),"")))</f>
        <v/>
      </c>
    </row>
    <row r="482" spans="1:11" x14ac:dyDescent="0.2">
      <c r="A482" s="1" t="str">
        <f>IF(B482="","",B482&amp;"|"&amp;COUNTIF(INDEX($B:$B,5):B482,B482))</f>
        <v/>
      </c>
      <c r="B482" s="20"/>
      <c r="C482" s="20"/>
      <c r="D482" s="21" t="str">
        <f>IF(C482="","",IFERROR(INDEX(Deviz!$C$5:$C$204,MATCH(C482,Deviz!$B$5:$B$204,0)),""))</f>
        <v/>
      </c>
      <c r="E482" s="22" t="str">
        <f>IF(C482="","",IFERROR(INDEX(Deviz!$D$5:$D$204,MATCH(C482,Deviz!$B$5:$B$204,0)),""))</f>
        <v/>
      </c>
      <c r="F482" s="23" t="str">
        <f>IF(C482="","",IFERROR(INDEX(Deviz!$F$5:$F$204,MATCH(C482,Deviz!$B$5:$B$204,0)),""))</f>
        <v/>
      </c>
      <c r="G482" s="24"/>
      <c r="H482" s="23" t="str">
        <f t="shared" si="7"/>
        <v/>
      </c>
      <c r="I482" s="20"/>
      <c r="J482" s="25"/>
      <c r="K482" s="26" t="str">
        <f>IF(B482="","",TRIM(IF(AND(C482&lt;&gt;"",D482=""),"Cod inexistent în deviz. ","")&amp;IF(N(G482)&lt;=0,"Lipsește cantitatea. ","")&amp;IF(I482&lt;&gt;"Da","Neconfirmat de beneficiar. ","")&amp;IF(AND(C482&lt;&gt;"",D482&lt;&gt;""),IF(AND(INDEX(Deviz!$H$5:$H$204,MATCH(C482,Deviz!$B$5:$B$204,0))="Suplimentar",INDEX(Deviz!$I$5:$I$204,MATCH(C482,Deviz!$B$5:$B$204,0))&lt;&gt;"Da"),"Suplimentar neaprobat. ",""),"")))</f>
        <v/>
      </c>
    </row>
    <row r="483" spans="1:11" x14ac:dyDescent="0.2">
      <c r="A483" s="1" t="str">
        <f>IF(B483="","",B483&amp;"|"&amp;COUNTIF(INDEX($B:$B,5):B483,B483))</f>
        <v/>
      </c>
      <c r="B483" s="20"/>
      <c r="C483" s="20"/>
      <c r="D483" s="21" t="str">
        <f>IF(C483="","",IFERROR(INDEX(Deviz!$C$5:$C$204,MATCH(C483,Deviz!$B$5:$B$204,0)),""))</f>
        <v/>
      </c>
      <c r="E483" s="22" t="str">
        <f>IF(C483="","",IFERROR(INDEX(Deviz!$D$5:$D$204,MATCH(C483,Deviz!$B$5:$B$204,0)),""))</f>
        <v/>
      </c>
      <c r="F483" s="23" t="str">
        <f>IF(C483="","",IFERROR(INDEX(Deviz!$F$5:$F$204,MATCH(C483,Deviz!$B$5:$B$204,0)),""))</f>
        <v/>
      </c>
      <c r="G483" s="24"/>
      <c r="H483" s="23" t="str">
        <f t="shared" si="7"/>
        <v/>
      </c>
      <c r="I483" s="20"/>
      <c r="J483" s="25"/>
      <c r="K483" s="26" t="str">
        <f>IF(B483="","",TRIM(IF(AND(C483&lt;&gt;"",D483=""),"Cod inexistent în deviz. ","")&amp;IF(N(G483)&lt;=0,"Lipsește cantitatea. ","")&amp;IF(I483&lt;&gt;"Da","Neconfirmat de beneficiar. ","")&amp;IF(AND(C483&lt;&gt;"",D483&lt;&gt;""),IF(AND(INDEX(Deviz!$H$5:$H$204,MATCH(C483,Deviz!$B$5:$B$204,0))="Suplimentar",INDEX(Deviz!$I$5:$I$204,MATCH(C483,Deviz!$B$5:$B$204,0))&lt;&gt;"Da"),"Suplimentar neaprobat. ",""),"")))</f>
        <v/>
      </c>
    </row>
    <row r="484" spans="1:11" x14ac:dyDescent="0.2">
      <c r="A484" s="1" t="str">
        <f>IF(B484="","",B484&amp;"|"&amp;COUNTIF(INDEX($B:$B,5):B484,B484))</f>
        <v/>
      </c>
      <c r="B484" s="20"/>
      <c r="C484" s="20"/>
      <c r="D484" s="21" t="str">
        <f>IF(C484="","",IFERROR(INDEX(Deviz!$C$5:$C$204,MATCH(C484,Deviz!$B$5:$B$204,0)),""))</f>
        <v/>
      </c>
      <c r="E484" s="22" t="str">
        <f>IF(C484="","",IFERROR(INDEX(Deviz!$D$5:$D$204,MATCH(C484,Deviz!$B$5:$B$204,0)),""))</f>
        <v/>
      </c>
      <c r="F484" s="23" t="str">
        <f>IF(C484="","",IFERROR(INDEX(Deviz!$F$5:$F$204,MATCH(C484,Deviz!$B$5:$B$204,0)),""))</f>
        <v/>
      </c>
      <c r="G484" s="24"/>
      <c r="H484" s="23" t="str">
        <f t="shared" si="7"/>
        <v/>
      </c>
      <c r="I484" s="20"/>
      <c r="J484" s="25"/>
      <c r="K484" s="26" t="str">
        <f>IF(B484="","",TRIM(IF(AND(C484&lt;&gt;"",D484=""),"Cod inexistent în deviz. ","")&amp;IF(N(G484)&lt;=0,"Lipsește cantitatea. ","")&amp;IF(I484&lt;&gt;"Da","Neconfirmat de beneficiar. ","")&amp;IF(AND(C484&lt;&gt;"",D484&lt;&gt;""),IF(AND(INDEX(Deviz!$H$5:$H$204,MATCH(C484,Deviz!$B$5:$B$204,0))="Suplimentar",INDEX(Deviz!$I$5:$I$204,MATCH(C484,Deviz!$B$5:$B$204,0))&lt;&gt;"Da"),"Suplimentar neaprobat. ",""),"")))</f>
        <v/>
      </c>
    </row>
    <row r="485" spans="1:11" x14ac:dyDescent="0.2">
      <c r="A485" s="1" t="str">
        <f>IF(B485="","",B485&amp;"|"&amp;COUNTIF(INDEX($B:$B,5):B485,B485))</f>
        <v/>
      </c>
      <c r="B485" s="20"/>
      <c r="C485" s="20"/>
      <c r="D485" s="21" t="str">
        <f>IF(C485="","",IFERROR(INDEX(Deviz!$C$5:$C$204,MATCH(C485,Deviz!$B$5:$B$204,0)),""))</f>
        <v/>
      </c>
      <c r="E485" s="22" t="str">
        <f>IF(C485="","",IFERROR(INDEX(Deviz!$D$5:$D$204,MATCH(C485,Deviz!$B$5:$B$204,0)),""))</f>
        <v/>
      </c>
      <c r="F485" s="23" t="str">
        <f>IF(C485="","",IFERROR(INDEX(Deviz!$F$5:$F$204,MATCH(C485,Deviz!$B$5:$B$204,0)),""))</f>
        <v/>
      </c>
      <c r="G485" s="24"/>
      <c r="H485" s="23" t="str">
        <f t="shared" si="7"/>
        <v/>
      </c>
      <c r="I485" s="20"/>
      <c r="J485" s="25"/>
      <c r="K485" s="26" t="str">
        <f>IF(B485="","",TRIM(IF(AND(C485&lt;&gt;"",D485=""),"Cod inexistent în deviz. ","")&amp;IF(N(G485)&lt;=0,"Lipsește cantitatea. ","")&amp;IF(I485&lt;&gt;"Da","Neconfirmat de beneficiar. ","")&amp;IF(AND(C485&lt;&gt;"",D485&lt;&gt;""),IF(AND(INDEX(Deviz!$H$5:$H$204,MATCH(C485,Deviz!$B$5:$B$204,0))="Suplimentar",INDEX(Deviz!$I$5:$I$204,MATCH(C485,Deviz!$B$5:$B$204,0))&lt;&gt;"Da"),"Suplimentar neaprobat. ",""),"")))</f>
        <v/>
      </c>
    </row>
    <row r="486" spans="1:11" x14ac:dyDescent="0.2">
      <c r="A486" s="1" t="str">
        <f>IF(B486="","",B486&amp;"|"&amp;COUNTIF(INDEX($B:$B,5):B486,B486))</f>
        <v/>
      </c>
      <c r="B486" s="20"/>
      <c r="C486" s="20"/>
      <c r="D486" s="21" t="str">
        <f>IF(C486="","",IFERROR(INDEX(Deviz!$C$5:$C$204,MATCH(C486,Deviz!$B$5:$B$204,0)),""))</f>
        <v/>
      </c>
      <c r="E486" s="22" t="str">
        <f>IF(C486="","",IFERROR(INDEX(Deviz!$D$5:$D$204,MATCH(C486,Deviz!$B$5:$B$204,0)),""))</f>
        <v/>
      </c>
      <c r="F486" s="23" t="str">
        <f>IF(C486="","",IFERROR(INDEX(Deviz!$F$5:$F$204,MATCH(C486,Deviz!$B$5:$B$204,0)),""))</f>
        <v/>
      </c>
      <c r="G486" s="24"/>
      <c r="H486" s="23" t="str">
        <f t="shared" si="7"/>
        <v/>
      </c>
      <c r="I486" s="20"/>
      <c r="J486" s="25"/>
      <c r="K486" s="26" t="str">
        <f>IF(B486="","",TRIM(IF(AND(C486&lt;&gt;"",D486=""),"Cod inexistent în deviz. ","")&amp;IF(N(G486)&lt;=0,"Lipsește cantitatea. ","")&amp;IF(I486&lt;&gt;"Da","Neconfirmat de beneficiar. ","")&amp;IF(AND(C486&lt;&gt;"",D486&lt;&gt;""),IF(AND(INDEX(Deviz!$H$5:$H$204,MATCH(C486,Deviz!$B$5:$B$204,0))="Suplimentar",INDEX(Deviz!$I$5:$I$204,MATCH(C486,Deviz!$B$5:$B$204,0))&lt;&gt;"Da"),"Suplimentar neaprobat. ",""),"")))</f>
        <v/>
      </c>
    </row>
    <row r="487" spans="1:11" x14ac:dyDescent="0.2">
      <c r="A487" s="1" t="str">
        <f>IF(B487="","",B487&amp;"|"&amp;COUNTIF(INDEX($B:$B,5):B487,B487))</f>
        <v/>
      </c>
      <c r="B487" s="20"/>
      <c r="C487" s="20"/>
      <c r="D487" s="21" t="str">
        <f>IF(C487="","",IFERROR(INDEX(Deviz!$C$5:$C$204,MATCH(C487,Deviz!$B$5:$B$204,0)),""))</f>
        <v/>
      </c>
      <c r="E487" s="22" t="str">
        <f>IF(C487="","",IFERROR(INDEX(Deviz!$D$5:$D$204,MATCH(C487,Deviz!$B$5:$B$204,0)),""))</f>
        <v/>
      </c>
      <c r="F487" s="23" t="str">
        <f>IF(C487="","",IFERROR(INDEX(Deviz!$F$5:$F$204,MATCH(C487,Deviz!$B$5:$B$204,0)),""))</f>
        <v/>
      </c>
      <c r="G487" s="24"/>
      <c r="H487" s="23" t="str">
        <f t="shared" si="7"/>
        <v/>
      </c>
      <c r="I487" s="20"/>
      <c r="J487" s="25"/>
      <c r="K487" s="26" t="str">
        <f>IF(B487="","",TRIM(IF(AND(C487&lt;&gt;"",D487=""),"Cod inexistent în deviz. ","")&amp;IF(N(G487)&lt;=0,"Lipsește cantitatea. ","")&amp;IF(I487&lt;&gt;"Da","Neconfirmat de beneficiar. ","")&amp;IF(AND(C487&lt;&gt;"",D487&lt;&gt;""),IF(AND(INDEX(Deviz!$H$5:$H$204,MATCH(C487,Deviz!$B$5:$B$204,0))="Suplimentar",INDEX(Deviz!$I$5:$I$204,MATCH(C487,Deviz!$B$5:$B$204,0))&lt;&gt;"Da"),"Suplimentar neaprobat. ",""),"")))</f>
        <v/>
      </c>
    </row>
    <row r="488" spans="1:11" x14ac:dyDescent="0.2">
      <c r="A488" s="1" t="str">
        <f>IF(B488="","",B488&amp;"|"&amp;COUNTIF(INDEX($B:$B,5):B488,B488))</f>
        <v/>
      </c>
      <c r="B488" s="20"/>
      <c r="C488" s="20"/>
      <c r="D488" s="21" t="str">
        <f>IF(C488="","",IFERROR(INDEX(Deviz!$C$5:$C$204,MATCH(C488,Deviz!$B$5:$B$204,0)),""))</f>
        <v/>
      </c>
      <c r="E488" s="22" t="str">
        <f>IF(C488="","",IFERROR(INDEX(Deviz!$D$5:$D$204,MATCH(C488,Deviz!$B$5:$B$204,0)),""))</f>
        <v/>
      </c>
      <c r="F488" s="23" t="str">
        <f>IF(C488="","",IFERROR(INDEX(Deviz!$F$5:$F$204,MATCH(C488,Deviz!$B$5:$B$204,0)),""))</f>
        <v/>
      </c>
      <c r="G488" s="24"/>
      <c r="H488" s="23" t="str">
        <f t="shared" si="7"/>
        <v/>
      </c>
      <c r="I488" s="20"/>
      <c r="J488" s="25"/>
      <c r="K488" s="26" t="str">
        <f>IF(B488="","",TRIM(IF(AND(C488&lt;&gt;"",D488=""),"Cod inexistent în deviz. ","")&amp;IF(N(G488)&lt;=0,"Lipsește cantitatea. ","")&amp;IF(I488&lt;&gt;"Da","Neconfirmat de beneficiar. ","")&amp;IF(AND(C488&lt;&gt;"",D488&lt;&gt;""),IF(AND(INDEX(Deviz!$H$5:$H$204,MATCH(C488,Deviz!$B$5:$B$204,0))="Suplimentar",INDEX(Deviz!$I$5:$I$204,MATCH(C488,Deviz!$B$5:$B$204,0))&lt;&gt;"Da"),"Suplimentar neaprobat. ",""),"")))</f>
        <v/>
      </c>
    </row>
    <row r="489" spans="1:11" x14ac:dyDescent="0.2">
      <c r="A489" s="1" t="str">
        <f>IF(B489="","",B489&amp;"|"&amp;COUNTIF(INDEX($B:$B,5):B489,B489))</f>
        <v/>
      </c>
      <c r="B489" s="20"/>
      <c r="C489" s="20"/>
      <c r="D489" s="21" t="str">
        <f>IF(C489="","",IFERROR(INDEX(Deviz!$C$5:$C$204,MATCH(C489,Deviz!$B$5:$B$204,0)),""))</f>
        <v/>
      </c>
      <c r="E489" s="22" t="str">
        <f>IF(C489="","",IFERROR(INDEX(Deviz!$D$5:$D$204,MATCH(C489,Deviz!$B$5:$B$204,0)),""))</f>
        <v/>
      </c>
      <c r="F489" s="23" t="str">
        <f>IF(C489="","",IFERROR(INDEX(Deviz!$F$5:$F$204,MATCH(C489,Deviz!$B$5:$B$204,0)),""))</f>
        <v/>
      </c>
      <c r="G489" s="24"/>
      <c r="H489" s="23" t="str">
        <f t="shared" si="7"/>
        <v/>
      </c>
      <c r="I489" s="20"/>
      <c r="J489" s="25"/>
      <c r="K489" s="26" t="str">
        <f>IF(B489="","",TRIM(IF(AND(C489&lt;&gt;"",D489=""),"Cod inexistent în deviz. ","")&amp;IF(N(G489)&lt;=0,"Lipsește cantitatea. ","")&amp;IF(I489&lt;&gt;"Da","Neconfirmat de beneficiar. ","")&amp;IF(AND(C489&lt;&gt;"",D489&lt;&gt;""),IF(AND(INDEX(Deviz!$H$5:$H$204,MATCH(C489,Deviz!$B$5:$B$204,0))="Suplimentar",INDEX(Deviz!$I$5:$I$204,MATCH(C489,Deviz!$B$5:$B$204,0))&lt;&gt;"Da"),"Suplimentar neaprobat. ",""),"")))</f>
        <v/>
      </c>
    </row>
    <row r="490" spans="1:11" x14ac:dyDescent="0.2">
      <c r="A490" s="1" t="str">
        <f>IF(B490="","",B490&amp;"|"&amp;COUNTIF(INDEX($B:$B,5):B490,B490))</f>
        <v/>
      </c>
      <c r="B490" s="20"/>
      <c r="C490" s="20"/>
      <c r="D490" s="21" t="str">
        <f>IF(C490="","",IFERROR(INDEX(Deviz!$C$5:$C$204,MATCH(C490,Deviz!$B$5:$B$204,0)),""))</f>
        <v/>
      </c>
      <c r="E490" s="22" t="str">
        <f>IF(C490="","",IFERROR(INDEX(Deviz!$D$5:$D$204,MATCH(C490,Deviz!$B$5:$B$204,0)),""))</f>
        <v/>
      </c>
      <c r="F490" s="23" t="str">
        <f>IF(C490="","",IFERROR(INDEX(Deviz!$F$5:$F$204,MATCH(C490,Deviz!$B$5:$B$204,0)),""))</f>
        <v/>
      </c>
      <c r="G490" s="24"/>
      <c r="H490" s="23" t="str">
        <f t="shared" si="7"/>
        <v/>
      </c>
      <c r="I490" s="20"/>
      <c r="J490" s="25"/>
      <c r="K490" s="26" t="str">
        <f>IF(B490="","",TRIM(IF(AND(C490&lt;&gt;"",D490=""),"Cod inexistent în deviz. ","")&amp;IF(N(G490)&lt;=0,"Lipsește cantitatea. ","")&amp;IF(I490&lt;&gt;"Da","Neconfirmat de beneficiar. ","")&amp;IF(AND(C490&lt;&gt;"",D490&lt;&gt;""),IF(AND(INDEX(Deviz!$H$5:$H$204,MATCH(C490,Deviz!$B$5:$B$204,0))="Suplimentar",INDEX(Deviz!$I$5:$I$204,MATCH(C490,Deviz!$B$5:$B$204,0))&lt;&gt;"Da"),"Suplimentar neaprobat. ",""),"")))</f>
        <v/>
      </c>
    </row>
    <row r="491" spans="1:11" x14ac:dyDescent="0.2">
      <c r="A491" s="1" t="str">
        <f>IF(B491="","",B491&amp;"|"&amp;COUNTIF(INDEX($B:$B,5):B491,B491))</f>
        <v/>
      </c>
      <c r="B491" s="20"/>
      <c r="C491" s="20"/>
      <c r="D491" s="21" t="str">
        <f>IF(C491="","",IFERROR(INDEX(Deviz!$C$5:$C$204,MATCH(C491,Deviz!$B$5:$B$204,0)),""))</f>
        <v/>
      </c>
      <c r="E491" s="22" t="str">
        <f>IF(C491="","",IFERROR(INDEX(Deviz!$D$5:$D$204,MATCH(C491,Deviz!$B$5:$B$204,0)),""))</f>
        <v/>
      </c>
      <c r="F491" s="23" t="str">
        <f>IF(C491="","",IFERROR(INDEX(Deviz!$F$5:$F$204,MATCH(C491,Deviz!$B$5:$B$204,0)),""))</f>
        <v/>
      </c>
      <c r="G491" s="24"/>
      <c r="H491" s="23" t="str">
        <f t="shared" si="7"/>
        <v/>
      </c>
      <c r="I491" s="20"/>
      <c r="J491" s="25"/>
      <c r="K491" s="26" t="str">
        <f>IF(B491="","",TRIM(IF(AND(C491&lt;&gt;"",D491=""),"Cod inexistent în deviz. ","")&amp;IF(N(G491)&lt;=0,"Lipsește cantitatea. ","")&amp;IF(I491&lt;&gt;"Da","Neconfirmat de beneficiar. ","")&amp;IF(AND(C491&lt;&gt;"",D491&lt;&gt;""),IF(AND(INDEX(Deviz!$H$5:$H$204,MATCH(C491,Deviz!$B$5:$B$204,0))="Suplimentar",INDEX(Deviz!$I$5:$I$204,MATCH(C491,Deviz!$B$5:$B$204,0))&lt;&gt;"Da"),"Suplimentar neaprobat. ",""),"")))</f>
        <v/>
      </c>
    </row>
    <row r="492" spans="1:11" x14ac:dyDescent="0.2">
      <c r="A492" s="1" t="str">
        <f>IF(B492="","",B492&amp;"|"&amp;COUNTIF(INDEX($B:$B,5):B492,B492))</f>
        <v/>
      </c>
      <c r="B492" s="20"/>
      <c r="C492" s="20"/>
      <c r="D492" s="21" t="str">
        <f>IF(C492="","",IFERROR(INDEX(Deviz!$C$5:$C$204,MATCH(C492,Deviz!$B$5:$B$204,0)),""))</f>
        <v/>
      </c>
      <c r="E492" s="22" t="str">
        <f>IF(C492="","",IFERROR(INDEX(Deviz!$D$5:$D$204,MATCH(C492,Deviz!$B$5:$B$204,0)),""))</f>
        <v/>
      </c>
      <c r="F492" s="23" t="str">
        <f>IF(C492="","",IFERROR(INDEX(Deviz!$F$5:$F$204,MATCH(C492,Deviz!$B$5:$B$204,0)),""))</f>
        <v/>
      </c>
      <c r="G492" s="24"/>
      <c r="H492" s="23" t="str">
        <f t="shared" si="7"/>
        <v/>
      </c>
      <c r="I492" s="20"/>
      <c r="J492" s="25"/>
      <c r="K492" s="26" t="str">
        <f>IF(B492="","",TRIM(IF(AND(C492&lt;&gt;"",D492=""),"Cod inexistent în deviz. ","")&amp;IF(N(G492)&lt;=0,"Lipsește cantitatea. ","")&amp;IF(I492&lt;&gt;"Da","Neconfirmat de beneficiar. ","")&amp;IF(AND(C492&lt;&gt;"",D492&lt;&gt;""),IF(AND(INDEX(Deviz!$H$5:$H$204,MATCH(C492,Deviz!$B$5:$B$204,0))="Suplimentar",INDEX(Deviz!$I$5:$I$204,MATCH(C492,Deviz!$B$5:$B$204,0))&lt;&gt;"Da"),"Suplimentar neaprobat. ",""),"")))</f>
        <v/>
      </c>
    </row>
    <row r="493" spans="1:11" x14ac:dyDescent="0.2">
      <c r="A493" s="1" t="str">
        <f>IF(B493="","",B493&amp;"|"&amp;COUNTIF(INDEX($B:$B,5):B493,B493))</f>
        <v/>
      </c>
      <c r="B493" s="20"/>
      <c r="C493" s="20"/>
      <c r="D493" s="21" t="str">
        <f>IF(C493="","",IFERROR(INDEX(Deviz!$C$5:$C$204,MATCH(C493,Deviz!$B$5:$B$204,0)),""))</f>
        <v/>
      </c>
      <c r="E493" s="22" t="str">
        <f>IF(C493="","",IFERROR(INDEX(Deviz!$D$5:$D$204,MATCH(C493,Deviz!$B$5:$B$204,0)),""))</f>
        <v/>
      </c>
      <c r="F493" s="23" t="str">
        <f>IF(C493="","",IFERROR(INDEX(Deviz!$F$5:$F$204,MATCH(C493,Deviz!$B$5:$B$204,0)),""))</f>
        <v/>
      </c>
      <c r="G493" s="24"/>
      <c r="H493" s="23" t="str">
        <f t="shared" si="7"/>
        <v/>
      </c>
      <c r="I493" s="20"/>
      <c r="J493" s="25"/>
      <c r="K493" s="26" t="str">
        <f>IF(B493="","",TRIM(IF(AND(C493&lt;&gt;"",D493=""),"Cod inexistent în deviz. ","")&amp;IF(N(G493)&lt;=0,"Lipsește cantitatea. ","")&amp;IF(I493&lt;&gt;"Da","Neconfirmat de beneficiar. ","")&amp;IF(AND(C493&lt;&gt;"",D493&lt;&gt;""),IF(AND(INDEX(Deviz!$H$5:$H$204,MATCH(C493,Deviz!$B$5:$B$204,0))="Suplimentar",INDEX(Deviz!$I$5:$I$204,MATCH(C493,Deviz!$B$5:$B$204,0))&lt;&gt;"Da"),"Suplimentar neaprobat. ",""),"")))</f>
        <v/>
      </c>
    </row>
    <row r="494" spans="1:11" x14ac:dyDescent="0.2">
      <c r="A494" s="1" t="str">
        <f>IF(B494="","",B494&amp;"|"&amp;COUNTIF(INDEX($B:$B,5):B494,B494))</f>
        <v/>
      </c>
      <c r="B494" s="20"/>
      <c r="C494" s="20"/>
      <c r="D494" s="21" t="str">
        <f>IF(C494="","",IFERROR(INDEX(Deviz!$C$5:$C$204,MATCH(C494,Deviz!$B$5:$B$204,0)),""))</f>
        <v/>
      </c>
      <c r="E494" s="22" t="str">
        <f>IF(C494="","",IFERROR(INDEX(Deviz!$D$5:$D$204,MATCH(C494,Deviz!$B$5:$B$204,0)),""))</f>
        <v/>
      </c>
      <c r="F494" s="23" t="str">
        <f>IF(C494="","",IFERROR(INDEX(Deviz!$F$5:$F$204,MATCH(C494,Deviz!$B$5:$B$204,0)),""))</f>
        <v/>
      </c>
      <c r="G494" s="24"/>
      <c r="H494" s="23" t="str">
        <f t="shared" si="7"/>
        <v/>
      </c>
      <c r="I494" s="20"/>
      <c r="J494" s="25"/>
      <c r="K494" s="26" t="str">
        <f>IF(B494="","",TRIM(IF(AND(C494&lt;&gt;"",D494=""),"Cod inexistent în deviz. ","")&amp;IF(N(G494)&lt;=0,"Lipsește cantitatea. ","")&amp;IF(I494&lt;&gt;"Da","Neconfirmat de beneficiar. ","")&amp;IF(AND(C494&lt;&gt;"",D494&lt;&gt;""),IF(AND(INDEX(Deviz!$H$5:$H$204,MATCH(C494,Deviz!$B$5:$B$204,0))="Suplimentar",INDEX(Deviz!$I$5:$I$204,MATCH(C494,Deviz!$B$5:$B$204,0))&lt;&gt;"Da"),"Suplimentar neaprobat. ",""),"")))</f>
        <v/>
      </c>
    </row>
    <row r="495" spans="1:11" x14ac:dyDescent="0.2">
      <c r="A495" s="1" t="str">
        <f>IF(B495="","",B495&amp;"|"&amp;COUNTIF(INDEX($B:$B,5):B495,B495))</f>
        <v/>
      </c>
      <c r="B495" s="20"/>
      <c r="C495" s="20"/>
      <c r="D495" s="21" t="str">
        <f>IF(C495="","",IFERROR(INDEX(Deviz!$C$5:$C$204,MATCH(C495,Deviz!$B$5:$B$204,0)),""))</f>
        <v/>
      </c>
      <c r="E495" s="22" t="str">
        <f>IF(C495="","",IFERROR(INDEX(Deviz!$D$5:$D$204,MATCH(C495,Deviz!$B$5:$B$204,0)),""))</f>
        <v/>
      </c>
      <c r="F495" s="23" t="str">
        <f>IF(C495="","",IFERROR(INDEX(Deviz!$F$5:$F$204,MATCH(C495,Deviz!$B$5:$B$204,0)),""))</f>
        <v/>
      </c>
      <c r="G495" s="24"/>
      <c r="H495" s="23" t="str">
        <f t="shared" si="7"/>
        <v/>
      </c>
      <c r="I495" s="20"/>
      <c r="J495" s="25"/>
      <c r="K495" s="26" t="str">
        <f>IF(B495="","",TRIM(IF(AND(C495&lt;&gt;"",D495=""),"Cod inexistent în deviz. ","")&amp;IF(N(G495)&lt;=0,"Lipsește cantitatea. ","")&amp;IF(I495&lt;&gt;"Da","Neconfirmat de beneficiar. ","")&amp;IF(AND(C495&lt;&gt;"",D495&lt;&gt;""),IF(AND(INDEX(Deviz!$H$5:$H$204,MATCH(C495,Deviz!$B$5:$B$204,0))="Suplimentar",INDEX(Deviz!$I$5:$I$204,MATCH(C495,Deviz!$B$5:$B$204,0))&lt;&gt;"Da"),"Suplimentar neaprobat. ",""),"")))</f>
        <v/>
      </c>
    </row>
    <row r="496" spans="1:11" x14ac:dyDescent="0.2">
      <c r="A496" s="1" t="str">
        <f>IF(B496="","",B496&amp;"|"&amp;COUNTIF(INDEX($B:$B,5):B496,B496))</f>
        <v/>
      </c>
      <c r="B496" s="20"/>
      <c r="C496" s="20"/>
      <c r="D496" s="21" t="str">
        <f>IF(C496="","",IFERROR(INDEX(Deviz!$C$5:$C$204,MATCH(C496,Deviz!$B$5:$B$204,0)),""))</f>
        <v/>
      </c>
      <c r="E496" s="22" t="str">
        <f>IF(C496="","",IFERROR(INDEX(Deviz!$D$5:$D$204,MATCH(C496,Deviz!$B$5:$B$204,0)),""))</f>
        <v/>
      </c>
      <c r="F496" s="23" t="str">
        <f>IF(C496="","",IFERROR(INDEX(Deviz!$F$5:$F$204,MATCH(C496,Deviz!$B$5:$B$204,0)),""))</f>
        <v/>
      </c>
      <c r="G496" s="24"/>
      <c r="H496" s="23" t="str">
        <f t="shared" si="7"/>
        <v/>
      </c>
      <c r="I496" s="20"/>
      <c r="J496" s="25"/>
      <c r="K496" s="26" t="str">
        <f>IF(B496="","",TRIM(IF(AND(C496&lt;&gt;"",D496=""),"Cod inexistent în deviz. ","")&amp;IF(N(G496)&lt;=0,"Lipsește cantitatea. ","")&amp;IF(I496&lt;&gt;"Da","Neconfirmat de beneficiar. ","")&amp;IF(AND(C496&lt;&gt;"",D496&lt;&gt;""),IF(AND(INDEX(Deviz!$H$5:$H$204,MATCH(C496,Deviz!$B$5:$B$204,0))="Suplimentar",INDEX(Deviz!$I$5:$I$204,MATCH(C496,Deviz!$B$5:$B$204,0))&lt;&gt;"Da"),"Suplimentar neaprobat. ",""),"")))</f>
        <v/>
      </c>
    </row>
    <row r="497" spans="1:11" x14ac:dyDescent="0.2">
      <c r="A497" s="1" t="str">
        <f>IF(B497="","",B497&amp;"|"&amp;COUNTIF(INDEX($B:$B,5):B497,B497))</f>
        <v/>
      </c>
      <c r="B497" s="20"/>
      <c r="C497" s="20"/>
      <c r="D497" s="21" t="str">
        <f>IF(C497="","",IFERROR(INDEX(Deviz!$C$5:$C$204,MATCH(C497,Deviz!$B$5:$B$204,0)),""))</f>
        <v/>
      </c>
      <c r="E497" s="22" t="str">
        <f>IF(C497="","",IFERROR(INDEX(Deviz!$D$5:$D$204,MATCH(C497,Deviz!$B$5:$B$204,0)),""))</f>
        <v/>
      </c>
      <c r="F497" s="23" t="str">
        <f>IF(C497="","",IFERROR(INDEX(Deviz!$F$5:$F$204,MATCH(C497,Deviz!$B$5:$B$204,0)),""))</f>
        <v/>
      </c>
      <c r="G497" s="24"/>
      <c r="H497" s="23" t="str">
        <f t="shared" si="7"/>
        <v/>
      </c>
      <c r="I497" s="20"/>
      <c r="J497" s="25"/>
      <c r="K497" s="26" t="str">
        <f>IF(B497="","",TRIM(IF(AND(C497&lt;&gt;"",D497=""),"Cod inexistent în deviz. ","")&amp;IF(N(G497)&lt;=0,"Lipsește cantitatea. ","")&amp;IF(I497&lt;&gt;"Da","Neconfirmat de beneficiar. ","")&amp;IF(AND(C497&lt;&gt;"",D497&lt;&gt;""),IF(AND(INDEX(Deviz!$H$5:$H$204,MATCH(C497,Deviz!$B$5:$B$204,0))="Suplimentar",INDEX(Deviz!$I$5:$I$204,MATCH(C497,Deviz!$B$5:$B$204,0))&lt;&gt;"Da"),"Suplimentar neaprobat. ",""),"")))</f>
        <v/>
      </c>
    </row>
    <row r="498" spans="1:11" x14ac:dyDescent="0.2">
      <c r="A498" s="1" t="str">
        <f>IF(B498="","",B498&amp;"|"&amp;COUNTIF(INDEX($B:$B,5):B498,B498))</f>
        <v/>
      </c>
      <c r="B498" s="20"/>
      <c r="C498" s="20"/>
      <c r="D498" s="21" t="str">
        <f>IF(C498="","",IFERROR(INDEX(Deviz!$C$5:$C$204,MATCH(C498,Deviz!$B$5:$B$204,0)),""))</f>
        <v/>
      </c>
      <c r="E498" s="22" t="str">
        <f>IF(C498="","",IFERROR(INDEX(Deviz!$D$5:$D$204,MATCH(C498,Deviz!$B$5:$B$204,0)),""))</f>
        <v/>
      </c>
      <c r="F498" s="23" t="str">
        <f>IF(C498="","",IFERROR(INDEX(Deviz!$F$5:$F$204,MATCH(C498,Deviz!$B$5:$B$204,0)),""))</f>
        <v/>
      </c>
      <c r="G498" s="24"/>
      <c r="H498" s="23" t="str">
        <f t="shared" si="7"/>
        <v/>
      </c>
      <c r="I498" s="20"/>
      <c r="J498" s="25"/>
      <c r="K498" s="26" t="str">
        <f>IF(B498="","",TRIM(IF(AND(C498&lt;&gt;"",D498=""),"Cod inexistent în deviz. ","")&amp;IF(N(G498)&lt;=0,"Lipsește cantitatea. ","")&amp;IF(I498&lt;&gt;"Da","Neconfirmat de beneficiar. ","")&amp;IF(AND(C498&lt;&gt;"",D498&lt;&gt;""),IF(AND(INDEX(Deviz!$H$5:$H$204,MATCH(C498,Deviz!$B$5:$B$204,0))="Suplimentar",INDEX(Deviz!$I$5:$I$204,MATCH(C498,Deviz!$B$5:$B$204,0))&lt;&gt;"Da"),"Suplimentar neaprobat. ",""),"")))</f>
        <v/>
      </c>
    </row>
    <row r="499" spans="1:11" x14ac:dyDescent="0.2">
      <c r="A499" s="1" t="str">
        <f>IF(B499="","",B499&amp;"|"&amp;COUNTIF(INDEX($B:$B,5):B499,B499))</f>
        <v/>
      </c>
      <c r="B499" s="20"/>
      <c r="C499" s="20"/>
      <c r="D499" s="21" t="str">
        <f>IF(C499="","",IFERROR(INDEX(Deviz!$C$5:$C$204,MATCH(C499,Deviz!$B$5:$B$204,0)),""))</f>
        <v/>
      </c>
      <c r="E499" s="22" t="str">
        <f>IF(C499="","",IFERROR(INDEX(Deviz!$D$5:$D$204,MATCH(C499,Deviz!$B$5:$B$204,0)),""))</f>
        <v/>
      </c>
      <c r="F499" s="23" t="str">
        <f>IF(C499="","",IFERROR(INDEX(Deviz!$F$5:$F$204,MATCH(C499,Deviz!$B$5:$B$204,0)),""))</f>
        <v/>
      </c>
      <c r="G499" s="24"/>
      <c r="H499" s="23" t="str">
        <f t="shared" si="7"/>
        <v/>
      </c>
      <c r="I499" s="20"/>
      <c r="J499" s="25"/>
      <c r="K499" s="26" t="str">
        <f>IF(B499="","",TRIM(IF(AND(C499&lt;&gt;"",D499=""),"Cod inexistent în deviz. ","")&amp;IF(N(G499)&lt;=0,"Lipsește cantitatea. ","")&amp;IF(I499&lt;&gt;"Da","Neconfirmat de beneficiar. ","")&amp;IF(AND(C499&lt;&gt;"",D499&lt;&gt;""),IF(AND(INDEX(Deviz!$H$5:$H$204,MATCH(C499,Deviz!$B$5:$B$204,0))="Suplimentar",INDEX(Deviz!$I$5:$I$204,MATCH(C499,Deviz!$B$5:$B$204,0))&lt;&gt;"Da"),"Suplimentar neaprobat. ",""),"")))</f>
        <v/>
      </c>
    </row>
    <row r="500" spans="1:11" x14ac:dyDescent="0.2">
      <c r="A500" s="1" t="str">
        <f>IF(B500="","",B500&amp;"|"&amp;COUNTIF(INDEX($B:$B,5):B500,B500))</f>
        <v/>
      </c>
      <c r="B500" s="20"/>
      <c r="C500" s="20"/>
      <c r="D500" s="21" t="str">
        <f>IF(C500="","",IFERROR(INDEX(Deviz!$C$5:$C$204,MATCH(C500,Deviz!$B$5:$B$204,0)),""))</f>
        <v/>
      </c>
      <c r="E500" s="22" t="str">
        <f>IF(C500="","",IFERROR(INDEX(Deviz!$D$5:$D$204,MATCH(C500,Deviz!$B$5:$B$204,0)),""))</f>
        <v/>
      </c>
      <c r="F500" s="23" t="str">
        <f>IF(C500="","",IFERROR(INDEX(Deviz!$F$5:$F$204,MATCH(C500,Deviz!$B$5:$B$204,0)),""))</f>
        <v/>
      </c>
      <c r="G500" s="24"/>
      <c r="H500" s="23" t="str">
        <f t="shared" si="7"/>
        <v/>
      </c>
      <c r="I500" s="20"/>
      <c r="J500" s="25"/>
      <c r="K500" s="26" t="str">
        <f>IF(B500="","",TRIM(IF(AND(C500&lt;&gt;"",D500=""),"Cod inexistent în deviz. ","")&amp;IF(N(G500)&lt;=0,"Lipsește cantitatea. ","")&amp;IF(I500&lt;&gt;"Da","Neconfirmat de beneficiar. ","")&amp;IF(AND(C500&lt;&gt;"",D500&lt;&gt;""),IF(AND(INDEX(Deviz!$H$5:$H$204,MATCH(C500,Deviz!$B$5:$B$204,0))="Suplimentar",INDEX(Deviz!$I$5:$I$204,MATCH(C500,Deviz!$B$5:$B$204,0))&lt;&gt;"Da"),"Suplimentar neaprobat. ",""),"")))</f>
        <v/>
      </c>
    </row>
    <row r="501" spans="1:11" x14ac:dyDescent="0.2">
      <c r="A501" s="1" t="str">
        <f>IF(B501="","",B501&amp;"|"&amp;COUNTIF(INDEX($B:$B,5):B501,B501))</f>
        <v/>
      </c>
      <c r="B501" s="20"/>
      <c r="C501" s="20"/>
      <c r="D501" s="21" t="str">
        <f>IF(C501="","",IFERROR(INDEX(Deviz!$C$5:$C$204,MATCH(C501,Deviz!$B$5:$B$204,0)),""))</f>
        <v/>
      </c>
      <c r="E501" s="22" t="str">
        <f>IF(C501="","",IFERROR(INDEX(Deviz!$D$5:$D$204,MATCH(C501,Deviz!$B$5:$B$204,0)),""))</f>
        <v/>
      </c>
      <c r="F501" s="23" t="str">
        <f>IF(C501="","",IFERROR(INDEX(Deviz!$F$5:$F$204,MATCH(C501,Deviz!$B$5:$B$204,0)),""))</f>
        <v/>
      </c>
      <c r="G501" s="24"/>
      <c r="H501" s="23" t="str">
        <f t="shared" si="7"/>
        <v/>
      </c>
      <c r="I501" s="20"/>
      <c r="J501" s="25"/>
      <c r="K501" s="26" t="str">
        <f>IF(B501="","",TRIM(IF(AND(C501&lt;&gt;"",D501=""),"Cod inexistent în deviz. ","")&amp;IF(N(G501)&lt;=0,"Lipsește cantitatea. ","")&amp;IF(I501&lt;&gt;"Da","Neconfirmat de beneficiar. ","")&amp;IF(AND(C501&lt;&gt;"",D501&lt;&gt;""),IF(AND(INDEX(Deviz!$H$5:$H$204,MATCH(C501,Deviz!$B$5:$B$204,0))="Suplimentar",INDEX(Deviz!$I$5:$I$204,MATCH(C501,Deviz!$B$5:$B$204,0))&lt;&gt;"Da"),"Suplimentar neaprobat. ",""),"")))</f>
        <v/>
      </c>
    </row>
    <row r="502" spans="1:11" x14ac:dyDescent="0.2">
      <c r="A502" s="1" t="str">
        <f>IF(B502="","",B502&amp;"|"&amp;COUNTIF(INDEX($B:$B,5):B502,B502))</f>
        <v/>
      </c>
      <c r="B502" s="20"/>
      <c r="C502" s="20"/>
      <c r="D502" s="21" t="str">
        <f>IF(C502="","",IFERROR(INDEX(Deviz!$C$5:$C$204,MATCH(C502,Deviz!$B$5:$B$204,0)),""))</f>
        <v/>
      </c>
      <c r="E502" s="22" t="str">
        <f>IF(C502="","",IFERROR(INDEX(Deviz!$D$5:$D$204,MATCH(C502,Deviz!$B$5:$B$204,0)),""))</f>
        <v/>
      </c>
      <c r="F502" s="23" t="str">
        <f>IF(C502="","",IFERROR(INDEX(Deviz!$F$5:$F$204,MATCH(C502,Deviz!$B$5:$B$204,0)),""))</f>
        <v/>
      </c>
      <c r="G502" s="24"/>
      <c r="H502" s="23" t="str">
        <f t="shared" si="7"/>
        <v/>
      </c>
      <c r="I502" s="20"/>
      <c r="J502" s="25"/>
      <c r="K502" s="26" t="str">
        <f>IF(B502="","",TRIM(IF(AND(C502&lt;&gt;"",D502=""),"Cod inexistent în deviz. ","")&amp;IF(N(G502)&lt;=0,"Lipsește cantitatea. ","")&amp;IF(I502&lt;&gt;"Da","Neconfirmat de beneficiar. ","")&amp;IF(AND(C502&lt;&gt;"",D502&lt;&gt;""),IF(AND(INDEX(Deviz!$H$5:$H$204,MATCH(C502,Deviz!$B$5:$B$204,0))="Suplimentar",INDEX(Deviz!$I$5:$I$204,MATCH(C502,Deviz!$B$5:$B$204,0))&lt;&gt;"Da"),"Suplimentar neaprobat. ",""),"")))</f>
        <v/>
      </c>
    </row>
    <row r="503" spans="1:11" x14ac:dyDescent="0.2">
      <c r="A503" s="1" t="str">
        <f>IF(B503="","",B503&amp;"|"&amp;COUNTIF(INDEX($B:$B,5):B503,B503))</f>
        <v/>
      </c>
      <c r="B503" s="20"/>
      <c r="C503" s="20"/>
      <c r="D503" s="21" t="str">
        <f>IF(C503="","",IFERROR(INDEX(Deviz!$C$5:$C$204,MATCH(C503,Deviz!$B$5:$B$204,0)),""))</f>
        <v/>
      </c>
      <c r="E503" s="22" t="str">
        <f>IF(C503="","",IFERROR(INDEX(Deviz!$D$5:$D$204,MATCH(C503,Deviz!$B$5:$B$204,0)),""))</f>
        <v/>
      </c>
      <c r="F503" s="23" t="str">
        <f>IF(C503="","",IFERROR(INDEX(Deviz!$F$5:$F$204,MATCH(C503,Deviz!$B$5:$B$204,0)),""))</f>
        <v/>
      </c>
      <c r="G503" s="24"/>
      <c r="H503" s="23" t="str">
        <f t="shared" si="7"/>
        <v/>
      </c>
      <c r="I503" s="20"/>
      <c r="J503" s="25"/>
      <c r="K503" s="26" t="str">
        <f>IF(B503="","",TRIM(IF(AND(C503&lt;&gt;"",D503=""),"Cod inexistent în deviz. ","")&amp;IF(N(G503)&lt;=0,"Lipsește cantitatea. ","")&amp;IF(I503&lt;&gt;"Da","Neconfirmat de beneficiar. ","")&amp;IF(AND(C503&lt;&gt;"",D503&lt;&gt;""),IF(AND(INDEX(Deviz!$H$5:$H$204,MATCH(C503,Deviz!$B$5:$B$204,0))="Suplimentar",INDEX(Deviz!$I$5:$I$204,MATCH(C503,Deviz!$B$5:$B$204,0))&lt;&gt;"Da"),"Suplimentar neaprobat. ",""),"")))</f>
        <v/>
      </c>
    </row>
    <row r="504" spans="1:11" x14ac:dyDescent="0.2">
      <c r="A504" s="1" t="str">
        <f>IF(B504="","",B504&amp;"|"&amp;COUNTIF(INDEX($B:$B,5):B504,B504))</f>
        <v/>
      </c>
      <c r="B504" s="20"/>
      <c r="C504" s="20"/>
      <c r="D504" s="21" t="str">
        <f>IF(C504="","",IFERROR(INDEX(Deviz!$C$5:$C$204,MATCH(C504,Deviz!$B$5:$B$204,0)),""))</f>
        <v/>
      </c>
      <c r="E504" s="22" t="str">
        <f>IF(C504="","",IFERROR(INDEX(Deviz!$D$5:$D$204,MATCH(C504,Deviz!$B$5:$B$204,0)),""))</f>
        <v/>
      </c>
      <c r="F504" s="23" t="str">
        <f>IF(C504="","",IFERROR(INDEX(Deviz!$F$5:$F$204,MATCH(C504,Deviz!$B$5:$B$204,0)),""))</f>
        <v/>
      </c>
      <c r="G504" s="24"/>
      <c r="H504" s="23" t="str">
        <f t="shared" si="7"/>
        <v/>
      </c>
      <c r="I504" s="20"/>
      <c r="J504" s="25"/>
      <c r="K504" s="26" t="str">
        <f>IF(B504="","",TRIM(IF(AND(C504&lt;&gt;"",D504=""),"Cod inexistent în deviz. ","")&amp;IF(N(G504)&lt;=0,"Lipsește cantitatea. ","")&amp;IF(I504&lt;&gt;"Da","Neconfirmat de beneficiar. ","")&amp;IF(AND(C504&lt;&gt;"",D504&lt;&gt;""),IF(AND(INDEX(Deviz!$H$5:$H$204,MATCH(C504,Deviz!$B$5:$B$204,0))="Suplimentar",INDEX(Deviz!$I$5:$I$204,MATCH(C504,Deviz!$B$5:$B$204,0))&lt;&gt;"Da"),"Suplimentar neaprobat. ",""),"")))</f>
        <v/>
      </c>
    </row>
    <row r="505" spans="1:11" x14ac:dyDescent="0.2">
      <c r="A505" s="1" t="str">
        <f>IF(B505="","",B505&amp;"|"&amp;COUNTIF(INDEX($B:$B,5):B505,B505))</f>
        <v/>
      </c>
      <c r="B505" s="20"/>
      <c r="C505" s="20"/>
      <c r="D505" s="21" t="str">
        <f>IF(C505="","",IFERROR(INDEX(Deviz!$C$5:$C$204,MATCH(C505,Deviz!$B$5:$B$204,0)),""))</f>
        <v/>
      </c>
      <c r="E505" s="22" t="str">
        <f>IF(C505="","",IFERROR(INDEX(Deviz!$D$5:$D$204,MATCH(C505,Deviz!$B$5:$B$204,0)),""))</f>
        <v/>
      </c>
      <c r="F505" s="23" t="str">
        <f>IF(C505="","",IFERROR(INDEX(Deviz!$F$5:$F$204,MATCH(C505,Deviz!$B$5:$B$204,0)),""))</f>
        <v/>
      </c>
      <c r="G505" s="24"/>
      <c r="H505" s="23" t="str">
        <f t="shared" si="7"/>
        <v/>
      </c>
      <c r="I505" s="20"/>
      <c r="J505" s="25"/>
      <c r="K505" s="26" t="str">
        <f>IF(B505="","",TRIM(IF(AND(C505&lt;&gt;"",D505=""),"Cod inexistent în deviz. ","")&amp;IF(N(G505)&lt;=0,"Lipsește cantitatea. ","")&amp;IF(I505&lt;&gt;"Da","Neconfirmat de beneficiar. ","")&amp;IF(AND(C505&lt;&gt;"",D505&lt;&gt;""),IF(AND(INDEX(Deviz!$H$5:$H$204,MATCH(C505,Deviz!$B$5:$B$204,0))="Suplimentar",INDEX(Deviz!$I$5:$I$204,MATCH(C505,Deviz!$B$5:$B$204,0))&lt;&gt;"Da"),"Suplimentar neaprobat. ",""),"")))</f>
        <v/>
      </c>
    </row>
    <row r="506" spans="1:11" x14ac:dyDescent="0.2">
      <c r="A506" s="1" t="str">
        <f>IF(B506="","",B506&amp;"|"&amp;COUNTIF(INDEX($B:$B,5):B506,B506))</f>
        <v/>
      </c>
      <c r="B506" s="20"/>
      <c r="C506" s="20"/>
      <c r="D506" s="21" t="str">
        <f>IF(C506="","",IFERROR(INDEX(Deviz!$C$5:$C$204,MATCH(C506,Deviz!$B$5:$B$204,0)),""))</f>
        <v/>
      </c>
      <c r="E506" s="22" t="str">
        <f>IF(C506="","",IFERROR(INDEX(Deviz!$D$5:$D$204,MATCH(C506,Deviz!$B$5:$B$204,0)),""))</f>
        <v/>
      </c>
      <c r="F506" s="23" t="str">
        <f>IF(C506="","",IFERROR(INDEX(Deviz!$F$5:$F$204,MATCH(C506,Deviz!$B$5:$B$204,0)),""))</f>
        <v/>
      </c>
      <c r="G506" s="24"/>
      <c r="H506" s="23" t="str">
        <f t="shared" si="7"/>
        <v/>
      </c>
      <c r="I506" s="20"/>
      <c r="J506" s="25"/>
      <c r="K506" s="26" t="str">
        <f>IF(B506="","",TRIM(IF(AND(C506&lt;&gt;"",D506=""),"Cod inexistent în deviz. ","")&amp;IF(N(G506)&lt;=0,"Lipsește cantitatea. ","")&amp;IF(I506&lt;&gt;"Da","Neconfirmat de beneficiar. ","")&amp;IF(AND(C506&lt;&gt;"",D506&lt;&gt;""),IF(AND(INDEX(Deviz!$H$5:$H$204,MATCH(C506,Deviz!$B$5:$B$204,0))="Suplimentar",INDEX(Deviz!$I$5:$I$204,MATCH(C506,Deviz!$B$5:$B$204,0))&lt;&gt;"Da"),"Suplimentar neaprobat. ",""),"")))</f>
        <v/>
      </c>
    </row>
    <row r="507" spans="1:11" x14ac:dyDescent="0.2">
      <c r="A507" s="1" t="str">
        <f>IF(B507="","",B507&amp;"|"&amp;COUNTIF(INDEX($B:$B,5):B507,B507))</f>
        <v/>
      </c>
      <c r="B507" s="20"/>
      <c r="C507" s="20"/>
      <c r="D507" s="21" t="str">
        <f>IF(C507="","",IFERROR(INDEX(Deviz!$C$5:$C$204,MATCH(C507,Deviz!$B$5:$B$204,0)),""))</f>
        <v/>
      </c>
      <c r="E507" s="22" t="str">
        <f>IF(C507="","",IFERROR(INDEX(Deviz!$D$5:$D$204,MATCH(C507,Deviz!$B$5:$B$204,0)),""))</f>
        <v/>
      </c>
      <c r="F507" s="23" t="str">
        <f>IF(C507="","",IFERROR(INDEX(Deviz!$F$5:$F$204,MATCH(C507,Deviz!$B$5:$B$204,0)),""))</f>
        <v/>
      </c>
      <c r="G507" s="24"/>
      <c r="H507" s="23" t="str">
        <f t="shared" si="7"/>
        <v/>
      </c>
      <c r="I507" s="20"/>
      <c r="J507" s="25"/>
      <c r="K507" s="26" t="str">
        <f>IF(B507="","",TRIM(IF(AND(C507&lt;&gt;"",D507=""),"Cod inexistent în deviz. ","")&amp;IF(N(G507)&lt;=0,"Lipsește cantitatea. ","")&amp;IF(I507&lt;&gt;"Da","Neconfirmat de beneficiar. ","")&amp;IF(AND(C507&lt;&gt;"",D507&lt;&gt;""),IF(AND(INDEX(Deviz!$H$5:$H$204,MATCH(C507,Deviz!$B$5:$B$204,0))="Suplimentar",INDEX(Deviz!$I$5:$I$204,MATCH(C507,Deviz!$B$5:$B$204,0))&lt;&gt;"Da"),"Suplimentar neaprobat. ",""),"")))</f>
        <v/>
      </c>
    </row>
    <row r="508" spans="1:11" x14ac:dyDescent="0.2">
      <c r="A508" s="1" t="str">
        <f>IF(B508="","",B508&amp;"|"&amp;COUNTIF(INDEX($B:$B,5):B508,B508))</f>
        <v/>
      </c>
      <c r="B508" s="20"/>
      <c r="C508" s="20"/>
      <c r="D508" s="21" t="str">
        <f>IF(C508="","",IFERROR(INDEX(Deviz!$C$5:$C$204,MATCH(C508,Deviz!$B$5:$B$204,0)),""))</f>
        <v/>
      </c>
      <c r="E508" s="22" t="str">
        <f>IF(C508="","",IFERROR(INDEX(Deviz!$D$5:$D$204,MATCH(C508,Deviz!$B$5:$B$204,0)),""))</f>
        <v/>
      </c>
      <c r="F508" s="23" t="str">
        <f>IF(C508="","",IFERROR(INDEX(Deviz!$F$5:$F$204,MATCH(C508,Deviz!$B$5:$B$204,0)),""))</f>
        <v/>
      </c>
      <c r="G508" s="24"/>
      <c r="H508" s="23" t="str">
        <f t="shared" si="7"/>
        <v/>
      </c>
      <c r="I508" s="20"/>
      <c r="J508" s="25"/>
      <c r="K508" s="26" t="str">
        <f>IF(B508="","",TRIM(IF(AND(C508&lt;&gt;"",D508=""),"Cod inexistent în deviz. ","")&amp;IF(N(G508)&lt;=0,"Lipsește cantitatea. ","")&amp;IF(I508&lt;&gt;"Da","Neconfirmat de beneficiar. ","")&amp;IF(AND(C508&lt;&gt;"",D508&lt;&gt;""),IF(AND(INDEX(Deviz!$H$5:$H$204,MATCH(C508,Deviz!$B$5:$B$204,0))="Suplimentar",INDEX(Deviz!$I$5:$I$204,MATCH(C508,Deviz!$B$5:$B$204,0))&lt;&gt;"Da"),"Suplimentar neaprobat. ",""),"")))</f>
        <v/>
      </c>
    </row>
    <row r="509" spans="1:11" x14ac:dyDescent="0.2">
      <c r="A509" s="1" t="str">
        <f>IF(B509="","",B509&amp;"|"&amp;COUNTIF(INDEX($B:$B,5):B509,B509))</f>
        <v/>
      </c>
      <c r="B509" s="20"/>
      <c r="C509" s="20"/>
      <c r="D509" s="21" t="str">
        <f>IF(C509="","",IFERROR(INDEX(Deviz!$C$5:$C$204,MATCH(C509,Deviz!$B$5:$B$204,0)),""))</f>
        <v/>
      </c>
      <c r="E509" s="22" t="str">
        <f>IF(C509="","",IFERROR(INDEX(Deviz!$D$5:$D$204,MATCH(C509,Deviz!$B$5:$B$204,0)),""))</f>
        <v/>
      </c>
      <c r="F509" s="23" t="str">
        <f>IF(C509="","",IFERROR(INDEX(Deviz!$F$5:$F$204,MATCH(C509,Deviz!$B$5:$B$204,0)),""))</f>
        <v/>
      </c>
      <c r="G509" s="24"/>
      <c r="H509" s="23" t="str">
        <f t="shared" si="7"/>
        <v/>
      </c>
      <c r="I509" s="20"/>
      <c r="J509" s="25"/>
      <c r="K509" s="26" t="str">
        <f>IF(B509="","",TRIM(IF(AND(C509&lt;&gt;"",D509=""),"Cod inexistent în deviz. ","")&amp;IF(N(G509)&lt;=0,"Lipsește cantitatea. ","")&amp;IF(I509&lt;&gt;"Da","Neconfirmat de beneficiar. ","")&amp;IF(AND(C509&lt;&gt;"",D509&lt;&gt;""),IF(AND(INDEX(Deviz!$H$5:$H$204,MATCH(C509,Deviz!$B$5:$B$204,0))="Suplimentar",INDEX(Deviz!$I$5:$I$204,MATCH(C509,Deviz!$B$5:$B$204,0))&lt;&gt;"Da"),"Suplimentar neaprobat. ",""),"")))</f>
        <v/>
      </c>
    </row>
    <row r="510" spans="1:11" x14ac:dyDescent="0.2">
      <c r="A510" s="1" t="str">
        <f>IF(B510="","",B510&amp;"|"&amp;COUNTIF(INDEX($B:$B,5):B510,B510))</f>
        <v/>
      </c>
      <c r="B510" s="20"/>
      <c r="C510" s="20"/>
      <c r="D510" s="21" t="str">
        <f>IF(C510="","",IFERROR(INDEX(Deviz!$C$5:$C$204,MATCH(C510,Deviz!$B$5:$B$204,0)),""))</f>
        <v/>
      </c>
      <c r="E510" s="22" t="str">
        <f>IF(C510="","",IFERROR(INDEX(Deviz!$D$5:$D$204,MATCH(C510,Deviz!$B$5:$B$204,0)),""))</f>
        <v/>
      </c>
      <c r="F510" s="23" t="str">
        <f>IF(C510="","",IFERROR(INDEX(Deviz!$F$5:$F$204,MATCH(C510,Deviz!$B$5:$B$204,0)),""))</f>
        <v/>
      </c>
      <c r="G510" s="24"/>
      <c r="H510" s="23" t="str">
        <f t="shared" si="7"/>
        <v/>
      </c>
      <c r="I510" s="20"/>
      <c r="J510" s="25"/>
      <c r="K510" s="26" t="str">
        <f>IF(B510="","",TRIM(IF(AND(C510&lt;&gt;"",D510=""),"Cod inexistent în deviz. ","")&amp;IF(N(G510)&lt;=0,"Lipsește cantitatea. ","")&amp;IF(I510&lt;&gt;"Da","Neconfirmat de beneficiar. ","")&amp;IF(AND(C510&lt;&gt;"",D510&lt;&gt;""),IF(AND(INDEX(Deviz!$H$5:$H$204,MATCH(C510,Deviz!$B$5:$B$204,0))="Suplimentar",INDEX(Deviz!$I$5:$I$204,MATCH(C510,Deviz!$B$5:$B$204,0))&lt;&gt;"Da"),"Suplimentar neaprobat. ",""),"")))</f>
        <v/>
      </c>
    </row>
    <row r="511" spans="1:11" x14ac:dyDescent="0.2">
      <c r="A511" s="1" t="str">
        <f>IF(B511="","",B511&amp;"|"&amp;COUNTIF(INDEX($B:$B,5):B511,B511))</f>
        <v/>
      </c>
      <c r="B511" s="20"/>
      <c r="C511" s="20"/>
      <c r="D511" s="21" t="str">
        <f>IF(C511="","",IFERROR(INDEX(Deviz!$C$5:$C$204,MATCH(C511,Deviz!$B$5:$B$204,0)),""))</f>
        <v/>
      </c>
      <c r="E511" s="22" t="str">
        <f>IF(C511="","",IFERROR(INDEX(Deviz!$D$5:$D$204,MATCH(C511,Deviz!$B$5:$B$204,0)),""))</f>
        <v/>
      </c>
      <c r="F511" s="23" t="str">
        <f>IF(C511="","",IFERROR(INDEX(Deviz!$F$5:$F$204,MATCH(C511,Deviz!$B$5:$B$204,0)),""))</f>
        <v/>
      </c>
      <c r="G511" s="24"/>
      <c r="H511" s="23" t="str">
        <f t="shared" si="7"/>
        <v/>
      </c>
      <c r="I511" s="20"/>
      <c r="J511" s="25"/>
      <c r="K511" s="26" t="str">
        <f>IF(B511="","",TRIM(IF(AND(C511&lt;&gt;"",D511=""),"Cod inexistent în deviz. ","")&amp;IF(N(G511)&lt;=0,"Lipsește cantitatea. ","")&amp;IF(I511&lt;&gt;"Da","Neconfirmat de beneficiar. ","")&amp;IF(AND(C511&lt;&gt;"",D511&lt;&gt;""),IF(AND(INDEX(Deviz!$H$5:$H$204,MATCH(C511,Deviz!$B$5:$B$204,0))="Suplimentar",INDEX(Deviz!$I$5:$I$204,MATCH(C511,Deviz!$B$5:$B$204,0))&lt;&gt;"Da"),"Suplimentar neaprobat. ",""),"")))</f>
        <v/>
      </c>
    </row>
    <row r="512" spans="1:11" x14ac:dyDescent="0.2">
      <c r="A512" s="1" t="str">
        <f>IF(B512="","",B512&amp;"|"&amp;COUNTIF(INDEX($B:$B,5):B512,B512))</f>
        <v/>
      </c>
      <c r="B512" s="20"/>
      <c r="C512" s="20"/>
      <c r="D512" s="21" t="str">
        <f>IF(C512="","",IFERROR(INDEX(Deviz!$C$5:$C$204,MATCH(C512,Deviz!$B$5:$B$204,0)),""))</f>
        <v/>
      </c>
      <c r="E512" s="22" t="str">
        <f>IF(C512="","",IFERROR(INDEX(Deviz!$D$5:$D$204,MATCH(C512,Deviz!$B$5:$B$204,0)),""))</f>
        <v/>
      </c>
      <c r="F512" s="23" t="str">
        <f>IF(C512="","",IFERROR(INDEX(Deviz!$F$5:$F$204,MATCH(C512,Deviz!$B$5:$B$204,0)),""))</f>
        <v/>
      </c>
      <c r="G512" s="24"/>
      <c r="H512" s="23" t="str">
        <f t="shared" si="7"/>
        <v/>
      </c>
      <c r="I512" s="20"/>
      <c r="J512" s="25"/>
      <c r="K512" s="26" t="str">
        <f>IF(B512="","",TRIM(IF(AND(C512&lt;&gt;"",D512=""),"Cod inexistent în deviz. ","")&amp;IF(N(G512)&lt;=0,"Lipsește cantitatea. ","")&amp;IF(I512&lt;&gt;"Da","Neconfirmat de beneficiar. ","")&amp;IF(AND(C512&lt;&gt;"",D512&lt;&gt;""),IF(AND(INDEX(Deviz!$H$5:$H$204,MATCH(C512,Deviz!$B$5:$B$204,0))="Suplimentar",INDEX(Deviz!$I$5:$I$204,MATCH(C512,Deviz!$B$5:$B$204,0))&lt;&gt;"Da"),"Suplimentar neaprobat. ",""),"")))</f>
        <v/>
      </c>
    </row>
    <row r="513" spans="1:11" x14ac:dyDescent="0.2">
      <c r="A513" s="1" t="str">
        <f>IF(B513="","",B513&amp;"|"&amp;COUNTIF(INDEX($B:$B,5):B513,B513))</f>
        <v/>
      </c>
      <c r="B513" s="20"/>
      <c r="C513" s="20"/>
      <c r="D513" s="21" t="str">
        <f>IF(C513="","",IFERROR(INDEX(Deviz!$C$5:$C$204,MATCH(C513,Deviz!$B$5:$B$204,0)),""))</f>
        <v/>
      </c>
      <c r="E513" s="22" t="str">
        <f>IF(C513="","",IFERROR(INDEX(Deviz!$D$5:$D$204,MATCH(C513,Deviz!$B$5:$B$204,0)),""))</f>
        <v/>
      </c>
      <c r="F513" s="23" t="str">
        <f>IF(C513="","",IFERROR(INDEX(Deviz!$F$5:$F$204,MATCH(C513,Deviz!$B$5:$B$204,0)),""))</f>
        <v/>
      </c>
      <c r="G513" s="24"/>
      <c r="H513" s="23" t="str">
        <f t="shared" si="7"/>
        <v/>
      </c>
      <c r="I513" s="20"/>
      <c r="J513" s="25"/>
      <c r="K513" s="26" t="str">
        <f>IF(B513="","",TRIM(IF(AND(C513&lt;&gt;"",D513=""),"Cod inexistent în deviz. ","")&amp;IF(N(G513)&lt;=0,"Lipsește cantitatea. ","")&amp;IF(I513&lt;&gt;"Da","Neconfirmat de beneficiar. ","")&amp;IF(AND(C513&lt;&gt;"",D513&lt;&gt;""),IF(AND(INDEX(Deviz!$H$5:$H$204,MATCH(C513,Deviz!$B$5:$B$204,0))="Suplimentar",INDEX(Deviz!$I$5:$I$204,MATCH(C513,Deviz!$B$5:$B$204,0))&lt;&gt;"Da"),"Suplimentar neaprobat. ",""),"")))</f>
        <v/>
      </c>
    </row>
    <row r="514" spans="1:11" x14ac:dyDescent="0.2">
      <c r="A514" s="1" t="str">
        <f>IF(B514="","",B514&amp;"|"&amp;COUNTIF(INDEX($B:$B,5):B514,B514))</f>
        <v/>
      </c>
      <c r="B514" s="20"/>
      <c r="C514" s="20"/>
      <c r="D514" s="21" t="str">
        <f>IF(C514="","",IFERROR(INDEX(Deviz!$C$5:$C$204,MATCH(C514,Deviz!$B$5:$B$204,0)),""))</f>
        <v/>
      </c>
      <c r="E514" s="22" t="str">
        <f>IF(C514="","",IFERROR(INDEX(Deviz!$D$5:$D$204,MATCH(C514,Deviz!$B$5:$B$204,0)),""))</f>
        <v/>
      </c>
      <c r="F514" s="23" t="str">
        <f>IF(C514="","",IFERROR(INDEX(Deviz!$F$5:$F$204,MATCH(C514,Deviz!$B$5:$B$204,0)),""))</f>
        <v/>
      </c>
      <c r="G514" s="24"/>
      <c r="H514" s="23" t="str">
        <f t="shared" si="7"/>
        <v/>
      </c>
      <c r="I514" s="20"/>
      <c r="J514" s="25"/>
      <c r="K514" s="26" t="str">
        <f>IF(B514="","",TRIM(IF(AND(C514&lt;&gt;"",D514=""),"Cod inexistent în deviz. ","")&amp;IF(N(G514)&lt;=0,"Lipsește cantitatea. ","")&amp;IF(I514&lt;&gt;"Da","Neconfirmat de beneficiar. ","")&amp;IF(AND(C514&lt;&gt;"",D514&lt;&gt;""),IF(AND(INDEX(Deviz!$H$5:$H$204,MATCH(C514,Deviz!$B$5:$B$204,0))="Suplimentar",INDEX(Deviz!$I$5:$I$204,MATCH(C514,Deviz!$B$5:$B$204,0))&lt;&gt;"Da"),"Suplimentar neaprobat. ",""),"")))</f>
        <v/>
      </c>
    </row>
    <row r="515" spans="1:11" x14ac:dyDescent="0.2">
      <c r="A515" s="1" t="str">
        <f>IF(B515="","",B515&amp;"|"&amp;COUNTIF(INDEX($B:$B,5):B515,B515))</f>
        <v/>
      </c>
      <c r="B515" s="20"/>
      <c r="C515" s="20"/>
      <c r="D515" s="21" t="str">
        <f>IF(C515="","",IFERROR(INDEX(Deviz!$C$5:$C$204,MATCH(C515,Deviz!$B$5:$B$204,0)),""))</f>
        <v/>
      </c>
      <c r="E515" s="22" t="str">
        <f>IF(C515="","",IFERROR(INDEX(Deviz!$D$5:$D$204,MATCH(C515,Deviz!$B$5:$B$204,0)),""))</f>
        <v/>
      </c>
      <c r="F515" s="23" t="str">
        <f>IF(C515="","",IFERROR(INDEX(Deviz!$F$5:$F$204,MATCH(C515,Deviz!$B$5:$B$204,0)),""))</f>
        <v/>
      </c>
      <c r="G515" s="24"/>
      <c r="H515" s="23" t="str">
        <f t="shared" si="7"/>
        <v/>
      </c>
      <c r="I515" s="20"/>
      <c r="J515" s="25"/>
      <c r="K515" s="26" t="str">
        <f>IF(B515="","",TRIM(IF(AND(C515&lt;&gt;"",D515=""),"Cod inexistent în deviz. ","")&amp;IF(N(G515)&lt;=0,"Lipsește cantitatea. ","")&amp;IF(I515&lt;&gt;"Da","Neconfirmat de beneficiar. ","")&amp;IF(AND(C515&lt;&gt;"",D515&lt;&gt;""),IF(AND(INDEX(Deviz!$H$5:$H$204,MATCH(C515,Deviz!$B$5:$B$204,0))="Suplimentar",INDEX(Deviz!$I$5:$I$204,MATCH(C515,Deviz!$B$5:$B$204,0))&lt;&gt;"Da"),"Suplimentar neaprobat. ",""),"")))</f>
        <v/>
      </c>
    </row>
    <row r="516" spans="1:11" x14ac:dyDescent="0.2">
      <c r="A516" s="1" t="str">
        <f>IF(B516="","",B516&amp;"|"&amp;COUNTIF(INDEX($B:$B,5):B516,B516))</f>
        <v/>
      </c>
      <c r="B516" s="20"/>
      <c r="C516" s="20"/>
      <c r="D516" s="21" t="str">
        <f>IF(C516="","",IFERROR(INDEX(Deviz!$C$5:$C$204,MATCH(C516,Deviz!$B$5:$B$204,0)),""))</f>
        <v/>
      </c>
      <c r="E516" s="22" t="str">
        <f>IF(C516="","",IFERROR(INDEX(Deviz!$D$5:$D$204,MATCH(C516,Deviz!$B$5:$B$204,0)),""))</f>
        <v/>
      </c>
      <c r="F516" s="23" t="str">
        <f>IF(C516="","",IFERROR(INDEX(Deviz!$F$5:$F$204,MATCH(C516,Deviz!$B$5:$B$204,0)),""))</f>
        <v/>
      </c>
      <c r="G516" s="24"/>
      <c r="H516" s="23" t="str">
        <f t="shared" si="7"/>
        <v/>
      </c>
      <c r="I516" s="20"/>
      <c r="J516" s="25"/>
      <c r="K516" s="26" t="str">
        <f>IF(B516="","",TRIM(IF(AND(C516&lt;&gt;"",D516=""),"Cod inexistent în deviz. ","")&amp;IF(N(G516)&lt;=0,"Lipsește cantitatea. ","")&amp;IF(I516&lt;&gt;"Da","Neconfirmat de beneficiar. ","")&amp;IF(AND(C516&lt;&gt;"",D516&lt;&gt;""),IF(AND(INDEX(Deviz!$H$5:$H$204,MATCH(C516,Deviz!$B$5:$B$204,0))="Suplimentar",INDEX(Deviz!$I$5:$I$204,MATCH(C516,Deviz!$B$5:$B$204,0))&lt;&gt;"Da"),"Suplimentar neaprobat. ",""),"")))</f>
        <v/>
      </c>
    </row>
    <row r="517" spans="1:11" x14ac:dyDescent="0.2">
      <c r="A517" s="1" t="str">
        <f>IF(B517="","",B517&amp;"|"&amp;COUNTIF(INDEX($B:$B,5):B517,B517))</f>
        <v/>
      </c>
      <c r="B517" s="20"/>
      <c r="C517" s="20"/>
      <c r="D517" s="21" t="str">
        <f>IF(C517="","",IFERROR(INDEX(Deviz!$C$5:$C$204,MATCH(C517,Deviz!$B$5:$B$204,0)),""))</f>
        <v/>
      </c>
      <c r="E517" s="22" t="str">
        <f>IF(C517="","",IFERROR(INDEX(Deviz!$D$5:$D$204,MATCH(C517,Deviz!$B$5:$B$204,0)),""))</f>
        <v/>
      </c>
      <c r="F517" s="23" t="str">
        <f>IF(C517="","",IFERROR(INDEX(Deviz!$F$5:$F$204,MATCH(C517,Deviz!$B$5:$B$204,0)),""))</f>
        <v/>
      </c>
      <c r="G517" s="24"/>
      <c r="H517" s="23" t="str">
        <f t="shared" ref="H517:H580" si="8">IF(OR(N(F517)=0,N(G517)=0),"",ROUND(F517*G517,2))</f>
        <v/>
      </c>
      <c r="I517" s="20"/>
      <c r="J517" s="25"/>
      <c r="K517" s="26" t="str">
        <f>IF(B517="","",TRIM(IF(AND(C517&lt;&gt;"",D517=""),"Cod inexistent în deviz. ","")&amp;IF(N(G517)&lt;=0,"Lipsește cantitatea. ","")&amp;IF(I517&lt;&gt;"Da","Neconfirmat de beneficiar. ","")&amp;IF(AND(C517&lt;&gt;"",D517&lt;&gt;""),IF(AND(INDEX(Deviz!$H$5:$H$204,MATCH(C517,Deviz!$B$5:$B$204,0))="Suplimentar",INDEX(Deviz!$I$5:$I$204,MATCH(C517,Deviz!$B$5:$B$204,0))&lt;&gt;"Da"),"Suplimentar neaprobat. ",""),"")))</f>
        <v/>
      </c>
    </row>
    <row r="518" spans="1:11" x14ac:dyDescent="0.2">
      <c r="A518" s="1" t="str">
        <f>IF(B518="","",B518&amp;"|"&amp;COUNTIF(INDEX($B:$B,5):B518,B518))</f>
        <v/>
      </c>
      <c r="B518" s="20"/>
      <c r="C518" s="20"/>
      <c r="D518" s="21" t="str">
        <f>IF(C518="","",IFERROR(INDEX(Deviz!$C$5:$C$204,MATCH(C518,Deviz!$B$5:$B$204,0)),""))</f>
        <v/>
      </c>
      <c r="E518" s="22" t="str">
        <f>IF(C518="","",IFERROR(INDEX(Deviz!$D$5:$D$204,MATCH(C518,Deviz!$B$5:$B$204,0)),""))</f>
        <v/>
      </c>
      <c r="F518" s="23" t="str">
        <f>IF(C518="","",IFERROR(INDEX(Deviz!$F$5:$F$204,MATCH(C518,Deviz!$B$5:$B$204,0)),""))</f>
        <v/>
      </c>
      <c r="G518" s="24"/>
      <c r="H518" s="23" t="str">
        <f t="shared" si="8"/>
        <v/>
      </c>
      <c r="I518" s="20"/>
      <c r="J518" s="25"/>
      <c r="K518" s="26" t="str">
        <f>IF(B518="","",TRIM(IF(AND(C518&lt;&gt;"",D518=""),"Cod inexistent în deviz. ","")&amp;IF(N(G518)&lt;=0,"Lipsește cantitatea. ","")&amp;IF(I518&lt;&gt;"Da","Neconfirmat de beneficiar. ","")&amp;IF(AND(C518&lt;&gt;"",D518&lt;&gt;""),IF(AND(INDEX(Deviz!$H$5:$H$204,MATCH(C518,Deviz!$B$5:$B$204,0))="Suplimentar",INDEX(Deviz!$I$5:$I$204,MATCH(C518,Deviz!$B$5:$B$204,0))&lt;&gt;"Da"),"Suplimentar neaprobat. ",""),"")))</f>
        <v/>
      </c>
    </row>
    <row r="519" spans="1:11" x14ac:dyDescent="0.2">
      <c r="A519" s="1" t="str">
        <f>IF(B519="","",B519&amp;"|"&amp;COUNTIF(INDEX($B:$B,5):B519,B519))</f>
        <v/>
      </c>
      <c r="B519" s="20"/>
      <c r="C519" s="20"/>
      <c r="D519" s="21" t="str">
        <f>IF(C519="","",IFERROR(INDEX(Deviz!$C$5:$C$204,MATCH(C519,Deviz!$B$5:$B$204,0)),""))</f>
        <v/>
      </c>
      <c r="E519" s="22" t="str">
        <f>IF(C519="","",IFERROR(INDEX(Deviz!$D$5:$D$204,MATCH(C519,Deviz!$B$5:$B$204,0)),""))</f>
        <v/>
      </c>
      <c r="F519" s="23" t="str">
        <f>IF(C519="","",IFERROR(INDEX(Deviz!$F$5:$F$204,MATCH(C519,Deviz!$B$5:$B$204,0)),""))</f>
        <v/>
      </c>
      <c r="G519" s="24"/>
      <c r="H519" s="23" t="str">
        <f t="shared" si="8"/>
        <v/>
      </c>
      <c r="I519" s="20"/>
      <c r="J519" s="25"/>
      <c r="K519" s="26" t="str">
        <f>IF(B519="","",TRIM(IF(AND(C519&lt;&gt;"",D519=""),"Cod inexistent în deviz. ","")&amp;IF(N(G519)&lt;=0,"Lipsește cantitatea. ","")&amp;IF(I519&lt;&gt;"Da","Neconfirmat de beneficiar. ","")&amp;IF(AND(C519&lt;&gt;"",D519&lt;&gt;""),IF(AND(INDEX(Deviz!$H$5:$H$204,MATCH(C519,Deviz!$B$5:$B$204,0))="Suplimentar",INDEX(Deviz!$I$5:$I$204,MATCH(C519,Deviz!$B$5:$B$204,0))&lt;&gt;"Da"),"Suplimentar neaprobat. ",""),"")))</f>
        <v/>
      </c>
    </row>
    <row r="520" spans="1:11" x14ac:dyDescent="0.2">
      <c r="A520" s="1" t="str">
        <f>IF(B520="","",B520&amp;"|"&amp;COUNTIF(INDEX($B:$B,5):B520,B520))</f>
        <v/>
      </c>
      <c r="B520" s="20"/>
      <c r="C520" s="20"/>
      <c r="D520" s="21" t="str">
        <f>IF(C520="","",IFERROR(INDEX(Deviz!$C$5:$C$204,MATCH(C520,Deviz!$B$5:$B$204,0)),""))</f>
        <v/>
      </c>
      <c r="E520" s="22" t="str">
        <f>IF(C520="","",IFERROR(INDEX(Deviz!$D$5:$D$204,MATCH(C520,Deviz!$B$5:$B$204,0)),""))</f>
        <v/>
      </c>
      <c r="F520" s="23" t="str">
        <f>IF(C520="","",IFERROR(INDEX(Deviz!$F$5:$F$204,MATCH(C520,Deviz!$B$5:$B$204,0)),""))</f>
        <v/>
      </c>
      <c r="G520" s="24"/>
      <c r="H520" s="23" t="str">
        <f t="shared" si="8"/>
        <v/>
      </c>
      <c r="I520" s="20"/>
      <c r="J520" s="25"/>
      <c r="K520" s="26" t="str">
        <f>IF(B520="","",TRIM(IF(AND(C520&lt;&gt;"",D520=""),"Cod inexistent în deviz. ","")&amp;IF(N(G520)&lt;=0,"Lipsește cantitatea. ","")&amp;IF(I520&lt;&gt;"Da","Neconfirmat de beneficiar. ","")&amp;IF(AND(C520&lt;&gt;"",D520&lt;&gt;""),IF(AND(INDEX(Deviz!$H$5:$H$204,MATCH(C520,Deviz!$B$5:$B$204,0))="Suplimentar",INDEX(Deviz!$I$5:$I$204,MATCH(C520,Deviz!$B$5:$B$204,0))&lt;&gt;"Da"),"Suplimentar neaprobat. ",""),"")))</f>
        <v/>
      </c>
    </row>
    <row r="521" spans="1:11" x14ac:dyDescent="0.2">
      <c r="A521" s="1" t="str">
        <f>IF(B521="","",B521&amp;"|"&amp;COUNTIF(INDEX($B:$B,5):B521,B521))</f>
        <v/>
      </c>
      <c r="B521" s="20"/>
      <c r="C521" s="20"/>
      <c r="D521" s="21" t="str">
        <f>IF(C521="","",IFERROR(INDEX(Deviz!$C$5:$C$204,MATCH(C521,Deviz!$B$5:$B$204,0)),""))</f>
        <v/>
      </c>
      <c r="E521" s="22" t="str">
        <f>IF(C521="","",IFERROR(INDEX(Deviz!$D$5:$D$204,MATCH(C521,Deviz!$B$5:$B$204,0)),""))</f>
        <v/>
      </c>
      <c r="F521" s="23" t="str">
        <f>IF(C521="","",IFERROR(INDEX(Deviz!$F$5:$F$204,MATCH(C521,Deviz!$B$5:$B$204,0)),""))</f>
        <v/>
      </c>
      <c r="G521" s="24"/>
      <c r="H521" s="23" t="str">
        <f t="shared" si="8"/>
        <v/>
      </c>
      <c r="I521" s="20"/>
      <c r="J521" s="25"/>
      <c r="K521" s="26" t="str">
        <f>IF(B521="","",TRIM(IF(AND(C521&lt;&gt;"",D521=""),"Cod inexistent în deviz. ","")&amp;IF(N(G521)&lt;=0,"Lipsește cantitatea. ","")&amp;IF(I521&lt;&gt;"Da","Neconfirmat de beneficiar. ","")&amp;IF(AND(C521&lt;&gt;"",D521&lt;&gt;""),IF(AND(INDEX(Deviz!$H$5:$H$204,MATCH(C521,Deviz!$B$5:$B$204,0))="Suplimentar",INDEX(Deviz!$I$5:$I$204,MATCH(C521,Deviz!$B$5:$B$204,0))&lt;&gt;"Da"),"Suplimentar neaprobat. ",""),"")))</f>
        <v/>
      </c>
    </row>
    <row r="522" spans="1:11" x14ac:dyDescent="0.2">
      <c r="A522" s="1" t="str">
        <f>IF(B522="","",B522&amp;"|"&amp;COUNTIF(INDEX($B:$B,5):B522,B522))</f>
        <v/>
      </c>
      <c r="B522" s="20"/>
      <c r="C522" s="20"/>
      <c r="D522" s="21" t="str">
        <f>IF(C522="","",IFERROR(INDEX(Deviz!$C$5:$C$204,MATCH(C522,Deviz!$B$5:$B$204,0)),""))</f>
        <v/>
      </c>
      <c r="E522" s="22" t="str">
        <f>IF(C522="","",IFERROR(INDEX(Deviz!$D$5:$D$204,MATCH(C522,Deviz!$B$5:$B$204,0)),""))</f>
        <v/>
      </c>
      <c r="F522" s="23" t="str">
        <f>IF(C522="","",IFERROR(INDEX(Deviz!$F$5:$F$204,MATCH(C522,Deviz!$B$5:$B$204,0)),""))</f>
        <v/>
      </c>
      <c r="G522" s="24"/>
      <c r="H522" s="23" t="str">
        <f t="shared" si="8"/>
        <v/>
      </c>
      <c r="I522" s="20"/>
      <c r="J522" s="25"/>
      <c r="K522" s="26" t="str">
        <f>IF(B522="","",TRIM(IF(AND(C522&lt;&gt;"",D522=""),"Cod inexistent în deviz. ","")&amp;IF(N(G522)&lt;=0,"Lipsește cantitatea. ","")&amp;IF(I522&lt;&gt;"Da","Neconfirmat de beneficiar. ","")&amp;IF(AND(C522&lt;&gt;"",D522&lt;&gt;""),IF(AND(INDEX(Deviz!$H$5:$H$204,MATCH(C522,Deviz!$B$5:$B$204,0))="Suplimentar",INDEX(Deviz!$I$5:$I$204,MATCH(C522,Deviz!$B$5:$B$204,0))&lt;&gt;"Da"),"Suplimentar neaprobat. ",""),"")))</f>
        <v/>
      </c>
    </row>
    <row r="523" spans="1:11" x14ac:dyDescent="0.2">
      <c r="A523" s="1" t="str">
        <f>IF(B523="","",B523&amp;"|"&amp;COUNTIF(INDEX($B:$B,5):B523,B523))</f>
        <v/>
      </c>
      <c r="B523" s="20"/>
      <c r="C523" s="20"/>
      <c r="D523" s="21" t="str">
        <f>IF(C523="","",IFERROR(INDEX(Deviz!$C$5:$C$204,MATCH(C523,Deviz!$B$5:$B$204,0)),""))</f>
        <v/>
      </c>
      <c r="E523" s="22" t="str">
        <f>IF(C523="","",IFERROR(INDEX(Deviz!$D$5:$D$204,MATCH(C523,Deviz!$B$5:$B$204,0)),""))</f>
        <v/>
      </c>
      <c r="F523" s="23" t="str">
        <f>IF(C523="","",IFERROR(INDEX(Deviz!$F$5:$F$204,MATCH(C523,Deviz!$B$5:$B$204,0)),""))</f>
        <v/>
      </c>
      <c r="G523" s="24"/>
      <c r="H523" s="23" t="str">
        <f t="shared" si="8"/>
        <v/>
      </c>
      <c r="I523" s="20"/>
      <c r="J523" s="25"/>
      <c r="K523" s="26" t="str">
        <f>IF(B523="","",TRIM(IF(AND(C523&lt;&gt;"",D523=""),"Cod inexistent în deviz. ","")&amp;IF(N(G523)&lt;=0,"Lipsește cantitatea. ","")&amp;IF(I523&lt;&gt;"Da","Neconfirmat de beneficiar. ","")&amp;IF(AND(C523&lt;&gt;"",D523&lt;&gt;""),IF(AND(INDEX(Deviz!$H$5:$H$204,MATCH(C523,Deviz!$B$5:$B$204,0))="Suplimentar",INDEX(Deviz!$I$5:$I$204,MATCH(C523,Deviz!$B$5:$B$204,0))&lt;&gt;"Da"),"Suplimentar neaprobat. ",""),"")))</f>
        <v/>
      </c>
    </row>
    <row r="524" spans="1:11" x14ac:dyDescent="0.2">
      <c r="A524" s="1" t="str">
        <f>IF(B524="","",B524&amp;"|"&amp;COUNTIF(INDEX($B:$B,5):B524,B524))</f>
        <v/>
      </c>
      <c r="B524" s="20"/>
      <c r="C524" s="20"/>
      <c r="D524" s="21" t="str">
        <f>IF(C524="","",IFERROR(INDEX(Deviz!$C$5:$C$204,MATCH(C524,Deviz!$B$5:$B$204,0)),""))</f>
        <v/>
      </c>
      <c r="E524" s="22" t="str">
        <f>IF(C524="","",IFERROR(INDEX(Deviz!$D$5:$D$204,MATCH(C524,Deviz!$B$5:$B$204,0)),""))</f>
        <v/>
      </c>
      <c r="F524" s="23" t="str">
        <f>IF(C524="","",IFERROR(INDEX(Deviz!$F$5:$F$204,MATCH(C524,Deviz!$B$5:$B$204,0)),""))</f>
        <v/>
      </c>
      <c r="G524" s="24"/>
      <c r="H524" s="23" t="str">
        <f t="shared" si="8"/>
        <v/>
      </c>
      <c r="I524" s="20"/>
      <c r="J524" s="25"/>
      <c r="K524" s="26" t="str">
        <f>IF(B524="","",TRIM(IF(AND(C524&lt;&gt;"",D524=""),"Cod inexistent în deviz. ","")&amp;IF(N(G524)&lt;=0,"Lipsește cantitatea. ","")&amp;IF(I524&lt;&gt;"Da","Neconfirmat de beneficiar. ","")&amp;IF(AND(C524&lt;&gt;"",D524&lt;&gt;""),IF(AND(INDEX(Deviz!$H$5:$H$204,MATCH(C524,Deviz!$B$5:$B$204,0))="Suplimentar",INDEX(Deviz!$I$5:$I$204,MATCH(C524,Deviz!$B$5:$B$204,0))&lt;&gt;"Da"),"Suplimentar neaprobat. ",""),"")))</f>
        <v/>
      </c>
    </row>
    <row r="525" spans="1:11" x14ac:dyDescent="0.2">
      <c r="A525" s="1" t="str">
        <f>IF(B525="","",B525&amp;"|"&amp;COUNTIF(INDEX($B:$B,5):B525,B525))</f>
        <v/>
      </c>
      <c r="B525" s="20"/>
      <c r="C525" s="20"/>
      <c r="D525" s="21" t="str">
        <f>IF(C525="","",IFERROR(INDEX(Deviz!$C$5:$C$204,MATCH(C525,Deviz!$B$5:$B$204,0)),""))</f>
        <v/>
      </c>
      <c r="E525" s="22" t="str">
        <f>IF(C525="","",IFERROR(INDEX(Deviz!$D$5:$D$204,MATCH(C525,Deviz!$B$5:$B$204,0)),""))</f>
        <v/>
      </c>
      <c r="F525" s="23" t="str">
        <f>IF(C525="","",IFERROR(INDEX(Deviz!$F$5:$F$204,MATCH(C525,Deviz!$B$5:$B$204,0)),""))</f>
        <v/>
      </c>
      <c r="G525" s="24"/>
      <c r="H525" s="23" t="str">
        <f t="shared" si="8"/>
        <v/>
      </c>
      <c r="I525" s="20"/>
      <c r="J525" s="25"/>
      <c r="K525" s="26" t="str">
        <f>IF(B525="","",TRIM(IF(AND(C525&lt;&gt;"",D525=""),"Cod inexistent în deviz. ","")&amp;IF(N(G525)&lt;=0,"Lipsește cantitatea. ","")&amp;IF(I525&lt;&gt;"Da","Neconfirmat de beneficiar. ","")&amp;IF(AND(C525&lt;&gt;"",D525&lt;&gt;""),IF(AND(INDEX(Deviz!$H$5:$H$204,MATCH(C525,Deviz!$B$5:$B$204,0))="Suplimentar",INDEX(Deviz!$I$5:$I$204,MATCH(C525,Deviz!$B$5:$B$204,0))&lt;&gt;"Da"),"Suplimentar neaprobat. ",""),"")))</f>
        <v/>
      </c>
    </row>
    <row r="526" spans="1:11" x14ac:dyDescent="0.2">
      <c r="A526" s="1" t="str">
        <f>IF(B526="","",B526&amp;"|"&amp;COUNTIF(INDEX($B:$B,5):B526,B526))</f>
        <v/>
      </c>
      <c r="B526" s="20"/>
      <c r="C526" s="20"/>
      <c r="D526" s="21" t="str">
        <f>IF(C526="","",IFERROR(INDEX(Deviz!$C$5:$C$204,MATCH(C526,Deviz!$B$5:$B$204,0)),""))</f>
        <v/>
      </c>
      <c r="E526" s="22" t="str">
        <f>IF(C526="","",IFERROR(INDEX(Deviz!$D$5:$D$204,MATCH(C526,Deviz!$B$5:$B$204,0)),""))</f>
        <v/>
      </c>
      <c r="F526" s="23" t="str">
        <f>IF(C526="","",IFERROR(INDEX(Deviz!$F$5:$F$204,MATCH(C526,Deviz!$B$5:$B$204,0)),""))</f>
        <v/>
      </c>
      <c r="G526" s="24"/>
      <c r="H526" s="23" t="str">
        <f t="shared" si="8"/>
        <v/>
      </c>
      <c r="I526" s="20"/>
      <c r="J526" s="25"/>
      <c r="K526" s="26" t="str">
        <f>IF(B526="","",TRIM(IF(AND(C526&lt;&gt;"",D526=""),"Cod inexistent în deviz. ","")&amp;IF(N(G526)&lt;=0,"Lipsește cantitatea. ","")&amp;IF(I526&lt;&gt;"Da","Neconfirmat de beneficiar. ","")&amp;IF(AND(C526&lt;&gt;"",D526&lt;&gt;""),IF(AND(INDEX(Deviz!$H$5:$H$204,MATCH(C526,Deviz!$B$5:$B$204,0))="Suplimentar",INDEX(Deviz!$I$5:$I$204,MATCH(C526,Deviz!$B$5:$B$204,0))&lt;&gt;"Da"),"Suplimentar neaprobat. ",""),"")))</f>
        <v/>
      </c>
    </row>
    <row r="527" spans="1:11" x14ac:dyDescent="0.2">
      <c r="A527" s="1" t="str">
        <f>IF(B527="","",B527&amp;"|"&amp;COUNTIF(INDEX($B:$B,5):B527,B527))</f>
        <v/>
      </c>
      <c r="B527" s="20"/>
      <c r="C527" s="20"/>
      <c r="D527" s="21" t="str">
        <f>IF(C527="","",IFERROR(INDEX(Deviz!$C$5:$C$204,MATCH(C527,Deviz!$B$5:$B$204,0)),""))</f>
        <v/>
      </c>
      <c r="E527" s="22" t="str">
        <f>IF(C527="","",IFERROR(INDEX(Deviz!$D$5:$D$204,MATCH(C527,Deviz!$B$5:$B$204,0)),""))</f>
        <v/>
      </c>
      <c r="F527" s="23" t="str">
        <f>IF(C527="","",IFERROR(INDEX(Deviz!$F$5:$F$204,MATCH(C527,Deviz!$B$5:$B$204,0)),""))</f>
        <v/>
      </c>
      <c r="G527" s="24"/>
      <c r="H527" s="23" t="str">
        <f t="shared" si="8"/>
        <v/>
      </c>
      <c r="I527" s="20"/>
      <c r="J527" s="25"/>
      <c r="K527" s="26" t="str">
        <f>IF(B527="","",TRIM(IF(AND(C527&lt;&gt;"",D527=""),"Cod inexistent în deviz. ","")&amp;IF(N(G527)&lt;=0,"Lipsește cantitatea. ","")&amp;IF(I527&lt;&gt;"Da","Neconfirmat de beneficiar. ","")&amp;IF(AND(C527&lt;&gt;"",D527&lt;&gt;""),IF(AND(INDEX(Deviz!$H$5:$H$204,MATCH(C527,Deviz!$B$5:$B$204,0))="Suplimentar",INDEX(Deviz!$I$5:$I$204,MATCH(C527,Deviz!$B$5:$B$204,0))&lt;&gt;"Da"),"Suplimentar neaprobat. ",""),"")))</f>
        <v/>
      </c>
    </row>
    <row r="528" spans="1:11" x14ac:dyDescent="0.2">
      <c r="A528" s="1" t="str">
        <f>IF(B528="","",B528&amp;"|"&amp;COUNTIF(INDEX($B:$B,5):B528,B528))</f>
        <v/>
      </c>
      <c r="B528" s="20"/>
      <c r="C528" s="20"/>
      <c r="D528" s="21" t="str">
        <f>IF(C528="","",IFERROR(INDEX(Deviz!$C$5:$C$204,MATCH(C528,Deviz!$B$5:$B$204,0)),""))</f>
        <v/>
      </c>
      <c r="E528" s="22" t="str">
        <f>IF(C528="","",IFERROR(INDEX(Deviz!$D$5:$D$204,MATCH(C528,Deviz!$B$5:$B$204,0)),""))</f>
        <v/>
      </c>
      <c r="F528" s="23" t="str">
        <f>IF(C528="","",IFERROR(INDEX(Deviz!$F$5:$F$204,MATCH(C528,Deviz!$B$5:$B$204,0)),""))</f>
        <v/>
      </c>
      <c r="G528" s="24"/>
      <c r="H528" s="23" t="str">
        <f t="shared" si="8"/>
        <v/>
      </c>
      <c r="I528" s="20"/>
      <c r="J528" s="25"/>
      <c r="K528" s="26" t="str">
        <f>IF(B528="","",TRIM(IF(AND(C528&lt;&gt;"",D528=""),"Cod inexistent în deviz. ","")&amp;IF(N(G528)&lt;=0,"Lipsește cantitatea. ","")&amp;IF(I528&lt;&gt;"Da","Neconfirmat de beneficiar. ","")&amp;IF(AND(C528&lt;&gt;"",D528&lt;&gt;""),IF(AND(INDEX(Deviz!$H$5:$H$204,MATCH(C528,Deviz!$B$5:$B$204,0))="Suplimentar",INDEX(Deviz!$I$5:$I$204,MATCH(C528,Deviz!$B$5:$B$204,0))&lt;&gt;"Da"),"Suplimentar neaprobat. ",""),"")))</f>
        <v/>
      </c>
    </row>
    <row r="529" spans="1:11" x14ac:dyDescent="0.2">
      <c r="A529" s="1" t="str">
        <f>IF(B529="","",B529&amp;"|"&amp;COUNTIF(INDEX($B:$B,5):B529,B529))</f>
        <v/>
      </c>
      <c r="B529" s="20"/>
      <c r="C529" s="20"/>
      <c r="D529" s="21" t="str">
        <f>IF(C529="","",IFERROR(INDEX(Deviz!$C$5:$C$204,MATCH(C529,Deviz!$B$5:$B$204,0)),""))</f>
        <v/>
      </c>
      <c r="E529" s="22" t="str">
        <f>IF(C529="","",IFERROR(INDEX(Deviz!$D$5:$D$204,MATCH(C529,Deviz!$B$5:$B$204,0)),""))</f>
        <v/>
      </c>
      <c r="F529" s="23" t="str">
        <f>IF(C529="","",IFERROR(INDEX(Deviz!$F$5:$F$204,MATCH(C529,Deviz!$B$5:$B$204,0)),""))</f>
        <v/>
      </c>
      <c r="G529" s="24"/>
      <c r="H529" s="23" t="str">
        <f t="shared" si="8"/>
        <v/>
      </c>
      <c r="I529" s="20"/>
      <c r="J529" s="25"/>
      <c r="K529" s="26" t="str">
        <f>IF(B529="","",TRIM(IF(AND(C529&lt;&gt;"",D529=""),"Cod inexistent în deviz. ","")&amp;IF(N(G529)&lt;=0,"Lipsește cantitatea. ","")&amp;IF(I529&lt;&gt;"Da","Neconfirmat de beneficiar. ","")&amp;IF(AND(C529&lt;&gt;"",D529&lt;&gt;""),IF(AND(INDEX(Deviz!$H$5:$H$204,MATCH(C529,Deviz!$B$5:$B$204,0))="Suplimentar",INDEX(Deviz!$I$5:$I$204,MATCH(C529,Deviz!$B$5:$B$204,0))&lt;&gt;"Da"),"Suplimentar neaprobat. ",""),"")))</f>
        <v/>
      </c>
    </row>
    <row r="530" spans="1:11" x14ac:dyDescent="0.2">
      <c r="A530" s="1" t="str">
        <f>IF(B530="","",B530&amp;"|"&amp;COUNTIF(INDEX($B:$B,5):B530,B530))</f>
        <v/>
      </c>
      <c r="B530" s="20"/>
      <c r="C530" s="20"/>
      <c r="D530" s="21" t="str">
        <f>IF(C530="","",IFERROR(INDEX(Deviz!$C$5:$C$204,MATCH(C530,Deviz!$B$5:$B$204,0)),""))</f>
        <v/>
      </c>
      <c r="E530" s="22" t="str">
        <f>IF(C530="","",IFERROR(INDEX(Deviz!$D$5:$D$204,MATCH(C530,Deviz!$B$5:$B$204,0)),""))</f>
        <v/>
      </c>
      <c r="F530" s="23" t="str">
        <f>IF(C530="","",IFERROR(INDEX(Deviz!$F$5:$F$204,MATCH(C530,Deviz!$B$5:$B$204,0)),""))</f>
        <v/>
      </c>
      <c r="G530" s="24"/>
      <c r="H530" s="23" t="str">
        <f t="shared" si="8"/>
        <v/>
      </c>
      <c r="I530" s="20"/>
      <c r="J530" s="25"/>
      <c r="K530" s="26" t="str">
        <f>IF(B530="","",TRIM(IF(AND(C530&lt;&gt;"",D530=""),"Cod inexistent în deviz. ","")&amp;IF(N(G530)&lt;=0,"Lipsește cantitatea. ","")&amp;IF(I530&lt;&gt;"Da","Neconfirmat de beneficiar. ","")&amp;IF(AND(C530&lt;&gt;"",D530&lt;&gt;""),IF(AND(INDEX(Deviz!$H$5:$H$204,MATCH(C530,Deviz!$B$5:$B$204,0))="Suplimentar",INDEX(Deviz!$I$5:$I$204,MATCH(C530,Deviz!$B$5:$B$204,0))&lt;&gt;"Da"),"Suplimentar neaprobat. ",""),"")))</f>
        <v/>
      </c>
    </row>
    <row r="531" spans="1:11" x14ac:dyDescent="0.2">
      <c r="A531" s="1" t="str">
        <f>IF(B531="","",B531&amp;"|"&amp;COUNTIF(INDEX($B:$B,5):B531,B531))</f>
        <v/>
      </c>
      <c r="B531" s="20"/>
      <c r="C531" s="20"/>
      <c r="D531" s="21" t="str">
        <f>IF(C531="","",IFERROR(INDEX(Deviz!$C$5:$C$204,MATCH(C531,Deviz!$B$5:$B$204,0)),""))</f>
        <v/>
      </c>
      <c r="E531" s="22" t="str">
        <f>IF(C531="","",IFERROR(INDEX(Deviz!$D$5:$D$204,MATCH(C531,Deviz!$B$5:$B$204,0)),""))</f>
        <v/>
      </c>
      <c r="F531" s="23" t="str">
        <f>IF(C531="","",IFERROR(INDEX(Deviz!$F$5:$F$204,MATCH(C531,Deviz!$B$5:$B$204,0)),""))</f>
        <v/>
      </c>
      <c r="G531" s="24"/>
      <c r="H531" s="23" t="str">
        <f t="shared" si="8"/>
        <v/>
      </c>
      <c r="I531" s="20"/>
      <c r="J531" s="25"/>
      <c r="K531" s="26" t="str">
        <f>IF(B531="","",TRIM(IF(AND(C531&lt;&gt;"",D531=""),"Cod inexistent în deviz. ","")&amp;IF(N(G531)&lt;=0,"Lipsește cantitatea. ","")&amp;IF(I531&lt;&gt;"Da","Neconfirmat de beneficiar. ","")&amp;IF(AND(C531&lt;&gt;"",D531&lt;&gt;""),IF(AND(INDEX(Deviz!$H$5:$H$204,MATCH(C531,Deviz!$B$5:$B$204,0))="Suplimentar",INDEX(Deviz!$I$5:$I$204,MATCH(C531,Deviz!$B$5:$B$204,0))&lt;&gt;"Da"),"Suplimentar neaprobat. ",""),"")))</f>
        <v/>
      </c>
    </row>
    <row r="532" spans="1:11" x14ac:dyDescent="0.2">
      <c r="A532" s="1" t="str">
        <f>IF(B532="","",B532&amp;"|"&amp;COUNTIF(INDEX($B:$B,5):B532,B532))</f>
        <v/>
      </c>
      <c r="B532" s="20"/>
      <c r="C532" s="20"/>
      <c r="D532" s="21" t="str">
        <f>IF(C532="","",IFERROR(INDEX(Deviz!$C$5:$C$204,MATCH(C532,Deviz!$B$5:$B$204,0)),""))</f>
        <v/>
      </c>
      <c r="E532" s="22" t="str">
        <f>IF(C532="","",IFERROR(INDEX(Deviz!$D$5:$D$204,MATCH(C532,Deviz!$B$5:$B$204,0)),""))</f>
        <v/>
      </c>
      <c r="F532" s="23" t="str">
        <f>IF(C532="","",IFERROR(INDEX(Deviz!$F$5:$F$204,MATCH(C532,Deviz!$B$5:$B$204,0)),""))</f>
        <v/>
      </c>
      <c r="G532" s="24"/>
      <c r="H532" s="23" t="str">
        <f t="shared" si="8"/>
        <v/>
      </c>
      <c r="I532" s="20"/>
      <c r="J532" s="25"/>
      <c r="K532" s="26" t="str">
        <f>IF(B532="","",TRIM(IF(AND(C532&lt;&gt;"",D532=""),"Cod inexistent în deviz. ","")&amp;IF(N(G532)&lt;=0,"Lipsește cantitatea. ","")&amp;IF(I532&lt;&gt;"Da","Neconfirmat de beneficiar. ","")&amp;IF(AND(C532&lt;&gt;"",D532&lt;&gt;""),IF(AND(INDEX(Deviz!$H$5:$H$204,MATCH(C532,Deviz!$B$5:$B$204,0))="Suplimentar",INDEX(Deviz!$I$5:$I$204,MATCH(C532,Deviz!$B$5:$B$204,0))&lt;&gt;"Da"),"Suplimentar neaprobat. ",""),"")))</f>
        <v/>
      </c>
    </row>
    <row r="533" spans="1:11" x14ac:dyDescent="0.2">
      <c r="A533" s="1" t="str">
        <f>IF(B533="","",B533&amp;"|"&amp;COUNTIF(INDEX($B:$B,5):B533,B533))</f>
        <v/>
      </c>
      <c r="B533" s="20"/>
      <c r="C533" s="20"/>
      <c r="D533" s="21" t="str">
        <f>IF(C533="","",IFERROR(INDEX(Deviz!$C$5:$C$204,MATCH(C533,Deviz!$B$5:$B$204,0)),""))</f>
        <v/>
      </c>
      <c r="E533" s="22" t="str">
        <f>IF(C533="","",IFERROR(INDEX(Deviz!$D$5:$D$204,MATCH(C533,Deviz!$B$5:$B$204,0)),""))</f>
        <v/>
      </c>
      <c r="F533" s="23" t="str">
        <f>IF(C533="","",IFERROR(INDEX(Deviz!$F$5:$F$204,MATCH(C533,Deviz!$B$5:$B$204,0)),""))</f>
        <v/>
      </c>
      <c r="G533" s="24"/>
      <c r="H533" s="23" t="str">
        <f t="shared" si="8"/>
        <v/>
      </c>
      <c r="I533" s="20"/>
      <c r="J533" s="25"/>
      <c r="K533" s="26" t="str">
        <f>IF(B533="","",TRIM(IF(AND(C533&lt;&gt;"",D533=""),"Cod inexistent în deviz. ","")&amp;IF(N(G533)&lt;=0,"Lipsește cantitatea. ","")&amp;IF(I533&lt;&gt;"Da","Neconfirmat de beneficiar. ","")&amp;IF(AND(C533&lt;&gt;"",D533&lt;&gt;""),IF(AND(INDEX(Deviz!$H$5:$H$204,MATCH(C533,Deviz!$B$5:$B$204,0))="Suplimentar",INDEX(Deviz!$I$5:$I$204,MATCH(C533,Deviz!$B$5:$B$204,0))&lt;&gt;"Da"),"Suplimentar neaprobat. ",""),"")))</f>
        <v/>
      </c>
    </row>
    <row r="534" spans="1:11" x14ac:dyDescent="0.2">
      <c r="A534" s="1" t="str">
        <f>IF(B534="","",B534&amp;"|"&amp;COUNTIF(INDEX($B:$B,5):B534,B534))</f>
        <v/>
      </c>
      <c r="B534" s="20"/>
      <c r="C534" s="20"/>
      <c r="D534" s="21" t="str">
        <f>IF(C534="","",IFERROR(INDEX(Deviz!$C$5:$C$204,MATCH(C534,Deviz!$B$5:$B$204,0)),""))</f>
        <v/>
      </c>
      <c r="E534" s="22" t="str">
        <f>IF(C534="","",IFERROR(INDEX(Deviz!$D$5:$D$204,MATCH(C534,Deviz!$B$5:$B$204,0)),""))</f>
        <v/>
      </c>
      <c r="F534" s="23" t="str">
        <f>IF(C534="","",IFERROR(INDEX(Deviz!$F$5:$F$204,MATCH(C534,Deviz!$B$5:$B$204,0)),""))</f>
        <v/>
      </c>
      <c r="G534" s="24"/>
      <c r="H534" s="23" t="str">
        <f t="shared" si="8"/>
        <v/>
      </c>
      <c r="I534" s="20"/>
      <c r="J534" s="25"/>
      <c r="K534" s="26" t="str">
        <f>IF(B534="","",TRIM(IF(AND(C534&lt;&gt;"",D534=""),"Cod inexistent în deviz. ","")&amp;IF(N(G534)&lt;=0,"Lipsește cantitatea. ","")&amp;IF(I534&lt;&gt;"Da","Neconfirmat de beneficiar. ","")&amp;IF(AND(C534&lt;&gt;"",D534&lt;&gt;""),IF(AND(INDEX(Deviz!$H$5:$H$204,MATCH(C534,Deviz!$B$5:$B$204,0))="Suplimentar",INDEX(Deviz!$I$5:$I$204,MATCH(C534,Deviz!$B$5:$B$204,0))&lt;&gt;"Da"),"Suplimentar neaprobat. ",""),"")))</f>
        <v/>
      </c>
    </row>
    <row r="535" spans="1:11" x14ac:dyDescent="0.2">
      <c r="A535" s="1" t="str">
        <f>IF(B535="","",B535&amp;"|"&amp;COUNTIF(INDEX($B:$B,5):B535,B535))</f>
        <v/>
      </c>
      <c r="B535" s="20"/>
      <c r="C535" s="20"/>
      <c r="D535" s="21" t="str">
        <f>IF(C535="","",IFERROR(INDEX(Deviz!$C$5:$C$204,MATCH(C535,Deviz!$B$5:$B$204,0)),""))</f>
        <v/>
      </c>
      <c r="E535" s="22" t="str">
        <f>IF(C535="","",IFERROR(INDEX(Deviz!$D$5:$D$204,MATCH(C535,Deviz!$B$5:$B$204,0)),""))</f>
        <v/>
      </c>
      <c r="F535" s="23" t="str">
        <f>IF(C535="","",IFERROR(INDEX(Deviz!$F$5:$F$204,MATCH(C535,Deviz!$B$5:$B$204,0)),""))</f>
        <v/>
      </c>
      <c r="G535" s="24"/>
      <c r="H535" s="23" t="str">
        <f t="shared" si="8"/>
        <v/>
      </c>
      <c r="I535" s="20"/>
      <c r="J535" s="25"/>
      <c r="K535" s="26" t="str">
        <f>IF(B535="","",TRIM(IF(AND(C535&lt;&gt;"",D535=""),"Cod inexistent în deviz. ","")&amp;IF(N(G535)&lt;=0,"Lipsește cantitatea. ","")&amp;IF(I535&lt;&gt;"Da","Neconfirmat de beneficiar. ","")&amp;IF(AND(C535&lt;&gt;"",D535&lt;&gt;""),IF(AND(INDEX(Deviz!$H$5:$H$204,MATCH(C535,Deviz!$B$5:$B$204,0))="Suplimentar",INDEX(Deviz!$I$5:$I$204,MATCH(C535,Deviz!$B$5:$B$204,0))&lt;&gt;"Da"),"Suplimentar neaprobat. ",""),"")))</f>
        <v/>
      </c>
    </row>
    <row r="536" spans="1:11" x14ac:dyDescent="0.2">
      <c r="A536" s="1" t="str">
        <f>IF(B536="","",B536&amp;"|"&amp;COUNTIF(INDEX($B:$B,5):B536,B536))</f>
        <v/>
      </c>
      <c r="B536" s="20"/>
      <c r="C536" s="20"/>
      <c r="D536" s="21" t="str">
        <f>IF(C536="","",IFERROR(INDEX(Deviz!$C$5:$C$204,MATCH(C536,Deviz!$B$5:$B$204,0)),""))</f>
        <v/>
      </c>
      <c r="E536" s="22" t="str">
        <f>IF(C536="","",IFERROR(INDEX(Deviz!$D$5:$D$204,MATCH(C536,Deviz!$B$5:$B$204,0)),""))</f>
        <v/>
      </c>
      <c r="F536" s="23" t="str">
        <f>IF(C536="","",IFERROR(INDEX(Deviz!$F$5:$F$204,MATCH(C536,Deviz!$B$5:$B$204,0)),""))</f>
        <v/>
      </c>
      <c r="G536" s="24"/>
      <c r="H536" s="23" t="str">
        <f t="shared" si="8"/>
        <v/>
      </c>
      <c r="I536" s="20"/>
      <c r="J536" s="25"/>
      <c r="K536" s="26" t="str">
        <f>IF(B536="","",TRIM(IF(AND(C536&lt;&gt;"",D536=""),"Cod inexistent în deviz. ","")&amp;IF(N(G536)&lt;=0,"Lipsește cantitatea. ","")&amp;IF(I536&lt;&gt;"Da","Neconfirmat de beneficiar. ","")&amp;IF(AND(C536&lt;&gt;"",D536&lt;&gt;""),IF(AND(INDEX(Deviz!$H$5:$H$204,MATCH(C536,Deviz!$B$5:$B$204,0))="Suplimentar",INDEX(Deviz!$I$5:$I$204,MATCH(C536,Deviz!$B$5:$B$204,0))&lt;&gt;"Da"),"Suplimentar neaprobat. ",""),"")))</f>
        <v/>
      </c>
    </row>
    <row r="537" spans="1:11" x14ac:dyDescent="0.2">
      <c r="A537" s="1" t="str">
        <f>IF(B537="","",B537&amp;"|"&amp;COUNTIF(INDEX($B:$B,5):B537,B537))</f>
        <v/>
      </c>
      <c r="B537" s="20"/>
      <c r="C537" s="20"/>
      <c r="D537" s="21" t="str">
        <f>IF(C537="","",IFERROR(INDEX(Deviz!$C$5:$C$204,MATCH(C537,Deviz!$B$5:$B$204,0)),""))</f>
        <v/>
      </c>
      <c r="E537" s="22" t="str">
        <f>IF(C537="","",IFERROR(INDEX(Deviz!$D$5:$D$204,MATCH(C537,Deviz!$B$5:$B$204,0)),""))</f>
        <v/>
      </c>
      <c r="F537" s="23" t="str">
        <f>IF(C537="","",IFERROR(INDEX(Deviz!$F$5:$F$204,MATCH(C537,Deviz!$B$5:$B$204,0)),""))</f>
        <v/>
      </c>
      <c r="G537" s="24"/>
      <c r="H537" s="23" t="str">
        <f t="shared" si="8"/>
        <v/>
      </c>
      <c r="I537" s="20"/>
      <c r="J537" s="25"/>
      <c r="K537" s="26" t="str">
        <f>IF(B537="","",TRIM(IF(AND(C537&lt;&gt;"",D537=""),"Cod inexistent în deviz. ","")&amp;IF(N(G537)&lt;=0,"Lipsește cantitatea. ","")&amp;IF(I537&lt;&gt;"Da","Neconfirmat de beneficiar. ","")&amp;IF(AND(C537&lt;&gt;"",D537&lt;&gt;""),IF(AND(INDEX(Deviz!$H$5:$H$204,MATCH(C537,Deviz!$B$5:$B$204,0))="Suplimentar",INDEX(Deviz!$I$5:$I$204,MATCH(C537,Deviz!$B$5:$B$204,0))&lt;&gt;"Da"),"Suplimentar neaprobat. ",""),"")))</f>
        <v/>
      </c>
    </row>
    <row r="538" spans="1:11" x14ac:dyDescent="0.2">
      <c r="A538" s="1" t="str">
        <f>IF(B538="","",B538&amp;"|"&amp;COUNTIF(INDEX($B:$B,5):B538,B538))</f>
        <v/>
      </c>
      <c r="B538" s="20"/>
      <c r="C538" s="20"/>
      <c r="D538" s="21" t="str">
        <f>IF(C538="","",IFERROR(INDEX(Deviz!$C$5:$C$204,MATCH(C538,Deviz!$B$5:$B$204,0)),""))</f>
        <v/>
      </c>
      <c r="E538" s="22" t="str">
        <f>IF(C538="","",IFERROR(INDEX(Deviz!$D$5:$D$204,MATCH(C538,Deviz!$B$5:$B$204,0)),""))</f>
        <v/>
      </c>
      <c r="F538" s="23" t="str">
        <f>IF(C538="","",IFERROR(INDEX(Deviz!$F$5:$F$204,MATCH(C538,Deviz!$B$5:$B$204,0)),""))</f>
        <v/>
      </c>
      <c r="G538" s="24"/>
      <c r="H538" s="23" t="str">
        <f t="shared" si="8"/>
        <v/>
      </c>
      <c r="I538" s="20"/>
      <c r="J538" s="25"/>
      <c r="K538" s="26" t="str">
        <f>IF(B538="","",TRIM(IF(AND(C538&lt;&gt;"",D538=""),"Cod inexistent în deviz. ","")&amp;IF(N(G538)&lt;=0,"Lipsește cantitatea. ","")&amp;IF(I538&lt;&gt;"Da","Neconfirmat de beneficiar. ","")&amp;IF(AND(C538&lt;&gt;"",D538&lt;&gt;""),IF(AND(INDEX(Deviz!$H$5:$H$204,MATCH(C538,Deviz!$B$5:$B$204,0))="Suplimentar",INDEX(Deviz!$I$5:$I$204,MATCH(C538,Deviz!$B$5:$B$204,0))&lt;&gt;"Da"),"Suplimentar neaprobat. ",""),"")))</f>
        <v/>
      </c>
    </row>
    <row r="539" spans="1:11" x14ac:dyDescent="0.2">
      <c r="A539" s="1" t="str">
        <f>IF(B539="","",B539&amp;"|"&amp;COUNTIF(INDEX($B:$B,5):B539,B539))</f>
        <v/>
      </c>
      <c r="B539" s="20"/>
      <c r="C539" s="20"/>
      <c r="D539" s="21" t="str">
        <f>IF(C539="","",IFERROR(INDEX(Deviz!$C$5:$C$204,MATCH(C539,Deviz!$B$5:$B$204,0)),""))</f>
        <v/>
      </c>
      <c r="E539" s="22" t="str">
        <f>IF(C539="","",IFERROR(INDEX(Deviz!$D$5:$D$204,MATCH(C539,Deviz!$B$5:$B$204,0)),""))</f>
        <v/>
      </c>
      <c r="F539" s="23" t="str">
        <f>IF(C539="","",IFERROR(INDEX(Deviz!$F$5:$F$204,MATCH(C539,Deviz!$B$5:$B$204,0)),""))</f>
        <v/>
      </c>
      <c r="G539" s="24"/>
      <c r="H539" s="23" t="str">
        <f t="shared" si="8"/>
        <v/>
      </c>
      <c r="I539" s="20"/>
      <c r="J539" s="25"/>
      <c r="K539" s="26" t="str">
        <f>IF(B539="","",TRIM(IF(AND(C539&lt;&gt;"",D539=""),"Cod inexistent în deviz. ","")&amp;IF(N(G539)&lt;=0,"Lipsește cantitatea. ","")&amp;IF(I539&lt;&gt;"Da","Neconfirmat de beneficiar. ","")&amp;IF(AND(C539&lt;&gt;"",D539&lt;&gt;""),IF(AND(INDEX(Deviz!$H$5:$H$204,MATCH(C539,Deviz!$B$5:$B$204,0))="Suplimentar",INDEX(Deviz!$I$5:$I$204,MATCH(C539,Deviz!$B$5:$B$204,0))&lt;&gt;"Da"),"Suplimentar neaprobat. ",""),"")))</f>
        <v/>
      </c>
    </row>
    <row r="540" spans="1:11" x14ac:dyDescent="0.2">
      <c r="A540" s="1" t="str">
        <f>IF(B540="","",B540&amp;"|"&amp;COUNTIF(INDEX($B:$B,5):B540,B540))</f>
        <v/>
      </c>
      <c r="B540" s="20"/>
      <c r="C540" s="20"/>
      <c r="D540" s="21" t="str">
        <f>IF(C540="","",IFERROR(INDEX(Deviz!$C$5:$C$204,MATCH(C540,Deviz!$B$5:$B$204,0)),""))</f>
        <v/>
      </c>
      <c r="E540" s="22" t="str">
        <f>IF(C540="","",IFERROR(INDEX(Deviz!$D$5:$D$204,MATCH(C540,Deviz!$B$5:$B$204,0)),""))</f>
        <v/>
      </c>
      <c r="F540" s="23" t="str">
        <f>IF(C540="","",IFERROR(INDEX(Deviz!$F$5:$F$204,MATCH(C540,Deviz!$B$5:$B$204,0)),""))</f>
        <v/>
      </c>
      <c r="G540" s="24"/>
      <c r="H540" s="23" t="str">
        <f t="shared" si="8"/>
        <v/>
      </c>
      <c r="I540" s="20"/>
      <c r="J540" s="25"/>
      <c r="K540" s="26" t="str">
        <f>IF(B540="","",TRIM(IF(AND(C540&lt;&gt;"",D540=""),"Cod inexistent în deviz. ","")&amp;IF(N(G540)&lt;=0,"Lipsește cantitatea. ","")&amp;IF(I540&lt;&gt;"Da","Neconfirmat de beneficiar. ","")&amp;IF(AND(C540&lt;&gt;"",D540&lt;&gt;""),IF(AND(INDEX(Deviz!$H$5:$H$204,MATCH(C540,Deviz!$B$5:$B$204,0))="Suplimentar",INDEX(Deviz!$I$5:$I$204,MATCH(C540,Deviz!$B$5:$B$204,0))&lt;&gt;"Da"),"Suplimentar neaprobat. ",""),"")))</f>
        <v/>
      </c>
    </row>
    <row r="541" spans="1:11" x14ac:dyDescent="0.2">
      <c r="A541" s="1" t="str">
        <f>IF(B541="","",B541&amp;"|"&amp;COUNTIF(INDEX($B:$B,5):B541,B541))</f>
        <v/>
      </c>
      <c r="B541" s="20"/>
      <c r="C541" s="20"/>
      <c r="D541" s="21" t="str">
        <f>IF(C541="","",IFERROR(INDEX(Deviz!$C$5:$C$204,MATCH(C541,Deviz!$B$5:$B$204,0)),""))</f>
        <v/>
      </c>
      <c r="E541" s="22" t="str">
        <f>IF(C541="","",IFERROR(INDEX(Deviz!$D$5:$D$204,MATCH(C541,Deviz!$B$5:$B$204,0)),""))</f>
        <v/>
      </c>
      <c r="F541" s="23" t="str">
        <f>IF(C541="","",IFERROR(INDEX(Deviz!$F$5:$F$204,MATCH(C541,Deviz!$B$5:$B$204,0)),""))</f>
        <v/>
      </c>
      <c r="G541" s="24"/>
      <c r="H541" s="23" t="str">
        <f t="shared" si="8"/>
        <v/>
      </c>
      <c r="I541" s="20"/>
      <c r="J541" s="25"/>
      <c r="K541" s="26" t="str">
        <f>IF(B541="","",TRIM(IF(AND(C541&lt;&gt;"",D541=""),"Cod inexistent în deviz. ","")&amp;IF(N(G541)&lt;=0,"Lipsește cantitatea. ","")&amp;IF(I541&lt;&gt;"Da","Neconfirmat de beneficiar. ","")&amp;IF(AND(C541&lt;&gt;"",D541&lt;&gt;""),IF(AND(INDEX(Deviz!$H$5:$H$204,MATCH(C541,Deviz!$B$5:$B$204,0))="Suplimentar",INDEX(Deviz!$I$5:$I$204,MATCH(C541,Deviz!$B$5:$B$204,0))&lt;&gt;"Da"),"Suplimentar neaprobat. ",""),"")))</f>
        <v/>
      </c>
    </row>
    <row r="542" spans="1:11" x14ac:dyDescent="0.2">
      <c r="A542" s="1" t="str">
        <f>IF(B542="","",B542&amp;"|"&amp;COUNTIF(INDEX($B:$B,5):B542,B542))</f>
        <v/>
      </c>
      <c r="B542" s="20"/>
      <c r="C542" s="20"/>
      <c r="D542" s="21" t="str">
        <f>IF(C542="","",IFERROR(INDEX(Deviz!$C$5:$C$204,MATCH(C542,Deviz!$B$5:$B$204,0)),""))</f>
        <v/>
      </c>
      <c r="E542" s="22" t="str">
        <f>IF(C542="","",IFERROR(INDEX(Deviz!$D$5:$D$204,MATCH(C542,Deviz!$B$5:$B$204,0)),""))</f>
        <v/>
      </c>
      <c r="F542" s="23" t="str">
        <f>IF(C542="","",IFERROR(INDEX(Deviz!$F$5:$F$204,MATCH(C542,Deviz!$B$5:$B$204,0)),""))</f>
        <v/>
      </c>
      <c r="G542" s="24"/>
      <c r="H542" s="23" t="str">
        <f t="shared" si="8"/>
        <v/>
      </c>
      <c r="I542" s="20"/>
      <c r="J542" s="25"/>
      <c r="K542" s="26" t="str">
        <f>IF(B542="","",TRIM(IF(AND(C542&lt;&gt;"",D542=""),"Cod inexistent în deviz. ","")&amp;IF(N(G542)&lt;=0,"Lipsește cantitatea. ","")&amp;IF(I542&lt;&gt;"Da","Neconfirmat de beneficiar. ","")&amp;IF(AND(C542&lt;&gt;"",D542&lt;&gt;""),IF(AND(INDEX(Deviz!$H$5:$H$204,MATCH(C542,Deviz!$B$5:$B$204,0))="Suplimentar",INDEX(Deviz!$I$5:$I$204,MATCH(C542,Deviz!$B$5:$B$204,0))&lt;&gt;"Da"),"Suplimentar neaprobat. ",""),"")))</f>
        <v/>
      </c>
    </row>
    <row r="543" spans="1:11" x14ac:dyDescent="0.2">
      <c r="A543" s="1" t="str">
        <f>IF(B543="","",B543&amp;"|"&amp;COUNTIF(INDEX($B:$B,5):B543,B543))</f>
        <v/>
      </c>
      <c r="B543" s="20"/>
      <c r="C543" s="20"/>
      <c r="D543" s="21" t="str">
        <f>IF(C543="","",IFERROR(INDEX(Deviz!$C$5:$C$204,MATCH(C543,Deviz!$B$5:$B$204,0)),""))</f>
        <v/>
      </c>
      <c r="E543" s="22" t="str">
        <f>IF(C543="","",IFERROR(INDEX(Deviz!$D$5:$D$204,MATCH(C543,Deviz!$B$5:$B$204,0)),""))</f>
        <v/>
      </c>
      <c r="F543" s="23" t="str">
        <f>IF(C543="","",IFERROR(INDEX(Deviz!$F$5:$F$204,MATCH(C543,Deviz!$B$5:$B$204,0)),""))</f>
        <v/>
      </c>
      <c r="G543" s="24"/>
      <c r="H543" s="23" t="str">
        <f t="shared" si="8"/>
        <v/>
      </c>
      <c r="I543" s="20"/>
      <c r="J543" s="25"/>
      <c r="K543" s="26" t="str">
        <f>IF(B543="","",TRIM(IF(AND(C543&lt;&gt;"",D543=""),"Cod inexistent în deviz. ","")&amp;IF(N(G543)&lt;=0,"Lipsește cantitatea. ","")&amp;IF(I543&lt;&gt;"Da","Neconfirmat de beneficiar. ","")&amp;IF(AND(C543&lt;&gt;"",D543&lt;&gt;""),IF(AND(INDEX(Deviz!$H$5:$H$204,MATCH(C543,Deviz!$B$5:$B$204,0))="Suplimentar",INDEX(Deviz!$I$5:$I$204,MATCH(C543,Deviz!$B$5:$B$204,0))&lt;&gt;"Da"),"Suplimentar neaprobat. ",""),"")))</f>
        <v/>
      </c>
    </row>
    <row r="544" spans="1:11" x14ac:dyDescent="0.2">
      <c r="A544" s="1" t="str">
        <f>IF(B544="","",B544&amp;"|"&amp;COUNTIF(INDEX($B:$B,5):B544,B544))</f>
        <v/>
      </c>
      <c r="B544" s="20"/>
      <c r="C544" s="20"/>
      <c r="D544" s="21" t="str">
        <f>IF(C544="","",IFERROR(INDEX(Deviz!$C$5:$C$204,MATCH(C544,Deviz!$B$5:$B$204,0)),""))</f>
        <v/>
      </c>
      <c r="E544" s="22" t="str">
        <f>IF(C544="","",IFERROR(INDEX(Deviz!$D$5:$D$204,MATCH(C544,Deviz!$B$5:$B$204,0)),""))</f>
        <v/>
      </c>
      <c r="F544" s="23" t="str">
        <f>IF(C544="","",IFERROR(INDEX(Deviz!$F$5:$F$204,MATCH(C544,Deviz!$B$5:$B$204,0)),""))</f>
        <v/>
      </c>
      <c r="G544" s="24"/>
      <c r="H544" s="23" t="str">
        <f t="shared" si="8"/>
        <v/>
      </c>
      <c r="I544" s="20"/>
      <c r="J544" s="25"/>
      <c r="K544" s="26" t="str">
        <f>IF(B544="","",TRIM(IF(AND(C544&lt;&gt;"",D544=""),"Cod inexistent în deviz. ","")&amp;IF(N(G544)&lt;=0,"Lipsește cantitatea. ","")&amp;IF(I544&lt;&gt;"Da","Neconfirmat de beneficiar. ","")&amp;IF(AND(C544&lt;&gt;"",D544&lt;&gt;""),IF(AND(INDEX(Deviz!$H$5:$H$204,MATCH(C544,Deviz!$B$5:$B$204,0))="Suplimentar",INDEX(Deviz!$I$5:$I$204,MATCH(C544,Deviz!$B$5:$B$204,0))&lt;&gt;"Da"),"Suplimentar neaprobat. ",""),"")))</f>
        <v/>
      </c>
    </row>
    <row r="545" spans="1:11" x14ac:dyDescent="0.2">
      <c r="A545" s="1" t="str">
        <f>IF(B545="","",B545&amp;"|"&amp;COUNTIF(INDEX($B:$B,5):B545,B545))</f>
        <v/>
      </c>
      <c r="B545" s="20"/>
      <c r="C545" s="20"/>
      <c r="D545" s="21" t="str">
        <f>IF(C545="","",IFERROR(INDEX(Deviz!$C$5:$C$204,MATCH(C545,Deviz!$B$5:$B$204,0)),""))</f>
        <v/>
      </c>
      <c r="E545" s="22" t="str">
        <f>IF(C545="","",IFERROR(INDEX(Deviz!$D$5:$D$204,MATCH(C545,Deviz!$B$5:$B$204,0)),""))</f>
        <v/>
      </c>
      <c r="F545" s="23" t="str">
        <f>IF(C545="","",IFERROR(INDEX(Deviz!$F$5:$F$204,MATCH(C545,Deviz!$B$5:$B$204,0)),""))</f>
        <v/>
      </c>
      <c r="G545" s="24"/>
      <c r="H545" s="23" t="str">
        <f t="shared" si="8"/>
        <v/>
      </c>
      <c r="I545" s="20"/>
      <c r="J545" s="25"/>
      <c r="K545" s="26" t="str">
        <f>IF(B545="","",TRIM(IF(AND(C545&lt;&gt;"",D545=""),"Cod inexistent în deviz. ","")&amp;IF(N(G545)&lt;=0,"Lipsește cantitatea. ","")&amp;IF(I545&lt;&gt;"Da","Neconfirmat de beneficiar. ","")&amp;IF(AND(C545&lt;&gt;"",D545&lt;&gt;""),IF(AND(INDEX(Deviz!$H$5:$H$204,MATCH(C545,Deviz!$B$5:$B$204,0))="Suplimentar",INDEX(Deviz!$I$5:$I$204,MATCH(C545,Deviz!$B$5:$B$204,0))&lt;&gt;"Da"),"Suplimentar neaprobat. ",""),"")))</f>
        <v/>
      </c>
    </row>
    <row r="546" spans="1:11" x14ac:dyDescent="0.2">
      <c r="A546" s="1" t="str">
        <f>IF(B546="","",B546&amp;"|"&amp;COUNTIF(INDEX($B:$B,5):B546,B546))</f>
        <v/>
      </c>
      <c r="B546" s="20"/>
      <c r="C546" s="20"/>
      <c r="D546" s="21" t="str">
        <f>IF(C546="","",IFERROR(INDEX(Deviz!$C$5:$C$204,MATCH(C546,Deviz!$B$5:$B$204,0)),""))</f>
        <v/>
      </c>
      <c r="E546" s="22" t="str">
        <f>IF(C546="","",IFERROR(INDEX(Deviz!$D$5:$D$204,MATCH(C546,Deviz!$B$5:$B$204,0)),""))</f>
        <v/>
      </c>
      <c r="F546" s="23" t="str">
        <f>IF(C546="","",IFERROR(INDEX(Deviz!$F$5:$F$204,MATCH(C546,Deviz!$B$5:$B$204,0)),""))</f>
        <v/>
      </c>
      <c r="G546" s="24"/>
      <c r="H546" s="23" t="str">
        <f t="shared" si="8"/>
        <v/>
      </c>
      <c r="I546" s="20"/>
      <c r="J546" s="25"/>
      <c r="K546" s="26" t="str">
        <f>IF(B546="","",TRIM(IF(AND(C546&lt;&gt;"",D546=""),"Cod inexistent în deviz. ","")&amp;IF(N(G546)&lt;=0,"Lipsește cantitatea. ","")&amp;IF(I546&lt;&gt;"Da","Neconfirmat de beneficiar. ","")&amp;IF(AND(C546&lt;&gt;"",D546&lt;&gt;""),IF(AND(INDEX(Deviz!$H$5:$H$204,MATCH(C546,Deviz!$B$5:$B$204,0))="Suplimentar",INDEX(Deviz!$I$5:$I$204,MATCH(C546,Deviz!$B$5:$B$204,0))&lt;&gt;"Da"),"Suplimentar neaprobat. ",""),"")))</f>
        <v/>
      </c>
    </row>
    <row r="547" spans="1:11" x14ac:dyDescent="0.2">
      <c r="A547" s="1" t="str">
        <f>IF(B547="","",B547&amp;"|"&amp;COUNTIF(INDEX($B:$B,5):B547,B547))</f>
        <v/>
      </c>
      <c r="B547" s="20"/>
      <c r="C547" s="20"/>
      <c r="D547" s="21" t="str">
        <f>IF(C547="","",IFERROR(INDEX(Deviz!$C$5:$C$204,MATCH(C547,Deviz!$B$5:$B$204,0)),""))</f>
        <v/>
      </c>
      <c r="E547" s="22" t="str">
        <f>IF(C547="","",IFERROR(INDEX(Deviz!$D$5:$D$204,MATCH(C547,Deviz!$B$5:$B$204,0)),""))</f>
        <v/>
      </c>
      <c r="F547" s="23" t="str">
        <f>IF(C547="","",IFERROR(INDEX(Deviz!$F$5:$F$204,MATCH(C547,Deviz!$B$5:$B$204,0)),""))</f>
        <v/>
      </c>
      <c r="G547" s="24"/>
      <c r="H547" s="23" t="str">
        <f t="shared" si="8"/>
        <v/>
      </c>
      <c r="I547" s="20"/>
      <c r="J547" s="25"/>
      <c r="K547" s="26" t="str">
        <f>IF(B547="","",TRIM(IF(AND(C547&lt;&gt;"",D547=""),"Cod inexistent în deviz. ","")&amp;IF(N(G547)&lt;=0,"Lipsește cantitatea. ","")&amp;IF(I547&lt;&gt;"Da","Neconfirmat de beneficiar. ","")&amp;IF(AND(C547&lt;&gt;"",D547&lt;&gt;""),IF(AND(INDEX(Deviz!$H$5:$H$204,MATCH(C547,Deviz!$B$5:$B$204,0))="Suplimentar",INDEX(Deviz!$I$5:$I$204,MATCH(C547,Deviz!$B$5:$B$204,0))&lt;&gt;"Da"),"Suplimentar neaprobat. ",""),"")))</f>
        <v/>
      </c>
    </row>
    <row r="548" spans="1:11" x14ac:dyDescent="0.2">
      <c r="A548" s="1" t="str">
        <f>IF(B548="","",B548&amp;"|"&amp;COUNTIF(INDEX($B:$B,5):B548,B548))</f>
        <v/>
      </c>
      <c r="B548" s="20"/>
      <c r="C548" s="20"/>
      <c r="D548" s="21" t="str">
        <f>IF(C548="","",IFERROR(INDEX(Deviz!$C$5:$C$204,MATCH(C548,Deviz!$B$5:$B$204,0)),""))</f>
        <v/>
      </c>
      <c r="E548" s="22" t="str">
        <f>IF(C548="","",IFERROR(INDEX(Deviz!$D$5:$D$204,MATCH(C548,Deviz!$B$5:$B$204,0)),""))</f>
        <v/>
      </c>
      <c r="F548" s="23" t="str">
        <f>IF(C548="","",IFERROR(INDEX(Deviz!$F$5:$F$204,MATCH(C548,Deviz!$B$5:$B$204,0)),""))</f>
        <v/>
      </c>
      <c r="G548" s="24"/>
      <c r="H548" s="23" t="str">
        <f t="shared" si="8"/>
        <v/>
      </c>
      <c r="I548" s="20"/>
      <c r="J548" s="25"/>
      <c r="K548" s="26" t="str">
        <f>IF(B548="","",TRIM(IF(AND(C548&lt;&gt;"",D548=""),"Cod inexistent în deviz. ","")&amp;IF(N(G548)&lt;=0,"Lipsește cantitatea. ","")&amp;IF(I548&lt;&gt;"Da","Neconfirmat de beneficiar. ","")&amp;IF(AND(C548&lt;&gt;"",D548&lt;&gt;""),IF(AND(INDEX(Deviz!$H$5:$H$204,MATCH(C548,Deviz!$B$5:$B$204,0))="Suplimentar",INDEX(Deviz!$I$5:$I$204,MATCH(C548,Deviz!$B$5:$B$204,0))&lt;&gt;"Da"),"Suplimentar neaprobat. ",""),"")))</f>
        <v/>
      </c>
    </row>
    <row r="549" spans="1:11" x14ac:dyDescent="0.2">
      <c r="A549" s="1" t="str">
        <f>IF(B549="","",B549&amp;"|"&amp;COUNTIF(INDEX($B:$B,5):B549,B549))</f>
        <v/>
      </c>
      <c r="B549" s="20"/>
      <c r="C549" s="20"/>
      <c r="D549" s="21" t="str">
        <f>IF(C549="","",IFERROR(INDEX(Deviz!$C$5:$C$204,MATCH(C549,Deviz!$B$5:$B$204,0)),""))</f>
        <v/>
      </c>
      <c r="E549" s="22" t="str">
        <f>IF(C549="","",IFERROR(INDEX(Deviz!$D$5:$D$204,MATCH(C549,Deviz!$B$5:$B$204,0)),""))</f>
        <v/>
      </c>
      <c r="F549" s="23" t="str">
        <f>IF(C549="","",IFERROR(INDEX(Deviz!$F$5:$F$204,MATCH(C549,Deviz!$B$5:$B$204,0)),""))</f>
        <v/>
      </c>
      <c r="G549" s="24"/>
      <c r="H549" s="23" t="str">
        <f t="shared" si="8"/>
        <v/>
      </c>
      <c r="I549" s="20"/>
      <c r="J549" s="25"/>
      <c r="K549" s="26" t="str">
        <f>IF(B549="","",TRIM(IF(AND(C549&lt;&gt;"",D549=""),"Cod inexistent în deviz. ","")&amp;IF(N(G549)&lt;=0,"Lipsește cantitatea. ","")&amp;IF(I549&lt;&gt;"Da","Neconfirmat de beneficiar. ","")&amp;IF(AND(C549&lt;&gt;"",D549&lt;&gt;""),IF(AND(INDEX(Deviz!$H$5:$H$204,MATCH(C549,Deviz!$B$5:$B$204,0))="Suplimentar",INDEX(Deviz!$I$5:$I$204,MATCH(C549,Deviz!$B$5:$B$204,0))&lt;&gt;"Da"),"Suplimentar neaprobat. ",""),"")))</f>
        <v/>
      </c>
    </row>
    <row r="550" spans="1:11" x14ac:dyDescent="0.2">
      <c r="A550" s="1" t="str">
        <f>IF(B550="","",B550&amp;"|"&amp;COUNTIF(INDEX($B:$B,5):B550,B550))</f>
        <v/>
      </c>
      <c r="B550" s="20"/>
      <c r="C550" s="20"/>
      <c r="D550" s="21" t="str">
        <f>IF(C550="","",IFERROR(INDEX(Deviz!$C$5:$C$204,MATCH(C550,Deviz!$B$5:$B$204,0)),""))</f>
        <v/>
      </c>
      <c r="E550" s="22" t="str">
        <f>IF(C550="","",IFERROR(INDEX(Deviz!$D$5:$D$204,MATCH(C550,Deviz!$B$5:$B$204,0)),""))</f>
        <v/>
      </c>
      <c r="F550" s="23" t="str">
        <f>IF(C550="","",IFERROR(INDEX(Deviz!$F$5:$F$204,MATCH(C550,Deviz!$B$5:$B$204,0)),""))</f>
        <v/>
      </c>
      <c r="G550" s="24"/>
      <c r="H550" s="23" t="str">
        <f t="shared" si="8"/>
        <v/>
      </c>
      <c r="I550" s="20"/>
      <c r="J550" s="25"/>
      <c r="K550" s="26" t="str">
        <f>IF(B550="","",TRIM(IF(AND(C550&lt;&gt;"",D550=""),"Cod inexistent în deviz. ","")&amp;IF(N(G550)&lt;=0,"Lipsește cantitatea. ","")&amp;IF(I550&lt;&gt;"Da","Neconfirmat de beneficiar. ","")&amp;IF(AND(C550&lt;&gt;"",D550&lt;&gt;""),IF(AND(INDEX(Deviz!$H$5:$H$204,MATCH(C550,Deviz!$B$5:$B$204,0))="Suplimentar",INDEX(Deviz!$I$5:$I$204,MATCH(C550,Deviz!$B$5:$B$204,0))&lt;&gt;"Da"),"Suplimentar neaprobat. ",""),"")))</f>
        <v/>
      </c>
    </row>
    <row r="551" spans="1:11" x14ac:dyDescent="0.2">
      <c r="A551" s="1" t="str">
        <f>IF(B551="","",B551&amp;"|"&amp;COUNTIF(INDEX($B:$B,5):B551,B551))</f>
        <v/>
      </c>
      <c r="B551" s="20"/>
      <c r="C551" s="20"/>
      <c r="D551" s="21" t="str">
        <f>IF(C551="","",IFERROR(INDEX(Deviz!$C$5:$C$204,MATCH(C551,Deviz!$B$5:$B$204,0)),""))</f>
        <v/>
      </c>
      <c r="E551" s="22" t="str">
        <f>IF(C551="","",IFERROR(INDEX(Deviz!$D$5:$D$204,MATCH(C551,Deviz!$B$5:$B$204,0)),""))</f>
        <v/>
      </c>
      <c r="F551" s="23" t="str">
        <f>IF(C551="","",IFERROR(INDEX(Deviz!$F$5:$F$204,MATCH(C551,Deviz!$B$5:$B$204,0)),""))</f>
        <v/>
      </c>
      <c r="G551" s="24"/>
      <c r="H551" s="23" t="str">
        <f t="shared" si="8"/>
        <v/>
      </c>
      <c r="I551" s="20"/>
      <c r="J551" s="25"/>
      <c r="K551" s="26" t="str">
        <f>IF(B551="","",TRIM(IF(AND(C551&lt;&gt;"",D551=""),"Cod inexistent în deviz. ","")&amp;IF(N(G551)&lt;=0,"Lipsește cantitatea. ","")&amp;IF(I551&lt;&gt;"Da","Neconfirmat de beneficiar. ","")&amp;IF(AND(C551&lt;&gt;"",D551&lt;&gt;""),IF(AND(INDEX(Deviz!$H$5:$H$204,MATCH(C551,Deviz!$B$5:$B$204,0))="Suplimentar",INDEX(Deviz!$I$5:$I$204,MATCH(C551,Deviz!$B$5:$B$204,0))&lt;&gt;"Da"),"Suplimentar neaprobat. ",""),"")))</f>
        <v/>
      </c>
    </row>
    <row r="552" spans="1:11" x14ac:dyDescent="0.2">
      <c r="A552" s="1" t="str">
        <f>IF(B552="","",B552&amp;"|"&amp;COUNTIF(INDEX($B:$B,5):B552,B552))</f>
        <v/>
      </c>
      <c r="B552" s="20"/>
      <c r="C552" s="20"/>
      <c r="D552" s="21" t="str">
        <f>IF(C552="","",IFERROR(INDEX(Deviz!$C$5:$C$204,MATCH(C552,Deviz!$B$5:$B$204,0)),""))</f>
        <v/>
      </c>
      <c r="E552" s="22" t="str">
        <f>IF(C552="","",IFERROR(INDEX(Deviz!$D$5:$D$204,MATCH(C552,Deviz!$B$5:$B$204,0)),""))</f>
        <v/>
      </c>
      <c r="F552" s="23" t="str">
        <f>IF(C552="","",IFERROR(INDEX(Deviz!$F$5:$F$204,MATCH(C552,Deviz!$B$5:$B$204,0)),""))</f>
        <v/>
      </c>
      <c r="G552" s="24"/>
      <c r="H552" s="23" t="str">
        <f t="shared" si="8"/>
        <v/>
      </c>
      <c r="I552" s="20"/>
      <c r="J552" s="25"/>
      <c r="K552" s="26" t="str">
        <f>IF(B552="","",TRIM(IF(AND(C552&lt;&gt;"",D552=""),"Cod inexistent în deviz. ","")&amp;IF(N(G552)&lt;=0,"Lipsește cantitatea. ","")&amp;IF(I552&lt;&gt;"Da","Neconfirmat de beneficiar. ","")&amp;IF(AND(C552&lt;&gt;"",D552&lt;&gt;""),IF(AND(INDEX(Deviz!$H$5:$H$204,MATCH(C552,Deviz!$B$5:$B$204,0))="Suplimentar",INDEX(Deviz!$I$5:$I$204,MATCH(C552,Deviz!$B$5:$B$204,0))&lt;&gt;"Da"),"Suplimentar neaprobat. ",""),"")))</f>
        <v/>
      </c>
    </row>
    <row r="553" spans="1:11" x14ac:dyDescent="0.2">
      <c r="A553" s="1" t="str">
        <f>IF(B553="","",B553&amp;"|"&amp;COUNTIF(INDEX($B:$B,5):B553,B553))</f>
        <v/>
      </c>
      <c r="B553" s="20"/>
      <c r="C553" s="20"/>
      <c r="D553" s="21" t="str">
        <f>IF(C553="","",IFERROR(INDEX(Deviz!$C$5:$C$204,MATCH(C553,Deviz!$B$5:$B$204,0)),""))</f>
        <v/>
      </c>
      <c r="E553" s="22" t="str">
        <f>IF(C553="","",IFERROR(INDEX(Deviz!$D$5:$D$204,MATCH(C553,Deviz!$B$5:$B$204,0)),""))</f>
        <v/>
      </c>
      <c r="F553" s="23" t="str">
        <f>IF(C553="","",IFERROR(INDEX(Deviz!$F$5:$F$204,MATCH(C553,Deviz!$B$5:$B$204,0)),""))</f>
        <v/>
      </c>
      <c r="G553" s="24"/>
      <c r="H553" s="23" t="str">
        <f t="shared" si="8"/>
        <v/>
      </c>
      <c r="I553" s="20"/>
      <c r="J553" s="25"/>
      <c r="K553" s="26" t="str">
        <f>IF(B553="","",TRIM(IF(AND(C553&lt;&gt;"",D553=""),"Cod inexistent în deviz. ","")&amp;IF(N(G553)&lt;=0,"Lipsește cantitatea. ","")&amp;IF(I553&lt;&gt;"Da","Neconfirmat de beneficiar. ","")&amp;IF(AND(C553&lt;&gt;"",D553&lt;&gt;""),IF(AND(INDEX(Deviz!$H$5:$H$204,MATCH(C553,Deviz!$B$5:$B$204,0))="Suplimentar",INDEX(Deviz!$I$5:$I$204,MATCH(C553,Deviz!$B$5:$B$204,0))&lt;&gt;"Da"),"Suplimentar neaprobat. ",""),"")))</f>
        <v/>
      </c>
    </row>
    <row r="554" spans="1:11" x14ac:dyDescent="0.2">
      <c r="A554" s="1" t="str">
        <f>IF(B554="","",B554&amp;"|"&amp;COUNTIF(INDEX($B:$B,5):B554,B554))</f>
        <v/>
      </c>
      <c r="B554" s="20"/>
      <c r="C554" s="20"/>
      <c r="D554" s="21" t="str">
        <f>IF(C554="","",IFERROR(INDEX(Deviz!$C$5:$C$204,MATCH(C554,Deviz!$B$5:$B$204,0)),""))</f>
        <v/>
      </c>
      <c r="E554" s="22" t="str">
        <f>IF(C554="","",IFERROR(INDEX(Deviz!$D$5:$D$204,MATCH(C554,Deviz!$B$5:$B$204,0)),""))</f>
        <v/>
      </c>
      <c r="F554" s="23" t="str">
        <f>IF(C554="","",IFERROR(INDEX(Deviz!$F$5:$F$204,MATCH(C554,Deviz!$B$5:$B$204,0)),""))</f>
        <v/>
      </c>
      <c r="G554" s="24"/>
      <c r="H554" s="23" t="str">
        <f t="shared" si="8"/>
        <v/>
      </c>
      <c r="I554" s="20"/>
      <c r="J554" s="25"/>
      <c r="K554" s="26" t="str">
        <f>IF(B554="","",TRIM(IF(AND(C554&lt;&gt;"",D554=""),"Cod inexistent în deviz. ","")&amp;IF(N(G554)&lt;=0,"Lipsește cantitatea. ","")&amp;IF(I554&lt;&gt;"Da","Neconfirmat de beneficiar. ","")&amp;IF(AND(C554&lt;&gt;"",D554&lt;&gt;""),IF(AND(INDEX(Deviz!$H$5:$H$204,MATCH(C554,Deviz!$B$5:$B$204,0))="Suplimentar",INDEX(Deviz!$I$5:$I$204,MATCH(C554,Deviz!$B$5:$B$204,0))&lt;&gt;"Da"),"Suplimentar neaprobat. ",""),"")))</f>
        <v/>
      </c>
    </row>
    <row r="555" spans="1:11" x14ac:dyDescent="0.2">
      <c r="A555" s="1" t="str">
        <f>IF(B555="","",B555&amp;"|"&amp;COUNTIF(INDEX($B:$B,5):B555,B555))</f>
        <v/>
      </c>
      <c r="B555" s="20"/>
      <c r="C555" s="20"/>
      <c r="D555" s="21" t="str">
        <f>IF(C555="","",IFERROR(INDEX(Deviz!$C$5:$C$204,MATCH(C555,Deviz!$B$5:$B$204,0)),""))</f>
        <v/>
      </c>
      <c r="E555" s="22" t="str">
        <f>IF(C555="","",IFERROR(INDEX(Deviz!$D$5:$D$204,MATCH(C555,Deviz!$B$5:$B$204,0)),""))</f>
        <v/>
      </c>
      <c r="F555" s="23" t="str">
        <f>IF(C555="","",IFERROR(INDEX(Deviz!$F$5:$F$204,MATCH(C555,Deviz!$B$5:$B$204,0)),""))</f>
        <v/>
      </c>
      <c r="G555" s="24"/>
      <c r="H555" s="23" t="str">
        <f t="shared" si="8"/>
        <v/>
      </c>
      <c r="I555" s="20"/>
      <c r="J555" s="25"/>
      <c r="K555" s="26" t="str">
        <f>IF(B555="","",TRIM(IF(AND(C555&lt;&gt;"",D555=""),"Cod inexistent în deviz. ","")&amp;IF(N(G555)&lt;=0,"Lipsește cantitatea. ","")&amp;IF(I555&lt;&gt;"Da","Neconfirmat de beneficiar. ","")&amp;IF(AND(C555&lt;&gt;"",D555&lt;&gt;""),IF(AND(INDEX(Deviz!$H$5:$H$204,MATCH(C555,Deviz!$B$5:$B$204,0))="Suplimentar",INDEX(Deviz!$I$5:$I$204,MATCH(C555,Deviz!$B$5:$B$204,0))&lt;&gt;"Da"),"Suplimentar neaprobat. ",""),"")))</f>
        <v/>
      </c>
    </row>
    <row r="556" spans="1:11" x14ac:dyDescent="0.2">
      <c r="A556" s="1" t="str">
        <f>IF(B556="","",B556&amp;"|"&amp;COUNTIF(INDEX($B:$B,5):B556,B556))</f>
        <v/>
      </c>
      <c r="B556" s="20"/>
      <c r="C556" s="20"/>
      <c r="D556" s="21" t="str">
        <f>IF(C556="","",IFERROR(INDEX(Deviz!$C$5:$C$204,MATCH(C556,Deviz!$B$5:$B$204,0)),""))</f>
        <v/>
      </c>
      <c r="E556" s="22" t="str">
        <f>IF(C556="","",IFERROR(INDEX(Deviz!$D$5:$D$204,MATCH(C556,Deviz!$B$5:$B$204,0)),""))</f>
        <v/>
      </c>
      <c r="F556" s="23" t="str">
        <f>IF(C556="","",IFERROR(INDEX(Deviz!$F$5:$F$204,MATCH(C556,Deviz!$B$5:$B$204,0)),""))</f>
        <v/>
      </c>
      <c r="G556" s="24"/>
      <c r="H556" s="23" t="str">
        <f t="shared" si="8"/>
        <v/>
      </c>
      <c r="I556" s="20"/>
      <c r="J556" s="25"/>
      <c r="K556" s="26" t="str">
        <f>IF(B556="","",TRIM(IF(AND(C556&lt;&gt;"",D556=""),"Cod inexistent în deviz. ","")&amp;IF(N(G556)&lt;=0,"Lipsește cantitatea. ","")&amp;IF(I556&lt;&gt;"Da","Neconfirmat de beneficiar. ","")&amp;IF(AND(C556&lt;&gt;"",D556&lt;&gt;""),IF(AND(INDEX(Deviz!$H$5:$H$204,MATCH(C556,Deviz!$B$5:$B$204,0))="Suplimentar",INDEX(Deviz!$I$5:$I$204,MATCH(C556,Deviz!$B$5:$B$204,0))&lt;&gt;"Da"),"Suplimentar neaprobat. ",""),"")))</f>
        <v/>
      </c>
    </row>
    <row r="557" spans="1:11" x14ac:dyDescent="0.2">
      <c r="A557" s="1" t="str">
        <f>IF(B557="","",B557&amp;"|"&amp;COUNTIF(INDEX($B:$B,5):B557,B557))</f>
        <v/>
      </c>
      <c r="B557" s="20"/>
      <c r="C557" s="20"/>
      <c r="D557" s="21" t="str">
        <f>IF(C557="","",IFERROR(INDEX(Deviz!$C$5:$C$204,MATCH(C557,Deviz!$B$5:$B$204,0)),""))</f>
        <v/>
      </c>
      <c r="E557" s="22" t="str">
        <f>IF(C557="","",IFERROR(INDEX(Deviz!$D$5:$D$204,MATCH(C557,Deviz!$B$5:$B$204,0)),""))</f>
        <v/>
      </c>
      <c r="F557" s="23" t="str">
        <f>IF(C557="","",IFERROR(INDEX(Deviz!$F$5:$F$204,MATCH(C557,Deviz!$B$5:$B$204,0)),""))</f>
        <v/>
      </c>
      <c r="G557" s="24"/>
      <c r="H557" s="23" t="str">
        <f t="shared" si="8"/>
        <v/>
      </c>
      <c r="I557" s="20"/>
      <c r="J557" s="25"/>
      <c r="K557" s="26" t="str">
        <f>IF(B557="","",TRIM(IF(AND(C557&lt;&gt;"",D557=""),"Cod inexistent în deviz. ","")&amp;IF(N(G557)&lt;=0,"Lipsește cantitatea. ","")&amp;IF(I557&lt;&gt;"Da","Neconfirmat de beneficiar. ","")&amp;IF(AND(C557&lt;&gt;"",D557&lt;&gt;""),IF(AND(INDEX(Deviz!$H$5:$H$204,MATCH(C557,Deviz!$B$5:$B$204,0))="Suplimentar",INDEX(Deviz!$I$5:$I$204,MATCH(C557,Deviz!$B$5:$B$204,0))&lt;&gt;"Da"),"Suplimentar neaprobat. ",""),"")))</f>
        <v/>
      </c>
    </row>
    <row r="558" spans="1:11" x14ac:dyDescent="0.2">
      <c r="A558" s="1" t="str">
        <f>IF(B558="","",B558&amp;"|"&amp;COUNTIF(INDEX($B:$B,5):B558,B558))</f>
        <v/>
      </c>
      <c r="B558" s="20"/>
      <c r="C558" s="20"/>
      <c r="D558" s="21" t="str">
        <f>IF(C558="","",IFERROR(INDEX(Deviz!$C$5:$C$204,MATCH(C558,Deviz!$B$5:$B$204,0)),""))</f>
        <v/>
      </c>
      <c r="E558" s="22" t="str">
        <f>IF(C558="","",IFERROR(INDEX(Deviz!$D$5:$D$204,MATCH(C558,Deviz!$B$5:$B$204,0)),""))</f>
        <v/>
      </c>
      <c r="F558" s="23" t="str">
        <f>IF(C558="","",IFERROR(INDEX(Deviz!$F$5:$F$204,MATCH(C558,Deviz!$B$5:$B$204,0)),""))</f>
        <v/>
      </c>
      <c r="G558" s="24"/>
      <c r="H558" s="23" t="str">
        <f t="shared" si="8"/>
        <v/>
      </c>
      <c r="I558" s="20"/>
      <c r="J558" s="25"/>
      <c r="K558" s="26" t="str">
        <f>IF(B558="","",TRIM(IF(AND(C558&lt;&gt;"",D558=""),"Cod inexistent în deviz. ","")&amp;IF(N(G558)&lt;=0,"Lipsește cantitatea. ","")&amp;IF(I558&lt;&gt;"Da","Neconfirmat de beneficiar. ","")&amp;IF(AND(C558&lt;&gt;"",D558&lt;&gt;""),IF(AND(INDEX(Deviz!$H$5:$H$204,MATCH(C558,Deviz!$B$5:$B$204,0))="Suplimentar",INDEX(Deviz!$I$5:$I$204,MATCH(C558,Deviz!$B$5:$B$204,0))&lt;&gt;"Da"),"Suplimentar neaprobat. ",""),"")))</f>
        <v/>
      </c>
    </row>
    <row r="559" spans="1:11" x14ac:dyDescent="0.2">
      <c r="A559" s="1" t="str">
        <f>IF(B559="","",B559&amp;"|"&amp;COUNTIF(INDEX($B:$B,5):B559,B559))</f>
        <v/>
      </c>
      <c r="B559" s="20"/>
      <c r="C559" s="20"/>
      <c r="D559" s="21" t="str">
        <f>IF(C559="","",IFERROR(INDEX(Deviz!$C$5:$C$204,MATCH(C559,Deviz!$B$5:$B$204,0)),""))</f>
        <v/>
      </c>
      <c r="E559" s="22" t="str">
        <f>IF(C559="","",IFERROR(INDEX(Deviz!$D$5:$D$204,MATCH(C559,Deviz!$B$5:$B$204,0)),""))</f>
        <v/>
      </c>
      <c r="F559" s="23" t="str">
        <f>IF(C559="","",IFERROR(INDEX(Deviz!$F$5:$F$204,MATCH(C559,Deviz!$B$5:$B$204,0)),""))</f>
        <v/>
      </c>
      <c r="G559" s="24"/>
      <c r="H559" s="23" t="str">
        <f t="shared" si="8"/>
        <v/>
      </c>
      <c r="I559" s="20"/>
      <c r="J559" s="25"/>
      <c r="K559" s="26" t="str">
        <f>IF(B559="","",TRIM(IF(AND(C559&lt;&gt;"",D559=""),"Cod inexistent în deviz. ","")&amp;IF(N(G559)&lt;=0,"Lipsește cantitatea. ","")&amp;IF(I559&lt;&gt;"Da","Neconfirmat de beneficiar. ","")&amp;IF(AND(C559&lt;&gt;"",D559&lt;&gt;""),IF(AND(INDEX(Deviz!$H$5:$H$204,MATCH(C559,Deviz!$B$5:$B$204,0))="Suplimentar",INDEX(Deviz!$I$5:$I$204,MATCH(C559,Deviz!$B$5:$B$204,0))&lt;&gt;"Da"),"Suplimentar neaprobat. ",""),"")))</f>
        <v/>
      </c>
    </row>
    <row r="560" spans="1:11" x14ac:dyDescent="0.2">
      <c r="A560" s="1" t="str">
        <f>IF(B560="","",B560&amp;"|"&amp;COUNTIF(INDEX($B:$B,5):B560,B560))</f>
        <v/>
      </c>
      <c r="B560" s="20"/>
      <c r="C560" s="20"/>
      <c r="D560" s="21" t="str">
        <f>IF(C560="","",IFERROR(INDEX(Deviz!$C$5:$C$204,MATCH(C560,Deviz!$B$5:$B$204,0)),""))</f>
        <v/>
      </c>
      <c r="E560" s="22" t="str">
        <f>IF(C560="","",IFERROR(INDEX(Deviz!$D$5:$D$204,MATCH(C560,Deviz!$B$5:$B$204,0)),""))</f>
        <v/>
      </c>
      <c r="F560" s="23" t="str">
        <f>IF(C560="","",IFERROR(INDEX(Deviz!$F$5:$F$204,MATCH(C560,Deviz!$B$5:$B$204,0)),""))</f>
        <v/>
      </c>
      <c r="G560" s="24"/>
      <c r="H560" s="23" t="str">
        <f t="shared" si="8"/>
        <v/>
      </c>
      <c r="I560" s="20"/>
      <c r="J560" s="25"/>
      <c r="K560" s="26" t="str">
        <f>IF(B560="","",TRIM(IF(AND(C560&lt;&gt;"",D560=""),"Cod inexistent în deviz. ","")&amp;IF(N(G560)&lt;=0,"Lipsește cantitatea. ","")&amp;IF(I560&lt;&gt;"Da","Neconfirmat de beneficiar. ","")&amp;IF(AND(C560&lt;&gt;"",D560&lt;&gt;""),IF(AND(INDEX(Deviz!$H$5:$H$204,MATCH(C560,Deviz!$B$5:$B$204,0))="Suplimentar",INDEX(Deviz!$I$5:$I$204,MATCH(C560,Deviz!$B$5:$B$204,0))&lt;&gt;"Da"),"Suplimentar neaprobat. ",""),"")))</f>
        <v/>
      </c>
    </row>
    <row r="561" spans="1:11" x14ac:dyDescent="0.2">
      <c r="A561" s="1" t="str">
        <f>IF(B561="","",B561&amp;"|"&amp;COUNTIF(INDEX($B:$B,5):B561,B561))</f>
        <v/>
      </c>
      <c r="B561" s="20"/>
      <c r="C561" s="20"/>
      <c r="D561" s="21" t="str">
        <f>IF(C561="","",IFERROR(INDEX(Deviz!$C$5:$C$204,MATCH(C561,Deviz!$B$5:$B$204,0)),""))</f>
        <v/>
      </c>
      <c r="E561" s="22" t="str">
        <f>IF(C561="","",IFERROR(INDEX(Deviz!$D$5:$D$204,MATCH(C561,Deviz!$B$5:$B$204,0)),""))</f>
        <v/>
      </c>
      <c r="F561" s="23" t="str">
        <f>IF(C561="","",IFERROR(INDEX(Deviz!$F$5:$F$204,MATCH(C561,Deviz!$B$5:$B$204,0)),""))</f>
        <v/>
      </c>
      <c r="G561" s="24"/>
      <c r="H561" s="23" t="str">
        <f t="shared" si="8"/>
        <v/>
      </c>
      <c r="I561" s="20"/>
      <c r="J561" s="25"/>
      <c r="K561" s="26" t="str">
        <f>IF(B561="","",TRIM(IF(AND(C561&lt;&gt;"",D561=""),"Cod inexistent în deviz. ","")&amp;IF(N(G561)&lt;=0,"Lipsește cantitatea. ","")&amp;IF(I561&lt;&gt;"Da","Neconfirmat de beneficiar. ","")&amp;IF(AND(C561&lt;&gt;"",D561&lt;&gt;""),IF(AND(INDEX(Deviz!$H$5:$H$204,MATCH(C561,Deviz!$B$5:$B$204,0))="Suplimentar",INDEX(Deviz!$I$5:$I$204,MATCH(C561,Deviz!$B$5:$B$204,0))&lt;&gt;"Da"),"Suplimentar neaprobat. ",""),"")))</f>
        <v/>
      </c>
    </row>
    <row r="562" spans="1:11" x14ac:dyDescent="0.2">
      <c r="A562" s="1" t="str">
        <f>IF(B562="","",B562&amp;"|"&amp;COUNTIF(INDEX($B:$B,5):B562,B562))</f>
        <v/>
      </c>
      <c r="B562" s="20"/>
      <c r="C562" s="20"/>
      <c r="D562" s="21" t="str">
        <f>IF(C562="","",IFERROR(INDEX(Deviz!$C$5:$C$204,MATCH(C562,Deviz!$B$5:$B$204,0)),""))</f>
        <v/>
      </c>
      <c r="E562" s="22" t="str">
        <f>IF(C562="","",IFERROR(INDEX(Deviz!$D$5:$D$204,MATCH(C562,Deviz!$B$5:$B$204,0)),""))</f>
        <v/>
      </c>
      <c r="F562" s="23" t="str">
        <f>IF(C562="","",IFERROR(INDEX(Deviz!$F$5:$F$204,MATCH(C562,Deviz!$B$5:$B$204,0)),""))</f>
        <v/>
      </c>
      <c r="G562" s="24"/>
      <c r="H562" s="23" t="str">
        <f t="shared" si="8"/>
        <v/>
      </c>
      <c r="I562" s="20"/>
      <c r="J562" s="25"/>
      <c r="K562" s="26" t="str">
        <f>IF(B562="","",TRIM(IF(AND(C562&lt;&gt;"",D562=""),"Cod inexistent în deviz. ","")&amp;IF(N(G562)&lt;=0,"Lipsește cantitatea. ","")&amp;IF(I562&lt;&gt;"Da","Neconfirmat de beneficiar. ","")&amp;IF(AND(C562&lt;&gt;"",D562&lt;&gt;""),IF(AND(INDEX(Deviz!$H$5:$H$204,MATCH(C562,Deviz!$B$5:$B$204,0))="Suplimentar",INDEX(Deviz!$I$5:$I$204,MATCH(C562,Deviz!$B$5:$B$204,0))&lt;&gt;"Da"),"Suplimentar neaprobat. ",""),"")))</f>
        <v/>
      </c>
    </row>
    <row r="563" spans="1:11" x14ac:dyDescent="0.2">
      <c r="A563" s="1" t="str">
        <f>IF(B563="","",B563&amp;"|"&amp;COUNTIF(INDEX($B:$B,5):B563,B563))</f>
        <v/>
      </c>
      <c r="B563" s="20"/>
      <c r="C563" s="20"/>
      <c r="D563" s="21" t="str">
        <f>IF(C563="","",IFERROR(INDEX(Deviz!$C$5:$C$204,MATCH(C563,Deviz!$B$5:$B$204,0)),""))</f>
        <v/>
      </c>
      <c r="E563" s="22" t="str">
        <f>IF(C563="","",IFERROR(INDEX(Deviz!$D$5:$D$204,MATCH(C563,Deviz!$B$5:$B$204,0)),""))</f>
        <v/>
      </c>
      <c r="F563" s="23" t="str">
        <f>IF(C563="","",IFERROR(INDEX(Deviz!$F$5:$F$204,MATCH(C563,Deviz!$B$5:$B$204,0)),""))</f>
        <v/>
      </c>
      <c r="G563" s="24"/>
      <c r="H563" s="23" t="str">
        <f t="shared" si="8"/>
        <v/>
      </c>
      <c r="I563" s="20"/>
      <c r="J563" s="25"/>
      <c r="K563" s="26" t="str">
        <f>IF(B563="","",TRIM(IF(AND(C563&lt;&gt;"",D563=""),"Cod inexistent în deviz. ","")&amp;IF(N(G563)&lt;=0,"Lipsește cantitatea. ","")&amp;IF(I563&lt;&gt;"Da","Neconfirmat de beneficiar. ","")&amp;IF(AND(C563&lt;&gt;"",D563&lt;&gt;""),IF(AND(INDEX(Deviz!$H$5:$H$204,MATCH(C563,Deviz!$B$5:$B$204,0))="Suplimentar",INDEX(Deviz!$I$5:$I$204,MATCH(C563,Deviz!$B$5:$B$204,0))&lt;&gt;"Da"),"Suplimentar neaprobat. ",""),"")))</f>
        <v/>
      </c>
    </row>
    <row r="564" spans="1:11" x14ac:dyDescent="0.2">
      <c r="A564" s="1" t="str">
        <f>IF(B564="","",B564&amp;"|"&amp;COUNTIF(INDEX($B:$B,5):B564,B564))</f>
        <v/>
      </c>
      <c r="B564" s="20"/>
      <c r="C564" s="20"/>
      <c r="D564" s="21" t="str">
        <f>IF(C564="","",IFERROR(INDEX(Deviz!$C$5:$C$204,MATCH(C564,Deviz!$B$5:$B$204,0)),""))</f>
        <v/>
      </c>
      <c r="E564" s="22" t="str">
        <f>IF(C564="","",IFERROR(INDEX(Deviz!$D$5:$D$204,MATCH(C564,Deviz!$B$5:$B$204,0)),""))</f>
        <v/>
      </c>
      <c r="F564" s="23" t="str">
        <f>IF(C564="","",IFERROR(INDEX(Deviz!$F$5:$F$204,MATCH(C564,Deviz!$B$5:$B$204,0)),""))</f>
        <v/>
      </c>
      <c r="G564" s="24"/>
      <c r="H564" s="23" t="str">
        <f t="shared" si="8"/>
        <v/>
      </c>
      <c r="I564" s="20"/>
      <c r="J564" s="25"/>
      <c r="K564" s="26" t="str">
        <f>IF(B564="","",TRIM(IF(AND(C564&lt;&gt;"",D564=""),"Cod inexistent în deviz. ","")&amp;IF(N(G564)&lt;=0,"Lipsește cantitatea. ","")&amp;IF(I564&lt;&gt;"Da","Neconfirmat de beneficiar. ","")&amp;IF(AND(C564&lt;&gt;"",D564&lt;&gt;""),IF(AND(INDEX(Deviz!$H$5:$H$204,MATCH(C564,Deviz!$B$5:$B$204,0))="Suplimentar",INDEX(Deviz!$I$5:$I$204,MATCH(C564,Deviz!$B$5:$B$204,0))&lt;&gt;"Da"),"Suplimentar neaprobat. ",""),"")))</f>
        <v/>
      </c>
    </row>
    <row r="565" spans="1:11" x14ac:dyDescent="0.2">
      <c r="A565" s="1" t="str">
        <f>IF(B565="","",B565&amp;"|"&amp;COUNTIF(INDEX($B:$B,5):B565,B565))</f>
        <v/>
      </c>
      <c r="B565" s="20"/>
      <c r="C565" s="20"/>
      <c r="D565" s="21" t="str">
        <f>IF(C565="","",IFERROR(INDEX(Deviz!$C$5:$C$204,MATCH(C565,Deviz!$B$5:$B$204,0)),""))</f>
        <v/>
      </c>
      <c r="E565" s="22" t="str">
        <f>IF(C565="","",IFERROR(INDEX(Deviz!$D$5:$D$204,MATCH(C565,Deviz!$B$5:$B$204,0)),""))</f>
        <v/>
      </c>
      <c r="F565" s="23" t="str">
        <f>IF(C565="","",IFERROR(INDEX(Deviz!$F$5:$F$204,MATCH(C565,Deviz!$B$5:$B$204,0)),""))</f>
        <v/>
      </c>
      <c r="G565" s="24"/>
      <c r="H565" s="23" t="str">
        <f t="shared" si="8"/>
        <v/>
      </c>
      <c r="I565" s="20"/>
      <c r="J565" s="25"/>
      <c r="K565" s="26" t="str">
        <f>IF(B565="","",TRIM(IF(AND(C565&lt;&gt;"",D565=""),"Cod inexistent în deviz. ","")&amp;IF(N(G565)&lt;=0,"Lipsește cantitatea. ","")&amp;IF(I565&lt;&gt;"Da","Neconfirmat de beneficiar. ","")&amp;IF(AND(C565&lt;&gt;"",D565&lt;&gt;""),IF(AND(INDEX(Deviz!$H$5:$H$204,MATCH(C565,Deviz!$B$5:$B$204,0))="Suplimentar",INDEX(Deviz!$I$5:$I$204,MATCH(C565,Deviz!$B$5:$B$204,0))&lt;&gt;"Da"),"Suplimentar neaprobat. ",""),"")))</f>
        <v/>
      </c>
    </row>
    <row r="566" spans="1:11" x14ac:dyDescent="0.2">
      <c r="A566" s="1" t="str">
        <f>IF(B566="","",B566&amp;"|"&amp;COUNTIF(INDEX($B:$B,5):B566,B566))</f>
        <v/>
      </c>
      <c r="B566" s="20"/>
      <c r="C566" s="20"/>
      <c r="D566" s="21" t="str">
        <f>IF(C566="","",IFERROR(INDEX(Deviz!$C$5:$C$204,MATCH(C566,Deviz!$B$5:$B$204,0)),""))</f>
        <v/>
      </c>
      <c r="E566" s="22" t="str">
        <f>IF(C566="","",IFERROR(INDEX(Deviz!$D$5:$D$204,MATCH(C566,Deviz!$B$5:$B$204,0)),""))</f>
        <v/>
      </c>
      <c r="F566" s="23" t="str">
        <f>IF(C566="","",IFERROR(INDEX(Deviz!$F$5:$F$204,MATCH(C566,Deviz!$B$5:$B$204,0)),""))</f>
        <v/>
      </c>
      <c r="G566" s="24"/>
      <c r="H566" s="23" t="str">
        <f t="shared" si="8"/>
        <v/>
      </c>
      <c r="I566" s="20"/>
      <c r="J566" s="25"/>
      <c r="K566" s="26" t="str">
        <f>IF(B566="","",TRIM(IF(AND(C566&lt;&gt;"",D566=""),"Cod inexistent în deviz. ","")&amp;IF(N(G566)&lt;=0,"Lipsește cantitatea. ","")&amp;IF(I566&lt;&gt;"Da","Neconfirmat de beneficiar. ","")&amp;IF(AND(C566&lt;&gt;"",D566&lt;&gt;""),IF(AND(INDEX(Deviz!$H$5:$H$204,MATCH(C566,Deviz!$B$5:$B$204,0))="Suplimentar",INDEX(Deviz!$I$5:$I$204,MATCH(C566,Deviz!$B$5:$B$204,0))&lt;&gt;"Da"),"Suplimentar neaprobat. ",""),"")))</f>
        <v/>
      </c>
    </row>
    <row r="567" spans="1:11" x14ac:dyDescent="0.2">
      <c r="A567" s="1" t="str">
        <f>IF(B567="","",B567&amp;"|"&amp;COUNTIF(INDEX($B:$B,5):B567,B567))</f>
        <v/>
      </c>
      <c r="B567" s="20"/>
      <c r="C567" s="20"/>
      <c r="D567" s="21" t="str">
        <f>IF(C567="","",IFERROR(INDEX(Deviz!$C$5:$C$204,MATCH(C567,Deviz!$B$5:$B$204,0)),""))</f>
        <v/>
      </c>
      <c r="E567" s="22" t="str">
        <f>IF(C567="","",IFERROR(INDEX(Deviz!$D$5:$D$204,MATCH(C567,Deviz!$B$5:$B$204,0)),""))</f>
        <v/>
      </c>
      <c r="F567" s="23" t="str">
        <f>IF(C567="","",IFERROR(INDEX(Deviz!$F$5:$F$204,MATCH(C567,Deviz!$B$5:$B$204,0)),""))</f>
        <v/>
      </c>
      <c r="G567" s="24"/>
      <c r="H567" s="23" t="str">
        <f t="shared" si="8"/>
        <v/>
      </c>
      <c r="I567" s="20"/>
      <c r="J567" s="25"/>
      <c r="K567" s="26" t="str">
        <f>IF(B567="","",TRIM(IF(AND(C567&lt;&gt;"",D567=""),"Cod inexistent în deviz. ","")&amp;IF(N(G567)&lt;=0,"Lipsește cantitatea. ","")&amp;IF(I567&lt;&gt;"Da","Neconfirmat de beneficiar. ","")&amp;IF(AND(C567&lt;&gt;"",D567&lt;&gt;""),IF(AND(INDEX(Deviz!$H$5:$H$204,MATCH(C567,Deviz!$B$5:$B$204,0))="Suplimentar",INDEX(Deviz!$I$5:$I$204,MATCH(C567,Deviz!$B$5:$B$204,0))&lt;&gt;"Da"),"Suplimentar neaprobat. ",""),"")))</f>
        <v/>
      </c>
    </row>
    <row r="568" spans="1:11" x14ac:dyDescent="0.2">
      <c r="A568" s="1" t="str">
        <f>IF(B568="","",B568&amp;"|"&amp;COUNTIF(INDEX($B:$B,5):B568,B568))</f>
        <v/>
      </c>
      <c r="B568" s="20"/>
      <c r="C568" s="20"/>
      <c r="D568" s="21" t="str">
        <f>IF(C568="","",IFERROR(INDEX(Deviz!$C$5:$C$204,MATCH(C568,Deviz!$B$5:$B$204,0)),""))</f>
        <v/>
      </c>
      <c r="E568" s="22" t="str">
        <f>IF(C568="","",IFERROR(INDEX(Deviz!$D$5:$D$204,MATCH(C568,Deviz!$B$5:$B$204,0)),""))</f>
        <v/>
      </c>
      <c r="F568" s="23" t="str">
        <f>IF(C568="","",IFERROR(INDEX(Deviz!$F$5:$F$204,MATCH(C568,Deviz!$B$5:$B$204,0)),""))</f>
        <v/>
      </c>
      <c r="G568" s="24"/>
      <c r="H568" s="23" t="str">
        <f t="shared" si="8"/>
        <v/>
      </c>
      <c r="I568" s="20"/>
      <c r="J568" s="25"/>
      <c r="K568" s="26" t="str">
        <f>IF(B568="","",TRIM(IF(AND(C568&lt;&gt;"",D568=""),"Cod inexistent în deviz. ","")&amp;IF(N(G568)&lt;=0,"Lipsește cantitatea. ","")&amp;IF(I568&lt;&gt;"Da","Neconfirmat de beneficiar. ","")&amp;IF(AND(C568&lt;&gt;"",D568&lt;&gt;""),IF(AND(INDEX(Deviz!$H$5:$H$204,MATCH(C568,Deviz!$B$5:$B$204,0))="Suplimentar",INDEX(Deviz!$I$5:$I$204,MATCH(C568,Deviz!$B$5:$B$204,0))&lt;&gt;"Da"),"Suplimentar neaprobat. ",""),"")))</f>
        <v/>
      </c>
    </row>
    <row r="569" spans="1:11" x14ac:dyDescent="0.2">
      <c r="A569" s="1" t="str">
        <f>IF(B569="","",B569&amp;"|"&amp;COUNTIF(INDEX($B:$B,5):B569,B569))</f>
        <v/>
      </c>
      <c r="B569" s="20"/>
      <c r="C569" s="20"/>
      <c r="D569" s="21" t="str">
        <f>IF(C569="","",IFERROR(INDEX(Deviz!$C$5:$C$204,MATCH(C569,Deviz!$B$5:$B$204,0)),""))</f>
        <v/>
      </c>
      <c r="E569" s="22" t="str">
        <f>IF(C569="","",IFERROR(INDEX(Deviz!$D$5:$D$204,MATCH(C569,Deviz!$B$5:$B$204,0)),""))</f>
        <v/>
      </c>
      <c r="F569" s="23" t="str">
        <f>IF(C569="","",IFERROR(INDEX(Deviz!$F$5:$F$204,MATCH(C569,Deviz!$B$5:$B$204,0)),""))</f>
        <v/>
      </c>
      <c r="G569" s="24"/>
      <c r="H569" s="23" t="str">
        <f t="shared" si="8"/>
        <v/>
      </c>
      <c r="I569" s="20"/>
      <c r="J569" s="25"/>
      <c r="K569" s="26" t="str">
        <f>IF(B569="","",TRIM(IF(AND(C569&lt;&gt;"",D569=""),"Cod inexistent în deviz. ","")&amp;IF(N(G569)&lt;=0,"Lipsește cantitatea. ","")&amp;IF(I569&lt;&gt;"Da","Neconfirmat de beneficiar. ","")&amp;IF(AND(C569&lt;&gt;"",D569&lt;&gt;""),IF(AND(INDEX(Deviz!$H$5:$H$204,MATCH(C569,Deviz!$B$5:$B$204,0))="Suplimentar",INDEX(Deviz!$I$5:$I$204,MATCH(C569,Deviz!$B$5:$B$204,0))&lt;&gt;"Da"),"Suplimentar neaprobat. ",""),"")))</f>
        <v/>
      </c>
    </row>
    <row r="570" spans="1:11" x14ac:dyDescent="0.2">
      <c r="A570" s="1" t="str">
        <f>IF(B570="","",B570&amp;"|"&amp;COUNTIF(INDEX($B:$B,5):B570,B570))</f>
        <v/>
      </c>
      <c r="B570" s="20"/>
      <c r="C570" s="20"/>
      <c r="D570" s="21" t="str">
        <f>IF(C570="","",IFERROR(INDEX(Deviz!$C$5:$C$204,MATCH(C570,Deviz!$B$5:$B$204,0)),""))</f>
        <v/>
      </c>
      <c r="E570" s="22" t="str">
        <f>IF(C570="","",IFERROR(INDEX(Deviz!$D$5:$D$204,MATCH(C570,Deviz!$B$5:$B$204,0)),""))</f>
        <v/>
      </c>
      <c r="F570" s="23" t="str">
        <f>IF(C570="","",IFERROR(INDEX(Deviz!$F$5:$F$204,MATCH(C570,Deviz!$B$5:$B$204,0)),""))</f>
        <v/>
      </c>
      <c r="G570" s="24"/>
      <c r="H570" s="23" t="str">
        <f t="shared" si="8"/>
        <v/>
      </c>
      <c r="I570" s="20"/>
      <c r="J570" s="25"/>
      <c r="K570" s="26" t="str">
        <f>IF(B570="","",TRIM(IF(AND(C570&lt;&gt;"",D570=""),"Cod inexistent în deviz. ","")&amp;IF(N(G570)&lt;=0,"Lipsește cantitatea. ","")&amp;IF(I570&lt;&gt;"Da","Neconfirmat de beneficiar. ","")&amp;IF(AND(C570&lt;&gt;"",D570&lt;&gt;""),IF(AND(INDEX(Deviz!$H$5:$H$204,MATCH(C570,Deviz!$B$5:$B$204,0))="Suplimentar",INDEX(Deviz!$I$5:$I$204,MATCH(C570,Deviz!$B$5:$B$204,0))&lt;&gt;"Da"),"Suplimentar neaprobat. ",""),"")))</f>
        <v/>
      </c>
    </row>
    <row r="571" spans="1:11" x14ac:dyDescent="0.2">
      <c r="A571" s="1" t="str">
        <f>IF(B571="","",B571&amp;"|"&amp;COUNTIF(INDEX($B:$B,5):B571,B571))</f>
        <v/>
      </c>
      <c r="B571" s="20"/>
      <c r="C571" s="20"/>
      <c r="D571" s="21" t="str">
        <f>IF(C571="","",IFERROR(INDEX(Deviz!$C$5:$C$204,MATCH(C571,Deviz!$B$5:$B$204,0)),""))</f>
        <v/>
      </c>
      <c r="E571" s="22" t="str">
        <f>IF(C571="","",IFERROR(INDEX(Deviz!$D$5:$D$204,MATCH(C571,Deviz!$B$5:$B$204,0)),""))</f>
        <v/>
      </c>
      <c r="F571" s="23" t="str">
        <f>IF(C571="","",IFERROR(INDEX(Deviz!$F$5:$F$204,MATCH(C571,Deviz!$B$5:$B$204,0)),""))</f>
        <v/>
      </c>
      <c r="G571" s="24"/>
      <c r="H571" s="23" t="str">
        <f t="shared" si="8"/>
        <v/>
      </c>
      <c r="I571" s="20"/>
      <c r="J571" s="25"/>
      <c r="K571" s="26" t="str">
        <f>IF(B571="","",TRIM(IF(AND(C571&lt;&gt;"",D571=""),"Cod inexistent în deviz. ","")&amp;IF(N(G571)&lt;=0,"Lipsește cantitatea. ","")&amp;IF(I571&lt;&gt;"Da","Neconfirmat de beneficiar. ","")&amp;IF(AND(C571&lt;&gt;"",D571&lt;&gt;""),IF(AND(INDEX(Deviz!$H$5:$H$204,MATCH(C571,Deviz!$B$5:$B$204,0))="Suplimentar",INDEX(Deviz!$I$5:$I$204,MATCH(C571,Deviz!$B$5:$B$204,0))&lt;&gt;"Da"),"Suplimentar neaprobat. ",""),"")))</f>
        <v/>
      </c>
    </row>
    <row r="572" spans="1:11" x14ac:dyDescent="0.2">
      <c r="A572" s="1" t="str">
        <f>IF(B572="","",B572&amp;"|"&amp;COUNTIF(INDEX($B:$B,5):B572,B572))</f>
        <v/>
      </c>
      <c r="B572" s="20"/>
      <c r="C572" s="20"/>
      <c r="D572" s="21" t="str">
        <f>IF(C572="","",IFERROR(INDEX(Deviz!$C$5:$C$204,MATCH(C572,Deviz!$B$5:$B$204,0)),""))</f>
        <v/>
      </c>
      <c r="E572" s="22" t="str">
        <f>IF(C572="","",IFERROR(INDEX(Deviz!$D$5:$D$204,MATCH(C572,Deviz!$B$5:$B$204,0)),""))</f>
        <v/>
      </c>
      <c r="F572" s="23" t="str">
        <f>IF(C572="","",IFERROR(INDEX(Deviz!$F$5:$F$204,MATCH(C572,Deviz!$B$5:$B$204,0)),""))</f>
        <v/>
      </c>
      <c r="G572" s="24"/>
      <c r="H572" s="23" t="str">
        <f t="shared" si="8"/>
        <v/>
      </c>
      <c r="I572" s="20"/>
      <c r="J572" s="25"/>
      <c r="K572" s="26" t="str">
        <f>IF(B572="","",TRIM(IF(AND(C572&lt;&gt;"",D572=""),"Cod inexistent în deviz. ","")&amp;IF(N(G572)&lt;=0,"Lipsește cantitatea. ","")&amp;IF(I572&lt;&gt;"Da","Neconfirmat de beneficiar. ","")&amp;IF(AND(C572&lt;&gt;"",D572&lt;&gt;""),IF(AND(INDEX(Deviz!$H$5:$H$204,MATCH(C572,Deviz!$B$5:$B$204,0))="Suplimentar",INDEX(Deviz!$I$5:$I$204,MATCH(C572,Deviz!$B$5:$B$204,0))&lt;&gt;"Da"),"Suplimentar neaprobat. ",""),"")))</f>
        <v/>
      </c>
    </row>
    <row r="573" spans="1:11" x14ac:dyDescent="0.2">
      <c r="A573" s="1" t="str">
        <f>IF(B573="","",B573&amp;"|"&amp;COUNTIF(INDEX($B:$B,5):B573,B573))</f>
        <v/>
      </c>
      <c r="B573" s="20"/>
      <c r="C573" s="20"/>
      <c r="D573" s="21" t="str">
        <f>IF(C573="","",IFERROR(INDEX(Deviz!$C$5:$C$204,MATCH(C573,Deviz!$B$5:$B$204,0)),""))</f>
        <v/>
      </c>
      <c r="E573" s="22" t="str">
        <f>IF(C573="","",IFERROR(INDEX(Deviz!$D$5:$D$204,MATCH(C573,Deviz!$B$5:$B$204,0)),""))</f>
        <v/>
      </c>
      <c r="F573" s="23" t="str">
        <f>IF(C573="","",IFERROR(INDEX(Deviz!$F$5:$F$204,MATCH(C573,Deviz!$B$5:$B$204,0)),""))</f>
        <v/>
      </c>
      <c r="G573" s="24"/>
      <c r="H573" s="23" t="str">
        <f t="shared" si="8"/>
        <v/>
      </c>
      <c r="I573" s="20"/>
      <c r="J573" s="25"/>
      <c r="K573" s="26" t="str">
        <f>IF(B573="","",TRIM(IF(AND(C573&lt;&gt;"",D573=""),"Cod inexistent în deviz. ","")&amp;IF(N(G573)&lt;=0,"Lipsește cantitatea. ","")&amp;IF(I573&lt;&gt;"Da","Neconfirmat de beneficiar. ","")&amp;IF(AND(C573&lt;&gt;"",D573&lt;&gt;""),IF(AND(INDEX(Deviz!$H$5:$H$204,MATCH(C573,Deviz!$B$5:$B$204,0))="Suplimentar",INDEX(Deviz!$I$5:$I$204,MATCH(C573,Deviz!$B$5:$B$204,0))&lt;&gt;"Da"),"Suplimentar neaprobat. ",""),"")))</f>
        <v/>
      </c>
    </row>
    <row r="574" spans="1:11" x14ac:dyDescent="0.2">
      <c r="A574" s="1" t="str">
        <f>IF(B574="","",B574&amp;"|"&amp;COUNTIF(INDEX($B:$B,5):B574,B574))</f>
        <v/>
      </c>
      <c r="B574" s="20"/>
      <c r="C574" s="20"/>
      <c r="D574" s="21" t="str">
        <f>IF(C574="","",IFERROR(INDEX(Deviz!$C$5:$C$204,MATCH(C574,Deviz!$B$5:$B$204,0)),""))</f>
        <v/>
      </c>
      <c r="E574" s="22" t="str">
        <f>IF(C574="","",IFERROR(INDEX(Deviz!$D$5:$D$204,MATCH(C574,Deviz!$B$5:$B$204,0)),""))</f>
        <v/>
      </c>
      <c r="F574" s="23" t="str">
        <f>IF(C574="","",IFERROR(INDEX(Deviz!$F$5:$F$204,MATCH(C574,Deviz!$B$5:$B$204,0)),""))</f>
        <v/>
      </c>
      <c r="G574" s="24"/>
      <c r="H574" s="23" t="str">
        <f t="shared" si="8"/>
        <v/>
      </c>
      <c r="I574" s="20"/>
      <c r="J574" s="25"/>
      <c r="K574" s="26" t="str">
        <f>IF(B574="","",TRIM(IF(AND(C574&lt;&gt;"",D574=""),"Cod inexistent în deviz. ","")&amp;IF(N(G574)&lt;=0,"Lipsește cantitatea. ","")&amp;IF(I574&lt;&gt;"Da","Neconfirmat de beneficiar. ","")&amp;IF(AND(C574&lt;&gt;"",D574&lt;&gt;""),IF(AND(INDEX(Deviz!$H$5:$H$204,MATCH(C574,Deviz!$B$5:$B$204,0))="Suplimentar",INDEX(Deviz!$I$5:$I$204,MATCH(C574,Deviz!$B$5:$B$204,0))&lt;&gt;"Da"),"Suplimentar neaprobat. ",""),"")))</f>
        <v/>
      </c>
    </row>
    <row r="575" spans="1:11" x14ac:dyDescent="0.2">
      <c r="A575" s="1" t="str">
        <f>IF(B575="","",B575&amp;"|"&amp;COUNTIF(INDEX($B:$B,5):B575,B575))</f>
        <v/>
      </c>
      <c r="B575" s="20"/>
      <c r="C575" s="20"/>
      <c r="D575" s="21" t="str">
        <f>IF(C575="","",IFERROR(INDEX(Deviz!$C$5:$C$204,MATCH(C575,Deviz!$B$5:$B$204,0)),""))</f>
        <v/>
      </c>
      <c r="E575" s="22" t="str">
        <f>IF(C575="","",IFERROR(INDEX(Deviz!$D$5:$D$204,MATCH(C575,Deviz!$B$5:$B$204,0)),""))</f>
        <v/>
      </c>
      <c r="F575" s="23" t="str">
        <f>IF(C575="","",IFERROR(INDEX(Deviz!$F$5:$F$204,MATCH(C575,Deviz!$B$5:$B$204,0)),""))</f>
        <v/>
      </c>
      <c r="G575" s="24"/>
      <c r="H575" s="23" t="str">
        <f t="shared" si="8"/>
        <v/>
      </c>
      <c r="I575" s="20"/>
      <c r="J575" s="25"/>
      <c r="K575" s="26" t="str">
        <f>IF(B575="","",TRIM(IF(AND(C575&lt;&gt;"",D575=""),"Cod inexistent în deviz. ","")&amp;IF(N(G575)&lt;=0,"Lipsește cantitatea. ","")&amp;IF(I575&lt;&gt;"Da","Neconfirmat de beneficiar. ","")&amp;IF(AND(C575&lt;&gt;"",D575&lt;&gt;""),IF(AND(INDEX(Deviz!$H$5:$H$204,MATCH(C575,Deviz!$B$5:$B$204,0))="Suplimentar",INDEX(Deviz!$I$5:$I$204,MATCH(C575,Deviz!$B$5:$B$204,0))&lt;&gt;"Da"),"Suplimentar neaprobat. ",""),"")))</f>
        <v/>
      </c>
    </row>
    <row r="576" spans="1:11" x14ac:dyDescent="0.2">
      <c r="A576" s="1" t="str">
        <f>IF(B576="","",B576&amp;"|"&amp;COUNTIF(INDEX($B:$B,5):B576,B576))</f>
        <v/>
      </c>
      <c r="B576" s="20"/>
      <c r="C576" s="20"/>
      <c r="D576" s="21" t="str">
        <f>IF(C576="","",IFERROR(INDEX(Deviz!$C$5:$C$204,MATCH(C576,Deviz!$B$5:$B$204,0)),""))</f>
        <v/>
      </c>
      <c r="E576" s="22" t="str">
        <f>IF(C576="","",IFERROR(INDEX(Deviz!$D$5:$D$204,MATCH(C576,Deviz!$B$5:$B$204,0)),""))</f>
        <v/>
      </c>
      <c r="F576" s="23" t="str">
        <f>IF(C576="","",IFERROR(INDEX(Deviz!$F$5:$F$204,MATCH(C576,Deviz!$B$5:$B$204,0)),""))</f>
        <v/>
      </c>
      <c r="G576" s="24"/>
      <c r="H576" s="23" t="str">
        <f t="shared" si="8"/>
        <v/>
      </c>
      <c r="I576" s="20"/>
      <c r="J576" s="25"/>
      <c r="K576" s="26" t="str">
        <f>IF(B576="","",TRIM(IF(AND(C576&lt;&gt;"",D576=""),"Cod inexistent în deviz. ","")&amp;IF(N(G576)&lt;=0,"Lipsește cantitatea. ","")&amp;IF(I576&lt;&gt;"Da","Neconfirmat de beneficiar. ","")&amp;IF(AND(C576&lt;&gt;"",D576&lt;&gt;""),IF(AND(INDEX(Deviz!$H$5:$H$204,MATCH(C576,Deviz!$B$5:$B$204,0))="Suplimentar",INDEX(Deviz!$I$5:$I$204,MATCH(C576,Deviz!$B$5:$B$204,0))&lt;&gt;"Da"),"Suplimentar neaprobat. ",""),"")))</f>
        <v/>
      </c>
    </row>
    <row r="577" spans="1:11" x14ac:dyDescent="0.2">
      <c r="A577" s="1" t="str">
        <f>IF(B577="","",B577&amp;"|"&amp;COUNTIF(INDEX($B:$B,5):B577,B577))</f>
        <v/>
      </c>
      <c r="B577" s="20"/>
      <c r="C577" s="20"/>
      <c r="D577" s="21" t="str">
        <f>IF(C577="","",IFERROR(INDEX(Deviz!$C$5:$C$204,MATCH(C577,Deviz!$B$5:$B$204,0)),""))</f>
        <v/>
      </c>
      <c r="E577" s="22" t="str">
        <f>IF(C577="","",IFERROR(INDEX(Deviz!$D$5:$D$204,MATCH(C577,Deviz!$B$5:$B$204,0)),""))</f>
        <v/>
      </c>
      <c r="F577" s="23" t="str">
        <f>IF(C577="","",IFERROR(INDEX(Deviz!$F$5:$F$204,MATCH(C577,Deviz!$B$5:$B$204,0)),""))</f>
        <v/>
      </c>
      <c r="G577" s="24"/>
      <c r="H577" s="23" t="str">
        <f t="shared" si="8"/>
        <v/>
      </c>
      <c r="I577" s="20"/>
      <c r="J577" s="25"/>
      <c r="K577" s="26" t="str">
        <f>IF(B577="","",TRIM(IF(AND(C577&lt;&gt;"",D577=""),"Cod inexistent în deviz. ","")&amp;IF(N(G577)&lt;=0,"Lipsește cantitatea. ","")&amp;IF(I577&lt;&gt;"Da","Neconfirmat de beneficiar. ","")&amp;IF(AND(C577&lt;&gt;"",D577&lt;&gt;""),IF(AND(INDEX(Deviz!$H$5:$H$204,MATCH(C577,Deviz!$B$5:$B$204,0))="Suplimentar",INDEX(Deviz!$I$5:$I$204,MATCH(C577,Deviz!$B$5:$B$204,0))&lt;&gt;"Da"),"Suplimentar neaprobat. ",""),"")))</f>
        <v/>
      </c>
    </row>
    <row r="578" spans="1:11" x14ac:dyDescent="0.2">
      <c r="A578" s="1" t="str">
        <f>IF(B578="","",B578&amp;"|"&amp;COUNTIF(INDEX($B:$B,5):B578,B578))</f>
        <v/>
      </c>
      <c r="B578" s="20"/>
      <c r="C578" s="20"/>
      <c r="D578" s="21" t="str">
        <f>IF(C578="","",IFERROR(INDEX(Deviz!$C$5:$C$204,MATCH(C578,Deviz!$B$5:$B$204,0)),""))</f>
        <v/>
      </c>
      <c r="E578" s="22" t="str">
        <f>IF(C578="","",IFERROR(INDEX(Deviz!$D$5:$D$204,MATCH(C578,Deviz!$B$5:$B$204,0)),""))</f>
        <v/>
      </c>
      <c r="F578" s="23" t="str">
        <f>IF(C578="","",IFERROR(INDEX(Deviz!$F$5:$F$204,MATCH(C578,Deviz!$B$5:$B$204,0)),""))</f>
        <v/>
      </c>
      <c r="G578" s="24"/>
      <c r="H578" s="23" t="str">
        <f t="shared" si="8"/>
        <v/>
      </c>
      <c r="I578" s="20"/>
      <c r="J578" s="25"/>
      <c r="K578" s="26" t="str">
        <f>IF(B578="","",TRIM(IF(AND(C578&lt;&gt;"",D578=""),"Cod inexistent în deviz. ","")&amp;IF(N(G578)&lt;=0,"Lipsește cantitatea. ","")&amp;IF(I578&lt;&gt;"Da","Neconfirmat de beneficiar. ","")&amp;IF(AND(C578&lt;&gt;"",D578&lt;&gt;""),IF(AND(INDEX(Deviz!$H$5:$H$204,MATCH(C578,Deviz!$B$5:$B$204,0))="Suplimentar",INDEX(Deviz!$I$5:$I$204,MATCH(C578,Deviz!$B$5:$B$204,0))&lt;&gt;"Da"),"Suplimentar neaprobat. ",""),"")))</f>
        <v/>
      </c>
    </row>
    <row r="579" spans="1:11" x14ac:dyDescent="0.2">
      <c r="A579" s="1" t="str">
        <f>IF(B579="","",B579&amp;"|"&amp;COUNTIF(INDEX($B:$B,5):B579,B579))</f>
        <v/>
      </c>
      <c r="B579" s="20"/>
      <c r="C579" s="20"/>
      <c r="D579" s="21" t="str">
        <f>IF(C579="","",IFERROR(INDEX(Deviz!$C$5:$C$204,MATCH(C579,Deviz!$B$5:$B$204,0)),""))</f>
        <v/>
      </c>
      <c r="E579" s="22" t="str">
        <f>IF(C579="","",IFERROR(INDEX(Deviz!$D$5:$D$204,MATCH(C579,Deviz!$B$5:$B$204,0)),""))</f>
        <v/>
      </c>
      <c r="F579" s="23" t="str">
        <f>IF(C579="","",IFERROR(INDEX(Deviz!$F$5:$F$204,MATCH(C579,Deviz!$B$5:$B$204,0)),""))</f>
        <v/>
      </c>
      <c r="G579" s="24"/>
      <c r="H579" s="23" t="str">
        <f t="shared" si="8"/>
        <v/>
      </c>
      <c r="I579" s="20"/>
      <c r="J579" s="25"/>
      <c r="K579" s="26" t="str">
        <f>IF(B579="","",TRIM(IF(AND(C579&lt;&gt;"",D579=""),"Cod inexistent în deviz. ","")&amp;IF(N(G579)&lt;=0,"Lipsește cantitatea. ","")&amp;IF(I579&lt;&gt;"Da","Neconfirmat de beneficiar. ","")&amp;IF(AND(C579&lt;&gt;"",D579&lt;&gt;""),IF(AND(INDEX(Deviz!$H$5:$H$204,MATCH(C579,Deviz!$B$5:$B$204,0))="Suplimentar",INDEX(Deviz!$I$5:$I$204,MATCH(C579,Deviz!$B$5:$B$204,0))&lt;&gt;"Da"),"Suplimentar neaprobat. ",""),"")))</f>
        <v/>
      </c>
    </row>
    <row r="580" spans="1:11" x14ac:dyDescent="0.2">
      <c r="A580" s="1" t="str">
        <f>IF(B580="","",B580&amp;"|"&amp;COUNTIF(INDEX($B:$B,5):B580,B580))</f>
        <v/>
      </c>
      <c r="B580" s="20"/>
      <c r="C580" s="20"/>
      <c r="D580" s="21" t="str">
        <f>IF(C580="","",IFERROR(INDEX(Deviz!$C$5:$C$204,MATCH(C580,Deviz!$B$5:$B$204,0)),""))</f>
        <v/>
      </c>
      <c r="E580" s="22" t="str">
        <f>IF(C580="","",IFERROR(INDEX(Deviz!$D$5:$D$204,MATCH(C580,Deviz!$B$5:$B$204,0)),""))</f>
        <v/>
      </c>
      <c r="F580" s="23" t="str">
        <f>IF(C580="","",IFERROR(INDEX(Deviz!$F$5:$F$204,MATCH(C580,Deviz!$B$5:$B$204,0)),""))</f>
        <v/>
      </c>
      <c r="G580" s="24"/>
      <c r="H580" s="23" t="str">
        <f t="shared" si="8"/>
        <v/>
      </c>
      <c r="I580" s="20"/>
      <c r="J580" s="25"/>
      <c r="K580" s="26" t="str">
        <f>IF(B580="","",TRIM(IF(AND(C580&lt;&gt;"",D580=""),"Cod inexistent în deviz. ","")&amp;IF(N(G580)&lt;=0,"Lipsește cantitatea. ","")&amp;IF(I580&lt;&gt;"Da","Neconfirmat de beneficiar. ","")&amp;IF(AND(C580&lt;&gt;"",D580&lt;&gt;""),IF(AND(INDEX(Deviz!$H$5:$H$204,MATCH(C580,Deviz!$B$5:$B$204,0))="Suplimentar",INDEX(Deviz!$I$5:$I$204,MATCH(C580,Deviz!$B$5:$B$204,0))&lt;&gt;"Da"),"Suplimentar neaprobat. ",""),"")))</f>
        <v/>
      </c>
    </row>
    <row r="581" spans="1:11" x14ac:dyDescent="0.2">
      <c r="A581" s="1" t="str">
        <f>IF(B581="","",B581&amp;"|"&amp;COUNTIF(INDEX($B:$B,5):B581,B581))</f>
        <v/>
      </c>
      <c r="B581" s="20"/>
      <c r="C581" s="20"/>
      <c r="D581" s="21" t="str">
        <f>IF(C581="","",IFERROR(INDEX(Deviz!$C$5:$C$204,MATCH(C581,Deviz!$B$5:$B$204,0)),""))</f>
        <v/>
      </c>
      <c r="E581" s="22" t="str">
        <f>IF(C581="","",IFERROR(INDEX(Deviz!$D$5:$D$204,MATCH(C581,Deviz!$B$5:$B$204,0)),""))</f>
        <v/>
      </c>
      <c r="F581" s="23" t="str">
        <f>IF(C581="","",IFERROR(INDEX(Deviz!$F$5:$F$204,MATCH(C581,Deviz!$B$5:$B$204,0)),""))</f>
        <v/>
      </c>
      <c r="G581" s="24"/>
      <c r="H581" s="23" t="str">
        <f t="shared" ref="H581:H644" si="9">IF(OR(N(F581)=0,N(G581)=0),"",ROUND(F581*G581,2))</f>
        <v/>
      </c>
      <c r="I581" s="20"/>
      <c r="J581" s="25"/>
      <c r="K581" s="26" t="str">
        <f>IF(B581="","",TRIM(IF(AND(C581&lt;&gt;"",D581=""),"Cod inexistent în deviz. ","")&amp;IF(N(G581)&lt;=0,"Lipsește cantitatea. ","")&amp;IF(I581&lt;&gt;"Da","Neconfirmat de beneficiar. ","")&amp;IF(AND(C581&lt;&gt;"",D581&lt;&gt;""),IF(AND(INDEX(Deviz!$H$5:$H$204,MATCH(C581,Deviz!$B$5:$B$204,0))="Suplimentar",INDEX(Deviz!$I$5:$I$204,MATCH(C581,Deviz!$B$5:$B$204,0))&lt;&gt;"Da"),"Suplimentar neaprobat. ",""),"")))</f>
        <v/>
      </c>
    </row>
    <row r="582" spans="1:11" x14ac:dyDescent="0.2">
      <c r="A582" s="1" t="str">
        <f>IF(B582="","",B582&amp;"|"&amp;COUNTIF(INDEX($B:$B,5):B582,B582))</f>
        <v/>
      </c>
      <c r="B582" s="20"/>
      <c r="C582" s="20"/>
      <c r="D582" s="21" t="str">
        <f>IF(C582="","",IFERROR(INDEX(Deviz!$C$5:$C$204,MATCH(C582,Deviz!$B$5:$B$204,0)),""))</f>
        <v/>
      </c>
      <c r="E582" s="22" t="str">
        <f>IF(C582="","",IFERROR(INDEX(Deviz!$D$5:$D$204,MATCH(C582,Deviz!$B$5:$B$204,0)),""))</f>
        <v/>
      </c>
      <c r="F582" s="23" t="str">
        <f>IF(C582="","",IFERROR(INDEX(Deviz!$F$5:$F$204,MATCH(C582,Deviz!$B$5:$B$204,0)),""))</f>
        <v/>
      </c>
      <c r="G582" s="24"/>
      <c r="H582" s="23" t="str">
        <f t="shared" si="9"/>
        <v/>
      </c>
      <c r="I582" s="20"/>
      <c r="J582" s="25"/>
      <c r="K582" s="26" t="str">
        <f>IF(B582="","",TRIM(IF(AND(C582&lt;&gt;"",D582=""),"Cod inexistent în deviz. ","")&amp;IF(N(G582)&lt;=0,"Lipsește cantitatea. ","")&amp;IF(I582&lt;&gt;"Da","Neconfirmat de beneficiar. ","")&amp;IF(AND(C582&lt;&gt;"",D582&lt;&gt;""),IF(AND(INDEX(Deviz!$H$5:$H$204,MATCH(C582,Deviz!$B$5:$B$204,0))="Suplimentar",INDEX(Deviz!$I$5:$I$204,MATCH(C582,Deviz!$B$5:$B$204,0))&lt;&gt;"Da"),"Suplimentar neaprobat. ",""),"")))</f>
        <v/>
      </c>
    </row>
    <row r="583" spans="1:11" x14ac:dyDescent="0.2">
      <c r="A583" s="1" t="str">
        <f>IF(B583="","",B583&amp;"|"&amp;COUNTIF(INDEX($B:$B,5):B583,B583))</f>
        <v/>
      </c>
      <c r="B583" s="20"/>
      <c r="C583" s="20"/>
      <c r="D583" s="21" t="str">
        <f>IF(C583="","",IFERROR(INDEX(Deviz!$C$5:$C$204,MATCH(C583,Deviz!$B$5:$B$204,0)),""))</f>
        <v/>
      </c>
      <c r="E583" s="22" t="str">
        <f>IF(C583="","",IFERROR(INDEX(Deviz!$D$5:$D$204,MATCH(C583,Deviz!$B$5:$B$204,0)),""))</f>
        <v/>
      </c>
      <c r="F583" s="23" t="str">
        <f>IF(C583="","",IFERROR(INDEX(Deviz!$F$5:$F$204,MATCH(C583,Deviz!$B$5:$B$204,0)),""))</f>
        <v/>
      </c>
      <c r="G583" s="24"/>
      <c r="H583" s="23" t="str">
        <f t="shared" si="9"/>
        <v/>
      </c>
      <c r="I583" s="20"/>
      <c r="J583" s="25"/>
      <c r="K583" s="26" t="str">
        <f>IF(B583="","",TRIM(IF(AND(C583&lt;&gt;"",D583=""),"Cod inexistent în deviz. ","")&amp;IF(N(G583)&lt;=0,"Lipsește cantitatea. ","")&amp;IF(I583&lt;&gt;"Da","Neconfirmat de beneficiar. ","")&amp;IF(AND(C583&lt;&gt;"",D583&lt;&gt;""),IF(AND(INDEX(Deviz!$H$5:$H$204,MATCH(C583,Deviz!$B$5:$B$204,0))="Suplimentar",INDEX(Deviz!$I$5:$I$204,MATCH(C583,Deviz!$B$5:$B$204,0))&lt;&gt;"Da"),"Suplimentar neaprobat. ",""),"")))</f>
        <v/>
      </c>
    </row>
    <row r="584" spans="1:11" x14ac:dyDescent="0.2">
      <c r="A584" s="1" t="str">
        <f>IF(B584="","",B584&amp;"|"&amp;COUNTIF(INDEX($B:$B,5):B584,B584))</f>
        <v/>
      </c>
      <c r="B584" s="20"/>
      <c r="C584" s="20"/>
      <c r="D584" s="21" t="str">
        <f>IF(C584="","",IFERROR(INDEX(Deviz!$C$5:$C$204,MATCH(C584,Deviz!$B$5:$B$204,0)),""))</f>
        <v/>
      </c>
      <c r="E584" s="22" t="str">
        <f>IF(C584="","",IFERROR(INDEX(Deviz!$D$5:$D$204,MATCH(C584,Deviz!$B$5:$B$204,0)),""))</f>
        <v/>
      </c>
      <c r="F584" s="23" t="str">
        <f>IF(C584="","",IFERROR(INDEX(Deviz!$F$5:$F$204,MATCH(C584,Deviz!$B$5:$B$204,0)),""))</f>
        <v/>
      </c>
      <c r="G584" s="24"/>
      <c r="H584" s="23" t="str">
        <f t="shared" si="9"/>
        <v/>
      </c>
      <c r="I584" s="20"/>
      <c r="J584" s="25"/>
      <c r="K584" s="26" t="str">
        <f>IF(B584="","",TRIM(IF(AND(C584&lt;&gt;"",D584=""),"Cod inexistent în deviz. ","")&amp;IF(N(G584)&lt;=0,"Lipsește cantitatea. ","")&amp;IF(I584&lt;&gt;"Da","Neconfirmat de beneficiar. ","")&amp;IF(AND(C584&lt;&gt;"",D584&lt;&gt;""),IF(AND(INDEX(Deviz!$H$5:$H$204,MATCH(C584,Deviz!$B$5:$B$204,0))="Suplimentar",INDEX(Deviz!$I$5:$I$204,MATCH(C584,Deviz!$B$5:$B$204,0))&lt;&gt;"Da"),"Suplimentar neaprobat. ",""),"")))</f>
        <v/>
      </c>
    </row>
    <row r="585" spans="1:11" x14ac:dyDescent="0.2">
      <c r="A585" s="1" t="str">
        <f>IF(B585="","",B585&amp;"|"&amp;COUNTIF(INDEX($B:$B,5):B585,B585))</f>
        <v/>
      </c>
      <c r="B585" s="20"/>
      <c r="C585" s="20"/>
      <c r="D585" s="21" t="str">
        <f>IF(C585="","",IFERROR(INDEX(Deviz!$C$5:$C$204,MATCH(C585,Deviz!$B$5:$B$204,0)),""))</f>
        <v/>
      </c>
      <c r="E585" s="22" t="str">
        <f>IF(C585="","",IFERROR(INDEX(Deviz!$D$5:$D$204,MATCH(C585,Deviz!$B$5:$B$204,0)),""))</f>
        <v/>
      </c>
      <c r="F585" s="23" t="str">
        <f>IF(C585="","",IFERROR(INDEX(Deviz!$F$5:$F$204,MATCH(C585,Deviz!$B$5:$B$204,0)),""))</f>
        <v/>
      </c>
      <c r="G585" s="24"/>
      <c r="H585" s="23" t="str">
        <f t="shared" si="9"/>
        <v/>
      </c>
      <c r="I585" s="20"/>
      <c r="J585" s="25"/>
      <c r="K585" s="26" t="str">
        <f>IF(B585="","",TRIM(IF(AND(C585&lt;&gt;"",D585=""),"Cod inexistent în deviz. ","")&amp;IF(N(G585)&lt;=0,"Lipsește cantitatea. ","")&amp;IF(I585&lt;&gt;"Da","Neconfirmat de beneficiar. ","")&amp;IF(AND(C585&lt;&gt;"",D585&lt;&gt;""),IF(AND(INDEX(Deviz!$H$5:$H$204,MATCH(C585,Deviz!$B$5:$B$204,0))="Suplimentar",INDEX(Deviz!$I$5:$I$204,MATCH(C585,Deviz!$B$5:$B$204,0))&lt;&gt;"Da"),"Suplimentar neaprobat. ",""),"")))</f>
        <v/>
      </c>
    </row>
    <row r="586" spans="1:11" x14ac:dyDescent="0.2">
      <c r="A586" s="1" t="str">
        <f>IF(B586="","",B586&amp;"|"&amp;COUNTIF(INDEX($B:$B,5):B586,B586))</f>
        <v/>
      </c>
      <c r="B586" s="20"/>
      <c r="C586" s="20"/>
      <c r="D586" s="21" t="str">
        <f>IF(C586="","",IFERROR(INDEX(Deviz!$C$5:$C$204,MATCH(C586,Deviz!$B$5:$B$204,0)),""))</f>
        <v/>
      </c>
      <c r="E586" s="22" t="str">
        <f>IF(C586="","",IFERROR(INDEX(Deviz!$D$5:$D$204,MATCH(C586,Deviz!$B$5:$B$204,0)),""))</f>
        <v/>
      </c>
      <c r="F586" s="23" t="str">
        <f>IF(C586="","",IFERROR(INDEX(Deviz!$F$5:$F$204,MATCH(C586,Deviz!$B$5:$B$204,0)),""))</f>
        <v/>
      </c>
      <c r="G586" s="24"/>
      <c r="H586" s="23" t="str">
        <f t="shared" si="9"/>
        <v/>
      </c>
      <c r="I586" s="20"/>
      <c r="J586" s="25"/>
      <c r="K586" s="26" t="str">
        <f>IF(B586="","",TRIM(IF(AND(C586&lt;&gt;"",D586=""),"Cod inexistent în deviz. ","")&amp;IF(N(G586)&lt;=0,"Lipsește cantitatea. ","")&amp;IF(I586&lt;&gt;"Da","Neconfirmat de beneficiar. ","")&amp;IF(AND(C586&lt;&gt;"",D586&lt;&gt;""),IF(AND(INDEX(Deviz!$H$5:$H$204,MATCH(C586,Deviz!$B$5:$B$204,0))="Suplimentar",INDEX(Deviz!$I$5:$I$204,MATCH(C586,Deviz!$B$5:$B$204,0))&lt;&gt;"Da"),"Suplimentar neaprobat. ",""),"")))</f>
        <v/>
      </c>
    </row>
    <row r="587" spans="1:11" x14ac:dyDescent="0.2">
      <c r="A587" s="1" t="str">
        <f>IF(B587="","",B587&amp;"|"&amp;COUNTIF(INDEX($B:$B,5):B587,B587))</f>
        <v/>
      </c>
      <c r="B587" s="20"/>
      <c r="C587" s="20"/>
      <c r="D587" s="21" t="str">
        <f>IF(C587="","",IFERROR(INDEX(Deviz!$C$5:$C$204,MATCH(C587,Deviz!$B$5:$B$204,0)),""))</f>
        <v/>
      </c>
      <c r="E587" s="22" t="str">
        <f>IF(C587="","",IFERROR(INDEX(Deviz!$D$5:$D$204,MATCH(C587,Deviz!$B$5:$B$204,0)),""))</f>
        <v/>
      </c>
      <c r="F587" s="23" t="str">
        <f>IF(C587="","",IFERROR(INDEX(Deviz!$F$5:$F$204,MATCH(C587,Deviz!$B$5:$B$204,0)),""))</f>
        <v/>
      </c>
      <c r="G587" s="24"/>
      <c r="H587" s="23" t="str">
        <f t="shared" si="9"/>
        <v/>
      </c>
      <c r="I587" s="20"/>
      <c r="J587" s="25"/>
      <c r="K587" s="26" t="str">
        <f>IF(B587="","",TRIM(IF(AND(C587&lt;&gt;"",D587=""),"Cod inexistent în deviz. ","")&amp;IF(N(G587)&lt;=0,"Lipsește cantitatea. ","")&amp;IF(I587&lt;&gt;"Da","Neconfirmat de beneficiar. ","")&amp;IF(AND(C587&lt;&gt;"",D587&lt;&gt;""),IF(AND(INDEX(Deviz!$H$5:$H$204,MATCH(C587,Deviz!$B$5:$B$204,0))="Suplimentar",INDEX(Deviz!$I$5:$I$204,MATCH(C587,Deviz!$B$5:$B$204,0))&lt;&gt;"Da"),"Suplimentar neaprobat. ",""),"")))</f>
        <v/>
      </c>
    </row>
    <row r="588" spans="1:11" x14ac:dyDescent="0.2">
      <c r="A588" s="1" t="str">
        <f>IF(B588="","",B588&amp;"|"&amp;COUNTIF(INDEX($B:$B,5):B588,B588))</f>
        <v/>
      </c>
      <c r="B588" s="20"/>
      <c r="C588" s="20"/>
      <c r="D588" s="21" t="str">
        <f>IF(C588="","",IFERROR(INDEX(Deviz!$C$5:$C$204,MATCH(C588,Deviz!$B$5:$B$204,0)),""))</f>
        <v/>
      </c>
      <c r="E588" s="22" t="str">
        <f>IF(C588="","",IFERROR(INDEX(Deviz!$D$5:$D$204,MATCH(C588,Deviz!$B$5:$B$204,0)),""))</f>
        <v/>
      </c>
      <c r="F588" s="23" t="str">
        <f>IF(C588="","",IFERROR(INDEX(Deviz!$F$5:$F$204,MATCH(C588,Deviz!$B$5:$B$204,0)),""))</f>
        <v/>
      </c>
      <c r="G588" s="24"/>
      <c r="H588" s="23" t="str">
        <f t="shared" si="9"/>
        <v/>
      </c>
      <c r="I588" s="20"/>
      <c r="J588" s="25"/>
      <c r="K588" s="26" t="str">
        <f>IF(B588="","",TRIM(IF(AND(C588&lt;&gt;"",D588=""),"Cod inexistent în deviz. ","")&amp;IF(N(G588)&lt;=0,"Lipsește cantitatea. ","")&amp;IF(I588&lt;&gt;"Da","Neconfirmat de beneficiar. ","")&amp;IF(AND(C588&lt;&gt;"",D588&lt;&gt;""),IF(AND(INDEX(Deviz!$H$5:$H$204,MATCH(C588,Deviz!$B$5:$B$204,0))="Suplimentar",INDEX(Deviz!$I$5:$I$204,MATCH(C588,Deviz!$B$5:$B$204,0))&lt;&gt;"Da"),"Suplimentar neaprobat. ",""),"")))</f>
        <v/>
      </c>
    </row>
    <row r="589" spans="1:11" x14ac:dyDescent="0.2">
      <c r="A589" s="1" t="str">
        <f>IF(B589="","",B589&amp;"|"&amp;COUNTIF(INDEX($B:$B,5):B589,B589))</f>
        <v/>
      </c>
      <c r="B589" s="20"/>
      <c r="C589" s="20"/>
      <c r="D589" s="21" t="str">
        <f>IF(C589="","",IFERROR(INDEX(Deviz!$C$5:$C$204,MATCH(C589,Deviz!$B$5:$B$204,0)),""))</f>
        <v/>
      </c>
      <c r="E589" s="22" t="str">
        <f>IF(C589="","",IFERROR(INDEX(Deviz!$D$5:$D$204,MATCH(C589,Deviz!$B$5:$B$204,0)),""))</f>
        <v/>
      </c>
      <c r="F589" s="23" t="str">
        <f>IF(C589="","",IFERROR(INDEX(Deviz!$F$5:$F$204,MATCH(C589,Deviz!$B$5:$B$204,0)),""))</f>
        <v/>
      </c>
      <c r="G589" s="24"/>
      <c r="H589" s="23" t="str">
        <f t="shared" si="9"/>
        <v/>
      </c>
      <c r="I589" s="20"/>
      <c r="J589" s="25"/>
      <c r="K589" s="26" t="str">
        <f>IF(B589="","",TRIM(IF(AND(C589&lt;&gt;"",D589=""),"Cod inexistent în deviz. ","")&amp;IF(N(G589)&lt;=0,"Lipsește cantitatea. ","")&amp;IF(I589&lt;&gt;"Da","Neconfirmat de beneficiar. ","")&amp;IF(AND(C589&lt;&gt;"",D589&lt;&gt;""),IF(AND(INDEX(Deviz!$H$5:$H$204,MATCH(C589,Deviz!$B$5:$B$204,0))="Suplimentar",INDEX(Deviz!$I$5:$I$204,MATCH(C589,Deviz!$B$5:$B$204,0))&lt;&gt;"Da"),"Suplimentar neaprobat. ",""),"")))</f>
        <v/>
      </c>
    </row>
    <row r="590" spans="1:11" x14ac:dyDescent="0.2">
      <c r="A590" s="1" t="str">
        <f>IF(B590="","",B590&amp;"|"&amp;COUNTIF(INDEX($B:$B,5):B590,B590))</f>
        <v/>
      </c>
      <c r="B590" s="20"/>
      <c r="C590" s="20"/>
      <c r="D590" s="21" t="str">
        <f>IF(C590="","",IFERROR(INDEX(Deviz!$C$5:$C$204,MATCH(C590,Deviz!$B$5:$B$204,0)),""))</f>
        <v/>
      </c>
      <c r="E590" s="22" t="str">
        <f>IF(C590="","",IFERROR(INDEX(Deviz!$D$5:$D$204,MATCH(C590,Deviz!$B$5:$B$204,0)),""))</f>
        <v/>
      </c>
      <c r="F590" s="23" t="str">
        <f>IF(C590="","",IFERROR(INDEX(Deviz!$F$5:$F$204,MATCH(C590,Deviz!$B$5:$B$204,0)),""))</f>
        <v/>
      </c>
      <c r="G590" s="24"/>
      <c r="H590" s="23" t="str">
        <f t="shared" si="9"/>
        <v/>
      </c>
      <c r="I590" s="20"/>
      <c r="J590" s="25"/>
      <c r="K590" s="26" t="str">
        <f>IF(B590="","",TRIM(IF(AND(C590&lt;&gt;"",D590=""),"Cod inexistent în deviz. ","")&amp;IF(N(G590)&lt;=0,"Lipsește cantitatea. ","")&amp;IF(I590&lt;&gt;"Da","Neconfirmat de beneficiar. ","")&amp;IF(AND(C590&lt;&gt;"",D590&lt;&gt;""),IF(AND(INDEX(Deviz!$H$5:$H$204,MATCH(C590,Deviz!$B$5:$B$204,0))="Suplimentar",INDEX(Deviz!$I$5:$I$204,MATCH(C590,Deviz!$B$5:$B$204,0))&lt;&gt;"Da"),"Suplimentar neaprobat. ",""),"")))</f>
        <v/>
      </c>
    </row>
    <row r="591" spans="1:11" x14ac:dyDescent="0.2">
      <c r="A591" s="1" t="str">
        <f>IF(B591="","",B591&amp;"|"&amp;COUNTIF(INDEX($B:$B,5):B591,B591))</f>
        <v/>
      </c>
      <c r="B591" s="20"/>
      <c r="C591" s="20"/>
      <c r="D591" s="21" t="str">
        <f>IF(C591="","",IFERROR(INDEX(Deviz!$C$5:$C$204,MATCH(C591,Deviz!$B$5:$B$204,0)),""))</f>
        <v/>
      </c>
      <c r="E591" s="22" t="str">
        <f>IF(C591="","",IFERROR(INDEX(Deviz!$D$5:$D$204,MATCH(C591,Deviz!$B$5:$B$204,0)),""))</f>
        <v/>
      </c>
      <c r="F591" s="23" t="str">
        <f>IF(C591="","",IFERROR(INDEX(Deviz!$F$5:$F$204,MATCH(C591,Deviz!$B$5:$B$204,0)),""))</f>
        <v/>
      </c>
      <c r="G591" s="24"/>
      <c r="H591" s="23" t="str">
        <f t="shared" si="9"/>
        <v/>
      </c>
      <c r="I591" s="20"/>
      <c r="J591" s="25"/>
      <c r="K591" s="26" t="str">
        <f>IF(B591="","",TRIM(IF(AND(C591&lt;&gt;"",D591=""),"Cod inexistent în deviz. ","")&amp;IF(N(G591)&lt;=0,"Lipsește cantitatea. ","")&amp;IF(I591&lt;&gt;"Da","Neconfirmat de beneficiar. ","")&amp;IF(AND(C591&lt;&gt;"",D591&lt;&gt;""),IF(AND(INDEX(Deviz!$H$5:$H$204,MATCH(C591,Deviz!$B$5:$B$204,0))="Suplimentar",INDEX(Deviz!$I$5:$I$204,MATCH(C591,Deviz!$B$5:$B$204,0))&lt;&gt;"Da"),"Suplimentar neaprobat. ",""),"")))</f>
        <v/>
      </c>
    </row>
    <row r="592" spans="1:11" x14ac:dyDescent="0.2">
      <c r="A592" s="1" t="str">
        <f>IF(B592="","",B592&amp;"|"&amp;COUNTIF(INDEX($B:$B,5):B592,B592))</f>
        <v/>
      </c>
      <c r="B592" s="20"/>
      <c r="C592" s="20"/>
      <c r="D592" s="21" t="str">
        <f>IF(C592="","",IFERROR(INDEX(Deviz!$C$5:$C$204,MATCH(C592,Deviz!$B$5:$B$204,0)),""))</f>
        <v/>
      </c>
      <c r="E592" s="22" t="str">
        <f>IF(C592="","",IFERROR(INDEX(Deviz!$D$5:$D$204,MATCH(C592,Deviz!$B$5:$B$204,0)),""))</f>
        <v/>
      </c>
      <c r="F592" s="23" t="str">
        <f>IF(C592="","",IFERROR(INDEX(Deviz!$F$5:$F$204,MATCH(C592,Deviz!$B$5:$B$204,0)),""))</f>
        <v/>
      </c>
      <c r="G592" s="24"/>
      <c r="H592" s="23" t="str">
        <f t="shared" si="9"/>
        <v/>
      </c>
      <c r="I592" s="20"/>
      <c r="J592" s="25"/>
      <c r="K592" s="26" t="str">
        <f>IF(B592="","",TRIM(IF(AND(C592&lt;&gt;"",D592=""),"Cod inexistent în deviz. ","")&amp;IF(N(G592)&lt;=0,"Lipsește cantitatea. ","")&amp;IF(I592&lt;&gt;"Da","Neconfirmat de beneficiar. ","")&amp;IF(AND(C592&lt;&gt;"",D592&lt;&gt;""),IF(AND(INDEX(Deviz!$H$5:$H$204,MATCH(C592,Deviz!$B$5:$B$204,0))="Suplimentar",INDEX(Deviz!$I$5:$I$204,MATCH(C592,Deviz!$B$5:$B$204,0))&lt;&gt;"Da"),"Suplimentar neaprobat. ",""),"")))</f>
        <v/>
      </c>
    </row>
    <row r="593" spans="1:11" x14ac:dyDescent="0.2">
      <c r="A593" s="1" t="str">
        <f>IF(B593="","",B593&amp;"|"&amp;COUNTIF(INDEX($B:$B,5):B593,B593))</f>
        <v/>
      </c>
      <c r="B593" s="20"/>
      <c r="C593" s="20"/>
      <c r="D593" s="21" t="str">
        <f>IF(C593="","",IFERROR(INDEX(Deviz!$C$5:$C$204,MATCH(C593,Deviz!$B$5:$B$204,0)),""))</f>
        <v/>
      </c>
      <c r="E593" s="22" t="str">
        <f>IF(C593="","",IFERROR(INDEX(Deviz!$D$5:$D$204,MATCH(C593,Deviz!$B$5:$B$204,0)),""))</f>
        <v/>
      </c>
      <c r="F593" s="23" t="str">
        <f>IF(C593="","",IFERROR(INDEX(Deviz!$F$5:$F$204,MATCH(C593,Deviz!$B$5:$B$204,0)),""))</f>
        <v/>
      </c>
      <c r="G593" s="24"/>
      <c r="H593" s="23" t="str">
        <f t="shared" si="9"/>
        <v/>
      </c>
      <c r="I593" s="20"/>
      <c r="J593" s="25"/>
      <c r="K593" s="26" t="str">
        <f>IF(B593="","",TRIM(IF(AND(C593&lt;&gt;"",D593=""),"Cod inexistent în deviz. ","")&amp;IF(N(G593)&lt;=0,"Lipsește cantitatea. ","")&amp;IF(I593&lt;&gt;"Da","Neconfirmat de beneficiar. ","")&amp;IF(AND(C593&lt;&gt;"",D593&lt;&gt;""),IF(AND(INDEX(Deviz!$H$5:$H$204,MATCH(C593,Deviz!$B$5:$B$204,0))="Suplimentar",INDEX(Deviz!$I$5:$I$204,MATCH(C593,Deviz!$B$5:$B$204,0))&lt;&gt;"Da"),"Suplimentar neaprobat. ",""),"")))</f>
        <v/>
      </c>
    </row>
    <row r="594" spans="1:11" x14ac:dyDescent="0.2">
      <c r="A594" s="1" t="str">
        <f>IF(B594="","",B594&amp;"|"&amp;COUNTIF(INDEX($B:$B,5):B594,B594))</f>
        <v/>
      </c>
      <c r="B594" s="20"/>
      <c r="C594" s="20"/>
      <c r="D594" s="21" t="str">
        <f>IF(C594="","",IFERROR(INDEX(Deviz!$C$5:$C$204,MATCH(C594,Deviz!$B$5:$B$204,0)),""))</f>
        <v/>
      </c>
      <c r="E594" s="22" t="str">
        <f>IF(C594="","",IFERROR(INDEX(Deviz!$D$5:$D$204,MATCH(C594,Deviz!$B$5:$B$204,0)),""))</f>
        <v/>
      </c>
      <c r="F594" s="23" t="str">
        <f>IF(C594="","",IFERROR(INDEX(Deviz!$F$5:$F$204,MATCH(C594,Deviz!$B$5:$B$204,0)),""))</f>
        <v/>
      </c>
      <c r="G594" s="24"/>
      <c r="H594" s="23" t="str">
        <f t="shared" si="9"/>
        <v/>
      </c>
      <c r="I594" s="20"/>
      <c r="J594" s="25"/>
      <c r="K594" s="26" t="str">
        <f>IF(B594="","",TRIM(IF(AND(C594&lt;&gt;"",D594=""),"Cod inexistent în deviz. ","")&amp;IF(N(G594)&lt;=0,"Lipsește cantitatea. ","")&amp;IF(I594&lt;&gt;"Da","Neconfirmat de beneficiar. ","")&amp;IF(AND(C594&lt;&gt;"",D594&lt;&gt;""),IF(AND(INDEX(Deviz!$H$5:$H$204,MATCH(C594,Deviz!$B$5:$B$204,0))="Suplimentar",INDEX(Deviz!$I$5:$I$204,MATCH(C594,Deviz!$B$5:$B$204,0))&lt;&gt;"Da"),"Suplimentar neaprobat. ",""),"")))</f>
        <v/>
      </c>
    </row>
    <row r="595" spans="1:11" x14ac:dyDescent="0.2">
      <c r="A595" s="1" t="str">
        <f>IF(B595="","",B595&amp;"|"&amp;COUNTIF(INDEX($B:$B,5):B595,B595))</f>
        <v/>
      </c>
      <c r="B595" s="20"/>
      <c r="C595" s="20"/>
      <c r="D595" s="21" t="str">
        <f>IF(C595="","",IFERROR(INDEX(Deviz!$C$5:$C$204,MATCH(C595,Deviz!$B$5:$B$204,0)),""))</f>
        <v/>
      </c>
      <c r="E595" s="22" t="str">
        <f>IF(C595="","",IFERROR(INDEX(Deviz!$D$5:$D$204,MATCH(C595,Deviz!$B$5:$B$204,0)),""))</f>
        <v/>
      </c>
      <c r="F595" s="23" t="str">
        <f>IF(C595="","",IFERROR(INDEX(Deviz!$F$5:$F$204,MATCH(C595,Deviz!$B$5:$B$204,0)),""))</f>
        <v/>
      </c>
      <c r="G595" s="24"/>
      <c r="H595" s="23" t="str">
        <f t="shared" si="9"/>
        <v/>
      </c>
      <c r="I595" s="20"/>
      <c r="J595" s="25"/>
      <c r="K595" s="26" t="str">
        <f>IF(B595="","",TRIM(IF(AND(C595&lt;&gt;"",D595=""),"Cod inexistent în deviz. ","")&amp;IF(N(G595)&lt;=0,"Lipsește cantitatea. ","")&amp;IF(I595&lt;&gt;"Da","Neconfirmat de beneficiar. ","")&amp;IF(AND(C595&lt;&gt;"",D595&lt;&gt;""),IF(AND(INDEX(Deviz!$H$5:$H$204,MATCH(C595,Deviz!$B$5:$B$204,0))="Suplimentar",INDEX(Deviz!$I$5:$I$204,MATCH(C595,Deviz!$B$5:$B$204,0))&lt;&gt;"Da"),"Suplimentar neaprobat. ",""),"")))</f>
        <v/>
      </c>
    </row>
    <row r="596" spans="1:11" x14ac:dyDescent="0.2">
      <c r="A596" s="1" t="str">
        <f>IF(B596="","",B596&amp;"|"&amp;COUNTIF(INDEX($B:$B,5):B596,B596))</f>
        <v/>
      </c>
      <c r="B596" s="20"/>
      <c r="C596" s="20"/>
      <c r="D596" s="21" t="str">
        <f>IF(C596="","",IFERROR(INDEX(Deviz!$C$5:$C$204,MATCH(C596,Deviz!$B$5:$B$204,0)),""))</f>
        <v/>
      </c>
      <c r="E596" s="22" t="str">
        <f>IF(C596="","",IFERROR(INDEX(Deviz!$D$5:$D$204,MATCH(C596,Deviz!$B$5:$B$204,0)),""))</f>
        <v/>
      </c>
      <c r="F596" s="23" t="str">
        <f>IF(C596="","",IFERROR(INDEX(Deviz!$F$5:$F$204,MATCH(C596,Deviz!$B$5:$B$204,0)),""))</f>
        <v/>
      </c>
      <c r="G596" s="24"/>
      <c r="H596" s="23" t="str">
        <f t="shared" si="9"/>
        <v/>
      </c>
      <c r="I596" s="20"/>
      <c r="J596" s="25"/>
      <c r="K596" s="26" t="str">
        <f>IF(B596="","",TRIM(IF(AND(C596&lt;&gt;"",D596=""),"Cod inexistent în deviz. ","")&amp;IF(N(G596)&lt;=0,"Lipsește cantitatea. ","")&amp;IF(I596&lt;&gt;"Da","Neconfirmat de beneficiar. ","")&amp;IF(AND(C596&lt;&gt;"",D596&lt;&gt;""),IF(AND(INDEX(Deviz!$H$5:$H$204,MATCH(C596,Deviz!$B$5:$B$204,0))="Suplimentar",INDEX(Deviz!$I$5:$I$204,MATCH(C596,Deviz!$B$5:$B$204,0))&lt;&gt;"Da"),"Suplimentar neaprobat. ",""),"")))</f>
        <v/>
      </c>
    </row>
    <row r="597" spans="1:11" x14ac:dyDescent="0.2">
      <c r="A597" s="1" t="str">
        <f>IF(B597="","",B597&amp;"|"&amp;COUNTIF(INDEX($B:$B,5):B597,B597))</f>
        <v/>
      </c>
      <c r="B597" s="20"/>
      <c r="C597" s="20"/>
      <c r="D597" s="21" t="str">
        <f>IF(C597="","",IFERROR(INDEX(Deviz!$C$5:$C$204,MATCH(C597,Deviz!$B$5:$B$204,0)),""))</f>
        <v/>
      </c>
      <c r="E597" s="22" t="str">
        <f>IF(C597="","",IFERROR(INDEX(Deviz!$D$5:$D$204,MATCH(C597,Deviz!$B$5:$B$204,0)),""))</f>
        <v/>
      </c>
      <c r="F597" s="23" t="str">
        <f>IF(C597="","",IFERROR(INDEX(Deviz!$F$5:$F$204,MATCH(C597,Deviz!$B$5:$B$204,0)),""))</f>
        <v/>
      </c>
      <c r="G597" s="24"/>
      <c r="H597" s="23" t="str">
        <f t="shared" si="9"/>
        <v/>
      </c>
      <c r="I597" s="20"/>
      <c r="J597" s="25"/>
      <c r="K597" s="26" t="str">
        <f>IF(B597="","",TRIM(IF(AND(C597&lt;&gt;"",D597=""),"Cod inexistent în deviz. ","")&amp;IF(N(G597)&lt;=0,"Lipsește cantitatea. ","")&amp;IF(I597&lt;&gt;"Da","Neconfirmat de beneficiar. ","")&amp;IF(AND(C597&lt;&gt;"",D597&lt;&gt;""),IF(AND(INDEX(Deviz!$H$5:$H$204,MATCH(C597,Deviz!$B$5:$B$204,0))="Suplimentar",INDEX(Deviz!$I$5:$I$204,MATCH(C597,Deviz!$B$5:$B$204,0))&lt;&gt;"Da"),"Suplimentar neaprobat. ",""),"")))</f>
        <v/>
      </c>
    </row>
    <row r="598" spans="1:11" x14ac:dyDescent="0.2">
      <c r="A598" s="1" t="str">
        <f>IF(B598="","",B598&amp;"|"&amp;COUNTIF(INDEX($B:$B,5):B598,B598))</f>
        <v/>
      </c>
      <c r="B598" s="20"/>
      <c r="C598" s="20"/>
      <c r="D598" s="21" t="str">
        <f>IF(C598="","",IFERROR(INDEX(Deviz!$C$5:$C$204,MATCH(C598,Deviz!$B$5:$B$204,0)),""))</f>
        <v/>
      </c>
      <c r="E598" s="22" t="str">
        <f>IF(C598="","",IFERROR(INDEX(Deviz!$D$5:$D$204,MATCH(C598,Deviz!$B$5:$B$204,0)),""))</f>
        <v/>
      </c>
      <c r="F598" s="23" t="str">
        <f>IF(C598="","",IFERROR(INDEX(Deviz!$F$5:$F$204,MATCH(C598,Deviz!$B$5:$B$204,0)),""))</f>
        <v/>
      </c>
      <c r="G598" s="24"/>
      <c r="H598" s="23" t="str">
        <f t="shared" si="9"/>
        <v/>
      </c>
      <c r="I598" s="20"/>
      <c r="J598" s="25"/>
      <c r="K598" s="26" t="str">
        <f>IF(B598="","",TRIM(IF(AND(C598&lt;&gt;"",D598=""),"Cod inexistent în deviz. ","")&amp;IF(N(G598)&lt;=0,"Lipsește cantitatea. ","")&amp;IF(I598&lt;&gt;"Da","Neconfirmat de beneficiar. ","")&amp;IF(AND(C598&lt;&gt;"",D598&lt;&gt;""),IF(AND(INDEX(Deviz!$H$5:$H$204,MATCH(C598,Deviz!$B$5:$B$204,0))="Suplimentar",INDEX(Deviz!$I$5:$I$204,MATCH(C598,Deviz!$B$5:$B$204,0))&lt;&gt;"Da"),"Suplimentar neaprobat. ",""),"")))</f>
        <v/>
      </c>
    </row>
    <row r="599" spans="1:11" x14ac:dyDescent="0.2">
      <c r="A599" s="1" t="str">
        <f>IF(B599="","",B599&amp;"|"&amp;COUNTIF(INDEX($B:$B,5):B599,B599))</f>
        <v/>
      </c>
      <c r="B599" s="20"/>
      <c r="C599" s="20"/>
      <c r="D599" s="21" t="str">
        <f>IF(C599="","",IFERROR(INDEX(Deviz!$C$5:$C$204,MATCH(C599,Deviz!$B$5:$B$204,0)),""))</f>
        <v/>
      </c>
      <c r="E599" s="22" t="str">
        <f>IF(C599="","",IFERROR(INDEX(Deviz!$D$5:$D$204,MATCH(C599,Deviz!$B$5:$B$204,0)),""))</f>
        <v/>
      </c>
      <c r="F599" s="23" t="str">
        <f>IF(C599="","",IFERROR(INDEX(Deviz!$F$5:$F$204,MATCH(C599,Deviz!$B$5:$B$204,0)),""))</f>
        <v/>
      </c>
      <c r="G599" s="24"/>
      <c r="H599" s="23" t="str">
        <f t="shared" si="9"/>
        <v/>
      </c>
      <c r="I599" s="20"/>
      <c r="J599" s="25"/>
      <c r="K599" s="26" t="str">
        <f>IF(B599="","",TRIM(IF(AND(C599&lt;&gt;"",D599=""),"Cod inexistent în deviz. ","")&amp;IF(N(G599)&lt;=0,"Lipsește cantitatea. ","")&amp;IF(I599&lt;&gt;"Da","Neconfirmat de beneficiar. ","")&amp;IF(AND(C599&lt;&gt;"",D599&lt;&gt;""),IF(AND(INDEX(Deviz!$H$5:$H$204,MATCH(C599,Deviz!$B$5:$B$204,0))="Suplimentar",INDEX(Deviz!$I$5:$I$204,MATCH(C599,Deviz!$B$5:$B$204,0))&lt;&gt;"Da"),"Suplimentar neaprobat. ",""),"")))</f>
        <v/>
      </c>
    </row>
    <row r="600" spans="1:11" x14ac:dyDescent="0.2">
      <c r="A600" s="1" t="str">
        <f>IF(B600="","",B600&amp;"|"&amp;COUNTIF(INDEX($B:$B,5):B600,B600))</f>
        <v/>
      </c>
      <c r="B600" s="20"/>
      <c r="C600" s="20"/>
      <c r="D600" s="21" t="str">
        <f>IF(C600="","",IFERROR(INDEX(Deviz!$C$5:$C$204,MATCH(C600,Deviz!$B$5:$B$204,0)),""))</f>
        <v/>
      </c>
      <c r="E600" s="22" t="str">
        <f>IF(C600="","",IFERROR(INDEX(Deviz!$D$5:$D$204,MATCH(C600,Deviz!$B$5:$B$204,0)),""))</f>
        <v/>
      </c>
      <c r="F600" s="23" t="str">
        <f>IF(C600="","",IFERROR(INDEX(Deviz!$F$5:$F$204,MATCH(C600,Deviz!$B$5:$B$204,0)),""))</f>
        <v/>
      </c>
      <c r="G600" s="24"/>
      <c r="H600" s="23" t="str">
        <f t="shared" si="9"/>
        <v/>
      </c>
      <c r="I600" s="20"/>
      <c r="J600" s="25"/>
      <c r="K600" s="26" t="str">
        <f>IF(B600="","",TRIM(IF(AND(C600&lt;&gt;"",D600=""),"Cod inexistent în deviz. ","")&amp;IF(N(G600)&lt;=0,"Lipsește cantitatea. ","")&amp;IF(I600&lt;&gt;"Da","Neconfirmat de beneficiar. ","")&amp;IF(AND(C600&lt;&gt;"",D600&lt;&gt;""),IF(AND(INDEX(Deviz!$H$5:$H$204,MATCH(C600,Deviz!$B$5:$B$204,0))="Suplimentar",INDEX(Deviz!$I$5:$I$204,MATCH(C600,Deviz!$B$5:$B$204,0))&lt;&gt;"Da"),"Suplimentar neaprobat. ",""),"")))</f>
        <v/>
      </c>
    </row>
    <row r="601" spans="1:11" x14ac:dyDescent="0.2">
      <c r="A601" s="1" t="str">
        <f>IF(B601="","",B601&amp;"|"&amp;COUNTIF(INDEX($B:$B,5):B601,B601))</f>
        <v/>
      </c>
      <c r="B601" s="20"/>
      <c r="C601" s="20"/>
      <c r="D601" s="21" t="str">
        <f>IF(C601="","",IFERROR(INDEX(Deviz!$C$5:$C$204,MATCH(C601,Deviz!$B$5:$B$204,0)),""))</f>
        <v/>
      </c>
      <c r="E601" s="22" t="str">
        <f>IF(C601="","",IFERROR(INDEX(Deviz!$D$5:$D$204,MATCH(C601,Deviz!$B$5:$B$204,0)),""))</f>
        <v/>
      </c>
      <c r="F601" s="23" t="str">
        <f>IF(C601="","",IFERROR(INDEX(Deviz!$F$5:$F$204,MATCH(C601,Deviz!$B$5:$B$204,0)),""))</f>
        <v/>
      </c>
      <c r="G601" s="24"/>
      <c r="H601" s="23" t="str">
        <f t="shared" si="9"/>
        <v/>
      </c>
      <c r="I601" s="20"/>
      <c r="J601" s="25"/>
      <c r="K601" s="26" t="str">
        <f>IF(B601="","",TRIM(IF(AND(C601&lt;&gt;"",D601=""),"Cod inexistent în deviz. ","")&amp;IF(N(G601)&lt;=0,"Lipsește cantitatea. ","")&amp;IF(I601&lt;&gt;"Da","Neconfirmat de beneficiar. ","")&amp;IF(AND(C601&lt;&gt;"",D601&lt;&gt;""),IF(AND(INDEX(Deviz!$H$5:$H$204,MATCH(C601,Deviz!$B$5:$B$204,0))="Suplimentar",INDEX(Deviz!$I$5:$I$204,MATCH(C601,Deviz!$B$5:$B$204,0))&lt;&gt;"Da"),"Suplimentar neaprobat. ",""),"")))</f>
        <v/>
      </c>
    </row>
    <row r="602" spans="1:11" x14ac:dyDescent="0.2">
      <c r="A602" s="1" t="str">
        <f>IF(B602="","",B602&amp;"|"&amp;COUNTIF(INDEX($B:$B,5):B602,B602))</f>
        <v/>
      </c>
      <c r="B602" s="20"/>
      <c r="C602" s="20"/>
      <c r="D602" s="21" t="str">
        <f>IF(C602="","",IFERROR(INDEX(Deviz!$C$5:$C$204,MATCH(C602,Deviz!$B$5:$B$204,0)),""))</f>
        <v/>
      </c>
      <c r="E602" s="22" t="str">
        <f>IF(C602="","",IFERROR(INDEX(Deviz!$D$5:$D$204,MATCH(C602,Deviz!$B$5:$B$204,0)),""))</f>
        <v/>
      </c>
      <c r="F602" s="23" t="str">
        <f>IF(C602="","",IFERROR(INDEX(Deviz!$F$5:$F$204,MATCH(C602,Deviz!$B$5:$B$204,0)),""))</f>
        <v/>
      </c>
      <c r="G602" s="24"/>
      <c r="H602" s="23" t="str">
        <f t="shared" si="9"/>
        <v/>
      </c>
      <c r="I602" s="20"/>
      <c r="J602" s="25"/>
      <c r="K602" s="26" t="str">
        <f>IF(B602="","",TRIM(IF(AND(C602&lt;&gt;"",D602=""),"Cod inexistent în deviz. ","")&amp;IF(N(G602)&lt;=0,"Lipsește cantitatea. ","")&amp;IF(I602&lt;&gt;"Da","Neconfirmat de beneficiar. ","")&amp;IF(AND(C602&lt;&gt;"",D602&lt;&gt;""),IF(AND(INDEX(Deviz!$H$5:$H$204,MATCH(C602,Deviz!$B$5:$B$204,0))="Suplimentar",INDEX(Deviz!$I$5:$I$204,MATCH(C602,Deviz!$B$5:$B$204,0))&lt;&gt;"Da"),"Suplimentar neaprobat. ",""),"")))</f>
        <v/>
      </c>
    </row>
    <row r="603" spans="1:11" x14ac:dyDescent="0.2">
      <c r="A603" s="1" t="str">
        <f>IF(B603="","",B603&amp;"|"&amp;COUNTIF(INDEX($B:$B,5):B603,B603))</f>
        <v/>
      </c>
      <c r="B603" s="20"/>
      <c r="C603" s="20"/>
      <c r="D603" s="21" t="str">
        <f>IF(C603="","",IFERROR(INDEX(Deviz!$C$5:$C$204,MATCH(C603,Deviz!$B$5:$B$204,0)),""))</f>
        <v/>
      </c>
      <c r="E603" s="22" t="str">
        <f>IF(C603="","",IFERROR(INDEX(Deviz!$D$5:$D$204,MATCH(C603,Deviz!$B$5:$B$204,0)),""))</f>
        <v/>
      </c>
      <c r="F603" s="23" t="str">
        <f>IF(C603="","",IFERROR(INDEX(Deviz!$F$5:$F$204,MATCH(C603,Deviz!$B$5:$B$204,0)),""))</f>
        <v/>
      </c>
      <c r="G603" s="24"/>
      <c r="H603" s="23" t="str">
        <f t="shared" si="9"/>
        <v/>
      </c>
      <c r="I603" s="20"/>
      <c r="J603" s="25"/>
      <c r="K603" s="26" t="str">
        <f>IF(B603="","",TRIM(IF(AND(C603&lt;&gt;"",D603=""),"Cod inexistent în deviz. ","")&amp;IF(N(G603)&lt;=0,"Lipsește cantitatea. ","")&amp;IF(I603&lt;&gt;"Da","Neconfirmat de beneficiar. ","")&amp;IF(AND(C603&lt;&gt;"",D603&lt;&gt;""),IF(AND(INDEX(Deviz!$H$5:$H$204,MATCH(C603,Deviz!$B$5:$B$204,0))="Suplimentar",INDEX(Deviz!$I$5:$I$204,MATCH(C603,Deviz!$B$5:$B$204,0))&lt;&gt;"Da"),"Suplimentar neaprobat. ",""),"")))</f>
        <v/>
      </c>
    </row>
    <row r="604" spans="1:11" x14ac:dyDescent="0.2">
      <c r="A604" s="1" t="str">
        <f>IF(B604="","",B604&amp;"|"&amp;COUNTIF(INDEX($B:$B,5):B604,B604))</f>
        <v/>
      </c>
      <c r="B604" s="20"/>
      <c r="C604" s="20"/>
      <c r="D604" s="21" t="str">
        <f>IF(C604="","",IFERROR(INDEX(Deviz!$C$5:$C$204,MATCH(C604,Deviz!$B$5:$B$204,0)),""))</f>
        <v/>
      </c>
      <c r="E604" s="22" t="str">
        <f>IF(C604="","",IFERROR(INDEX(Deviz!$D$5:$D$204,MATCH(C604,Deviz!$B$5:$B$204,0)),""))</f>
        <v/>
      </c>
      <c r="F604" s="23" t="str">
        <f>IF(C604="","",IFERROR(INDEX(Deviz!$F$5:$F$204,MATCH(C604,Deviz!$B$5:$B$204,0)),""))</f>
        <v/>
      </c>
      <c r="G604" s="24"/>
      <c r="H604" s="23" t="str">
        <f t="shared" si="9"/>
        <v/>
      </c>
      <c r="I604" s="20"/>
      <c r="J604" s="25"/>
      <c r="K604" s="26" t="str">
        <f>IF(B604="","",TRIM(IF(AND(C604&lt;&gt;"",D604=""),"Cod inexistent în deviz. ","")&amp;IF(N(G604)&lt;=0,"Lipsește cantitatea. ","")&amp;IF(I604&lt;&gt;"Da","Neconfirmat de beneficiar. ","")&amp;IF(AND(C604&lt;&gt;"",D604&lt;&gt;""),IF(AND(INDEX(Deviz!$H$5:$H$204,MATCH(C604,Deviz!$B$5:$B$204,0))="Suplimentar",INDEX(Deviz!$I$5:$I$204,MATCH(C604,Deviz!$B$5:$B$204,0))&lt;&gt;"Da"),"Suplimentar neaprobat. ",""),"")))</f>
        <v/>
      </c>
    </row>
    <row r="605" spans="1:11" x14ac:dyDescent="0.2">
      <c r="A605" s="1" t="str">
        <f>IF(B605="","",B605&amp;"|"&amp;COUNTIF(INDEX($B:$B,5):B605,B605))</f>
        <v/>
      </c>
      <c r="B605" s="20"/>
      <c r="C605" s="20"/>
      <c r="D605" s="21" t="str">
        <f>IF(C605="","",IFERROR(INDEX(Deviz!$C$5:$C$204,MATCH(C605,Deviz!$B$5:$B$204,0)),""))</f>
        <v/>
      </c>
      <c r="E605" s="22" t="str">
        <f>IF(C605="","",IFERROR(INDEX(Deviz!$D$5:$D$204,MATCH(C605,Deviz!$B$5:$B$204,0)),""))</f>
        <v/>
      </c>
      <c r="F605" s="23" t="str">
        <f>IF(C605="","",IFERROR(INDEX(Deviz!$F$5:$F$204,MATCH(C605,Deviz!$B$5:$B$204,0)),""))</f>
        <v/>
      </c>
      <c r="G605" s="24"/>
      <c r="H605" s="23" t="str">
        <f t="shared" si="9"/>
        <v/>
      </c>
      <c r="I605" s="20"/>
      <c r="J605" s="25"/>
      <c r="K605" s="26" t="str">
        <f>IF(B605="","",TRIM(IF(AND(C605&lt;&gt;"",D605=""),"Cod inexistent în deviz. ","")&amp;IF(N(G605)&lt;=0,"Lipsește cantitatea. ","")&amp;IF(I605&lt;&gt;"Da","Neconfirmat de beneficiar. ","")&amp;IF(AND(C605&lt;&gt;"",D605&lt;&gt;""),IF(AND(INDEX(Deviz!$H$5:$H$204,MATCH(C605,Deviz!$B$5:$B$204,0))="Suplimentar",INDEX(Deviz!$I$5:$I$204,MATCH(C605,Deviz!$B$5:$B$204,0))&lt;&gt;"Da"),"Suplimentar neaprobat. ",""),"")))</f>
        <v/>
      </c>
    </row>
    <row r="606" spans="1:11" x14ac:dyDescent="0.2">
      <c r="A606" s="1" t="str">
        <f>IF(B606="","",B606&amp;"|"&amp;COUNTIF(INDEX($B:$B,5):B606,B606))</f>
        <v/>
      </c>
      <c r="B606" s="20"/>
      <c r="C606" s="20"/>
      <c r="D606" s="21" t="str">
        <f>IF(C606="","",IFERROR(INDEX(Deviz!$C$5:$C$204,MATCH(C606,Deviz!$B$5:$B$204,0)),""))</f>
        <v/>
      </c>
      <c r="E606" s="22" t="str">
        <f>IF(C606="","",IFERROR(INDEX(Deviz!$D$5:$D$204,MATCH(C606,Deviz!$B$5:$B$204,0)),""))</f>
        <v/>
      </c>
      <c r="F606" s="23" t="str">
        <f>IF(C606="","",IFERROR(INDEX(Deviz!$F$5:$F$204,MATCH(C606,Deviz!$B$5:$B$204,0)),""))</f>
        <v/>
      </c>
      <c r="G606" s="24"/>
      <c r="H606" s="23" t="str">
        <f t="shared" si="9"/>
        <v/>
      </c>
      <c r="I606" s="20"/>
      <c r="J606" s="25"/>
      <c r="K606" s="26" t="str">
        <f>IF(B606="","",TRIM(IF(AND(C606&lt;&gt;"",D606=""),"Cod inexistent în deviz. ","")&amp;IF(N(G606)&lt;=0,"Lipsește cantitatea. ","")&amp;IF(I606&lt;&gt;"Da","Neconfirmat de beneficiar. ","")&amp;IF(AND(C606&lt;&gt;"",D606&lt;&gt;""),IF(AND(INDEX(Deviz!$H$5:$H$204,MATCH(C606,Deviz!$B$5:$B$204,0))="Suplimentar",INDEX(Deviz!$I$5:$I$204,MATCH(C606,Deviz!$B$5:$B$204,0))&lt;&gt;"Da"),"Suplimentar neaprobat. ",""),"")))</f>
        <v/>
      </c>
    </row>
    <row r="607" spans="1:11" x14ac:dyDescent="0.2">
      <c r="A607" s="1" t="str">
        <f>IF(B607="","",B607&amp;"|"&amp;COUNTIF(INDEX($B:$B,5):B607,B607))</f>
        <v/>
      </c>
      <c r="B607" s="20"/>
      <c r="C607" s="20"/>
      <c r="D607" s="21" t="str">
        <f>IF(C607="","",IFERROR(INDEX(Deviz!$C$5:$C$204,MATCH(C607,Deviz!$B$5:$B$204,0)),""))</f>
        <v/>
      </c>
      <c r="E607" s="22" t="str">
        <f>IF(C607="","",IFERROR(INDEX(Deviz!$D$5:$D$204,MATCH(C607,Deviz!$B$5:$B$204,0)),""))</f>
        <v/>
      </c>
      <c r="F607" s="23" t="str">
        <f>IF(C607="","",IFERROR(INDEX(Deviz!$F$5:$F$204,MATCH(C607,Deviz!$B$5:$B$204,0)),""))</f>
        <v/>
      </c>
      <c r="G607" s="24"/>
      <c r="H607" s="23" t="str">
        <f t="shared" si="9"/>
        <v/>
      </c>
      <c r="I607" s="20"/>
      <c r="J607" s="25"/>
      <c r="K607" s="26" t="str">
        <f>IF(B607="","",TRIM(IF(AND(C607&lt;&gt;"",D607=""),"Cod inexistent în deviz. ","")&amp;IF(N(G607)&lt;=0,"Lipsește cantitatea. ","")&amp;IF(I607&lt;&gt;"Da","Neconfirmat de beneficiar. ","")&amp;IF(AND(C607&lt;&gt;"",D607&lt;&gt;""),IF(AND(INDEX(Deviz!$H$5:$H$204,MATCH(C607,Deviz!$B$5:$B$204,0))="Suplimentar",INDEX(Deviz!$I$5:$I$204,MATCH(C607,Deviz!$B$5:$B$204,0))&lt;&gt;"Da"),"Suplimentar neaprobat. ",""),"")))</f>
        <v/>
      </c>
    </row>
    <row r="608" spans="1:11" x14ac:dyDescent="0.2">
      <c r="A608" s="1" t="str">
        <f>IF(B608="","",B608&amp;"|"&amp;COUNTIF(INDEX($B:$B,5):B608,B608))</f>
        <v/>
      </c>
      <c r="B608" s="20"/>
      <c r="C608" s="20"/>
      <c r="D608" s="21" t="str">
        <f>IF(C608="","",IFERROR(INDEX(Deviz!$C$5:$C$204,MATCH(C608,Deviz!$B$5:$B$204,0)),""))</f>
        <v/>
      </c>
      <c r="E608" s="22" t="str">
        <f>IF(C608="","",IFERROR(INDEX(Deviz!$D$5:$D$204,MATCH(C608,Deviz!$B$5:$B$204,0)),""))</f>
        <v/>
      </c>
      <c r="F608" s="23" t="str">
        <f>IF(C608="","",IFERROR(INDEX(Deviz!$F$5:$F$204,MATCH(C608,Deviz!$B$5:$B$204,0)),""))</f>
        <v/>
      </c>
      <c r="G608" s="24"/>
      <c r="H608" s="23" t="str">
        <f t="shared" si="9"/>
        <v/>
      </c>
      <c r="I608" s="20"/>
      <c r="J608" s="25"/>
      <c r="K608" s="26" t="str">
        <f>IF(B608="","",TRIM(IF(AND(C608&lt;&gt;"",D608=""),"Cod inexistent în deviz. ","")&amp;IF(N(G608)&lt;=0,"Lipsește cantitatea. ","")&amp;IF(I608&lt;&gt;"Da","Neconfirmat de beneficiar. ","")&amp;IF(AND(C608&lt;&gt;"",D608&lt;&gt;""),IF(AND(INDEX(Deviz!$H$5:$H$204,MATCH(C608,Deviz!$B$5:$B$204,0))="Suplimentar",INDEX(Deviz!$I$5:$I$204,MATCH(C608,Deviz!$B$5:$B$204,0))&lt;&gt;"Da"),"Suplimentar neaprobat. ",""),"")))</f>
        <v/>
      </c>
    </row>
    <row r="609" spans="1:11" x14ac:dyDescent="0.2">
      <c r="A609" s="1" t="str">
        <f>IF(B609="","",B609&amp;"|"&amp;COUNTIF(INDEX($B:$B,5):B609,B609))</f>
        <v/>
      </c>
      <c r="B609" s="20"/>
      <c r="C609" s="20"/>
      <c r="D609" s="21" t="str">
        <f>IF(C609="","",IFERROR(INDEX(Deviz!$C$5:$C$204,MATCH(C609,Deviz!$B$5:$B$204,0)),""))</f>
        <v/>
      </c>
      <c r="E609" s="22" t="str">
        <f>IF(C609="","",IFERROR(INDEX(Deviz!$D$5:$D$204,MATCH(C609,Deviz!$B$5:$B$204,0)),""))</f>
        <v/>
      </c>
      <c r="F609" s="23" t="str">
        <f>IF(C609="","",IFERROR(INDEX(Deviz!$F$5:$F$204,MATCH(C609,Deviz!$B$5:$B$204,0)),""))</f>
        <v/>
      </c>
      <c r="G609" s="24"/>
      <c r="H609" s="23" t="str">
        <f t="shared" si="9"/>
        <v/>
      </c>
      <c r="I609" s="20"/>
      <c r="J609" s="25"/>
      <c r="K609" s="26" t="str">
        <f>IF(B609="","",TRIM(IF(AND(C609&lt;&gt;"",D609=""),"Cod inexistent în deviz. ","")&amp;IF(N(G609)&lt;=0,"Lipsește cantitatea. ","")&amp;IF(I609&lt;&gt;"Da","Neconfirmat de beneficiar. ","")&amp;IF(AND(C609&lt;&gt;"",D609&lt;&gt;""),IF(AND(INDEX(Deviz!$H$5:$H$204,MATCH(C609,Deviz!$B$5:$B$204,0))="Suplimentar",INDEX(Deviz!$I$5:$I$204,MATCH(C609,Deviz!$B$5:$B$204,0))&lt;&gt;"Da"),"Suplimentar neaprobat. ",""),"")))</f>
        <v/>
      </c>
    </row>
    <row r="610" spans="1:11" x14ac:dyDescent="0.2">
      <c r="A610" s="1" t="str">
        <f>IF(B610="","",B610&amp;"|"&amp;COUNTIF(INDEX($B:$B,5):B610,B610))</f>
        <v/>
      </c>
      <c r="B610" s="20"/>
      <c r="C610" s="20"/>
      <c r="D610" s="21" t="str">
        <f>IF(C610="","",IFERROR(INDEX(Deviz!$C$5:$C$204,MATCH(C610,Deviz!$B$5:$B$204,0)),""))</f>
        <v/>
      </c>
      <c r="E610" s="22" t="str">
        <f>IF(C610="","",IFERROR(INDEX(Deviz!$D$5:$D$204,MATCH(C610,Deviz!$B$5:$B$204,0)),""))</f>
        <v/>
      </c>
      <c r="F610" s="23" t="str">
        <f>IF(C610="","",IFERROR(INDEX(Deviz!$F$5:$F$204,MATCH(C610,Deviz!$B$5:$B$204,0)),""))</f>
        <v/>
      </c>
      <c r="G610" s="24"/>
      <c r="H610" s="23" t="str">
        <f t="shared" si="9"/>
        <v/>
      </c>
      <c r="I610" s="20"/>
      <c r="J610" s="25"/>
      <c r="K610" s="26" t="str">
        <f>IF(B610="","",TRIM(IF(AND(C610&lt;&gt;"",D610=""),"Cod inexistent în deviz. ","")&amp;IF(N(G610)&lt;=0,"Lipsește cantitatea. ","")&amp;IF(I610&lt;&gt;"Da","Neconfirmat de beneficiar. ","")&amp;IF(AND(C610&lt;&gt;"",D610&lt;&gt;""),IF(AND(INDEX(Deviz!$H$5:$H$204,MATCH(C610,Deviz!$B$5:$B$204,0))="Suplimentar",INDEX(Deviz!$I$5:$I$204,MATCH(C610,Deviz!$B$5:$B$204,0))&lt;&gt;"Da"),"Suplimentar neaprobat. ",""),"")))</f>
        <v/>
      </c>
    </row>
    <row r="611" spans="1:11" x14ac:dyDescent="0.2">
      <c r="A611" s="1" t="str">
        <f>IF(B611="","",B611&amp;"|"&amp;COUNTIF(INDEX($B:$B,5):B611,B611))</f>
        <v/>
      </c>
      <c r="B611" s="20"/>
      <c r="C611" s="20"/>
      <c r="D611" s="21" t="str">
        <f>IF(C611="","",IFERROR(INDEX(Deviz!$C$5:$C$204,MATCH(C611,Deviz!$B$5:$B$204,0)),""))</f>
        <v/>
      </c>
      <c r="E611" s="22" t="str">
        <f>IF(C611="","",IFERROR(INDEX(Deviz!$D$5:$D$204,MATCH(C611,Deviz!$B$5:$B$204,0)),""))</f>
        <v/>
      </c>
      <c r="F611" s="23" t="str">
        <f>IF(C611="","",IFERROR(INDEX(Deviz!$F$5:$F$204,MATCH(C611,Deviz!$B$5:$B$204,0)),""))</f>
        <v/>
      </c>
      <c r="G611" s="24"/>
      <c r="H611" s="23" t="str">
        <f t="shared" si="9"/>
        <v/>
      </c>
      <c r="I611" s="20"/>
      <c r="J611" s="25"/>
      <c r="K611" s="26" t="str">
        <f>IF(B611="","",TRIM(IF(AND(C611&lt;&gt;"",D611=""),"Cod inexistent în deviz. ","")&amp;IF(N(G611)&lt;=0,"Lipsește cantitatea. ","")&amp;IF(I611&lt;&gt;"Da","Neconfirmat de beneficiar. ","")&amp;IF(AND(C611&lt;&gt;"",D611&lt;&gt;""),IF(AND(INDEX(Deviz!$H$5:$H$204,MATCH(C611,Deviz!$B$5:$B$204,0))="Suplimentar",INDEX(Deviz!$I$5:$I$204,MATCH(C611,Deviz!$B$5:$B$204,0))&lt;&gt;"Da"),"Suplimentar neaprobat. ",""),"")))</f>
        <v/>
      </c>
    </row>
    <row r="612" spans="1:11" x14ac:dyDescent="0.2">
      <c r="A612" s="1" t="str">
        <f>IF(B612="","",B612&amp;"|"&amp;COUNTIF(INDEX($B:$B,5):B612,B612))</f>
        <v/>
      </c>
      <c r="B612" s="20"/>
      <c r="C612" s="20"/>
      <c r="D612" s="21" t="str">
        <f>IF(C612="","",IFERROR(INDEX(Deviz!$C$5:$C$204,MATCH(C612,Deviz!$B$5:$B$204,0)),""))</f>
        <v/>
      </c>
      <c r="E612" s="22" t="str">
        <f>IF(C612="","",IFERROR(INDEX(Deviz!$D$5:$D$204,MATCH(C612,Deviz!$B$5:$B$204,0)),""))</f>
        <v/>
      </c>
      <c r="F612" s="23" t="str">
        <f>IF(C612="","",IFERROR(INDEX(Deviz!$F$5:$F$204,MATCH(C612,Deviz!$B$5:$B$204,0)),""))</f>
        <v/>
      </c>
      <c r="G612" s="24"/>
      <c r="H612" s="23" t="str">
        <f t="shared" si="9"/>
        <v/>
      </c>
      <c r="I612" s="20"/>
      <c r="J612" s="25"/>
      <c r="K612" s="26" t="str">
        <f>IF(B612="","",TRIM(IF(AND(C612&lt;&gt;"",D612=""),"Cod inexistent în deviz. ","")&amp;IF(N(G612)&lt;=0,"Lipsește cantitatea. ","")&amp;IF(I612&lt;&gt;"Da","Neconfirmat de beneficiar. ","")&amp;IF(AND(C612&lt;&gt;"",D612&lt;&gt;""),IF(AND(INDEX(Deviz!$H$5:$H$204,MATCH(C612,Deviz!$B$5:$B$204,0))="Suplimentar",INDEX(Deviz!$I$5:$I$204,MATCH(C612,Deviz!$B$5:$B$204,0))&lt;&gt;"Da"),"Suplimentar neaprobat. ",""),"")))</f>
        <v/>
      </c>
    </row>
    <row r="613" spans="1:11" x14ac:dyDescent="0.2">
      <c r="A613" s="1" t="str">
        <f>IF(B613="","",B613&amp;"|"&amp;COUNTIF(INDEX($B:$B,5):B613,B613))</f>
        <v/>
      </c>
      <c r="B613" s="20"/>
      <c r="C613" s="20"/>
      <c r="D613" s="21" t="str">
        <f>IF(C613="","",IFERROR(INDEX(Deviz!$C$5:$C$204,MATCH(C613,Deviz!$B$5:$B$204,0)),""))</f>
        <v/>
      </c>
      <c r="E613" s="22" t="str">
        <f>IF(C613="","",IFERROR(INDEX(Deviz!$D$5:$D$204,MATCH(C613,Deviz!$B$5:$B$204,0)),""))</f>
        <v/>
      </c>
      <c r="F613" s="23" t="str">
        <f>IF(C613="","",IFERROR(INDEX(Deviz!$F$5:$F$204,MATCH(C613,Deviz!$B$5:$B$204,0)),""))</f>
        <v/>
      </c>
      <c r="G613" s="24"/>
      <c r="H613" s="23" t="str">
        <f t="shared" si="9"/>
        <v/>
      </c>
      <c r="I613" s="20"/>
      <c r="J613" s="25"/>
      <c r="K613" s="26" t="str">
        <f>IF(B613="","",TRIM(IF(AND(C613&lt;&gt;"",D613=""),"Cod inexistent în deviz. ","")&amp;IF(N(G613)&lt;=0,"Lipsește cantitatea. ","")&amp;IF(I613&lt;&gt;"Da","Neconfirmat de beneficiar. ","")&amp;IF(AND(C613&lt;&gt;"",D613&lt;&gt;""),IF(AND(INDEX(Deviz!$H$5:$H$204,MATCH(C613,Deviz!$B$5:$B$204,0))="Suplimentar",INDEX(Deviz!$I$5:$I$204,MATCH(C613,Deviz!$B$5:$B$204,0))&lt;&gt;"Da"),"Suplimentar neaprobat. ",""),"")))</f>
        <v/>
      </c>
    </row>
    <row r="614" spans="1:11" x14ac:dyDescent="0.2">
      <c r="A614" s="1" t="str">
        <f>IF(B614="","",B614&amp;"|"&amp;COUNTIF(INDEX($B:$B,5):B614,B614))</f>
        <v/>
      </c>
      <c r="B614" s="20"/>
      <c r="C614" s="20"/>
      <c r="D614" s="21" t="str">
        <f>IF(C614="","",IFERROR(INDEX(Deviz!$C$5:$C$204,MATCH(C614,Deviz!$B$5:$B$204,0)),""))</f>
        <v/>
      </c>
      <c r="E614" s="22" t="str">
        <f>IF(C614="","",IFERROR(INDEX(Deviz!$D$5:$D$204,MATCH(C614,Deviz!$B$5:$B$204,0)),""))</f>
        <v/>
      </c>
      <c r="F614" s="23" t="str">
        <f>IF(C614="","",IFERROR(INDEX(Deviz!$F$5:$F$204,MATCH(C614,Deviz!$B$5:$B$204,0)),""))</f>
        <v/>
      </c>
      <c r="G614" s="24"/>
      <c r="H614" s="23" t="str">
        <f t="shared" si="9"/>
        <v/>
      </c>
      <c r="I614" s="20"/>
      <c r="J614" s="25"/>
      <c r="K614" s="26" t="str">
        <f>IF(B614="","",TRIM(IF(AND(C614&lt;&gt;"",D614=""),"Cod inexistent în deviz. ","")&amp;IF(N(G614)&lt;=0,"Lipsește cantitatea. ","")&amp;IF(I614&lt;&gt;"Da","Neconfirmat de beneficiar. ","")&amp;IF(AND(C614&lt;&gt;"",D614&lt;&gt;""),IF(AND(INDEX(Deviz!$H$5:$H$204,MATCH(C614,Deviz!$B$5:$B$204,0))="Suplimentar",INDEX(Deviz!$I$5:$I$204,MATCH(C614,Deviz!$B$5:$B$204,0))&lt;&gt;"Da"),"Suplimentar neaprobat. ",""),"")))</f>
        <v/>
      </c>
    </row>
    <row r="615" spans="1:11" x14ac:dyDescent="0.2">
      <c r="A615" s="1" t="str">
        <f>IF(B615="","",B615&amp;"|"&amp;COUNTIF(INDEX($B:$B,5):B615,B615))</f>
        <v/>
      </c>
      <c r="B615" s="20"/>
      <c r="C615" s="20"/>
      <c r="D615" s="21" t="str">
        <f>IF(C615="","",IFERROR(INDEX(Deviz!$C$5:$C$204,MATCH(C615,Deviz!$B$5:$B$204,0)),""))</f>
        <v/>
      </c>
      <c r="E615" s="22" t="str">
        <f>IF(C615="","",IFERROR(INDEX(Deviz!$D$5:$D$204,MATCH(C615,Deviz!$B$5:$B$204,0)),""))</f>
        <v/>
      </c>
      <c r="F615" s="23" t="str">
        <f>IF(C615="","",IFERROR(INDEX(Deviz!$F$5:$F$204,MATCH(C615,Deviz!$B$5:$B$204,0)),""))</f>
        <v/>
      </c>
      <c r="G615" s="24"/>
      <c r="H615" s="23" t="str">
        <f t="shared" si="9"/>
        <v/>
      </c>
      <c r="I615" s="20"/>
      <c r="J615" s="25"/>
      <c r="K615" s="26" t="str">
        <f>IF(B615="","",TRIM(IF(AND(C615&lt;&gt;"",D615=""),"Cod inexistent în deviz. ","")&amp;IF(N(G615)&lt;=0,"Lipsește cantitatea. ","")&amp;IF(I615&lt;&gt;"Da","Neconfirmat de beneficiar. ","")&amp;IF(AND(C615&lt;&gt;"",D615&lt;&gt;""),IF(AND(INDEX(Deviz!$H$5:$H$204,MATCH(C615,Deviz!$B$5:$B$204,0))="Suplimentar",INDEX(Deviz!$I$5:$I$204,MATCH(C615,Deviz!$B$5:$B$204,0))&lt;&gt;"Da"),"Suplimentar neaprobat. ",""),"")))</f>
        <v/>
      </c>
    </row>
    <row r="616" spans="1:11" x14ac:dyDescent="0.2">
      <c r="A616" s="1" t="str">
        <f>IF(B616="","",B616&amp;"|"&amp;COUNTIF(INDEX($B:$B,5):B616,B616))</f>
        <v/>
      </c>
      <c r="B616" s="20"/>
      <c r="C616" s="20"/>
      <c r="D616" s="21" t="str">
        <f>IF(C616="","",IFERROR(INDEX(Deviz!$C$5:$C$204,MATCH(C616,Deviz!$B$5:$B$204,0)),""))</f>
        <v/>
      </c>
      <c r="E616" s="22" t="str">
        <f>IF(C616="","",IFERROR(INDEX(Deviz!$D$5:$D$204,MATCH(C616,Deviz!$B$5:$B$204,0)),""))</f>
        <v/>
      </c>
      <c r="F616" s="23" t="str">
        <f>IF(C616="","",IFERROR(INDEX(Deviz!$F$5:$F$204,MATCH(C616,Deviz!$B$5:$B$204,0)),""))</f>
        <v/>
      </c>
      <c r="G616" s="24"/>
      <c r="H616" s="23" t="str">
        <f t="shared" si="9"/>
        <v/>
      </c>
      <c r="I616" s="20"/>
      <c r="J616" s="25"/>
      <c r="K616" s="26" t="str">
        <f>IF(B616="","",TRIM(IF(AND(C616&lt;&gt;"",D616=""),"Cod inexistent în deviz. ","")&amp;IF(N(G616)&lt;=0,"Lipsește cantitatea. ","")&amp;IF(I616&lt;&gt;"Da","Neconfirmat de beneficiar. ","")&amp;IF(AND(C616&lt;&gt;"",D616&lt;&gt;""),IF(AND(INDEX(Deviz!$H$5:$H$204,MATCH(C616,Deviz!$B$5:$B$204,0))="Suplimentar",INDEX(Deviz!$I$5:$I$204,MATCH(C616,Deviz!$B$5:$B$204,0))&lt;&gt;"Da"),"Suplimentar neaprobat. ",""),"")))</f>
        <v/>
      </c>
    </row>
    <row r="617" spans="1:11" x14ac:dyDescent="0.2">
      <c r="A617" s="1" t="str">
        <f>IF(B617="","",B617&amp;"|"&amp;COUNTIF(INDEX($B:$B,5):B617,B617))</f>
        <v/>
      </c>
      <c r="B617" s="20"/>
      <c r="C617" s="20"/>
      <c r="D617" s="21" t="str">
        <f>IF(C617="","",IFERROR(INDEX(Deviz!$C$5:$C$204,MATCH(C617,Deviz!$B$5:$B$204,0)),""))</f>
        <v/>
      </c>
      <c r="E617" s="22" t="str">
        <f>IF(C617="","",IFERROR(INDEX(Deviz!$D$5:$D$204,MATCH(C617,Deviz!$B$5:$B$204,0)),""))</f>
        <v/>
      </c>
      <c r="F617" s="23" t="str">
        <f>IF(C617="","",IFERROR(INDEX(Deviz!$F$5:$F$204,MATCH(C617,Deviz!$B$5:$B$204,0)),""))</f>
        <v/>
      </c>
      <c r="G617" s="24"/>
      <c r="H617" s="23" t="str">
        <f t="shared" si="9"/>
        <v/>
      </c>
      <c r="I617" s="20"/>
      <c r="J617" s="25"/>
      <c r="K617" s="26" t="str">
        <f>IF(B617="","",TRIM(IF(AND(C617&lt;&gt;"",D617=""),"Cod inexistent în deviz. ","")&amp;IF(N(G617)&lt;=0,"Lipsește cantitatea. ","")&amp;IF(I617&lt;&gt;"Da","Neconfirmat de beneficiar. ","")&amp;IF(AND(C617&lt;&gt;"",D617&lt;&gt;""),IF(AND(INDEX(Deviz!$H$5:$H$204,MATCH(C617,Deviz!$B$5:$B$204,0))="Suplimentar",INDEX(Deviz!$I$5:$I$204,MATCH(C617,Deviz!$B$5:$B$204,0))&lt;&gt;"Da"),"Suplimentar neaprobat. ",""),"")))</f>
        <v/>
      </c>
    </row>
    <row r="618" spans="1:11" x14ac:dyDescent="0.2">
      <c r="A618" s="1" t="str">
        <f>IF(B618="","",B618&amp;"|"&amp;COUNTIF(INDEX($B:$B,5):B618,B618))</f>
        <v/>
      </c>
      <c r="B618" s="20"/>
      <c r="C618" s="20"/>
      <c r="D618" s="21" t="str">
        <f>IF(C618="","",IFERROR(INDEX(Deviz!$C$5:$C$204,MATCH(C618,Deviz!$B$5:$B$204,0)),""))</f>
        <v/>
      </c>
      <c r="E618" s="22" t="str">
        <f>IF(C618="","",IFERROR(INDEX(Deviz!$D$5:$D$204,MATCH(C618,Deviz!$B$5:$B$204,0)),""))</f>
        <v/>
      </c>
      <c r="F618" s="23" t="str">
        <f>IF(C618="","",IFERROR(INDEX(Deviz!$F$5:$F$204,MATCH(C618,Deviz!$B$5:$B$204,0)),""))</f>
        <v/>
      </c>
      <c r="G618" s="24"/>
      <c r="H618" s="23" t="str">
        <f t="shared" si="9"/>
        <v/>
      </c>
      <c r="I618" s="20"/>
      <c r="J618" s="25"/>
      <c r="K618" s="26" t="str">
        <f>IF(B618="","",TRIM(IF(AND(C618&lt;&gt;"",D618=""),"Cod inexistent în deviz. ","")&amp;IF(N(G618)&lt;=0,"Lipsește cantitatea. ","")&amp;IF(I618&lt;&gt;"Da","Neconfirmat de beneficiar. ","")&amp;IF(AND(C618&lt;&gt;"",D618&lt;&gt;""),IF(AND(INDEX(Deviz!$H$5:$H$204,MATCH(C618,Deviz!$B$5:$B$204,0))="Suplimentar",INDEX(Deviz!$I$5:$I$204,MATCH(C618,Deviz!$B$5:$B$204,0))&lt;&gt;"Da"),"Suplimentar neaprobat. ",""),"")))</f>
        <v/>
      </c>
    </row>
    <row r="619" spans="1:11" x14ac:dyDescent="0.2">
      <c r="A619" s="1" t="str">
        <f>IF(B619="","",B619&amp;"|"&amp;COUNTIF(INDEX($B:$B,5):B619,B619))</f>
        <v/>
      </c>
      <c r="B619" s="20"/>
      <c r="C619" s="20"/>
      <c r="D619" s="21" t="str">
        <f>IF(C619="","",IFERROR(INDEX(Deviz!$C$5:$C$204,MATCH(C619,Deviz!$B$5:$B$204,0)),""))</f>
        <v/>
      </c>
      <c r="E619" s="22" t="str">
        <f>IF(C619="","",IFERROR(INDEX(Deviz!$D$5:$D$204,MATCH(C619,Deviz!$B$5:$B$204,0)),""))</f>
        <v/>
      </c>
      <c r="F619" s="23" t="str">
        <f>IF(C619="","",IFERROR(INDEX(Deviz!$F$5:$F$204,MATCH(C619,Deviz!$B$5:$B$204,0)),""))</f>
        <v/>
      </c>
      <c r="G619" s="24"/>
      <c r="H619" s="23" t="str">
        <f t="shared" si="9"/>
        <v/>
      </c>
      <c r="I619" s="20"/>
      <c r="J619" s="25"/>
      <c r="K619" s="26" t="str">
        <f>IF(B619="","",TRIM(IF(AND(C619&lt;&gt;"",D619=""),"Cod inexistent în deviz. ","")&amp;IF(N(G619)&lt;=0,"Lipsește cantitatea. ","")&amp;IF(I619&lt;&gt;"Da","Neconfirmat de beneficiar. ","")&amp;IF(AND(C619&lt;&gt;"",D619&lt;&gt;""),IF(AND(INDEX(Deviz!$H$5:$H$204,MATCH(C619,Deviz!$B$5:$B$204,0))="Suplimentar",INDEX(Deviz!$I$5:$I$204,MATCH(C619,Deviz!$B$5:$B$204,0))&lt;&gt;"Da"),"Suplimentar neaprobat. ",""),"")))</f>
        <v/>
      </c>
    </row>
    <row r="620" spans="1:11" x14ac:dyDescent="0.2">
      <c r="A620" s="1" t="str">
        <f>IF(B620="","",B620&amp;"|"&amp;COUNTIF(INDEX($B:$B,5):B620,B620))</f>
        <v/>
      </c>
      <c r="B620" s="20"/>
      <c r="C620" s="20"/>
      <c r="D620" s="21" t="str">
        <f>IF(C620="","",IFERROR(INDEX(Deviz!$C$5:$C$204,MATCH(C620,Deviz!$B$5:$B$204,0)),""))</f>
        <v/>
      </c>
      <c r="E620" s="22" t="str">
        <f>IF(C620="","",IFERROR(INDEX(Deviz!$D$5:$D$204,MATCH(C620,Deviz!$B$5:$B$204,0)),""))</f>
        <v/>
      </c>
      <c r="F620" s="23" t="str">
        <f>IF(C620="","",IFERROR(INDEX(Deviz!$F$5:$F$204,MATCH(C620,Deviz!$B$5:$B$204,0)),""))</f>
        <v/>
      </c>
      <c r="G620" s="24"/>
      <c r="H620" s="23" t="str">
        <f t="shared" si="9"/>
        <v/>
      </c>
      <c r="I620" s="20"/>
      <c r="J620" s="25"/>
      <c r="K620" s="26" t="str">
        <f>IF(B620="","",TRIM(IF(AND(C620&lt;&gt;"",D620=""),"Cod inexistent în deviz. ","")&amp;IF(N(G620)&lt;=0,"Lipsește cantitatea. ","")&amp;IF(I620&lt;&gt;"Da","Neconfirmat de beneficiar. ","")&amp;IF(AND(C620&lt;&gt;"",D620&lt;&gt;""),IF(AND(INDEX(Deviz!$H$5:$H$204,MATCH(C620,Deviz!$B$5:$B$204,0))="Suplimentar",INDEX(Deviz!$I$5:$I$204,MATCH(C620,Deviz!$B$5:$B$204,0))&lt;&gt;"Da"),"Suplimentar neaprobat. ",""),"")))</f>
        <v/>
      </c>
    </row>
    <row r="621" spans="1:11" x14ac:dyDescent="0.2">
      <c r="A621" s="1" t="str">
        <f>IF(B621="","",B621&amp;"|"&amp;COUNTIF(INDEX($B:$B,5):B621,B621))</f>
        <v/>
      </c>
      <c r="B621" s="20"/>
      <c r="C621" s="20"/>
      <c r="D621" s="21" t="str">
        <f>IF(C621="","",IFERROR(INDEX(Deviz!$C$5:$C$204,MATCH(C621,Deviz!$B$5:$B$204,0)),""))</f>
        <v/>
      </c>
      <c r="E621" s="22" t="str">
        <f>IF(C621="","",IFERROR(INDEX(Deviz!$D$5:$D$204,MATCH(C621,Deviz!$B$5:$B$204,0)),""))</f>
        <v/>
      </c>
      <c r="F621" s="23" t="str">
        <f>IF(C621="","",IFERROR(INDEX(Deviz!$F$5:$F$204,MATCH(C621,Deviz!$B$5:$B$204,0)),""))</f>
        <v/>
      </c>
      <c r="G621" s="24"/>
      <c r="H621" s="23" t="str">
        <f t="shared" si="9"/>
        <v/>
      </c>
      <c r="I621" s="20"/>
      <c r="J621" s="25"/>
      <c r="K621" s="26" t="str">
        <f>IF(B621="","",TRIM(IF(AND(C621&lt;&gt;"",D621=""),"Cod inexistent în deviz. ","")&amp;IF(N(G621)&lt;=0,"Lipsește cantitatea. ","")&amp;IF(I621&lt;&gt;"Da","Neconfirmat de beneficiar. ","")&amp;IF(AND(C621&lt;&gt;"",D621&lt;&gt;""),IF(AND(INDEX(Deviz!$H$5:$H$204,MATCH(C621,Deviz!$B$5:$B$204,0))="Suplimentar",INDEX(Deviz!$I$5:$I$204,MATCH(C621,Deviz!$B$5:$B$204,0))&lt;&gt;"Da"),"Suplimentar neaprobat. ",""),"")))</f>
        <v/>
      </c>
    </row>
    <row r="622" spans="1:11" x14ac:dyDescent="0.2">
      <c r="A622" s="1" t="str">
        <f>IF(B622="","",B622&amp;"|"&amp;COUNTIF(INDEX($B:$B,5):B622,B622))</f>
        <v/>
      </c>
      <c r="B622" s="20"/>
      <c r="C622" s="20"/>
      <c r="D622" s="21" t="str">
        <f>IF(C622="","",IFERROR(INDEX(Deviz!$C$5:$C$204,MATCH(C622,Deviz!$B$5:$B$204,0)),""))</f>
        <v/>
      </c>
      <c r="E622" s="22" t="str">
        <f>IF(C622="","",IFERROR(INDEX(Deviz!$D$5:$D$204,MATCH(C622,Deviz!$B$5:$B$204,0)),""))</f>
        <v/>
      </c>
      <c r="F622" s="23" t="str">
        <f>IF(C622="","",IFERROR(INDEX(Deviz!$F$5:$F$204,MATCH(C622,Deviz!$B$5:$B$204,0)),""))</f>
        <v/>
      </c>
      <c r="G622" s="24"/>
      <c r="H622" s="23" t="str">
        <f t="shared" si="9"/>
        <v/>
      </c>
      <c r="I622" s="20"/>
      <c r="J622" s="25"/>
      <c r="K622" s="26" t="str">
        <f>IF(B622="","",TRIM(IF(AND(C622&lt;&gt;"",D622=""),"Cod inexistent în deviz. ","")&amp;IF(N(G622)&lt;=0,"Lipsește cantitatea. ","")&amp;IF(I622&lt;&gt;"Da","Neconfirmat de beneficiar. ","")&amp;IF(AND(C622&lt;&gt;"",D622&lt;&gt;""),IF(AND(INDEX(Deviz!$H$5:$H$204,MATCH(C622,Deviz!$B$5:$B$204,0))="Suplimentar",INDEX(Deviz!$I$5:$I$204,MATCH(C622,Deviz!$B$5:$B$204,0))&lt;&gt;"Da"),"Suplimentar neaprobat. ",""),"")))</f>
        <v/>
      </c>
    </row>
    <row r="623" spans="1:11" x14ac:dyDescent="0.2">
      <c r="A623" s="1" t="str">
        <f>IF(B623="","",B623&amp;"|"&amp;COUNTIF(INDEX($B:$B,5):B623,B623))</f>
        <v/>
      </c>
      <c r="B623" s="20"/>
      <c r="C623" s="20"/>
      <c r="D623" s="21" t="str">
        <f>IF(C623="","",IFERROR(INDEX(Deviz!$C$5:$C$204,MATCH(C623,Deviz!$B$5:$B$204,0)),""))</f>
        <v/>
      </c>
      <c r="E623" s="22" t="str">
        <f>IF(C623="","",IFERROR(INDEX(Deviz!$D$5:$D$204,MATCH(C623,Deviz!$B$5:$B$204,0)),""))</f>
        <v/>
      </c>
      <c r="F623" s="23" t="str">
        <f>IF(C623="","",IFERROR(INDEX(Deviz!$F$5:$F$204,MATCH(C623,Deviz!$B$5:$B$204,0)),""))</f>
        <v/>
      </c>
      <c r="G623" s="24"/>
      <c r="H623" s="23" t="str">
        <f t="shared" si="9"/>
        <v/>
      </c>
      <c r="I623" s="20"/>
      <c r="J623" s="25"/>
      <c r="K623" s="26" t="str">
        <f>IF(B623="","",TRIM(IF(AND(C623&lt;&gt;"",D623=""),"Cod inexistent în deviz. ","")&amp;IF(N(G623)&lt;=0,"Lipsește cantitatea. ","")&amp;IF(I623&lt;&gt;"Da","Neconfirmat de beneficiar. ","")&amp;IF(AND(C623&lt;&gt;"",D623&lt;&gt;""),IF(AND(INDEX(Deviz!$H$5:$H$204,MATCH(C623,Deviz!$B$5:$B$204,0))="Suplimentar",INDEX(Deviz!$I$5:$I$204,MATCH(C623,Deviz!$B$5:$B$204,0))&lt;&gt;"Da"),"Suplimentar neaprobat. ",""),"")))</f>
        <v/>
      </c>
    </row>
    <row r="624" spans="1:11" x14ac:dyDescent="0.2">
      <c r="A624" s="1" t="str">
        <f>IF(B624="","",B624&amp;"|"&amp;COUNTIF(INDEX($B:$B,5):B624,B624))</f>
        <v/>
      </c>
      <c r="B624" s="20"/>
      <c r="C624" s="20"/>
      <c r="D624" s="21" t="str">
        <f>IF(C624="","",IFERROR(INDEX(Deviz!$C$5:$C$204,MATCH(C624,Deviz!$B$5:$B$204,0)),""))</f>
        <v/>
      </c>
      <c r="E624" s="22" t="str">
        <f>IF(C624="","",IFERROR(INDEX(Deviz!$D$5:$D$204,MATCH(C624,Deviz!$B$5:$B$204,0)),""))</f>
        <v/>
      </c>
      <c r="F624" s="23" t="str">
        <f>IF(C624="","",IFERROR(INDEX(Deviz!$F$5:$F$204,MATCH(C624,Deviz!$B$5:$B$204,0)),""))</f>
        <v/>
      </c>
      <c r="G624" s="24"/>
      <c r="H624" s="23" t="str">
        <f t="shared" si="9"/>
        <v/>
      </c>
      <c r="I624" s="20"/>
      <c r="J624" s="25"/>
      <c r="K624" s="26" t="str">
        <f>IF(B624="","",TRIM(IF(AND(C624&lt;&gt;"",D624=""),"Cod inexistent în deviz. ","")&amp;IF(N(G624)&lt;=0,"Lipsește cantitatea. ","")&amp;IF(I624&lt;&gt;"Da","Neconfirmat de beneficiar. ","")&amp;IF(AND(C624&lt;&gt;"",D624&lt;&gt;""),IF(AND(INDEX(Deviz!$H$5:$H$204,MATCH(C624,Deviz!$B$5:$B$204,0))="Suplimentar",INDEX(Deviz!$I$5:$I$204,MATCH(C624,Deviz!$B$5:$B$204,0))&lt;&gt;"Da"),"Suplimentar neaprobat. ",""),"")))</f>
        <v/>
      </c>
    </row>
    <row r="625" spans="1:11" x14ac:dyDescent="0.2">
      <c r="A625" s="1" t="str">
        <f>IF(B625="","",B625&amp;"|"&amp;COUNTIF(INDEX($B:$B,5):B625,B625))</f>
        <v/>
      </c>
      <c r="B625" s="20"/>
      <c r="C625" s="20"/>
      <c r="D625" s="21" t="str">
        <f>IF(C625="","",IFERROR(INDEX(Deviz!$C$5:$C$204,MATCH(C625,Deviz!$B$5:$B$204,0)),""))</f>
        <v/>
      </c>
      <c r="E625" s="22" t="str">
        <f>IF(C625="","",IFERROR(INDEX(Deviz!$D$5:$D$204,MATCH(C625,Deviz!$B$5:$B$204,0)),""))</f>
        <v/>
      </c>
      <c r="F625" s="23" t="str">
        <f>IF(C625="","",IFERROR(INDEX(Deviz!$F$5:$F$204,MATCH(C625,Deviz!$B$5:$B$204,0)),""))</f>
        <v/>
      </c>
      <c r="G625" s="24"/>
      <c r="H625" s="23" t="str">
        <f t="shared" si="9"/>
        <v/>
      </c>
      <c r="I625" s="20"/>
      <c r="J625" s="25"/>
      <c r="K625" s="26" t="str">
        <f>IF(B625="","",TRIM(IF(AND(C625&lt;&gt;"",D625=""),"Cod inexistent în deviz. ","")&amp;IF(N(G625)&lt;=0,"Lipsește cantitatea. ","")&amp;IF(I625&lt;&gt;"Da","Neconfirmat de beneficiar. ","")&amp;IF(AND(C625&lt;&gt;"",D625&lt;&gt;""),IF(AND(INDEX(Deviz!$H$5:$H$204,MATCH(C625,Deviz!$B$5:$B$204,0))="Suplimentar",INDEX(Deviz!$I$5:$I$204,MATCH(C625,Deviz!$B$5:$B$204,0))&lt;&gt;"Da"),"Suplimentar neaprobat. ",""),"")))</f>
        <v/>
      </c>
    </row>
    <row r="626" spans="1:11" x14ac:dyDescent="0.2">
      <c r="A626" s="1" t="str">
        <f>IF(B626="","",B626&amp;"|"&amp;COUNTIF(INDEX($B:$B,5):B626,B626))</f>
        <v/>
      </c>
      <c r="B626" s="20"/>
      <c r="C626" s="20"/>
      <c r="D626" s="21" t="str">
        <f>IF(C626="","",IFERROR(INDEX(Deviz!$C$5:$C$204,MATCH(C626,Deviz!$B$5:$B$204,0)),""))</f>
        <v/>
      </c>
      <c r="E626" s="22" t="str">
        <f>IF(C626="","",IFERROR(INDEX(Deviz!$D$5:$D$204,MATCH(C626,Deviz!$B$5:$B$204,0)),""))</f>
        <v/>
      </c>
      <c r="F626" s="23" t="str">
        <f>IF(C626="","",IFERROR(INDEX(Deviz!$F$5:$F$204,MATCH(C626,Deviz!$B$5:$B$204,0)),""))</f>
        <v/>
      </c>
      <c r="G626" s="24"/>
      <c r="H626" s="23" t="str">
        <f t="shared" si="9"/>
        <v/>
      </c>
      <c r="I626" s="20"/>
      <c r="J626" s="25"/>
      <c r="K626" s="26" t="str">
        <f>IF(B626="","",TRIM(IF(AND(C626&lt;&gt;"",D626=""),"Cod inexistent în deviz. ","")&amp;IF(N(G626)&lt;=0,"Lipsește cantitatea. ","")&amp;IF(I626&lt;&gt;"Da","Neconfirmat de beneficiar. ","")&amp;IF(AND(C626&lt;&gt;"",D626&lt;&gt;""),IF(AND(INDEX(Deviz!$H$5:$H$204,MATCH(C626,Deviz!$B$5:$B$204,0))="Suplimentar",INDEX(Deviz!$I$5:$I$204,MATCH(C626,Deviz!$B$5:$B$204,0))&lt;&gt;"Da"),"Suplimentar neaprobat. ",""),"")))</f>
        <v/>
      </c>
    </row>
    <row r="627" spans="1:11" x14ac:dyDescent="0.2">
      <c r="A627" s="1" t="str">
        <f>IF(B627="","",B627&amp;"|"&amp;COUNTIF(INDEX($B:$B,5):B627,B627))</f>
        <v/>
      </c>
      <c r="B627" s="20"/>
      <c r="C627" s="20"/>
      <c r="D627" s="21" t="str">
        <f>IF(C627="","",IFERROR(INDEX(Deviz!$C$5:$C$204,MATCH(C627,Deviz!$B$5:$B$204,0)),""))</f>
        <v/>
      </c>
      <c r="E627" s="22" t="str">
        <f>IF(C627="","",IFERROR(INDEX(Deviz!$D$5:$D$204,MATCH(C627,Deviz!$B$5:$B$204,0)),""))</f>
        <v/>
      </c>
      <c r="F627" s="23" t="str">
        <f>IF(C627="","",IFERROR(INDEX(Deviz!$F$5:$F$204,MATCH(C627,Deviz!$B$5:$B$204,0)),""))</f>
        <v/>
      </c>
      <c r="G627" s="24"/>
      <c r="H627" s="23" t="str">
        <f t="shared" si="9"/>
        <v/>
      </c>
      <c r="I627" s="20"/>
      <c r="J627" s="25"/>
      <c r="K627" s="26" t="str">
        <f>IF(B627="","",TRIM(IF(AND(C627&lt;&gt;"",D627=""),"Cod inexistent în deviz. ","")&amp;IF(N(G627)&lt;=0,"Lipsește cantitatea. ","")&amp;IF(I627&lt;&gt;"Da","Neconfirmat de beneficiar. ","")&amp;IF(AND(C627&lt;&gt;"",D627&lt;&gt;""),IF(AND(INDEX(Deviz!$H$5:$H$204,MATCH(C627,Deviz!$B$5:$B$204,0))="Suplimentar",INDEX(Deviz!$I$5:$I$204,MATCH(C627,Deviz!$B$5:$B$204,0))&lt;&gt;"Da"),"Suplimentar neaprobat. ",""),"")))</f>
        <v/>
      </c>
    </row>
    <row r="628" spans="1:11" x14ac:dyDescent="0.2">
      <c r="A628" s="1" t="str">
        <f>IF(B628="","",B628&amp;"|"&amp;COUNTIF(INDEX($B:$B,5):B628,B628))</f>
        <v/>
      </c>
      <c r="B628" s="20"/>
      <c r="C628" s="20"/>
      <c r="D628" s="21" t="str">
        <f>IF(C628="","",IFERROR(INDEX(Deviz!$C$5:$C$204,MATCH(C628,Deviz!$B$5:$B$204,0)),""))</f>
        <v/>
      </c>
      <c r="E628" s="22" t="str">
        <f>IF(C628="","",IFERROR(INDEX(Deviz!$D$5:$D$204,MATCH(C628,Deviz!$B$5:$B$204,0)),""))</f>
        <v/>
      </c>
      <c r="F628" s="23" t="str">
        <f>IF(C628="","",IFERROR(INDEX(Deviz!$F$5:$F$204,MATCH(C628,Deviz!$B$5:$B$204,0)),""))</f>
        <v/>
      </c>
      <c r="G628" s="24"/>
      <c r="H628" s="23" t="str">
        <f t="shared" si="9"/>
        <v/>
      </c>
      <c r="I628" s="20"/>
      <c r="J628" s="25"/>
      <c r="K628" s="26" t="str">
        <f>IF(B628="","",TRIM(IF(AND(C628&lt;&gt;"",D628=""),"Cod inexistent în deviz. ","")&amp;IF(N(G628)&lt;=0,"Lipsește cantitatea. ","")&amp;IF(I628&lt;&gt;"Da","Neconfirmat de beneficiar. ","")&amp;IF(AND(C628&lt;&gt;"",D628&lt;&gt;""),IF(AND(INDEX(Deviz!$H$5:$H$204,MATCH(C628,Deviz!$B$5:$B$204,0))="Suplimentar",INDEX(Deviz!$I$5:$I$204,MATCH(C628,Deviz!$B$5:$B$204,0))&lt;&gt;"Da"),"Suplimentar neaprobat. ",""),"")))</f>
        <v/>
      </c>
    </row>
    <row r="629" spans="1:11" x14ac:dyDescent="0.2">
      <c r="A629" s="1" t="str">
        <f>IF(B629="","",B629&amp;"|"&amp;COUNTIF(INDEX($B:$B,5):B629,B629))</f>
        <v/>
      </c>
      <c r="B629" s="20"/>
      <c r="C629" s="20"/>
      <c r="D629" s="21" t="str">
        <f>IF(C629="","",IFERROR(INDEX(Deviz!$C$5:$C$204,MATCH(C629,Deviz!$B$5:$B$204,0)),""))</f>
        <v/>
      </c>
      <c r="E629" s="22" t="str">
        <f>IF(C629="","",IFERROR(INDEX(Deviz!$D$5:$D$204,MATCH(C629,Deviz!$B$5:$B$204,0)),""))</f>
        <v/>
      </c>
      <c r="F629" s="23" t="str">
        <f>IF(C629="","",IFERROR(INDEX(Deviz!$F$5:$F$204,MATCH(C629,Deviz!$B$5:$B$204,0)),""))</f>
        <v/>
      </c>
      <c r="G629" s="24"/>
      <c r="H629" s="23" t="str">
        <f t="shared" si="9"/>
        <v/>
      </c>
      <c r="I629" s="20"/>
      <c r="J629" s="25"/>
      <c r="K629" s="26" t="str">
        <f>IF(B629="","",TRIM(IF(AND(C629&lt;&gt;"",D629=""),"Cod inexistent în deviz. ","")&amp;IF(N(G629)&lt;=0,"Lipsește cantitatea. ","")&amp;IF(I629&lt;&gt;"Da","Neconfirmat de beneficiar. ","")&amp;IF(AND(C629&lt;&gt;"",D629&lt;&gt;""),IF(AND(INDEX(Deviz!$H$5:$H$204,MATCH(C629,Deviz!$B$5:$B$204,0))="Suplimentar",INDEX(Deviz!$I$5:$I$204,MATCH(C629,Deviz!$B$5:$B$204,0))&lt;&gt;"Da"),"Suplimentar neaprobat. ",""),"")))</f>
        <v/>
      </c>
    </row>
    <row r="630" spans="1:11" x14ac:dyDescent="0.2">
      <c r="A630" s="1" t="str">
        <f>IF(B630="","",B630&amp;"|"&amp;COUNTIF(INDEX($B:$B,5):B630,B630))</f>
        <v/>
      </c>
      <c r="B630" s="20"/>
      <c r="C630" s="20"/>
      <c r="D630" s="21" t="str">
        <f>IF(C630="","",IFERROR(INDEX(Deviz!$C$5:$C$204,MATCH(C630,Deviz!$B$5:$B$204,0)),""))</f>
        <v/>
      </c>
      <c r="E630" s="22" t="str">
        <f>IF(C630="","",IFERROR(INDEX(Deviz!$D$5:$D$204,MATCH(C630,Deviz!$B$5:$B$204,0)),""))</f>
        <v/>
      </c>
      <c r="F630" s="23" t="str">
        <f>IF(C630="","",IFERROR(INDEX(Deviz!$F$5:$F$204,MATCH(C630,Deviz!$B$5:$B$204,0)),""))</f>
        <v/>
      </c>
      <c r="G630" s="24"/>
      <c r="H630" s="23" t="str">
        <f t="shared" si="9"/>
        <v/>
      </c>
      <c r="I630" s="20"/>
      <c r="J630" s="25"/>
      <c r="K630" s="26" t="str">
        <f>IF(B630="","",TRIM(IF(AND(C630&lt;&gt;"",D630=""),"Cod inexistent în deviz. ","")&amp;IF(N(G630)&lt;=0,"Lipsește cantitatea. ","")&amp;IF(I630&lt;&gt;"Da","Neconfirmat de beneficiar. ","")&amp;IF(AND(C630&lt;&gt;"",D630&lt;&gt;""),IF(AND(INDEX(Deviz!$H$5:$H$204,MATCH(C630,Deviz!$B$5:$B$204,0))="Suplimentar",INDEX(Deviz!$I$5:$I$204,MATCH(C630,Deviz!$B$5:$B$204,0))&lt;&gt;"Da"),"Suplimentar neaprobat. ",""),"")))</f>
        <v/>
      </c>
    </row>
    <row r="631" spans="1:11" x14ac:dyDescent="0.2">
      <c r="A631" s="1" t="str">
        <f>IF(B631="","",B631&amp;"|"&amp;COUNTIF(INDEX($B:$B,5):B631,B631))</f>
        <v/>
      </c>
      <c r="B631" s="20"/>
      <c r="C631" s="20"/>
      <c r="D631" s="21" t="str">
        <f>IF(C631="","",IFERROR(INDEX(Deviz!$C$5:$C$204,MATCH(C631,Deviz!$B$5:$B$204,0)),""))</f>
        <v/>
      </c>
      <c r="E631" s="22" t="str">
        <f>IF(C631="","",IFERROR(INDEX(Deviz!$D$5:$D$204,MATCH(C631,Deviz!$B$5:$B$204,0)),""))</f>
        <v/>
      </c>
      <c r="F631" s="23" t="str">
        <f>IF(C631="","",IFERROR(INDEX(Deviz!$F$5:$F$204,MATCH(C631,Deviz!$B$5:$B$204,0)),""))</f>
        <v/>
      </c>
      <c r="G631" s="24"/>
      <c r="H631" s="23" t="str">
        <f t="shared" si="9"/>
        <v/>
      </c>
      <c r="I631" s="20"/>
      <c r="J631" s="25"/>
      <c r="K631" s="26" t="str">
        <f>IF(B631="","",TRIM(IF(AND(C631&lt;&gt;"",D631=""),"Cod inexistent în deviz. ","")&amp;IF(N(G631)&lt;=0,"Lipsește cantitatea. ","")&amp;IF(I631&lt;&gt;"Da","Neconfirmat de beneficiar. ","")&amp;IF(AND(C631&lt;&gt;"",D631&lt;&gt;""),IF(AND(INDEX(Deviz!$H$5:$H$204,MATCH(C631,Deviz!$B$5:$B$204,0))="Suplimentar",INDEX(Deviz!$I$5:$I$204,MATCH(C631,Deviz!$B$5:$B$204,0))&lt;&gt;"Da"),"Suplimentar neaprobat. ",""),"")))</f>
        <v/>
      </c>
    </row>
    <row r="632" spans="1:11" x14ac:dyDescent="0.2">
      <c r="A632" s="1" t="str">
        <f>IF(B632="","",B632&amp;"|"&amp;COUNTIF(INDEX($B:$B,5):B632,B632))</f>
        <v/>
      </c>
      <c r="B632" s="20"/>
      <c r="C632" s="20"/>
      <c r="D632" s="21" t="str">
        <f>IF(C632="","",IFERROR(INDEX(Deviz!$C$5:$C$204,MATCH(C632,Deviz!$B$5:$B$204,0)),""))</f>
        <v/>
      </c>
      <c r="E632" s="22" t="str">
        <f>IF(C632="","",IFERROR(INDEX(Deviz!$D$5:$D$204,MATCH(C632,Deviz!$B$5:$B$204,0)),""))</f>
        <v/>
      </c>
      <c r="F632" s="23" t="str">
        <f>IF(C632="","",IFERROR(INDEX(Deviz!$F$5:$F$204,MATCH(C632,Deviz!$B$5:$B$204,0)),""))</f>
        <v/>
      </c>
      <c r="G632" s="24"/>
      <c r="H632" s="23" t="str">
        <f t="shared" si="9"/>
        <v/>
      </c>
      <c r="I632" s="20"/>
      <c r="J632" s="25"/>
      <c r="K632" s="26" t="str">
        <f>IF(B632="","",TRIM(IF(AND(C632&lt;&gt;"",D632=""),"Cod inexistent în deviz. ","")&amp;IF(N(G632)&lt;=0,"Lipsește cantitatea. ","")&amp;IF(I632&lt;&gt;"Da","Neconfirmat de beneficiar. ","")&amp;IF(AND(C632&lt;&gt;"",D632&lt;&gt;""),IF(AND(INDEX(Deviz!$H$5:$H$204,MATCH(C632,Deviz!$B$5:$B$204,0))="Suplimentar",INDEX(Deviz!$I$5:$I$204,MATCH(C632,Deviz!$B$5:$B$204,0))&lt;&gt;"Da"),"Suplimentar neaprobat. ",""),"")))</f>
        <v/>
      </c>
    </row>
    <row r="633" spans="1:11" x14ac:dyDescent="0.2">
      <c r="A633" s="1" t="str">
        <f>IF(B633="","",B633&amp;"|"&amp;COUNTIF(INDEX($B:$B,5):B633,B633))</f>
        <v/>
      </c>
      <c r="B633" s="20"/>
      <c r="C633" s="20"/>
      <c r="D633" s="21" t="str">
        <f>IF(C633="","",IFERROR(INDEX(Deviz!$C$5:$C$204,MATCH(C633,Deviz!$B$5:$B$204,0)),""))</f>
        <v/>
      </c>
      <c r="E633" s="22" t="str">
        <f>IF(C633="","",IFERROR(INDEX(Deviz!$D$5:$D$204,MATCH(C633,Deviz!$B$5:$B$204,0)),""))</f>
        <v/>
      </c>
      <c r="F633" s="23" t="str">
        <f>IF(C633="","",IFERROR(INDEX(Deviz!$F$5:$F$204,MATCH(C633,Deviz!$B$5:$B$204,0)),""))</f>
        <v/>
      </c>
      <c r="G633" s="24"/>
      <c r="H633" s="23" t="str">
        <f t="shared" si="9"/>
        <v/>
      </c>
      <c r="I633" s="20"/>
      <c r="J633" s="25"/>
      <c r="K633" s="26" t="str">
        <f>IF(B633="","",TRIM(IF(AND(C633&lt;&gt;"",D633=""),"Cod inexistent în deviz. ","")&amp;IF(N(G633)&lt;=0,"Lipsește cantitatea. ","")&amp;IF(I633&lt;&gt;"Da","Neconfirmat de beneficiar. ","")&amp;IF(AND(C633&lt;&gt;"",D633&lt;&gt;""),IF(AND(INDEX(Deviz!$H$5:$H$204,MATCH(C633,Deviz!$B$5:$B$204,0))="Suplimentar",INDEX(Deviz!$I$5:$I$204,MATCH(C633,Deviz!$B$5:$B$204,0))&lt;&gt;"Da"),"Suplimentar neaprobat. ",""),"")))</f>
        <v/>
      </c>
    </row>
    <row r="634" spans="1:11" x14ac:dyDescent="0.2">
      <c r="A634" s="1" t="str">
        <f>IF(B634="","",B634&amp;"|"&amp;COUNTIF(INDEX($B:$B,5):B634,B634))</f>
        <v/>
      </c>
      <c r="B634" s="20"/>
      <c r="C634" s="20"/>
      <c r="D634" s="21" t="str">
        <f>IF(C634="","",IFERROR(INDEX(Deviz!$C$5:$C$204,MATCH(C634,Deviz!$B$5:$B$204,0)),""))</f>
        <v/>
      </c>
      <c r="E634" s="22" t="str">
        <f>IF(C634="","",IFERROR(INDEX(Deviz!$D$5:$D$204,MATCH(C634,Deviz!$B$5:$B$204,0)),""))</f>
        <v/>
      </c>
      <c r="F634" s="23" t="str">
        <f>IF(C634="","",IFERROR(INDEX(Deviz!$F$5:$F$204,MATCH(C634,Deviz!$B$5:$B$204,0)),""))</f>
        <v/>
      </c>
      <c r="G634" s="24"/>
      <c r="H634" s="23" t="str">
        <f t="shared" si="9"/>
        <v/>
      </c>
      <c r="I634" s="20"/>
      <c r="J634" s="25"/>
      <c r="K634" s="26" t="str">
        <f>IF(B634="","",TRIM(IF(AND(C634&lt;&gt;"",D634=""),"Cod inexistent în deviz. ","")&amp;IF(N(G634)&lt;=0,"Lipsește cantitatea. ","")&amp;IF(I634&lt;&gt;"Da","Neconfirmat de beneficiar. ","")&amp;IF(AND(C634&lt;&gt;"",D634&lt;&gt;""),IF(AND(INDEX(Deviz!$H$5:$H$204,MATCH(C634,Deviz!$B$5:$B$204,0))="Suplimentar",INDEX(Deviz!$I$5:$I$204,MATCH(C634,Deviz!$B$5:$B$204,0))&lt;&gt;"Da"),"Suplimentar neaprobat. ",""),"")))</f>
        <v/>
      </c>
    </row>
    <row r="635" spans="1:11" x14ac:dyDescent="0.2">
      <c r="A635" s="1" t="str">
        <f>IF(B635="","",B635&amp;"|"&amp;COUNTIF(INDEX($B:$B,5):B635,B635))</f>
        <v/>
      </c>
      <c r="B635" s="20"/>
      <c r="C635" s="20"/>
      <c r="D635" s="21" t="str">
        <f>IF(C635="","",IFERROR(INDEX(Deviz!$C$5:$C$204,MATCH(C635,Deviz!$B$5:$B$204,0)),""))</f>
        <v/>
      </c>
      <c r="E635" s="22" t="str">
        <f>IF(C635="","",IFERROR(INDEX(Deviz!$D$5:$D$204,MATCH(C635,Deviz!$B$5:$B$204,0)),""))</f>
        <v/>
      </c>
      <c r="F635" s="23" t="str">
        <f>IF(C635="","",IFERROR(INDEX(Deviz!$F$5:$F$204,MATCH(C635,Deviz!$B$5:$B$204,0)),""))</f>
        <v/>
      </c>
      <c r="G635" s="24"/>
      <c r="H635" s="23" t="str">
        <f t="shared" si="9"/>
        <v/>
      </c>
      <c r="I635" s="20"/>
      <c r="J635" s="25"/>
      <c r="K635" s="26" t="str">
        <f>IF(B635="","",TRIM(IF(AND(C635&lt;&gt;"",D635=""),"Cod inexistent în deviz. ","")&amp;IF(N(G635)&lt;=0,"Lipsește cantitatea. ","")&amp;IF(I635&lt;&gt;"Da","Neconfirmat de beneficiar. ","")&amp;IF(AND(C635&lt;&gt;"",D635&lt;&gt;""),IF(AND(INDEX(Deviz!$H$5:$H$204,MATCH(C635,Deviz!$B$5:$B$204,0))="Suplimentar",INDEX(Deviz!$I$5:$I$204,MATCH(C635,Deviz!$B$5:$B$204,0))&lt;&gt;"Da"),"Suplimentar neaprobat. ",""),"")))</f>
        <v/>
      </c>
    </row>
    <row r="636" spans="1:11" x14ac:dyDescent="0.2">
      <c r="A636" s="1" t="str">
        <f>IF(B636="","",B636&amp;"|"&amp;COUNTIF(INDEX($B:$B,5):B636,B636))</f>
        <v/>
      </c>
      <c r="B636" s="20"/>
      <c r="C636" s="20"/>
      <c r="D636" s="21" t="str">
        <f>IF(C636="","",IFERROR(INDEX(Deviz!$C$5:$C$204,MATCH(C636,Deviz!$B$5:$B$204,0)),""))</f>
        <v/>
      </c>
      <c r="E636" s="22" t="str">
        <f>IF(C636="","",IFERROR(INDEX(Deviz!$D$5:$D$204,MATCH(C636,Deviz!$B$5:$B$204,0)),""))</f>
        <v/>
      </c>
      <c r="F636" s="23" t="str">
        <f>IF(C636="","",IFERROR(INDEX(Deviz!$F$5:$F$204,MATCH(C636,Deviz!$B$5:$B$204,0)),""))</f>
        <v/>
      </c>
      <c r="G636" s="24"/>
      <c r="H636" s="23" t="str">
        <f t="shared" si="9"/>
        <v/>
      </c>
      <c r="I636" s="20"/>
      <c r="J636" s="25"/>
      <c r="K636" s="26" t="str">
        <f>IF(B636="","",TRIM(IF(AND(C636&lt;&gt;"",D636=""),"Cod inexistent în deviz. ","")&amp;IF(N(G636)&lt;=0,"Lipsește cantitatea. ","")&amp;IF(I636&lt;&gt;"Da","Neconfirmat de beneficiar. ","")&amp;IF(AND(C636&lt;&gt;"",D636&lt;&gt;""),IF(AND(INDEX(Deviz!$H$5:$H$204,MATCH(C636,Deviz!$B$5:$B$204,0))="Suplimentar",INDEX(Deviz!$I$5:$I$204,MATCH(C636,Deviz!$B$5:$B$204,0))&lt;&gt;"Da"),"Suplimentar neaprobat. ",""),"")))</f>
        <v/>
      </c>
    </row>
    <row r="637" spans="1:11" x14ac:dyDescent="0.2">
      <c r="A637" s="1" t="str">
        <f>IF(B637="","",B637&amp;"|"&amp;COUNTIF(INDEX($B:$B,5):B637,B637))</f>
        <v/>
      </c>
      <c r="B637" s="20"/>
      <c r="C637" s="20"/>
      <c r="D637" s="21" t="str">
        <f>IF(C637="","",IFERROR(INDEX(Deviz!$C$5:$C$204,MATCH(C637,Deviz!$B$5:$B$204,0)),""))</f>
        <v/>
      </c>
      <c r="E637" s="22" t="str">
        <f>IF(C637="","",IFERROR(INDEX(Deviz!$D$5:$D$204,MATCH(C637,Deviz!$B$5:$B$204,0)),""))</f>
        <v/>
      </c>
      <c r="F637" s="23" t="str">
        <f>IF(C637="","",IFERROR(INDEX(Deviz!$F$5:$F$204,MATCH(C637,Deviz!$B$5:$B$204,0)),""))</f>
        <v/>
      </c>
      <c r="G637" s="24"/>
      <c r="H637" s="23" t="str">
        <f t="shared" si="9"/>
        <v/>
      </c>
      <c r="I637" s="20"/>
      <c r="J637" s="25"/>
      <c r="K637" s="26" t="str">
        <f>IF(B637="","",TRIM(IF(AND(C637&lt;&gt;"",D637=""),"Cod inexistent în deviz. ","")&amp;IF(N(G637)&lt;=0,"Lipsește cantitatea. ","")&amp;IF(I637&lt;&gt;"Da","Neconfirmat de beneficiar. ","")&amp;IF(AND(C637&lt;&gt;"",D637&lt;&gt;""),IF(AND(INDEX(Deviz!$H$5:$H$204,MATCH(C637,Deviz!$B$5:$B$204,0))="Suplimentar",INDEX(Deviz!$I$5:$I$204,MATCH(C637,Deviz!$B$5:$B$204,0))&lt;&gt;"Da"),"Suplimentar neaprobat. ",""),"")))</f>
        <v/>
      </c>
    </row>
    <row r="638" spans="1:11" x14ac:dyDescent="0.2">
      <c r="A638" s="1" t="str">
        <f>IF(B638="","",B638&amp;"|"&amp;COUNTIF(INDEX($B:$B,5):B638,B638))</f>
        <v/>
      </c>
      <c r="B638" s="20"/>
      <c r="C638" s="20"/>
      <c r="D638" s="21" t="str">
        <f>IF(C638="","",IFERROR(INDEX(Deviz!$C$5:$C$204,MATCH(C638,Deviz!$B$5:$B$204,0)),""))</f>
        <v/>
      </c>
      <c r="E638" s="22" t="str">
        <f>IF(C638="","",IFERROR(INDEX(Deviz!$D$5:$D$204,MATCH(C638,Deviz!$B$5:$B$204,0)),""))</f>
        <v/>
      </c>
      <c r="F638" s="23" t="str">
        <f>IF(C638="","",IFERROR(INDEX(Deviz!$F$5:$F$204,MATCH(C638,Deviz!$B$5:$B$204,0)),""))</f>
        <v/>
      </c>
      <c r="G638" s="24"/>
      <c r="H638" s="23" t="str">
        <f t="shared" si="9"/>
        <v/>
      </c>
      <c r="I638" s="20"/>
      <c r="J638" s="25"/>
      <c r="K638" s="26" t="str">
        <f>IF(B638="","",TRIM(IF(AND(C638&lt;&gt;"",D638=""),"Cod inexistent în deviz. ","")&amp;IF(N(G638)&lt;=0,"Lipsește cantitatea. ","")&amp;IF(I638&lt;&gt;"Da","Neconfirmat de beneficiar. ","")&amp;IF(AND(C638&lt;&gt;"",D638&lt;&gt;""),IF(AND(INDEX(Deviz!$H$5:$H$204,MATCH(C638,Deviz!$B$5:$B$204,0))="Suplimentar",INDEX(Deviz!$I$5:$I$204,MATCH(C638,Deviz!$B$5:$B$204,0))&lt;&gt;"Da"),"Suplimentar neaprobat. ",""),"")))</f>
        <v/>
      </c>
    </row>
    <row r="639" spans="1:11" x14ac:dyDescent="0.2">
      <c r="A639" s="1" t="str">
        <f>IF(B639="","",B639&amp;"|"&amp;COUNTIF(INDEX($B:$B,5):B639,B639))</f>
        <v/>
      </c>
      <c r="B639" s="20"/>
      <c r="C639" s="20"/>
      <c r="D639" s="21" t="str">
        <f>IF(C639="","",IFERROR(INDEX(Deviz!$C$5:$C$204,MATCH(C639,Deviz!$B$5:$B$204,0)),""))</f>
        <v/>
      </c>
      <c r="E639" s="22" t="str">
        <f>IF(C639="","",IFERROR(INDEX(Deviz!$D$5:$D$204,MATCH(C639,Deviz!$B$5:$B$204,0)),""))</f>
        <v/>
      </c>
      <c r="F639" s="23" t="str">
        <f>IF(C639="","",IFERROR(INDEX(Deviz!$F$5:$F$204,MATCH(C639,Deviz!$B$5:$B$204,0)),""))</f>
        <v/>
      </c>
      <c r="G639" s="24"/>
      <c r="H639" s="23" t="str">
        <f t="shared" si="9"/>
        <v/>
      </c>
      <c r="I639" s="20"/>
      <c r="J639" s="25"/>
      <c r="K639" s="26" t="str">
        <f>IF(B639="","",TRIM(IF(AND(C639&lt;&gt;"",D639=""),"Cod inexistent în deviz. ","")&amp;IF(N(G639)&lt;=0,"Lipsește cantitatea. ","")&amp;IF(I639&lt;&gt;"Da","Neconfirmat de beneficiar. ","")&amp;IF(AND(C639&lt;&gt;"",D639&lt;&gt;""),IF(AND(INDEX(Deviz!$H$5:$H$204,MATCH(C639,Deviz!$B$5:$B$204,0))="Suplimentar",INDEX(Deviz!$I$5:$I$204,MATCH(C639,Deviz!$B$5:$B$204,0))&lt;&gt;"Da"),"Suplimentar neaprobat. ",""),"")))</f>
        <v/>
      </c>
    </row>
    <row r="640" spans="1:11" x14ac:dyDescent="0.2">
      <c r="A640" s="1" t="str">
        <f>IF(B640="","",B640&amp;"|"&amp;COUNTIF(INDEX($B:$B,5):B640,B640))</f>
        <v/>
      </c>
      <c r="B640" s="20"/>
      <c r="C640" s="20"/>
      <c r="D640" s="21" t="str">
        <f>IF(C640="","",IFERROR(INDEX(Deviz!$C$5:$C$204,MATCH(C640,Deviz!$B$5:$B$204,0)),""))</f>
        <v/>
      </c>
      <c r="E640" s="22" t="str">
        <f>IF(C640="","",IFERROR(INDEX(Deviz!$D$5:$D$204,MATCH(C640,Deviz!$B$5:$B$204,0)),""))</f>
        <v/>
      </c>
      <c r="F640" s="23" t="str">
        <f>IF(C640="","",IFERROR(INDEX(Deviz!$F$5:$F$204,MATCH(C640,Deviz!$B$5:$B$204,0)),""))</f>
        <v/>
      </c>
      <c r="G640" s="24"/>
      <c r="H640" s="23" t="str">
        <f t="shared" si="9"/>
        <v/>
      </c>
      <c r="I640" s="20"/>
      <c r="J640" s="25"/>
      <c r="K640" s="26" t="str">
        <f>IF(B640="","",TRIM(IF(AND(C640&lt;&gt;"",D640=""),"Cod inexistent în deviz. ","")&amp;IF(N(G640)&lt;=0,"Lipsește cantitatea. ","")&amp;IF(I640&lt;&gt;"Da","Neconfirmat de beneficiar. ","")&amp;IF(AND(C640&lt;&gt;"",D640&lt;&gt;""),IF(AND(INDEX(Deviz!$H$5:$H$204,MATCH(C640,Deviz!$B$5:$B$204,0))="Suplimentar",INDEX(Deviz!$I$5:$I$204,MATCH(C640,Deviz!$B$5:$B$204,0))&lt;&gt;"Da"),"Suplimentar neaprobat. ",""),"")))</f>
        <v/>
      </c>
    </row>
    <row r="641" spans="1:11" x14ac:dyDescent="0.2">
      <c r="A641" s="1" t="str">
        <f>IF(B641="","",B641&amp;"|"&amp;COUNTIF(INDEX($B:$B,5):B641,B641))</f>
        <v/>
      </c>
      <c r="B641" s="20"/>
      <c r="C641" s="20"/>
      <c r="D641" s="21" t="str">
        <f>IF(C641="","",IFERROR(INDEX(Deviz!$C$5:$C$204,MATCH(C641,Deviz!$B$5:$B$204,0)),""))</f>
        <v/>
      </c>
      <c r="E641" s="22" t="str">
        <f>IF(C641="","",IFERROR(INDEX(Deviz!$D$5:$D$204,MATCH(C641,Deviz!$B$5:$B$204,0)),""))</f>
        <v/>
      </c>
      <c r="F641" s="23" t="str">
        <f>IF(C641="","",IFERROR(INDEX(Deviz!$F$5:$F$204,MATCH(C641,Deviz!$B$5:$B$204,0)),""))</f>
        <v/>
      </c>
      <c r="G641" s="24"/>
      <c r="H641" s="23" t="str">
        <f t="shared" si="9"/>
        <v/>
      </c>
      <c r="I641" s="20"/>
      <c r="J641" s="25"/>
      <c r="K641" s="26" t="str">
        <f>IF(B641="","",TRIM(IF(AND(C641&lt;&gt;"",D641=""),"Cod inexistent în deviz. ","")&amp;IF(N(G641)&lt;=0,"Lipsește cantitatea. ","")&amp;IF(I641&lt;&gt;"Da","Neconfirmat de beneficiar. ","")&amp;IF(AND(C641&lt;&gt;"",D641&lt;&gt;""),IF(AND(INDEX(Deviz!$H$5:$H$204,MATCH(C641,Deviz!$B$5:$B$204,0))="Suplimentar",INDEX(Deviz!$I$5:$I$204,MATCH(C641,Deviz!$B$5:$B$204,0))&lt;&gt;"Da"),"Suplimentar neaprobat. ",""),"")))</f>
        <v/>
      </c>
    </row>
    <row r="642" spans="1:11" x14ac:dyDescent="0.2">
      <c r="A642" s="1" t="str">
        <f>IF(B642="","",B642&amp;"|"&amp;COUNTIF(INDEX($B:$B,5):B642,B642))</f>
        <v/>
      </c>
      <c r="B642" s="20"/>
      <c r="C642" s="20"/>
      <c r="D642" s="21" t="str">
        <f>IF(C642="","",IFERROR(INDEX(Deviz!$C$5:$C$204,MATCH(C642,Deviz!$B$5:$B$204,0)),""))</f>
        <v/>
      </c>
      <c r="E642" s="22" t="str">
        <f>IF(C642="","",IFERROR(INDEX(Deviz!$D$5:$D$204,MATCH(C642,Deviz!$B$5:$B$204,0)),""))</f>
        <v/>
      </c>
      <c r="F642" s="23" t="str">
        <f>IF(C642="","",IFERROR(INDEX(Deviz!$F$5:$F$204,MATCH(C642,Deviz!$B$5:$B$204,0)),""))</f>
        <v/>
      </c>
      <c r="G642" s="24"/>
      <c r="H642" s="23" t="str">
        <f t="shared" si="9"/>
        <v/>
      </c>
      <c r="I642" s="20"/>
      <c r="J642" s="25"/>
      <c r="K642" s="26" t="str">
        <f>IF(B642="","",TRIM(IF(AND(C642&lt;&gt;"",D642=""),"Cod inexistent în deviz. ","")&amp;IF(N(G642)&lt;=0,"Lipsește cantitatea. ","")&amp;IF(I642&lt;&gt;"Da","Neconfirmat de beneficiar. ","")&amp;IF(AND(C642&lt;&gt;"",D642&lt;&gt;""),IF(AND(INDEX(Deviz!$H$5:$H$204,MATCH(C642,Deviz!$B$5:$B$204,0))="Suplimentar",INDEX(Deviz!$I$5:$I$204,MATCH(C642,Deviz!$B$5:$B$204,0))&lt;&gt;"Da"),"Suplimentar neaprobat. ",""),"")))</f>
        <v/>
      </c>
    </row>
    <row r="643" spans="1:11" x14ac:dyDescent="0.2">
      <c r="A643" s="1" t="str">
        <f>IF(B643="","",B643&amp;"|"&amp;COUNTIF(INDEX($B:$B,5):B643,B643))</f>
        <v/>
      </c>
      <c r="B643" s="20"/>
      <c r="C643" s="20"/>
      <c r="D643" s="21" t="str">
        <f>IF(C643="","",IFERROR(INDEX(Deviz!$C$5:$C$204,MATCH(C643,Deviz!$B$5:$B$204,0)),""))</f>
        <v/>
      </c>
      <c r="E643" s="22" t="str">
        <f>IF(C643="","",IFERROR(INDEX(Deviz!$D$5:$D$204,MATCH(C643,Deviz!$B$5:$B$204,0)),""))</f>
        <v/>
      </c>
      <c r="F643" s="23" t="str">
        <f>IF(C643="","",IFERROR(INDEX(Deviz!$F$5:$F$204,MATCH(C643,Deviz!$B$5:$B$204,0)),""))</f>
        <v/>
      </c>
      <c r="G643" s="24"/>
      <c r="H643" s="23" t="str">
        <f t="shared" si="9"/>
        <v/>
      </c>
      <c r="I643" s="20"/>
      <c r="J643" s="25"/>
      <c r="K643" s="26" t="str">
        <f>IF(B643="","",TRIM(IF(AND(C643&lt;&gt;"",D643=""),"Cod inexistent în deviz. ","")&amp;IF(N(G643)&lt;=0,"Lipsește cantitatea. ","")&amp;IF(I643&lt;&gt;"Da","Neconfirmat de beneficiar. ","")&amp;IF(AND(C643&lt;&gt;"",D643&lt;&gt;""),IF(AND(INDEX(Deviz!$H$5:$H$204,MATCH(C643,Deviz!$B$5:$B$204,0))="Suplimentar",INDEX(Deviz!$I$5:$I$204,MATCH(C643,Deviz!$B$5:$B$204,0))&lt;&gt;"Da"),"Suplimentar neaprobat. ",""),"")))</f>
        <v/>
      </c>
    </row>
    <row r="644" spans="1:11" x14ac:dyDescent="0.2">
      <c r="A644" s="1" t="str">
        <f>IF(B644="","",B644&amp;"|"&amp;COUNTIF(INDEX($B:$B,5):B644,B644))</f>
        <v/>
      </c>
      <c r="B644" s="20"/>
      <c r="C644" s="20"/>
      <c r="D644" s="21" t="str">
        <f>IF(C644="","",IFERROR(INDEX(Deviz!$C$5:$C$204,MATCH(C644,Deviz!$B$5:$B$204,0)),""))</f>
        <v/>
      </c>
      <c r="E644" s="22" t="str">
        <f>IF(C644="","",IFERROR(INDEX(Deviz!$D$5:$D$204,MATCH(C644,Deviz!$B$5:$B$204,0)),""))</f>
        <v/>
      </c>
      <c r="F644" s="23" t="str">
        <f>IF(C644="","",IFERROR(INDEX(Deviz!$F$5:$F$204,MATCH(C644,Deviz!$B$5:$B$204,0)),""))</f>
        <v/>
      </c>
      <c r="G644" s="24"/>
      <c r="H644" s="23" t="str">
        <f t="shared" si="9"/>
        <v/>
      </c>
      <c r="I644" s="20"/>
      <c r="J644" s="25"/>
      <c r="K644" s="26" t="str">
        <f>IF(B644="","",TRIM(IF(AND(C644&lt;&gt;"",D644=""),"Cod inexistent în deviz. ","")&amp;IF(N(G644)&lt;=0,"Lipsește cantitatea. ","")&amp;IF(I644&lt;&gt;"Da","Neconfirmat de beneficiar. ","")&amp;IF(AND(C644&lt;&gt;"",D644&lt;&gt;""),IF(AND(INDEX(Deviz!$H$5:$H$204,MATCH(C644,Deviz!$B$5:$B$204,0))="Suplimentar",INDEX(Deviz!$I$5:$I$204,MATCH(C644,Deviz!$B$5:$B$204,0))&lt;&gt;"Da"),"Suplimentar neaprobat. ",""),"")))</f>
        <v/>
      </c>
    </row>
    <row r="645" spans="1:11" x14ac:dyDescent="0.2">
      <c r="A645" s="1" t="str">
        <f>IF(B645="","",B645&amp;"|"&amp;COUNTIF(INDEX($B:$B,5):B645,B645))</f>
        <v/>
      </c>
      <c r="B645" s="20"/>
      <c r="C645" s="20"/>
      <c r="D645" s="21" t="str">
        <f>IF(C645="","",IFERROR(INDEX(Deviz!$C$5:$C$204,MATCH(C645,Deviz!$B$5:$B$204,0)),""))</f>
        <v/>
      </c>
      <c r="E645" s="22" t="str">
        <f>IF(C645="","",IFERROR(INDEX(Deviz!$D$5:$D$204,MATCH(C645,Deviz!$B$5:$B$204,0)),""))</f>
        <v/>
      </c>
      <c r="F645" s="23" t="str">
        <f>IF(C645="","",IFERROR(INDEX(Deviz!$F$5:$F$204,MATCH(C645,Deviz!$B$5:$B$204,0)),""))</f>
        <v/>
      </c>
      <c r="G645" s="24"/>
      <c r="H645" s="23" t="str">
        <f t="shared" ref="H645:H708" si="10">IF(OR(N(F645)=0,N(G645)=0),"",ROUND(F645*G645,2))</f>
        <v/>
      </c>
      <c r="I645" s="20"/>
      <c r="J645" s="25"/>
      <c r="K645" s="26" t="str">
        <f>IF(B645="","",TRIM(IF(AND(C645&lt;&gt;"",D645=""),"Cod inexistent în deviz. ","")&amp;IF(N(G645)&lt;=0,"Lipsește cantitatea. ","")&amp;IF(I645&lt;&gt;"Da","Neconfirmat de beneficiar. ","")&amp;IF(AND(C645&lt;&gt;"",D645&lt;&gt;""),IF(AND(INDEX(Deviz!$H$5:$H$204,MATCH(C645,Deviz!$B$5:$B$204,0))="Suplimentar",INDEX(Deviz!$I$5:$I$204,MATCH(C645,Deviz!$B$5:$B$204,0))&lt;&gt;"Da"),"Suplimentar neaprobat. ",""),"")))</f>
        <v/>
      </c>
    </row>
    <row r="646" spans="1:11" x14ac:dyDescent="0.2">
      <c r="A646" s="1" t="str">
        <f>IF(B646="","",B646&amp;"|"&amp;COUNTIF(INDEX($B:$B,5):B646,B646))</f>
        <v/>
      </c>
      <c r="B646" s="20"/>
      <c r="C646" s="20"/>
      <c r="D646" s="21" t="str">
        <f>IF(C646="","",IFERROR(INDEX(Deviz!$C$5:$C$204,MATCH(C646,Deviz!$B$5:$B$204,0)),""))</f>
        <v/>
      </c>
      <c r="E646" s="22" t="str">
        <f>IF(C646="","",IFERROR(INDEX(Deviz!$D$5:$D$204,MATCH(C646,Deviz!$B$5:$B$204,0)),""))</f>
        <v/>
      </c>
      <c r="F646" s="23" t="str">
        <f>IF(C646="","",IFERROR(INDEX(Deviz!$F$5:$F$204,MATCH(C646,Deviz!$B$5:$B$204,0)),""))</f>
        <v/>
      </c>
      <c r="G646" s="24"/>
      <c r="H646" s="23" t="str">
        <f t="shared" si="10"/>
        <v/>
      </c>
      <c r="I646" s="20"/>
      <c r="J646" s="25"/>
      <c r="K646" s="26" t="str">
        <f>IF(B646="","",TRIM(IF(AND(C646&lt;&gt;"",D646=""),"Cod inexistent în deviz. ","")&amp;IF(N(G646)&lt;=0,"Lipsește cantitatea. ","")&amp;IF(I646&lt;&gt;"Da","Neconfirmat de beneficiar. ","")&amp;IF(AND(C646&lt;&gt;"",D646&lt;&gt;""),IF(AND(INDEX(Deviz!$H$5:$H$204,MATCH(C646,Deviz!$B$5:$B$204,0))="Suplimentar",INDEX(Deviz!$I$5:$I$204,MATCH(C646,Deviz!$B$5:$B$204,0))&lt;&gt;"Da"),"Suplimentar neaprobat. ",""),"")))</f>
        <v/>
      </c>
    </row>
    <row r="647" spans="1:11" x14ac:dyDescent="0.2">
      <c r="A647" s="1" t="str">
        <f>IF(B647="","",B647&amp;"|"&amp;COUNTIF(INDEX($B:$B,5):B647,B647))</f>
        <v/>
      </c>
      <c r="B647" s="20"/>
      <c r="C647" s="20"/>
      <c r="D647" s="21" t="str">
        <f>IF(C647="","",IFERROR(INDEX(Deviz!$C$5:$C$204,MATCH(C647,Deviz!$B$5:$B$204,0)),""))</f>
        <v/>
      </c>
      <c r="E647" s="22" t="str">
        <f>IF(C647="","",IFERROR(INDEX(Deviz!$D$5:$D$204,MATCH(C647,Deviz!$B$5:$B$204,0)),""))</f>
        <v/>
      </c>
      <c r="F647" s="23" t="str">
        <f>IF(C647="","",IFERROR(INDEX(Deviz!$F$5:$F$204,MATCH(C647,Deviz!$B$5:$B$204,0)),""))</f>
        <v/>
      </c>
      <c r="G647" s="24"/>
      <c r="H647" s="23" t="str">
        <f t="shared" si="10"/>
        <v/>
      </c>
      <c r="I647" s="20"/>
      <c r="J647" s="25"/>
      <c r="K647" s="26" t="str">
        <f>IF(B647="","",TRIM(IF(AND(C647&lt;&gt;"",D647=""),"Cod inexistent în deviz. ","")&amp;IF(N(G647)&lt;=0,"Lipsește cantitatea. ","")&amp;IF(I647&lt;&gt;"Da","Neconfirmat de beneficiar. ","")&amp;IF(AND(C647&lt;&gt;"",D647&lt;&gt;""),IF(AND(INDEX(Deviz!$H$5:$H$204,MATCH(C647,Deviz!$B$5:$B$204,0))="Suplimentar",INDEX(Deviz!$I$5:$I$204,MATCH(C647,Deviz!$B$5:$B$204,0))&lt;&gt;"Da"),"Suplimentar neaprobat. ",""),"")))</f>
        <v/>
      </c>
    </row>
    <row r="648" spans="1:11" x14ac:dyDescent="0.2">
      <c r="A648" s="1" t="str">
        <f>IF(B648="","",B648&amp;"|"&amp;COUNTIF(INDEX($B:$B,5):B648,B648))</f>
        <v/>
      </c>
      <c r="B648" s="20"/>
      <c r="C648" s="20"/>
      <c r="D648" s="21" t="str">
        <f>IF(C648="","",IFERROR(INDEX(Deviz!$C$5:$C$204,MATCH(C648,Deviz!$B$5:$B$204,0)),""))</f>
        <v/>
      </c>
      <c r="E648" s="22" t="str">
        <f>IF(C648="","",IFERROR(INDEX(Deviz!$D$5:$D$204,MATCH(C648,Deviz!$B$5:$B$204,0)),""))</f>
        <v/>
      </c>
      <c r="F648" s="23" t="str">
        <f>IF(C648="","",IFERROR(INDEX(Deviz!$F$5:$F$204,MATCH(C648,Deviz!$B$5:$B$204,0)),""))</f>
        <v/>
      </c>
      <c r="G648" s="24"/>
      <c r="H648" s="23" t="str">
        <f t="shared" si="10"/>
        <v/>
      </c>
      <c r="I648" s="20"/>
      <c r="J648" s="25"/>
      <c r="K648" s="26" t="str">
        <f>IF(B648="","",TRIM(IF(AND(C648&lt;&gt;"",D648=""),"Cod inexistent în deviz. ","")&amp;IF(N(G648)&lt;=0,"Lipsește cantitatea. ","")&amp;IF(I648&lt;&gt;"Da","Neconfirmat de beneficiar. ","")&amp;IF(AND(C648&lt;&gt;"",D648&lt;&gt;""),IF(AND(INDEX(Deviz!$H$5:$H$204,MATCH(C648,Deviz!$B$5:$B$204,0))="Suplimentar",INDEX(Deviz!$I$5:$I$204,MATCH(C648,Deviz!$B$5:$B$204,0))&lt;&gt;"Da"),"Suplimentar neaprobat. ",""),"")))</f>
        <v/>
      </c>
    </row>
    <row r="649" spans="1:11" x14ac:dyDescent="0.2">
      <c r="A649" s="1" t="str">
        <f>IF(B649="","",B649&amp;"|"&amp;COUNTIF(INDEX($B:$B,5):B649,B649))</f>
        <v/>
      </c>
      <c r="B649" s="20"/>
      <c r="C649" s="20"/>
      <c r="D649" s="21" t="str">
        <f>IF(C649="","",IFERROR(INDEX(Deviz!$C$5:$C$204,MATCH(C649,Deviz!$B$5:$B$204,0)),""))</f>
        <v/>
      </c>
      <c r="E649" s="22" t="str">
        <f>IF(C649="","",IFERROR(INDEX(Deviz!$D$5:$D$204,MATCH(C649,Deviz!$B$5:$B$204,0)),""))</f>
        <v/>
      </c>
      <c r="F649" s="23" t="str">
        <f>IF(C649="","",IFERROR(INDEX(Deviz!$F$5:$F$204,MATCH(C649,Deviz!$B$5:$B$204,0)),""))</f>
        <v/>
      </c>
      <c r="G649" s="24"/>
      <c r="H649" s="23" t="str">
        <f t="shared" si="10"/>
        <v/>
      </c>
      <c r="I649" s="20"/>
      <c r="J649" s="25"/>
      <c r="K649" s="26" t="str">
        <f>IF(B649="","",TRIM(IF(AND(C649&lt;&gt;"",D649=""),"Cod inexistent în deviz. ","")&amp;IF(N(G649)&lt;=0,"Lipsește cantitatea. ","")&amp;IF(I649&lt;&gt;"Da","Neconfirmat de beneficiar. ","")&amp;IF(AND(C649&lt;&gt;"",D649&lt;&gt;""),IF(AND(INDEX(Deviz!$H$5:$H$204,MATCH(C649,Deviz!$B$5:$B$204,0))="Suplimentar",INDEX(Deviz!$I$5:$I$204,MATCH(C649,Deviz!$B$5:$B$204,0))&lt;&gt;"Da"),"Suplimentar neaprobat. ",""),"")))</f>
        <v/>
      </c>
    </row>
    <row r="650" spans="1:11" x14ac:dyDescent="0.2">
      <c r="A650" s="1" t="str">
        <f>IF(B650="","",B650&amp;"|"&amp;COUNTIF(INDEX($B:$B,5):B650,B650))</f>
        <v/>
      </c>
      <c r="B650" s="20"/>
      <c r="C650" s="20"/>
      <c r="D650" s="21" t="str">
        <f>IF(C650="","",IFERROR(INDEX(Deviz!$C$5:$C$204,MATCH(C650,Deviz!$B$5:$B$204,0)),""))</f>
        <v/>
      </c>
      <c r="E650" s="22" t="str">
        <f>IF(C650="","",IFERROR(INDEX(Deviz!$D$5:$D$204,MATCH(C650,Deviz!$B$5:$B$204,0)),""))</f>
        <v/>
      </c>
      <c r="F650" s="23" t="str">
        <f>IF(C650="","",IFERROR(INDEX(Deviz!$F$5:$F$204,MATCH(C650,Deviz!$B$5:$B$204,0)),""))</f>
        <v/>
      </c>
      <c r="G650" s="24"/>
      <c r="H650" s="23" t="str">
        <f t="shared" si="10"/>
        <v/>
      </c>
      <c r="I650" s="20"/>
      <c r="J650" s="25"/>
      <c r="K650" s="26" t="str">
        <f>IF(B650="","",TRIM(IF(AND(C650&lt;&gt;"",D650=""),"Cod inexistent în deviz. ","")&amp;IF(N(G650)&lt;=0,"Lipsește cantitatea. ","")&amp;IF(I650&lt;&gt;"Da","Neconfirmat de beneficiar. ","")&amp;IF(AND(C650&lt;&gt;"",D650&lt;&gt;""),IF(AND(INDEX(Deviz!$H$5:$H$204,MATCH(C650,Deviz!$B$5:$B$204,0))="Suplimentar",INDEX(Deviz!$I$5:$I$204,MATCH(C650,Deviz!$B$5:$B$204,0))&lt;&gt;"Da"),"Suplimentar neaprobat. ",""),"")))</f>
        <v/>
      </c>
    </row>
    <row r="651" spans="1:11" x14ac:dyDescent="0.2">
      <c r="A651" s="1" t="str">
        <f>IF(B651="","",B651&amp;"|"&amp;COUNTIF(INDEX($B:$B,5):B651,B651))</f>
        <v/>
      </c>
      <c r="B651" s="20"/>
      <c r="C651" s="20"/>
      <c r="D651" s="21" t="str">
        <f>IF(C651="","",IFERROR(INDEX(Deviz!$C$5:$C$204,MATCH(C651,Deviz!$B$5:$B$204,0)),""))</f>
        <v/>
      </c>
      <c r="E651" s="22" t="str">
        <f>IF(C651="","",IFERROR(INDEX(Deviz!$D$5:$D$204,MATCH(C651,Deviz!$B$5:$B$204,0)),""))</f>
        <v/>
      </c>
      <c r="F651" s="23" t="str">
        <f>IF(C651="","",IFERROR(INDEX(Deviz!$F$5:$F$204,MATCH(C651,Deviz!$B$5:$B$204,0)),""))</f>
        <v/>
      </c>
      <c r="G651" s="24"/>
      <c r="H651" s="23" t="str">
        <f t="shared" si="10"/>
        <v/>
      </c>
      <c r="I651" s="20"/>
      <c r="J651" s="25"/>
      <c r="K651" s="26" t="str">
        <f>IF(B651="","",TRIM(IF(AND(C651&lt;&gt;"",D651=""),"Cod inexistent în deviz. ","")&amp;IF(N(G651)&lt;=0,"Lipsește cantitatea. ","")&amp;IF(I651&lt;&gt;"Da","Neconfirmat de beneficiar. ","")&amp;IF(AND(C651&lt;&gt;"",D651&lt;&gt;""),IF(AND(INDEX(Deviz!$H$5:$H$204,MATCH(C651,Deviz!$B$5:$B$204,0))="Suplimentar",INDEX(Deviz!$I$5:$I$204,MATCH(C651,Deviz!$B$5:$B$204,0))&lt;&gt;"Da"),"Suplimentar neaprobat. ",""),"")))</f>
        <v/>
      </c>
    </row>
    <row r="652" spans="1:11" x14ac:dyDescent="0.2">
      <c r="A652" s="1" t="str">
        <f>IF(B652="","",B652&amp;"|"&amp;COUNTIF(INDEX($B:$B,5):B652,B652))</f>
        <v/>
      </c>
      <c r="B652" s="20"/>
      <c r="C652" s="20"/>
      <c r="D652" s="21" t="str">
        <f>IF(C652="","",IFERROR(INDEX(Deviz!$C$5:$C$204,MATCH(C652,Deviz!$B$5:$B$204,0)),""))</f>
        <v/>
      </c>
      <c r="E652" s="22" t="str">
        <f>IF(C652="","",IFERROR(INDEX(Deviz!$D$5:$D$204,MATCH(C652,Deviz!$B$5:$B$204,0)),""))</f>
        <v/>
      </c>
      <c r="F652" s="23" t="str">
        <f>IF(C652="","",IFERROR(INDEX(Deviz!$F$5:$F$204,MATCH(C652,Deviz!$B$5:$B$204,0)),""))</f>
        <v/>
      </c>
      <c r="G652" s="24"/>
      <c r="H652" s="23" t="str">
        <f t="shared" si="10"/>
        <v/>
      </c>
      <c r="I652" s="20"/>
      <c r="J652" s="25"/>
      <c r="K652" s="26" t="str">
        <f>IF(B652="","",TRIM(IF(AND(C652&lt;&gt;"",D652=""),"Cod inexistent în deviz. ","")&amp;IF(N(G652)&lt;=0,"Lipsește cantitatea. ","")&amp;IF(I652&lt;&gt;"Da","Neconfirmat de beneficiar. ","")&amp;IF(AND(C652&lt;&gt;"",D652&lt;&gt;""),IF(AND(INDEX(Deviz!$H$5:$H$204,MATCH(C652,Deviz!$B$5:$B$204,0))="Suplimentar",INDEX(Deviz!$I$5:$I$204,MATCH(C652,Deviz!$B$5:$B$204,0))&lt;&gt;"Da"),"Suplimentar neaprobat. ",""),"")))</f>
        <v/>
      </c>
    </row>
    <row r="653" spans="1:11" x14ac:dyDescent="0.2">
      <c r="A653" s="1" t="str">
        <f>IF(B653="","",B653&amp;"|"&amp;COUNTIF(INDEX($B:$B,5):B653,B653))</f>
        <v/>
      </c>
      <c r="B653" s="20"/>
      <c r="C653" s="20"/>
      <c r="D653" s="21" t="str">
        <f>IF(C653="","",IFERROR(INDEX(Deviz!$C$5:$C$204,MATCH(C653,Deviz!$B$5:$B$204,0)),""))</f>
        <v/>
      </c>
      <c r="E653" s="22" t="str">
        <f>IF(C653="","",IFERROR(INDEX(Deviz!$D$5:$D$204,MATCH(C653,Deviz!$B$5:$B$204,0)),""))</f>
        <v/>
      </c>
      <c r="F653" s="23" t="str">
        <f>IF(C653="","",IFERROR(INDEX(Deviz!$F$5:$F$204,MATCH(C653,Deviz!$B$5:$B$204,0)),""))</f>
        <v/>
      </c>
      <c r="G653" s="24"/>
      <c r="H653" s="23" t="str">
        <f t="shared" si="10"/>
        <v/>
      </c>
      <c r="I653" s="20"/>
      <c r="J653" s="25"/>
      <c r="K653" s="26" t="str">
        <f>IF(B653="","",TRIM(IF(AND(C653&lt;&gt;"",D653=""),"Cod inexistent în deviz. ","")&amp;IF(N(G653)&lt;=0,"Lipsește cantitatea. ","")&amp;IF(I653&lt;&gt;"Da","Neconfirmat de beneficiar. ","")&amp;IF(AND(C653&lt;&gt;"",D653&lt;&gt;""),IF(AND(INDEX(Deviz!$H$5:$H$204,MATCH(C653,Deviz!$B$5:$B$204,0))="Suplimentar",INDEX(Deviz!$I$5:$I$204,MATCH(C653,Deviz!$B$5:$B$204,0))&lt;&gt;"Da"),"Suplimentar neaprobat. ",""),"")))</f>
        <v/>
      </c>
    </row>
    <row r="654" spans="1:11" x14ac:dyDescent="0.2">
      <c r="A654" s="1" t="str">
        <f>IF(B654="","",B654&amp;"|"&amp;COUNTIF(INDEX($B:$B,5):B654,B654))</f>
        <v/>
      </c>
      <c r="B654" s="20"/>
      <c r="C654" s="20"/>
      <c r="D654" s="21" t="str">
        <f>IF(C654="","",IFERROR(INDEX(Deviz!$C$5:$C$204,MATCH(C654,Deviz!$B$5:$B$204,0)),""))</f>
        <v/>
      </c>
      <c r="E654" s="22" t="str">
        <f>IF(C654="","",IFERROR(INDEX(Deviz!$D$5:$D$204,MATCH(C654,Deviz!$B$5:$B$204,0)),""))</f>
        <v/>
      </c>
      <c r="F654" s="23" t="str">
        <f>IF(C654="","",IFERROR(INDEX(Deviz!$F$5:$F$204,MATCH(C654,Deviz!$B$5:$B$204,0)),""))</f>
        <v/>
      </c>
      <c r="G654" s="24"/>
      <c r="H654" s="23" t="str">
        <f t="shared" si="10"/>
        <v/>
      </c>
      <c r="I654" s="20"/>
      <c r="J654" s="25"/>
      <c r="K654" s="26" t="str">
        <f>IF(B654="","",TRIM(IF(AND(C654&lt;&gt;"",D654=""),"Cod inexistent în deviz. ","")&amp;IF(N(G654)&lt;=0,"Lipsește cantitatea. ","")&amp;IF(I654&lt;&gt;"Da","Neconfirmat de beneficiar. ","")&amp;IF(AND(C654&lt;&gt;"",D654&lt;&gt;""),IF(AND(INDEX(Deviz!$H$5:$H$204,MATCH(C654,Deviz!$B$5:$B$204,0))="Suplimentar",INDEX(Deviz!$I$5:$I$204,MATCH(C654,Deviz!$B$5:$B$204,0))&lt;&gt;"Da"),"Suplimentar neaprobat. ",""),"")))</f>
        <v/>
      </c>
    </row>
    <row r="655" spans="1:11" x14ac:dyDescent="0.2">
      <c r="A655" s="1" t="str">
        <f>IF(B655="","",B655&amp;"|"&amp;COUNTIF(INDEX($B:$B,5):B655,B655))</f>
        <v/>
      </c>
      <c r="B655" s="20"/>
      <c r="C655" s="20"/>
      <c r="D655" s="21" t="str">
        <f>IF(C655="","",IFERROR(INDEX(Deviz!$C$5:$C$204,MATCH(C655,Deviz!$B$5:$B$204,0)),""))</f>
        <v/>
      </c>
      <c r="E655" s="22" t="str">
        <f>IF(C655="","",IFERROR(INDEX(Deviz!$D$5:$D$204,MATCH(C655,Deviz!$B$5:$B$204,0)),""))</f>
        <v/>
      </c>
      <c r="F655" s="23" t="str">
        <f>IF(C655="","",IFERROR(INDEX(Deviz!$F$5:$F$204,MATCH(C655,Deviz!$B$5:$B$204,0)),""))</f>
        <v/>
      </c>
      <c r="G655" s="24"/>
      <c r="H655" s="23" t="str">
        <f t="shared" si="10"/>
        <v/>
      </c>
      <c r="I655" s="20"/>
      <c r="J655" s="25"/>
      <c r="K655" s="26" t="str">
        <f>IF(B655="","",TRIM(IF(AND(C655&lt;&gt;"",D655=""),"Cod inexistent în deviz. ","")&amp;IF(N(G655)&lt;=0,"Lipsește cantitatea. ","")&amp;IF(I655&lt;&gt;"Da","Neconfirmat de beneficiar. ","")&amp;IF(AND(C655&lt;&gt;"",D655&lt;&gt;""),IF(AND(INDEX(Deviz!$H$5:$H$204,MATCH(C655,Deviz!$B$5:$B$204,0))="Suplimentar",INDEX(Deviz!$I$5:$I$204,MATCH(C655,Deviz!$B$5:$B$204,0))&lt;&gt;"Da"),"Suplimentar neaprobat. ",""),"")))</f>
        <v/>
      </c>
    </row>
    <row r="656" spans="1:11" x14ac:dyDescent="0.2">
      <c r="A656" s="1" t="str">
        <f>IF(B656="","",B656&amp;"|"&amp;COUNTIF(INDEX($B:$B,5):B656,B656))</f>
        <v/>
      </c>
      <c r="B656" s="20"/>
      <c r="C656" s="20"/>
      <c r="D656" s="21" t="str">
        <f>IF(C656="","",IFERROR(INDEX(Deviz!$C$5:$C$204,MATCH(C656,Deviz!$B$5:$B$204,0)),""))</f>
        <v/>
      </c>
      <c r="E656" s="22" t="str">
        <f>IF(C656="","",IFERROR(INDEX(Deviz!$D$5:$D$204,MATCH(C656,Deviz!$B$5:$B$204,0)),""))</f>
        <v/>
      </c>
      <c r="F656" s="23" t="str">
        <f>IF(C656="","",IFERROR(INDEX(Deviz!$F$5:$F$204,MATCH(C656,Deviz!$B$5:$B$204,0)),""))</f>
        <v/>
      </c>
      <c r="G656" s="24"/>
      <c r="H656" s="23" t="str">
        <f t="shared" si="10"/>
        <v/>
      </c>
      <c r="I656" s="20"/>
      <c r="J656" s="25"/>
      <c r="K656" s="26" t="str">
        <f>IF(B656="","",TRIM(IF(AND(C656&lt;&gt;"",D656=""),"Cod inexistent în deviz. ","")&amp;IF(N(G656)&lt;=0,"Lipsește cantitatea. ","")&amp;IF(I656&lt;&gt;"Da","Neconfirmat de beneficiar. ","")&amp;IF(AND(C656&lt;&gt;"",D656&lt;&gt;""),IF(AND(INDEX(Deviz!$H$5:$H$204,MATCH(C656,Deviz!$B$5:$B$204,0))="Suplimentar",INDEX(Deviz!$I$5:$I$204,MATCH(C656,Deviz!$B$5:$B$204,0))&lt;&gt;"Da"),"Suplimentar neaprobat. ",""),"")))</f>
        <v/>
      </c>
    </row>
    <row r="657" spans="1:11" x14ac:dyDescent="0.2">
      <c r="A657" s="1" t="str">
        <f>IF(B657="","",B657&amp;"|"&amp;COUNTIF(INDEX($B:$B,5):B657,B657))</f>
        <v/>
      </c>
      <c r="B657" s="20"/>
      <c r="C657" s="20"/>
      <c r="D657" s="21" t="str">
        <f>IF(C657="","",IFERROR(INDEX(Deviz!$C$5:$C$204,MATCH(C657,Deviz!$B$5:$B$204,0)),""))</f>
        <v/>
      </c>
      <c r="E657" s="22" t="str">
        <f>IF(C657="","",IFERROR(INDEX(Deviz!$D$5:$D$204,MATCH(C657,Deviz!$B$5:$B$204,0)),""))</f>
        <v/>
      </c>
      <c r="F657" s="23" t="str">
        <f>IF(C657="","",IFERROR(INDEX(Deviz!$F$5:$F$204,MATCH(C657,Deviz!$B$5:$B$204,0)),""))</f>
        <v/>
      </c>
      <c r="G657" s="24"/>
      <c r="H657" s="23" t="str">
        <f t="shared" si="10"/>
        <v/>
      </c>
      <c r="I657" s="20"/>
      <c r="J657" s="25"/>
      <c r="K657" s="26" t="str">
        <f>IF(B657="","",TRIM(IF(AND(C657&lt;&gt;"",D657=""),"Cod inexistent în deviz. ","")&amp;IF(N(G657)&lt;=0,"Lipsește cantitatea. ","")&amp;IF(I657&lt;&gt;"Da","Neconfirmat de beneficiar. ","")&amp;IF(AND(C657&lt;&gt;"",D657&lt;&gt;""),IF(AND(INDEX(Deviz!$H$5:$H$204,MATCH(C657,Deviz!$B$5:$B$204,0))="Suplimentar",INDEX(Deviz!$I$5:$I$204,MATCH(C657,Deviz!$B$5:$B$204,0))&lt;&gt;"Da"),"Suplimentar neaprobat. ",""),"")))</f>
        <v/>
      </c>
    </row>
    <row r="658" spans="1:11" x14ac:dyDescent="0.2">
      <c r="A658" s="1" t="str">
        <f>IF(B658="","",B658&amp;"|"&amp;COUNTIF(INDEX($B:$B,5):B658,B658))</f>
        <v/>
      </c>
      <c r="B658" s="20"/>
      <c r="C658" s="20"/>
      <c r="D658" s="21" t="str">
        <f>IF(C658="","",IFERROR(INDEX(Deviz!$C$5:$C$204,MATCH(C658,Deviz!$B$5:$B$204,0)),""))</f>
        <v/>
      </c>
      <c r="E658" s="22" t="str">
        <f>IF(C658="","",IFERROR(INDEX(Deviz!$D$5:$D$204,MATCH(C658,Deviz!$B$5:$B$204,0)),""))</f>
        <v/>
      </c>
      <c r="F658" s="23" t="str">
        <f>IF(C658="","",IFERROR(INDEX(Deviz!$F$5:$F$204,MATCH(C658,Deviz!$B$5:$B$204,0)),""))</f>
        <v/>
      </c>
      <c r="G658" s="24"/>
      <c r="H658" s="23" t="str">
        <f t="shared" si="10"/>
        <v/>
      </c>
      <c r="I658" s="20"/>
      <c r="J658" s="25"/>
      <c r="K658" s="26" t="str">
        <f>IF(B658="","",TRIM(IF(AND(C658&lt;&gt;"",D658=""),"Cod inexistent în deviz. ","")&amp;IF(N(G658)&lt;=0,"Lipsește cantitatea. ","")&amp;IF(I658&lt;&gt;"Da","Neconfirmat de beneficiar. ","")&amp;IF(AND(C658&lt;&gt;"",D658&lt;&gt;""),IF(AND(INDEX(Deviz!$H$5:$H$204,MATCH(C658,Deviz!$B$5:$B$204,0))="Suplimentar",INDEX(Deviz!$I$5:$I$204,MATCH(C658,Deviz!$B$5:$B$204,0))&lt;&gt;"Da"),"Suplimentar neaprobat. ",""),"")))</f>
        <v/>
      </c>
    </row>
    <row r="659" spans="1:11" x14ac:dyDescent="0.2">
      <c r="A659" s="1" t="str">
        <f>IF(B659="","",B659&amp;"|"&amp;COUNTIF(INDEX($B:$B,5):B659,B659))</f>
        <v/>
      </c>
      <c r="B659" s="20"/>
      <c r="C659" s="20"/>
      <c r="D659" s="21" t="str">
        <f>IF(C659="","",IFERROR(INDEX(Deviz!$C$5:$C$204,MATCH(C659,Deviz!$B$5:$B$204,0)),""))</f>
        <v/>
      </c>
      <c r="E659" s="22" t="str">
        <f>IF(C659="","",IFERROR(INDEX(Deviz!$D$5:$D$204,MATCH(C659,Deviz!$B$5:$B$204,0)),""))</f>
        <v/>
      </c>
      <c r="F659" s="23" t="str">
        <f>IF(C659="","",IFERROR(INDEX(Deviz!$F$5:$F$204,MATCH(C659,Deviz!$B$5:$B$204,0)),""))</f>
        <v/>
      </c>
      <c r="G659" s="24"/>
      <c r="H659" s="23" t="str">
        <f t="shared" si="10"/>
        <v/>
      </c>
      <c r="I659" s="20"/>
      <c r="J659" s="25"/>
      <c r="K659" s="26" t="str">
        <f>IF(B659="","",TRIM(IF(AND(C659&lt;&gt;"",D659=""),"Cod inexistent în deviz. ","")&amp;IF(N(G659)&lt;=0,"Lipsește cantitatea. ","")&amp;IF(I659&lt;&gt;"Da","Neconfirmat de beneficiar. ","")&amp;IF(AND(C659&lt;&gt;"",D659&lt;&gt;""),IF(AND(INDEX(Deviz!$H$5:$H$204,MATCH(C659,Deviz!$B$5:$B$204,0))="Suplimentar",INDEX(Deviz!$I$5:$I$204,MATCH(C659,Deviz!$B$5:$B$204,0))&lt;&gt;"Da"),"Suplimentar neaprobat. ",""),"")))</f>
        <v/>
      </c>
    </row>
    <row r="660" spans="1:11" x14ac:dyDescent="0.2">
      <c r="A660" s="1" t="str">
        <f>IF(B660="","",B660&amp;"|"&amp;COUNTIF(INDEX($B:$B,5):B660,B660))</f>
        <v/>
      </c>
      <c r="B660" s="20"/>
      <c r="C660" s="20"/>
      <c r="D660" s="21" t="str">
        <f>IF(C660="","",IFERROR(INDEX(Deviz!$C$5:$C$204,MATCH(C660,Deviz!$B$5:$B$204,0)),""))</f>
        <v/>
      </c>
      <c r="E660" s="22" t="str">
        <f>IF(C660="","",IFERROR(INDEX(Deviz!$D$5:$D$204,MATCH(C660,Deviz!$B$5:$B$204,0)),""))</f>
        <v/>
      </c>
      <c r="F660" s="23" t="str">
        <f>IF(C660="","",IFERROR(INDEX(Deviz!$F$5:$F$204,MATCH(C660,Deviz!$B$5:$B$204,0)),""))</f>
        <v/>
      </c>
      <c r="G660" s="24"/>
      <c r="H660" s="23" t="str">
        <f t="shared" si="10"/>
        <v/>
      </c>
      <c r="I660" s="20"/>
      <c r="J660" s="25"/>
      <c r="K660" s="26" t="str">
        <f>IF(B660="","",TRIM(IF(AND(C660&lt;&gt;"",D660=""),"Cod inexistent în deviz. ","")&amp;IF(N(G660)&lt;=0,"Lipsește cantitatea. ","")&amp;IF(I660&lt;&gt;"Da","Neconfirmat de beneficiar. ","")&amp;IF(AND(C660&lt;&gt;"",D660&lt;&gt;""),IF(AND(INDEX(Deviz!$H$5:$H$204,MATCH(C660,Deviz!$B$5:$B$204,0))="Suplimentar",INDEX(Deviz!$I$5:$I$204,MATCH(C660,Deviz!$B$5:$B$204,0))&lt;&gt;"Da"),"Suplimentar neaprobat. ",""),"")))</f>
        <v/>
      </c>
    </row>
    <row r="661" spans="1:11" x14ac:dyDescent="0.2">
      <c r="A661" s="1" t="str">
        <f>IF(B661="","",B661&amp;"|"&amp;COUNTIF(INDEX($B:$B,5):B661,B661))</f>
        <v/>
      </c>
      <c r="B661" s="20"/>
      <c r="C661" s="20"/>
      <c r="D661" s="21" t="str">
        <f>IF(C661="","",IFERROR(INDEX(Deviz!$C$5:$C$204,MATCH(C661,Deviz!$B$5:$B$204,0)),""))</f>
        <v/>
      </c>
      <c r="E661" s="22" t="str">
        <f>IF(C661="","",IFERROR(INDEX(Deviz!$D$5:$D$204,MATCH(C661,Deviz!$B$5:$B$204,0)),""))</f>
        <v/>
      </c>
      <c r="F661" s="23" t="str">
        <f>IF(C661="","",IFERROR(INDEX(Deviz!$F$5:$F$204,MATCH(C661,Deviz!$B$5:$B$204,0)),""))</f>
        <v/>
      </c>
      <c r="G661" s="24"/>
      <c r="H661" s="23" t="str">
        <f t="shared" si="10"/>
        <v/>
      </c>
      <c r="I661" s="20"/>
      <c r="J661" s="25"/>
      <c r="K661" s="26" t="str">
        <f>IF(B661="","",TRIM(IF(AND(C661&lt;&gt;"",D661=""),"Cod inexistent în deviz. ","")&amp;IF(N(G661)&lt;=0,"Lipsește cantitatea. ","")&amp;IF(I661&lt;&gt;"Da","Neconfirmat de beneficiar. ","")&amp;IF(AND(C661&lt;&gt;"",D661&lt;&gt;""),IF(AND(INDEX(Deviz!$H$5:$H$204,MATCH(C661,Deviz!$B$5:$B$204,0))="Suplimentar",INDEX(Deviz!$I$5:$I$204,MATCH(C661,Deviz!$B$5:$B$204,0))&lt;&gt;"Da"),"Suplimentar neaprobat. ",""),"")))</f>
        <v/>
      </c>
    </row>
    <row r="662" spans="1:11" x14ac:dyDescent="0.2">
      <c r="A662" s="1" t="str">
        <f>IF(B662="","",B662&amp;"|"&amp;COUNTIF(INDEX($B:$B,5):B662,B662))</f>
        <v/>
      </c>
      <c r="B662" s="20"/>
      <c r="C662" s="20"/>
      <c r="D662" s="21" t="str">
        <f>IF(C662="","",IFERROR(INDEX(Deviz!$C$5:$C$204,MATCH(C662,Deviz!$B$5:$B$204,0)),""))</f>
        <v/>
      </c>
      <c r="E662" s="22" t="str">
        <f>IF(C662="","",IFERROR(INDEX(Deviz!$D$5:$D$204,MATCH(C662,Deviz!$B$5:$B$204,0)),""))</f>
        <v/>
      </c>
      <c r="F662" s="23" t="str">
        <f>IF(C662="","",IFERROR(INDEX(Deviz!$F$5:$F$204,MATCH(C662,Deviz!$B$5:$B$204,0)),""))</f>
        <v/>
      </c>
      <c r="G662" s="24"/>
      <c r="H662" s="23" t="str">
        <f t="shared" si="10"/>
        <v/>
      </c>
      <c r="I662" s="20"/>
      <c r="J662" s="25"/>
      <c r="K662" s="26" t="str">
        <f>IF(B662="","",TRIM(IF(AND(C662&lt;&gt;"",D662=""),"Cod inexistent în deviz. ","")&amp;IF(N(G662)&lt;=0,"Lipsește cantitatea. ","")&amp;IF(I662&lt;&gt;"Da","Neconfirmat de beneficiar. ","")&amp;IF(AND(C662&lt;&gt;"",D662&lt;&gt;""),IF(AND(INDEX(Deviz!$H$5:$H$204,MATCH(C662,Deviz!$B$5:$B$204,0))="Suplimentar",INDEX(Deviz!$I$5:$I$204,MATCH(C662,Deviz!$B$5:$B$204,0))&lt;&gt;"Da"),"Suplimentar neaprobat. ",""),"")))</f>
        <v/>
      </c>
    </row>
    <row r="663" spans="1:11" x14ac:dyDescent="0.2">
      <c r="A663" s="1" t="str">
        <f>IF(B663="","",B663&amp;"|"&amp;COUNTIF(INDEX($B:$B,5):B663,B663))</f>
        <v/>
      </c>
      <c r="B663" s="20"/>
      <c r="C663" s="20"/>
      <c r="D663" s="21" t="str">
        <f>IF(C663="","",IFERROR(INDEX(Deviz!$C$5:$C$204,MATCH(C663,Deviz!$B$5:$B$204,0)),""))</f>
        <v/>
      </c>
      <c r="E663" s="22" t="str">
        <f>IF(C663="","",IFERROR(INDEX(Deviz!$D$5:$D$204,MATCH(C663,Deviz!$B$5:$B$204,0)),""))</f>
        <v/>
      </c>
      <c r="F663" s="23" t="str">
        <f>IF(C663="","",IFERROR(INDEX(Deviz!$F$5:$F$204,MATCH(C663,Deviz!$B$5:$B$204,0)),""))</f>
        <v/>
      </c>
      <c r="G663" s="24"/>
      <c r="H663" s="23" t="str">
        <f t="shared" si="10"/>
        <v/>
      </c>
      <c r="I663" s="20"/>
      <c r="J663" s="25"/>
      <c r="K663" s="26" t="str">
        <f>IF(B663="","",TRIM(IF(AND(C663&lt;&gt;"",D663=""),"Cod inexistent în deviz. ","")&amp;IF(N(G663)&lt;=0,"Lipsește cantitatea. ","")&amp;IF(I663&lt;&gt;"Da","Neconfirmat de beneficiar. ","")&amp;IF(AND(C663&lt;&gt;"",D663&lt;&gt;""),IF(AND(INDEX(Deviz!$H$5:$H$204,MATCH(C663,Deviz!$B$5:$B$204,0))="Suplimentar",INDEX(Deviz!$I$5:$I$204,MATCH(C663,Deviz!$B$5:$B$204,0))&lt;&gt;"Da"),"Suplimentar neaprobat. ",""),"")))</f>
        <v/>
      </c>
    </row>
    <row r="664" spans="1:11" x14ac:dyDescent="0.2">
      <c r="A664" s="1" t="str">
        <f>IF(B664="","",B664&amp;"|"&amp;COUNTIF(INDEX($B:$B,5):B664,B664))</f>
        <v/>
      </c>
      <c r="B664" s="20"/>
      <c r="C664" s="20"/>
      <c r="D664" s="21" t="str">
        <f>IF(C664="","",IFERROR(INDEX(Deviz!$C$5:$C$204,MATCH(C664,Deviz!$B$5:$B$204,0)),""))</f>
        <v/>
      </c>
      <c r="E664" s="22" t="str">
        <f>IF(C664="","",IFERROR(INDEX(Deviz!$D$5:$D$204,MATCH(C664,Deviz!$B$5:$B$204,0)),""))</f>
        <v/>
      </c>
      <c r="F664" s="23" t="str">
        <f>IF(C664="","",IFERROR(INDEX(Deviz!$F$5:$F$204,MATCH(C664,Deviz!$B$5:$B$204,0)),""))</f>
        <v/>
      </c>
      <c r="G664" s="24"/>
      <c r="H664" s="23" t="str">
        <f t="shared" si="10"/>
        <v/>
      </c>
      <c r="I664" s="20"/>
      <c r="J664" s="25"/>
      <c r="K664" s="26" t="str">
        <f>IF(B664="","",TRIM(IF(AND(C664&lt;&gt;"",D664=""),"Cod inexistent în deviz. ","")&amp;IF(N(G664)&lt;=0,"Lipsește cantitatea. ","")&amp;IF(I664&lt;&gt;"Da","Neconfirmat de beneficiar. ","")&amp;IF(AND(C664&lt;&gt;"",D664&lt;&gt;""),IF(AND(INDEX(Deviz!$H$5:$H$204,MATCH(C664,Deviz!$B$5:$B$204,0))="Suplimentar",INDEX(Deviz!$I$5:$I$204,MATCH(C664,Deviz!$B$5:$B$204,0))&lt;&gt;"Da"),"Suplimentar neaprobat. ",""),"")))</f>
        <v/>
      </c>
    </row>
    <row r="665" spans="1:11" x14ac:dyDescent="0.2">
      <c r="A665" s="1" t="str">
        <f>IF(B665="","",B665&amp;"|"&amp;COUNTIF(INDEX($B:$B,5):B665,B665))</f>
        <v/>
      </c>
      <c r="B665" s="20"/>
      <c r="C665" s="20"/>
      <c r="D665" s="21" t="str">
        <f>IF(C665="","",IFERROR(INDEX(Deviz!$C$5:$C$204,MATCH(C665,Deviz!$B$5:$B$204,0)),""))</f>
        <v/>
      </c>
      <c r="E665" s="22" t="str">
        <f>IF(C665="","",IFERROR(INDEX(Deviz!$D$5:$D$204,MATCH(C665,Deviz!$B$5:$B$204,0)),""))</f>
        <v/>
      </c>
      <c r="F665" s="23" t="str">
        <f>IF(C665="","",IFERROR(INDEX(Deviz!$F$5:$F$204,MATCH(C665,Deviz!$B$5:$B$204,0)),""))</f>
        <v/>
      </c>
      <c r="G665" s="24"/>
      <c r="H665" s="23" t="str">
        <f t="shared" si="10"/>
        <v/>
      </c>
      <c r="I665" s="20"/>
      <c r="J665" s="25"/>
      <c r="K665" s="26" t="str">
        <f>IF(B665="","",TRIM(IF(AND(C665&lt;&gt;"",D665=""),"Cod inexistent în deviz. ","")&amp;IF(N(G665)&lt;=0,"Lipsește cantitatea. ","")&amp;IF(I665&lt;&gt;"Da","Neconfirmat de beneficiar. ","")&amp;IF(AND(C665&lt;&gt;"",D665&lt;&gt;""),IF(AND(INDEX(Deviz!$H$5:$H$204,MATCH(C665,Deviz!$B$5:$B$204,0))="Suplimentar",INDEX(Deviz!$I$5:$I$204,MATCH(C665,Deviz!$B$5:$B$204,0))&lt;&gt;"Da"),"Suplimentar neaprobat. ",""),"")))</f>
        <v/>
      </c>
    </row>
    <row r="666" spans="1:11" x14ac:dyDescent="0.2">
      <c r="A666" s="1" t="str">
        <f>IF(B666="","",B666&amp;"|"&amp;COUNTIF(INDEX($B:$B,5):B666,B666))</f>
        <v/>
      </c>
      <c r="B666" s="20"/>
      <c r="C666" s="20"/>
      <c r="D666" s="21" t="str">
        <f>IF(C666="","",IFERROR(INDEX(Deviz!$C$5:$C$204,MATCH(C666,Deviz!$B$5:$B$204,0)),""))</f>
        <v/>
      </c>
      <c r="E666" s="22" t="str">
        <f>IF(C666="","",IFERROR(INDEX(Deviz!$D$5:$D$204,MATCH(C666,Deviz!$B$5:$B$204,0)),""))</f>
        <v/>
      </c>
      <c r="F666" s="23" t="str">
        <f>IF(C666="","",IFERROR(INDEX(Deviz!$F$5:$F$204,MATCH(C666,Deviz!$B$5:$B$204,0)),""))</f>
        <v/>
      </c>
      <c r="G666" s="24"/>
      <c r="H666" s="23" t="str">
        <f t="shared" si="10"/>
        <v/>
      </c>
      <c r="I666" s="20"/>
      <c r="J666" s="25"/>
      <c r="K666" s="26" t="str">
        <f>IF(B666="","",TRIM(IF(AND(C666&lt;&gt;"",D666=""),"Cod inexistent în deviz. ","")&amp;IF(N(G666)&lt;=0,"Lipsește cantitatea. ","")&amp;IF(I666&lt;&gt;"Da","Neconfirmat de beneficiar. ","")&amp;IF(AND(C666&lt;&gt;"",D666&lt;&gt;""),IF(AND(INDEX(Deviz!$H$5:$H$204,MATCH(C666,Deviz!$B$5:$B$204,0))="Suplimentar",INDEX(Deviz!$I$5:$I$204,MATCH(C666,Deviz!$B$5:$B$204,0))&lt;&gt;"Da"),"Suplimentar neaprobat. ",""),"")))</f>
        <v/>
      </c>
    </row>
    <row r="667" spans="1:11" x14ac:dyDescent="0.2">
      <c r="A667" s="1" t="str">
        <f>IF(B667="","",B667&amp;"|"&amp;COUNTIF(INDEX($B:$B,5):B667,B667))</f>
        <v/>
      </c>
      <c r="B667" s="20"/>
      <c r="C667" s="20"/>
      <c r="D667" s="21" t="str">
        <f>IF(C667="","",IFERROR(INDEX(Deviz!$C$5:$C$204,MATCH(C667,Deviz!$B$5:$B$204,0)),""))</f>
        <v/>
      </c>
      <c r="E667" s="22" t="str">
        <f>IF(C667="","",IFERROR(INDEX(Deviz!$D$5:$D$204,MATCH(C667,Deviz!$B$5:$B$204,0)),""))</f>
        <v/>
      </c>
      <c r="F667" s="23" t="str">
        <f>IF(C667="","",IFERROR(INDEX(Deviz!$F$5:$F$204,MATCH(C667,Deviz!$B$5:$B$204,0)),""))</f>
        <v/>
      </c>
      <c r="G667" s="24"/>
      <c r="H667" s="23" t="str">
        <f t="shared" si="10"/>
        <v/>
      </c>
      <c r="I667" s="20"/>
      <c r="J667" s="25"/>
      <c r="K667" s="26" t="str">
        <f>IF(B667="","",TRIM(IF(AND(C667&lt;&gt;"",D667=""),"Cod inexistent în deviz. ","")&amp;IF(N(G667)&lt;=0,"Lipsește cantitatea. ","")&amp;IF(I667&lt;&gt;"Da","Neconfirmat de beneficiar. ","")&amp;IF(AND(C667&lt;&gt;"",D667&lt;&gt;""),IF(AND(INDEX(Deviz!$H$5:$H$204,MATCH(C667,Deviz!$B$5:$B$204,0))="Suplimentar",INDEX(Deviz!$I$5:$I$204,MATCH(C667,Deviz!$B$5:$B$204,0))&lt;&gt;"Da"),"Suplimentar neaprobat. ",""),"")))</f>
        <v/>
      </c>
    </row>
    <row r="668" spans="1:11" x14ac:dyDescent="0.2">
      <c r="A668" s="1" t="str">
        <f>IF(B668="","",B668&amp;"|"&amp;COUNTIF(INDEX($B:$B,5):B668,B668))</f>
        <v/>
      </c>
      <c r="B668" s="20"/>
      <c r="C668" s="20"/>
      <c r="D668" s="21" t="str">
        <f>IF(C668="","",IFERROR(INDEX(Deviz!$C$5:$C$204,MATCH(C668,Deviz!$B$5:$B$204,0)),""))</f>
        <v/>
      </c>
      <c r="E668" s="22" t="str">
        <f>IF(C668="","",IFERROR(INDEX(Deviz!$D$5:$D$204,MATCH(C668,Deviz!$B$5:$B$204,0)),""))</f>
        <v/>
      </c>
      <c r="F668" s="23" t="str">
        <f>IF(C668="","",IFERROR(INDEX(Deviz!$F$5:$F$204,MATCH(C668,Deviz!$B$5:$B$204,0)),""))</f>
        <v/>
      </c>
      <c r="G668" s="24"/>
      <c r="H668" s="23" t="str">
        <f t="shared" si="10"/>
        <v/>
      </c>
      <c r="I668" s="20"/>
      <c r="J668" s="25"/>
      <c r="K668" s="26" t="str">
        <f>IF(B668="","",TRIM(IF(AND(C668&lt;&gt;"",D668=""),"Cod inexistent în deviz. ","")&amp;IF(N(G668)&lt;=0,"Lipsește cantitatea. ","")&amp;IF(I668&lt;&gt;"Da","Neconfirmat de beneficiar. ","")&amp;IF(AND(C668&lt;&gt;"",D668&lt;&gt;""),IF(AND(INDEX(Deviz!$H$5:$H$204,MATCH(C668,Deviz!$B$5:$B$204,0))="Suplimentar",INDEX(Deviz!$I$5:$I$204,MATCH(C668,Deviz!$B$5:$B$204,0))&lt;&gt;"Da"),"Suplimentar neaprobat. ",""),"")))</f>
        <v/>
      </c>
    </row>
    <row r="669" spans="1:11" x14ac:dyDescent="0.2">
      <c r="A669" s="1" t="str">
        <f>IF(B669="","",B669&amp;"|"&amp;COUNTIF(INDEX($B:$B,5):B669,B669))</f>
        <v/>
      </c>
      <c r="B669" s="20"/>
      <c r="C669" s="20"/>
      <c r="D669" s="21" t="str">
        <f>IF(C669="","",IFERROR(INDEX(Deviz!$C$5:$C$204,MATCH(C669,Deviz!$B$5:$B$204,0)),""))</f>
        <v/>
      </c>
      <c r="E669" s="22" t="str">
        <f>IF(C669="","",IFERROR(INDEX(Deviz!$D$5:$D$204,MATCH(C669,Deviz!$B$5:$B$204,0)),""))</f>
        <v/>
      </c>
      <c r="F669" s="23" t="str">
        <f>IF(C669="","",IFERROR(INDEX(Deviz!$F$5:$F$204,MATCH(C669,Deviz!$B$5:$B$204,0)),""))</f>
        <v/>
      </c>
      <c r="G669" s="24"/>
      <c r="H669" s="23" t="str">
        <f t="shared" si="10"/>
        <v/>
      </c>
      <c r="I669" s="20"/>
      <c r="J669" s="25"/>
      <c r="K669" s="26" t="str">
        <f>IF(B669="","",TRIM(IF(AND(C669&lt;&gt;"",D669=""),"Cod inexistent în deviz. ","")&amp;IF(N(G669)&lt;=0,"Lipsește cantitatea. ","")&amp;IF(I669&lt;&gt;"Da","Neconfirmat de beneficiar. ","")&amp;IF(AND(C669&lt;&gt;"",D669&lt;&gt;""),IF(AND(INDEX(Deviz!$H$5:$H$204,MATCH(C669,Deviz!$B$5:$B$204,0))="Suplimentar",INDEX(Deviz!$I$5:$I$204,MATCH(C669,Deviz!$B$5:$B$204,0))&lt;&gt;"Da"),"Suplimentar neaprobat. ",""),"")))</f>
        <v/>
      </c>
    </row>
    <row r="670" spans="1:11" x14ac:dyDescent="0.2">
      <c r="A670" s="1" t="str">
        <f>IF(B670="","",B670&amp;"|"&amp;COUNTIF(INDEX($B:$B,5):B670,B670))</f>
        <v/>
      </c>
      <c r="B670" s="20"/>
      <c r="C670" s="20"/>
      <c r="D670" s="21" t="str">
        <f>IF(C670="","",IFERROR(INDEX(Deviz!$C$5:$C$204,MATCH(C670,Deviz!$B$5:$B$204,0)),""))</f>
        <v/>
      </c>
      <c r="E670" s="22" t="str">
        <f>IF(C670="","",IFERROR(INDEX(Deviz!$D$5:$D$204,MATCH(C670,Deviz!$B$5:$B$204,0)),""))</f>
        <v/>
      </c>
      <c r="F670" s="23" t="str">
        <f>IF(C670="","",IFERROR(INDEX(Deviz!$F$5:$F$204,MATCH(C670,Deviz!$B$5:$B$204,0)),""))</f>
        <v/>
      </c>
      <c r="G670" s="24"/>
      <c r="H670" s="23" t="str">
        <f t="shared" si="10"/>
        <v/>
      </c>
      <c r="I670" s="20"/>
      <c r="J670" s="25"/>
      <c r="K670" s="26" t="str">
        <f>IF(B670="","",TRIM(IF(AND(C670&lt;&gt;"",D670=""),"Cod inexistent în deviz. ","")&amp;IF(N(G670)&lt;=0,"Lipsește cantitatea. ","")&amp;IF(I670&lt;&gt;"Da","Neconfirmat de beneficiar. ","")&amp;IF(AND(C670&lt;&gt;"",D670&lt;&gt;""),IF(AND(INDEX(Deviz!$H$5:$H$204,MATCH(C670,Deviz!$B$5:$B$204,0))="Suplimentar",INDEX(Deviz!$I$5:$I$204,MATCH(C670,Deviz!$B$5:$B$204,0))&lt;&gt;"Da"),"Suplimentar neaprobat. ",""),"")))</f>
        <v/>
      </c>
    </row>
    <row r="671" spans="1:11" x14ac:dyDescent="0.2">
      <c r="A671" s="1" t="str">
        <f>IF(B671="","",B671&amp;"|"&amp;COUNTIF(INDEX($B:$B,5):B671,B671))</f>
        <v/>
      </c>
      <c r="B671" s="20"/>
      <c r="C671" s="20"/>
      <c r="D671" s="21" t="str">
        <f>IF(C671="","",IFERROR(INDEX(Deviz!$C$5:$C$204,MATCH(C671,Deviz!$B$5:$B$204,0)),""))</f>
        <v/>
      </c>
      <c r="E671" s="22" t="str">
        <f>IF(C671="","",IFERROR(INDEX(Deviz!$D$5:$D$204,MATCH(C671,Deviz!$B$5:$B$204,0)),""))</f>
        <v/>
      </c>
      <c r="F671" s="23" t="str">
        <f>IF(C671="","",IFERROR(INDEX(Deviz!$F$5:$F$204,MATCH(C671,Deviz!$B$5:$B$204,0)),""))</f>
        <v/>
      </c>
      <c r="G671" s="24"/>
      <c r="H671" s="23" t="str">
        <f t="shared" si="10"/>
        <v/>
      </c>
      <c r="I671" s="20"/>
      <c r="J671" s="25"/>
      <c r="K671" s="26" t="str">
        <f>IF(B671="","",TRIM(IF(AND(C671&lt;&gt;"",D671=""),"Cod inexistent în deviz. ","")&amp;IF(N(G671)&lt;=0,"Lipsește cantitatea. ","")&amp;IF(I671&lt;&gt;"Da","Neconfirmat de beneficiar. ","")&amp;IF(AND(C671&lt;&gt;"",D671&lt;&gt;""),IF(AND(INDEX(Deviz!$H$5:$H$204,MATCH(C671,Deviz!$B$5:$B$204,0))="Suplimentar",INDEX(Deviz!$I$5:$I$204,MATCH(C671,Deviz!$B$5:$B$204,0))&lt;&gt;"Da"),"Suplimentar neaprobat. ",""),"")))</f>
        <v/>
      </c>
    </row>
    <row r="672" spans="1:11" x14ac:dyDescent="0.2">
      <c r="A672" s="1" t="str">
        <f>IF(B672="","",B672&amp;"|"&amp;COUNTIF(INDEX($B:$B,5):B672,B672))</f>
        <v/>
      </c>
      <c r="B672" s="20"/>
      <c r="C672" s="20"/>
      <c r="D672" s="21" t="str">
        <f>IF(C672="","",IFERROR(INDEX(Deviz!$C$5:$C$204,MATCH(C672,Deviz!$B$5:$B$204,0)),""))</f>
        <v/>
      </c>
      <c r="E672" s="22" t="str">
        <f>IF(C672="","",IFERROR(INDEX(Deviz!$D$5:$D$204,MATCH(C672,Deviz!$B$5:$B$204,0)),""))</f>
        <v/>
      </c>
      <c r="F672" s="23" t="str">
        <f>IF(C672="","",IFERROR(INDEX(Deviz!$F$5:$F$204,MATCH(C672,Deviz!$B$5:$B$204,0)),""))</f>
        <v/>
      </c>
      <c r="G672" s="24"/>
      <c r="H672" s="23" t="str">
        <f t="shared" si="10"/>
        <v/>
      </c>
      <c r="I672" s="20"/>
      <c r="J672" s="25"/>
      <c r="K672" s="26" t="str">
        <f>IF(B672="","",TRIM(IF(AND(C672&lt;&gt;"",D672=""),"Cod inexistent în deviz. ","")&amp;IF(N(G672)&lt;=0,"Lipsește cantitatea. ","")&amp;IF(I672&lt;&gt;"Da","Neconfirmat de beneficiar. ","")&amp;IF(AND(C672&lt;&gt;"",D672&lt;&gt;""),IF(AND(INDEX(Deviz!$H$5:$H$204,MATCH(C672,Deviz!$B$5:$B$204,0))="Suplimentar",INDEX(Deviz!$I$5:$I$204,MATCH(C672,Deviz!$B$5:$B$204,0))&lt;&gt;"Da"),"Suplimentar neaprobat. ",""),"")))</f>
        <v/>
      </c>
    </row>
    <row r="673" spans="1:11" x14ac:dyDescent="0.2">
      <c r="A673" s="1" t="str">
        <f>IF(B673="","",B673&amp;"|"&amp;COUNTIF(INDEX($B:$B,5):B673,B673))</f>
        <v/>
      </c>
      <c r="B673" s="20"/>
      <c r="C673" s="20"/>
      <c r="D673" s="21" t="str">
        <f>IF(C673="","",IFERROR(INDEX(Deviz!$C$5:$C$204,MATCH(C673,Deviz!$B$5:$B$204,0)),""))</f>
        <v/>
      </c>
      <c r="E673" s="22" t="str">
        <f>IF(C673="","",IFERROR(INDEX(Deviz!$D$5:$D$204,MATCH(C673,Deviz!$B$5:$B$204,0)),""))</f>
        <v/>
      </c>
      <c r="F673" s="23" t="str">
        <f>IF(C673="","",IFERROR(INDEX(Deviz!$F$5:$F$204,MATCH(C673,Deviz!$B$5:$B$204,0)),""))</f>
        <v/>
      </c>
      <c r="G673" s="24"/>
      <c r="H673" s="23" t="str">
        <f t="shared" si="10"/>
        <v/>
      </c>
      <c r="I673" s="20"/>
      <c r="J673" s="25"/>
      <c r="K673" s="26" t="str">
        <f>IF(B673="","",TRIM(IF(AND(C673&lt;&gt;"",D673=""),"Cod inexistent în deviz. ","")&amp;IF(N(G673)&lt;=0,"Lipsește cantitatea. ","")&amp;IF(I673&lt;&gt;"Da","Neconfirmat de beneficiar. ","")&amp;IF(AND(C673&lt;&gt;"",D673&lt;&gt;""),IF(AND(INDEX(Deviz!$H$5:$H$204,MATCH(C673,Deviz!$B$5:$B$204,0))="Suplimentar",INDEX(Deviz!$I$5:$I$204,MATCH(C673,Deviz!$B$5:$B$204,0))&lt;&gt;"Da"),"Suplimentar neaprobat. ",""),"")))</f>
        <v/>
      </c>
    </row>
    <row r="674" spans="1:11" x14ac:dyDescent="0.2">
      <c r="A674" s="1" t="str">
        <f>IF(B674="","",B674&amp;"|"&amp;COUNTIF(INDEX($B:$B,5):B674,B674))</f>
        <v/>
      </c>
      <c r="B674" s="20"/>
      <c r="C674" s="20"/>
      <c r="D674" s="21" t="str">
        <f>IF(C674="","",IFERROR(INDEX(Deviz!$C$5:$C$204,MATCH(C674,Deviz!$B$5:$B$204,0)),""))</f>
        <v/>
      </c>
      <c r="E674" s="22" t="str">
        <f>IF(C674="","",IFERROR(INDEX(Deviz!$D$5:$D$204,MATCH(C674,Deviz!$B$5:$B$204,0)),""))</f>
        <v/>
      </c>
      <c r="F674" s="23" t="str">
        <f>IF(C674="","",IFERROR(INDEX(Deviz!$F$5:$F$204,MATCH(C674,Deviz!$B$5:$B$204,0)),""))</f>
        <v/>
      </c>
      <c r="G674" s="24"/>
      <c r="H674" s="23" t="str">
        <f t="shared" si="10"/>
        <v/>
      </c>
      <c r="I674" s="20"/>
      <c r="J674" s="25"/>
      <c r="K674" s="26" t="str">
        <f>IF(B674="","",TRIM(IF(AND(C674&lt;&gt;"",D674=""),"Cod inexistent în deviz. ","")&amp;IF(N(G674)&lt;=0,"Lipsește cantitatea. ","")&amp;IF(I674&lt;&gt;"Da","Neconfirmat de beneficiar. ","")&amp;IF(AND(C674&lt;&gt;"",D674&lt;&gt;""),IF(AND(INDEX(Deviz!$H$5:$H$204,MATCH(C674,Deviz!$B$5:$B$204,0))="Suplimentar",INDEX(Deviz!$I$5:$I$204,MATCH(C674,Deviz!$B$5:$B$204,0))&lt;&gt;"Da"),"Suplimentar neaprobat. ",""),"")))</f>
        <v/>
      </c>
    </row>
    <row r="675" spans="1:11" x14ac:dyDescent="0.2">
      <c r="A675" s="1" t="str">
        <f>IF(B675="","",B675&amp;"|"&amp;COUNTIF(INDEX($B:$B,5):B675,B675))</f>
        <v/>
      </c>
      <c r="B675" s="20"/>
      <c r="C675" s="20"/>
      <c r="D675" s="21" t="str">
        <f>IF(C675="","",IFERROR(INDEX(Deviz!$C$5:$C$204,MATCH(C675,Deviz!$B$5:$B$204,0)),""))</f>
        <v/>
      </c>
      <c r="E675" s="22" t="str">
        <f>IF(C675="","",IFERROR(INDEX(Deviz!$D$5:$D$204,MATCH(C675,Deviz!$B$5:$B$204,0)),""))</f>
        <v/>
      </c>
      <c r="F675" s="23" t="str">
        <f>IF(C675="","",IFERROR(INDEX(Deviz!$F$5:$F$204,MATCH(C675,Deviz!$B$5:$B$204,0)),""))</f>
        <v/>
      </c>
      <c r="G675" s="24"/>
      <c r="H675" s="23" t="str">
        <f t="shared" si="10"/>
        <v/>
      </c>
      <c r="I675" s="20"/>
      <c r="J675" s="25"/>
      <c r="K675" s="26" t="str">
        <f>IF(B675="","",TRIM(IF(AND(C675&lt;&gt;"",D675=""),"Cod inexistent în deviz. ","")&amp;IF(N(G675)&lt;=0,"Lipsește cantitatea. ","")&amp;IF(I675&lt;&gt;"Da","Neconfirmat de beneficiar. ","")&amp;IF(AND(C675&lt;&gt;"",D675&lt;&gt;""),IF(AND(INDEX(Deviz!$H$5:$H$204,MATCH(C675,Deviz!$B$5:$B$204,0))="Suplimentar",INDEX(Deviz!$I$5:$I$204,MATCH(C675,Deviz!$B$5:$B$204,0))&lt;&gt;"Da"),"Suplimentar neaprobat. ",""),"")))</f>
        <v/>
      </c>
    </row>
    <row r="676" spans="1:11" x14ac:dyDescent="0.2">
      <c r="A676" s="1" t="str">
        <f>IF(B676="","",B676&amp;"|"&amp;COUNTIF(INDEX($B:$B,5):B676,B676))</f>
        <v/>
      </c>
      <c r="B676" s="20"/>
      <c r="C676" s="20"/>
      <c r="D676" s="21" t="str">
        <f>IF(C676="","",IFERROR(INDEX(Deviz!$C$5:$C$204,MATCH(C676,Deviz!$B$5:$B$204,0)),""))</f>
        <v/>
      </c>
      <c r="E676" s="22" t="str">
        <f>IF(C676="","",IFERROR(INDEX(Deviz!$D$5:$D$204,MATCH(C676,Deviz!$B$5:$B$204,0)),""))</f>
        <v/>
      </c>
      <c r="F676" s="23" t="str">
        <f>IF(C676="","",IFERROR(INDEX(Deviz!$F$5:$F$204,MATCH(C676,Deviz!$B$5:$B$204,0)),""))</f>
        <v/>
      </c>
      <c r="G676" s="24"/>
      <c r="H676" s="23" t="str">
        <f t="shared" si="10"/>
        <v/>
      </c>
      <c r="I676" s="20"/>
      <c r="J676" s="25"/>
      <c r="K676" s="26" t="str">
        <f>IF(B676="","",TRIM(IF(AND(C676&lt;&gt;"",D676=""),"Cod inexistent în deviz. ","")&amp;IF(N(G676)&lt;=0,"Lipsește cantitatea. ","")&amp;IF(I676&lt;&gt;"Da","Neconfirmat de beneficiar. ","")&amp;IF(AND(C676&lt;&gt;"",D676&lt;&gt;""),IF(AND(INDEX(Deviz!$H$5:$H$204,MATCH(C676,Deviz!$B$5:$B$204,0))="Suplimentar",INDEX(Deviz!$I$5:$I$204,MATCH(C676,Deviz!$B$5:$B$204,0))&lt;&gt;"Da"),"Suplimentar neaprobat. ",""),"")))</f>
        <v/>
      </c>
    </row>
    <row r="677" spans="1:11" x14ac:dyDescent="0.2">
      <c r="A677" s="1" t="str">
        <f>IF(B677="","",B677&amp;"|"&amp;COUNTIF(INDEX($B:$B,5):B677,B677))</f>
        <v/>
      </c>
      <c r="B677" s="20"/>
      <c r="C677" s="20"/>
      <c r="D677" s="21" t="str">
        <f>IF(C677="","",IFERROR(INDEX(Deviz!$C$5:$C$204,MATCH(C677,Deviz!$B$5:$B$204,0)),""))</f>
        <v/>
      </c>
      <c r="E677" s="22" t="str">
        <f>IF(C677="","",IFERROR(INDEX(Deviz!$D$5:$D$204,MATCH(C677,Deviz!$B$5:$B$204,0)),""))</f>
        <v/>
      </c>
      <c r="F677" s="23" t="str">
        <f>IF(C677="","",IFERROR(INDEX(Deviz!$F$5:$F$204,MATCH(C677,Deviz!$B$5:$B$204,0)),""))</f>
        <v/>
      </c>
      <c r="G677" s="24"/>
      <c r="H677" s="23" t="str">
        <f t="shared" si="10"/>
        <v/>
      </c>
      <c r="I677" s="20"/>
      <c r="J677" s="25"/>
      <c r="K677" s="26" t="str">
        <f>IF(B677="","",TRIM(IF(AND(C677&lt;&gt;"",D677=""),"Cod inexistent în deviz. ","")&amp;IF(N(G677)&lt;=0,"Lipsește cantitatea. ","")&amp;IF(I677&lt;&gt;"Da","Neconfirmat de beneficiar. ","")&amp;IF(AND(C677&lt;&gt;"",D677&lt;&gt;""),IF(AND(INDEX(Deviz!$H$5:$H$204,MATCH(C677,Deviz!$B$5:$B$204,0))="Suplimentar",INDEX(Deviz!$I$5:$I$204,MATCH(C677,Deviz!$B$5:$B$204,0))&lt;&gt;"Da"),"Suplimentar neaprobat. ",""),"")))</f>
        <v/>
      </c>
    </row>
    <row r="678" spans="1:11" x14ac:dyDescent="0.2">
      <c r="A678" s="1" t="str">
        <f>IF(B678="","",B678&amp;"|"&amp;COUNTIF(INDEX($B:$B,5):B678,B678))</f>
        <v/>
      </c>
      <c r="B678" s="20"/>
      <c r="C678" s="20"/>
      <c r="D678" s="21" t="str">
        <f>IF(C678="","",IFERROR(INDEX(Deviz!$C$5:$C$204,MATCH(C678,Deviz!$B$5:$B$204,0)),""))</f>
        <v/>
      </c>
      <c r="E678" s="22" t="str">
        <f>IF(C678="","",IFERROR(INDEX(Deviz!$D$5:$D$204,MATCH(C678,Deviz!$B$5:$B$204,0)),""))</f>
        <v/>
      </c>
      <c r="F678" s="23" t="str">
        <f>IF(C678="","",IFERROR(INDEX(Deviz!$F$5:$F$204,MATCH(C678,Deviz!$B$5:$B$204,0)),""))</f>
        <v/>
      </c>
      <c r="G678" s="24"/>
      <c r="H678" s="23" t="str">
        <f t="shared" si="10"/>
        <v/>
      </c>
      <c r="I678" s="20"/>
      <c r="J678" s="25"/>
      <c r="K678" s="26" t="str">
        <f>IF(B678="","",TRIM(IF(AND(C678&lt;&gt;"",D678=""),"Cod inexistent în deviz. ","")&amp;IF(N(G678)&lt;=0,"Lipsește cantitatea. ","")&amp;IF(I678&lt;&gt;"Da","Neconfirmat de beneficiar. ","")&amp;IF(AND(C678&lt;&gt;"",D678&lt;&gt;""),IF(AND(INDEX(Deviz!$H$5:$H$204,MATCH(C678,Deviz!$B$5:$B$204,0))="Suplimentar",INDEX(Deviz!$I$5:$I$204,MATCH(C678,Deviz!$B$5:$B$204,0))&lt;&gt;"Da"),"Suplimentar neaprobat. ",""),"")))</f>
        <v/>
      </c>
    </row>
    <row r="679" spans="1:11" x14ac:dyDescent="0.2">
      <c r="A679" s="1" t="str">
        <f>IF(B679="","",B679&amp;"|"&amp;COUNTIF(INDEX($B:$B,5):B679,B679))</f>
        <v/>
      </c>
      <c r="B679" s="20"/>
      <c r="C679" s="20"/>
      <c r="D679" s="21" t="str">
        <f>IF(C679="","",IFERROR(INDEX(Deviz!$C$5:$C$204,MATCH(C679,Deviz!$B$5:$B$204,0)),""))</f>
        <v/>
      </c>
      <c r="E679" s="22" t="str">
        <f>IF(C679="","",IFERROR(INDEX(Deviz!$D$5:$D$204,MATCH(C679,Deviz!$B$5:$B$204,0)),""))</f>
        <v/>
      </c>
      <c r="F679" s="23" t="str">
        <f>IF(C679="","",IFERROR(INDEX(Deviz!$F$5:$F$204,MATCH(C679,Deviz!$B$5:$B$204,0)),""))</f>
        <v/>
      </c>
      <c r="G679" s="24"/>
      <c r="H679" s="23" t="str">
        <f t="shared" si="10"/>
        <v/>
      </c>
      <c r="I679" s="20"/>
      <c r="J679" s="25"/>
      <c r="K679" s="26" t="str">
        <f>IF(B679="","",TRIM(IF(AND(C679&lt;&gt;"",D679=""),"Cod inexistent în deviz. ","")&amp;IF(N(G679)&lt;=0,"Lipsește cantitatea. ","")&amp;IF(I679&lt;&gt;"Da","Neconfirmat de beneficiar. ","")&amp;IF(AND(C679&lt;&gt;"",D679&lt;&gt;""),IF(AND(INDEX(Deviz!$H$5:$H$204,MATCH(C679,Deviz!$B$5:$B$204,0))="Suplimentar",INDEX(Deviz!$I$5:$I$204,MATCH(C679,Deviz!$B$5:$B$204,0))&lt;&gt;"Da"),"Suplimentar neaprobat. ",""),"")))</f>
        <v/>
      </c>
    </row>
    <row r="680" spans="1:11" x14ac:dyDescent="0.2">
      <c r="A680" s="1" t="str">
        <f>IF(B680="","",B680&amp;"|"&amp;COUNTIF(INDEX($B:$B,5):B680,B680))</f>
        <v/>
      </c>
      <c r="B680" s="20"/>
      <c r="C680" s="20"/>
      <c r="D680" s="21" t="str">
        <f>IF(C680="","",IFERROR(INDEX(Deviz!$C$5:$C$204,MATCH(C680,Deviz!$B$5:$B$204,0)),""))</f>
        <v/>
      </c>
      <c r="E680" s="22" t="str">
        <f>IF(C680="","",IFERROR(INDEX(Deviz!$D$5:$D$204,MATCH(C680,Deviz!$B$5:$B$204,0)),""))</f>
        <v/>
      </c>
      <c r="F680" s="23" t="str">
        <f>IF(C680="","",IFERROR(INDEX(Deviz!$F$5:$F$204,MATCH(C680,Deviz!$B$5:$B$204,0)),""))</f>
        <v/>
      </c>
      <c r="G680" s="24"/>
      <c r="H680" s="23" t="str">
        <f t="shared" si="10"/>
        <v/>
      </c>
      <c r="I680" s="20"/>
      <c r="J680" s="25"/>
      <c r="K680" s="26" t="str">
        <f>IF(B680="","",TRIM(IF(AND(C680&lt;&gt;"",D680=""),"Cod inexistent în deviz. ","")&amp;IF(N(G680)&lt;=0,"Lipsește cantitatea. ","")&amp;IF(I680&lt;&gt;"Da","Neconfirmat de beneficiar. ","")&amp;IF(AND(C680&lt;&gt;"",D680&lt;&gt;""),IF(AND(INDEX(Deviz!$H$5:$H$204,MATCH(C680,Deviz!$B$5:$B$204,0))="Suplimentar",INDEX(Deviz!$I$5:$I$204,MATCH(C680,Deviz!$B$5:$B$204,0))&lt;&gt;"Da"),"Suplimentar neaprobat. ",""),"")))</f>
        <v/>
      </c>
    </row>
    <row r="681" spans="1:11" x14ac:dyDescent="0.2">
      <c r="A681" s="1" t="str">
        <f>IF(B681="","",B681&amp;"|"&amp;COUNTIF(INDEX($B:$B,5):B681,B681))</f>
        <v/>
      </c>
      <c r="B681" s="20"/>
      <c r="C681" s="20"/>
      <c r="D681" s="21" t="str">
        <f>IF(C681="","",IFERROR(INDEX(Deviz!$C$5:$C$204,MATCH(C681,Deviz!$B$5:$B$204,0)),""))</f>
        <v/>
      </c>
      <c r="E681" s="22" t="str">
        <f>IF(C681="","",IFERROR(INDEX(Deviz!$D$5:$D$204,MATCH(C681,Deviz!$B$5:$B$204,0)),""))</f>
        <v/>
      </c>
      <c r="F681" s="23" t="str">
        <f>IF(C681="","",IFERROR(INDEX(Deviz!$F$5:$F$204,MATCH(C681,Deviz!$B$5:$B$204,0)),""))</f>
        <v/>
      </c>
      <c r="G681" s="24"/>
      <c r="H681" s="23" t="str">
        <f t="shared" si="10"/>
        <v/>
      </c>
      <c r="I681" s="20"/>
      <c r="J681" s="25"/>
      <c r="K681" s="26" t="str">
        <f>IF(B681="","",TRIM(IF(AND(C681&lt;&gt;"",D681=""),"Cod inexistent în deviz. ","")&amp;IF(N(G681)&lt;=0,"Lipsește cantitatea. ","")&amp;IF(I681&lt;&gt;"Da","Neconfirmat de beneficiar. ","")&amp;IF(AND(C681&lt;&gt;"",D681&lt;&gt;""),IF(AND(INDEX(Deviz!$H$5:$H$204,MATCH(C681,Deviz!$B$5:$B$204,0))="Suplimentar",INDEX(Deviz!$I$5:$I$204,MATCH(C681,Deviz!$B$5:$B$204,0))&lt;&gt;"Da"),"Suplimentar neaprobat. ",""),"")))</f>
        <v/>
      </c>
    </row>
    <row r="682" spans="1:11" x14ac:dyDescent="0.2">
      <c r="A682" s="1" t="str">
        <f>IF(B682="","",B682&amp;"|"&amp;COUNTIF(INDEX($B:$B,5):B682,B682))</f>
        <v/>
      </c>
      <c r="B682" s="20"/>
      <c r="C682" s="20"/>
      <c r="D682" s="21" t="str">
        <f>IF(C682="","",IFERROR(INDEX(Deviz!$C$5:$C$204,MATCH(C682,Deviz!$B$5:$B$204,0)),""))</f>
        <v/>
      </c>
      <c r="E682" s="22" t="str">
        <f>IF(C682="","",IFERROR(INDEX(Deviz!$D$5:$D$204,MATCH(C682,Deviz!$B$5:$B$204,0)),""))</f>
        <v/>
      </c>
      <c r="F682" s="23" t="str">
        <f>IF(C682="","",IFERROR(INDEX(Deviz!$F$5:$F$204,MATCH(C682,Deviz!$B$5:$B$204,0)),""))</f>
        <v/>
      </c>
      <c r="G682" s="24"/>
      <c r="H682" s="23" t="str">
        <f t="shared" si="10"/>
        <v/>
      </c>
      <c r="I682" s="20"/>
      <c r="J682" s="25"/>
      <c r="K682" s="26" t="str">
        <f>IF(B682="","",TRIM(IF(AND(C682&lt;&gt;"",D682=""),"Cod inexistent în deviz. ","")&amp;IF(N(G682)&lt;=0,"Lipsește cantitatea. ","")&amp;IF(I682&lt;&gt;"Da","Neconfirmat de beneficiar. ","")&amp;IF(AND(C682&lt;&gt;"",D682&lt;&gt;""),IF(AND(INDEX(Deviz!$H$5:$H$204,MATCH(C682,Deviz!$B$5:$B$204,0))="Suplimentar",INDEX(Deviz!$I$5:$I$204,MATCH(C682,Deviz!$B$5:$B$204,0))&lt;&gt;"Da"),"Suplimentar neaprobat. ",""),"")))</f>
        <v/>
      </c>
    </row>
    <row r="683" spans="1:11" x14ac:dyDescent="0.2">
      <c r="A683" s="1" t="str">
        <f>IF(B683="","",B683&amp;"|"&amp;COUNTIF(INDEX($B:$B,5):B683,B683))</f>
        <v/>
      </c>
      <c r="B683" s="20"/>
      <c r="C683" s="20"/>
      <c r="D683" s="21" t="str">
        <f>IF(C683="","",IFERROR(INDEX(Deviz!$C$5:$C$204,MATCH(C683,Deviz!$B$5:$B$204,0)),""))</f>
        <v/>
      </c>
      <c r="E683" s="22" t="str">
        <f>IF(C683="","",IFERROR(INDEX(Deviz!$D$5:$D$204,MATCH(C683,Deviz!$B$5:$B$204,0)),""))</f>
        <v/>
      </c>
      <c r="F683" s="23" t="str">
        <f>IF(C683="","",IFERROR(INDEX(Deviz!$F$5:$F$204,MATCH(C683,Deviz!$B$5:$B$204,0)),""))</f>
        <v/>
      </c>
      <c r="G683" s="24"/>
      <c r="H683" s="23" t="str">
        <f t="shared" si="10"/>
        <v/>
      </c>
      <c r="I683" s="20"/>
      <c r="J683" s="25"/>
      <c r="K683" s="26" t="str">
        <f>IF(B683="","",TRIM(IF(AND(C683&lt;&gt;"",D683=""),"Cod inexistent în deviz. ","")&amp;IF(N(G683)&lt;=0,"Lipsește cantitatea. ","")&amp;IF(I683&lt;&gt;"Da","Neconfirmat de beneficiar. ","")&amp;IF(AND(C683&lt;&gt;"",D683&lt;&gt;""),IF(AND(INDEX(Deviz!$H$5:$H$204,MATCH(C683,Deviz!$B$5:$B$204,0))="Suplimentar",INDEX(Deviz!$I$5:$I$204,MATCH(C683,Deviz!$B$5:$B$204,0))&lt;&gt;"Da"),"Suplimentar neaprobat. ",""),"")))</f>
        <v/>
      </c>
    </row>
    <row r="684" spans="1:11" x14ac:dyDescent="0.2">
      <c r="A684" s="1" t="str">
        <f>IF(B684="","",B684&amp;"|"&amp;COUNTIF(INDEX($B:$B,5):B684,B684))</f>
        <v/>
      </c>
      <c r="B684" s="20"/>
      <c r="C684" s="20"/>
      <c r="D684" s="21" t="str">
        <f>IF(C684="","",IFERROR(INDEX(Deviz!$C$5:$C$204,MATCH(C684,Deviz!$B$5:$B$204,0)),""))</f>
        <v/>
      </c>
      <c r="E684" s="22" t="str">
        <f>IF(C684="","",IFERROR(INDEX(Deviz!$D$5:$D$204,MATCH(C684,Deviz!$B$5:$B$204,0)),""))</f>
        <v/>
      </c>
      <c r="F684" s="23" t="str">
        <f>IF(C684="","",IFERROR(INDEX(Deviz!$F$5:$F$204,MATCH(C684,Deviz!$B$5:$B$204,0)),""))</f>
        <v/>
      </c>
      <c r="G684" s="24"/>
      <c r="H684" s="23" t="str">
        <f t="shared" si="10"/>
        <v/>
      </c>
      <c r="I684" s="20"/>
      <c r="J684" s="25"/>
      <c r="K684" s="26" t="str">
        <f>IF(B684="","",TRIM(IF(AND(C684&lt;&gt;"",D684=""),"Cod inexistent în deviz. ","")&amp;IF(N(G684)&lt;=0,"Lipsește cantitatea. ","")&amp;IF(I684&lt;&gt;"Da","Neconfirmat de beneficiar. ","")&amp;IF(AND(C684&lt;&gt;"",D684&lt;&gt;""),IF(AND(INDEX(Deviz!$H$5:$H$204,MATCH(C684,Deviz!$B$5:$B$204,0))="Suplimentar",INDEX(Deviz!$I$5:$I$204,MATCH(C684,Deviz!$B$5:$B$204,0))&lt;&gt;"Da"),"Suplimentar neaprobat. ",""),"")))</f>
        <v/>
      </c>
    </row>
    <row r="685" spans="1:11" x14ac:dyDescent="0.2">
      <c r="A685" s="1" t="str">
        <f>IF(B685="","",B685&amp;"|"&amp;COUNTIF(INDEX($B:$B,5):B685,B685))</f>
        <v/>
      </c>
      <c r="B685" s="20"/>
      <c r="C685" s="20"/>
      <c r="D685" s="21" t="str">
        <f>IF(C685="","",IFERROR(INDEX(Deviz!$C$5:$C$204,MATCH(C685,Deviz!$B$5:$B$204,0)),""))</f>
        <v/>
      </c>
      <c r="E685" s="22" t="str">
        <f>IF(C685="","",IFERROR(INDEX(Deviz!$D$5:$D$204,MATCH(C685,Deviz!$B$5:$B$204,0)),""))</f>
        <v/>
      </c>
      <c r="F685" s="23" t="str">
        <f>IF(C685="","",IFERROR(INDEX(Deviz!$F$5:$F$204,MATCH(C685,Deviz!$B$5:$B$204,0)),""))</f>
        <v/>
      </c>
      <c r="G685" s="24"/>
      <c r="H685" s="23" t="str">
        <f t="shared" si="10"/>
        <v/>
      </c>
      <c r="I685" s="20"/>
      <c r="J685" s="25"/>
      <c r="K685" s="26" t="str">
        <f>IF(B685="","",TRIM(IF(AND(C685&lt;&gt;"",D685=""),"Cod inexistent în deviz. ","")&amp;IF(N(G685)&lt;=0,"Lipsește cantitatea. ","")&amp;IF(I685&lt;&gt;"Da","Neconfirmat de beneficiar. ","")&amp;IF(AND(C685&lt;&gt;"",D685&lt;&gt;""),IF(AND(INDEX(Deviz!$H$5:$H$204,MATCH(C685,Deviz!$B$5:$B$204,0))="Suplimentar",INDEX(Deviz!$I$5:$I$204,MATCH(C685,Deviz!$B$5:$B$204,0))&lt;&gt;"Da"),"Suplimentar neaprobat. ",""),"")))</f>
        <v/>
      </c>
    </row>
    <row r="686" spans="1:11" x14ac:dyDescent="0.2">
      <c r="A686" s="1" t="str">
        <f>IF(B686="","",B686&amp;"|"&amp;COUNTIF(INDEX($B:$B,5):B686,B686))</f>
        <v/>
      </c>
      <c r="B686" s="20"/>
      <c r="C686" s="20"/>
      <c r="D686" s="21" t="str">
        <f>IF(C686="","",IFERROR(INDEX(Deviz!$C$5:$C$204,MATCH(C686,Deviz!$B$5:$B$204,0)),""))</f>
        <v/>
      </c>
      <c r="E686" s="22" t="str">
        <f>IF(C686="","",IFERROR(INDEX(Deviz!$D$5:$D$204,MATCH(C686,Deviz!$B$5:$B$204,0)),""))</f>
        <v/>
      </c>
      <c r="F686" s="23" t="str">
        <f>IF(C686="","",IFERROR(INDEX(Deviz!$F$5:$F$204,MATCH(C686,Deviz!$B$5:$B$204,0)),""))</f>
        <v/>
      </c>
      <c r="G686" s="24"/>
      <c r="H686" s="23" t="str">
        <f t="shared" si="10"/>
        <v/>
      </c>
      <c r="I686" s="20"/>
      <c r="J686" s="25"/>
      <c r="K686" s="26" t="str">
        <f>IF(B686="","",TRIM(IF(AND(C686&lt;&gt;"",D686=""),"Cod inexistent în deviz. ","")&amp;IF(N(G686)&lt;=0,"Lipsește cantitatea. ","")&amp;IF(I686&lt;&gt;"Da","Neconfirmat de beneficiar. ","")&amp;IF(AND(C686&lt;&gt;"",D686&lt;&gt;""),IF(AND(INDEX(Deviz!$H$5:$H$204,MATCH(C686,Deviz!$B$5:$B$204,0))="Suplimentar",INDEX(Deviz!$I$5:$I$204,MATCH(C686,Deviz!$B$5:$B$204,0))&lt;&gt;"Da"),"Suplimentar neaprobat. ",""),"")))</f>
        <v/>
      </c>
    </row>
    <row r="687" spans="1:11" x14ac:dyDescent="0.2">
      <c r="A687" s="1" t="str">
        <f>IF(B687="","",B687&amp;"|"&amp;COUNTIF(INDEX($B:$B,5):B687,B687))</f>
        <v/>
      </c>
      <c r="B687" s="20"/>
      <c r="C687" s="20"/>
      <c r="D687" s="21" t="str">
        <f>IF(C687="","",IFERROR(INDEX(Deviz!$C$5:$C$204,MATCH(C687,Deviz!$B$5:$B$204,0)),""))</f>
        <v/>
      </c>
      <c r="E687" s="22" t="str">
        <f>IF(C687="","",IFERROR(INDEX(Deviz!$D$5:$D$204,MATCH(C687,Deviz!$B$5:$B$204,0)),""))</f>
        <v/>
      </c>
      <c r="F687" s="23" t="str">
        <f>IF(C687="","",IFERROR(INDEX(Deviz!$F$5:$F$204,MATCH(C687,Deviz!$B$5:$B$204,0)),""))</f>
        <v/>
      </c>
      <c r="G687" s="24"/>
      <c r="H687" s="23" t="str">
        <f t="shared" si="10"/>
        <v/>
      </c>
      <c r="I687" s="20"/>
      <c r="J687" s="25"/>
      <c r="K687" s="26" t="str">
        <f>IF(B687="","",TRIM(IF(AND(C687&lt;&gt;"",D687=""),"Cod inexistent în deviz. ","")&amp;IF(N(G687)&lt;=0,"Lipsește cantitatea. ","")&amp;IF(I687&lt;&gt;"Da","Neconfirmat de beneficiar. ","")&amp;IF(AND(C687&lt;&gt;"",D687&lt;&gt;""),IF(AND(INDEX(Deviz!$H$5:$H$204,MATCH(C687,Deviz!$B$5:$B$204,0))="Suplimentar",INDEX(Deviz!$I$5:$I$204,MATCH(C687,Deviz!$B$5:$B$204,0))&lt;&gt;"Da"),"Suplimentar neaprobat. ",""),"")))</f>
        <v/>
      </c>
    </row>
    <row r="688" spans="1:11" x14ac:dyDescent="0.2">
      <c r="A688" s="1" t="str">
        <f>IF(B688="","",B688&amp;"|"&amp;COUNTIF(INDEX($B:$B,5):B688,B688))</f>
        <v/>
      </c>
      <c r="B688" s="20"/>
      <c r="C688" s="20"/>
      <c r="D688" s="21" t="str">
        <f>IF(C688="","",IFERROR(INDEX(Deviz!$C$5:$C$204,MATCH(C688,Deviz!$B$5:$B$204,0)),""))</f>
        <v/>
      </c>
      <c r="E688" s="22" t="str">
        <f>IF(C688="","",IFERROR(INDEX(Deviz!$D$5:$D$204,MATCH(C688,Deviz!$B$5:$B$204,0)),""))</f>
        <v/>
      </c>
      <c r="F688" s="23" t="str">
        <f>IF(C688="","",IFERROR(INDEX(Deviz!$F$5:$F$204,MATCH(C688,Deviz!$B$5:$B$204,0)),""))</f>
        <v/>
      </c>
      <c r="G688" s="24"/>
      <c r="H688" s="23" t="str">
        <f t="shared" si="10"/>
        <v/>
      </c>
      <c r="I688" s="20"/>
      <c r="J688" s="25"/>
      <c r="K688" s="26" t="str">
        <f>IF(B688="","",TRIM(IF(AND(C688&lt;&gt;"",D688=""),"Cod inexistent în deviz. ","")&amp;IF(N(G688)&lt;=0,"Lipsește cantitatea. ","")&amp;IF(I688&lt;&gt;"Da","Neconfirmat de beneficiar. ","")&amp;IF(AND(C688&lt;&gt;"",D688&lt;&gt;""),IF(AND(INDEX(Deviz!$H$5:$H$204,MATCH(C688,Deviz!$B$5:$B$204,0))="Suplimentar",INDEX(Deviz!$I$5:$I$204,MATCH(C688,Deviz!$B$5:$B$204,0))&lt;&gt;"Da"),"Suplimentar neaprobat. ",""),"")))</f>
        <v/>
      </c>
    </row>
    <row r="689" spans="1:11" x14ac:dyDescent="0.2">
      <c r="A689" s="1" t="str">
        <f>IF(B689="","",B689&amp;"|"&amp;COUNTIF(INDEX($B:$B,5):B689,B689))</f>
        <v/>
      </c>
      <c r="B689" s="20"/>
      <c r="C689" s="20"/>
      <c r="D689" s="21" t="str">
        <f>IF(C689="","",IFERROR(INDEX(Deviz!$C$5:$C$204,MATCH(C689,Deviz!$B$5:$B$204,0)),""))</f>
        <v/>
      </c>
      <c r="E689" s="22" t="str">
        <f>IF(C689="","",IFERROR(INDEX(Deviz!$D$5:$D$204,MATCH(C689,Deviz!$B$5:$B$204,0)),""))</f>
        <v/>
      </c>
      <c r="F689" s="23" t="str">
        <f>IF(C689="","",IFERROR(INDEX(Deviz!$F$5:$F$204,MATCH(C689,Deviz!$B$5:$B$204,0)),""))</f>
        <v/>
      </c>
      <c r="G689" s="24"/>
      <c r="H689" s="23" t="str">
        <f t="shared" si="10"/>
        <v/>
      </c>
      <c r="I689" s="20"/>
      <c r="J689" s="25"/>
      <c r="K689" s="26" t="str">
        <f>IF(B689="","",TRIM(IF(AND(C689&lt;&gt;"",D689=""),"Cod inexistent în deviz. ","")&amp;IF(N(G689)&lt;=0,"Lipsește cantitatea. ","")&amp;IF(I689&lt;&gt;"Da","Neconfirmat de beneficiar. ","")&amp;IF(AND(C689&lt;&gt;"",D689&lt;&gt;""),IF(AND(INDEX(Deviz!$H$5:$H$204,MATCH(C689,Deviz!$B$5:$B$204,0))="Suplimentar",INDEX(Deviz!$I$5:$I$204,MATCH(C689,Deviz!$B$5:$B$204,0))&lt;&gt;"Da"),"Suplimentar neaprobat. ",""),"")))</f>
        <v/>
      </c>
    </row>
    <row r="690" spans="1:11" x14ac:dyDescent="0.2">
      <c r="A690" s="1" t="str">
        <f>IF(B690="","",B690&amp;"|"&amp;COUNTIF(INDEX($B:$B,5):B690,B690))</f>
        <v/>
      </c>
      <c r="B690" s="20"/>
      <c r="C690" s="20"/>
      <c r="D690" s="21" t="str">
        <f>IF(C690="","",IFERROR(INDEX(Deviz!$C$5:$C$204,MATCH(C690,Deviz!$B$5:$B$204,0)),""))</f>
        <v/>
      </c>
      <c r="E690" s="22" t="str">
        <f>IF(C690="","",IFERROR(INDEX(Deviz!$D$5:$D$204,MATCH(C690,Deviz!$B$5:$B$204,0)),""))</f>
        <v/>
      </c>
      <c r="F690" s="23" t="str">
        <f>IF(C690="","",IFERROR(INDEX(Deviz!$F$5:$F$204,MATCH(C690,Deviz!$B$5:$B$204,0)),""))</f>
        <v/>
      </c>
      <c r="G690" s="24"/>
      <c r="H690" s="23" t="str">
        <f t="shared" si="10"/>
        <v/>
      </c>
      <c r="I690" s="20"/>
      <c r="J690" s="25"/>
      <c r="K690" s="26" t="str">
        <f>IF(B690="","",TRIM(IF(AND(C690&lt;&gt;"",D690=""),"Cod inexistent în deviz. ","")&amp;IF(N(G690)&lt;=0,"Lipsește cantitatea. ","")&amp;IF(I690&lt;&gt;"Da","Neconfirmat de beneficiar. ","")&amp;IF(AND(C690&lt;&gt;"",D690&lt;&gt;""),IF(AND(INDEX(Deviz!$H$5:$H$204,MATCH(C690,Deviz!$B$5:$B$204,0))="Suplimentar",INDEX(Deviz!$I$5:$I$204,MATCH(C690,Deviz!$B$5:$B$204,0))&lt;&gt;"Da"),"Suplimentar neaprobat. ",""),"")))</f>
        <v/>
      </c>
    </row>
    <row r="691" spans="1:11" x14ac:dyDescent="0.2">
      <c r="A691" s="1" t="str">
        <f>IF(B691="","",B691&amp;"|"&amp;COUNTIF(INDEX($B:$B,5):B691,B691))</f>
        <v/>
      </c>
      <c r="B691" s="20"/>
      <c r="C691" s="20"/>
      <c r="D691" s="21" t="str">
        <f>IF(C691="","",IFERROR(INDEX(Deviz!$C$5:$C$204,MATCH(C691,Deviz!$B$5:$B$204,0)),""))</f>
        <v/>
      </c>
      <c r="E691" s="22" t="str">
        <f>IF(C691="","",IFERROR(INDEX(Deviz!$D$5:$D$204,MATCH(C691,Deviz!$B$5:$B$204,0)),""))</f>
        <v/>
      </c>
      <c r="F691" s="23" t="str">
        <f>IF(C691="","",IFERROR(INDEX(Deviz!$F$5:$F$204,MATCH(C691,Deviz!$B$5:$B$204,0)),""))</f>
        <v/>
      </c>
      <c r="G691" s="24"/>
      <c r="H691" s="23" t="str">
        <f t="shared" si="10"/>
        <v/>
      </c>
      <c r="I691" s="20"/>
      <c r="J691" s="25"/>
      <c r="K691" s="26" t="str">
        <f>IF(B691="","",TRIM(IF(AND(C691&lt;&gt;"",D691=""),"Cod inexistent în deviz. ","")&amp;IF(N(G691)&lt;=0,"Lipsește cantitatea. ","")&amp;IF(I691&lt;&gt;"Da","Neconfirmat de beneficiar. ","")&amp;IF(AND(C691&lt;&gt;"",D691&lt;&gt;""),IF(AND(INDEX(Deviz!$H$5:$H$204,MATCH(C691,Deviz!$B$5:$B$204,0))="Suplimentar",INDEX(Deviz!$I$5:$I$204,MATCH(C691,Deviz!$B$5:$B$204,0))&lt;&gt;"Da"),"Suplimentar neaprobat. ",""),"")))</f>
        <v/>
      </c>
    </row>
    <row r="692" spans="1:11" x14ac:dyDescent="0.2">
      <c r="A692" s="1" t="str">
        <f>IF(B692="","",B692&amp;"|"&amp;COUNTIF(INDEX($B:$B,5):B692,B692))</f>
        <v/>
      </c>
      <c r="B692" s="20"/>
      <c r="C692" s="20"/>
      <c r="D692" s="21" t="str">
        <f>IF(C692="","",IFERROR(INDEX(Deviz!$C$5:$C$204,MATCH(C692,Deviz!$B$5:$B$204,0)),""))</f>
        <v/>
      </c>
      <c r="E692" s="22" t="str">
        <f>IF(C692="","",IFERROR(INDEX(Deviz!$D$5:$D$204,MATCH(C692,Deviz!$B$5:$B$204,0)),""))</f>
        <v/>
      </c>
      <c r="F692" s="23" t="str">
        <f>IF(C692="","",IFERROR(INDEX(Deviz!$F$5:$F$204,MATCH(C692,Deviz!$B$5:$B$204,0)),""))</f>
        <v/>
      </c>
      <c r="G692" s="24"/>
      <c r="H692" s="23" t="str">
        <f t="shared" si="10"/>
        <v/>
      </c>
      <c r="I692" s="20"/>
      <c r="J692" s="25"/>
      <c r="K692" s="26" t="str">
        <f>IF(B692="","",TRIM(IF(AND(C692&lt;&gt;"",D692=""),"Cod inexistent în deviz. ","")&amp;IF(N(G692)&lt;=0,"Lipsește cantitatea. ","")&amp;IF(I692&lt;&gt;"Da","Neconfirmat de beneficiar. ","")&amp;IF(AND(C692&lt;&gt;"",D692&lt;&gt;""),IF(AND(INDEX(Deviz!$H$5:$H$204,MATCH(C692,Deviz!$B$5:$B$204,0))="Suplimentar",INDEX(Deviz!$I$5:$I$204,MATCH(C692,Deviz!$B$5:$B$204,0))&lt;&gt;"Da"),"Suplimentar neaprobat. ",""),"")))</f>
        <v/>
      </c>
    </row>
    <row r="693" spans="1:11" x14ac:dyDescent="0.2">
      <c r="A693" s="1" t="str">
        <f>IF(B693="","",B693&amp;"|"&amp;COUNTIF(INDEX($B:$B,5):B693,B693))</f>
        <v/>
      </c>
      <c r="B693" s="20"/>
      <c r="C693" s="20"/>
      <c r="D693" s="21" t="str">
        <f>IF(C693="","",IFERROR(INDEX(Deviz!$C$5:$C$204,MATCH(C693,Deviz!$B$5:$B$204,0)),""))</f>
        <v/>
      </c>
      <c r="E693" s="22" t="str">
        <f>IF(C693="","",IFERROR(INDEX(Deviz!$D$5:$D$204,MATCH(C693,Deviz!$B$5:$B$204,0)),""))</f>
        <v/>
      </c>
      <c r="F693" s="23" t="str">
        <f>IF(C693="","",IFERROR(INDEX(Deviz!$F$5:$F$204,MATCH(C693,Deviz!$B$5:$B$204,0)),""))</f>
        <v/>
      </c>
      <c r="G693" s="24"/>
      <c r="H693" s="23" t="str">
        <f t="shared" si="10"/>
        <v/>
      </c>
      <c r="I693" s="20"/>
      <c r="J693" s="25"/>
      <c r="K693" s="26" t="str">
        <f>IF(B693="","",TRIM(IF(AND(C693&lt;&gt;"",D693=""),"Cod inexistent în deviz. ","")&amp;IF(N(G693)&lt;=0,"Lipsește cantitatea. ","")&amp;IF(I693&lt;&gt;"Da","Neconfirmat de beneficiar. ","")&amp;IF(AND(C693&lt;&gt;"",D693&lt;&gt;""),IF(AND(INDEX(Deviz!$H$5:$H$204,MATCH(C693,Deviz!$B$5:$B$204,0))="Suplimentar",INDEX(Deviz!$I$5:$I$204,MATCH(C693,Deviz!$B$5:$B$204,0))&lt;&gt;"Da"),"Suplimentar neaprobat. ",""),"")))</f>
        <v/>
      </c>
    </row>
    <row r="694" spans="1:11" x14ac:dyDescent="0.2">
      <c r="A694" s="1" t="str">
        <f>IF(B694="","",B694&amp;"|"&amp;COUNTIF(INDEX($B:$B,5):B694,B694))</f>
        <v/>
      </c>
      <c r="B694" s="20"/>
      <c r="C694" s="20"/>
      <c r="D694" s="21" t="str">
        <f>IF(C694="","",IFERROR(INDEX(Deviz!$C$5:$C$204,MATCH(C694,Deviz!$B$5:$B$204,0)),""))</f>
        <v/>
      </c>
      <c r="E694" s="22" t="str">
        <f>IF(C694="","",IFERROR(INDEX(Deviz!$D$5:$D$204,MATCH(C694,Deviz!$B$5:$B$204,0)),""))</f>
        <v/>
      </c>
      <c r="F694" s="23" t="str">
        <f>IF(C694="","",IFERROR(INDEX(Deviz!$F$5:$F$204,MATCH(C694,Deviz!$B$5:$B$204,0)),""))</f>
        <v/>
      </c>
      <c r="G694" s="24"/>
      <c r="H694" s="23" t="str">
        <f t="shared" si="10"/>
        <v/>
      </c>
      <c r="I694" s="20"/>
      <c r="J694" s="25"/>
      <c r="K694" s="26" t="str">
        <f>IF(B694="","",TRIM(IF(AND(C694&lt;&gt;"",D694=""),"Cod inexistent în deviz. ","")&amp;IF(N(G694)&lt;=0,"Lipsește cantitatea. ","")&amp;IF(I694&lt;&gt;"Da","Neconfirmat de beneficiar. ","")&amp;IF(AND(C694&lt;&gt;"",D694&lt;&gt;""),IF(AND(INDEX(Deviz!$H$5:$H$204,MATCH(C694,Deviz!$B$5:$B$204,0))="Suplimentar",INDEX(Deviz!$I$5:$I$204,MATCH(C694,Deviz!$B$5:$B$204,0))&lt;&gt;"Da"),"Suplimentar neaprobat. ",""),"")))</f>
        <v/>
      </c>
    </row>
    <row r="695" spans="1:11" x14ac:dyDescent="0.2">
      <c r="A695" s="1" t="str">
        <f>IF(B695="","",B695&amp;"|"&amp;COUNTIF(INDEX($B:$B,5):B695,B695))</f>
        <v/>
      </c>
      <c r="B695" s="20"/>
      <c r="C695" s="20"/>
      <c r="D695" s="21" t="str">
        <f>IF(C695="","",IFERROR(INDEX(Deviz!$C$5:$C$204,MATCH(C695,Deviz!$B$5:$B$204,0)),""))</f>
        <v/>
      </c>
      <c r="E695" s="22" t="str">
        <f>IF(C695="","",IFERROR(INDEX(Deviz!$D$5:$D$204,MATCH(C695,Deviz!$B$5:$B$204,0)),""))</f>
        <v/>
      </c>
      <c r="F695" s="23" t="str">
        <f>IF(C695="","",IFERROR(INDEX(Deviz!$F$5:$F$204,MATCH(C695,Deviz!$B$5:$B$204,0)),""))</f>
        <v/>
      </c>
      <c r="G695" s="24"/>
      <c r="H695" s="23" t="str">
        <f t="shared" si="10"/>
        <v/>
      </c>
      <c r="I695" s="20"/>
      <c r="J695" s="25"/>
      <c r="K695" s="26" t="str">
        <f>IF(B695="","",TRIM(IF(AND(C695&lt;&gt;"",D695=""),"Cod inexistent în deviz. ","")&amp;IF(N(G695)&lt;=0,"Lipsește cantitatea. ","")&amp;IF(I695&lt;&gt;"Da","Neconfirmat de beneficiar. ","")&amp;IF(AND(C695&lt;&gt;"",D695&lt;&gt;""),IF(AND(INDEX(Deviz!$H$5:$H$204,MATCH(C695,Deviz!$B$5:$B$204,0))="Suplimentar",INDEX(Deviz!$I$5:$I$204,MATCH(C695,Deviz!$B$5:$B$204,0))&lt;&gt;"Da"),"Suplimentar neaprobat. ",""),"")))</f>
        <v/>
      </c>
    </row>
    <row r="696" spans="1:11" x14ac:dyDescent="0.2">
      <c r="A696" s="1" t="str">
        <f>IF(B696="","",B696&amp;"|"&amp;COUNTIF(INDEX($B:$B,5):B696,B696))</f>
        <v/>
      </c>
      <c r="B696" s="20"/>
      <c r="C696" s="20"/>
      <c r="D696" s="21" t="str">
        <f>IF(C696="","",IFERROR(INDEX(Deviz!$C$5:$C$204,MATCH(C696,Deviz!$B$5:$B$204,0)),""))</f>
        <v/>
      </c>
      <c r="E696" s="22" t="str">
        <f>IF(C696="","",IFERROR(INDEX(Deviz!$D$5:$D$204,MATCH(C696,Deviz!$B$5:$B$204,0)),""))</f>
        <v/>
      </c>
      <c r="F696" s="23" t="str">
        <f>IF(C696="","",IFERROR(INDEX(Deviz!$F$5:$F$204,MATCH(C696,Deviz!$B$5:$B$204,0)),""))</f>
        <v/>
      </c>
      <c r="G696" s="24"/>
      <c r="H696" s="23" t="str">
        <f t="shared" si="10"/>
        <v/>
      </c>
      <c r="I696" s="20"/>
      <c r="J696" s="25"/>
      <c r="K696" s="26" t="str">
        <f>IF(B696="","",TRIM(IF(AND(C696&lt;&gt;"",D696=""),"Cod inexistent în deviz. ","")&amp;IF(N(G696)&lt;=0,"Lipsește cantitatea. ","")&amp;IF(I696&lt;&gt;"Da","Neconfirmat de beneficiar. ","")&amp;IF(AND(C696&lt;&gt;"",D696&lt;&gt;""),IF(AND(INDEX(Deviz!$H$5:$H$204,MATCH(C696,Deviz!$B$5:$B$204,0))="Suplimentar",INDEX(Deviz!$I$5:$I$204,MATCH(C696,Deviz!$B$5:$B$204,0))&lt;&gt;"Da"),"Suplimentar neaprobat. ",""),"")))</f>
        <v/>
      </c>
    </row>
    <row r="697" spans="1:11" x14ac:dyDescent="0.2">
      <c r="A697" s="1" t="str">
        <f>IF(B697="","",B697&amp;"|"&amp;COUNTIF(INDEX($B:$B,5):B697,B697))</f>
        <v/>
      </c>
      <c r="B697" s="20"/>
      <c r="C697" s="20"/>
      <c r="D697" s="21" t="str">
        <f>IF(C697="","",IFERROR(INDEX(Deviz!$C$5:$C$204,MATCH(C697,Deviz!$B$5:$B$204,0)),""))</f>
        <v/>
      </c>
      <c r="E697" s="22" t="str">
        <f>IF(C697="","",IFERROR(INDEX(Deviz!$D$5:$D$204,MATCH(C697,Deviz!$B$5:$B$204,0)),""))</f>
        <v/>
      </c>
      <c r="F697" s="23" t="str">
        <f>IF(C697="","",IFERROR(INDEX(Deviz!$F$5:$F$204,MATCH(C697,Deviz!$B$5:$B$204,0)),""))</f>
        <v/>
      </c>
      <c r="G697" s="24"/>
      <c r="H697" s="23" t="str">
        <f t="shared" si="10"/>
        <v/>
      </c>
      <c r="I697" s="20"/>
      <c r="J697" s="25"/>
      <c r="K697" s="26" t="str">
        <f>IF(B697="","",TRIM(IF(AND(C697&lt;&gt;"",D697=""),"Cod inexistent în deviz. ","")&amp;IF(N(G697)&lt;=0,"Lipsește cantitatea. ","")&amp;IF(I697&lt;&gt;"Da","Neconfirmat de beneficiar. ","")&amp;IF(AND(C697&lt;&gt;"",D697&lt;&gt;""),IF(AND(INDEX(Deviz!$H$5:$H$204,MATCH(C697,Deviz!$B$5:$B$204,0))="Suplimentar",INDEX(Deviz!$I$5:$I$204,MATCH(C697,Deviz!$B$5:$B$204,0))&lt;&gt;"Da"),"Suplimentar neaprobat. ",""),"")))</f>
        <v/>
      </c>
    </row>
    <row r="698" spans="1:11" x14ac:dyDescent="0.2">
      <c r="A698" s="1" t="str">
        <f>IF(B698="","",B698&amp;"|"&amp;COUNTIF(INDEX($B:$B,5):B698,B698))</f>
        <v/>
      </c>
      <c r="B698" s="20"/>
      <c r="C698" s="20"/>
      <c r="D698" s="21" t="str">
        <f>IF(C698="","",IFERROR(INDEX(Deviz!$C$5:$C$204,MATCH(C698,Deviz!$B$5:$B$204,0)),""))</f>
        <v/>
      </c>
      <c r="E698" s="22" t="str">
        <f>IF(C698="","",IFERROR(INDEX(Deviz!$D$5:$D$204,MATCH(C698,Deviz!$B$5:$B$204,0)),""))</f>
        <v/>
      </c>
      <c r="F698" s="23" t="str">
        <f>IF(C698="","",IFERROR(INDEX(Deviz!$F$5:$F$204,MATCH(C698,Deviz!$B$5:$B$204,0)),""))</f>
        <v/>
      </c>
      <c r="G698" s="24"/>
      <c r="H698" s="23" t="str">
        <f t="shared" si="10"/>
        <v/>
      </c>
      <c r="I698" s="20"/>
      <c r="J698" s="25"/>
      <c r="K698" s="26" t="str">
        <f>IF(B698="","",TRIM(IF(AND(C698&lt;&gt;"",D698=""),"Cod inexistent în deviz. ","")&amp;IF(N(G698)&lt;=0,"Lipsește cantitatea. ","")&amp;IF(I698&lt;&gt;"Da","Neconfirmat de beneficiar. ","")&amp;IF(AND(C698&lt;&gt;"",D698&lt;&gt;""),IF(AND(INDEX(Deviz!$H$5:$H$204,MATCH(C698,Deviz!$B$5:$B$204,0))="Suplimentar",INDEX(Deviz!$I$5:$I$204,MATCH(C698,Deviz!$B$5:$B$204,0))&lt;&gt;"Da"),"Suplimentar neaprobat. ",""),"")))</f>
        <v/>
      </c>
    </row>
    <row r="699" spans="1:11" x14ac:dyDescent="0.2">
      <c r="A699" s="1" t="str">
        <f>IF(B699="","",B699&amp;"|"&amp;COUNTIF(INDEX($B:$B,5):B699,B699))</f>
        <v/>
      </c>
      <c r="B699" s="20"/>
      <c r="C699" s="20"/>
      <c r="D699" s="21" t="str">
        <f>IF(C699="","",IFERROR(INDEX(Deviz!$C$5:$C$204,MATCH(C699,Deviz!$B$5:$B$204,0)),""))</f>
        <v/>
      </c>
      <c r="E699" s="22" t="str">
        <f>IF(C699="","",IFERROR(INDEX(Deviz!$D$5:$D$204,MATCH(C699,Deviz!$B$5:$B$204,0)),""))</f>
        <v/>
      </c>
      <c r="F699" s="23" t="str">
        <f>IF(C699="","",IFERROR(INDEX(Deviz!$F$5:$F$204,MATCH(C699,Deviz!$B$5:$B$204,0)),""))</f>
        <v/>
      </c>
      <c r="G699" s="24"/>
      <c r="H699" s="23" t="str">
        <f t="shared" si="10"/>
        <v/>
      </c>
      <c r="I699" s="20"/>
      <c r="J699" s="25"/>
      <c r="K699" s="26" t="str">
        <f>IF(B699="","",TRIM(IF(AND(C699&lt;&gt;"",D699=""),"Cod inexistent în deviz. ","")&amp;IF(N(G699)&lt;=0,"Lipsește cantitatea. ","")&amp;IF(I699&lt;&gt;"Da","Neconfirmat de beneficiar. ","")&amp;IF(AND(C699&lt;&gt;"",D699&lt;&gt;""),IF(AND(INDEX(Deviz!$H$5:$H$204,MATCH(C699,Deviz!$B$5:$B$204,0))="Suplimentar",INDEX(Deviz!$I$5:$I$204,MATCH(C699,Deviz!$B$5:$B$204,0))&lt;&gt;"Da"),"Suplimentar neaprobat. ",""),"")))</f>
        <v/>
      </c>
    </row>
    <row r="700" spans="1:11" x14ac:dyDescent="0.2">
      <c r="A700" s="1" t="str">
        <f>IF(B700="","",B700&amp;"|"&amp;COUNTIF(INDEX($B:$B,5):B700,B700))</f>
        <v/>
      </c>
      <c r="B700" s="20"/>
      <c r="C700" s="20"/>
      <c r="D700" s="21" t="str">
        <f>IF(C700="","",IFERROR(INDEX(Deviz!$C$5:$C$204,MATCH(C700,Deviz!$B$5:$B$204,0)),""))</f>
        <v/>
      </c>
      <c r="E700" s="22" t="str">
        <f>IF(C700="","",IFERROR(INDEX(Deviz!$D$5:$D$204,MATCH(C700,Deviz!$B$5:$B$204,0)),""))</f>
        <v/>
      </c>
      <c r="F700" s="23" t="str">
        <f>IF(C700="","",IFERROR(INDEX(Deviz!$F$5:$F$204,MATCH(C700,Deviz!$B$5:$B$204,0)),""))</f>
        <v/>
      </c>
      <c r="G700" s="24"/>
      <c r="H700" s="23" t="str">
        <f t="shared" si="10"/>
        <v/>
      </c>
      <c r="I700" s="20"/>
      <c r="J700" s="25"/>
      <c r="K700" s="26" t="str">
        <f>IF(B700="","",TRIM(IF(AND(C700&lt;&gt;"",D700=""),"Cod inexistent în deviz. ","")&amp;IF(N(G700)&lt;=0,"Lipsește cantitatea. ","")&amp;IF(I700&lt;&gt;"Da","Neconfirmat de beneficiar. ","")&amp;IF(AND(C700&lt;&gt;"",D700&lt;&gt;""),IF(AND(INDEX(Deviz!$H$5:$H$204,MATCH(C700,Deviz!$B$5:$B$204,0))="Suplimentar",INDEX(Deviz!$I$5:$I$204,MATCH(C700,Deviz!$B$5:$B$204,0))&lt;&gt;"Da"),"Suplimentar neaprobat. ",""),"")))</f>
        <v/>
      </c>
    </row>
    <row r="701" spans="1:11" x14ac:dyDescent="0.2">
      <c r="A701" s="1" t="str">
        <f>IF(B701="","",B701&amp;"|"&amp;COUNTIF(INDEX($B:$B,5):B701,B701))</f>
        <v/>
      </c>
      <c r="B701" s="20"/>
      <c r="C701" s="20"/>
      <c r="D701" s="21" t="str">
        <f>IF(C701="","",IFERROR(INDEX(Deviz!$C$5:$C$204,MATCH(C701,Deviz!$B$5:$B$204,0)),""))</f>
        <v/>
      </c>
      <c r="E701" s="22" t="str">
        <f>IF(C701="","",IFERROR(INDEX(Deviz!$D$5:$D$204,MATCH(C701,Deviz!$B$5:$B$204,0)),""))</f>
        <v/>
      </c>
      <c r="F701" s="23" t="str">
        <f>IF(C701="","",IFERROR(INDEX(Deviz!$F$5:$F$204,MATCH(C701,Deviz!$B$5:$B$204,0)),""))</f>
        <v/>
      </c>
      <c r="G701" s="24"/>
      <c r="H701" s="23" t="str">
        <f t="shared" si="10"/>
        <v/>
      </c>
      <c r="I701" s="20"/>
      <c r="J701" s="25"/>
      <c r="K701" s="26" t="str">
        <f>IF(B701="","",TRIM(IF(AND(C701&lt;&gt;"",D701=""),"Cod inexistent în deviz. ","")&amp;IF(N(G701)&lt;=0,"Lipsește cantitatea. ","")&amp;IF(I701&lt;&gt;"Da","Neconfirmat de beneficiar. ","")&amp;IF(AND(C701&lt;&gt;"",D701&lt;&gt;""),IF(AND(INDEX(Deviz!$H$5:$H$204,MATCH(C701,Deviz!$B$5:$B$204,0))="Suplimentar",INDEX(Deviz!$I$5:$I$204,MATCH(C701,Deviz!$B$5:$B$204,0))&lt;&gt;"Da"),"Suplimentar neaprobat. ",""),"")))</f>
        <v/>
      </c>
    </row>
    <row r="702" spans="1:11" x14ac:dyDescent="0.2">
      <c r="A702" s="1" t="str">
        <f>IF(B702="","",B702&amp;"|"&amp;COUNTIF(INDEX($B:$B,5):B702,B702))</f>
        <v/>
      </c>
      <c r="B702" s="20"/>
      <c r="C702" s="20"/>
      <c r="D702" s="21" t="str">
        <f>IF(C702="","",IFERROR(INDEX(Deviz!$C$5:$C$204,MATCH(C702,Deviz!$B$5:$B$204,0)),""))</f>
        <v/>
      </c>
      <c r="E702" s="22" t="str">
        <f>IF(C702="","",IFERROR(INDEX(Deviz!$D$5:$D$204,MATCH(C702,Deviz!$B$5:$B$204,0)),""))</f>
        <v/>
      </c>
      <c r="F702" s="23" t="str">
        <f>IF(C702="","",IFERROR(INDEX(Deviz!$F$5:$F$204,MATCH(C702,Deviz!$B$5:$B$204,0)),""))</f>
        <v/>
      </c>
      <c r="G702" s="24"/>
      <c r="H702" s="23" t="str">
        <f t="shared" si="10"/>
        <v/>
      </c>
      <c r="I702" s="20"/>
      <c r="J702" s="25"/>
      <c r="K702" s="26" t="str">
        <f>IF(B702="","",TRIM(IF(AND(C702&lt;&gt;"",D702=""),"Cod inexistent în deviz. ","")&amp;IF(N(G702)&lt;=0,"Lipsește cantitatea. ","")&amp;IF(I702&lt;&gt;"Da","Neconfirmat de beneficiar. ","")&amp;IF(AND(C702&lt;&gt;"",D702&lt;&gt;""),IF(AND(INDEX(Deviz!$H$5:$H$204,MATCH(C702,Deviz!$B$5:$B$204,0))="Suplimentar",INDEX(Deviz!$I$5:$I$204,MATCH(C702,Deviz!$B$5:$B$204,0))&lt;&gt;"Da"),"Suplimentar neaprobat. ",""),"")))</f>
        <v/>
      </c>
    </row>
    <row r="703" spans="1:11" x14ac:dyDescent="0.2">
      <c r="A703" s="1" t="str">
        <f>IF(B703="","",B703&amp;"|"&amp;COUNTIF(INDEX($B:$B,5):B703,B703))</f>
        <v/>
      </c>
      <c r="B703" s="20"/>
      <c r="C703" s="20"/>
      <c r="D703" s="21" t="str">
        <f>IF(C703="","",IFERROR(INDEX(Deviz!$C$5:$C$204,MATCH(C703,Deviz!$B$5:$B$204,0)),""))</f>
        <v/>
      </c>
      <c r="E703" s="22" t="str">
        <f>IF(C703="","",IFERROR(INDEX(Deviz!$D$5:$D$204,MATCH(C703,Deviz!$B$5:$B$204,0)),""))</f>
        <v/>
      </c>
      <c r="F703" s="23" t="str">
        <f>IF(C703="","",IFERROR(INDEX(Deviz!$F$5:$F$204,MATCH(C703,Deviz!$B$5:$B$204,0)),""))</f>
        <v/>
      </c>
      <c r="G703" s="24"/>
      <c r="H703" s="23" t="str">
        <f t="shared" si="10"/>
        <v/>
      </c>
      <c r="I703" s="20"/>
      <c r="J703" s="25"/>
      <c r="K703" s="26" t="str">
        <f>IF(B703="","",TRIM(IF(AND(C703&lt;&gt;"",D703=""),"Cod inexistent în deviz. ","")&amp;IF(N(G703)&lt;=0,"Lipsește cantitatea. ","")&amp;IF(I703&lt;&gt;"Da","Neconfirmat de beneficiar. ","")&amp;IF(AND(C703&lt;&gt;"",D703&lt;&gt;""),IF(AND(INDEX(Deviz!$H$5:$H$204,MATCH(C703,Deviz!$B$5:$B$204,0))="Suplimentar",INDEX(Deviz!$I$5:$I$204,MATCH(C703,Deviz!$B$5:$B$204,0))&lt;&gt;"Da"),"Suplimentar neaprobat. ",""),"")))</f>
        <v/>
      </c>
    </row>
    <row r="704" spans="1:11" x14ac:dyDescent="0.2">
      <c r="A704" s="1" t="str">
        <f>IF(B704="","",B704&amp;"|"&amp;COUNTIF(INDEX($B:$B,5):B704,B704))</f>
        <v/>
      </c>
      <c r="B704" s="20"/>
      <c r="C704" s="20"/>
      <c r="D704" s="21" t="str">
        <f>IF(C704="","",IFERROR(INDEX(Deviz!$C$5:$C$204,MATCH(C704,Deviz!$B$5:$B$204,0)),""))</f>
        <v/>
      </c>
      <c r="E704" s="22" t="str">
        <f>IF(C704="","",IFERROR(INDEX(Deviz!$D$5:$D$204,MATCH(C704,Deviz!$B$5:$B$204,0)),""))</f>
        <v/>
      </c>
      <c r="F704" s="23" t="str">
        <f>IF(C704="","",IFERROR(INDEX(Deviz!$F$5:$F$204,MATCH(C704,Deviz!$B$5:$B$204,0)),""))</f>
        <v/>
      </c>
      <c r="G704" s="24"/>
      <c r="H704" s="23" t="str">
        <f t="shared" si="10"/>
        <v/>
      </c>
      <c r="I704" s="20"/>
      <c r="J704" s="25"/>
      <c r="K704" s="26" t="str">
        <f>IF(B704="","",TRIM(IF(AND(C704&lt;&gt;"",D704=""),"Cod inexistent în deviz. ","")&amp;IF(N(G704)&lt;=0,"Lipsește cantitatea. ","")&amp;IF(I704&lt;&gt;"Da","Neconfirmat de beneficiar. ","")&amp;IF(AND(C704&lt;&gt;"",D704&lt;&gt;""),IF(AND(INDEX(Deviz!$H$5:$H$204,MATCH(C704,Deviz!$B$5:$B$204,0))="Suplimentar",INDEX(Deviz!$I$5:$I$204,MATCH(C704,Deviz!$B$5:$B$204,0))&lt;&gt;"Da"),"Suplimentar neaprobat. ",""),"")))</f>
        <v/>
      </c>
    </row>
    <row r="705" spans="1:11" x14ac:dyDescent="0.2">
      <c r="A705" s="1" t="str">
        <f>IF(B705="","",B705&amp;"|"&amp;COUNTIF(INDEX($B:$B,5):B705,B705))</f>
        <v/>
      </c>
      <c r="B705" s="20"/>
      <c r="C705" s="20"/>
      <c r="D705" s="21" t="str">
        <f>IF(C705="","",IFERROR(INDEX(Deviz!$C$5:$C$204,MATCH(C705,Deviz!$B$5:$B$204,0)),""))</f>
        <v/>
      </c>
      <c r="E705" s="22" t="str">
        <f>IF(C705="","",IFERROR(INDEX(Deviz!$D$5:$D$204,MATCH(C705,Deviz!$B$5:$B$204,0)),""))</f>
        <v/>
      </c>
      <c r="F705" s="23" t="str">
        <f>IF(C705="","",IFERROR(INDEX(Deviz!$F$5:$F$204,MATCH(C705,Deviz!$B$5:$B$204,0)),""))</f>
        <v/>
      </c>
      <c r="G705" s="24"/>
      <c r="H705" s="23" t="str">
        <f t="shared" si="10"/>
        <v/>
      </c>
      <c r="I705" s="20"/>
      <c r="J705" s="25"/>
      <c r="K705" s="26" t="str">
        <f>IF(B705="","",TRIM(IF(AND(C705&lt;&gt;"",D705=""),"Cod inexistent în deviz. ","")&amp;IF(N(G705)&lt;=0,"Lipsește cantitatea. ","")&amp;IF(I705&lt;&gt;"Da","Neconfirmat de beneficiar. ","")&amp;IF(AND(C705&lt;&gt;"",D705&lt;&gt;""),IF(AND(INDEX(Deviz!$H$5:$H$204,MATCH(C705,Deviz!$B$5:$B$204,0))="Suplimentar",INDEX(Deviz!$I$5:$I$204,MATCH(C705,Deviz!$B$5:$B$204,0))&lt;&gt;"Da"),"Suplimentar neaprobat. ",""),"")))</f>
        <v/>
      </c>
    </row>
    <row r="706" spans="1:11" x14ac:dyDescent="0.2">
      <c r="A706" s="1" t="str">
        <f>IF(B706="","",B706&amp;"|"&amp;COUNTIF(INDEX($B:$B,5):B706,B706))</f>
        <v/>
      </c>
      <c r="B706" s="20"/>
      <c r="C706" s="20"/>
      <c r="D706" s="21" t="str">
        <f>IF(C706="","",IFERROR(INDEX(Deviz!$C$5:$C$204,MATCH(C706,Deviz!$B$5:$B$204,0)),""))</f>
        <v/>
      </c>
      <c r="E706" s="22" t="str">
        <f>IF(C706="","",IFERROR(INDEX(Deviz!$D$5:$D$204,MATCH(C706,Deviz!$B$5:$B$204,0)),""))</f>
        <v/>
      </c>
      <c r="F706" s="23" t="str">
        <f>IF(C706="","",IFERROR(INDEX(Deviz!$F$5:$F$204,MATCH(C706,Deviz!$B$5:$B$204,0)),""))</f>
        <v/>
      </c>
      <c r="G706" s="24"/>
      <c r="H706" s="23" t="str">
        <f t="shared" si="10"/>
        <v/>
      </c>
      <c r="I706" s="20"/>
      <c r="J706" s="25"/>
      <c r="K706" s="26" t="str">
        <f>IF(B706="","",TRIM(IF(AND(C706&lt;&gt;"",D706=""),"Cod inexistent în deviz. ","")&amp;IF(N(G706)&lt;=0,"Lipsește cantitatea. ","")&amp;IF(I706&lt;&gt;"Da","Neconfirmat de beneficiar. ","")&amp;IF(AND(C706&lt;&gt;"",D706&lt;&gt;""),IF(AND(INDEX(Deviz!$H$5:$H$204,MATCH(C706,Deviz!$B$5:$B$204,0))="Suplimentar",INDEX(Deviz!$I$5:$I$204,MATCH(C706,Deviz!$B$5:$B$204,0))&lt;&gt;"Da"),"Suplimentar neaprobat. ",""),"")))</f>
        <v/>
      </c>
    </row>
    <row r="707" spans="1:11" x14ac:dyDescent="0.2">
      <c r="A707" s="1" t="str">
        <f>IF(B707="","",B707&amp;"|"&amp;COUNTIF(INDEX($B:$B,5):B707,B707))</f>
        <v/>
      </c>
      <c r="B707" s="20"/>
      <c r="C707" s="20"/>
      <c r="D707" s="21" t="str">
        <f>IF(C707="","",IFERROR(INDEX(Deviz!$C$5:$C$204,MATCH(C707,Deviz!$B$5:$B$204,0)),""))</f>
        <v/>
      </c>
      <c r="E707" s="22" t="str">
        <f>IF(C707="","",IFERROR(INDEX(Deviz!$D$5:$D$204,MATCH(C707,Deviz!$B$5:$B$204,0)),""))</f>
        <v/>
      </c>
      <c r="F707" s="23" t="str">
        <f>IF(C707="","",IFERROR(INDEX(Deviz!$F$5:$F$204,MATCH(C707,Deviz!$B$5:$B$204,0)),""))</f>
        <v/>
      </c>
      <c r="G707" s="24"/>
      <c r="H707" s="23" t="str">
        <f t="shared" si="10"/>
        <v/>
      </c>
      <c r="I707" s="20"/>
      <c r="J707" s="25"/>
      <c r="K707" s="26" t="str">
        <f>IF(B707="","",TRIM(IF(AND(C707&lt;&gt;"",D707=""),"Cod inexistent în deviz. ","")&amp;IF(N(G707)&lt;=0,"Lipsește cantitatea. ","")&amp;IF(I707&lt;&gt;"Da","Neconfirmat de beneficiar. ","")&amp;IF(AND(C707&lt;&gt;"",D707&lt;&gt;""),IF(AND(INDEX(Deviz!$H$5:$H$204,MATCH(C707,Deviz!$B$5:$B$204,0))="Suplimentar",INDEX(Deviz!$I$5:$I$204,MATCH(C707,Deviz!$B$5:$B$204,0))&lt;&gt;"Da"),"Suplimentar neaprobat. ",""),"")))</f>
        <v/>
      </c>
    </row>
    <row r="708" spans="1:11" x14ac:dyDescent="0.2">
      <c r="A708" s="1" t="str">
        <f>IF(B708="","",B708&amp;"|"&amp;COUNTIF(INDEX($B:$B,5):B708,B708))</f>
        <v/>
      </c>
      <c r="B708" s="20"/>
      <c r="C708" s="20"/>
      <c r="D708" s="21" t="str">
        <f>IF(C708="","",IFERROR(INDEX(Deviz!$C$5:$C$204,MATCH(C708,Deviz!$B$5:$B$204,0)),""))</f>
        <v/>
      </c>
      <c r="E708" s="22" t="str">
        <f>IF(C708="","",IFERROR(INDEX(Deviz!$D$5:$D$204,MATCH(C708,Deviz!$B$5:$B$204,0)),""))</f>
        <v/>
      </c>
      <c r="F708" s="23" t="str">
        <f>IF(C708="","",IFERROR(INDEX(Deviz!$F$5:$F$204,MATCH(C708,Deviz!$B$5:$B$204,0)),""))</f>
        <v/>
      </c>
      <c r="G708" s="24"/>
      <c r="H708" s="23" t="str">
        <f t="shared" si="10"/>
        <v/>
      </c>
      <c r="I708" s="20"/>
      <c r="J708" s="25"/>
      <c r="K708" s="26" t="str">
        <f>IF(B708="","",TRIM(IF(AND(C708&lt;&gt;"",D708=""),"Cod inexistent în deviz. ","")&amp;IF(N(G708)&lt;=0,"Lipsește cantitatea. ","")&amp;IF(I708&lt;&gt;"Da","Neconfirmat de beneficiar. ","")&amp;IF(AND(C708&lt;&gt;"",D708&lt;&gt;""),IF(AND(INDEX(Deviz!$H$5:$H$204,MATCH(C708,Deviz!$B$5:$B$204,0))="Suplimentar",INDEX(Deviz!$I$5:$I$204,MATCH(C708,Deviz!$B$5:$B$204,0))&lt;&gt;"Da"),"Suplimentar neaprobat. ",""),"")))</f>
        <v/>
      </c>
    </row>
    <row r="709" spans="1:11" x14ac:dyDescent="0.2">
      <c r="A709" s="1" t="str">
        <f>IF(B709="","",B709&amp;"|"&amp;COUNTIF(INDEX($B:$B,5):B709,B709))</f>
        <v/>
      </c>
      <c r="B709" s="20"/>
      <c r="C709" s="20"/>
      <c r="D709" s="21" t="str">
        <f>IF(C709="","",IFERROR(INDEX(Deviz!$C$5:$C$204,MATCH(C709,Deviz!$B$5:$B$204,0)),""))</f>
        <v/>
      </c>
      <c r="E709" s="22" t="str">
        <f>IF(C709="","",IFERROR(INDEX(Deviz!$D$5:$D$204,MATCH(C709,Deviz!$B$5:$B$204,0)),""))</f>
        <v/>
      </c>
      <c r="F709" s="23" t="str">
        <f>IF(C709="","",IFERROR(INDEX(Deviz!$F$5:$F$204,MATCH(C709,Deviz!$B$5:$B$204,0)),""))</f>
        <v/>
      </c>
      <c r="G709" s="24"/>
      <c r="H709" s="23" t="str">
        <f t="shared" ref="H709:H772" si="11">IF(OR(N(F709)=0,N(G709)=0),"",ROUND(F709*G709,2))</f>
        <v/>
      </c>
      <c r="I709" s="20"/>
      <c r="J709" s="25"/>
      <c r="K709" s="26" t="str">
        <f>IF(B709="","",TRIM(IF(AND(C709&lt;&gt;"",D709=""),"Cod inexistent în deviz. ","")&amp;IF(N(G709)&lt;=0,"Lipsește cantitatea. ","")&amp;IF(I709&lt;&gt;"Da","Neconfirmat de beneficiar. ","")&amp;IF(AND(C709&lt;&gt;"",D709&lt;&gt;""),IF(AND(INDEX(Deviz!$H$5:$H$204,MATCH(C709,Deviz!$B$5:$B$204,0))="Suplimentar",INDEX(Deviz!$I$5:$I$204,MATCH(C709,Deviz!$B$5:$B$204,0))&lt;&gt;"Da"),"Suplimentar neaprobat. ",""),"")))</f>
        <v/>
      </c>
    </row>
    <row r="710" spans="1:11" x14ac:dyDescent="0.2">
      <c r="A710" s="1" t="str">
        <f>IF(B710="","",B710&amp;"|"&amp;COUNTIF(INDEX($B:$B,5):B710,B710))</f>
        <v/>
      </c>
      <c r="B710" s="20"/>
      <c r="C710" s="20"/>
      <c r="D710" s="21" t="str">
        <f>IF(C710="","",IFERROR(INDEX(Deviz!$C$5:$C$204,MATCH(C710,Deviz!$B$5:$B$204,0)),""))</f>
        <v/>
      </c>
      <c r="E710" s="22" t="str">
        <f>IF(C710="","",IFERROR(INDEX(Deviz!$D$5:$D$204,MATCH(C710,Deviz!$B$5:$B$204,0)),""))</f>
        <v/>
      </c>
      <c r="F710" s="23" t="str">
        <f>IF(C710="","",IFERROR(INDEX(Deviz!$F$5:$F$204,MATCH(C710,Deviz!$B$5:$B$204,0)),""))</f>
        <v/>
      </c>
      <c r="G710" s="24"/>
      <c r="H710" s="23" t="str">
        <f t="shared" si="11"/>
        <v/>
      </c>
      <c r="I710" s="20"/>
      <c r="J710" s="25"/>
      <c r="K710" s="26" t="str">
        <f>IF(B710="","",TRIM(IF(AND(C710&lt;&gt;"",D710=""),"Cod inexistent în deviz. ","")&amp;IF(N(G710)&lt;=0,"Lipsește cantitatea. ","")&amp;IF(I710&lt;&gt;"Da","Neconfirmat de beneficiar. ","")&amp;IF(AND(C710&lt;&gt;"",D710&lt;&gt;""),IF(AND(INDEX(Deviz!$H$5:$H$204,MATCH(C710,Deviz!$B$5:$B$204,0))="Suplimentar",INDEX(Deviz!$I$5:$I$204,MATCH(C710,Deviz!$B$5:$B$204,0))&lt;&gt;"Da"),"Suplimentar neaprobat. ",""),"")))</f>
        <v/>
      </c>
    </row>
    <row r="711" spans="1:11" x14ac:dyDescent="0.2">
      <c r="A711" s="1" t="str">
        <f>IF(B711="","",B711&amp;"|"&amp;COUNTIF(INDEX($B:$B,5):B711,B711))</f>
        <v/>
      </c>
      <c r="B711" s="20"/>
      <c r="C711" s="20"/>
      <c r="D711" s="21" t="str">
        <f>IF(C711="","",IFERROR(INDEX(Deviz!$C$5:$C$204,MATCH(C711,Deviz!$B$5:$B$204,0)),""))</f>
        <v/>
      </c>
      <c r="E711" s="22" t="str">
        <f>IF(C711="","",IFERROR(INDEX(Deviz!$D$5:$D$204,MATCH(C711,Deviz!$B$5:$B$204,0)),""))</f>
        <v/>
      </c>
      <c r="F711" s="23" t="str">
        <f>IF(C711="","",IFERROR(INDEX(Deviz!$F$5:$F$204,MATCH(C711,Deviz!$B$5:$B$204,0)),""))</f>
        <v/>
      </c>
      <c r="G711" s="24"/>
      <c r="H711" s="23" t="str">
        <f t="shared" si="11"/>
        <v/>
      </c>
      <c r="I711" s="20"/>
      <c r="J711" s="25"/>
      <c r="K711" s="26" t="str">
        <f>IF(B711="","",TRIM(IF(AND(C711&lt;&gt;"",D711=""),"Cod inexistent în deviz. ","")&amp;IF(N(G711)&lt;=0,"Lipsește cantitatea. ","")&amp;IF(I711&lt;&gt;"Da","Neconfirmat de beneficiar. ","")&amp;IF(AND(C711&lt;&gt;"",D711&lt;&gt;""),IF(AND(INDEX(Deviz!$H$5:$H$204,MATCH(C711,Deviz!$B$5:$B$204,0))="Suplimentar",INDEX(Deviz!$I$5:$I$204,MATCH(C711,Deviz!$B$5:$B$204,0))&lt;&gt;"Da"),"Suplimentar neaprobat. ",""),"")))</f>
        <v/>
      </c>
    </row>
    <row r="712" spans="1:11" x14ac:dyDescent="0.2">
      <c r="A712" s="1" t="str">
        <f>IF(B712="","",B712&amp;"|"&amp;COUNTIF(INDEX($B:$B,5):B712,B712))</f>
        <v/>
      </c>
      <c r="B712" s="20"/>
      <c r="C712" s="20"/>
      <c r="D712" s="21" t="str">
        <f>IF(C712="","",IFERROR(INDEX(Deviz!$C$5:$C$204,MATCH(C712,Deviz!$B$5:$B$204,0)),""))</f>
        <v/>
      </c>
      <c r="E712" s="22" t="str">
        <f>IF(C712="","",IFERROR(INDEX(Deviz!$D$5:$D$204,MATCH(C712,Deviz!$B$5:$B$204,0)),""))</f>
        <v/>
      </c>
      <c r="F712" s="23" t="str">
        <f>IF(C712="","",IFERROR(INDEX(Deviz!$F$5:$F$204,MATCH(C712,Deviz!$B$5:$B$204,0)),""))</f>
        <v/>
      </c>
      <c r="G712" s="24"/>
      <c r="H712" s="23" t="str">
        <f t="shared" si="11"/>
        <v/>
      </c>
      <c r="I712" s="20"/>
      <c r="J712" s="25"/>
      <c r="K712" s="26" t="str">
        <f>IF(B712="","",TRIM(IF(AND(C712&lt;&gt;"",D712=""),"Cod inexistent în deviz. ","")&amp;IF(N(G712)&lt;=0,"Lipsește cantitatea. ","")&amp;IF(I712&lt;&gt;"Da","Neconfirmat de beneficiar. ","")&amp;IF(AND(C712&lt;&gt;"",D712&lt;&gt;""),IF(AND(INDEX(Deviz!$H$5:$H$204,MATCH(C712,Deviz!$B$5:$B$204,0))="Suplimentar",INDEX(Deviz!$I$5:$I$204,MATCH(C712,Deviz!$B$5:$B$204,0))&lt;&gt;"Da"),"Suplimentar neaprobat. ",""),"")))</f>
        <v/>
      </c>
    </row>
    <row r="713" spans="1:11" x14ac:dyDescent="0.2">
      <c r="A713" s="1" t="str">
        <f>IF(B713="","",B713&amp;"|"&amp;COUNTIF(INDEX($B:$B,5):B713,B713))</f>
        <v/>
      </c>
      <c r="B713" s="20"/>
      <c r="C713" s="20"/>
      <c r="D713" s="21" t="str">
        <f>IF(C713="","",IFERROR(INDEX(Deviz!$C$5:$C$204,MATCH(C713,Deviz!$B$5:$B$204,0)),""))</f>
        <v/>
      </c>
      <c r="E713" s="22" t="str">
        <f>IF(C713="","",IFERROR(INDEX(Deviz!$D$5:$D$204,MATCH(C713,Deviz!$B$5:$B$204,0)),""))</f>
        <v/>
      </c>
      <c r="F713" s="23" t="str">
        <f>IF(C713="","",IFERROR(INDEX(Deviz!$F$5:$F$204,MATCH(C713,Deviz!$B$5:$B$204,0)),""))</f>
        <v/>
      </c>
      <c r="G713" s="24"/>
      <c r="H713" s="23" t="str">
        <f t="shared" si="11"/>
        <v/>
      </c>
      <c r="I713" s="20"/>
      <c r="J713" s="25"/>
      <c r="K713" s="26" t="str">
        <f>IF(B713="","",TRIM(IF(AND(C713&lt;&gt;"",D713=""),"Cod inexistent în deviz. ","")&amp;IF(N(G713)&lt;=0,"Lipsește cantitatea. ","")&amp;IF(I713&lt;&gt;"Da","Neconfirmat de beneficiar. ","")&amp;IF(AND(C713&lt;&gt;"",D713&lt;&gt;""),IF(AND(INDEX(Deviz!$H$5:$H$204,MATCH(C713,Deviz!$B$5:$B$204,0))="Suplimentar",INDEX(Deviz!$I$5:$I$204,MATCH(C713,Deviz!$B$5:$B$204,0))&lt;&gt;"Da"),"Suplimentar neaprobat. ",""),"")))</f>
        <v/>
      </c>
    </row>
    <row r="714" spans="1:11" x14ac:dyDescent="0.2">
      <c r="A714" s="1" t="str">
        <f>IF(B714="","",B714&amp;"|"&amp;COUNTIF(INDEX($B:$B,5):B714,B714))</f>
        <v/>
      </c>
      <c r="B714" s="20"/>
      <c r="C714" s="20"/>
      <c r="D714" s="21" t="str">
        <f>IF(C714="","",IFERROR(INDEX(Deviz!$C$5:$C$204,MATCH(C714,Deviz!$B$5:$B$204,0)),""))</f>
        <v/>
      </c>
      <c r="E714" s="22" t="str">
        <f>IF(C714="","",IFERROR(INDEX(Deviz!$D$5:$D$204,MATCH(C714,Deviz!$B$5:$B$204,0)),""))</f>
        <v/>
      </c>
      <c r="F714" s="23" t="str">
        <f>IF(C714="","",IFERROR(INDEX(Deviz!$F$5:$F$204,MATCH(C714,Deviz!$B$5:$B$204,0)),""))</f>
        <v/>
      </c>
      <c r="G714" s="24"/>
      <c r="H714" s="23" t="str">
        <f t="shared" si="11"/>
        <v/>
      </c>
      <c r="I714" s="20"/>
      <c r="J714" s="25"/>
      <c r="K714" s="26" t="str">
        <f>IF(B714="","",TRIM(IF(AND(C714&lt;&gt;"",D714=""),"Cod inexistent în deviz. ","")&amp;IF(N(G714)&lt;=0,"Lipsește cantitatea. ","")&amp;IF(I714&lt;&gt;"Da","Neconfirmat de beneficiar. ","")&amp;IF(AND(C714&lt;&gt;"",D714&lt;&gt;""),IF(AND(INDEX(Deviz!$H$5:$H$204,MATCH(C714,Deviz!$B$5:$B$204,0))="Suplimentar",INDEX(Deviz!$I$5:$I$204,MATCH(C714,Deviz!$B$5:$B$204,0))&lt;&gt;"Da"),"Suplimentar neaprobat. ",""),"")))</f>
        <v/>
      </c>
    </row>
    <row r="715" spans="1:11" x14ac:dyDescent="0.2">
      <c r="A715" s="1" t="str">
        <f>IF(B715="","",B715&amp;"|"&amp;COUNTIF(INDEX($B:$B,5):B715,B715))</f>
        <v/>
      </c>
      <c r="B715" s="20"/>
      <c r="C715" s="20"/>
      <c r="D715" s="21" t="str">
        <f>IF(C715="","",IFERROR(INDEX(Deviz!$C$5:$C$204,MATCH(C715,Deviz!$B$5:$B$204,0)),""))</f>
        <v/>
      </c>
      <c r="E715" s="22" t="str">
        <f>IF(C715="","",IFERROR(INDEX(Deviz!$D$5:$D$204,MATCH(C715,Deviz!$B$5:$B$204,0)),""))</f>
        <v/>
      </c>
      <c r="F715" s="23" t="str">
        <f>IF(C715="","",IFERROR(INDEX(Deviz!$F$5:$F$204,MATCH(C715,Deviz!$B$5:$B$204,0)),""))</f>
        <v/>
      </c>
      <c r="G715" s="24"/>
      <c r="H715" s="23" t="str">
        <f t="shared" si="11"/>
        <v/>
      </c>
      <c r="I715" s="20"/>
      <c r="J715" s="25"/>
      <c r="K715" s="26" t="str">
        <f>IF(B715="","",TRIM(IF(AND(C715&lt;&gt;"",D715=""),"Cod inexistent în deviz. ","")&amp;IF(N(G715)&lt;=0,"Lipsește cantitatea. ","")&amp;IF(I715&lt;&gt;"Da","Neconfirmat de beneficiar. ","")&amp;IF(AND(C715&lt;&gt;"",D715&lt;&gt;""),IF(AND(INDEX(Deviz!$H$5:$H$204,MATCH(C715,Deviz!$B$5:$B$204,0))="Suplimentar",INDEX(Deviz!$I$5:$I$204,MATCH(C715,Deviz!$B$5:$B$204,0))&lt;&gt;"Da"),"Suplimentar neaprobat. ",""),"")))</f>
        <v/>
      </c>
    </row>
    <row r="716" spans="1:11" x14ac:dyDescent="0.2">
      <c r="A716" s="1" t="str">
        <f>IF(B716="","",B716&amp;"|"&amp;COUNTIF(INDEX($B:$B,5):B716,B716))</f>
        <v/>
      </c>
      <c r="B716" s="20"/>
      <c r="C716" s="20"/>
      <c r="D716" s="21" t="str">
        <f>IF(C716="","",IFERROR(INDEX(Deviz!$C$5:$C$204,MATCH(C716,Deviz!$B$5:$B$204,0)),""))</f>
        <v/>
      </c>
      <c r="E716" s="22" t="str">
        <f>IF(C716="","",IFERROR(INDEX(Deviz!$D$5:$D$204,MATCH(C716,Deviz!$B$5:$B$204,0)),""))</f>
        <v/>
      </c>
      <c r="F716" s="23" t="str">
        <f>IF(C716="","",IFERROR(INDEX(Deviz!$F$5:$F$204,MATCH(C716,Deviz!$B$5:$B$204,0)),""))</f>
        <v/>
      </c>
      <c r="G716" s="24"/>
      <c r="H716" s="23" t="str">
        <f t="shared" si="11"/>
        <v/>
      </c>
      <c r="I716" s="20"/>
      <c r="J716" s="25"/>
      <c r="K716" s="26" t="str">
        <f>IF(B716="","",TRIM(IF(AND(C716&lt;&gt;"",D716=""),"Cod inexistent în deviz. ","")&amp;IF(N(G716)&lt;=0,"Lipsește cantitatea. ","")&amp;IF(I716&lt;&gt;"Da","Neconfirmat de beneficiar. ","")&amp;IF(AND(C716&lt;&gt;"",D716&lt;&gt;""),IF(AND(INDEX(Deviz!$H$5:$H$204,MATCH(C716,Deviz!$B$5:$B$204,0))="Suplimentar",INDEX(Deviz!$I$5:$I$204,MATCH(C716,Deviz!$B$5:$B$204,0))&lt;&gt;"Da"),"Suplimentar neaprobat. ",""),"")))</f>
        <v/>
      </c>
    </row>
    <row r="717" spans="1:11" x14ac:dyDescent="0.2">
      <c r="A717" s="1" t="str">
        <f>IF(B717="","",B717&amp;"|"&amp;COUNTIF(INDEX($B:$B,5):B717,B717))</f>
        <v/>
      </c>
      <c r="B717" s="20"/>
      <c r="C717" s="20"/>
      <c r="D717" s="21" t="str">
        <f>IF(C717="","",IFERROR(INDEX(Deviz!$C$5:$C$204,MATCH(C717,Deviz!$B$5:$B$204,0)),""))</f>
        <v/>
      </c>
      <c r="E717" s="22" t="str">
        <f>IF(C717="","",IFERROR(INDEX(Deviz!$D$5:$D$204,MATCH(C717,Deviz!$B$5:$B$204,0)),""))</f>
        <v/>
      </c>
      <c r="F717" s="23" t="str">
        <f>IF(C717="","",IFERROR(INDEX(Deviz!$F$5:$F$204,MATCH(C717,Deviz!$B$5:$B$204,0)),""))</f>
        <v/>
      </c>
      <c r="G717" s="24"/>
      <c r="H717" s="23" t="str">
        <f t="shared" si="11"/>
        <v/>
      </c>
      <c r="I717" s="20"/>
      <c r="J717" s="25"/>
      <c r="K717" s="26" t="str">
        <f>IF(B717="","",TRIM(IF(AND(C717&lt;&gt;"",D717=""),"Cod inexistent în deviz. ","")&amp;IF(N(G717)&lt;=0,"Lipsește cantitatea. ","")&amp;IF(I717&lt;&gt;"Da","Neconfirmat de beneficiar. ","")&amp;IF(AND(C717&lt;&gt;"",D717&lt;&gt;""),IF(AND(INDEX(Deviz!$H$5:$H$204,MATCH(C717,Deviz!$B$5:$B$204,0))="Suplimentar",INDEX(Deviz!$I$5:$I$204,MATCH(C717,Deviz!$B$5:$B$204,0))&lt;&gt;"Da"),"Suplimentar neaprobat. ",""),"")))</f>
        <v/>
      </c>
    </row>
    <row r="718" spans="1:11" x14ac:dyDescent="0.2">
      <c r="A718" s="1" t="str">
        <f>IF(B718="","",B718&amp;"|"&amp;COUNTIF(INDEX($B:$B,5):B718,B718))</f>
        <v/>
      </c>
      <c r="B718" s="20"/>
      <c r="C718" s="20"/>
      <c r="D718" s="21" t="str">
        <f>IF(C718="","",IFERROR(INDEX(Deviz!$C$5:$C$204,MATCH(C718,Deviz!$B$5:$B$204,0)),""))</f>
        <v/>
      </c>
      <c r="E718" s="22" t="str">
        <f>IF(C718="","",IFERROR(INDEX(Deviz!$D$5:$D$204,MATCH(C718,Deviz!$B$5:$B$204,0)),""))</f>
        <v/>
      </c>
      <c r="F718" s="23" t="str">
        <f>IF(C718="","",IFERROR(INDEX(Deviz!$F$5:$F$204,MATCH(C718,Deviz!$B$5:$B$204,0)),""))</f>
        <v/>
      </c>
      <c r="G718" s="24"/>
      <c r="H718" s="23" t="str">
        <f t="shared" si="11"/>
        <v/>
      </c>
      <c r="I718" s="20"/>
      <c r="J718" s="25"/>
      <c r="K718" s="26" t="str">
        <f>IF(B718="","",TRIM(IF(AND(C718&lt;&gt;"",D718=""),"Cod inexistent în deviz. ","")&amp;IF(N(G718)&lt;=0,"Lipsește cantitatea. ","")&amp;IF(I718&lt;&gt;"Da","Neconfirmat de beneficiar. ","")&amp;IF(AND(C718&lt;&gt;"",D718&lt;&gt;""),IF(AND(INDEX(Deviz!$H$5:$H$204,MATCH(C718,Deviz!$B$5:$B$204,0))="Suplimentar",INDEX(Deviz!$I$5:$I$204,MATCH(C718,Deviz!$B$5:$B$204,0))&lt;&gt;"Da"),"Suplimentar neaprobat. ",""),"")))</f>
        <v/>
      </c>
    </row>
    <row r="719" spans="1:11" x14ac:dyDescent="0.2">
      <c r="A719" s="1" t="str">
        <f>IF(B719="","",B719&amp;"|"&amp;COUNTIF(INDEX($B:$B,5):B719,B719))</f>
        <v/>
      </c>
      <c r="B719" s="20"/>
      <c r="C719" s="20"/>
      <c r="D719" s="21" t="str">
        <f>IF(C719="","",IFERROR(INDEX(Deviz!$C$5:$C$204,MATCH(C719,Deviz!$B$5:$B$204,0)),""))</f>
        <v/>
      </c>
      <c r="E719" s="22" t="str">
        <f>IF(C719="","",IFERROR(INDEX(Deviz!$D$5:$D$204,MATCH(C719,Deviz!$B$5:$B$204,0)),""))</f>
        <v/>
      </c>
      <c r="F719" s="23" t="str">
        <f>IF(C719="","",IFERROR(INDEX(Deviz!$F$5:$F$204,MATCH(C719,Deviz!$B$5:$B$204,0)),""))</f>
        <v/>
      </c>
      <c r="G719" s="24"/>
      <c r="H719" s="23" t="str">
        <f t="shared" si="11"/>
        <v/>
      </c>
      <c r="I719" s="20"/>
      <c r="J719" s="25"/>
      <c r="K719" s="26" t="str">
        <f>IF(B719="","",TRIM(IF(AND(C719&lt;&gt;"",D719=""),"Cod inexistent în deviz. ","")&amp;IF(N(G719)&lt;=0,"Lipsește cantitatea. ","")&amp;IF(I719&lt;&gt;"Da","Neconfirmat de beneficiar. ","")&amp;IF(AND(C719&lt;&gt;"",D719&lt;&gt;""),IF(AND(INDEX(Deviz!$H$5:$H$204,MATCH(C719,Deviz!$B$5:$B$204,0))="Suplimentar",INDEX(Deviz!$I$5:$I$204,MATCH(C719,Deviz!$B$5:$B$204,0))&lt;&gt;"Da"),"Suplimentar neaprobat. ",""),"")))</f>
        <v/>
      </c>
    </row>
    <row r="720" spans="1:11" x14ac:dyDescent="0.2">
      <c r="A720" s="1" t="str">
        <f>IF(B720="","",B720&amp;"|"&amp;COUNTIF(INDEX($B:$B,5):B720,B720))</f>
        <v/>
      </c>
      <c r="B720" s="20"/>
      <c r="C720" s="20"/>
      <c r="D720" s="21" t="str">
        <f>IF(C720="","",IFERROR(INDEX(Deviz!$C$5:$C$204,MATCH(C720,Deviz!$B$5:$B$204,0)),""))</f>
        <v/>
      </c>
      <c r="E720" s="22" t="str">
        <f>IF(C720="","",IFERROR(INDEX(Deviz!$D$5:$D$204,MATCH(C720,Deviz!$B$5:$B$204,0)),""))</f>
        <v/>
      </c>
      <c r="F720" s="23" t="str">
        <f>IF(C720="","",IFERROR(INDEX(Deviz!$F$5:$F$204,MATCH(C720,Deviz!$B$5:$B$204,0)),""))</f>
        <v/>
      </c>
      <c r="G720" s="24"/>
      <c r="H720" s="23" t="str">
        <f t="shared" si="11"/>
        <v/>
      </c>
      <c r="I720" s="20"/>
      <c r="J720" s="25"/>
      <c r="K720" s="26" t="str">
        <f>IF(B720="","",TRIM(IF(AND(C720&lt;&gt;"",D720=""),"Cod inexistent în deviz. ","")&amp;IF(N(G720)&lt;=0,"Lipsește cantitatea. ","")&amp;IF(I720&lt;&gt;"Da","Neconfirmat de beneficiar. ","")&amp;IF(AND(C720&lt;&gt;"",D720&lt;&gt;""),IF(AND(INDEX(Deviz!$H$5:$H$204,MATCH(C720,Deviz!$B$5:$B$204,0))="Suplimentar",INDEX(Deviz!$I$5:$I$204,MATCH(C720,Deviz!$B$5:$B$204,0))&lt;&gt;"Da"),"Suplimentar neaprobat. ",""),"")))</f>
        <v/>
      </c>
    </row>
    <row r="721" spans="1:11" x14ac:dyDescent="0.2">
      <c r="A721" s="1" t="str">
        <f>IF(B721="","",B721&amp;"|"&amp;COUNTIF(INDEX($B:$B,5):B721,B721))</f>
        <v/>
      </c>
      <c r="B721" s="20"/>
      <c r="C721" s="20"/>
      <c r="D721" s="21" t="str">
        <f>IF(C721="","",IFERROR(INDEX(Deviz!$C$5:$C$204,MATCH(C721,Deviz!$B$5:$B$204,0)),""))</f>
        <v/>
      </c>
      <c r="E721" s="22" t="str">
        <f>IF(C721="","",IFERROR(INDEX(Deviz!$D$5:$D$204,MATCH(C721,Deviz!$B$5:$B$204,0)),""))</f>
        <v/>
      </c>
      <c r="F721" s="23" t="str">
        <f>IF(C721="","",IFERROR(INDEX(Deviz!$F$5:$F$204,MATCH(C721,Deviz!$B$5:$B$204,0)),""))</f>
        <v/>
      </c>
      <c r="G721" s="24"/>
      <c r="H721" s="23" t="str">
        <f t="shared" si="11"/>
        <v/>
      </c>
      <c r="I721" s="20"/>
      <c r="J721" s="25"/>
      <c r="K721" s="26" t="str">
        <f>IF(B721="","",TRIM(IF(AND(C721&lt;&gt;"",D721=""),"Cod inexistent în deviz. ","")&amp;IF(N(G721)&lt;=0,"Lipsește cantitatea. ","")&amp;IF(I721&lt;&gt;"Da","Neconfirmat de beneficiar. ","")&amp;IF(AND(C721&lt;&gt;"",D721&lt;&gt;""),IF(AND(INDEX(Deviz!$H$5:$H$204,MATCH(C721,Deviz!$B$5:$B$204,0))="Suplimentar",INDEX(Deviz!$I$5:$I$204,MATCH(C721,Deviz!$B$5:$B$204,0))&lt;&gt;"Da"),"Suplimentar neaprobat. ",""),"")))</f>
        <v/>
      </c>
    </row>
    <row r="722" spans="1:11" x14ac:dyDescent="0.2">
      <c r="A722" s="1" t="str">
        <f>IF(B722="","",B722&amp;"|"&amp;COUNTIF(INDEX($B:$B,5):B722,B722))</f>
        <v/>
      </c>
      <c r="B722" s="20"/>
      <c r="C722" s="20"/>
      <c r="D722" s="21" t="str">
        <f>IF(C722="","",IFERROR(INDEX(Deviz!$C$5:$C$204,MATCH(C722,Deviz!$B$5:$B$204,0)),""))</f>
        <v/>
      </c>
      <c r="E722" s="22" t="str">
        <f>IF(C722="","",IFERROR(INDEX(Deviz!$D$5:$D$204,MATCH(C722,Deviz!$B$5:$B$204,0)),""))</f>
        <v/>
      </c>
      <c r="F722" s="23" t="str">
        <f>IF(C722="","",IFERROR(INDEX(Deviz!$F$5:$F$204,MATCH(C722,Deviz!$B$5:$B$204,0)),""))</f>
        <v/>
      </c>
      <c r="G722" s="24"/>
      <c r="H722" s="23" t="str">
        <f t="shared" si="11"/>
        <v/>
      </c>
      <c r="I722" s="20"/>
      <c r="J722" s="25"/>
      <c r="K722" s="26" t="str">
        <f>IF(B722="","",TRIM(IF(AND(C722&lt;&gt;"",D722=""),"Cod inexistent în deviz. ","")&amp;IF(N(G722)&lt;=0,"Lipsește cantitatea. ","")&amp;IF(I722&lt;&gt;"Da","Neconfirmat de beneficiar. ","")&amp;IF(AND(C722&lt;&gt;"",D722&lt;&gt;""),IF(AND(INDEX(Deviz!$H$5:$H$204,MATCH(C722,Deviz!$B$5:$B$204,0))="Suplimentar",INDEX(Deviz!$I$5:$I$204,MATCH(C722,Deviz!$B$5:$B$204,0))&lt;&gt;"Da"),"Suplimentar neaprobat. ",""),"")))</f>
        <v/>
      </c>
    </row>
    <row r="723" spans="1:11" x14ac:dyDescent="0.2">
      <c r="A723" s="1" t="str">
        <f>IF(B723="","",B723&amp;"|"&amp;COUNTIF(INDEX($B:$B,5):B723,B723))</f>
        <v/>
      </c>
      <c r="B723" s="20"/>
      <c r="C723" s="20"/>
      <c r="D723" s="21" t="str">
        <f>IF(C723="","",IFERROR(INDEX(Deviz!$C$5:$C$204,MATCH(C723,Deviz!$B$5:$B$204,0)),""))</f>
        <v/>
      </c>
      <c r="E723" s="22" t="str">
        <f>IF(C723="","",IFERROR(INDEX(Deviz!$D$5:$D$204,MATCH(C723,Deviz!$B$5:$B$204,0)),""))</f>
        <v/>
      </c>
      <c r="F723" s="23" t="str">
        <f>IF(C723="","",IFERROR(INDEX(Deviz!$F$5:$F$204,MATCH(C723,Deviz!$B$5:$B$204,0)),""))</f>
        <v/>
      </c>
      <c r="G723" s="24"/>
      <c r="H723" s="23" t="str">
        <f t="shared" si="11"/>
        <v/>
      </c>
      <c r="I723" s="20"/>
      <c r="J723" s="25"/>
      <c r="K723" s="26" t="str">
        <f>IF(B723="","",TRIM(IF(AND(C723&lt;&gt;"",D723=""),"Cod inexistent în deviz. ","")&amp;IF(N(G723)&lt;=0,"Lipsește cantitatea. ","")&amp;IF(I723&lt;&gt;"Da","Neconfirmat de beneficiar. ","")&amp;IF(AND(C723&lt;&gt;"",D723&lt;&gt;""),IF(AND(INDEX(Deviz!$H$5:$H$204,MATCH(C723,Deviz!$B$5:$B$204,0))="Suplimentar",INDEX(Deviz!$I$5:$I$204,MATCH(C723,Deviz!$B$5:$B$204,0))&lt;&gt;"Da"),"Suplimentar neaprobat. ",""),"")))</f>
        <v/>
      </c>
    </row>
    <row r="724" spans="1:11" x14ac:dyDescent="0.2">
      <c r="A724" s="1" t="str">
        <f>IF(B724="","",B724&amp;"|"&amp;COUNTIF(INDEX($B:$B,5):B724,B724))</f>
        <v/>
      </c>
      <c r="B724" s="20"/>
      <c r="C724" s="20"/>
      <c r="D724" s="21" t="str">
        <f>IF(C724="","",IFERROR(INDEX(Deviz!$C$5:$C$204,MATCH(C724,Deviz!$B$5:$B$204,0)),""))</f>
        <v/>
      </c>
      <c r="E724" s="22" t="str">
        <f>IF(C724="","",IFERROR(INDEX(Deviz!$D$5:$D$204,MATCH(C724,Deviz!$B$5:$B$204,0)),""))</f>
        <v/>
      </c>
      <c r="F724" s="23" t="str">
        <f>IF(C724="","",IFERROR(INDEX(Deviz!$F$5:$F$204,MATCH(C724,Deviz!$B$5:$B$204,0)),""))</f>
        <v/>
      </c>
      <c r="G724" s="24"/>
      <c r="H724" s="23" t="str">
        <f t="shared" si="11"/>
        <v/>
      </c>
      <c r="I724" s="20"/>
      <c r="J724" s="25"/>
      <c r="K724" s="26" t="str">
        <f>IF(B724="","",TRIM(IF(AND(C724&lt;&gt;"",D724=""),"Cod inexistent în deviz. ","")&amp;IF(N(G724)&lt;=0,"Lipsește cantitatea. ","")&amp;IF(I724&lt;&gt;"Da","Neconfirmat de beneficiar. ","")&amp;IF(AND(C724&lt;&gt;"",D724&lt;&gt;""),IF(AND(INDEX(Deviz!$H$5:$H$204,MATCH(C724,Deviz!$B$5:$B$204,0))="Suplimentar",INDEX(Deviz!$I$5:$I$204,MATCH(C724,Deviz!$B$5:$B$204,0))&lt;&gt;"Da"),"Suplimentar neaprobat. ",""),"")))</f>
        <v/>
      </c>
    </row>
    <row r="725" spans="1:11" x14ac:dyDescent="0.2">
      <c r="A725" s="1" t="str">
        <f>IF(B725="","",B725&amp;"|"&amp;COUNTIF(INDEX($B:$B,5):B725,B725))</f>
        <v/>
      </c>
      <c r="B725" s="20"/>
      <c r="C725" s="20"/>
      <c r="D725" s="21" t="str">
        <f>IF(C725="","",IFERROR(INDEX(Deviz!$C$5:$C$204,MATCH(C725,Deviz!$B$5:$B$204,0)),""))</f>
        <v/>
      </c>
      <c r="E725" s="22" t="str">
        <f>IF(C725="","",IFERROR(INDEX(Deviz!$D$5:$D$204,MATCH(C725,Deviz!$B$5:$B$204,0)),""))</f>
        <v/>
      </c>
      <c r="F725" s="23" t="str">
        <f>IF(C725="","",IFERROR(INDEX(Deviz!$F$5:$F$204,MATCH(C725,Deviz!$B$5:$B$204,0)),""))</f>
        <v/>
      </c>
      <c r="G725" s="24"/>
      <c r="H725" s="23" t="str">
        <f t="shared" si="11"/>
        <v/>
      </c>
      <c r="I725" s="20"/>
      <c r="J725" s="25"/>
      <c r="K725" s="26" t="str">
        <f>IF(B725="","",TRIM(IF(AND(C725&lt;&gt;"",D725=""),"Cod inexistent în deviz. ","")&amp;IF(N(G725)&lt;=0,"Lipsește cantitatea. ","")&amp;IF(I725&lt;&gt;"Da","Neconfirmat de beneficiar. ","")&amp;IF(AND(C725&lt;&gt;"",D725&lt;&gt;""),IF(AND(INDEX(Deviz!$H$5:$H$204,MATCH(C725,Deviz!$B$5:$B$204,0))="Suplimentar",INDEX(Deviz!$I$5:$I$204,MATCH(C725,Deviz!$B$5:$B$204,0))&lt;&gt;"Da"),"Suplimentar neaprobat. ",""),"")))</f>
        <v/>
      </c>
    </row>
    <row r="726" spans="1:11" x14ac:dyDescent="0.2">
      <c r="A726" s="1" t="str">
        <f>IF(B726="","",B726&amp;"|"&amp;COUNTIF(INDEX($B:$B,5):B726,B726))</f>
        <v/>
      </c>
      <c r="B726" s="20"/>
      <c r="C726" s="20"/>
      <c r="D726" s="21" t="str">
        <f>IF(C726="","",IFERROR(INDEX(Deviz!$C$5:$C$204,MATCH(C726,Deviz!$B$5:$B$204,0)),""))</f>
        <v/>
      </c>
      <c r="E726" s="22" t="str">
        <f>IF(C726="","",IFERROR(INDEX(Deviz!$D$5:$D$204,MATCH(C726,Deviz!$B$5:$B$204,0)),""))</f>
        <v/>
      </c>
      <c r="F726" s="23" t="str">
        <f>IF(C726="","",IFERROR(INDEX(Deviz!$F$5:$F$204,MATCH(C726,Deviz!$B$5:$B$204,0)),""))</f>
        <v/>
      </c>
      <c r="G726" s="24"/>
      <c r="H726" s="23" t="str">
        <f t="shared" si="11"/>
        <v/>
      </c>
      <c r="I726" s="20"/>
      <c r="J726" s="25"/>
      <c r="K726" s="26" t="str">
        <f>IF(B726="","",TRIM(IF(AND(C726&lt;&gt;"",D726=""),"Cod inexistent în deviz. ","")&amp;IF(N(G726)&lt;=0,"Lipsește cantitatea. ","")&amp;IF(I726&lt;&gt;"Da","Neconfirmat de beneficiar. ","")&amp;IF(AND(C726&lt;&gt;"",D726&lt;&gt;""),IF(AND(INDEX(Deviz!$H$5:$H$204,MATCH(C726,Deviz!$B$5:$B$204,0))="Suplimentar",INDEX(Deviz!$I$5:$I$204,MATCH(C726,Deviz!$B$5:$B$204,0))&lt;&gt;"Da"),"Suplimentar neaprobat. ",""),"")))</f>
        <v/>
      </c>
    </row>
    <row r="727" spans="1:11" x14ac:dyDescent="0.2">
      <c r="A727" s="1" t="str">
        <f>IF(B727="","",B727&amp;"|"&amp;COUNTIF(INDEX($B:$B,5):B727,B727))</f>
        <v/>
      </c>
      <c r="B727" s="20"/>
      <c r="C727" s="20"/>
      <c r="D727" s="21" t="str">
        <f>IF(C727="","",IFERROR(INDEX(Deviz!$C$5:$C$204,MATCH(C727,Deviz!$B$5:$B$204,0)),""))</f>
        <v/>
      </c>
      <c r="E727" s="22" t="str">
        <f>IF(C727="","",IFERROR(INDEX(Deviz!$D$5:$D$204,MATCH(C727,Deviz!$B$5:$B$204,0)),""))</f>
        <v/>
      </c>
      <c r="F727" s="23" t="str">
        <f>IF(C727="","",IFERROR(INDEX(Deviz!$F$5:$F$204,MATCH(C727,Deviz!$B$5:$B$204,0)),""))</f>
        <v/>
      </c>
      <c r="G727" s="24"/>
      <c r="H727" s="23" t="str">
        <f t="shared" si="11"/>
        <v/>
      </c>
      <c r="I727" s="20"/>
      <c r="J727" s="25"/>
      <c r="K727" s="26" t="str">
        <f>IF(B727="","",TRIM(IF(AND(C727&lt;&gt;"",D727=""),"Cod inexistent în deviz. ","")&amp;IF(N(G727)&lt;=0,"Lipsește cantitatea. ","")&amp;IF(I727&lt;&gt;"Da","Neconfirmat de beneficiar. ","")&amp;IF(AND(C727&lt;&gt;"",D727&lt;&gt;""),IF(AND(INDEX(Deviz!$H$5:$H$204,MATCH(C727,Deviz!$B$5:$B$204,0))="Suplimentar",INDEX(Deviz!$I$5:$I$204,MATCH(C727,Deviz!$B$5:$B$204,0))&lt;&gt;"Da"),"Suplimentar neaprobat. ",""),"")))</f>
        <v/>
      </c>
    </row>
    <row r="728" spans="1:11" x14ac:dyDescent="0.2">
      <c r="A728" s="1" t="str">
        <f>IF(B728="","",B728&amp;"|"&amp;COUNTIF(INDEX($B:$B,5):B728,B728))</f>
        <v/>
      </c>
      <c r="B728" s="20"/>
      <c r="C728" s="20"/>
      <c r="D728" s="21" t="str">
        <f>IF(C728="","",IFERROR(INDEX(Deviz!$C$5:$C$204,MATCH(C728,Deviz!$B$5:$B$204,0)),""))</f>
        <v/>
      </c>
      <c r="E728" s="22" t="str">
        <f>IF(C728="","",IFERROR(INDEX(Deviz!$D$5:$D$204,MATCH(C728,Deviz!$B$5:$B$204,0)),""))</f>
        <v/>
      </c>
      <c r="F728" s="23" t="str">
        <f>IF(C728="","",IFERROR(INDEX(Deviz!$F$5:$F$204,MATCH(C728,Deviz!$B$5:$B$204,0)),""))</f>
        <v/>
      </c>
      <c r="G728" s="24"/>
      <c r="H728" s="23" t="str">
        <f t="shared" si="11"/>
        <v/>
      </c>
      <c r="I728" s="20"/>
      <c r="J728" s="25"/>
      <c r="K728" s="26" t="str">
        <f>IF(B728="","",TRIM(IF(AND(C728&lt;&gt;"",D728=""),"Cod inexistent în deviz. ","")&amp;IF(N(G728)&lt;=0,"Lipsește cantitatea. ","")&amp;IF(I728&lt;&gt;"Da","Neconfirmat de beneficiar. ","")&amp;IF(AND(C728&lt;&gt;"",D728&lt;&gt;""),IF(AND(INDEX(Deviz!$H$5:$H$204,MATCH(C728,Deviz!$B$5:$B$204,0))="Suplimentar",INDEX(Deviz!$I$5:$I$204,MATCH(C728,Deviz!$B$5:$B$204,0))&lt;&gt;"Da"),"Suplimentar neaprobat. ",""),"")))</f>
        <v/>
      </c>
    </row>
    <row r="729" spans="1:11" x14ac:dyDescent="0.2">
      <c r="A729" s="1" t="str">
        <f>IF(B729="","",B729&amp;"|"&amp;COUNTIF(INDEX($B:$B,5):B729,B729))</f>
        <v/>
      </c>
      <c r="B729" s="20"/>
      <c r="C729" s="20"/>
      <c r="D729" s="21" t="str">
        <f>IF(C729="","",IFERROR(INDEX(Deviz!$C$5:$C$204,MATCH(C729,Deviz!$B$5:$B$204,0)),""))</f>
        <v/>
      </c>
      <c r="E729" s="22" t="str">
        <f>IF(C729="","",IFERROR(INDEX(Deviz!$D$5:$D$204,MATCH(C729,Deviz!$B$5:$B$204,0)),""))</f>
        <v/>
      </c>
      <c r="F729" s="23" t="str">
        <f>IF(C729="","",IFERROR(INDEX(Deviz!$F$5:$F$204,MATCH(C729,Deviz!$B$5:$B$204,0)),""))</f>
        <v/>
      </c>
      <c r="G729" s="24"/>
      <c r="H729" s="23" t="str">
        <f t="shared" si="11"/>
        <v/>
      </c>
      <c r="I729" s="20"/>
      <c r="J729" s="25"/>
      <c r="K729" s="26" t="str">
        <f>IF(B729="","",TRIM(IF(AND(C729&lt;&gt;"",D729=""),"Cod inexistent în deviz. ","")&amp;IF(N(G729)&lt;=0,"Lipsește cantitatea. ","")&amp;IF(I729&lt;&gt;"Da","Neconfirmat de beneficiar. ","")&amp;IF(AND(C729&lt;&gt;"",D729&lt;&gt;""),IF(AND(INDEX(Deviz!$H$5:$H$204,MATCH(C729,Deviz!$B$5:$B$204,0))="Suplimentar",INDEX(Deviz!$I$5:$I$204,MATCH(C729,Deviz!$B$5:$B$204,0))&lt;&gt;"Da"),"Suplimentar neaprobat. ",""),"")))</f>
        <v/>
      </c>
    </row>
    <row r="730" spans="1:11" x14ac:dyDescent="0.2">
      <c r="A730" s="1" t="str">
        <f>IF(B730="","",B730&amp;"|"&amp;COUNTIF(INDEX($B:$B,5):B730,B730))</f>
        <v/>
      </c>
      <c r="B730" s="20"/>
      <c r="C730" s="20"/>
      <c r="D730" s="21" t="str">
        <f>IF(C730="","",IFERROR(INDEX(Deviz!$C$5:$C$204,MATCH(C730,Deviz!$B$5:$B$204,0)),""))</f>
        <v/>
      </c>
      <c r="E730" s="22" t="str">
        <f>IF(C730="","",IFERROR(INDEX(Deviz!$D$5:$D$204,MATCH(C730,Deviz!$B$5:$B$204,0)),""))</f>
        <v/>
      </c>
      <c r="F730" s="23" t="str">
        <f>IF(C730="","",IFERROR(INDEX(Deviz!$F$5:$F$204,MATCH(C730,Deviz!$B$5:$B$204,0)),""))</f>
        <v/>
      </c>
      <c r="G730" s="24"/>
      <c r="H730" s="23" t="str">
        <f t="shared" si="11"/>
        <v/>
      </c>
      <c r="I730" s="20"/>
      <c r="J730" s="25"/>
      <c r="K730" s="26" t="str">
        <f>IF(B730="","",TRIM(IF(AND(C730&lt;&gt;"",D730=""),"Cod inexistent în deviz. ","")&amp;IF(N(G730)&lt;=0,"Lipsește cantitatea. ","")&amp;IF(I730&lt;&gt;"Da","Neconfirmat de beneficiar. ","")&amp;IF(AND(C730&lt;&gt;"",D730&lt;&gt;""),IF(AND(INDEX(Deviz!$H$5:$H$204,MATCH(C730,Deviz!$B$5:$B$204,0))="Suplimentar",INDEX(Deviz!$I$5:$I$204,MATCH(C730,Deviz!$B$5:$B$204,0))&lt;&gt;"Da"),"Suplimentar neaprobat. ",""),"")))</f>
        <v/>
      </c>
    </row>
    <row r="731" spans="1:11" x14ac:dyDescent="0.2">
      <c r="A731" s="1" t="str">
        <f>IF(B731="","",B731&amp;"|"&amp;COUNTIF(INDEX($B:$B,5):B731,B731))</f>
        <v/>
      </c>
      <c r="B731" s="20"/>
      <c r="C731" s="20"/>
      <c r="D731" s="21" t="str">
        <f>IF(C731="","",IFERROR(INDEX(Deviz!$C$5:$C$204,MATCH(C731,Deviz!$B$5:$B$204,0)),""))</f>
        <v/>
      </c>
      <c r="E731" s="22" t="str">
        <f>IF(C731="","",IFERROR(INDEX(Deviz!$D$5:$D$204,MATCH(C731,Deviz!$B$5:$B$204,0)),""))</f>
        <v/>
      </c>
      <c r="F731" s="23" t="str">
        <f>IF(C731="","",IFERROR(INDEX(Deviz!$F$5:$F$204,MATCH(C731,Deviz!$B$5:$B$204,0)),""))</f>
        <v/>
      </c>
      <c r="G731" s="24"/>
      <c r="H731" s="23" t="str">
        <f t="shared" si="11"/>
        <v/>
      </c>
      <c r="I731" s="20"/>
      <c r="J731" s="25"/>
      <c r="K731" s="26" t="str">
        <f>IF(B731="","",TRIM(IF(AND(C731&lt;&gt;"",D731=""),"Cod inexistent în deviz. ","")&amp;IF(N(G731)&lt;=0,"Lipsește cantitatea. ","")&amp;IF(I731&lt;&gt;"Da","Neconfirmat de beneficiar. ","")&amp;IF(AND(C731&lt;&gt;"",D731&lt;&gt;""),IF(AND(INDEX(Deviz!$H$5:$H$204,MATCH(C731,Deviz!$B$5:$B$204,0))="Suplimentar",INDEX(Deviz!$I$5:$I$204,MATCH(C731,Deviz!$B$5:$B$204,0))&lt;&gt;"Da"),"Suplimentar neaprobat. ",""),"")))</f>
        <v/>
      </c>
    </row>
    <row r="732" spans="1:11" x14ac:dyDescent="0.2">
      <c r="A732" s="1" t="str">
        <f>IF(B732="","",B732&amp;"|"&amp;COUNTIF(INDEX($B:$B,5):B732,B732))</f>
        <v/>
      </c>
      <c r="B732" s="20"/>
      <c r="C732" s="20"/>
      <c r="D732" s="21" t="str">
        <f>IF(C732="","",IFERROR(INDEX(Deviz!$C$5:$C$204,MATCH(C732,Deviz!$B$5:$B$204,0)),""))</f>
        <v/>
      </c>
      <c r="E732" s="22" t="str">
        <f>IF(C732="","",IFERROR(INDEX(Deviz!$D$5:$D$204,MATCH(C732,Deviz!$B$5:$B$204,0)),""))</f>
        <v/>
      </c>
      <c r="F732" s="23" t="str">
        <f>IF(C732="","",IFERROR(INDEX(Deviz!$F$5:$F$204,MATCH(C732,Deviz!$B$5:$B$204,0)),""))</f>
        <v/>
      </c>
      <c r="G732" s="24"/>
      <c r="H732" s="23" t="str">
        <f t="shared" si="11"/>
        <v/>
      </c>
      <c r="I732" s="20"/>
      <c r="J732" s="25"/>
      <c r="K732" s="26" t="str">
        <f>IF(B732="","",TRIM(IF(AND(C732&lt;&gt;"",D732=""),"Cod inexistent în deviz. ","")&amp;IF(N(G732)&lt;=0,"Lipsește cantitatea. ","")&amp;IF(I732&lt;&gt;"Da","Neconfirmat de beneficiar. ","")&amp;IF(AND(C732&lt;&gt;"",D732&lt;&gt;""),IF(AND(INDEX(Deviz!$H$5:$H$204,MATCH(C732,Deviz!$B$5:$B$204,0))="Suplimentar",INDEX(Deviz!$I$5:$I$204,MATCH(C732,Deviz!$B$5:$B$204,0))&lt;&gt;"Da"),"Suplimentar neaprobat. ",""),"")))</f>
        <v/>
      </c>
    </row>
    <row r="733" spans="1:11" x14ac:dyDescent="0.2">
      <c r="A733" s="1" t="str">
        <f>IF(B733="","",B733&amp;"|"&amp;COUNTIF(INDEX($B:$B,5):B733,B733))</f>
        <v/>
      </c>
      <c r="B733" s="20"/>
      <c r="C733" s="20"/>
      <c r="D733" s="21" t="str">
        <f>IF(C733="","",IFERROR(INDEX(Deviz!$C$5:$C$204,MATCH(C733,Deviz!$B$5:$B$204,0)),""))</f>
        <v/>
      </c>
      <c r="E733" s="22" t="str">
        <f>IF(C733="","",IFERROR(INDEX(Deviz!$D$5:$D$204,MATCH(C733,Deviz!$B$5:$B$204,0)),""))</f>
        <v/>
      </c>
      <c r="F733" s="23" t="str">
        <f>IF(C733="","",IFERROR(INDEX(Deviz!$F$5:$F$204,MATCH(C733,Deviz!$B$5:$B$204,0)),""))</f>
        <v/>
      </c>
      <c r="G733" s="24"/>
      <c r="H733" s="23" t="str">
        <f t="shared" si="11"/>
        <v/>
      </c>
      <c r="I733" s="20"/>
      <c r="J733" s="25"/>
      <c r="K733" s="26" t="str">
        <f>IF(B733="","",TRIM(IF(AND(C733&lt;&gt;"",D733=""),"Cod inexistent în deviz. ","")&amp;IF(N(G733)&lt;=0,"Lipsește cantitatea. ","")&amp;IF(I733&lt;&gt;"Da","Neconfirmat de beneficiar. ","")&amp;IF(AND(C733&lt;&gt;"",D733&lt;&gt;""),IF(AND(INDEX(Deviz!$H$5:$H$204,MATCH(C733,Deviz!$B$5:$B$204,0))="Suplimentar",INDEX(Deviz!$I$5:$I$204,MATCH(C733,Deviz!$B$5:$B$204,0))&lt;&gt;"Da"),"Suplimentar neaprobat. ",""),"")))</f>
        <v/>
      </c>
    </row>
    <row r="734" spans="1:11" x14ac:dyDescent="0.2">
      <c r="A734" s="1" t="str">
        <f>IF(B734="","",B734&amp;"|"&amp;COUNTIF(INDEX($B:$B,5):B734,B734))</f>
        <v/>
      </c>
      <c r="B734" s="20"/>
      <c r="C734" s="20"/>
      <c r="D734" s="21" t="str">
        <f>IF(C734="","",IFERROR(INDEX(Deviz!$C$5:$C$204,MATCH(C734,Deviz!$B$5:$B$204,0)),""))</f>
        <v/>
      </c>
      <c r="E734" s="22" t="str">
        <f>IF(C734="","",IFERROR(INDEX(Deviz!$D$5:$D$204,MATCH(C734,Deviz!$B$5:$B$204,0)),""))</f>
        <v/>
      </c>
      <c r="F734" s="23" t="str">
        <f>IF(C734="","",IFERROR(INDEX(Deviz!$F$5:$F$204,MATCH(C734,Deviz!$B$5:$B$204,0)),""))</f>
        <v/>
      </c>
      <c r="G734" s="24"/>
      <c r="H734" s="23" t="str">
        <f t="shared" si="11"/>
        <v/>
      </c>
      <c r="I734" s="20"/>
      <c r="J734" s="25"/>
      <c r="K734" s="26" t="str">
        <f>IF(B734="","",TRIM(IF(AND(C734&lt;&gt;"",D734=""),"Cod inexistent în deviz. ","")&amp;IF(N(G734)&lt;=0,"Lipsește cantitatea. ","")&amp;IF(I734&lt;&gt;"Da","Neconfirmat de beneficiar. ","")&amp;IF(AND(C734&lt;&gt;"",D734&lt;&gt;""),IF(AND(INDEX(Deviz!$H$5:$H$204,MATCH(C734,Deviz!$B$5:$B$204,0))="Suplimentar",INDEX(Deviz!$I$5:$I$204,MATCH(C734,Deviz!$B$5:$B$204,0))&lt;&gt;"Da"),"Suplimentar neaprobat. ",""),"")))</f>
        <v/>
      </c>
    </row>
    <row r="735" spans="1:11" x14ac:dyDescent="0.2">
      <c r="A735" s="1" t="str">
        <f>IF(B735="","",B735&amp;"|"&amp;COUNTIF(INDEX($B:$B,5):B735,B735))</f>
        <v/>
      </c>
      <c r="B735" s="20"/>
      <c r="C735" s="20"/>
      <c r="D735" s="21" t="str">
        <f>IF(C735="","",IFERROR(INDEX(Deviz!$C$5:$C$204,MATCH(C735,Deviz!$B$5:$B$204,0)),""))</f>
        <v/>
      </c>
      <c r="E735" s="22" t="str">
        <f>IF(C735="","",IFERROR(INDEX(Deviz!$D$5:$D$204,MATCH(C735,Deviz!$B$5:$B$204,0)),""))</f>
        <v/>
      </c>
      <c r="F735" s="23" t="str">
        <f>IF(C735="","",IFERROR(INDEX(Deviz!$F$5:$F$204,MATCH(C735,Deviz!$B$5:$B$204,0)),""))</f>
        <v/>
      </c>
      <c r="G735" s="24"/>
      <c r="H735" s="23" t="str">
        <f t="shared" si="11"/>
        <v/>
      </c>
      <c r="I735" s="20"/>
      <c r="J735" s="25"/>
      <c r="K735" s="26" t="str">
        <f>IF(B735="","",TRIM(IF(AND(C735&lt;&gt;"",D735=""),"Cod inexistent în deviz. ","")&amp;IF(N(G735)&lt;=0,"Lipsește cantitatea. ","")&amp;IF(I735&lt;&gt;"Da","Neconfirmat de beneficiar. ","")&amp;IF(AND(C735&lt;&gt;"",D735&lt;&gt;""),IF(AND(INDEX(Deviz!$H$5:$H$204,MATCH(C735,Deviz!$B$5:$B$204,0))="Suplimentar",INDEX(Deviz!$I$5:$I$204,MATCH(C735,Deviz!$B$5:$B$204,0))&lt;&gt;"Da"),"Suplimentar neaprobat. ",""),"")))</f>
        <v/>
      </c>
    </row>
    <row r="736" spans="1:11" x14ac:dyDescent="0.2">
      <c r="A736" s="1" t="str">
        <f>IF(B736="","",B736&amp;"|"&amp;COUNTIF(INDEX($B:$B,5):B736,B736))</f>
        <v/>
      </c>
      <c r="B736" s="20"/>
      <c r="C736" s="20"/>
      <c r="D736" s="21" t="str">
        <f>IF(C736="","",IFERROR(INDEX(Deviz!$C$5:$C$204,MATCH(C736,Deviz!$B$5:$B$204,0)),""))</f>
        <v/>
      </c>
      <c r="E736" s="22" t="str">
        <f>IF(C736="","",IFERROR(INDEX(Deviz!$D$5:$D$204,MATCH(C736,Deviz!$B$5:$B$204,0)),""))</f>
        <v/>
      </c>
      <c r="F736" s="23" t="str">
        <f>IF(C736="","",IFERROR(INDEX(Deviz!$F$5:$F$204,MATCH(C736,Deviz!$B$5:$B$204,0)),""))</f>
        <v/>
      </c>
      <c r="G736" s="24"/>
      <c r="H736" s="23" t="str">
        <f t="shared" si="11"/>
        <v/>
      </c>
      <c r="I736" s="20"/>
      <c r="J736" s="25"/>
      <c r="K736" s="26" t="str">
        <f>IF(B736="","",TRIM(IF(AND(C736&lt;&gt;"",D736=""),"Cod inexistent în deviz. ","")&amp;IF(N(G736)&lt;=0,"Lipsește cantitatea. ","")&amp;IF(I736&lt;&gt;"Da","Neconfirmat de beneficiar. ","")&amp;IF(AND(C736&lt;&gt;"",D736&lt;&gt;""),IF(AND(INDEX(Deviz!$H$5:$H$204,MATCH(C736,Deviz!$B$5:$B$204,0))="Suplimentar",INDEX(Deviz!$I$5:$I$204,MATCH(C736,Deviz!$B$5:$B$204,0))&lt;&gt;"Da"),"Suplimentar neaprobat. ",""),"")))</f>
        <v/>
      </c>
    </row>
    <row r="737" spans="1:11" x14ac:dyDescent="0.2">
      <c r="A737" s="1" t="str">
        <f>IF(B737="","",B737&amp;"|"&amp;COUNTIF(INDEX($B:$B,5):B737,B737))</f>
        <v/>
      </c>
      <c r="B737" s="20"/>
      <c r="C737" s="20"/>
      <c r="D737" s="21" t="str">
        <f>IF(C737="","",IFERROR(INDEX(Deviz!$C$5:$C$204,MATCH(C737,Deviz!$B$5:$B$204,0)),""))</f>
        <v/>
      </c>
      <c r="E737" s="22" t="str">
        <f>IF(C737="","",IFERROR(INDEX(Deviz!$D$5:$D$204,MATCH(C737,Deviz!$B$5:$B$204,0)),""))</f>
        <v/>
      </c>
      <c r="F737" s="23" t="str">
        <f>IF(C737="","",IFERROR(INDEX(Deviz!$F$5:$F$204,MATCH(C737,Deviz!$B$5:$B$204,0)),""))</f>
        <v/>
      </c>
      <c r="G737" s="24"/>
      <c r="H737" s="23" t="str">
        <f t="shared" si="11"/>
        <v/>
      </c>
      <c r="I737" s="20"/>
      <c r="J737" s="25"/>
      <c r="K737" s="26" t="str">
        <f>IF(B737="","",TRIM(IF(AND(C737&lt;&gt;"",D737=""),"Cod inexistent în deviz. ","")&amp;IF(N(G737)&lt;=0,"Lipsește cantitatea. ","")&amp;IF(I737&lt;&gt;"Da","Neconfirmat de beneficiar. ","")&amp;IF(AND(C737&lt;&gt;"",D737&lt;&gt;""),IF(AND(INDEX(Deviz!$H$5:$H$204,MATCH(C737,Deviz!$B$5:$B$204,0))="Suplimentar",INDEX(Deviz!$I$5:$I$204,MATCH(C737,Deviz!$B$5:$B$204,0))&lt;&gt;"Da"),"Suplimentar neaprobat. ",""),"")))</f>
        <v/>
      </c>
    </row>
    <row r="738" spans="1:11" x14ac:dyDescent="0.2">
      <c r="A738" s="1" t="str">
        <f>IF(B738="","",B738&amp;"|"&amp;COUNTIF(INDEX($B:$B,5):B738,B738))</f>
        <v/>
      </c>
      <c r="B738" s="20"/>
      <c r="C738" s="20"/>
      <c r="D738" s="21" t="str">
        <f>IF(C738="","",IFERROR(INDEX(Deviz!$C$5:$C$204,MATCH(C738,Deviz!$B$5:$B$204,0)),""))</f>
        <v/>
      </c>
      <c r="E738" s="22" t="str">
        <f>IF(C738="","",IFERROR(INDEX(Deviz!$D$5:$D$204,MATCH(C738,Deviz!$B$5:$B$204,0)),""))</f>
        <v/>
      </c>
      <c r="F738" s="23" t="str">
        <f>IF(C738="","",IFERROR(INDEX(Deviz!$F$5:$F$204,MATCH(C738,Deviz!$B$5:$B$204,0)),""))</f>
        <v/>
      </c>
      <c r="G738" s="24"/>
      <c r="H738" s="23" t="str">
        <f t="shared" si="11"/>
        <v/>
      </c>
      <c r="I738" s="20"/>
      <c r="J738" s="25"/>
      <c r="K738" s="26" t="str">
        <f>IF(B738="","",TRIM(IF(AND(C738&lt;&gt;"",D738=""),"Cod inexistent în deviz. ","")&amp;IF(N(G738)&lt;=0,"Lipsește cantitatea. ","")&amp;IF(I738&lt;&gt;"Da","Neconfirmat de beneficiar. ","")&amp;IF(AND(C738&lt;&gt;"",D738&lt;&gt;""),IF(AND(INDEX(Deviz!$H$5:$H$204,MATCH(C738,Deviz!$B$5:$B$204,0))="Suplimentar",INDEX(Deviz!$I$5:$I$204,MATCH(C738,Deviz!$B$5:$B$204,0))&lt;&gt;"Da"),"Suplimentar neaprobat. ",""),"")))</f>
        <v/>
      </c>
    </row>
    <row r="739" spans="1:11" x14ac:dyDescent="0.2">
      <c r="A739" s="1" t="str">
        <f>IF(B739="","",B739&amp;"|"&amp;COUNTIF(INDEX($B:$B,5):B739,B739))</f>
        <v/>
      </c>
      <c r="B739" s="20"/>
      <c r="C739" s="20"/>
      <c r="D739" s="21" t="str">
        <f>IF(C739="","",IFERROR(INDEX(Deviz!$C$5:$C$204,MATCH(C739,Deviz!$B$5:$B$204,0)),""))</f>
        <v/>
      </c>
      <c r="E739" s="22" t="str">
        <f>IF(C739="","",IFERROR(INDEX(Deviz!$D$5:$D$204,MATCH(C739,Deviz!$B$5:$B$204,0)),""))</f>
        <v/>
      </c>
      <c r="F739" s="23" t="str">
        <f>IF(C739="","",IFERROR(INDEX(Deviz!$F$5:$F$204,MATCH(C739,Deviz!$B$5:$B$204,0)),""))</f>
        <v/>
      </c>
      <c r="G739" s="24"/>
      <c r="H739" s="23" t="str">
        <f t="shared" si="11"/>
        <v/>
      </c>
      <c r="I739" s="20"/>
      <c r="J739" s="25"/>
      <c r="K739" s="26" t="str">
        <f>IF(B739="","",TRIM(IF(AND(C739&lt;&gt;"",D739=""),"Cod inexistent în deviz. ","")&amp;IF(N(G739)&lt;=0,"Lipsește cantitatea. ","")&amp;IF(I739&lt;&gt;"Da","Neconfirmat de beneficiar. ","")&amp;IF(AND(C739&lt;&gt;"",D739&lt;&gt;""),IF(AND(INDEX(Deviz!$H$5:$H$204,MATCH(C739,Deviz!$B$5:$B$204,0))="Suplimentar",INDEX(Deviz!$I$5:$I$204,MATCH(C739,Deviz!$B$5:$B$204,0))&lt;&gt;"Da"),"Suplimentar neaprobat. ",""),"")))</f>
        <v/>
      </c>
    </row>
    <row r="740" spans="1:11" x14ac:dyDescent="0.2">
      <c r="A740" s="1" t="str">
        <f>IF(B740="","",B740&amp;"|"&amp;COUNTIF(INDEX($B:$B,5):B740,B740))</f>
        <v/>
      </c>
      <c r="B740" s="20"/>
      <c r="C740" s="20"/>
      <c r="D740" s="21" t="str">
        <f>IF(C740="","",IFERROR(INDEX(Deviz!$C$5:$C$204,MATCH(C740,Deviz!$B$5:$B$204,0)),""))</f>
        <v/>
      </c>
      <c r="E740" s="22" t="str">
        <f>IF(C740="","",IFERROR(INDEX(Deviz!$D$5:$D$204,MATCH(C740,Deviz!$B$5:$B$204,0)),""))</f>
        <v/>
      </c>
      <c r="F740" s="23" t="str">
        <f>IF(C740="","",IFERROR(INDEX(Deviz!$F$5:$F$204,MATCH(C740,Deviz!$B$5:$B$204,0)),""))</f>
        <v/>
      </c>
      <c r="G740" s="24"/>
      <c r="H740" s="23" t="str">
        <f t="shared" si="11"/>
        <v/>
      </c>
      <c r="I740" s="20"/>
      <c r="J740" s="25"/>
      <c r="K740" s="26" t="str">
        <f>IF(B740="","",TRIM(IF(AND(C740&lt;&gt;"",D740=""),"Cod inexistent în deviz. ","")&amp;IF(N(G740)&lt;=0,"Lipsește cantitatea. ","")&amp;IF(I740&lt;&gt;"Da","Neconfirmat de beneficiar. ","")&amp;IF(AND(C740&lt;&gt;"",D740&lt;&gt;""),IF(AND(INDEX(Deviz!$H$5:$H$204,MATCH(C740,Deviz!$B$5:$B$204,0))="Suplimentar",INDEX(Deviz!$I$5:$I$204,MATCH(C740,Deviz!$B$5:$B$204,0))&lt;&gt;"Da"),"Suplimentar neaprobat. ",""),"")))</f>
        <v/>
      </c>
    </row>
    <row r="741" spans="1:11" x14ac:dyDescent="0.2">
      <c r="A741" s="1" t="str">
        <f>IF(B741="","",B741&amp;"|"&amp;COUNTIF(INDEX($B:$B,5):B741,B741))</f>
        <v/>
      </c>
      <c r="B741" s="20"/>
      <c r="C741" s="20"/>
      <c r="D741" s="21" t="str">
        <f>IF(C741="","",IFERROR(INDEX(Deviz!$C$5:$C$204,MATCH(C741,Deviz!$B$5:$B$204,0)),""))</f>
        <v/>
      </c>
      <c r="E741" s="22" t="str">
        <f>IF(C741="","",IFERROR(INDEX(Deviz!$D$5:$D$204,MATCH(C741,Deviz!$B$5:$B$204,0)),""))</f>
        <v/>
      </c>
      <c r="F741" s="23" t="str">
        <f>IF(C741="","",IFERROR(INDEX(Deviz!$F$5:$F$204,MATCH(C741,Deviz!$B$5:$B$204,0)),""))</f>
        <v/>
      </c>
      <c r="G741" s="24"/>
      <c r="H741" s="23" t="str">
        <f t="shared" si="11"/>
        <v/>
      </c>
      <c r="I741" s="20"/>
      <c r="J741" s="25"/>
      <c r="K741" s="26" t="str">
        <f>IF(B741="","",TRIM(IF(AND(C741&lt;&gt;"",D741=""),"Cod inexistent în deviz. ","")&amp;IF(N(G741)&lt;=0,"Lipsește cantitatea. ","")&amp;IF(I741&lt;&gt;"Da","Neconfirmat de beneficiar. ","")&amp;IF(AND(C741&lt;&gt;"",D741&lt;&gt;""),IF(AND(INDEX(Deviz!$H$5:$H$204,MATCH(C741,Deviz!$B$5:$B$204,0))="Suplimentar",INDEX(Deviz!$I$5:$I$204,MATCH(C741,Deviz!$B$5:$B$204,0))&lt;&gt;"Da"),"Suplimentar neaprobat. ",""),"")))</f>
        <v/>
      </c>
    </row>
    <row r="742" spans="1:11" x14ac:dyDescent="0.2">
      <c r="A742" s="1" t="str">
        <f>IF(B742="","",B742&amp;"|"&amp;COUNTIF(INDEX($B:$B,5):B742,B742))</f>
        <v/>
      </c>
      <c r="B742" s="20"/>
      <c r="C742" s="20"/>
      <c r="D742" s="21" t="str">
        <f>IF(C742="","",IFERROR(INDEX(Deviz!$C$5:$C$204,MATCH(C742,Deviz!$B$5:$B$204,0)),""))</f>
        <v/>
      </c>
      <c r="E742" s="22" t="str">
        <f>IF(C742="","",IFERROR(INDEX(Deviz!$D$5:$D$204,MATCH(C742,Deviz!$B$5:$B$204,0)),""))</f>
        <v/>
      </c>
      <c r="F742" s="23" t="str">
        <f>IF(C742="","",IFERROR(INDEX(Deviz!$F$5:$F$204,MATCH(C742,Deviz!$B$5:$B$204,0)),""))</f>
        <v/>
      </c>
      <c r="G742" s="24"/>
      <c r="H742" s="23" t="str">
        <f t="shared" si="11"/>
        <v/>
      </c>
      <c r="I742" s="20"/>
      <c r="J742" s="25"/>
      <c r="K742" s="26" t="str">
        <f>IF(B742="","",TRIM(IF(AND(C742&lt;&gt;"",D742=""),"Cod inexistent în deviz. ","")&amp;IF(N(G742)&lt;=0,"Lipsește cantitatea. ","")&amp;IF(I742&lt;&gt;"Da","Neconfirmat de beneficiar. ","")&amp;IF(AND(C742&lt;&gt;"",D742&lt;&gt;""),IF(AND(INDEX(Deviz!$H$5:$H$204,MATCH(C742,Deviz!$B$5:$B$204,0))="Suplimentar",INDEX(Deviz!$I$5:$I$204,MATCH(C742,Deviz!$B$5:$B$204,0))&lt;&gt;"Da"),"Suplimentar neaprobat. ",""),"")))</f>
        <v/>
      </c>
    </row>
    <row r="743" spans="1:11" x14ac:dyDescent="0.2">
      <c r="A743" s="1" t="str">
        <f>IF(B743="","",B743&amp;"|"&amp;COUNTIF(INDEX($B:$B,5):B743,B743))</f>
        <v/>
      </c>
      <c r="B743" s="20"/>
      <c r="C743" s="20"/>
      <c r="D743" s="21" t="str">
        <f>IF(C743="","",IFERROR(INDEX(Deviz!$C$5:$C$204,MATCH(C743,Deviz!$B$5:$B$204,0)),""))</f>
        <v/>
      </c>
      <c r="E743" s="22" t="str">
        <f>IF(C743="","",IFERROR(INDEX(Deviz!$D$5:$D$204,MATCH(C743,Deviz!$B$5:$B$204,0)),""))</f>
        <v/>
      </c>
      <c r="F743" s="23" t="str">
        <f>IF(C743="","",IFERROR(INDEX(Deviz!$F$5:$F$204,MATCH(C743,Deviz!$B$5:$B$204,0)),""))</f>
        <v/>
      </c>
      <c r="G743" s="24"/>
      <c r="H743" s="23" t="str">
        <f t="shared" si="11"/>
        <v/>
      </c>
      <c r="I743" s="20"/>
      <c r="J743" s="25"/>
      <c r="K743" s="26" t="str">
        <f>IF(B743="","",TRIM(IF(AND(C743&lt;&gt;"",D743=""),"Cod inexistent în deviz. ","")&amp;IF(N(G743)&lt;=0,"Lipsește cantitatea. ","")&amp;IF(I743&lt;&gt;"Da","Neconfirmat de beneficiar. ","")&amp;IF(AND(C743&lt;&gt;"",D743&lt;&gt;""),IF(AND(INDEX(Deviz!$H$5:$H$204,MATCH(C743,Deviz!$B$5:$B$204,0))="Suplimentar",INDEX(Deviz!$I$5:$I$204,MATCH(C743,Deviz!$B$5:$B$204,0))&lt;&gt;"Da"),"Suplimentar neaprobat. ",""),"")))</f>
        <v/>
      </c>
    </row>
    <row r="744" spans="1:11" x14ac:dyDescent="0.2">
      <c r="A744" s="1" t="str">
        <f>IF(B744="","",B744&amp;"|"&amp;COUNTIF(INDEX($B:$B,5):B744,B744))</f>
        <v/>
      </c>
      <c r="B744" s="20"/>
      <c r="C744" s="20"/>
      <c r="D744" s="21" t="str">
        <f>IF(C744="","",IFERROR(INDEX(Deviz!$C$5:$C$204,MATCH(C744,Deviz!$B$5:$B$204,0)),""))</f>
        <v/>
      </c>
      <c r="E744" s="22" t="str">
        <f>IF(C744="","",IFERROR(INDEX(Deviz!$D$5:$D$204,MATCH(C744,Deviz!$B$5:$B$204,0)),""))</f>
        <v/>
      </c>
      <c r="F744" s="23" t="str">
        <f>IF(C744="","",IFERROR(INDEX(Deviz!$F$5:$F$204,MATCH(C744,Deviz!$B$5:$B$204,0)),""))</f>
        <v/>
      </c>
      <c r="G744" s="24"/>
      <c r="H744" s="23" t="str">
        <f t="shared" si="11"/>
        <v/>
      </c>
      <c r="I744" s="20"/>
      <c r="J744" s="25"/>
      <c r="K744" s="26" t="str">
        <f>IF(B744="","",TRIM(IF(AND(C744&lt;&gt;"",D744=""),"Cod inexistent în deviz. ","")&amp;IF(N(G744)&lt;=0,"Lipsește cantitatea. ","")&amp;IF(I744&lt;&gt;"Da","Neconfirmat de beneficiar. ","")&amp;IF(AND(C744&lt;&gt;"",D744&lt;&gt;""),IF(AND(INDEX(Deviz!$H$5:$H$204,MATCH(C744,Deviz!$B$5:$B$204,0))="Suplimentar",INDEX(Deviz!$I$5:$I$204,MATCH(C744,Deviz!$B$5:$B$204,0))&lt;&gt;"Da"),"Suplimentar neaprobat. ",""),"")))</f>
        <v/>
      </c>
    </row>
    <row r="745" spans="1:11" x14ac:dyDescent="0.2">
      <c r="A745" s="1" t="str">
        <f>IF(B745="","",B745&amp;"|"&amp;COUNTIF(INDEX($B:$B,5):B745,B745))</f>
        <v/>
      </c>
      <c r="B745" s="20"/>
      <c r="C745" s="20"/>
      <c r="D745" s="21" t="str">
        <f>IF(C745="","",IFERROR(INDEX(Deviz!$C$5:$C$204,MATCH(C745,Deviz!$B$5:$B$204,0)),""))</f>
        <v/>
      </c>
      <c r="E745" s="22" t="str">
        <f>IF(C745="","",IFERROR(INDEX(Deviz!$D$5:$D$204,MATCH(C745,Deviz!$B$5:$B$204,0)),""))</f>
        <v/>
      </c>
      <c r="F745" s="23" t="str">
        <f>IF(C745="","",IFERROR(INDEX(Deviz!$F$5:$F$204,MATCH(C745,Deviz!$B$5:$B$204,0)),""))</f>
        <v/>
      </c>
      <c r="G745" s="24"/>
      <c r="H745" s="23" t="str">
        <f t="shared" si="11"/>
        <v/>
      </c>
      <c r="I745" s="20"/>
      <c r="J745" s="25"/>
      <c r="K745" s="26" t="str">
        <f>IF(B745="","",TRIM(IF(AND(C745&lt;&gt;"",D745=""),"Cod inexistent în deviz. ","")&amp;IF(N(G745)&lt;=0,"Lipsește cantitatea. ","")&amp;IF(I745&lt;&gt;"Da","Neconfirmat de beneficiar. ","")&amp;IF(AND(C745&lt;&gt;"",D745&lt;&gt;""),IF(AND(INDEX(Deviz!$H$5:$H$204,MATCH(C745,Deviz!$B$5:$B$204,0))="Suplimentar",INDEX(Deviz!$I$5:$I$204,MATCH(C745,Deviz!$B$5:$B$204,0))&lt;&gt;"Da"),"Suplimentar neaprobat. ",""),"")))</f>
        <v/>
      </c>
    </row>
    <row r="746" spans="1:11" x14ac:dyDescent="0.2">
      <c r="A746" s="1" t="str">
        <f>IF(B746="","",B746&amp;"|"&amp;COUNTIF(INDEX($B:$B,5):B746,B746))</f>
        <v/>
      </c>
      <c r="B746" s="20"/>
      <c r="C746" s="20"/>
      <c r="D746" s="21" t="str">
        <f>IF(C746="","",IFERROR(INDEX(Deviz!$C$5:$C$204,MATCH(C746,Deviz!$B$5:$B$204,0)),""))</f>
        <v/>
      </c>
      <c r="E746" s="22" t="str">
        <f>IF(C746="","",IFERROR(INDEX(Deviz!$D$5:$D$204,MATCH(C746,Deviz!$B$5:$B$204,0)),""))</f>
        <v/>
      </c>
      <c r="F746" s="23" t="str">
        <f>IF(C746="","",IFERROR(INDEX(Deviz!$F$5:$F$204,MATCH(C746,Deviz!$B$5:$B$204,0)),""))</f>
        <v/>
      </c>
      <c r="G746" s="24"/>
      <c r="H746" s="23" t="str">
        <f t="shared" si="11"/>
        <v/>
      </c>
      <c r="I746" s="20"/>
      <c r="J746" s="25"/>
      <c r="K746" s="26" t="str">
        <f>IF(B746="","",TRIM(IF(AND(C746&lt;&gt;"",D746=""),"Cod inexistent în deviz. ","")&amp;IF(N(G746)&lt;=0,"Lipsește cantitatea. ","")&amp;IF(I746&lt;&gt;"Da","Neconfirmat de beneficiar. ","")&amp;IF(AND(C746&lt;&gt;"",D746&lt;&gt;""),IF(AND(INDEX(Deviz!$H$5:$H$204,MATCH(C746,Deviz!$B$5:$B$204,0))="Suplimentar",INDEX(Deviz!$I$5:$I$204,MATCH(C746,Deviz!$B$5:$B$204,0))&lt;&gt;"Da"),"Suplimentar neaprobat. ",""),"")))</f>
        <v/>
      </c>
    </row>
    <row r="747" spans="1:11" x14ac:dyDescent="0.2">
      <c r="A747" s="1" t="str">
        <f>IF(B747="","",B747&amp;"|"&amp;COUNTIF(INDEX($B:$B,5):B747,B747))</f>
        <v/>
      </c>
      <c r="B747" s="20"/>
      <c r="C747" s="20"/>
      <c r="D747" s="21" t="str">
        <f>IF(C747="","",IFERROR(INDEX(Deviz!$C$5:$C$204,MATCH(C747,Deviz!$B$5:$B$204,0)),""))</f>
        <v/>
      </c>
      <c r="E747" s="22" t="str">
        <f>IF(C747="","",IFERROR(INDEX(Deviz!$D$5:$D$204,MATCH(C747,Deviz!$B$5:$B$204,0)),""))</f>
        <v/>
      </c>
      <c r="F747" s="23" t="str">
        <f>IF(C747="","",IFERROR(INDEX(Deviz!$F$5:$F$204,MATCH(C747,Deviz!$B$5:$B$204,0)),""))</f>
        <v/>
      </c>
      <c r="G747" s="24"/>
      <c r="H747" s="23" t="str">
        <f t="shared" si="11"/>
        <v/>
      </c>
      <c r="I747" s="20"/>
      <c r="J747" s="25"/>
      <c r="K747" s="26" t="str">
        <f>IF(B747="","",TRIM(IF(AND(C747&lt;&gt;"",D747=""),"Cod inexistent în deviz. ","")&amp;IF(N(G747)&lt;=0,"Lipsește cantitatea. ","")&amp;IF(I747&lt;&gt;"Da","Neconfirmat de beneficiar. ","")&amp;IF(AND(C747&lt;&gt;"",D747&lt;&gt;""),IF(AND(INDEX(Deviz!$H$5:$H$204,MATCH(C747,Deviz!$B$5:$B$204,0))="Suplimentar",INDEX(Deviz!$I$5:$I$204,MATCH(C747,Deviz!$B$5:$B$204,0))&lt;&gt;"Da"),"Suplimentar neaprobat. ",""),"")))</f>
        <v/>
      </c>
    </row>
    <row r="748" spans="1:11" x14ac:dyDescent="0.2">
      <c r="A748" s="1" t="str">
        <f>IF(B748="","",B748&amp;"|"&amp;COUNTIF(INDEX($B:$B,5):B748,B748))</f>
        <v/>
      </c>
      <c r="B748" s="20"/>
      <c r="C748" s="20"/>
      <c r="D748" s="21" t="str">
        <f>IF(C748="","",IFERROR(INDEX(Deviz!$C$5:$C$204,MATCH(C748,Deviz!$B$5:$B$204,0)),""))</f>
        <v/>
      </c>
      <c r="E748" s="22" t="str">
        <f>IF(C748="","",IFERROR(INDEX(Deviz!$D$5:$D$204,MATCH(C748,Deviz!$B$5:$B$204,0)),""))</f>
        <v/>
      </c>
      <c r="F748" s="23" t="str">
        <f>IF(C748="","",IFERROR(INDEX(Deviz!$F$5:$F$204,MATCH(C748,Deviz!$B$5:$B$204,0)),""))</f>
        <v/>
      </c>
      <c r="G748" s="24"/>
      <c r="H748" s="23" t="str">
        <f t="shared" si="11"/>
        <v/>
      </c>
      <c r="I748" s="20"/>
      <c r="J748" s="25"/>
      <c r="K748" s="26" t="str">
        <f>IF(B748="","",TRIM(IF(AND(C748&lt;&gt;"",D748=""),"Cod inexistent în deviz. ","")&amp;IF(N(G748)&lt;=0,"Lipsește cantitatea. ","")&amp;IF(I748&lt;&gt;"Da","Neconfirmat de beneficiar. ","")&amp;IF(AND(C748&lt;&gt;"",D748&lt;&gt;""),IF(AND(INDEX(Deviz!$H$5:$H$204,MATCH(C748,Deviz!$B$5:$B$204,0))="Suplimentar",INDEX(Deviz!$I$5:$I$204,MATCH(C748,Deviz!$B$5:$B$204,0))&lt;&gt;"Da"),"Suplimentar neaprobat. ",""),"")))</f>
        <v/>
      </c>
    </row>
    <row r="749" spans="1:11" x14ac:dyDescent="0.2">
      <c r="A749" s="1" t="str">
        <f>IF(B749="","",B749&amp;"|"&amp;COUNTIF(INDEX($B:$B,5):B749,B749))</f>
        <v/>
      </c>
      <c r="B749" s="20"/>
      <c r="C749" s="20"/>
      <c r="D749" s="21" t="str">
        <f>IF(C749="","",IFERROR(INDEX(Deviz!$C$5:$C$204,MATCH(C749,Deviz!$B$5:$B$204,0)),""))</f>
        <v/>
      </c>
      <c r="E749" s="22" t="str">
        <f>IF(C749="","",IFERROR(INDEX(Deviz!$D$5:$D$204,MATCH(C749,Deviz!$B$5:$B$204,0)),""))</f>
        <v/>
      </c>
      <c r="F749" s="23" t="str">
        <f>IF(C749="","",IFERROR(INDEX(Deviz!$F$5:$F$204,MATCH(C749,Deviz!$B$5:$B$204,0)),""))</f>
        <v/>
      </c>
      <c r="G749" s="24"/>
      <c r="H749" s="23" t="str">
        <f t="shared" si="11"/>
        <v/>
      </c>
      <c r="I749" s="20"/>
      <c r="J749" s="25"/>
      <c r="K749" s="26" t="str">
        <f>IF(B749="","",TRIM(IF(AND(C749&lt;&gt;"",D749=""),"Cod inexistent în deviz. ","")&amp;IF(N(G749)&lt;=0,"Lipsește cantitatea. ","")&amp;IF(I749&lt;&gt;"Da","Neconfirmat de beneficiar. ","")&amp;IF(AND(C749&lt;&gt;"",D749&lt;&gt;""),IF(AND(INDEX(Deviz!$H$5:$H$204,MATCH(C749,Deviz!$B$5:$B$204,0))="Suplimentar",INDEX(Deviz!$I$5:$I$204,MATCH(C749,Deviz!$B$5:$B$204,0))&lt;&gt;"Da"),"Suplimentar neaprobat. ",""),"")))</f>
        <v/>
      </c>
    </row>
    <row r="750" spans="1:11" x14ac:dyDescent="0.2">
      <c r="A750" s="1" t="str">
        <f>IF(B750="","",B750&amp;"|"&amp;COUNTIF(INDEX($B:$B,5):B750,B750))</f>
        <v/>
      </c>
      <c r="B750" s="20"/>
      <c r="C750" s="20"/>
      <c r="D750" s="21" t="str">
        <f>IF(C750="","",IFERROR(INDEX(Deviz!$C$5:$C$204,MATCH(C750,Deviz!$B$5:$B$204,0)),""))</f>
        <v/>
      </c>
      <c r="E750" s="22" t="str">
        <f>IF(C750="","",IFERROR(INDEX(Deviz!$D$5:$D$204,MATCH(C750,Deviz!$B$5:$B$204,0)),""))</f>
        <v/>
      </c>
      <c r="F750" s="23" t="str">
        <f>IF(C750="","",IFERROR(INDEX(Deviz!$F$5:$F$204,MATCH(C750,Deviz!$B$5:$B$204,0)),""))</f>
        <v/>
      </c>
      <c r="G750" s="24"/>
      <c r="H750" s="23" t="str">
        <f t="shared" si="11"/>
        <v/>
      </c>
      <c r="I750" s="20"/>
      <c r="J750" s="25"/>
      <c r="K750" s="26" t="str">
        <f>IF(B750="","",TRIM(IF(AND(C750&lt;&gt;"",D750=""),"Cod inexistent în deviz. ","")&amp;IF(N(G750)&lt;=0,"Lipsește cantitatea. ","")&amp;IF(I750&lt;&gt;"Da","Neconfirmat de beneficiar. ","")&amp;IF(AND(C750&lt;&gt;"",D750&lt;&gt;""),IF(AND(INDEX(Deviz!$H$5:$H$204,MATCH(C750,Deviz!$B$5:$B$204,0))="Suplimentar",INDEX(Deviz!$I$5:$I$204,MATCH(C750,Deviz!$B$5:$B$204,0))&lt;&gt;"Da"),"Suplimentar neaprobat. ",""),"")))</f>
        <v/>
      </c>
    </row>
    <row r="751" spans="1:11" x14ac:dyDescent="0.2">
      <c r="A751" s="1" t="str">
        <f>IF(B751="","",B751&amp;"|"&amp;COUNTIF(INDEX($B:$B,5):B751,B751))</f>
        <v/>
      </c>
      <c r="B751" s="20"/>
      <c r="C751" s="20"/>
      <c r="D751" s="21" t="str">
        <f>IF(C751="","",IFERROR(INDEX(Deviz!$C$5:$C$204,MATCH(C751,Deviz!$B$5:$B$204,0)),""))</f>
        <v/>
      </c>
      <c r="E751" s="22" t="str">
        <f>IF(C751="","",IFERROR(INDEX(Deviz!$D$5:$D$204,MATCH(C751,Deviz!$B$5:$B$204,0)),""))</f>
        <v/>
      </c>
      <c r="F751" s="23" t="str">
        <f>IF(C751="","",IFERROR(INDEX(Deviz!$F$5:$F$204,MATCH(C751,Deviz!$B$5:$B$204,0)),""))</f>
        <v/>
      </c>
      <c r="G751" s="24"/>
      <c r="H751" s="23" t="str">
        <f t="shared" si="11"/>
        <v/>
      </c>
      <c r="I751" s="20"/>
      <c r="J751" s="25"/>
      <c r="K751" s="26" t="str">
        <f>IF(B751="","",TRIM(IF(AND(C751&lt;&gt;"",D751=""),"Cod inexistent în deviz. ","")&amp;IF(N(G751)&lt;=0,"Lipsește cantitatea. ","")&amp;IF(I751&lt;&gt;"Da","Neconfirmat de beneficiar. ","")&amp;IF(AND(C751&lt;&gt;"",D751&lt;&gt;""),IF(AND(INDEX(Deviz!$H$5:$H$204,MATCH(C751,Deviz!$B$5:$B$204,0))="Suplimentar",INDEX(Deviz!$I$5:$I$204,MATCH(C751,Deviz!$B$5:$B$204,0))&lt;&gt;"Da"),"Suplimentar neaprobat. ",""),"")))</f>
        <v/>
      </c>
    </row>
    <row r="752" spans="1:11" x14ac:dyDescent="0.2">
      <c r="A752" s="1" t="str">
        <f>IF(B752="","",B752&amp;"|"&amp;COUNTIF(INDEX($B:$B,5):B752,B752))</f>
        <v/>
      </c>
      <c r="B752" s="20"/>
      <c r="C752" s="20"/>
      <c r="D752" s="21" t="str">
        <f>IF(C752="","",IFERROR(INDEX(Deviz!$C$5:$C$204,MATCH(C752,Deviz!$B$5:$B$204,0)),""))</f>
        <v/>
      </c>
      <c r="E752" s="22" t="str">
        <f>IF(C752="","",IFERROR(INDEX(Deviz!$D$5:$D$204,MATCH(C752,Deviz!$B$5:$B$204,0)),""))</f>
        <v/>
      </c>
      <c r="F752" s="23" t="str">
        <f>IF(C752="","",IFERROR(INDEX(Deviz!$F$5:$F$204,MATCH(C752,Deviz!$B$5:$B$204,0)),""))</f>
        <v/>
      </c>
      <c r="G752" s="24"/>
      <c r="H752" s="23" t="str">
        <f t="shared" si="11"/>
        <v/>
      </c>
      <c r="I752" s="20"/>
      <c r="J752" s="25"/>
      <c r="K752" s="26" t="str">
        <f>IF(B752="","",TRIM(IF(AND(C752&lt;&gt;"",D752=""),"Cod inexistent în deviz. ","")&amp;IF(N(G752)&lt;=0,"Lipsește cantitatea. ","")&amp;IF(I752&lt;&gt;"Da","Neconfirmat de beneficiar. ","")&amp;IF(AND(C752&lt;&gt;"",D752&lt;&gt;""),IF(AND(INDEX(Deviz!$H$5:$H$204,MATCH(C752,Deviz!$B$5:$B$204,0))="Suplimentar",INDEX(Deviz!$I$5:$I$204,MATCH(C752,Deviz!$B$5:$B$204,0))&lt;&gt;"Da"),"Suplimentar neaprobat. ",""),"")))</f>
        <v/>
      </c>
    </row>
    <row r="753" spans="1:11" x14ac:dyDescent="0.2">
      <c r="A753" s="1" t="str">
        <f>IF(B753="","",B753&amp;"|"&amp;COUNTIF(INDEX($B:$B,5):B753,B753))</f>
        <v/>
      </c>
      <c r="B753" s="20"/>
      <c r="C753" s="20"/>
      <c r="D753" s="21" t="str">
        <f>IF(C753="","",IFERROR(INDEX(Deviz!$C$5:$C$204,MATCH(C753,Deviz!$B$5:$B$204,0)),""))</f>
        <v/>
      </c>
      <c r="E753" s="22" t="str">
        <f>IF(C753="","",IFERROR(INDEX(Deviz!$D$5:$D$204,MATCH(C753,Deviz!$B$5:$B$204,0)),""))</f>
        <v/>
      </c>
      <c r="F753" s="23" t="str">
        <f>IF(C753="","",IFERROR(INDEX(Deviz!$F$5:$F$204,MATCH(C753,Deviz!$B$5:$B$204,0)),""))</f>
        <v/>
      </c>
      <c r="G753" s="24"/>
      <c r="H753" s="23" t="str">
        <f t="shared" si="11"/>
        <v/>
      </c>
      <c r="I753" s="20"/>
      <c r="J753" s="25"/>
      <c r="K753" s="26" t="str">
        <f>IF(B753="","",TRIM(IF(AND(C753&lt;&gt;"",D753=""),"Cod inexistent în deviz. ","")&amp;IF(N(G753)&lt;=0,"Lipsește cantitatea. ","")&amp;IF(I753&lt;&gt;"Da","Neconfirmat de beneficiar. ","")&amp;IF(AND(C753&lt;&gt;"",D753&lt;&gt;""),IF(AND(INDEX(Deviz!$H$5:$H$204,MATCH(C753,Deviz!$B$5:$B$204,0))="Suplimentar",INDEX(Deviz!$I$5:$I$204,MATCH(C753,Deviz!$B$5:$B$204,0))&lt;&gt;"Da"),"Suplimentar neaprobat. ",""),"")))</f>
        <v/>
      </c>
    </row>
    <row r="754" spans="1:11" x14ac:dyDescent="0.2">
      <c r="A754" s="1" t="str">
        <f>IF(B754="","",B754&amp;"|"&amp;COUNTIF(INDEX($B:$B,5):B754,B754))</f>
        <v/>
      </c>
      <c r="B754" s="20"/>
      <c r="C754" s="20"/>
      <c r="D754" s="21" t="str">
        <f>IF(C754="","",IFERROR(INDEX(Deviz!$C$5:$C$204,MATCH(C754,Deviz!$B$5:$B$204,0)),""))</f>
        <v/>
      </c>
      <c r="E754" s="22" t="str">
        <f>IF(C754="","",IFERROR(INDEX(Deviz!$D$5:$D$204,MATCH(C754,Deviz!$B$5:$B$204,0)),""))</f>
        <v/>
      </c>
      <c r="F754" s="23" t="str">
        <f>IF(C754="","",IFERROR(INDEX(Deviz!$F$5:$F$204,MATCH(C754,Deviz!$B$5:$B$204,0)),""))</f>
        <v/>
      </c>
      <c r="G754" s="24"/>
      <c r="H754" s="23" t="str">
        <f t="shared" si="11"/>
        <v/>
      </c>
      <c r="I754" s="20"/>
      <c r="J754" s="25"/>
      <c r="K754" s="26" t="str">
        <f>IF(B754="","",TRIM(IF(AND(C754&lt;&gt;"",D754=""),"Cod inexistent în deviz. ","")&amp;IF(N(G754)&lt;=0,"Lipsește cantitatea. ","")&amp;IF(I754&lt;&gt;"Da","Neconfirmat de beneficiar. ","")&amp;IF(AND(C754&lt;&gt;"",D754&lt;&gt;""),IF(AND(INDEX(Deviz!$H$5:$H$204,MATCH(C754,Deviz!$B$5:$B$204,0))="Suplimentar",INDEX(Deviz!$I$5:$I$204,MATCH(C754,Deviz!$B$5:$B$204,0))&lt;&gt;"Da"),"Suplimentar neaprobat. ",""),"")))</f>
        <v/>
      </c>
    </row>
    <row r="755" spans="1:11" x14ac:dyDescent="0.2">
      <c r="A755" s="1" t="str">
        <f>IF(B755="","",B755&amp;"|"&amp;COUNTIF(INDEX($B:$B,5):B755,B755))</f>
        <v/>
      </c>
      <c r="B755" s="20"/>
      <c r="C755" s="20"/>
      <c r="D755" s="21" t="str">
        <f>IF(C755="","",IFERROR(INDEX(Deviz!$C$5:$C$204,MATCH(C755,Deviz!$B$5:$B$204,0)),""))</f>
        <v/>
      </c>
      <c r="E755" s="22" t="str">
        <f>IF(C755="","",IFERROR(INDEX(Deviz!$D$5:$D$204,MATCH(C755,Deviz!$B$5:$B$204,0)),""))</f>
        <v/>
      </c>
      <c r="F755" s="23" t="str">
        <f>IF(C755="","",IFERROR(INDEX(Deviz!$F$5:$F$204,MATCH(C755,Deviz!$B$5:$B$204,0)),""))</f>
        <v/>
      </c>
      <c r="G755" s="24"/>
      <c r="H755" s="23" t="str">
        <f t="shared" si="11"/>
        <v/>
      </c>
      <c r="I755" s="20"/>
      <c r="J755" s="25"/>
      <c r="K755" s="26" t="str">
        <f>IF(B755="","",TRIM(IF(AND(C755&lt;&gt;"",D755=""),"Cod inexistent în deviz. ","")&amp;IF(N(G755)&lt;=0,"Lipsește cantitatea. ","")&amp;IF(I755&lt;&gt;"Da","Neconfirmat de beneficiar. ","")&amp;IF(AND(C755&lt;&gt;"",D755&lt;&gt;""),IF(AND(INDEX(Deviz!$H$5:$H$204,MATCH(C755,Deviz!$B$5:$B$204,0))="Suplimentar",INDEX(Deviz!$I$5:$I$204,MATCH(C755,Deviz!$B$5:$B$204,0))&lt;&gt;"Da"),"Suplimentar neaprobat. ",""),"")))</f>
        <v/>
      </c>
    </row>
    <row r="756" spans="1:11" x14ac:dyDescent="0.2">
      <c r="A756" s="1" t="str">
        <f>IF(B756="","",B756&amp;"|"&amp;COUNTIF(INDEX($B:$B,5):B756,B756))</f>
        <v/>
      </c>
      <c r="B756" s="20"/>
      <c r="C756" s="20"/>
      <c r="D756" s="21" t="str">
        <f>IF(C756="","",IFERROR(INDEX(Deviz!$C$5:$C$204,MATCH(C756,Deviz!$B$5:$B$204,0)),""))</f>
        <v/>
      </c>
      <c r="E756" s="22" t="str">
        <f>IF(C756="","",IFERROR(INDEX(Deviz!$D$5:$D$204,MATCH(C756,Deviz!$B$5:$B$204,0)),""))</f>
        <v/>
      </c>
      <c r="F756" s="23" t="str">
        <f>IF(C756="","",IFERROR(INDEX(Deviz!$F$5:$F$204,MATCH(C756,Deviz!$B$5:$B$204,0)),""))</f>
        <v/>
      </c>
      <c r="G756" s="24"/>
      <c r="H756" s="23" t="str">
        <f t="shared" si="11"/>
        <v/>
      </c>
      <c r="I756" s="20"/>
      <c r="J756" s="25"/>
      <c r="K756" s="26" t="str">
        <f>IF(B756="","",TRIM(IF(AND(C756&lt;&gt;"",D756=""),"Cod inexistent în deviz. ","")&amp;IF(N(G756)&lt;=0,"Lipsește cantitatea. ","")&amp;IF(I756&lt;&gt;"Da","Neconfirmat de beneficiar. ","")&amp;IF(AND(C756&lt;&gt;"",D756&lt;&gt;""),IF(AND(INDEX(Deviz!$H$5:$H$204,MATCH(C756,Deviz!$B$5:$B$204,0))="Suplimentar",INDEX(Deviz!$I$5:$I$204,MATCH(C756,Deviz!$B$5:$B$204,0))&lt;&gt;"Da"),"Suplimentar neaprobat. ",""),"")))</f>
        <v/>
      </c>
    </row>
    <row r="757" spans="1:11" x14ac:dyDescent="0.2">
      <c r="A757" s="1" t="str">
        <f>IF(B757="","",B757&amp;"|"&amp;COUNTIF(INDEX($B:$B,5):B757,B757))</f>
        <v/>
      </c>
      <c r="B757" s="20"/>
      <c r="C757" s="20"/>
      <c r="D757" s="21" t="str">
        <f>IF(C757="","",IFERROR(INDEX(Deviz!$C$5:$C$204,MATCH(C757,Deviz!$B$5:$B$204,0)),""))</f>
        <v/>
      </c>
      <c r="E757" s="22" t="str">
        <f>IF(C757="","",IFERROR(INDEX(Deviz!$D$5:$D$204,MATCH(C757,Deviz!$B$5:$B$204,0)),""))</f>
        <v/>
      </c>
      <c r="F757" s="23" t="str">
        <f>IF(C757="","",IFERROR(INDEX(Deviz!$F$5:$F$204,MATCH(C757,Deviz!$B$5:$B$204,0)),""))</f>
        <v/>
      </c>
      <c r="G757" s="24"/>
      <c r="H757" s="23" t="str">
        <f t="shared" si="11"/>
        <v/>
      </c>
      <c r="I757" s="20"/>
      <c r="J757" s="25"/>
      <c r="K757" s="26" t="str">
        <f>IF(B757="","",TRIM(IF(AND(C757&lt;&gt;"",D757=""),"Cod inexistent în deviz. ","")&amp;IF(N(G757)&lt;=0,"Lipsește cantitatea. ","")&amp;IF(I757&lt;&gt;"Da","Neconfirmat de beneficiar. ","")&amp;IF(AND(C757&lt;&gt;"",D757&lt;&gt;""),IF(AND(INDEX(Deviz!$H$5:$H$204,MATCH(C757,Deviz!$B$5:$B$204,0))="Suplimentar",INDEX(Deviz!$I$5:$I$204,MATCH(C757,Deviz!$B$5:$B$204,0))&lt;&gt;"Da"),"Suplimentar neaprobat. ",""),"")))</f>
        <v/>
      </c>
    </row>
    <row r="758" spans="1:11" x14ac:dyDescent="0.2">
      <c r="A758" s="1" t="str">
        <f>IF(B758="","",B758&amp;"|"&amp;COUNTIF(INDEX($B:$B,5):B758,B758))</f>
        <v/>
      </c>
      <c r="B758" s="20"/>
      <c r="C758" s="20"/>
      <c r="D758" s="21" t="str">
        <f>IF(C758="","",IFERROR(INDEX(Deviz!$C$5:$C$204,MATCH(C758,Deviz!$B$5:$B$204,0)),""))</f>
        <v/>
      </c>
      <c r="E758" s="22" t="str">
        <f>IF(C758="","",IFERROR(INDEX(Deviz!$D$5:$D$204,MATCH(C758,Deviz!$B$5:$B$204,0)),""))</f>
        <v/>
      </c>
      <c r="F758" s="23" t="str">
        <f>IF(C758="","",IFERROR(INDEX(Deviz!$F$5:$F$204,MATCH(C758,Deviz!$B$5:$B$204,0)),""))</f>
        <v/>
      </c>
      <c r="G758" s="24"/>
      <c r="H758" s="23" t="str">
        <f t="shared" si="11"/>
        <v/>
      </c>
      <c r="I758" s="20"/>
      <c r="J758" s="25"/>
      <c r="K758" s="26" t="str">
        <f>IF(B758="","",TRIM(IF(AND(C758&lt;&gt;"",D758=""),"Cod inexistent în deviz. ","")&amp;IF(N(G758)&lt;=0,"Lipsește cantitatea. ","")&amp;IF(I758&lt;&gt;"Da","Neconfirmat de beneficiar. ","")&amp;IF(AND(C758&lt;&gt;"",D758&lt;&gt;""),IF(AND(INDEX(Deviz!$H$5:$H$204,MATCH(C758,Deviz!$B$5:$B$204,0))="Suplimentar",INDEX(Deviz!$I$5:$I$204,MATCH(C758,Deviz!$B$5:$B$204,0))&lt;&gt;"Da"),"Suplimentar neaprobat. ",""),"")))</f>
        <v/>
      </c>
    </row>
    <row r="759" spans="1:11" x14ac:dyDescent="0.2">
      <c r="A759" s="1" t="str">
        <f>IF(B759="","",B759&amp;"|"&amp;COUNTIF(INDEX($B:$B,5):B759,B759))</f>
        <v/>
      </c>
      <c r="B759" s="20"/>
      <c r="C759" s="20"/>
      <c r="D759" s="21" t="str">
        <f>IF(C759="","",IFERROR(INDEX(Deviz!$C$5:$C$204,MATCH(C759,Deviz!$B$5:$B$204,0)),""))</f>
        <v/>
      </c>
      <c r="E759" s="22" t="str">
        <f>IF(C759="","",IFERROR(INDEX(Deviz!$D$5:$D$204,MATCH(C759,Deviz!$B$5:$B$204,0)),""))</f>
        <v/>
      </c>
      <c r="F759" s="23" t="str">
        <f>IF(C759="","",IFERROR(INDEX(Deviz!$F$5:$F$204,MATCH(C759,Deviz!$B$5:$B$204,0)),""))</f>
        <v/>
      </c>
      <c r="G759" s="24"/>
      <c r="H759" s="23" t="str">
        <f t="shared" si="11"/>
        <v/>
      </c>
      <c r="I759" s="20"/>
      <c r="J759" s="25"/>
      <c r="K759" s="26" t="str">
        <f>IF(B759="","",TRIM(IF(AND(C759&lt;&gt;"",D759=""),"Cod inexistent în deviz. ","")&amp;IF(N(G759)&lt;=0,"Lipsește cantitatea. ","")&amp;IF(I759&lt;&gt;"Da","Neconfirmat de beneficiar. ","")&amp;IF(AND(C759&lt;&gt;"",D759&lt;&gt;""),IF(AND(INDEX(Deviz!$H$5:$H$204,MATCH(C759,Deviz!$B$5:$B$204,0))="Suplimentar",INDEX(Deviz!$I$5:$I$204,MATCH(C759,Deviz!$B$5:$B$204,0))&lt;&gt;"Da"),"Suplimentar neaprobat. ",""),"")))</f>
        <v/>
      </c>
    </row>
    <row r="760" spans="1:11" x14ac:dyDescent="0.2">
      <c r="A760" s="1" t="str">
        <f>IF(B760="","",B760&amp;"|"&amp;COUNTIF(INDEX($B:$B,5):B760,B760))</f>
        <v/>
      </c>
      <c r="B760" s="20"/>
      <c r="C760" s="20"/>
      <c r="D760" s="21" t="str">
        <f>IF(C760="","",IFERROR(INDEX(Deviz!$C$5:$C$204,MATCH(C760,Deviz!$B$5:$B$204,0)),""))</f>
        <v/>
      </c>
      <c r="E760" s="22" t="str">
        <f>IF(C760="","",IFERROR(INDEX(Deviz!$D$5:$D$204,MATCH(C760,Deviz!$B$5:$B$204,0)),""))</f>
        <v/>
      </c>
      <c r="F760" s="23" t="str">
        <f>IF(C760="","",IFERROR(INDEX(Deviz!$F$5:$F$204,MATCH(C760,Deviz!$B$5:$B$204,0)),""))</f>
        <v/>
      </c>
      <c r="G760" s="24"/>
      <c r="H760" s="23" t="str">
        <f t="shared" si="11"/>
        <v/>
      </c>
      <c r="I760" s="20"/>
      <c r="J760" s="25"/>
      <c r="K760" s="26" t="str">
        <f>IF(B760="","",TRIM(IF(AND(C760&lt;&gt;"",D760=""),"Cod inexistent în deviz. ","")&amp;IF(N(G760)&lt;=0,"Lipsește cantitatea. ","")&amp;IF(I760&lt;&gt;"Da","Neconfirmat de beneficiar. ","")&amp;IF(AND(C760&lt;&gt;"",D760&lt;&gt;""),IF(AND(INDEX(Deviz!$H$5:$H$204,MATCH(C760,Deviz!$B$5:$B$204,0))="Suplimentar",INDEX(Deviz!$I$5:$I$204,MATCH(C760,Deviz!$B$5:$B$204,0))&lt;&gt;"Da"),"Suplimentar neaprobat. ",""),"")))</f>
        <v/>
      </c>
    </row>
    <row r="761" spans="1:11" x14ac:dyDescent="0.2">
      <c r="A761" s="1" t="str">
        <f>IF(B761="","",B761&amp;"|"&amp;COUNTIF(INDEX($B:$B,5):B761,B761))</f>
        <v/>
      </c>
      <c r="B761" s="20"/>
      <c r="C761" s="20"/>
      <c r="D761" s="21" t="str">
        <f>IF(C761="","",IFERROR(INDEX(Deviz!$C$5:$C$204,MATCH(C761,Deviz!$B$5:$B$204,0)),""))</f>
        <v/>
      </c>
      <c r="E761" s="22" t="str">
        <f>IF(C761="","",IFERROR(INDEX(Deviz!$D$5:$D$204,MATCH(C761,Deviz!$B$5:$B$204,0)),""))</f>
        <v/>
      </c>
      <c r="F761" s="23" t="str">
        <f>IF(C761="","",IFERROR(INDEX(Deviz!$F$5:$F$204,MATCH(C761,Deviz!$B$5:$B$204,0)),""))</f>
        <v/>
      </c>
      <c r="G761" s="24"/>
      <c r="H761" s="23" t="str">
        <f t="shared" si="11"/>
        <v/>
      </c>
      <c r="I761" s="20"/>
      <c r="J761" s="25"/>
      <c r="K761" s="26" t="str">
        <f>IF(B761="","",TRIM(IF(AND(C761&lt;&gt;"",D761=""),"Cod inexistent în deviz. ","")&amp;IF(N(G761)&lt;=0,"Lipsește cantitatea. ","")&amp;IF(I761&lt;&gt;"Da","Neconfirmat de beneficiar. ","")&amp;IF(AND(C761&lt;&gt;"",D761&lt;&gt;""),IF(AND(INDEX(Deviz!$H$5:$H$204,MATCH(C761,Deviz!$B$5:$B$204,0))="Suplimentar",INDEX(Deviz!$I$5:$I$204,MATCH(C761,Deviz!$B$5:$B$204,0))&lt;&gt;"Da"),"Suplimentar neaprobat. ",""),"")))</f>
        <v/>
      </c>
    </row>
    <row r="762" spans="1:11" x14ac:dyDescent="0.2">
      <c r="A762" s="1" t="str">
        <f>IF(B762="","",B762&amp;"|"&amp;COUNTIF(INDEX($B:$B,5):B762,B762))</f>
        <v/>
      </c>
      <c r="B762" s="20"/>
      <c r="C762" s="20"/>
      <c r="D762" s="21" t="str">
        <f>IF(C762="","",IFERROR(INDEX(Deviz!$C$5:$C$204,MATCH(C762,Deviz!$B$5:$B$204,0)),""))</f>
        <v/>
      </c>
      <c r="E762" s="22" t="str">
        <f>IF(C762="","",IFERROR(INDEX(Deviz!$D$5:$D$204,MATCH(C762,Deviz!$B$5:$B$204,0)),""))</f>
        <v/>
      </c>
      <c r="F762" s="23" t="str">
        <f>IF(C762="","",IFERROR(INDEX(Deviz!$F$5:$F$204,MATCH(C762,Deviz!$B$5:$B$204,0)),""))</f>
        <v/>
      </c>
      <c r="G762" s="24"/>
      <c r="H762" s="23" t="str">
        <f t="shared" si="11"/>
        <v/>
      </c>
      <c r="I762" s="20"/>
      <c r="J762" s="25"/>
      <c r="K762" s="26" t="str">
        <f>IF(B762="","",TRIM(IF(AND(C762&lt;&gt;"",D762=""),"Cod inexistent în deviz. ","")&amp;IF(N(G762)&lt;=0,"Lipsește cantitatea. ","")&amp;IF(I762&lt;&gt;"Da","Neconfirmat de beneficiar. ","")&amp;IF(AND(C762&lt;&gt;"",D762&lt;&gt;""),IF(AND(INDEX(Deviz!$H$5:$H$204,MATCH(C762,Deviz!$B$5:$B$204,0))="Suplimentar",INDEX(Deviz!$I$5:$I$204,MATCH(C762,Deviz!$B$5:$B$204,0))&lt;&gt;"Da"),"Suplimentar neaprobat. ",""),"")))</f>
        <v/>
      </c>
    </row>
    <row r="763" spans="1:11" x14ac:dyDescent="0.2">
      <c r="A763" s="1" t="str">
        <f>IF(B763="","",B763&amp;"|"&amp;COUNTIF(INDEX($B:$B,5):B763,B763))</f>
        <v/>
      </c>
      <c r="B763" s="20"/>
      <c r="C763" s="20"/>
      <c r="D763" s="21" t="str">
        <f>IF(C763="","",IFERROR(INDEX(Deviz!$C$5:$C$204,MATCH(C763,Deviz!$B$5:$B$204,0)),""))</f>
        <v/>
      </c>
      <c r="E763" s="22" t="str">
        <f>IF(C763="","",IFERROR(INDEX(Deviz!$D$5:$D$204,MATCH(C763,Deviz!$B$5:$B$204,0)),""))</f>
        <v/>
      </c>
      <c r="F763" s="23" t="str">
        <f>IF(C763="","",IFERROR(INDEX(Deviz!$F$5:$F$204,MATCH(C763,Deviz!$B$5:$B$204,0)),""))</f>
        <v/>
      </c>
      <c r="G763" s="24"/>
      <c r="H763" s="23" t="str">
        <f t="shared" si="11"/>
        <v/>
      </c>
      <c r="I763" s="20"/>
      <c r="J763" s="25"/>
      <c r="K763" s="26" t="str">
        <f>IF(B763="","",TRIM(IF(AND(C763&lt;&gt;"",D763=""),"Cod inexistent în deviz. ","")&amp;IF(N(G763)&lt;=0,"Lipsește cantitatea. ","")&amp;IF(I763&lt;&gt;"Da","Neconfirmat de beneficiar. ","")&amp;IF(AND(C763&lt;&gt;"",D763&lt;&gt;""),IF(AND(INDEX(Deviz!$H$5:$H$204,MATCH(C763,Deviz!$B$5:$B$204,0))="Suplimentar",INDEX(Deviz!$I$5:$I$204,MATCH(C763,Deviz!$B$5:$B$204,0))&lt;&gt;"Da"),"Suplimentar neaprobat. ",""),"")))</f>
        <v/>
      </c>
    </row>
    <row r="764" spans="1:11" x14ac:dyDescent="0.2">
      <c r="A764" s="1" t="str">
        <f>IF(B764="","",B764&amp;"|"&amp;COUNTIF(INDEX($B:$B,5):B764,B764))</f>
        <v/>
      </c>
      <c r="B764" s="20"/>
      <c r="C764" s="20"/>
      <c r="D764" s="21" t="str">
        <f>IF(C764="","",IFERROR(INDEX(Deviz!$C$5:$C$204,MATCH(C764,Deviz!$B$5:$B$204,0)),""))</f>
        <v/>
      </c>
      <c r="E764" s="22" t="str">
        <f>IF(C764="","",IFERROR(INDEX(Deviz!$D$5:$D$204,MATCH(C764,Deviz!$B$5:$B$204,0)),""))</f>
        <v/>
      </c>
      <c r="F764" s="23" t="str">
        <f>IF(C764="","",IFERROR(INDEX(Deviz!$F$5:$F$204,MATCH(C764,Deviz!$B$5:$B$204,0)),""))</f>
        <v/>
      </c>
      <c r="G764" s="24"/>
      <c r="H764" s="23" t="str">
        <f t="shared" si="11"/>
        <v/>
      </c>
      <c r="I764" s="20"/>
      <c r="J764" s="25"/>
      <c r="K764" s="26" t="str">
        <f>IF(B764="","",TRIM(IF(AND(C764&lt;&gt;"",D764=""),"Cod inexistent în deviz. ","")&amp;IF(N(G764)&lt;=0,"Lipsește cantitatea. ","")&amp;IF(I764&lt;&gt;"Da","Neconfirmat de beneficiar. ","")&amp;IF(AND(C764&lt;&gt;"",D764&lt;&gt;""),IF(AND(INDEX(Deviz!$H$5:$H$204,MATCH(C764,Deviz!$B$5:$B$204,0))="Suplimentar",INDEX(Deviz!$I$5:$I$204,MATCH(C764,Deviz!$B$5:$B$204,0))&lt;&gt;"Da"),"Suplimentar neaprobat. ",""),"")))</f>
        <v/>
      </c>
    </row>
    <row r="765" spans="1:11" x14ac:dyDescent="0.2">
      <c r="A765" s="1" t="str">
        <f>IF(B765="","",B765&amp;"|"&amp;COUNTIF(INDEX($B:$B,5):B765,B765))</f>
        <v/>
      </c>
      <c r="B765" s="20"/>
      <c r="C765" s="20"/>
      <c r="D765" s="21" t="str">
        <f>IF(C765="","",IFERROR(INDEX(Deviz!$C$5:$C$204,MATCH(C765,Deviz!$B$5:$B$204,0)),""))</f>
        <v/>
      </c>
      <c r="E765" s="22" t="str">
        <f>IF(C765="","",IFERROR(INDEX(Deviz!$D$5:$D$204,MATCH(C765,Deviz!$B$5:$B$204,0)),""))</f>
        <v/>
      </c>
      <c r="F765" s="23" t="str">
        <f>IF(C765="","",IFERROR(INDEX(Deviz!$F$5:$F$204,MATCH(C765,Deviz!$B$5:$B$204,0)),""))</f>
        <v/>
      </c>
      <c r="G765" s="24"/>
      <c r="H765" s="23" t="str">
        <f t="shared" si="11"/>
        <v/>
      </c>
      <c r="I765" s="20"/>
      <c r="J765" s="25"/>
      <c r="K765" s="26" t="str">
        <f>IF(B765="","",TRIM(IF(AND(C765&lt;&gt;"",D765=""),"Cod inexistent în deviz. ","")&amp;IF(N(G765)&lt;=0,"Lipsește cantitatea. ","")&amp;IF(I765&lt;&gt;"Da","Neconfirmat de beneficiar. ","")&amp;IF(AND(C765&lt;&gt;"",D765&lt;&gt;""),IF(AND(INDEX(Deviz!$H$5:$H$204,MATCH(C765,Deviz!$B$5:$B$204,0))="Suplimentar",INDEX(Deviz!$I$5:$I$204,MATCH(C765,Deviz!$B$5:$B$204,0))&lt;&gt;"Da"),"Suplimentar neaprobat. ",""),"")))</f>
        <v/>
      </c>
    </row>
    <row r="766" spans="1:11" x14ac:dyDescent="0.2">
      <c r="A766" s="1" t="str">
        <f>IF(B766="","",B766&amp;"|"&amp;COUNTIF(INDEX($B:$B,5):B766,B766))</f>
        <v/>
      </c>
      <c r="B766" s="20"/>
      <c r="C766" s="20"/>
      <c r="D766" s="21" t="str">
        <f>IF(C766="","",IFERROR(INDEX(Deviz!$C$5:$C$204,MATCH(C766,Deviz!$B$5:$B$204,0)),""))</f>
        <v/>
      </c>
      <c r="E766" s="22" t="str">
        <f>IF(C766="","",IFERROR(INDEX(Deviz!$D$5:$D$204,MATCH(C766,Deviz!$B$5:$B$204,0)),""))</f>
        <v/>
      </c>
      <c r="F766" s="23" t="str">
        <f>IF(C766="","",IFERROR(INDEX(Deviz!$F$5:$F$204,MATCH(C766,Deviz!$B$5:$B$204,0)),""))</f>
        <v/>
      </c>
      <c r="G766" s="24"/>
      <c r="H766" s="23" t="str">
        <f t="shared" si="11"/>
        <v/>
      </c>
      <c r="I766" s="20"/>
      <c r="J766" s="25"/>
      <c r="K766" s="26" t="str">
        <f>IF(B766="","",TRIM(IF(AND(C766&lt;&gt;"",D766=""),"Cod inexistent în deviz. ","")&amp;IF(N(G766)&lt;=0,"Lipsește cantitatea. ","")&amp;IF(I766&lt;&gt;"Da","Neconfirmat de beneficiar. ","")&amp;IF(AND(C766&lt;&gt;"",D766&lt;&gt;""),IF(AND(INDEX(Deviz!$H$5:$H$204,MATCH(C766,Deviz!$B$5:$B$204,0))="Suplimentar",INDEX(Deviz!$I$5:$I$204,MATCH(C766,Deviz!$B$5:$B$204,0))&lt;&gt;"Da"),"Suplimentar neaprobat. ",""),"")))</f>
        <v/>
      </c>
    </row>
    <row r="767" spans="1:11" x14ac:dyDescent="0.2">
      <c r="A767" s="1" t="str">
        <f>IF(B767="","",B767&amp;"|"&amp;COUNTIF(INDEX($B:$B,5):B767,B767))</f>
        <v/>
      </c>
      <c r="B767" s="20"/>
      <c r="C767" s="20"/>
      <c r="D767" s="21" t="str">
        <f>IF(C767="","",IFERROR(INDEX(Deviz!$C$5:$C$204,MATCH(C767,Deviz!$B$5:$B$204,0)),""))</f>
        <v/>
      </c>
      <c r="E767" s="22" t="str">
        <f>IF(C767="","",IFERROR(INDEX(Deviz!$D$5:$D$204,MATCH(C767,Deviz!$B$5:$B$204,0)),""))</f>
        <v/>
      </c>
      <c r="F767" s="23" t="str">
        <f>IF(C767="","",IFERROR(INDEX(Deviz!$F$5:$F$204,MATCH(C767,Deviz!$B$5:$B$204,0)),""))</f>
        <v/>
      </c>
      <c r="G767" s="24"/>
      <c r="H767" s="23" t="str">
        <f t="shared" si="11"/>
        <v/>
      </c>
      <c r="I767" s="20"/>
      <c r="J767" s="25"/>
      <c r="K767" s="26" t="str">
        <f>IF(B767="","",TRIM(IF(AND(C767&lt;&gt;"",D767=""),"Cod inexistent în deviz. ","")&amp;IF(N(G767)&lt;=0,"Lipsește cantitatea. ","")&amp;IF(I767&lt;&gt;"Da","Neconfirmat de beneficiar. ","")&amp;IF(AND(C767&lt;&gt;"",D767&lt;&gt;""),IF(AND(INDEX(Deviz!$H$5:$H$204,MATCH(C767,Deviz!$B$5:$B$204,0))="Suplimentar",INDEX(Deviz!$I$5:$I$204,MATCH(C767,Deviz!$B$5:$B$204,0))&lt;&gt;"Da"),"Suplimentar neaprobat. ",""),"")))</f>
        <v/>
      </c>
    </row>
    <row r="768" spans="1:11" x14ac:dyDescent="0.2">
      <c r="A768" s="1" t="str">
        <f>IF(B768="","",B768&amp;"|"&amp;COUNTIF(INDEX($B:$B,5):B768,B768))</f>
        <v/>
      </c>
      <c r="B768" s="20"/>
      <c r="C768" s="20"/>
      <c r="D768" s="21" t="str">
        <f>IF(C768="","",IFERROR(INDEX(Deviz!$C$5:$C$204,MATCH(C768,Deviz!$B$5:$B$204,0)),""))</f>
        <v/>
      </c>
      <c r="E768" s="22" t="str">
        <f>IF(C768="","",IFERROR(INDEX(Deviz!$D$5:$D$204,MATCH(C768,Deviz!$B$5:$B$204,0)),""))</f>
        <v/>
      </c>
      <c r="F768" s="23" t="str">
        <f>IF(C768="","",IFERROR(INDEX(Deviz!$F$5:$F$204,MATCH(C768,Deviz!$B$5:$B$204,0)),""))</f>
        <v/>
      </c>
      <c r="G768" s="24"/>
      <c r="H768" s="23" t="str">
        <f t="shared" si="11"/>
        <v/>
      </c>
      <c r="I768" s="20"/>
      <c r="J768" s="25"/>
      <c r="K768" s="26" t="str">
        <f>IF(B768="","",TRIM(IF(AND(C768&lt;&gt;"",D768=""),"Cod inexistent în deviz. ","")&amp;IF(N(G768)&lt;=0,"Lipsește cantitatea. ","")&amp;IF(I768&lt;&gt;"Da","Neconfirmat de beneficiar. ","")&amp;IF(AND(C768&lt;&gt;"",D768&lt;&gt;""),IF(AND(INDEX(Deviz!$H$5:$H$204,MATCH(C768,Deviz!$B$5:$B$204,0))="Suplimentar",INDEX(Deviz!$I$5:$I$204,MATCH(C768,Deviz!$B$5:$B$204,0))&lt;&gt;"Da"),"Suplimentar neaprobat. ",""),"")))</f>
        <v/>
      </c>
    </row>
    <row r="769" spans="1:11" x14ac:dyDescent="0.2">
      <c r="A769" s="1" t="str">
        <f>IF(B769="","",B769&amp;"|"&amp;COUNTIF(INDEX($B:$B,5):B769,B769))</f>
        <v/>
      </c>
      <c r="B769" s="20"/>
      <c r="C769" s="20"/>
      <c r="D769" s="21" t="str">
        <f>IF(C769="","",IFERROR(INDEX(Deviz!$C$5:$C$204,MATCH(C769,Deviz!$B$5:$B$204,0)),""))</f>
        <v/>
      </c>
      <c r="E769" s="22" t="str">
        <f>IF(C769="","",IFERROR(INDEX(Deviz!$D$5:$D$204,MATCH(C769,Deviz!$B$5:$B$204,0)),""))</f>
        <v/>
      </c>
      <c r="F769" s="23" t="str">
        <f>IF(C769="","",IFERROR(INDEX(Deviz!$F$5:$F$204,MATCH(C769,Deviz!$B$5:$B$204,0)),""))</f>
        <v/>
      </c>
      <c r="G769" s="24"/>
      <c r="H769" s="23" t="str">
        <f t="shared" si="11"/>
        <v/>
      </c>
      <c r="I769" s="20"/>
      <c r="J769" s="25"/>
      <c r="K769" s="26" t="str">
        <f>IF(B769="","",TRIM(IF(AND(C769&lt;&gt;"",D769=""),"Cod inexistent în deviz. ","")&amp;IF(N(G769)&lt;=0,"Lipsește cantitatea. ","")&amp;IF(I769&lt;&gt;"Da","Neconfirmat de beneficiar. ","")&amp;IF(AND(C769&lt;&gt;"",D769&lt;&gt;""),IF(AND(INDEX(Deviz!$H$5:$H$204,MATCH(C769,Deviz!$B$5:$B$204,0))="Suplimentar",INDEX(Deviz!$I$5:$I$204,MATCH(C769,Deviz!$B$5:$B$204,0))&lt;&gt;"Da"),"Suplimentar neaprobat. ",""),"")))</f>
        <v/>
      </c>
    </row>
    <row r="770" spans="1:11" x14ac:dyDescent="0.2">
      <c r="A770" s="1" t="str">
        <f>IF(B770="","",B770&amp;"|"&amp;COUNTIF(INDEX($B:$B,5):B770,B770))</f>
        <v/>
      </c>
      <c r="B770" s="20"/>
      <c r="C770" s="20"/>
      <c r="D770" s="21" t="str">
        <f>IF(C770="","",IFERROR(INDEX(Deviz!$C$5:$C$204,MATCH(C770,Deviz!$B$5:$B$204,0)),""))</f>
        <v/>
      </c>
      <c r="E770" s="22" t="str">
        <f>IF(C770="","",IFERROR(INDEX(Deviz!$D$5:$D$204,MATCH(C770,Deviz!$B$5:$B$204,0)),""))</f>
        <v/>
      </c>
      <c r="F770" s="23" t="str">
        <f>IF(C770="","",IFERROR(INDEX(Deviz!$F$5:$F$204,MATCH(C770,Deviz!$B$5:$B$204,0)),""))</f>
        <v/>
      </c>
      <c r="G770" s="24"/>
      <c r="H770" s="23" t="str">
        <f t="shared" si="11"/>
        <v/>
      </c>
      <c r="I770" s="20"/>
      <c r="J770" s="25"/>
      <c r="K770" s="26" t="str">
        <f>IF(B770="","",TRIM(IF(AND(C770&lt;&gt;"",D770=""),"Cod inexistent în deviz. ","")&amp;IF(N(G770)&lt;=0,"Lipsește cantitatea. ","")&amp;IF(I770&lt;&gt;"Da","Neconfirmat de beneficiar. ","")&amp;IF(AND(C770&lt;&gt;"",D770&lt;&gt;""),IF(AND(INDEX(Deviz!$H$5:$H$204,MATCH(C770,Deviz!$B$5:$B$204,0))="Suplimentar",INDEX(Deviz!$I$5:$I$204,MATCH(C770,Deviz!$B$5:$B$204,0))&lt;&gt;"Da"),"Suplimentar neaprobat. ",""),"")))</f>
        <v/>
      </c>
    </row>
    <row r="771" spans="1:11" x14ac:dyDescent="0.2">
      <c r="A771" s="1" t="str">
        <f>IF(B771="","",B771&amp;"|"&amp;COUNTIF(INDEX($B:$B,5):B771,B771))</f>
        <v/>
      </c>
      <c r="B771" s="20"/>
      <c r="C771" s="20"/>
      <c r="D771" s="21" t="str">
        <f>IF(C771="","",IFERROR(INDEX(Deviz!$C$5:$C$204,MATCH(C771,Deviz!$B$5:$B$204,0)),""))</f>
        <v/>
      </c>
      <c r="E771" s="22" t="str">
        <f>IF(C771="","",IFERROR(INDEX(Deviz!$D$5:$D$204,MATCH(C771,Deviz!$B$5:$B$204,0)),""))</f>
        <v/>
      </c>
      <c r="F771" s="23" t="str">
        <f>IF(C771="","",IFERROR(INDEX(Deviz!$F$5:$F$204,MATCH(C771,Deviz!$B$5:$B$204,0)),""))</f>
        <v/>
      </c>
      <c r="G771" s="24"/>
      <c r="H771" s="23" t="str">
        <f t="shared" si="11"/>
        <v/>
      </c>
      <c r="I771" s="20"/>
      <c r="J771" s="25"/>
      <c r="K771" s="26" t="str">
        <f>IF(B771="","",TRIM(IF(AND(C771&lt;&gt;"",D771=""),"Cod inexistent în deviz. ","")&amp;IF(N(G771)&lt;=0,"Lipsește cantitatea. ","")&amp;IF(I771&lt;&gt;"Da","Neconfirmat de beneficiar. ","")&amp;IF(AND(C771&lt;&gt;"",D771&lt;&gt;""),IF(AND(INDEX(Deviz!$H$5:$H$204,MATCH(C771,Deviz!$B$5:$B$204,0))="Suplimentar",INDEX(Deviz!$I$5:$I$204,MATCH(C771,Deviz!$B$5:$B$204,0))&lt;&gt;"Da"),"Suplimentar neaprobat. ",""),"")))</f>
        <v/>
      </c>
    </row>
    <row r="772" spans="1:11" x14ac:dyDescent="0.2">
      <c r="A772" s="1" t="str">
        <f>IF(B772="","",B772&amp;"|"&amp;COUNTIF(INDEX($B:$B,5):B772,B772))</f>
        <v/>
      </c>
      <c r="B772" s="20"/>
      <c r="C772" s="20"/>
      <c r="D772" s="21" t="str">
        <f>IF(C772="","",IFERROR(INDEX(Deviz!$C$5:$C$204,MATCH(C772,Deviz!$B$5:$B$204,0)),""))</f>
        <v/>
      </c>
      <c r="E772" s="22" t="str">
        <f>IF(C772="","",IFERROR(INDEX(Deviz!$D$5:$D$204,MATCH(C772,Deviz!$B$5:$B$204,0)),""))</f>
        <v/>
      </c>
      <c r="F772" s="23" t="str">
        <f>IF(C772="","",IFERROR(INDEX(Deviz!$F$5:$F$204,MATCH(C772,Deviz!$B$5:$B$204,0)),""))</f>
        <v/>
      </c>
      <c r="G772" s="24"/>
      <c r="H772" s="23" t="str">
        <f t="shared" si="11"/>
        <v/>
      </c>
      <c r="I772" s="20"/>
      <c r="J772" s="25"/>
      <c r="K772" s="26" t="str">
        <f>IF(B772="","",TRIM(IF(AND(C772&lt;&gt;"",D772=""),"Cod inexistent în deviz. ","")&amp;IF(N(G772)&lt;=0,"Lipsește cantitatea. ","")&amp;IF(I772&lt;&gt;"Da","Neconfirmat de beneficiar. ","")&amp;IF(AND(C772&lt;&gt;"",D772&lt;&gt;""),IF(AND(INDEX(Deviz!$H$5:$H$204,MATCH(C772,Deviz!$B$5:$B$204,0))="Suplimentar",INDEX(Deviz!$I$5:$I$204,MATCH(C772,Deviz!$B$5:$B$204,0))&lt;&gt;"Da"),"Suplimentar neaprobat. ",""),"")))</f>
        <v/>
      </c>
    </row>
    <row r="773" spans="1:11" x14ac:dyDescent="0.2">
      <c r="A773" s="1" t="str">
        <f>IF(B773="","",B773&amp;"|"&amp;COUNTIF(INDEX($B:$B,5):B773,B773))</f>
        <v/>
      </c>
      <c r="B773" s="20"/>
      <c r="C773" s="20"/>
      <c r="D773" s="21" t="str">
        <f>IF(C773="","",IFERROR(INDEX(Deviz!$C$5:$C$204,MATCH(C773,Deviz!$B$5:$B$204,0)),""))</f>
        <v/>
      </c>
      <c r="E773" s="22" t="str">
        <f>IF(C773="","",IFERROR(INDEX(Deviz!$D$5:$D$204,MATCH(C773,Deviz!$B$5:$B$204,0)),""))</f>
        <v/>
      </c>
      <c r="F773" s="23" t="str">
        <f>IF(C773="","",IFERROR(INDEX(Deviz!$F$5:$F$204,MATCH(C773,Deviz!$B$5:$B$204,0)),""))</f>
        <v/>
      </c>
      <c r="G773" s="24"/>
      <c r="H773" s="23" t="str">
        <f t="shared" ref="H773:H836" si="12">IF(OR(N(F773)=0,N(G773)=0),"",ROUND(F773*G773,2))</f>
        <v/>
      </c>
      <c r="I773" s="20"/>
      <c r="J773" s="25"/>
      <c r="K773" s="26" t="str">
        <f>IF(B773="","",TRIM(IF(AND(C773&lt;&gt;"",D773=""),"Cod inexistent în deviz. ","")&amp;IF(N(G773)&lt;=0,"Lipsește cantitatea. ","")&amp;IF(I773&lt;&gt;"Da","Neconfirmat de beneficiar. ","")&amp;IF(AND(C773&lt;&gt;"",D773&lt;&gt;""),IF(AND(INDEX(Deviz!$H$5:$H$204,MATCH(C773,Deviz!$B$5:$B$204,0))="Suplimentar",INDEX(Deviz!$I$5:$I$204,MATCH(C773,Deviz!$B$5:$B$204,0))&lt;&gt;"Da"),"Suplimentar neaprobat. ",""),"")))</f>
        <v/>
      </c>
    </row>
    <row r="774" spans="1:11" x14ac:dyDescent="0.2">
      <c r="A774" s="1" t="str">
        <f>IF(B774="","",B774&amp;"|"&amp;COUNTIF(INDEX($B:$B,5):B774,B774))</f>
        <v/>
      </c>
      <c r="B774" s="20"/>
      <c r="C774" s="20"/>
      <c r="D774" s="21" t="str">
        <f>IF(C774="","",IFERROR(INDEX(Deviz!$C$5:$C$204,MATCH(C774,Deviz!$B$5:$B$204,0)),""))</f>
        <v/>
      </c>
      <c r="E774" s="22" t="str">
        <f>IF(C774="","",IFERROR(INDEX(Deviz!$D$5:$D$204,MATCH(C774,Deviz!$B$5:$B$204,0)),""))</f>
        <v/>
      </c>
      <c r="F774" s="23" t="str">
        <f>IF(C774="","",IFERROR(INDEX(Deviz!$F$5:$F$204,MATCH(C774,Deviz!$B$5:$B$204,0)),""))</f>
        <v/>
      </c>
      <c r="G774" s="24"/>
      <c r="H774" s="23" t="str">
        <f t="shared" si="12"/>
        <v/>
      </c>
      <c r="I774" s="20"/>
      <c r="J774" s="25"/>
      <c r="K774" s="26" t="str">
        <f>IF(B774="","",TRIM(IF(AND(C774&lt;&gt;"",D774=""),"Cod inexistent în deviz. ","")&amp;IF(N(G774)&lt;=0,"Lipsește cantitatea. ","")&amp;IF(I774&lt;&gt;"Da","Neconfirmat de beneficiar. ","")&amp;IF(AND(C774&lt;&gt;"",D774&lt;&gt;""),IF(AND(INDEX(Deviz!$H$5:$H$204,MATCH(C774,Deviz!$B$5:$B$204,0))="Suplimentar",INDEX(Deviz!$I$5:$I$204,MATCH(C774,Deviz!$B$5:$B$204,0))&lt;&gt;"Da"),"Suplimentar neaprobat. ",""),"")))</f>
        <v/>
      </c>
    </row>
    <row r="775" spans="1:11" x14ac:dyDescent="0.2">
      <c r="A775" s="1" t="str">
        <f>IF(B775="","",B775&amp;"|"&amp;COUNTIF(INDEX($B:$B,5):B775,B775))</f>
        <v/>
      </c>
      <c r="B775" s="20"/>
      <c r="C775" s="20"/>
      <c r="D775" s="21" t="str">
        <f>IF(C775="","",IFERROR(INDEX(Deviz!$C$5:$C$204,MATCH(C775,Deviz!$B$5:$B$204,0)),""))</f>
        <v/>
      </c>
      <c r="E775" s="22" t="str">
        <f>IF(C775="","",IFERROR(INDEX(Deviz!$D$5:$D$204,MATCH(C775,Deviz!$B$5:$B$204,0)),""))</f>
        <v/>
      </c>
      <c r="F775" s="23" t="str">
        <f>IF(C775="","",IFERROR(INDEX(Deviz!$F$5:$F$204,MATCH(C775,Deviz!$B$5:$B$204,0)),""))</f>
        <v/>
      </c>
      <c r="G775" s="24"/>
      <c r="H775" s="23" t="str">
        <f t="shared" si="12"/>
        <v/>
      </c>
      <c r="I775" s="20"/>
      <c r="J775" s="25"/>
      <c r="K775" s="26" t="str">
        <f>IF(B775="","",TRIM(IF(AND(C775&lt;&gt;"",D775=""),"Cod inexistent în deviz. ","")&amp;IF(N(G775)&lt;=0,"Lipsește cantitatea. ","")&amp;IF(I775&lt;&gt;"Da","Neconfirmat de beneficiar. ","")&amp;IF(AND(C775&lt;&gt;"",D775&lt;&gt;""),IF(AND(INDEX(Deviz!$H$5:$H$204,MATCH(C775,Deviz!$B$5:$B$204,0))="Suplimentar",INDEX(Deviz!$I$5:$I$204,MATCH(C775,Deviz!$B$5:$B$204,0))&lt;&gt;"Da"),"Suplimentar neaprobat. ",""),"")))</f>
        <v/>
      </c>
    </row>
    <row r="776" spans="1:11" x14ac:dyDescent="0.2">
      <c r="A776" s="1" t="str">
        <f>IF(B776="","",B776&amp;"|"&amp;COUNTIF(INDEX($B:$B,5):B776,B776))</f>
        <v/>
      </c>
      <c r="B776" s="20"/>
      <c r="C776" s="20"/>
      <c r="D776" s="21" t="str">
        <f>IF(C776="","",IFERROR(INDEX(Deviz!$C$5:$C$204,MATCH(C776,Deviz!$B$5:$B$204,0)),""))</f>
        <v/>
      </c>
      <c r="E776" s="22" t="str">
        <f>IF(C776="","",IFERROR(INDEX(Deviz!$D$5:$D$204,MATCH(C776,Deviz!$B$5:$B$204,0)),""))</f>
        <v/>
      </c>
      <c r="F776" s="23" t="str">
        <f>IF(C776="","",IFERROR(INDEX(Deviz!$F$5:$F$204,MATCH(C776,Deviz!$B$5:$B$204,0)),""))</f>
        <v/>
      </c>
      <c r="G776" s="24"/>
      <c r="H776" s="23" t="str">
        <f t="shared" si="12"/>
        <v/>
      </c>
      <c r="I776" s="20"/>
      <c r="J776" s="25"/>
      <c r="K776" s="26" t="str">
        <f>IF(B776="","",TRIM(IF(AND(C776&lt;&gt;"",D776=""),"Cod inexistent în deviz. ","")&amp;IF(N(G776)&lt;=0,"Lipsește cantitatea. ","")&amp;IF(I776&lt;&gt;"Da","Neconfirmat de beneficiar. ","")&amp;IF(AND(C776&lt;&gt;"",D776&lt;&gt;""),IF(AND(INDEX(Deviz!$H$5:$H$204,MATCH(C776,Deviz!$B$5:$B$204,0))="Suplimentar",INDEX(Deviz!$I$5:$I$204,MATCH(C776,Deviz!$B$5:$B$204,0))&lt;&gt;"Da"),"Suplimentar neaprobat. ",""),"")))</f>
        <v/>
      </c>
    </row>
    <row r="777" spans="1:11" x14ac:dyDescent="0.2">
      <c r="A777" s="1" t="str">
        <f>IF(B777="","",B777&amp;"|"&amp;COUNTIF(INDEX($B:$B,5):B777,B777))</f>
        <v/>
      </c>
      <c r="B777" s="20"/>
      <c r="C777" s="20"/>
      <c r="D777" s="21" t="str">
        <f>IF(C777="","",IFERROR(INDEX(Deviz!$C$5:$C$204,MATCH(C777,Deviz!$B$5:$B$204,0)),""))</f>
        <v/>
      </c>
      <c r="E777" s="22" t="str">
        <f>IF(C777="","",IFERROR(INDEX(Deviz!$D$5:$D$204,MATCH(C777,Deviz!$B$5:$B$204,0)),""))</f>
        <v/>
      </c>
      <c r="F777" s="23" t="str">
        <f>IF(C777="","",IFERROR(INDEX(Deviz!$F$5:$F$204,MATCH(C777,Deviz!$B$5:$B$204,0)),""))</f>
        <v/>
      </c>
      <c r="G777" s="24"/>
      <c r="H777" s="23" t="str">
        <f t="shared" si="12"/>
        <v/>
      </c>
      <c r="I777" s="20"/>
      <c r="J777" s="25"/>
      <c r="K777" s="26" t="str">
        <f>IF(B777="","",TRIM(IF(AND(C777&lt;&gt;"",D777=""),"Cod inexistent în deviz. ","")&amp;IF(N(G777)&lt;=0,"Lipsește cantitatea. ","")&amp;IF(I777&lt;&gt;"Da","Neconfirmat de beneficiar. ","")&amp;IF(AND(C777&lt;&gt;"",D777&lt;&gt;""),IF(AND(INDEX(Deviz!$H$5:$H$204,MATCH(C777,Deviz!$B$5:$B$204,0))="Suplimentar",INDEX(Deviz!$I$5:$I$204,MATCH(C777,Deviz!$B$5:$B$204,0))&lt;&gt;"Da"),"Suplimentar neaprobat. ",""),"")))</f>
        <v/>
      </c>
    </row>
    <row r="778" spans="1:11" x14ac:dyDescent="0.2">
      <c r="A778" s="1" t="str">
        <f>IF(B778="","",B778&amp;"|"&amp;COUNTIF(INDEX($B:$B,5):B778,B778))</f>
        <v/>
      </c>
      <c r="B778" s="20"/>
      <c r="C778" s="20"/>
      <c r="D778" s="21" t="str">
        <f>IF(C778="","",IFERROR(INDEX(Deviz!$C$5:$C$204,MATCH(C778,Deviz!$B$5:$B$204,0)),""))</f>
        <v/>
      </c>
      <c r="E778" s="22" t="str">
        <f>IF(C778="","",IFERROR(INDEX(Deviz!$D$5:$D$204,MATCH(C778,Deviz!$B$5:$B$204,0)),""))</f>
        <v/>
      </c>
      <c r="F778" s="23" t="str">
        <f>IF(C778="","",IFERROR(INDEX(Deviz!$F$5:$F$204,MATCH(C778,Deviz!$B$5:$B$204,0)),""))</f>
        <v/>
      </c>
      <c r="G778" s="24"/>
      <c r="H778" s="23" t="str">
        <f t="shared" si="12"/>
        <v/>
      </c>
      <c r="I778" s="20"/>
      <c r="J778" s="25"/>
      <c r="K778" s="26" t="str">
        <f>IF(B778="","",TRIM(IF(AND(C778&lt;&gt;"",D778=""),"Cod inexistent în deviz. ","")&amp;IF(N(G778)&lt;=0,"Lipsește cantitatea. ","")&amp;IF(I778&lt;&gt;"Da","Neconfirmat de beneficiar. ","")&amp;IF(AND(C778&lt;&gt;"",D778&lt;&gt;""),IF(AND(INDEX(Deviz!$H$5:$H$204,MATCH(C778,Deviz!$B$5:$B$204,0))="Suplimentar",INDEX(Deviz!$I$5:$I$204,MATCH(C778,Deviz!$B$5:$B$204,0))&lt;&gt;"Da"),"Suplimentar neaprobat. ",""),"")))</f>
        <v/>
      </c>
    </row>
    <row r="779" spans="1:11" x14ac:dyDescent="0.2">
      <c r="A779" s="1" t="str">
        <f>IF(B779="","",B779&amp;"|"&amp;COUNTIF(INDEX($B:$B,5):B779,B779))</f>
        <v/>
      </c>
      <c r="B779" s="20"/>
      <c r="C779" s="20"/>
      <c r="D779" s="21" t="str">
        <f>IF(C779="","",IFERROR(INDEX(Deviz!$C$5:$C$204,MATCH(C779,Deviz!$B$5:$B$204,0)),""))</f>
        <v/>
      </c>
      <c r="E779" s="22" t="str">
        <f>IF(C779="","",IFERROR(INDEX(Deviz!$D$5:$D$204,MATCH(C779,Deviz!$B$5:$B$204,0)),""))</f>
        <v/>
      </c>
      <c r="F779" s="23" t="str">
        <f>IF(C779="","",IFERROR(INDEX(Deviz!$F$5:$F$204,MATCH(C779,Deviz!$B$5:$B$204,0)),""))</f>
        <v/>
      </c>
      <c r="G779" s="24"/>
      <c r="H779" s="23" t="str">
        <f t="shared" si="12"/>
        <v/>
      </c>
      <c r="I779" s="20"/>
      <c r="J779" s="25"/>
      <c r="K779" s="26" t="str">
        <f>IF(B779="","",TRIM(IF(AND(C779&lt;&gt;"",D779=""),"Cod inexistent în deviz. ","")&amp;IF(N(G779)&lt;=0,"Lipsește cantitatea. ","")&amp;IF(I779&lt;&gt;"Da","Neconfirmat de beneficiar. ","")&amp;IF(AND(C779&lt;&gt;"",D779&lt;&gt;""),IF(AND(INDEX(Deviz!$H$5:$H$204,MATCH(C779,Deviz!$B$5:$B$204,0))="Suplimentar",INDEX(Deviz!$I$5:$I$204,MATCH(C779,Deviz!$B$5:$B$204,0))&lt;&gt;"Da"),"Suplimentar neaprobat. ",""),"")))</f>
        <v/>
      </c>
    </row>
    <row r="780" spans="1:11" x14ac:dyDescent="0.2">
      <c r="A780" s="1" t="str">
        <f>IF(B780="","",B780&amp;"|"&amp;COUNTIF(INDEX($B:$B,5):B780,B780))</f>
        <v/>
      </c>
      <c r="B780" s="20"/>
      <c r="C780" s="20"/>
      <c r="D780" s="21" t="str">
        <f>IF(C780="","",IFERROR(INDEX(Deviz!$C$5:$C$204,MATCH(C780,Deviz!$B$5:$B$204,0)),""))</f>
        <v/>
      </c>
      <c r="E780" s="22" t="str">
        <f>IF(C780="","",IFERROR(INDEX(Deviz!$D$5:$D$204,MATCH(C780,Deviz!$B$5:$B$204,0)),""))</f>
        <v/>
      </c>
      <c r="F780" s="23" t="str">
        <f>IF(C780="","",IFERROR(INDEX(Deviz!$F$5:$F$204,MATCH(C780,Deviz!$B$5:$B$204,0)),""))</f>
        <v/>
      </c>
      <c r="G780" s="24"/>
      <c r="H780" s="23" t="str">
        <f t="shared" si="12"/>
        <v/>
      </c>
      <c r="I780" s="20"/>
      <c r="J780" s="25"/>
      <c r="K780" s="26" t="str">
        <f>IF(B780="","",TRIM(IF(AND(C780&lt;&gt;"",D780=""),"Cod inexistent în deviz. ","")&amp;IF(N(G780)&lt;=0,"Lipsește cantitatea. ","")&amp;IF(I780&lt;&gt;"Da","Neconfirmat de beneficiar. ","")&amp;IF(AND(C780&lt;&gt;"",D780&lt;&gt;""),IF(AND(INDEX(Deviz!$H$5:$H$204,MATCH(C780,Deviz!$B$5:$B$204,0))="Suplimentar",INDEX(Deviz!$I$5:$I$204,MATCH(C780,Deviz!$B$5:$B$204,0))&lt;&gt;"Da"),"Suplimentar neaprobat. ",""),"")))</f>
        <v/>
      </c>
    </row>
    <row r="781" spans="1:11" x14ac:dyDescent="0.2">
      <c r="A781" s="1" t="str">
        <f>IF(B781="","",B781&amp;"|"&amp;COUNTIF(INDEX($B:$B,5):B781,B781))</f>
        <v/>
      </c>
      <c r="B781" s="20"/>
      <c r="C781" s="20"/>
      <c r="D781" s="21" t="str">
        <f>IF(C781="","",IFERROR(INDEX(Deviz!$C$5:$C$204,MATCH(C781,Deviz!$B$5:$B$204,0)),""))</f>
        <v/>
      </c>
      <c r="E781" s="22" t="str">
        <f>IF(C781="","",IFERROR(INDEX(Deviz!$D$5:$D$204,MATCH(C781,Deviz!$B$5:$B$204,0)),""))</f>
        <v/>
      </c>
      <c r="F781" s="23" t="str">
        <f>IF(C781="","",IFERROR(INDEX(Deviz!$F$5:$F$204,MATCH(C781,Deviz!$B$5:$B$204,0)),""))</f>
        <v/>
      </c>
      <c r="G781" s="24"/>
      <c r="H781" s="23" t="str">
        <f t="shared" si="12"/>
        <v/>
      </c>
      <c r="I781" s="20"/>
      <c r="J781" s="25"/>
      <c r="K781" s="26" t="str">
        <f>IF(B781="","",TRIM(IF(AND(C781&lt;&gt;"",D781=""),"Cod inexistent în deviz. ","")&amp;IF(N(G781)&lt;=0,"Lipsește cantitatea. ","")&amp;IF(I781&lt;&gt;"Da","Neconfirmat de beneficiar. ","")&amp;IF(AND(C781&lt;&gt;"",D781&lt;&gt;""),IF(AND(INDEX(Deviz!$H$5:$H$204,MATCH(C781,Deviz!$B$5:$B$204,0))="Suplimentar",INDEX(Deviz!$I$5:$I$204,MATCH(C781,Deviz!$B$5:$B$204,0))&lt;&gt;"Da"),"Suplimentar neaprobat. ",""),"")))</f>
        <v/>
      </c>
    </row>
    <row r="782" spans="1:11" x14ac:dyDescent="0.2">
      <c r="A782" s="1" t="str">
        <f>IF(B782="","",B782&amp;"|"&amp;COUNTIF(INDEX($B:$B,5):B782,B782))</f>
        <v/>
      </c>
      <c r="B782" s="20"/>
      <c r="C782" s="20"/>
      <c r="D782" s="21" t="str">
        <f>IF(C782="","",IFERROR(INDEX(Deviz!$C$5:$C$204,MATCH(C782,Deviz!$B$5:$B$204,0)),""))</f>
        <v/>
      </c>
      <c r="E782" s="22" t="str">
        <f>IF(C782="","",IFERROR(INDEX(Deviz!$D$5:$D$204,MATCH(C782,Deviz!$B$5:$B$204,0)),""))</f>
        <v/>
      </c>
      <c r="F782" s="23" t="str">
        <f>IF(C782="","",IFERROR(INDEX(Deviz!$F$5:$F$204,MATCH(C782,Deviz!$B$5:$B$204,0)),""))</f>
        <v/>
      </c>
      <c r="G782" s="24"/>
      <c r="H782" s="23" t="str">
        <f t="shared" si="12"/>
        <v/>
      </c>
      <c r="I782" s="20"/>
      <c r="J782" s="25"/>
      <c r="K782" s="26" t="str">
        <f>IF(B782="","",TRIM(IF(AND(C782&lt;&gt;"",D782=""),"Cod inexistent în deviz. ","")&amp;IF(N(G782)&lt;=0,"Lipsește cantitatea. ","")&amp;IF(I782&lt;&gt;"Da","Neconfirmat de beneficiar. ","")&amp;IF(AND(C782&lt;&gt;"",D782&lt;&gt;""),IF(AND(INDEX(Deviz!$H$5:$H$204,MATCH(C782,Deviz!$B$5:$B$204,0))="Suplimentar",INDEX(Deviz!$I$5:$I$204,MATCH(C782,Deviz!$B$5:$B$204,0))&lt;&gt;"Da"),"Suplimentar neaprobat. ",""),"")))</f>
        <v/>
      </c>
    </row>
    <row r="783" spans="1:11" x14ac:dyDescent="0.2">
      <c r="A783" s="1" t="str">
        <f>IF(B783="","",B783&amp;"|"&amp;COUNTIF(INDEX($B:$B,5):B783,B783))</f>
        <v/>
      </c>
      <c r="B783" s="20"/>
      <c r="C783" s="20"/>
      <c r="D783" s="21" t="str">
        <f>IF(C783="","",IFERROR(INDEX(Deviz!$C$5:$C$204,MATCH(C783,Deviz!$B$5:$B$204,0)),""))</f>
        <v/>
      </c>
      <c r="E783" s="22" t="str">
        <f>IF(C783="","",IFERROR(INDEX(Deviz!$D$5:$D$204,MATCH(C783,Deviz!$B$5:$B$204,0)),""))</f>
        <v/>
      </c>
      <c r="F783" s="23" t="str">
        <f>IF(C783="","",IFERROR(INDEX(Deviz!$F$5:$F$204,MATCH(C783,Deviz!$B$5:$B$204,0)),""))</f>
        <v/>
      </c>
      <c r="G783" s="24"/>
      <c r="H783" s="23" t="str">
        <f t="shared" si="12"/>
        <v/>
      </c>
      <c r="I783" s="20"/>
      <c r="J783" s="25"/>
      <c r="K783" s="26" t="str">
        <f>IF(B783="","",TRIM(IF(AND(C783&lt;&gt;"",D783=""),"Cod inexistent în deviz. ","")&amp;IF(N(G783)&lt;=0,"Lipsește cantitatea. ","")&amp;IF(I783&lt;&gt;"Da","Neconfirmat de beneficiar. ","")&amp;IF(AND(C783&lt;&gt;"",D783&lt;&gt;""),IF(AND(INDEX(Deviz!$H$5:$H$204,MATCH(C783,Deviz!$B$5:$B$204,0))="Suplimentar",INDEX(Deviz!$I$5:$I$204,MATCH(C783,Deviz!$B$5:$B$204,0))&lt;&gt;"Da"),"Suplimentar neaprobat. ",""),"")))</f>
        <v/>
      </c>
    </row>
    <row r="784" spans="1:11" x14ac:dyDescent="0.2">
      <c r="A784" s="1" t="str">
        <f>IF(B784="","",B784&amp;"|"&amp;COUNTIF(INDEX($B:$B,5):B784,B784))</f>
        <v/>
      </c>
      <c r="B784" s="20"/>
      <c r="C784" s="20"/>
      <c r="D784" s="21" t="str">
        <f>IF(C784="","",IFERROR(INDEX(Deviz!$C$5:$C$204,MATCH(C784,Deviz!$B$5:$B$204,0)),""))</f>
        <v/>
      </c>
      <c r="E784" s="22" t="str">
        <f>IF(C784="","",IFERROR(INDEX(Deviz!$D$5:$D$204,MATCH(C784,Deviz!$B$5:$B$204,0)),""))</f>
        <v/>
      </c>
      <c r="F784" s="23" t="str">
        <f>IF(C784="","",IFERROR(INDEX(Deviz!$F$5:$F$204,MATCH(C784,Deviz!$B$5:$B$204,0)),""))</f>
        <v/>
      </c>
      <c r="G784" s="24"/>
      <c r="H784" s="23" t="str">
        <f t="shared" si="12"/>
        <v/>
      </c>
      <c r="I784" s="20"/>
      <c r="J784" s="25"/>
      <c r="K784" s="26" t="str">
        <f>IF(B784="","",TRIM(IF(AND(C784&lt;&gt;"",D784=""),"Cod inexistent în deviz. ","")&amp;IF(N(G784)&lt;=0,"Lipsește cantitatea. ","")&amp;IF(I784&lt;&gt;"Da","Neconfirmat de beneficiar. ","")&amp;IF(AND(C784&lt;&gt;"",D784&lt;&gt;""),IF(AND(INDEX(Deviz!$H$5:$H$204,MATCH(C784,Deviz!$B$5:$B$204,0))="Suplimentar",INDEX(Deviz!$I$5:$I$204,MATCH(C784,Deviz!$B$5:$B$204,0))&lt;&gt;"Da"),"Suplimentar neaprobat. ",""),"")))</f>
        <v/>
      </c>
    </row>
    <row r="785" spans="1:11" x14ac:dyDescent="0.2">
      <c r="A785" s="1" t="str">
        <f>IF(B785="","",B785&amp;"|"&amp;COUNTIF(INDEX($B:$B,5):B785,B785))</f>
        <v/>
      </c>
      <c r="B785" s="20"/>
      <c r="C785" s="20"/>
      <c r="D785" s="21" t="str">
        <f>IF(C785="","",IFERROR(INDEX(Deviz!$C$5:$C$204,MATCH(C785,Deviz!$B$5:$B$204,0)),""))</f>
        <v/>
      </c>
      <c r="E785" s="22" t="str">
        <f>IF(C785="","",IFERROR(INDEX(Deviz!$D$5:$D$204,MATCH(C785,Deviz!$B$5:$B$204,0)),""))</f>
        <v/>
      </c>
      <c r="F785" s="23" t="str">
        <f>IF(C785="","",IFERROR(INDEX(Deviz!$F$5:$F$204,MATCH(C785,Deviz!$B$5:$B$204,0)),""))</f>
        <v/>
      </c>
      <c r="G785" s="24"/>
      <c r="H785" s="23" t="str">
        <f t="shared" si="12"/>
        <v/>
      </c>
      <c r="I785" s="20"/>
      <c r="J785" s="25"/>
      <c r="K785" s="26" t="str">
        <f>IF(B785="","",TRIM(IF(AND(C785&lt;&gt;"",D785=""),"Cod inexistent în deviz. ","")&amp;IF(N(G785)&lt;=0,"Lipsește cantitatea. ","")&amp;IF(I785&lt;&gt;"Da","Neconfirmat de beneficiar. ","")&amp;IF(AND(C785&lt;&gt;"",D785&lt;&gt;""),IF(AND(INDEX(Deviz!$H$5:$H$204,MATCH(C785,Deviz!$B$5:$B$204,0))="Suplimentar",INDEX(Deviz!$I$5:$I$204,MATCH(C785,Deviz!$B$5:$B$204,0))&lt;&gt;"Da"),"Suplimentar neaprobat. ",""),"")))</f>
        <v/>
      </c>
    </row>
    <row r="786" spans="1:11" x14ac:dyDescent="0.2">
      <c r="A786" s="1" t="str">
        <f>IF(B786="","",B786&amp;"|"&amp;COUNTIF(INDEX($B:$B,5):B786,B786))</f>
        <v/>
      </c>
      <c r="B786" s="20"/>
      <c r="C786" s="20"/>
      <c r="D786" s="21" t="str">
        <f>IF(C786="","",IFERROR(INDEX(Deviz!$C$5:$C$204,MATCH(C786,Deviz!$B$5:$B$204,0)),""))</f>
        <v/>
      </c>
      <c r="E786" s="22" t="str">
        <f>IF(C786="","",IFERROR(INDEX(Deviz!$D$5:$D$204,MATCH(C786,Deviz!$B$5:$B$204,0)),""))</f>
        <v/>
      </c>
      <c r="F786" s="23" t="str">
        <f>IF(C786="","",IFERROR(INDEX(Deviz!$F$5:$F$204,MATCH(C786,Deviz!$B$5:$B$204,0)),""))</f>
        <v/>
      </c>
      <c r="G786" s="24"/>
      <c r="H786" s="23" t="str">
        <f t="shared" si="12"/>
        <v/>
      </c>
      <c r="I786" s="20"/>
      <c r="J786" s="25"/>
      <c r="K786" s="26" t="str">
        <f>IF(B786="","",TRIM(IF(AND(C786&lt;&gt;"",D786=""),"Cod inexistent în deviz. ","")&amp;IF(N(G786)&lt;=0,"Lipsește cantitatea. ","")&amp;IF(I786&lt;&gt;"Da","Neconfirmat de beneficiar. ","")&amp;IF(AND(C786&lt;&gt;"",D786&lt;&gt;""),IF(AND(INDEX(Deviz!$H$5:$H$204,MATCH(C786,Deviz!$B$5:$B$204,0))="Suplimentar",INDEX(Deviz!$I$5:$I$204,MATCH(C786,Deviz!$B$5:$B$204,0))&lt;&gt;"Da"),"Suplimentar neaprobat. ",""),"")))</f>
        <v/>
      </c>
    </row>
    <row r="787" spans="1:11" x14ac:dyDescent="0.2">
      <c r="A787" s="1" t="str">
        <f>IF(B787="","",B787&amp;"|"&amp;COUNTIF(INDEX($B:$B,5):B787,B787))</f>
        <v/>
      </c>
      <c r="B787" s="20"/>
      <c r="C787" s="20"/>
      <c r="D787" s="21" t="str">
        <f>IF(C787="","",IFERROR(INDEX(Deviz!$C$5:$C$204,MATCH(C787,Deviz!$B$5:$B$204,0)),""))</f>
        <v/>
      </c>
      <c r="E787" s="22" t="str">
        <f>IF(C787="","",IFERROR(INDEX(Deviz!$D$5:$D$204,MATCH(C787,Deviz!$B$5:$B$204,0)),""))</f>
        <v/>
      </c>
      <c r="F787" s="23" t="str">
        <f>IF(C787="","",IFERROR(INDEX(Deviz!$F$5:$F$204,MATCH(C787,Deviz!$B$5:$B$204,0)),""))</f>
        <v/>
      </c>
      <c r="G787" s="24"/>
      <c r="H787" s="23" t="str">
        <f t="shared" si="12"/>
        <v/>
      </c>
      <c r="I787" s="20"/>
      <c r="J787" s="25"/>
      <c r="K787" s="26" t="str">
        <f>IF(B787="","",TRIM(IF(AND(C787&lt;&gt;"",D787=""),"Cod inexistent în deviz. ","")&amp;IF(N(G787)&lt;=0,"Lipsește cantitatea. ","")&amp;IF(I787&lt;&gt;"Da","Neconfirmat de beneficiar. ","")&amp;IF(AND(C787&lt;&gt;"",D787&lt;&gt;""),IF(AND(INDEX(Deviz!$H$5:$H$204,MATCH(C787,Deviz!$B$5:$B$204,0))="Suplimentar",INDEX(Deviz!$I$5:$I$204,MATCH(C787,Deviz!$B$5:$B$204,0))&lt;&gt;"Da"),"Suplimentar neaprobat. ",""),"")))</f>
        <v/>
      </c>
    </row>
    <row r="788" spans="1:11" x14ac:dyDescent="0.2">
      <c r="A788" s="1" t="str">
        <f>IF(B788="","",B788&amp;"|"&amp;COUNTIF(INDEX($B:$B,5):B788,B788))</f>
        <v/>
      </c>
      <c r="B788" s="20"/>
      <c r="C788" s="20"/>
      <c r="D788" s="21" t="str">
        <f>IF(C788="","",IFERROR(INDEX(Deviz!$C$5:$C$204,MATCH(C788,Deviz!$B$5:$B$204,0)),""))</f>
        <v/>
      </c>
      <c r="E788" s="22" t="str">
        <f>IF(C788="","",IFERROR(INDEX(Deviz!$D$5:$D$204,MATCH(C788,Deviz!$B$5:$B$204,0)),""))</f>
        <v/>
      </c>
      <c r="F788" s="23" t="str">
        <f>IF(C788="","",IFERROR(INDEX(Deviz!$F$5:$F$204,MATCH(C788,Deviz!$B$5:$B$204,0)),""))</f>
        <v/>
      </c>
      <c r="G788" s="24"/>
      <c r="H788" s="23" t="str">
        <f t="shared" si="12"/>
        <v/>
      </c>
      <c r="I788" s="20"/>
      <c r="J788" s="25"/>
      <c r="K788" s="26" t="str">
        <f>IF(B788="","",TRIM(IF(AND(C788&lt;&gt;"",D788=""),"Cod inexistent în deviz. ","")&amp;IF(N(G788)&lt;=0,"Lipsește cantitatea. ","")&amp;IF(I788&lt;&gt;"Da","Neconfirmat de beneficiar. ","")&amp;IF(AND(C788&lt;&gt;"",D788&lt;&gt;""),IF(AND(INDEX(Deviz!$H$5:$H$204,MATCH(C788,Deviz!$B$5:$B$204,0))="Suplimentar",INDEX(Deviz!$I$5:$I$204,MATCH(C788,Deviz!$B$5:$B$204,0))&lt;&gt;"Da"),"Suplimentar neaprobat. ",""),"")))</f>
        <v/>
      </c>
    </row>
    <row r="789" spans="1:11" x14ac:dyDescent="0.2">
      <c r="A789" s="1" t="str">
        <f>IF(B789="","",B789&amp;"|"&amp;COUNTIF(INDEX($B:$B,5):B789,B789))</f>
        <v/>
      </c>
      <c r="B789" s="20"/>
      <c r="C789" s="20"/>
      <c r="D789" s="21" t="str">
        <f>IF(C789="","",IFERROR(INDEX(Deviz!$C$5:$C$204,MATCH(C789,Deviz!$B$5:$B$204,0)),""))</f>
        <v/>
      </c>
      <c r="E789" s="22" t="str">
        <f>IF(C789="","",IFERROR(INDEX(Deviz!$D$5:$D$204,MATCH(C789,Deviz!$B$5:$B$204,0)),""))</f>
        <v/>
      </c>
      <c r="F789" s="23" t="str">
        <f>IF(C789="","",IFERROR(INDEX(Deviz!$F$5:$F$204,MATCH(C789,Deviz!$B$5:$B$204,0)),""))</f>
        <v/>
      </c>
      <c r="G789" s="24"/>
      <c r="H789" s="23" t="str">
        <f t="shared" si="12"/>
        <v/>
      </c>
      <c r="I789" s="20"/>
      <c r="J789" s="25"/>
      <c r="K789" s="26" t="str">
        <f>IF(B789="","",TRIM(IF(AND(C789&lt;&gt;"",D789=""),"Cod inexistent în deviz. ","")&amp;IF(N(G789)&lt;=0,"Lipsește cantitatea. ","")&amp;IF(I789&lt;&gt;"Da","Neconfirmat de beneficiar. ","")&amp;IF(AND(C789&lt;&gt;"",D789&lt;&gt;""),IF(AND(INDEX(Deviz!$H$5:$H$204,MATCH(C789,Deviz!$B$5:$B$204,0))="Suplimentar",INDEX(Deviz!$I$5:$I$204,MATCH(C789,Deviz!$B$5:$B$204,0))&lt;&gt;"Da"),"Suplimentar neaprobat. ",""),"")))</f>
        <v/>
      </c>
    </row>
    <row r="790" spans="1:11" x14ac:dyDescent="0.2">
      <c r="A790" s="1" t="str">
        <f>IF(B790="","",B790&amp;"|"&amp;COUNTIF(INDEX($B:$B,5):B790,B790))</f>
        <v/>
      </c>
      <c r="B790" s="20"/>
      <c r="C790" s="20"/>
      <c r="D790" s="21" t="str">
        <f>IF(C790="","",IFERROR(INDEX(Deviz!$C$5:$C$204,MATCH(C790,Deviz!$B$5:$B$204,0)),""))</f>
        <v/>
      </c>
      <c r="E790" s="22" t="str">
        <f>IF(C790="","",IFERROR(INDEX(Deviz!$D$5:$D$204,MATCH(C790,Deviz!$B$5:$B$204,0)),""))</f>
        <v/>
      </c>
      <c r="F790" s="23" t="str">
        <f>IF(C790="","",IFERROR(INDEX(Deviz!$F$5:$F$204,MATCH(C790,Deviz!$B$5:$B$204,0)),""))</f>
        <v/>
      </c>
      <c r="G790" s="24"/>
      <c r="H790" s="23" t="str">
        <f t="shared" si="12"/>
        <v/>
      </c>
      <c r="I790" s="20"/>
      <c r="J790" s="25"/>
      <c r="K790" s="26" t="str">
        <f>IF(B790="","",TRIM(IF(AND(C790&lt;&gt;"",D790=""),"Cod inexistent în deviz. ","")&amp;IF(N(G790)&lt;=0,"Lipsește cantitatea. ","")&amp;IF(I790&lt;&gt;"Da","Neconfirmat de beneficiar. ","")&amp;IF(AND(C790&lt;&gt;"",D790&lt;&gt;""),IF(AND(INDEX(Deviz!$H$5:$H$204,MATCH(C790,Deviz!$B$5:$B$204,0))="Suplimentar",INDEX(Deviz!$I$5:$I$204,MATCH(C790,Deviz!$B$5:$B$204,0))&lt;&gt;"Da"),"Suplimentar neaprobat. ",""),"")))</f>
        <v/>
      </c>
    </row>
    <row r="791" spans="1:11" x14ac:dyDescent="0.2">
      <c r="A791" s="1" t="str">
        <f>IF(B791="","",B791&amp;"|"&amp;COUNTIF(INDEX($B:$B,5):B791,B791))</f>
        <v/>
      </c>
      <c r="B791" s="20"/>
      <c r="C791" s="20"/>
      <c r="D791" s="21" t="str">
        <f>IF(C791="","",IFERROR(INDEX(Deviz!$C$5:$C$204,MATCH(C791,Deviz!$B$5:$B$204,0)),""))</f>
        <v/>
      </c>
      <c r="E791" s="22" t="str">
        <f>IF(C791="","",IFERROR(INDEX(Deviz!$D$5:$D$204,MATCH(C791,Deviz!$B$5:$B$204,0)),""))</f>
        <v/>
      </c>
      <c r="F791" s="23" t="str">
        <f>IF(C791="","",IFERROR(INDEX(Deviz!$F$5:$F$204,MATCH(C791,Deviz!$B$5:$B$204,0)),""))</f>
        <v/>
      </c>
      <c r="G791" s="24"/>
      <c r="H791" s="23" t="str">
        <f t="shared" si="12"/>
        <v/>
      </c>
      <c r="I791" s="20"/>
      <c r="J791" s="25"/>
      <c r="K791" s="26" t="str">
        <f>IF(B791="","",TRIM(IF(AND(C791&lt;&gt;"",D791=""),"Cod inexistent în deviz. ","")&amp;IF(N(G791)&lt;=0,"Lipsește cantitatea. ","")&amp;IF(I791&lt;&gt;"Da","Neconfirmat de beneficiar. ","")&amp;IF(AND(C791&lt;&gt;"",D791&lt;&gt;""),IF(AND(INDEX(Deviz!$H$5:$H$204,MATCH(C791,Deviz!$B$5:$B$204,0))="Suplimentar",INDEX(Deviz!$I$5:$I$204,MATCH(C791,Deviz!$B$5:$B$204,0))&lt;&gt;"Da"),"Suplimentar neaprobat. ",""),"")))</f>
        <v/>
      </c>
    </row>
    <row r="792" spans="1:11" x14ac:dyDescent="0.2">
      <c r="A792" s="1" t="str">
        <f>IF(B792="","",B792&amp;"|"&amp;COUNTIF(INDEX($B:$B,5):B792,B792))</f>
        <v/>
      </c>
      <c r="B792" s="20"/>
      <c r="C792" s="20"/>
      <c r="D792" s="21" t="str">
        <f>IF(C792="","",IFERROR(INDEX(Deviz!$C$5:$C$204,MATCH(C792,Deviz!$B$5:$B$204,0)),""))</f>
        <v/>
      </c>
      <c r="E792" s="22" t="str">
        <f>IF(C792="","",IFERROR(INDEX(Deviz!$D$5:$D$204,MATCH(C792,Deviz!$B$5:$B$204,0)),""))</f>
        <v/>
      </c>
      <c r="F792" s="23" t="str">
        <f>IF(C792="","",IFERROR(INDEX(Deviz!$F$5:$F$204,MATCH(C792,Deviz!$B$5:$B$204,0)),""))</f>
        <v/>
      </c>
      <c r="G792" s="24"/>
      <c r="H792" s="23" t="str">
        <f t="shared" si="12"/>
        <v/>
      </c>
      <c r="I792" s="20"/>
      <c r="J792" s="25"/>
      <c r="K792" s="26" t="str">
        <f>IF(B792="","",TRIM(IF(AND(C792&lt;&gt;"",D792=""),"Cod inexistent în deviz. ","")&amp;IF(N(G792)&lt;=0,"Lipsește cantitatea. ","")&amp;IF(I792&lt;&gt;"Da","Neconfirmat de beneficiar. ","")&amp;IF(AND(C792&lt;&gt;"",D792&lt;&gt;""),IF(AND(INDEX(Deviz!$H$5:$H$204,MATCH(C792,Deviz!$B$5:$B$204,0))="Suplimentar",INDEX(Deviz!$I$5:$I$204,MATCH(C792,Deviz!$B$5:$B$204,0))&lt;&gt;"Da"),"Suplimentar neaprobat. ",""),"")))</f>
        <v/>
      </c>
    </row>
    <row r="793" spans="1:11" x14ac:dyDescent="0.2">
      <c r="A793" s="1" t="str">
        <f>IF(B793="","",B793&amp;"|"&amp;COUNTIF(INDEX($B:$B,5):B793,B793))</f>
        <v/>
      </c>
      <c r="B793" s="20"/>
      <c r="C793" s="20"/>
      <c r="D793" s="21" t="str">
        <f>IF(C793="","",IFERROR(INDEX(Deviz!$C$5:$C$204,MATCH(C793,Deviz!$B$5:$B$204,0)),""))</f>
        <v/>
      </c>
      <c r="E793" s="22" t="str">
        <f>IF(C793="","",IFERROR(INDEX(Deviz!$D$5:$D$204,MATCH(C793,Deviz!$B$5:$B$204,0)),""))</f>
        <v/>
      </c>
      <c r="F793" s="23" t="str">
        <f>IF(C793="","",IFERROR(INDEX(Deviz!$F$5:$F$204,MATCH(C793,Deviz!$B$5:$B$204,0)),""))</f>
        <v/>
      </c>
      <c r="G793" s="24"/>
      <c r="H793" s="23" t="str">
        <f t="shared" si="12"/>
        <v/>
      </c>
      <c r="I793" s="20"/>
      <c r="J793" s="25"/>
      <c r="K793" s="26" t="str">
        <f>IF(B793="","",TRIM(IF(AND(C793&lt;&gt;"",D793=""),"Cod inexistent în deviz. ","")&amp;IF(N(G793)&lt;=0,"Lipsește cantitatea. ","")&amp;IF(I793&lt;&gt;"Da","Neconfirmat de beneficiar. ","")&amp;IF(AND(C793&lt;&gt;"",D793&lt;&gt;""),IF(AND(INDEX(Deviz!$H$5:$H$204,MATCH(C793,Deviz!$B$5:$B$204,0))="Suplimentar",INDEX(Deviz!$I$5:$I$204,MATCH(C793,Deviz!$B$5:$B$204,0))&lt;&gt;"Da"),"Suplimentar neaprobat. ",""),"")))</f>
        <v/>
      </c>
    </row>
    <row r="794" spans="1:11" x14ac:dyDescent="0.2">
      <c r="A794" s="1" t="str">
        <f>IF(B794="","",B794&amp;"|"&amp;COUNTIF(INDEX($B:$B,5):B794,B794))</f>
        <v/>
      </c>
      <c r="B794" s="20"/>
      <c r="C794" s="20"/>
      <c r="D794" s="21" t="str">
        <f>IF(C794="","",IFERROR(INDEX(Deviz!$C$5:$C$204,MATCH(C794,Deviz!$B$5:$B$204,0)),""))</f>
        <v/>
      </c>
      <c r="E794" s="22" t="str">
        <f>IF(C794="","",IFERROR(INDEX(Deviz!$D$5:$D$204,MATCH(C794,Deviz!$B$5:$B$204,0)),""))</f>
        <v/>
      </c>
      <c r="F794" s="23" t="str">
        <f>IF(C794="","",IFERROR(INDEX(Deviz!$F$5:$F$204,MATCH(C794,Deviz!$B$5:$B$204,0)),""))</f>
        <v/>
      </c>
      <c r="G794" s="24"/>
      <c r="H794" s="23" t="str">
        <f t="shared" si="12"/>
        <v/>
      </c>
      <c r="I794" s="20"/>
      <c r="J794" s="25"/>
      <c r="K794" s="26" t="str">
        <f>IF(B794="","",TRIM(IF(AND(C794&lt;&gt;"",D794=""),"Cod inexistent în deviz. ","")&amp;IF(N(G794)&lt;=0,"Lipsește cantitatea. ","")&amp;IF(I794&lt;&gt;"Da","Neconfirmat de beneficiar. ","")&amp;IF(AND(C794&lt;&gt;"",D794&lt;&gt;""),IF(AND(INDEX(Deviz!$H$5:$H$204,MATCH(C794,Deviz!$B$5:$B$204,0))="Suplimentar",INDEX(Deviz!$I$5:$I$204,MATCH(C794,Deviz!$B$5:$B$204,0))&lt;&gt;"Da"),"Suplimentar neaprobat. ",""),"")))</f>
        <v/>
      </c>
    </row>
    <row r="795" spans="1:11" x14ac:dyDescent="0.2">
      <c r="A795" s="1" t="str">
        <f>IF(B795="","",B795&amp;"|"&amp;COUNTIF(INDEX($B:$B,5):B795,B795))</f>
        <v/>
      </c>
      <c r="B795" s="20"/>
      <c r="C795" s="20"/>
      <c r="D795" s="21" t="str">
        <f>IF(C795="","",IFERROR(INDEX(Deviz!$C$5:$C$204,MATCH(C795,Deviz!$B$5:$B$204,0)),""))</f>
        <v/>
      </c>
      <c r="E795" s="22" t="str">
        <f>IF(C795="","",IFERROR(INDEX(Deviz!$D$5:$D$204,MATCH(C795,Deviz!$B$5:$B$204,0)),""))</f>
        <v/>
      </c>
      <c r="F795" s="23" t="str">
        <f>IF(C795="","",IFERROR(INDEX(Deviz!$F$5:$F$204,MATCH(C795,Deviz!$B$5:$B$204,0)),""))</f>
        <v/>
      </c>
      <c r="G795" s="24"/>
      <c r="H795" s="23" t="str">
        <f t="shared" si="12"/>
        <v/>
      </c>
      <c r="I795" s="20"/>
      <c r="J795" s="25"/>
      <c r="K795" s="26" t="str">
        <f>IF(B795="","",TRIM(IF(AND(C795&lt;&gt;"",D795=""),"Cod inexistent în deviz. ","")&amp;IF(N(G795)&lt;=0,"Lipsește cantitatea. ","")&amp;IF(I795&lt;&gt;"Da","Neconfirmat de beneficiar. ","")&amp;IF(AND(C795&lt;&gt;"",D795&lt;&gt;""),IF(AND(INDEX(Deviz!$H$5:$H$204,MATCH(C795,Deviz!$B$5:$B$204,0))="Suplimentar",INDEX(Deviz!$I$5:$I$204,MATCH(C795,Deviz!$B$5:$B$204,0))&lt;&gt;"Da"),"Suplimentar neaprobat. ",""),"")))</f>
        <v/>
      </c>
    </row>
    <row r="796" spans="1:11" x14ac:dyDescent="0.2">
      <c r="A796" s="1" t="str">
        <f>IF(B796="","",B796&amp;"|"&amp;COUNTIF(INDEX($B:$B,5):B796,B796))</f>
        <v/>
      </c>
      <c r="B796" s="20"/>
      <c r="C796" s="20"/>
      <c r="D796" s="21" t="str">
        <f>IF(C796="","",IFERROR(INDEX(Deviz!$C$5:$C$204,MATCH(C796,Deviz!$B$5:$B$204,0)),""))</f>
        <v/>
      </c>
      <c r="E796" s="22" t="str">
        <f>IF(C796="","",IFERROR(INDEX(Deviz!$D$5:$D$204,MATCH(C796,Deviz!$B$5:$B$204,0)),""))</f>
        <v/>
      </c>
      <c r="F796" s="23" t="str">
        <f>IF(C796="","",IFERROR(INDEX(Deviz!$F$5:$F$204,MATCH(C796,Deviz!$B$5:$B$204,0)),""))</f>
        <v/>
      </c>
      <c r="G796" s="24"/>
      <c r="H796" s="23" t="str">
        <f t="shared" si="12"/>
        <v/>
      </c>
      <c r="I796" s="20"/>
      <c r="J796" s="25"/>
      <c r="K796" s="26" t="str">
        <f>IF(B796="","",TRIM(IF(AND(C796&lt;&gt;"",D796=""),"Cod inexistent în deviz. ","")&amp;IF(N(G796)&lt;=0,"Lipsește cantitatea. ","")&amp;IF(I796&lt;&gt;"Da","Neconfirmat de beneficiar. ","")&amp;IF(AND(C796&lt;&gt;"",D796&lt;&gt;""),IF(AND(INDEX(Deviz!$H$5:$H$204,MATCH(C796,Deviz!$B$5:$B$204,0))="Suplimentar",INDEX(Deviz!$I$5:$I$204,MATCH(C796,Deviz!$B$5:$B$204,0))&lt;&gt;"Da"),"Suplimentar neaprobat. ",""),"")))</f>
        <v/>
      </c>
    </row>
    <row r="797" spans="1:11" x14ac:dyDescent="0.2">
      <c r="A797" s="1" t="str">
        <f>IF(B797="","",B797&amp;"|"&amp;COUNTIF(INDEX($B:$B,5):B797,B797))</f>
        <v/>
      </c>
      <c r="B797" s="20"/>
      <c r="C797" s="20"/>
      <c r="D797" s="21" t="str">
        <f>IF(C797="","",IFERROR(INDEX(Deviz!$C$5:$C$204,MATCH(C797,Deviz!$B$5:$B$204,0)),""))</f>
        <v/>
      </c>
      <c r="E797" s="22" t="str">
        <f>IF(C797="","",IFERROR(INDEX(Deviz!$D$5:$D$204,MATCH(C797,Deviz!$B$5:$B$204,0)),""))</f>
        <v/>
      </c>
      <c r="F797" s="23" t="str">
        <f>IF(C797="","",IFERROR(INDEX(Deviz!$F$5:$F$204,MATCH(C797,Deviz!$B$5:$B$204,0)),""))</f>
        <v/>
      </c>
      <c r="G797" s="24"/>
      <c r="H797" s="23" t="str">
        <f t="shared" si="12"/>
        <v/>
      </c>
      <c r="I797" s="20"/>
      <c r="J797" s="25"/>
      <c r="K797" s="26" t="str">
        <f>IF(B797="","",TRIM(IF(AND(C797&lt;&gt;"",D797=""),"Cod inexistent în deviz. ","")&amp;IF(N(G797)&lt;=0,"Lipsește cantitatea. ","")&amp;IF(I797&lt;&gt;"Da","Neconfirmat de beneficiar. ","")&amp;IF(AND(C797&lt;&gt;"",D797&lt;&gt;""),IF(AND(INDEX(Deviz!$H$5:$H$204,MATCH(C797,Deviz!$B$5:$B$204,0))="Suplimentar",INDEX(Deviz!$I$5:$I$204,MATCH(C797,Deviz!$B$5:$B$204,0))&lt;&gt;"Da"),"Suplimentar neaprobat. ",""),"")))</f>
        <v/>
      </c>
    </row>
    <row r="798" spans="1:11" x14ac:dyDescent="0.2">
      <c r="A798" s="1" t="str">
        <f>IF(B798="","",B798&amp;"|"&amp;COUNTIF(INDEX($B:$B,5):B798,B798))</f>
        <v/>
      </c>
      <c r="B798" s="20"/>
      <c r="C798" s="20"/>
      <c r="D798" s="21" t="str">
        <f>IF(C798="","",IFERROR(INDEX(Deviz!$C$5:$C$204,MATCH(C798,Deviz!$B$5:$B$204,0)),""))</f>
        <v/>
      </c>
      <c r="E798" s="22" t="str">
        <f>IF(C798="","",IFERROR(INDEX(Deviz!$D$5:$D$204,MATCH(C798,Deviz!$B$5:$B$204,0)),""))</f>
        <v/>
      </c>
      <c r="F798" s="23" t="str">
        <f>IF(C798="","",IFERROR(INDEX(Deviz!$F$5:$F$204,MATCH(C798,Deviz!$B$5:$B$204,0)),""))</f>
        <v/>
      </c>
      <c r="G798" s="24"/>
      <c r="H798" s="23" t="str">
        <f t="shared" si="12"/>
        <v/>
      </c>
      <c r="I798" s="20"/>
      <c r="J798" s="25"/>
      <c r="K798" s="26" t="str">
        <f>IF(B798="","",TRIM(IF(AND(C798&lt;&gt;"",D798=""),"Cod inexistent în deviz. ","")&amp;IF(N(G798)&lt;=0,"Lipsește cantitatea. ","")&amp;IF(I798&lt;&gt;"Da","Neconfirmat de beneficiar. ","")&amp;IF(AND(C798&lt;&gt;"",D798&lt;&gt;""),IF(AND(INDEX(Deviz!$H$5:$H$204,MATCH(C798,Deviz!$B$5:$B$204,0))="Suplimentar",INDEX(Deviz!$I$5:$I$204,MATCH(C798,Deviz!$B$5:$B$204,0))&lt;&gt;"Da"),"Suplimentar neaprobat. ",""),"")))</f>
        <v/>
      </c>
    </row>
    <row r="799" spans="1:11" x14ac:dyDescent="0.2">
      <c r="A799" s="1" t="str">
        <f>IF(B799="","",B799&amp;"|"&amp;COUNTIF(INDEX($B:$B,5):B799,B799))</f>
        <v/>
      </c>
      <c r="B799" s="20"/>
      <c r="C799" s="20"/>
      <c r="D799" s="21" t="str">
        <f>IF(C799="","",IFERROR(INDEX(Deviz!$C$5:$C$204,MATCH(C799,Deviz!$B$5:$B$204,0)),""))</f>
        <v/>
      </c>
      <c r="E799" s="22" t="str">
        <f>IF(C799="","",IFERROR(INDEX(Deviz!$D$5:$D$204,MATCH(C799,Deviz!$B$5:$B$204,0)),""))</f>
        <v/>
      </c>
      <c r="F799" s="23" t="str">
        <f>IF(C799="","",IFERROR(INDEX(Deviz!$F$5:$F$204,MATCH(C799,Deviz!$B$5:$B$204,0)),""))</f>
        <v/>
      </c>
      <c r="G799" s="24"/>
      <c r="H799" s="23" t="str">
        <f t="shared" si="12"/>
        <v/>
      </c>
      <c r="I799" s="20"/>
      <c r="J799" s="25"/>
      <c r="K799" s="26" t="str">
        <f>IF(B799="","",TRIM(IF(AND(C799&lt;&gt;"",D799=""),"Cod inexistent în deviz. ","")&amp;IF(N(G799)&lt;=0,"Lipsește cantitatea. ","")&amp;IF(I799&lt;&gt;"Da","Neconfirmat de beneficiar. ","")&amp;IF(AND(C799&lt;&gt;"",D799&lt;&gt;""),IF(AND(INDEX(Deviz!$H$5:$H$204,MATCH(C799,Deviz!$B$5:$B$204,0))="Suplimentar",INDEX(Deviz!$I$5:$I$204,MATCH(C799,Deviz!$B$5:$B$204,0))&lt;&gt;"Da"),"Suplimentar neaprobat. ",""),"")))</f>
        <v/>
      </c>
    </row>
    <row r="800" spans="1:11" x14ac:dyDescent="0.2">
      <c r="A800" s="1" t="str">
        <f>IF(B800="","",B800&amp;"|"&amp;COUNTIF(INDEX($B:$B,5):B800,B800))</f>
        <v/>
      </c>
      <c r="B800" s="20"/>
      <c r="C800" s="20"/>
      <c r="D800" s="21" t="str">
        <f>IF(C800="","",IFERROR(INDEX(Deviz!$C$5:$C$204,MATCH(C800,Deviz!$B$5:$B$204,0)),""))</f>
        <v/>
      </c>
      <c r="E800" s="22" t="str">
        <f>IF(C800="","",IFERROR(INDEX(Deviz!$D$5:$D$204,MATCH(C800,Deviz!$B$5:$B$204,0)),""))</f>
        <v/>
      </c>
      <c r="F800" s="23" t="str">
        <f>IF(C800="","",IFERROR(INDEX(Deviz!$F$5:$F$204,MATCH(C800,Deviz!$B$5:$B$204,0)),""))</f>
        <v/>
      </c>
      <c r="G800" s="24"/>
      <c r="H800" s="23" t="str">
        <f t="shared" si="12"/>
        <v/>
      </c>
      <c r="I800" s="20"/>
      <c r="J800" s="25"/>
      <c r="K800" s="26" t="str">
        <f>IF(B800="","",TRIM(IF(AND(C800&lt;&gt;"",D800=""),"Cod inexistent în deviz. ","")&amp;IF(N(G800)&lt;=0,"Lipsește cantitatea. ","")&amp;IF(I800&lt;&gt;"Da","Neconfirmat de beneficiar. ","")&amp;IF(AND(C800&lt;&gt;"",D800&lt;&gt;""),IF(AND(INDEX(Deviz!$H$5:$H$204,MATCH(C800,Deviz!$B$5:$B$204,0))="Suplimentar",INDEX(Deviz!$I$5:$I$204,MATCH(C800,Deviz!$B$5:$B$204,0))&lt;&gt;"Da"),"Suplimentar neaprobat. ",""),"")))</f>
        <v/>
      </c>
    </row>
    <row r="801" spans="1:11" x14ac:dyDescent="0.2">
      <c r="A801" s="1" t="str">
        <f>IF(B801="","",B801&amp;"|"&amp;COUNTIF(INDEX($B:$B,5):B801,B801))</f>
        <v/>
      </c>
      <c r="B801" s="20"/>
      <c r="C801" s="20"/>
      <c r="D801" s="21" t="str">
        <f>IF(C801="","",IFERROR(INDEX(Deviz!$C$5:$C$204,MATCH(C801,Deviz!$B$5:$B$204,0)),""))</f>
        <v/>
      </c>
      <c r="E801" s="22" t="str">
        <f>IF(C801="","",IFERROR(INDEX(Deviz!$D$5:$D$204,MATCH(C801,Deviz!$B$5:$B$204,0)),""))</f>
        <v/>
      </c>
      <c r="F801" s="23" t="str">
        <f>IF(C801="","",IFERROR(INDEX(Deviz!$F$5:$F$204,MATCH(C801,Deviz!$B$5:$B$204,0)),""))</f>
        <v/>
      </c>
      <c r="G801" s="24"/>
      <c r="H801" s="23" t="str">
        <f t="shared" si="12"/>
        <v/>
      </c>
      <c r="I801" s="20"/>
      <c r="J801" s="25"/>
      <c r="K801" s="26" t="str">
        <f>IF(B801="","",TRIM(IF(AND(C801&lt;&gt;"",D801=""),"Cod inexistent în deviz. ","")&amp;IF(N(G801)&lt;=0,"Lipsește cantitatea. ","")&amp;IF(I801&lt;&gt;"Da","Neconfirmat de beneficiar. ","")&amp;IF(AND(C801&lt;&gt;"",D801&lt;&gt;""),IF(AND(INDEX(Deviz!$H$5:$H$204,MATCH(C801,Deviz!$B$5:$B$204,0))="Suplimentar",INDEX(Deviz!$I$5:$I$204,MATCH(C801,Deviz!$B$5:$B$204,0))&lt;&gt;"Da"),"Suplimentar neaprobat. ",""),"")))</f>
        <v/>
      </c>
    </row>
    <row r="802" spans="1:11" x14ac:dyDescent="0.2">
      <c r="A802" s="1" t="str">
        <f>IF(B802="","",B802&amp;"|"&amp;COUNTIF(INDEX($B:$B,5):B802,B802))</f>
        <v/>
      </c>
      <c r="B802" s="20"/>
      <c r="C802" s="20"/>
      <c r="D802" s="21" t="str">
        <f>IF(C802="","",IFERROR(INDEX(Deviz!$C$5:$C$204,MATCH(C802,Deviz!$B$5:$B$204,0)),""))</f>
        <v/>
      </c>
      <c r="E802" s="22" t="str">
        <f>IF(C802="","",IFERROR(INDEX(Deviz!$D$5:$D$204,MATCH(C802,Deviz!$B$5:$B$204,0)),""))</f>
        <v/>
      </c>
      <c r="F802" s="23" t="str">
        <f>IF(C802="","",IFERROR(INDEX(Deviz!$F$5:$F$204,MATCH(C802,Deviz!$B$5:$B$204,0)),""))</f>
        <v/>
      </c>
      <c r="G802" s="24"/>
      <c r="H802" s="23" t="str">
        <f t="shared" si="12"/>
        <v/>
      </c>
      <c r="I802" s="20"/>
      <c r="J802" s="25"/>
      <c r="K802" s="26" t="str">
        <f>IF(B802="","",TRIM(IF(AND(C802&lt;&gt;"",D802=""),"Cod inexistent în deviz. ","")&amp;IF(N(G802)&lt;=0,"Lipsește cantitatea. ","")&amp;IF(I802&lt;&gt;"Da","Neconfirmat de beneficiar. ","")&amp;IF(AND(C802&lt;&gt;"",D802&lt;&gt;""),IF(AND(INDEX(Deviz!$H$5:$H$204,MATCH(C802,Deviz!$B$5:$B$204,0))="Suplimentar",INDEX(Deviz!$I$5:$I$204,MATCH(C802,Deviz!$B$5:$B$204,0))&lt;&gt;"Da"),"Suplimentar neaprobat. ",""),"")))</f>
        <v/>
      </c>
    </row>
    <row r="803" spans="1:11" x14ac:dyDescent="0.2">
      <c r="A803" s="1" t="str">
        <f>IF(B803="","",B803&amp;"|"&amp;COUNTIF(INDEX($B:$B,5):B803,B803))</f>
        <v/>
      </c>
      <c r="B803" s="20"/>
      <c r="C803" s="20"/>
      <c r="D803" s="21" t="str">
        <f>IF(C803="","",IFERROR(INDEX(Deviz!$C$5:$C$204,MATCH(C803,Deviz!$B$5:$B$204,0)),""))</f>
        <v/>
      </c>
      <c r="E803" s="22" t="str">
        <f>IF(C803="","",IFERROR(INDEX(Deviz!$D$5:$D$204,MATCH(C803,Deviz!$B$5:$B$204,0)),""))</f>
        <v/>
      </c>
      <c r="F803" s="23" t="str">
        <f>IF(C803="","",IFERROR(INDEX(Deviz!$F$5:$F$204,MATCH(C803,Deviz!$B$5:$B$204,0)),""))</f>
        <v/>
      </c>
      <c r="G803" s="24"/>
      <c r="H803" s="23" t="str">
        <f t="shared" si="12"/>
        <v/>
      </c>
      <c r="I803" s="20"/>
      <c r="J803" s="25"/>
      <c r="K803" s="26" t="str">
        <f>IF(B803="","",TRIM(IF(AND(C803&lt;&gt;"",D803=""),"Cod inexistent în deviz. ","")&amp;IF(N(G803)&lt;=0,"Lipsește cantitatea. ","")&amp;IF(I803&lt;&gt;"Da","Neconfirmat de beneficiar. ","")&amp;IF(AND(C803&lt;&gt;"",D803&lt;&gt;""),IF(AND(INDEX(Deviz!$H$5:$H$204,MATCH(C803,Deviz!$B$5:$B$204,0))="Suplimentar",INDEX(Deviz!$I$5:$I$204,MATCH(C803,Deviz!$B$5:$B$204,0))&lt;&gt;"Da"),"Suplimentar neaprobat. ",""),"")))</f>
        <v/>
      </c>
    </row>
    <row r="804" spans="1:11" x14ac:dyDescent="0.2">
      <c r="A804" s="1" t="str">
        <f>IF(B804="","",B804&amp;"|"&amp;COUNTIF(INDEX($B:$B,5):B804,B804))</f>
        <v/>
      </c>
      <c r="B804" s="20"/>
      <c r="C804" s="20"/>
      <c r="D804" s="21" t="str">
        <f>IF(C804="","",IFERROR(INDEX(Deviz!$C$5:$C$204,MATCH(C804,Deviz!$B$5:$B$204,0)),""))</f>
        <v/>
      </c>
      <c r="E804" s="22" t="str">
        <f>IF(C804="","",IFERROR(INDEX(Deviz!$D$5:$D$204,MATCH(C804,Deviz!$B$5:$B$204,0)),""))</f>
        <v/>
      </c>
      <c r="F804" s="23" t="str">
        <f>IF(C804="","",IFERROR(INDEX(Deviz!$F$5:$F$204,MATCH(C804,Deviz!$B$5:$B$204,0)),""))</f>
        <v/>
      </c>
      <c r="G804" s="24"/>
      <c r="H804" s="23" t="str">
        <f t="shared" si="12"/>
        <v/>
      </c>
      <c r="I804" s="20"/>
      <c r="J804" s="25"/>
      <c r="K804" s="26" t="str">
        <f>IF(B804="","",TRIM(IF(AND(C804&lt;&gt;"",D804=""),"Cod inexistent în deviz. ","")&amp;IF(N(G804)&lt;=0,"Lipsește cantitatea. ","")&amp;IF(I804&lt;&gt;"Da","Neconfirmat de beneficiar. ","")&amp;IF(AND(C804&lt;&gt;"",D804&lt;&gt;""),IF(AND(INDEX(Deviz!$H$5:$H$204,MATCH(C804,Deviz!$B$5:$B$204,0))="Suplimentar",INDEX(Deviz!$I$5:$I$204,MATCH(C804,Deviz!$B$5:$B$204,0))&lt;&gt;"Da"),"Suplimentar neaprobat. ",""),"")))</f>
        <v/>
      </c>
    </row>
    <row r="805" spans="1:11" x14ac:dyDescent="0.2">
      <c r="A805" s="1" t="str">
        <f>IF(B805="","",B805&amp;"|"&amp;COUNTIF(INDEX($B:$B,5):B805,B805))</f>
        <v/>
      </c>
      <c r="B805" s="20"/>
      <c r="C805" s="20"/>
      <c r="D805" s="21" t="str">
        <f>IF(C805="","",IFERROR(INDEX(Deviz!$C$5:$C$204,MATCH(C805,Deviz!$B$5:$B$204,0)),""))</f>
        <v/>
      </c>
      <c r="E805" s="22" t="str">
        <f>IF(C805="","",IFERROR(INDEX(Deviz!$D$5:$D$204,MATCH(C805,Deviz!$B$5:$B$204,0)),""))</f>
        <v/>
      </c>
      <c r="F805" s="23" t="str">
        <f>IF(C805="","",IFERROR(INDEX(Deviz!$F$5:$F$204,MATCH(C805,Deviz!$B$5:$B$204,0)),""))</f>
        <v/>
      </c>
      <c r="G805" s="24"/>
      <c r="H805" s="23" t="str">
        <f t="shared" si="12"/>
        <v/>
      </c>
      <c r="I805" s="20"/>
      <c r="J805" s="25"/>
      <c r="K805" s="26" t="str">
        <f>IF(B805="","",TRIM(IF(AND(C805&lt;&gt;"",D805=""),"Cod inexistent în deviz. ","")&amp;IF(N(G805)&lt;=0,"Lipsește cantitatea. ","")&amp;IF(I805&lt;&gt;"Da","Neconfirmat de beneficiar. ","")&amp;IF(AND(C805&lt;&gt;"",D805&lt;&gt;""),IF(AND(INDEX(Deviz!$H$5:$H$204,MATCH(C805,Deviz!$B$5:$B$204,0))="Suplimentar",INDEX(Deviz!$I$5:$I$204,MATCH(C805,Deviz!$B$5:$B$204,0))&lt;&gt;"Da"),"Suplimentar neaprobat. ",""),"")))</f>
        <v/>
      </c>
    </row>
    <row r="806" spans="1:11" x14ac:dyDescent="0.2">
      <c r="A806" s="1" t="str">
        <f>IF(B806="","",B806&amp;"|"&amp;COUNTIF(INDEX($B:$B,5):B806,B806))</f>
        <v/>
      </c>
      <c r="B806" s="20"/>
      <c r="C806" s="20"/>
      <c r="D806" s="21" t="str">
        <f>IF(C806="","",IFERROR(INDEX(Deviz!$C$5:$C$204,MATCH(C806,Deviz!$B$5:$B$204,0)),""))</f>
        <v/>
      </c>
      <c r="E806" s="22" t="str">
        <f>IF(C806="","",IFERROR(INDEX(Deviz!$D$5:$D$204,MATCH(C806,Deviz!$B$5:$B$204,0)),""))</f>
        <v/>
      </c>
      <c r="F806" s="23" t="str">
        <f>IF(C806="","",IFERROR(INDEX(Deviz!$F$5:$F$204,MATCH(C806,Deviz!$B$5:$B$204,0)),""))</f>
        <v/>
      </c>
      <c r="G806" s="24"/>
      <c r="H806" s="23" t="str">
        <f t="shared" si="12"/>
        <v/>
      </c>
      <c r="I806" s="20"/>
      <c r="J806" s="25"/>
      <c r="K806" s="26" t="str">
        <f>IF(B806="","",TRIM(IF(AND(C806&lt;&gt;"",D806=""),"Cod inexistent în deviz. ","")&amp;IF(N(G806)&lt;=0,"Lipsește cantitatea. ","")&amp;IF(I806&lt;&gt;"Da","Neconfirmat de beneficiar. ","")&amp;IF(AND(C806&lt;&gt;"",D806&lt;&gt;""),IF(AND(INDEX(Deviz!$H$5:$H$204,MATCH(C806,Deviz!$B$5:$B$204,0))="Suplimentar",INDEX(Deviz!$I$5:$I$204,MATCH(C806,Deviz!$B$5:$B$204,0))&lt;&gt;"Da"),"Suplimentar neaprobat. ",""),"")))</f>
        <v/>
      </c>
    </row>
    <row r="807" spans="1:11" x14ac:dyDescent="0.2">
      <c r="A807" s="1" t="str">
        <f>IF(B807="","",B807&amp;"|"&amp;COUNTIF(INDEX($B:$B,5):B807,B807))</f>
        <v/>
      </c>
      <c r="B807" s="20"/>
      <c r="C807" s="20"/>
      <c r="D807" s="21" t="str">
        <f>IF(C807="","",IFERROR(INDEX(Deviz!$C$5:$C$204,MATCH(C807,Deviz!$B$5:$B$204,0)),""))</f>
        <v/>
      </c>
      <c r="E807" s="22" t="str">
        <f>IF(C807="","",IFERROR(INDEX(Deviz!$D$5:$D$204,MATCH(C807,Deviz!$B$5:$B$204,0)),""))</f>
        <v/>
      </c>
      <c r="F807" s="23" t="str">
        <f>IF(C807="","",IFERROR(INDEX(Deviz!$F$5:$F$204,MATCH(C807,Deviz!$B$5:$B$204,0)),""))</f>
        <v/>
      </c>
      <c r="G807" s="24"/>
      <c r="H807" s="23" t="str">
        <f t="shared" si="12"/>
        <v/>
      </c>
      <c r="I807" s="20"/>
      <c r="J807" s="25"/>
      <c r="K807" s="26" t="str">
        <f>IF(B807="","",TRIM(IF(AND(C807&lt;&gt;"",D807=""),"Cod inexistent în deviz. ","")&amp;IF(N(G807)&lt;=0,"Lipsește cantitatea. ","")&amp;IF(I807&lt;&gt;"Da","Neconfirmat de beneficiar. ","")&amp;IF(AND(C807&lt;&gt;"",D807&lt;&gt;""),IF(AND(INDEX(Deviz!$H$5:$H$204,MATCH(C807,Deviz!$B$5:$B$204,0))="Suplimentar",INDEX(Deviz!$I$5:$I$204,MATCH(C807,Deviz!$B$5:$B$204,0))&lt;&gt;"Da"),"Suplimentar neaprobat. ",""),"")))</f>
        <v/>
      </c>
    </row>
    <row r="808" spans="1:11" x14ac:dyDescent="0.2">
      <c r="A808" s="1" t="str">
        <f>IF(B808="","",B808&amp;"|"&amp;COUNTIF(INDEX($B:$B,5):B808,B808))</f>
        <v/>
      </c>
      <c r="B808" s="20"/>
      <c r="C808" s="20"/>
      <c r="D808" s="21" t="str">
        <f>IF(C808="","",IFERROR(INDEX(Deviz!$C$5:$C$204,MATCH(C808,Deviz!$B$5:$B$204,0)),""))</f>
        <v/>
      </c>
      <c r="E808" s="22" t="str">
        <f>IF(C808="","",IFERROR(INDEX(Deviz!$D$5:$D$204,MATCH(C808,Deviz!$B$5:$B$204,0)),""))</f>
        <v/>
      </c>
      <c r="F808" s="23" t="str">
        <f>IF(C808="","",IFERROR(INDEX(Deviz!$F$5:$F$204,MATCH(C808,Deviz!$B$5:$B$204,0)),""))</f>
        <v/>
      </c>
      <c r="G808" s="24"/>
      <c r="H808" s="23" t="str">
        <f t="shared" si="12"/>
        <v/>
      </c>
      <c r="I808" s="20"/>
      <c r="J808" s="25"/>
      <c r="K808" s="26" t="str">
        <f>IF(B808="","",TRIM(IF(AND(C808&lt;&gt;"",D808=""),"Cod inexistent în deviz. ","")&amp;IF(N(G808)&lt;=0,"Lipsește cantitatea. ","")&amp;IF(I808&lt;&gt;"Da","Neconfirmat de beneficiar. ","")&amp;IF(AND(C808&lt;&gt;"",D808&lt;&gt;""),IF(AND(INDEX(Deviz!$H$5:$H$204,MATCH(C808,Deviz!$B$5:$B$204,0))="Suplimentar",INDEX(Deviz!$I$5:$I$204,MATCH(C808,Deviz!$B$5:$B$204,0))&lt;&gt;"Da"),"Suplimentar neaprobat. ",""),"")))</f>
        <v/>
      </c>
    </row>
    <row r="809" spans="1:11" x14ac:dyDescent="0.2">
      <c r="A809" s="1" t="str">
        <f>IF(B809="","",B809&amp;"|"&amp;COUNTIF(INDEX($B:$B,5):B809,B809))</f>
        <v/>
      </c>
      <c r="B809" s="20"/>
      <c r="C809" s="20"/>
      <c r="D809" s="21" t="str">
        <f>IF(C809="","",IFERROR(INDEX(Deviz!$C$5:$C$204,MATCH(C809,Deviz!$B$5:$B$204,0)),""))</f>
        <v/>
      </c>
      <c r="E809" s="22" t="str">
        <f>IF(C809="","",IFERROR(INDEX(Deviz!$D$5:$D$204,MATCH(C809,Deviz!$B$5:$B$204,0)),""))</f>
        <v/>
      </c>
      <c r="F809" s="23" t="str">
        <f>IF(C809="","",IFERROR(INDEX(Deviz!$F$5:$F$204,MATCH(C809,Deviz!$B$5:$B$204,0)),""))</f>
        <v/>
      </c>
      <c r="G809" s="24"/>
      <c r="H809" s="23" t="str">
        <f t="shared" si="12"/>
        <v/>
      </c>
      <c r="I809" s="20"/>
      <c r="J809" s="25"/>
      <c r="K809" s="26" t="str">
        <f>IF(B809="","",TRIM(IF(AND(C809&lt;&gt;"",D809=""),"Cod inexistent în deviz. ","")&amp;IF(N(G809)&lt;=0,"Lipsește cantitatea. ","")&amp;IF(I809&lt;&gt;"Da","Neconfirmat de beneficiar. ","")&amp;IF(AND(C809&lt;&gt;"",D809&lt;&gt;""),IF(AND(INDEX(Deviz!$H$5:$H$204,MATCH(C809,Deviz!$B$5:$B$204,0))="Suplimentar",INDEX(Deviz!$I$5:$I$204,MATCH(C809,Deviz!$B$5:$B$204,0))&lt;&gt;"Da"),"Suplimentar neaprobat. ",""),"")))</f>
        <v/>
      </c>
    </row>
    <row r="810" spans="1:11" x14ac:dyDescent="0.2">
      <c r="A810" s="1" t="str">
        <f>IF(B810="","",B810&amp;"|"&amp;COUNTIF(INDEX($B:$B,5):B810,B810))</f>
        <v/>
      </c>
      <c r="B810" s="20"/>
      <c r="C810" s="20"/>
      <c r="D810" s="21" t="str">
        <f>IF(C810="","",IFERROR(INDEX(Deviz!$C$5:$C$204,MATCH(C810,Deviz!$B$5:$B$204,0)),""))</f>
        <v/>
      </c>
      <c r="E810" s="22" t="str">
        <f>IF(C810="","",IFERROR(INDEX(Deviz!$D$5:$D$204,MATCH(C810,Deviz!$B$5:$B$204,0)),""))</f>
        <v/>
      </c>
      <c r="F810" s="23" t="str">
        <f>IF(C810="","",IFERROR(INDEX(Deviz!$F$5:$F$204,MATCH(C810,Deviz!$B$5:$B$204,0)),""))</f>
        <v/>
      </c>
      <c r="G810" s="24"/>
      <c r="H810" s="23" t="str">
        <f t="shared" si="12"/>
        <v/>
      </c>
      <c r="I810" s="20"/>
      <c r="J810" s="25"/>
      <c r="K810" s="26" t="str">
        <f>IF(B810="","",TRIM(IF(AND(C810&lt;&gt;"",D810=""),"Cod inexistent în deviz. ","")&amp;IF(N(G810)&lt;=0,"Lipsește cantitatea. ","")&amp;IF(I810&lt;&gt;"Da","Neconfirmat de beneficiar. ","")&amp;IF(AND(C810&lt;&gt;"",D810&lt;&gt;""),IF(AND(INDEX(Deviz!$H$5:$H$204,MATCH(C810,Deviz!$B$5:$B$204,0))="Suplimentar",INDEX(Deviz!$I$5:$I$204,MATCH(C810,Deviz!$B$5:$B$204,0))&lt;&gt;"Da"),"Suplimentar neaprobat. ",""),"")))</f>
        <v/>
      </c>
    </row>
    <row r="811" spans="1:11" x14ac:dyDescent="0.2">
      <c r="A811" s="1" t="str">
        <f>IF(B811="","",B811&amp;"|"&amp;COUNTIF(INDEX($B:$B,5):B811,B811))</f>
        <v/>
      </c>
      <c r="B811" s="20"/>
      <c r="C811" s="20"/>
      <c r="D811" s="21" t="str">
        <f>IF(C811="","",IFERROR(INDEX(Deviz!$C$5:$C$204,MATCH(C811,Deviz!$B$5:$B$204,0)),""))</f>
        <v/>
      </c>
      <c r="E811" s="22" t="str">
        <f>IF(C811="","",IFERROR(INDEX(Deviz!$D$5:$D$204,MATCH(C811,Deviz!$B$5:$B$204,0)),""))</f>
        <v/>
      </c>
      <c r="F811" s="23" t="str">
        <f>IF(C811="","",IFERROR(INDEX(Deviz!$F$5:$F$204,MATCH(C811,Deviz!$B$5:$B$204,0)),""))</f>
        <v/>
      </c>
      <c r="G811" s="24"/>
      <c r="H811" s="23" t="str">
        <f t="shared" si="12"/>
        <v/>
      </c>
      <c r="I811" s="20"/>
      <c r="J811" s="25"/>
      <c r="K811" s="26" t="str">
        <f>IF(B811="","",TRIM(IF(AND(C811&lt;&gt;"",D811=""),"Cod inexistent în deviz. ","")&amp;IF(N(G811)&lt;=0,"Lipsește cantitatea. ","")&amp;IF(I811&lt;&gt;"Da","Neconfirmat de beneficiar. ","")&amp;IF(AND(C811&lt;&gt;"",D811&lt;&gt;""),IF(AND(INDEX(Deviz!$H$5:$H$204,MATCH(C811,Deviz!$B$5:$B$204,0))="Suplimentar",INDEX(Deviz!$I$5:$I$204,MATCH(C811,Deviz!$B$5:$B$204,0))&lt;&gt;"Da"),"Suplimentar neaprobat. ",""),"")))</f>
        <v/>
      </c>
    </row>
    <row r="812" spans="1:11" x14ac:dyDescent="0.2">
      <c r="A812" s="1" t="str">
        <f>IF(B812="","",B812&amp;"|"&amp;COUNTIF(INDEX($B:$B,5):B812,B812))</f>
        <v/>
      </c>
      <c r="B812" s="20"/>
      <c r="C812" s="20"/>
      <c r="D812" s="21" t="str">
        <f>IF(C812="","",IFERROR(INDEX(Deviz!$C$5:$C$204,MATCH(C812,Deviz!$B$5:$B$204,0)),""))</f>
        <v/>
      </c>
      <c r="E812" s="22" t="str">
        <f>IF(C812="","",IFERROR(INDEX(Deviz!$D$5:$D$204,MATCH(C812,Deviz!$B$5:$B$204,0)),""))</f>
        <v/>
      </c>
      <c r="F812" s="23" t="str">
        <f>IF(C812="","",IFERROR(INDEX(Deviz!$F$5:$F$204,MATCH(C812,Deviz!$B$5:$B$204,0)),""))</f>
        <v/>
      </c>
      <c r="G812" s="24"/>
      <c r="H812" s="23" t="str">
        <f t="shared" si="12"/>
        <v/>
      </c>
      <c r="I812" s="20"/>
      <c r="J812" s="25"/>
      <c r="K812" s="26" t="str">
        <f>IF(B812="","",TRIM(IF(AND(C812&lt;&gt;"",D812=""),"Cod inexistent în deviz. ","")&amp;IF(N(G812)&lt;=0,"Lipsește cantitatea. ","")&amp;IF(I812&lt;&gt;"Da","Neconfirmat de beneficiar. ","")&amp;IF(AND(C812&lt;&gt;"",D812&lt;&gt;""),IF(AND(INDEX(Deviz!$H$5:$H$204,MATCH(C812,Deviz!$B$5:$B$204,0))="Suplimentar",INDEX(Deviz!$I$5:$I$204,MATCH(C812,Deviz!$B$5:$B$204,0))&lt;&gt;"Da"),"Suplimentar neaprobat. ",""),"")))</f>
        <v/>
      </c>
    </row>
    <row r="813" spans="1:11" x14ac:dyDescent="0.2">
      <c r="A813" s="1" t="str">
        <f>IF(B813="","",B813&amp;"|"&amp;COUNTIF(INDEX($B:$B,5):B813,B813))</f>
        <v/>
      </c>
      <c r="B813" s="20"/>
      <c r="C813" s="20"/>
      <c r="D813" s="21" t="str">
        <f>IF(C813="","",IFERROR(INDEX(Deviz!$C$5:$C$204,MATCH(C813,Deviz!$B$5:$B$204,0)),""))</f>
        <v/>
      </c>
      <c r="E813" s="22" t="str">
        <f>IF(C813="","",IFERROR(INDEX(Deviz!$D$5:$D$204,MATCH(C813,Deviz!$B$5:$B$204,0)),""))</f>
        <v/>
      </c>
      <c r="F813" s="23" t="str">
        <f>IF(C813="","",IFERROR(INDEX(Deviz!$F$5:$F$204,MATCH(C813,Deviz!$B$5:$B$204,0)),""))</f>
        <v/>
      </c>
      <c r="G813" s="24"/>
      <c r="H813" s="23" t="str">
        <f t="shared" si="12"/>
        <v/>
      </c>
      <c r="I813" s="20"/>
      <c r="J813" s="25"/>
      <c r="K813" s="26" t="str">
        <f>IF(B813="","",TRIM(IF(AND(C813&lt;&gt;"",D813=""),"Cod inexistent în deviz. ","")&amp;IF(N(G813)&lt;=0,"Lipsește cantitatea. ","")&amp;IF(I813&lt;&gt;"Da","Neconfirmat de beneficiar. ","")&amp;IF(AND(C813&lt;&gt;"",D813&lt;&gt;""),IF(AND(INDEX(Deviz!$H$5:$H$204,MATCH(C813,Deviz!$B$5:$B$204,0))="Suplimentar",INDEX(Deviz!$I$5:$I$204,MATCH(C813,Deviz!$B$5:$B$204,0))&lt;&gt;"Da"),"Suplimentar neaprobat. ",""),"")))</f>
        <v/>
      </c>
    </row>
    <row r="814" spans="1:11" x14ac:dyDescent="0.2">
      <c r="A814" s="1" t="str">
        <f>IF(B814="","",B814&amp;"|"&amp;COUNTIF(INDEX($B:$B,5):B814,B814))</f>
        <v/>
      </c>
      <c r="B814" s="20"/>
      <c r="C814" s="20"/>
      <c r="D814" s="21" t="str">
        <f>IF(C814="","",IFERROR(INDEX(Deviz!$C$5:$C$204,MATCH(C814,Deviz!$B$5:$B$204,0)),""))</f>
        <v/>
      </c>
      <c r="E814" s="22" t="str">
        <f>IF(C814="","",IFERROR(INDEX(Deviz!$D$5:$D$204,MATCH(C814,Deviz!$B$5:$B$204,0)),""))</f>
        <v/>
      </c>
      <c r="F814" s="23" t="str">
        <f>IF(C814="","",IFERROR(INDEX(Deviz!$F$5:$F$204,MATCH(C814,Deviz!$B$5:$B$204,0)),""))</f>
        <v/>
      </c>
      <c r="G814" s="24"/>
      <c r="H814" s="23" t="str">
        <f t="shared" si="12"/>
        <v/>
      </c>
      <c r="I814" s="20"/>
      <c r="J814" s="25"/>
      <c r="K814" s="26" t="str">
        <f>IF(B814="","",TRIM(IF(AND(C814&lt;&gt;"",D814=""),"Cod inexistent în deviz. ","")&amp;IF(N(G814)&lt;=0,"Lipsește cantitatea. ","")&amp;IF(I814&lt;&gt;"Da","Neconfirmat de beneficiar. ","")&amp;IF(AND(C814&lt;&gt;"",D814&lt;&gt;""),IF(AND(INDEX(Deviz!$H$5:$H$204,MATCH(C814,Deviz!$B$5:$B$204,0))="Suplimentar",INDEX(Deviz!$I$5:$I$204,MATCH(C814,Deviz!$B$5:$B$204,0))&lt;&gt;"Da"),"Suplimentar neaprobat. ",""),"")))</f>
        <v/>
      </c>
    </row>
    <row r="815" spans="1:11" x14ac:dyDescent="0.2">
      <c r="A815" s="1" t="str">
        <f>IF(B815="","",B815&amp;"|"&amp;COUNTIF(INDEX($B:$B,5):B815,B815))</f>
        <v/>
      </c>
      <c r="B815" s="20"/>
      <c r="C815" s="20"/>
      <c r="D815" s="21" t="str">
        <f>IF(C815="","",IFERROR(INDEX(Deviz!$C$5:$C$204,MATCH(C815,Deviz!$B$5:$B$204,0)),""))</f>
        <v/>
      </c>
      <c r="E815" s="22" t="str">
        <f>IF(C815="","",IFERROR(INDEX(Deviz!$D$5:$D$204,MATCH(C815,Deviz!$B$5:$B$204,0)),""))</f>
        <v/>
      </c>
      <c r="F815" s="23" t="str">
        <f>IF(C815="","",IFERROR(INDEX(Deviz!$F$5:$F$204,MATCH(C815,Deviz!$B$5:$B$204,0)),""))</f>
        <v/>
      </c>
      <c r="G815" s="24"/>
      <c r="H815" s="23" t="str">
        <f t="shared" si="12"/>
        <v/>
      </c>
      <c r="I815" s="20"/>
      <c r="J815" s="25"/>
      <c r="K815" s="26" t="str">
        <f>IF(B815="","",TRIM(IF(AND(C815&lt;&gt;"",D815=""),"Cod inexistent în deviz. ","")&amp;IF(N(G815)&lt;=0,"Lipsește cantitatea. ","")&amp;IF(I815&lt;&gt;"Da","Neconfirmat de beneficiar. ","")&amp;IF(AND(C815&lt;&gt;"",D815&lt;&gt;""),IF(AND(INDEX(Deviz!$H$5:$H$204,MATCH(C815,Deviz!$B$5:$B$204,0))="Suplimentar",INDEX(Deviz!$I$5:$I$204,MATCH(C815,Deviz!$B$5:$B$204,0))&lt;&gt;"Da"),"Suplimentar neaprobat. ",""),"")))</f>
        <v/>
      </c>
    </row>
    <row r="816" spans="1:11" x14ac:dyDescent="0.2">
      <c r="A816" s="1" t="str">
        <f>IF(B816="","",B816&amp;"|"&amp;COUNTIF(INDEX($B:$B,5):B816,B816))</f>
        <v/>
      </c>
      <c r="B816" s="20"/>
      <c r="C816" s="20"/>
      <c r="D816" s="21" t="str">
        <f>IF(C816="","",IFERROR(INDEX(Deviz!$C$5:$C$204,MATCH(C816,Deviz!$B$5:$B$204,0)),""))</f>
        <v/>
      </c>
      <c r="E816" s="22" t="str">
        <f>IF(C816="","",IFERROR(INDEX(Deviz!$D$5:$D$204,MATCH(C816,Deviz!$B$5:$B$204,0)),""))</f>
        <v/>
      </c>
      <c r="F816" s="23" t="str">
        <f>IF(C816="","",IFERROR(INDEX(Deviz!$F$5:$F$204,MATCH(C816,Deviz!$B$5:$B$204,0)),""))</f>
        <v/>
      </c>
      <c r="G816" s="24"/>
      <c r="H816" s="23" t="str">
        <f t="shared" si="12"/>
        <v/>
      </c>
      <c r="I816" s="20"/>
      <c r="J816" s="25"/>
      <c r="K816" s="26" t="str">
        <f>IF(B816="","",TRIM(IF(AND(C816&lt;&gt;"",D816=""),"Cod inexistent în deviz. ","")&amp;IF(N(G816)&lt;=0,"Lipsește cantitatea. ","")&amp;IF(I816&lt;&gt;"Da","Neconfirmat de beneficiar. ","")&amp;IF(AND(C816&lt;&gt;"",D816&lt;&gt;""),IF(AND(INDEX(Deviz!$H$5:$H$204,MATCH(C816,Deviz!$B$5:$B$204,0))="Suplimentar",INDEX(Deviz!$I$5:$I$204,MATCH(C816,Deviz!$B$5:$B$204,0))&lt;&gt;"Da"),"Suplimentar neaprobat. ",""),"")))</f>
        <v/>
      </c>
    </row>
    <row r="817" spans="1:11" x14ac:dyDescent="0.2">
      <c r="A817" s="1" t="str">
        <f>IF(B817="","",B817&amp;"|"&amp;COUNTIF(INDEX($B:$B,5):B817,B817))</f>
        <v/>
      </c>
      <c r="B817" s="20"/>
      <c r="C817" s="20"/>
      <c r="D817" s="21" t="str">
        <f>IF(C817="","",IFERROR(INDEX(Deviz!$C$5:$C$204,MATCH(C817,Deviz!$B$5:$B$204,0)),""))</f>
        <v/>
      </c>
      <c r="E817" s="22" t="str">
        <f>IF(C817="","",IFERROR(INDEX(Deviz!$D$5:$D$204,MATCH(C817,Deviz!$B$5:$B$204,0)),""))</f>
        <v/>
      </c>
      <c r="F817" s="23" t="str">
        <f>IF(C817="","",IFERROR(INDEX(Deviz!$F$5:$F$204,MATCH(C817,Deviz!$B$5:$B$204,0)),""))</f>
        <v/>
      </c>
      <c r="G817" s="24"/>
      <c r="H817" s="23" t="str">
        <f t="shared" si="12"/>
        <v/>
      </c>
      <c r="I817" s="20"/>
      <c r="J817" s="25"/>
      <c r="K817" s="26" t="str">
        <f>IF(B817="","",TRIM(IF(AND(C817&lt;&gt;"",D817=""),"Cod inexistent în deviz. ","")&amp;IF(N(G817)&lt;=0,"Lipsește cantitatea. ","")&amp;IF(I817&lt;&gt;"Da","Neconfirmat de beneficiar. ","")&amp;IF(AND(C817&lt;&gt;"",D817&lt;&gt;""),IF(AND(INDEX(Deviz!$H$5:$H$204,MATCH(C817,Deviz!$B$5:$B$204,0))="Suplimentar",INDEX(Deviz!$I$5:$I$204,MATCH(C817,Deviz!$B$5:$B$204,0))&lt;&gt;"Da"),"Suplimentar neaprobat. ",""),"")))</f>
        <v/>
      </c>
    </row>
    <row r="818" spans="1:11" x14ac:dyDescent="0.2">
      <c r="A818" s="1" t="str">
        <f>IF(B818="","",B818&amp;"|"&amp;COUNTIF(INDEX($B:$B,5):B818,B818))</f>
        <v/>
      </c>
      <c r="B818" s="20"/>
      <c r="C818" s="20"/>
      <c r="D818" s="21" t="str">
        <f>IF(C818="","",IFERROR(INDEX(Deviz!$C$5:$C$204,MATCH(C818,Deviz!$B$5:$B$204,0)),""))</f>
        <v/>
      </c>
      <c r="E818" s="22" t="str">
        <f>IF(C818="","",IFERROR(INDEX(Deviz!$D$5:$D$204,MATCH(C818,Deviz!$B$5:$B$204,0)),""))</f>
        <v/>
      </c>
      <c r="F818" s="23" t="str">
        <f>IF(C818="","",IFERROR(INDEX(Deviz!$F$5:$F$204,MATCH(C818,Deviz!$B$5:$B$204,0)),""))</f>
        <v/>
      </c>
      <c r="G818" s="24"/>
      <c r="H818" s="23" t="str">
        <f t="shared" si="12"/>
        <v/>
      </c>
      <c r="I818" s="20"/>
      <c r="J818" s="25"/>
      <c r="K818" s="26" t="str">
        <f>IF(B818="","",TRIM(IF(AND(C818&lt;&gt;"",D818=""),"Cod inexistent în deviz. ","")&amp;IF(N(G818)&lt;=0,"Lipsește cantitatea. ","")&amp;IF(I818&lt;&gt;"Da","Neconfirmat de beneficiar. ","")&amp;IF(AND(C818&lt;&gt;"",D818&lt;&gt;""),IF(AND(INDEX(Deviz!$H$5:$H$204,MATCH(C818,Deviz!$B$5:$B$204,0))="Suplimentar",INDEX(Deviz!$I$5:$I$204,MATCH(C818,Deviz!$B$5:$B$204,0))&lt;&gt;"Da"),"Suplimentar neaprobat. ",""),"")))</f>
        <v/>
      </c>
    </row>
    <row r="819" spans="1:11" x14ac:dyDescent="0.2">
      <c r="A819" s="1" t="str">
        <f>IF(B819="","",B819&amp;"|"&amp;COUNTIF(INDEX($B:$B,5):B819,B819))</f>
        <v/>
      </c>
      <c r="B819" s="20"/>
      <c r="C819" s="20"/>
      <c r="D819" s="21" t="str">
        <f>IF(C819="","",IFERROR(INDEX(Deviz!$C$5:$C$204,MATCH(C819,Deviz!$B$5:$B$204,0)),""))</f>
        <v/>
      </c>
      <c r="E819" s="22" t="str">
        <f>IF(C819="","",IFERROR(INDEX(Deviz!$D$5:$D$204,MATCH(C819,Deviz!$B$5:$B$204,0)),""))</f>
        <v/>
      </c>
      <c r="F819" s="23" t="str">
        <f>IF(C819="","",IFERROR(INDEX(Deviz!$F$5:$F$204,MATCH(C819,Deviz!$B$5:$B$204,0)),""))</f>
        <v/>
      </c>
      <c r="G819" s="24"/>
      <c r="H819" s="23" t="str">
        <f t="shared" si="12"/>
        <v/>
      </c>
      <c r="I819" s="20"/>
      <c r="J819" s="25"/>
      <c r="K819" s="26" t="str">
        <f>IF(B819="","",TRIM(IF(AND(C819&lt;&gt;"",D819=""),"Cod inexistent în deviz. ","")&amp;IF(N(G819)&lt;=0,"Lipsește cantitatea. ","")&amp;IF(I819&lt;&gt;"Da","Neconfirmat de beneficiar. ","")&amp;IF(AND(C819&lt;&gt;"",D819&lt;&gt;""),IF(AND(INDEX(Deviz!$H$5:$H$204,MATCH(C819,Deviz!$B$5:$B$204,0))="Suplimentar",INDEX(Deviz!$I$5:$I$204,MATCH(C819,Deviz!$B$5:$B$204,0))&lt;&gt;"Da"),"Suplimentar neaprobat. ",""),"")))</f>
        <v/>
      </c>
    </row>
    <row r="820" spans="1:11" x14ac:dyDescent="0.2">
      <c r="A820" s="1" t="str">
        <f>IF(B820="","",B820&amp;"|"&amp;COUNTIF(INDEX($B:$B,5):B820,B820))</f>
        <v/>
      </c>
      <c r="B820" s="20"/>
      <c r="C820" s="20"/>
      <c r="D820" s="21" t="str">
        <f>IF(C820="","",IFERROR(INDEX(Deviz!$C$5:$C$204,MATCH(C820,Deviz!$B$5:$B$204,0)),""))</f>
        <v/>
      </c>
      <c r="E820" s="22" t="str">
        <f>IF(C820="","",IFERROR(INDEX(Deviz!$D$5:$D$204,MATCH(C820,Deviz!$B$5:$B$204,0)),""))</f>
        <v/>
      </c>
      <c r="F820" s="23" t="str">
        <f>IF(C820="","",IFERROR(INDEX(Deviz!$F$5:$F$204,MATCH(C820,Deviz!$B$5:$B$204,0)),""))</f>
        <v/>
      </c>
      <c r="G820" s="24"/>
      <c r="H820" s="23" t="str">
        <f t="shared" si="12"/>
        <v/>
      </c>
      <c r="I820" s="20"/>
      <c r="J820" s="25"/>
      <c r="K820" s="26" t="str">
        <f>IF(B820="","",TRIM(IF(AND(C820&lt;&gt;"",D820=""),"Cod inexistent în deviz. ","")&amp;IF(N(G820)&lt;=0,"Lipsește cantitatea. ","")&amp;IF(I820&lt;&gt;"Da","Neconfirmat de beneficiar. ","")&amp;IF(AND(C820&lt;&gt;"",D820&lt;&gt;""),IF(AND(INDEX(Deviz!$H$5:$H$204,MATCH(C820,Deviz!$B$5:$B$204,0))="Suplimentar",INDEX(Deviz!$I$5:$I$204,MATCH(C820,Deviz!$B$5:$B$204,0))&lt;&gt;"Da"),"Suplimentar neaprobat. ",""),"")))</f>
        <v/>
      </c>
    </row>
    <row r="821" spans="1:11" x14ac:dyDescent="0.2">
      <c r="A821" s="1" t="str">
        <f>IF(B821="","",B821&amp;"|"&amp;COUNTIF(INDEX($B:$B,5):B821,B821))</f>
        <v/>
      </c>
      <c r="B821" s="20"/>
      <c r="C821" s="20"/>
      <c r="D821" s="21" t="str">
        <f>IF(C821="","",IFERROR(INDEX(Deviz!$C$5:$C$204,MATCH(C821,Deviz!$B$5:$B$204,0)),""))</f>
        <v/>
      </c>
      <c r="E821" s="22" t="str">
        <f>IF(C821="","",IFERROR(INDEX(Deviz!$D$5:$D$204,MATCH(C821,Deviz!$B$5:$B$204,0)),""))</f>
        <v/>
      </c>
      <c r="F821" s="23" t="str">
        <f>IF(C821="","",IFERROR(INDEX(Deviz!$F$5:$F$204,MATCH(C821,Deviz!$B$5:$B$204,0)),""))</f>
        <v/>
      </c>
      <c r="G821" s="24"/>
      <c r="H821" s="23" t="str">
        <f t="shared" si="12"/>
        <v/>
      </c>
      <c r="I821" s="20"/>
      <c r="J821" s="25"/>
      <c r="K821" s="26" t="str">
        <f>IF(B821="","",TRIM(IF(AND(C821&lt;&gt;"",D821=""),"Cod inexistent în deviz. ","")&amp;IF(N(G821)&lt;=0,"Lipsește cantitatea. ","")&amp;IF(I821&lt;&gt;"Da","Neconfirmat de beneficiar. ","")&amp;IF(AND(C821&lt;&gt;"",D821&lt;&gt;""),IF(AND(INDEX(Deviz!$H$5:$H$204,MATCH(C821,Deviz!$B$5:$B$204,0))="Suplimentar",INDEX(Deviz!$I$5:$I$204,MATCH(C821,Deviz!$B$5:$B$204,0))&lt;&gt;"Da"),"Suplimentar neaprobat. ",""),"")))</f>
        <v/>
      </c>
    </row>
    <row r="822" spans="1:11" x14ac:dyDescent="0.2">
      <c r="A822" s="1" t="str">
        <f>IF(B822="","",B822&amp;"|"&amp;COUNTIF(INDEX($B:$B,5):B822,B822))</f>
        <v/>
      </c>
      <c r="B822" s="20"/>
      <c r="C822" s="20"/>
      <c r="D822" s="21" t="str">
        <f>IF(C822="","",IFERROR(INDEX(Deviz!$C$5:$C$204,MATCH(C822,Deviz!$B$5:$B$204,0)),""))</f>
        <v/>
      </c>
      <c r="E822" s="22" t="str">
        <f>IF(C822="","",IFERROR(INDEX(Deviz!$D$5:$D$204,MATCH(C822,Deviz!$B$5:$B$204,0)),""))</f>
        <v/>
      </c>
      <c r="F822" s="23" t="str">
        <f>IF(C822="","",IFERROR(INDEX(Deviz!$F$5:$F$204,MATCH(C822,Deviz!$B$5:$B$204,0)),""))</f>
        <v/>
      </c>
      <c r="G822" s="24"/>
      <c r="H822" s="23" t="str">
        <f t="shared" si="12"/>
        <v/>
      </c>
      <c r="I822" s="20"/>
      <c r="J822" s="25"/>
      <c r="K822" s="26" t="str">
        <f>IF(B822="","",TRIM(IF(AND(C822&lt;&gt;"",D822=""),"Cod inexistent în deviz. ","")&amp;IF(N(G822)&lt;=0,"Lipsește cantitatea. ","")&amp;IF(I822&lt;&gt;"Da","Neconfirmat de beneficiar. ","")&amp;IF(AND(C822&lt;&gt;"",D822&lt;&gt;""),IF(AND(INDEX(Deviz!$H$5:$H$204,MATCH(C822,Deviz!$B$5:$B$204,0))="Suplimentar",INDEX(Deviz!$I$5:$I$204,MATCH(C822,Deviz!$B$5:$B$204,0))&lt;&gt;"Da"),"Suplimentar neaprobat. ",""),"")))</f>
        <v/>
      </c>
    </row>
    <row r="823" spans="1:11" x14ac:dyDescent="0.2">
      <c r="A823" s="1" t="str">
        <f>IF(B823="","",B823&amp;"|"&amp;COUNTIF(INDEX($B:$B,5):B823,B823))</f>
        <v/>
      </c>
      <c r="B823" s="20"/>
      <c r="C823" s="20"/>
      <c r="D823" s="21" t="str">
        <f>IF(C823="","",IFERROR(INDEX(Deviz!$C$5:$C$204,MATCH(C823,Deviz!$B$5:$B$204,0)),""))</f>
        <v/>
      </c>
      <c r="E823" s="22" t="str">
        <f>IF(C823="","",IFERROR(INDEX(Deviz!$D$5:$D$204,MATCH(C823,Deviz!$B$5:$B$204,0)),""))</f>
        <v/>
      </c>
      <c r="F823" s="23" t="str">
        <f>IF(C823="","",IFERROR(INDEX(Deviz!$F$5:$F$204,MATCH(C823,Deviz!$B$5:$B$204,0)),""))</f>
        <v/>
      </c>
      <c r="G823" s="24"/>
      <c r="H823" s="23" t="str">
        <f t="shared" si="12"/>
        <v/>
      </c>
      <c r="I823" s="20"/>
      <c r="J823" s="25"/>
      <c r="K823" s="26" t="str">
        <f>IF(B823="","",TRIM(IF(AND(C823&lt;&gt;"",D823=""),"Cod inexistent în deviz. ","")&amp;IF(N(G823)&lt;=0,"Lipsește cantitatea. ","")&amp;IF(I823&lt;&gt;"Da","Neconfirmat de beneficiar. ","")&amp;IF(AND(C823&lt;&gt;"",D823&lt;&gt;""),IF(AND(INDEX(Deviz!$H$5:$H$204,MATCH(C823,Deviz!$B$5:$B$204,0))="Suplimentar",INDEX(Deviz!$I$5:$I$204,MATCH(C823,Deviz!$B$5:$B$204,0))&lt;&gt;"Da"),"Suplimentar neaprobat. ",""),"")))</f>
        <v/>
      </c>
    </row>
    <row r="824" spans="1:11" x14ac:dyDescent="0.2">
      <c r="A824" s="1" t="str">
        <f>IF(B824="","",B824&amp;"|"&amp;COUNTIF(INDEX($B:$B,5):B824,B824))</f>
        <v/>
      </c>
      <c r="B824" s="20"/>
      <c r="C824" s="20"/>
      <c r="D824" s="21" t="str">
        <f>IF(C824="","",IFERROR(INDEX(Deviz!$C$5:$C$204,MATCH(C824,Deviz!$B$5:$B$204,0)),""))</f>
        <v/>
      </c>
      <c r="E824" s="22" t="str">
        <f>IF(C824="","",IFERROR(INDEX(Deviz!$D$5:$D$204,MATCH(C824,Deviz!$B$5:$B$204,0)),""))</f>
        <v/>
      </c>
      <c r="F824" s="23" t="str">
        <f>IF(C824="","",IFERROR(INDEX(Deviz!$F$5:$F$204,MATCH(C824,Deviz!$B$5:$B$204,0)),""))</f>
        <v/>
      </c>
      <c r="G824" s="24"/>
      <c r="H824" s="23" t="str">
        <f t="shared" si="12"/>
        <v/>
      </c>
      <c r="I824" s="20"/>
      <c r="J824" s="25"/>
      <c r="K824" s="26" t="str">
        <f>IF(B824="","",TRIM(IF(AND(C824&lt;&gt;"",D824=""),"Cod inexistent în deviz. ","")&amp;IF(N(G824)&lt;=0,"Lipsește cantitatea. ","")&amp;IF(I824&lt;&gt;"Da","Neconfirmat de beneficiar. ","")&amp;IF(AND(C824&lt;&gt;"",D824&lt;&gt;""),IF(AND(INDEX(Deviz!$H$5:$H$204,MATCH(C824,Deviz!$B$5:$B$204,0))="Suplimentar",INDEX(Deviz!$I$5:$I$204,MATCH(C824,Deviz!$B$5:$B$204,0))&lt;&gt;"Da"),"Suplimentar neaprobat. ",""),"")))</f>
        <v/>
      </c>
    </row>
    <row r="825" spans="1:11" x14ac:dyDescent="0.2">
      <c r="A825" s="1" t="str">
        <f>IF(B825="","",B825&amp;"|"&amp;COUNTIF(INDEX($B:$B,5):B825,B825))</f>
        <v/>
      </c>
      <c r="B825" s="20"/>
      <c r="C825" s="20"/>
      <c r="D825" s="21" t="str">
        <f>IF(C825="","",IFERROR(INDEX(Deviz!$C$5:$C$204,MATCH(C825,Deviz!$B$5:$B$204,0)),""))</f>
        <v/>
      </c>
      <c r="E825" s="22" t="str">
        <f>IF(C825="","",IFERROR(INDEX(Deviz!$D$5:$D$204,MATCH(C825,Deviz!$B$5:$B$204,0)),""))</f>
        <v/>
      </c>
      <c r="F825" s="23" t="str">
        <f>IF(C825="","",IFERROR(INDEX(Deviz!$F$5:$F$204,MATCH(C825,Deviz!$B$5:$B$204,0)),""))</f>
        <v/>
      </c>
      <c r="G825" s="24"/>
      <c r="H825" s="23" t="str">
        <f t="shared" si="12"/>
        <v/>
      </c>
      <c r="I825" s="20"/>
      <c r="J825" s="25"/>
      <c r="K825" s="26" t="str">
        <f>IF(B825="","",TRIM(IF(AND(C825&lt;&gt;"",D825=""),"Cod inexistent în deviz. ","")&amp;IF(N(G825)&lt;=0,"Lipsește cantitatea. ","")&amp;IF(I825&lt;&gt;"Da","Neconfirmat de beneficiar. ","")&amp;IF(AND(C825&lt;&gt;"",D825&lt;&gt;""),IF(AND(INDEX(Deviz!$H$5:$H$204,MATCH(C825,Deviz!$B$5:$B$204,0))="Suplimentar",INDEX(Deviz!$I$5:$I$204,MATCH(C825,Deviz!$B$5:$B$204,0))&lt;&gt;"Da"),"Suplimentar neaprobat. ",""),"")))</f>
        <v/>
      </c>
    </row>
    <row r="826" spans="1:11" x14ac:dyDescent="0.2">
      <c r="A826" s="1" t="str">
        <f>IF(B826="","",B826&amp;"|"&amp;COUNTIF(INDEX($B:$B,5):B826,B826))</f>
        <v/>
      </c>
      <c r="B826" s="20"/>
      <c r="C826" s="20"/>
      <c r="D826" s="21" t="str">
        <f>IF(C826="","",IFERROR(INDEX(Deviz!$C$5:$C$204,MATCH(C826,Deviz!$B$5:$B$204,0)),""))</f>
        <v/>
      </c>
      <c r="E826" s="22" t="str">
        <f>IF(C826="","",IFERROR(INDEX(Deviz!$D$5:$D$204,MATCH(C826,Deviz!$B$5:$B$204,0)),""))</f>
        <v/>
      </c>
      <c r="F826" s="23" t="str">
        <f>IF(C826="","",IFERROR(INDEX(Deviz!$F$5:$F$204,MATCH(C826,Deviz!$B$5:$B$204,0)),""))</f>
        <v/>
      </c>
      <c r="G826" s="24"/>
      <c r="H826" s="23" t="str">
        <f t="shared" si="12"/>
        <v/>
      </c>
      <c r="I826" s="20"/>
      <c r="J826" s="25"/>
      <c r="K826" s="26" t="str">
        <f>IF(B826="","",TRIM(IF(AND(C826&lt;&gt;"",D826=""),"Cod inexistent în deviz. ","")&amp;IF(N(G826)&lt;=0,"Lipsește cantitatea. ","")&amp;IF(I826&lt;&gt;"Da","Neconfirmat de beneficiar. ","")&amp;IF(AND(C826&lt;&gt;"",D826&lt;&gt;""),IF(AND(INDEX(Deviz!$H$5:$H$204,MATCH(C826,Deviz!$B$5:$B$204,0))="Suplimentar",INDEX(Deviz!$I$5:$I$204,MATCH(C826,Deviz!$B$5:$B$204,0))&lt;&gt;"Da"),"Suplimentar neaprobat. ",""),"")))</f>
        <v/>
      </c>
    </row>
    <row r="827" spans="1:11" x14ac:dyDescent="0.2">
      <c r="A827" s="1" t="str">
        <f>IF(B827="","",B827&amp;"|"&amp;COUNTIF(INDEX($B:$B,5):B827,B827))</f>
        <v/>
      </c>
      <c r="B827" s="20"/>
      <c r="C827" s="20"/>
      <c r="D827" s="21" t="str">
        <f>IF(C827="","",IFERROR(INDEX(Deviz!$C$5:$C$204,MATCH(C827,Deviz!$B$5:$B$204,0)),""))</f>
        <v/>
      </c>
      <c r="E827" s="22" t="str">
        <f>IF(C827="","",IFERROR(INDEX(Deviz!$D$5:$D$204,MATCH(C827,Deviz!$B$5:$B$204,0)),""))</f>
        <v/>
      </c>
      <c r="F827" s="23" t="str">
        <f>IF(C827="","",IFERROR(INDEX(Deviz!$F$5:$F$204,MATCH(C827,Deviz!$B$5:$B$204,0)),""))</f>
        <v/>
      </c>
      <c r="G827" s="24"/>
      <c r="H827" s="23" t="str">
        <f t="shared" si="12"/>
        <v/>
      </c>
      <c r="I827" s="20"/>
      <c r="J827" s="25"/>
      <c r="K827" s="26" t="str">
        <f>IF(B827="","",TRIM(IF(AND(C827&lt;&gt;"",D827=""),"Cod inexistent în deviz. ","")&amp;IF(N(G827)&lt;=0,"Lipsește cantitatea. ","")&amp;IF(I827&lt;&gt;"Da","Neconfirmat de beneficiar. ","")&amp;IF(AND(C827&lt;&gt;"",D827&lt;&gt;""),IF(AND(INDEX(Deviz!$H$5:$H$204,MATCH(C827,Deviz!$B$5:$B$204,0))="Suplimentar",INDEX(Deviz!$I$5:$I$204,MATCH(C827,Deviz!$B$5:$B$204,0))&lt;&gt;"Da"),"Suplimentar neaprobat. ",""),"")))</f>
        <v/>
      </c>
    </row>
    <row r="828" spans="1:11" x14ac:dyDescent="0.2">
      <c r="A828" s="1" t="str">
        <f>IF(B828="","",B828&amp;"|"&amp;COUNTIF(INDEX($B:$B,5):B828,B828))</f>
        <v/>
      </c>
      <c r="B828" s="20"/>
      <c r="C828" s="20"/>
      <c r="D828" s="21" t="str">
        <f>IF(C828="","",IFERROR(INDEX(Deviz!$C$5:$C$204,MATCH(C828,Deviz!$B$5:$B$204,0)),""))</f>
        <v/>
      </c>
      <c r="E828" s="22" t="str">
        <f>IF(C828="","",IFERROR(INDEX(Deviz!$D$5:$D$204,MATCH(C828,Deviz!$B$5:$B$204,0)),""))</f>
        <v/>
      </c>
      <c r="F828" s="23" t="str">
        <f>IF(C828="","",IFERROR(INDEX(Deviz!$F$5:$F$204,MATCH(C828,Deviz!$B$5:$B$204,0)),""))</f>
        <v/>
      </c>
      <c r="G828" s="24"/>
      <c r="H828" s="23" t="str">
        <f t="shared" si="12"/>
        <v/>
      </c>
      <c r="I828" s="20"/>
      <c r="J828" s="25"/>
      <c r="K828" s="26" t="str">
        <f>IF(B828="","",TRIM(IF(AND(C828&lt;&gt;"",D828=""),"Cod inexistent în deviz. ","")&amp;IF(N(G828)&lt;=0,"Lipsește cantitatea. ","")&amp;IF(I828&lt;&gt;"Da","Neconfirmat de beneficiar. ","")&amp;IF(AND(C828&lt;&gt;"",D828&lt;&gt;""),IF(AND(INDEX(Deviz!$H$5:$H$204,MATCH(C828,Deviz!$B$5:$B$204,0))="Suplimentar",INDEX(Deviz!$I$5:$I$204,MATCH(C828,Deviz!$B$5:$B$204,0))&lt;&gt;"Da"),"Suplimentar neaprobat. ",""),"")))</f>
        <v/>
      </c>
    </row>
    <row r="829" spans="1:11" x14ac:dyDescent="0.2">
      <c r="A829" s="1" t="str">
        <f>IF(B829="","",B829&amp;"|"&amp;COUNTIF(INDEX($B:$B,5):B829,B829))</f>
        <v/>
      </c>
      <c r="B829" s="20"/>
      <c r="C829" s="20"/>
      <c r="D829" s="21" t="str">
        <f>IF(C829="","",IFERROR(INDEX(Deviz!$C$5:$C$204,MATCH(C829,Deviz!$B$5:$B$204,0)),""))</f>
        <v/>
      </c>
      <c r="E829" s="22" t="str">
        <f>IF(C829="","",IFERROR(INDEX(Deviz!$D$5:$D$204,MATCH(C829,Deviz!$B$5:$B$204,0)),""))</f>
        <v/>
      </c>
      <c r="F829" s="23" t="str">
        <f>IF(C829="","",IFERROR(INDEX(Deviz!$F$5:$F$204,MATCH(C829,Deviz!$B$5:$B$204,0)),""))</f>
        <v/>
      </c>
      <c r="G829" s="24"/>
      <c r="H829" s="23" t="str">
        <f t="shared" si="12"/>
        <v/>
      </c>
      <c r="I829" s="20"/>
      <c r="J829" s="25"/>
      <c r="K829" s="26" t="str">
        <f>IF(B829="","",TRIM(IF(AND(C829&lt;&gt;"",D829=""),"Cod inexistent în deviz. ","")&amp;IF(N(G829)&lt;=0,"Lipsește cantitatea. ","")&amp;IF(I829&lt;&gt;"Da","Neconfirmat de beneficiar. ","")&amp;IF(AND(C829&lt;&gt;"",D829&lt;&gt;""),IF(AND(INDEX(Deviz!$H$5:$H$204,MATCH(C829,Deviz!$B$5:$B$204,0))="Suplimentar",INDEX(Deviz!$I$5:$I$204,MATCH(C829,Deviz!$B$5:$B$204,0))&lt;&gt;"Da"),"Suplimentar neaprobat. ",""),"")))</f>
        <v/>
      </c>
    </row>
    <row r="830" spans="1:11" x14ac:dyDescent="0.2">
      <c r="A830" s="1" t="str">
        <f>IF(B830="","",B830&amp;"|"&amp;COUNTIF(INDEX($B:$B,5):B830,B830))</f>
        <v/>
      </c>
      <c r="B830" s="20"/>
      <c r="C830" s="20"/>
      <c r="D830" s="21" t="str">
        <f>IF(C830="","",IFERROR(INDEX(Deviz!$C$5:$C$204,MATCH(C830,Deviz!$B$5:$B$204,0)),""))</f>
        <v/>
      </c>
      <c r="E830" s="22" t="str">
        <f>IF(C830="","",IFERROR(INDEX(Deviz!$D$5:$D$204,MATCH(C830,Deviz!$B$5:$B$204,0)),""))</f>
        <v/>
      </c>
      <c r="F830" s="23" t="str">
        <f>IF(C830="","",IFERROR(INDEX(Deviz!$F$5:$F$204,MATCH(C830,Deviz!$B$5:$B$204,0)),""))</f>
        <v/>
      </c>
      <c r="G830" s="24"/>
      <c r="H830" s="23" t="str">
        <f t="shared" si="12"/>
        <v/>
      </c>
      <c r="I830" s="20"/>
      <c r="J830" s="25"/>
      <c r="K830" s="26" t="str">
        <f>IF(B830="","",TRIM(IF(AND(C830&lt;&gt;"",D830=""),"Cod inexistent în deviz. ","")&amp;IF(N(G830)&lt;=0,"Lipsește cantitatea. ","")&amp;IF(I830&lt;&gt;"Da","Neconfirmat de beneficiar. ","")&amp;IF(AND(C830&lt;&gt;"",D830&lt;&gt;""),IF(AND(INDEX(Deviz!$H$5:$H$204,MATCH(C830,Deviz!$B$5:$B$204,0))="Suplimentar",INDEX(Deviz!$I$5:$I$204,MATCH(C830,Deviz!$B$5:$B$204,0))&lt;&gt;"Da"),"Suplimentar neaprobat. ",""),"")))</f>
        <v/>
      </c>
    </row>
    <row r="831" spans="1:11" x14ac:dyDescent="0.2">
      <c r="A831" s="1" t="str">
        <f>IF(B831="","",B831&amp;"|"&amp;COUNTIF(INDEX($B:$B,5):B831,B831))</f>
        <v/>
      </c>
      <c r="B831" s="20"/>
      <c r="C831" s="20"/>
      <c r="D831" s="21" t="str">
        <f>IF(C831="","",IFERROR(INDEX(Deviz!$C$5:$C$204,MATCH(C831,Deviz!$B$5:$B$204,0)),""))</f>
        <v/>
      </c>
      <c r="E831" s="22" t="str">
        <f>IF(C831="","",IFERROR(INDEX(Deviz!$D$5:$D$204,MATCH(C831,Deviz!$B$5:$B$204,0)),""))</f>
        <v/>
      </c>
      <c r="F831" s="23" t="str">
        <f>IF(C831="","",IFERROR(INDEX(Deviz!$F$5:$F$204,MATCH(C831,Deviz!$B$5:$B$204,0)),""))</f>
        <v/>
      </c>
      <c r="G831" s="24"/>
      <c r="H831" s="23" t="str">
        <f t="shared" si="12"/>
        <v/>
      </c>
      <c r="I831" s="20"/>
      <c r="J831" s="25"/>
      <c r="K831" s="26" t="str">
        <f>IF(B831="","",TRIM(IF(AND(C831&lt;&gt;"",D831=""),"Cod inexistent în deviz. ","")&amp;IF(N(G831)&lt;=0,"Lipsește cantitatea. ","")&amp;IF(I831&lt;&gt;"Da","Neconfirmat de beneficiar. ","")&amp;IF(AND(C831&lt;&gt;"",D831&lt;&gt;""),IF(AND(INDEX(Deviz!$H$5:$H$204,MATCH(C831,Deviz!$B$5:$B$204,0))="Suplimentar",INDEX(Deviz!$I$5:$I$204,MATCH(C831,Deviz!$B$5:$B$204,0))&lt;&gt;"Da"),"Suplimentar neaprobat. ",""),"")))</f>
        <v/>
      </c>
    </row>
    <row r="832" spans="1:11" x14ac:dyDescent="0.2">
      <c r="A832" s="1" t="str">
        <f>IF(B832="","",B832&amp;"|"&amp;COUNTIF(INDEX($B:$B,5):B832,B832))</f>
        <v/>
      </c>
      <c r="B832" s="20"/>
      <c r="C832" s="20"/>
      <c r="D832" s="21" t="str">
        <f>IF(C832="","",IFERROR(INDEX(Deviz!$C$5:$C$204,MATCH(C832,Deviz!$B$5:$B$204,0)),""))</f>
        <v/>
      </c>
      <c r="E832" s="22" t="str">
        <f>IF(C832="","",IFERROR(INDEX(Deviz!$D$5:$D$204,MATCH(C832,Deviz!$B$5:$B$204,0)),""))</f>
        <v/>
      </c>
      <c r="F832" s="23" t="str">
        <f>IF(C832="","",IFERROR(INDEX(Deviz!$F$5:$F$204,MATCH(C832,Deviz!$B$5:$B$204,0)),""))</f>
        <v/>
      </c>
      <c r="G832" s="24"/>
      <c r="H832" s="23" t="str">
        <f t="shared" si="12"/>
        <v/>
      </c>
      <c r="I832" s="20"/>
      <c r="J832" s="25"/>
      <c r="K832" s="26" t="str">
        <f>IF(B832="","",TRIM(IF(AND(C832&lt;&gt;"",D832=""),"Cod inexistent în deviz. ","")&amp;IF(N(G832)&lt;=0,"Lipsește cantitatea. ","")&amp;IF(I832&lt;&gt;"Da","Neconfirmat de beneficiar. ","")&amp;IF(AND(C832&lt;&gt;"",D832&lt;&gt;""),IF(AND(INDEX(Deviz!$H$5:$H$204,MATCH(C832,Deviz!$B$5:$B$204,0))="Suplimentar",INDEX(Deviz!$I$5:$I$204,MATCH(C832,Deviz!$B$5:$B$204,0))&lt;&gt;"Da"),"Suplimentar neaprobat. ",""),"")))</f>
        <v/>
      </c>
    </row>
    <row r="833" spans="1:11" x14ac:dyDescent="0.2">
      <c r="A833" s="1" t="str">
        <f>IF(B833="","",B833&amp;"|"&amp;COUNTIF(INDEX($B:$B,5):B833,B833))</f>
        <v/>
      </c>
      <c r="B833" s="20"/>
      <c r="C833" s="20"/>
      <c r="D833" s="21" t="str">
        <f>IF(C833="","",IFERROR(INDEX(Deviz!$C$5:$C$204,MATCH(C833,Deviz!$B$5:$B$204,0)),""))</f>
        <v/>
      </c>
      <c r="E833" s="22" t="str">
        <f>IF(C833="","",IFERROR(INDEX(Deviz!$D$5:$D$204,MATCH(C833,Deviz!$B$5:$B$204,0)),""))</f>
        <v/>
      </c>
      <c r="F833" s="23" t="str">
        <f>IF(C833="","",IFERROR(INDEX(Deviz!$F$5:$F$204,MATCH(C833,Deviz!$B$5:$B$204,0)),""))</f>
        <v/>
      </c>
      <c r="G833" s="24"/>
      <c r="H833" s="23" t="str">
        <f t="shared" si="12"/>
        <v/>
      </c>
      <c r="I833" s="20"/>
      <c r="J833" s="25"/>
      <c r="K833" s="26" t="str">
        <f>IF(B833="","",TRIM(IF(AND(C833&lt;&gt;"",D833=""),"Cod inexistent în deviz. ","")&amp;IF(N(G833)&lt;=0,"Lipsește cantitatea. ","")&amp;IF(I833&lt;&gt;"Da","Neconfirmat de beneficiar. ","")&amp;IF(AND(C833&lt;&gt;"",D833&lt;&gt;""),IF(AND(INDEX(Deviz!$H$5:$H$204,MATCH(C833,Deviz!$B$5:$B$204,0))="Suplimentar",INDEX(Deviz!$I$5:$I$204,MATCH(C833,Deviz!$B$5:$B$204,0))&lt;&gt;"Da"),"Suplimentar neaprobat. ",""),"")))</f>
        <v/>
      </c>
    </row>
    <row r="834" spans="1:11" x14ac:dyDescent="0.2">
      <c r="A834" s="1" t="str">
        <f>IF(B834="","",B834&amp;"|"&amp;COUNTIF(INDEX($B:$B,5):B834,B834))</f>
        <v/>
      </c>
      <c r="B834" s="20"/>
      <c r="C834" s="20"/>
      <c r="D834" s="21" t="str">
        <f>IF(C834="","",IFERROR(INDEX(Deviz!$C$5:$C$204,MATCH(C834,Deviz!$B$5:$B$204,0)),""))</f>
        <v/>
      </c>
      <c r="E834" s="22" t="str">
        <f>IF(C834="","",IFERROR(INDEX(Deviz!$D$5:$D$204,MATCH(C834,Deviz!$B$5:$B$204,0)),""))</f>
        <v/>
      </c>
      <c r="F834" s="23" t="str">
        <f>IF(C834="","",IFERROR(INDEX(Deviz!$F$5:$F$204,MATCH(C834,Deviz!$B$5:$B$204,0)),""))</f>
        <v/>
      </c>
      <c r="G834" s="24"/>
      <c r="H834" s="23" t="str">
        <f t="shared" si="12"/>
        <v/>
      </c>
      <c r="I834" s="20"/>
      <c r="J834" s="25"/>
      <c r="K834" s="26" t="str">
        <f>IF(B834="","",TRIM(IF(AND(C834&lt;&gt;"",D834=""),"Cod inexistent în deviz. ","")&amp;IF(N(G834)&lt;=0,"Lipsește cantitatea. ","")&amp;IF(I834&lt;&gt;"Da","Neconfirmat de beneficiar. ","")&amp;IF(AND(C834&lt;&gt;"",D834&lt;&gt;""),IF(AND(INDEX(Deviz!$H$5:$H$204,MATCH(C834,Deviz!$B$5:$B$204,0))="Suplimentar",INDEX(Deviz!$I$5:$I$204,MATCH(C834,Deviz!$B$5:$B$204,0))&lt;&gt;"Da"),"Suplimentar neaprobat. ",""),"")))</f>
        <v/>
      </c>
    </row>
    <row r="835" spans="1:11" x14ac:dyDescent="0.2">
      <c r="A835" s="1" t="str">
        <f>IF(B835="","",B835&amp;"|"&amp;COUNTIF(INDEX($B:$B,5):B835,B835))</f>
        <v/>
      </c>
      <c r="B835" s="20"/>
      <c r="C835" s="20"/>
      <c r="D835" s="21" t="str">
        <f>IF(C835="","",IFERROR(INDEX(Deviz!$C$5:$C$204,MATCH(C835,Deviz!$B$5:$B$204,0)),""))</f>
        <v/>
      </c>
      <c r="E835" s="22" t="str">
        <f>IF(C835="","",IFERROR(INDEX(Deviz!$D$5:$D$204,MATCH(C835,Deviz!$B$5:$B$204,0)),""))</f>
        <v/>
      </c>
      <c r="F835" s="23" t="str">
        <f>IF(C835="","",IFERROR(INDEX(Deviz!$F$5:$F$204,MATCH(C835,Deviz!$B$5:$B$204,0)),""))</f>
        <v/>
      </c>
      <c r="G835" s="24"/>
      <c r="H835" s="23" t="str">
        <f t="shared" si="12"/>
        <v/>
      </c>
      <c r="I835" s="20"/>
      <c r="J835" s="25"/>
      <c r="K835" s="26" t="str">
        <f>IF(B835="","",TRIM(IF(AND(C835&lt;&gt;"",D835=""),"Cod inexistent în deviz. ","")&amp;IF(N(G835)&lt;=0,"Lipsește cantitatea. ","")&amp;IF(I835&lt;&gt;"Da","Neconfirmat de beneficiar. ","")&amp;IF(AND(C835&lt;&gt;"",D835&lt;&gt;""),IF(AND(INDEX(Deviz!$H$5:$H$204,MATCH(C835,Deviz!$B$5:$B$204,0))="Suplimentar",INDEX(Deviz!$I$5:$I$204,MATCH(C835,Deviz!$B$5:$B$204,0))&lt;&gt;"Da"),"Suplimentar neaprobat. ",""),"")))</f>
        <v/>
      </c>
    </row>
    <row r="836" spans="1:11" x14ac:dyDescent="0.2">
      <c r="A836" s="1" t="str">
        <f>IF(B836="","",B836&amp;"|"&amp;COUNTIF(INDEX($B:$B,5):B836,B836))</f>
        <v/>
      </c>
      <c r="B836" s="20"/>
      <c r="C836" s="20"/>
      <c r="D836" s="21" t="str">
        <f>IF(C836="","",IFERROR(INDEX(Deviz!$C$5:$C$204,MATCH(C836,Deviz!$B$5:$B$204,0)),""))</f>
        <v/>
      </c>
      <c r="E836" s="22" t="str">
        <f>IF(C836="","",IFERROR(INDEX(Deviz!$D$5:$D$204,MATCH(C836,Deviz!$B$5:$B$204,0)),""))</f>
        <v/>
      </c>
      <c r="F836" s="23" t="str">
        <f>IF(C836="","",IFERROR(INDEX(Deviz!$F$5:$F$204,MATCH(C836,Deviz!$B$5:$B$204,0)),""))</f>
        <v/>
      </c>
      <c r="G836" s="24"/>
      <c r="H836" s="23" t="str">
        <f t="shared" si="12"/>
        <v/>
      </c>
      <c r="I836" s="20"/>
      <c r="J836" s="25"/>
      <c r="K836" s="26" t="str">
        <f>IF(B836="","",TRIM(IF(AND(C836&lt;&gt;"",D836=""),"Cod inexistent în deviz. ","")&amp;IF(N(G836)&lt;=0,"Lipsește cantitatea. ","")&amp;IF(I836&lt;&gt;"Da","Neconfirmat de beneficiar. ","")&amp;IF(AND(C836&lt;&gt;"",D836&lt;&gt;""),IF(AND(INDEX(Deviz!$H$5:$H$204,MATCH(C836,Deviz!$B$5:$B$204,0))="Suplimentar",INDEX(Deviz!$I$5:$I$204,MATCH(C836,Deviz!$B$5:$B$204,0))&lt;&gt;"Da"),"Suplimentar neaprobat. ",""),"")))</f>
        <v/>
      </c>
    </row>
    <row r="837" spans="1:11" x14ac:dyDescent="0.2">
      <c r="A837" s="1" t="str">
        <f>IF(B837="","",B837&amp;"|"&amp;COUNTIF(INDEX($B:$B,5):B837,B837))</f>
        <v/>
      </c>
      <c r="B837" s="20"/>
      <c r="C837" s="20"/>
      <c r="D837" s="21" t="str">
        <f>IF(C837="","",IFERROR(INDEX(Deviz!$C$5:$C$204,MATCH(C837,Deviz!$B$5:$B$204,0)),""))</f>
        <v/>
      </c>
      <c r="E837" s="22" t="str">
        <f>IF(C837="","",IFERROR(INDEX(Deviz!$D$5:$D$204,MATCH(C837,Deviz!$B$5:$B$204,0)),""))</f>
        <v/>
      </c>
      <c r="F837" s="23" t="str">
        <f>IF(C837="","",IFERROR(INDEX(Deviz!$F$5:$F$204,MATCH(C837,Deviz!$B$5:$B$204,0)),""))</f>
        <v/>
      </c>
      <c r="G837" s="24"/>
      <c r="H837" s="23" t="str">
        <f t="shared" ref="H837:H900" si="13">IF(OR(N(F837)=0,N(G837)=0),"",ROUND(F837*G837,2))</f>
        <v/>
      </c>
      <c r="I837" s="20"/>
      <c r="J837" s="25"/>
      <c r="K837" s="26" t="str">
        <f>IF(B837="","",TRIM(IF(AND(C837&lt;&gt;"",D837=""),"Cod inexistent în deviz. ","")&amp;IF(N(G837)&lt;=0,"Lipsește cantitatea. ","")&amp;IF(I837&lt;&gt;"Da","Neconfirmat de beneficiar. ","")&amp;IF(AND(C837&lt;&gt;"",D837&lt;&gt;""),IF(AND(INDEX(Deviz!$H$5:$H$204,MATCH(C837,Deviz!$B$5:$B$204,0))="Suplimentar",INDEX(Deviz!$I$5:$I$204,MATCH(C837,Deviz!$B$5:$B$204,0))&lt;&gt;"Da"),"Suplimentar neaprobat. ",""),"")))</f>
        <v/>
      </c>
    </row>
    <row r="838" spans="1:11" x14ac:dyDescent="0.2">
      <c r="A838" s="1" t="str">
        <f>IF(B838="","",B838&amp;"|"&amp;COUNTIF(INDEX($B:$B,5):B838,B838))</f>
        <v/>
      </c>
      <c r="B838" s="20"/>
      <c r="C838" s="20"/>
      <c r="D838" s="21" t="str">
        <f>IF(C838="","",IFERROR(INDEX(Deviz!$C$5:$C$204,MATCH(C838,Deviz!$B$5:$B$204,0)),""))</f>
        <v/>
      </c>
      <c r="E838" s="22" t="str">
        <f>IF(C838="","",IFERROR(INDEX(Deviz!$D$5:$D$204,MATCH(C838,Deviz!$B$5:$B$204,0)),""))</f>
        <v/>
      </c>
      <c r="F838" s="23" t="str">
        <f>IF(C838="","",IFERROR(INDEX(Deviz!$F$5:$F$204,MATCH(C838,Deviz!$B$5:$B$204,0)),""))</f>
        <v/>
      </c>
      <c r="G838" s="24"/>
      <c r="H838" s="23" t="str">
        <f t="shared" si="13"/>
        <v/>
      </c>
      <c r="I838" s="20"/>
      <c r="J838" s="25"/>
      <c r="K838" s="26" t="str">
        <f>IF(B838="","",TRIM(IF(AND(C838&lt;&gt;"",D838=""),"Cod inexistent în deviz. ","")&amp;IF(N(G838)&lt;=0,"Lipsește cantitatea. ","")&amp;IF(I838&lt;&gt;"Da","Neconfirmat de beneficiar. ","")&amp;IF(AND(C838&lt;&gt;"",D838&lt;&gt;""),IF(AND(INDEX(Deviz!$H$5:$H$204,MATCH(C838,Deviz!$B$5:$B$204,0))="Suplimentar",INDEX(Deviz!$I$5:$I$204,MATCH(C838,Deviz!$B$5:$B$204,0))&lt;&gt;"Da"),"Suplimentar neaprobat. ",""),"")))</f>
        <v/>
      </c>
    </row>
    <row r="839" spans="1:11" x14ac:dyDescent="0.2">
      <c r="A839" s="1" t="str">
        <f>IF(B839="","",B839&amp;"|"&amp;COUNTIF(INDEX($B:$B,5):B839,B839))</f>
        <v/>
      </c>
      <c r="B839" s="20"/>
      <c r="C839" s="20"/>
      <c r="D839" s="21" t="str">
        <f>IF(C839="","",IFERROR(INDEX(Deviz!$C$5:$C$204,MATCH(C839,Deviz!$B$5:$B$204,0)),""))</f>
        <v/>
      </c>
      <c r="E839" s="22" t="str">
        <f>IF(C839="","",IFERROR(INDEX(Deviz!$D$5:$D$204,MATCH(C839,Deviz!$B$5:$B$204,0)),""))</f>
        <v/>
      </c>
      <c r="F839" s="23" t="str">
        <f>IF(C839="","",IFERROR(INDEX(Deviz!$F$5:$F$204,MATCH(C839,Deviz!$B$5:$B$204,0)),""))</f>
        <v/>
      </c>
      <c r="G839" s="24"/>
      <c r="H839" s="23" t="str">
        <f t="shared" si="13"/>
        <v/>
      </c>
      <c r="I839" s="20"/>
      <c r="J839" s="25"/>
      <c r="K839" s="26" t="str">
        <f>IF(B839="","",TRIM(IF(AND(C839&lt;&gt;"",D839=""),"Cod inexistent în deviz. ","")&amp;IF(N(G839)&lt;=0,"Lipsește cantitatea. ","")&amp;IF(I839&lt;&gt;"Da","Neconfirmat de beneficiar. ","")&amp;IF(AND(C839&lt;&gt;"",D839&lt;&gt;""),IF(AND(INDEX(Deviz!$H$5:$H$204,MATCH(C839,Deviz!$B$5:$B$204,0))="Suplimentar",INDEX(Deviz!$I$5:$I$204,MATCH(C839,Deviz!$B$5:$B$204,0))&lt;&gt;"Da"),"Suplimentar neaprobat. ",""),"")))</f>
        <v/>
      </c>
    </row>
    <row r="840" spans="1:11" x14ac:dyDescent="0.2">
      <c r="A840" s="1" t="str">
        <f>IF(B840="","",B840&amp;"|"&amp;COUNTIF(INDEX($B:$B,5):B840,B840))</f>
        <v/>
      </c>
      <c r="B840" s="20"/>
      <c r="C840" s="20"/>
      <c r="D840" s="21" t="str">
        <f>IF(C840="","",IFERROR(INDEX(Deviz!$C$5:$C$204,MATCH(C840,Deviz!$B$5:$B$204,0)),""))</f>
        <v/>
      </c>
      <c r="E840" s="22" t="str">
        <f>IF(C840="","",IFERROR(INDEX(Deviz!$D$5:$D$204,MATCH(C840,Deviz!$B$5:$B$204,0)),""))</f>
        <v/>
      </c>
      <c r="F840" s="23" t="str">
        <f>IF(C840="","",IFERROR(INDEX(Deviz!$F$5:$F$204,MATCH(C840,Deviz!$B$5:$B$204,0)),""))</f>
        <v/>
      </c>
      <c r="G840" s="24"/>
      <c r="H840" s="23" t="str">
        <f t="shared" si="13"/>
        <v/>
      </c>
      <c r="I840" s="20"/>
      <c r="J840" s="25"/>
      <c r="K840" s="26" t="str">
        <f>IF(B840="","",TRIM(IF(AND(C840&lt;&gt;"",D840=""),"Cod inexistent în deviz. ","")&amp;IF(N(G840)&lt;=0,"Lipsește cantitatea. ","")&amp;IF(I840&lt;&gt;"Da","Neconfirmat de beneficiar. ","")&amp;IF(AND(C840&lt;&gt;"",D840&lt;&gt;""),IF(AND(INDEX(Deviz!$H$5:$H$204,MATCH(C840,Deviz!$B$5:$B$204,0))="Suplimentar",INDEX(Deviz!$I$5:$I$204,MATCH(C840,Deviz!$B$5:$B$204,0))&lt;&gt;"Da"),"Suplimentar neaprobat. ",""),"")))</f>
        <v/>
      </c>
    </row>
    <row r="841" spans="1:11" x14ac:dyDescent="0.2">
      <c r="A841" s="1" t="str">
        <f>IF(B841="","",B841&amp;"|"&amp;COUNTIF(INDEX($B:$B,5):B841,B841))</f>
        <v/>
      </c>
      <c r="B841" s="20"/>
      <c r="C841" s="20"/>
      <c r="D841" s="21" t="str">
        <f>IF(C841="","",IFERROR(INDEX(Deviz!$C$5:$C$204,MATCH(C841,Deviz!$B$5:$B$204,0)),""))</f>
        <v/>
      </c>
      <c r="E841" s="22" t="str">
        <f>IF(C841="","",IFERROR(INDEX(Deviz!$D$5:$D$204,MATCH(C841,Deviz!$B$5:$B$204,0)),""))</f>
        <v/>
      </c>
      <c r="F841" s="23" t="str">
        <f>IF(C841="","",IFERROR(INDEX(Deviz!$F$5:$F$204,MATCH(C841,Deviz!$B$5:$B$204,0)),""))</f>
        <v/>
      </c>
      <c r="G841" s="24"/>
      <c r="H841" s="23" t="str">
        <f t="shared" si="13"/>
        <v/>
      </c>
      <c r="I841" s="20"/>
      <c r="J841" s="25"/>
      <c r="K841" s="26" t="str">
        <f>IF(B841="","",TRIM(IF(AND(C841&lt;&gt;"",D841=""),"Cod inexistent în deviz. ","")&amp;IF(N(G841)&lt;=0,"Lipsește cantitatea. ","")&amp;IF(I841&lt;&gt;"Da","Neconfirmat de beneficiar. ","")&amp;IF(AND(C841&lt;&gt;"",D841&lt;&gt;""),IF(AND(INDEX(Deviz!$H$5:$H$204,MATCH(C841,Deviz!$B$5:$B$204,0))="Suplimentar",INDEX(Deviz!$I$5:$I$204,MATCH(C841,Deviz!$B$5:$B$204,0))&lt;&gt;"Da"),"Suplimentar neaprobat. ",""),"")))</f>
        <v/>
      </c>
    </row>
    <row r="842" spans="1:11" x14ac:dyDescent="0.2">
      <c r="A842" s="1" t="str">
        <f>IF(B842="","",B842&amp;"|"&amp;COUNTIF(INDEX($B:$B,5):B842,B842))</f>
        <v/>
      </c>
      <c r="B842" s="20"/>
      <c r="C842" s="20"/>
      <c r="D842" s="21" t="str">
        <f>IF(C842="","",IFERROR(INDEX(Deviz!$C$5:$C$204,MATCH(C842,Deviz!$B$5:$B$204,0)),""))</f>
        <v/>
      </c>
      <c r="E842" s="22" t="str">
        <f>IF(C842="","",IFERROR(INDEX(Deviz!$D$5:$D$204,MATCH(C842,Deviz!$B$5:$B$204,0)),""))</f>
        <v/>
      </c>
      <c r="F842" s="23" t="str">
        <f>IF(C842="","",IFERROR(INDEX(Deviz!$F$5:$F$204,MATCH(C842,Deviz!$B$5:$B$204,0)),""))</f>
        <v/>
      </c>
      <c r="G842" s="24"/>
      <c r="H842" s="23" t="str">
        <f t="shared" si="13"/>
        <v/>
      </c>
      <c r="I842" s="20"/>
      <c r="J842" s="25"/>
      <c r="K842" s="26" t="str">
        <f>IF(B842="","",TRIM(IF(AND(C842&lt;&gt;"",D842=""),"Cod inexistent în deviz. ","")&amp;IF(N(G842)&lt;=0,"Lipsește cantitatea. ","")&amp;IF(I842&lt;&gt;"Da","Neconfirmat de beneficiar. ","")&amp;IF(AND(C842&lt;&gt;"",D842&lt;&gt;""),IF(AND(INDEX(Deviz!$H$5:$H$204,MATCH(C842,Deviz!$B$5:$B$204,0))="Suplimentar",INDEX(Deviz!$I$5:$I$204,MATCH(C842,Deviz!$B$5:$B$204,0))&lt;&gt;"Da"),"Suplimentar neaprobat. ",""),"")))</f>
        <v/>
      </c>
    </row>
    <row r="843" spans="1:11" x14ac:dyDescent="0.2">
      <c r="A843" s="1" t="str">
        <f>IF(B843="","",B843&amp;"|"&amp;COUNTIF(INDEX($B:$B,5):B843,B843))</f>
        <v/>
      </c>
      <c r="B843" s="20"/>
      <c r="C843" s="20"/>
      <c r="D843" s="21" t="str">
        <f>IF(C843="","",IFERROR(INDEX(Deviz!$C$5:$C$204,MATCH(C843,Deviz!$B$5:$B$204,0)),""))</f>
        <v/>
      </c>
      <c r="E843" s="22" t="str">
        <f>IF(C843="","",IFERROR(INDEX(Deviz!$D$5:$D$204,MATCH(C843,Deviz!$B$5:$B$204,0)),""))</f>
        <v/>
      </c>
      <c r="F843" s="23" t="str">
        <f>IF(C843="","",IFERROR(INDEX(Deviz!$F$5:$F$204,MATCH(C843,Deviz!$B$5:$B$204,0)),""))</f>
        <v/>
      </c>
      <c r="G843" s="24"/>
      <c r="H843" s="23" t="str">
        <f t="shared" si="13"/>
        <v/>
      </c>
      <c r="I843" s="20"/>
      <c r="J843" s="25"/>
      <c r="K843" s="26" t="str">
        <f>IF(B843="","",TRIM(IF(AND(C843&lt;&gt;"",D843=""),"Cod inexistent în deviz. ","")&amp;IF(N(G843)&lt;=0,"Lipsește cantitatea. ","")&amp;IF(I843&lt;&gt;"Da","Neconfirmat de beneficiar. ","")&amp;IF(AND(C843&lt;&gt;"",D843&lt;&gt;""),IF(AND(INDEX(Deviz!$H$5:$H$204,MATCH(C843,Deviz!$B$5:$B$204,0))="Suplimentar",INDEX(Deviz!$I$5:$I$204,MATCH(C843,Deviz!$B$5:$B$204,0))&lt;&gt;"Da"),"Suplimentar neaprobat. ",""),"")))</f>
        <v/>
      </c>
    </row>
    <row r="844" spans="1:11" x14ac:dyDescent="0.2">
      <c r="A844" s="1" t="str">
        <f>IF(B844="","",B844&amp;"|"&amp;COUNTIF(INDEX($B:$B,5):B844,B844))</f>
        <v/>
      </c>
      <c r="B844" s="20"/>
      <c r="C844" s="20"/>
      <c r="D844" s="21" t="str">
        <f>IF(C844="","",IFERROR(INDEX(Deviz!$C$5:$C$204,MATCH(C844,Deviz!$B$5:$B$204,0)),""))</f>
        <v/>
      </c>
      <c r="E844" s="22" t="str">
        <f>IF(C844="","",IFERROR(INDEX(Deviz!$D$5:$D$204,MATCH(C844,Deviz!$B$5:$B$204,0)),""))</f>
        <v/>
      </c>
      <c r="F844" s="23" t="str">
        <f>IF(C844="","",IFERROR(INDEX(Deviz!$F$5:$F$204,MATCH(C844,Deviz!$B$5:$B$204,0)),""))</f>
        <v/>
      </c>
      <c r="G844" s="24"/>
      <c r="H844" s="23" t="str">
        <f t="shared" si="13"/>
        <v/>
      </c>
      <c r="I844" s="20"/>
      <c r="J844" s="25"/>
      <c r="K844" s="26" t="str">
        <f>IF(B844="","",TRIM(IF(AND(C844&lt;&gt;"",D844=""),"Cod inexistent în deviz. ","")&amp;IF(N(G844)&lt;=0,"Lipsește cantitatea. ","")&amp;IF(I844&lt;&gt;"Da","Neconfirmat de beneficiar. ","")&amp;IF(AND(C844&lt;&gt;"",D844&lt;&gt;""),IF(AND(INDEX(Deviz!$H$5:$H$204,MATCH(C844,Deviz!$B$5:$B$204,0))="Suplimentar",INDEX(Deviz!$I$5:$I$204,MATCH(C844,Deviz!$B$5:$B$204,0))&lt;&gt;"Da"),"Suplimentar neaprobat. ",""),"")))</f>
        <v/>
      </c>
    </row>
    <row r="845" spans="1:11" x14ac:dyDescent="0.2">
      <c r="A845" s="1" t="str">
        <f>IF(B845="","",B845&amp;"|"&amp;COUNTIF(INDEX($B:$B,5):B845,B845))</f>
        <v/>
      </c>
      <c r="B845" s="20"/>
      <c r="C845" s="20"/>
      <c r="D845" s="21" t="str">
        <f>IF(C845="","",IFERROR(INDEX(Deviz!$C$5:$C$204,MATCH(C845,Deviz!$B$5:$B$204,0)),""))</f>
        <v/>
      </c>
      <c r="E845" s="22" t="str">
        <f>IF(C845="","",IFERROR(INDEX(Deviz!$D$5:$D$204,MATCH(C845,Deviz!$B$5:$B$204,0)),""))</f>
        <v/>
      </c>
      <c r="F845" s="23" t="str">
        <f>IF(C845="","",IFERROR(INDEX(Deviz!$F$5:$F$204,MATCH(C845,Deviz!$B$5:$B$204,0)),""))</f>
        <v/>
      </c>
      <c r="G845" s="24"/>
      <c r="H845" s="23" t="str">
        <f t="shared" si="13"/>
        <v/>
      </c>
      <c r="I845" s="20"/>
      <c r="J845" s="25"/>
      <c r="K845" s="26" t="str">
        <f>IF(B845="","",TRIM(IF(AND(C845&lt;&gt;"",D845=""),"Cod inexistent în deviz. ","")&amp;IF(N(G845)&lt;=0,"Lipsește cantitatea. ","")&amp;IF(I845&lt;&gt;"Da","Neconfirmat de beneficiar. ","")&amp;IF(AND(C845&lt;&gt;"",D845&lt;&gt;""),IF(AND(INDEX(Deviz!$H$5:$H$204,MATCH(C845,Deviz!$B$5:$B$204,0))="Suplimentar",INDEX(Deviz!$I$5:$I$204,MATCH(C845,Deviz!$B$5:$B$204,0))&lt;&gt;"Da"),"Suplimentar neaprobat. ",""),"")))</f>
        <v/>
      </c>
    </row>
    <row r="846" spans="1:11" x14ac:dyDescent="0.2">
      <c r="A846" s="1" t="str">
        <f>IF(B846="","",B846&amp;"|"&amp;COUNTIF(INDEX($B:$B,5):B846,B846))</f>
        <v/>
      </c>
      <c r="B846" s="20"/>
      <c r="C846" s="20"/>
      <c r="D846" s="21" t="str">
        <f>IF(C846="","",IFERROR(INDEX(Deviz!$C$5:$C$204,MATCH(C846,Deviz!$B$5:$B$204,0)),""))</f>
        <v/>
      </c>
      <c r="E846" s="22" t="str">
        <f>IF(C846="","",IFERROR(INDEX(Deviz!$D$5:$D$204,MATCH(C846,Deviz!$B$5:$B$204,0)),""))</f>
        <v/>
      </c>
      <c r="F846" s="23" t="str">
        <f>IF(C846="","",IFERROR(INDEX(Deviz!$F$5:$F$204,MATCH(C846,Deviz!$B$5:$B$204,0)),""))</f>
        <v/>
      </c>
      <c r="G846" s="24"/>
      <c r="H846" s="23" t="str">
        <f t="shared" si="13"/>
        <v/>
      </c>
      <c r="I846" s="20"/>
      <c r="J846" s="25"/>
      <c r="K846" s="26" t="str">
        <f>IF(B846="","",TRIM(IF(AND(C846&lt;&gt;"",D846=""),"Cod inexistent în deviz. ","")&amp;IF(N(G846)&lt;=0,"Lipsește cantitatea. ","")&amp;IF(I846&lt;&gt;"Da","Neconfirmat de beneficiar. ","")&amp;IF(AND(C846&lt;&gt;"",D846&lt;&gt;""),IF(AND(INDEX(Deviz!$H$5:$H$204,MATCH(C846,Deviz!$B$5:$B$204,0))="Suplimentar",INDEX(Deviz!$I$5:$I$204,MATCH(C846,Deviz!$B$5:$B$204,0))&lt;&gt;"Da"),"Suplimentar neaprobat. ",""),"")))</f>
        <v/>
      </c>
    </row>
    <row r="847" spans="1:11" x14ac:dyDescent="0.2">
      <c r="A847" s="1" t="str">
        <f>IF(B847="","",B847&amp;"|"&amp;COUNTIF(INDEX($B:$B,5):B847,B847))</f>
        <v/>
      </c>
      <c r="B847" s="20"/>
      <c r="C847" s="20"/>
      <c r="D847" s="21" t="str">
        <f>IF(C847="","",IFERROR(INDEX(Deviz!$C$5:$C$204,MATCH(C847,Deviz!$B$5:$B$204,0)),""))</f>
        <v/>
      </c>
      <c r="E847" s="22" t="str">
        <f>IF(C847="","",IFERROR(INDEX(Deviz!$D$5:$D$204,MATCH(C847,Deviz!$B$5:$B$204,0)),""))</f>
        <v/>
      </c>
      <c r="F847" s="23" t="str">
        <f>IF(C847="","",IFERROR(INDEX(Deviz!$F$5:$F$204,MATCH(C847,Deviz!$B$5:$B$204,0)),""))</f>
        <v/>
      </c>
      <c r="G847" s="24"/>
      <c r="H847" s="23" t="str">
        <f t="shared" si="13"/>
        <v/>
      </c>
      <c r="I847" s="20"/>
      <c r="J847" s="25"/>
      <c r="K847" s="26" t="str">
        <f>IF(B847="","",TRIM(IF(AND(C847&lt;&gt;"",D847=""),"Cod inexistent în deviz. ","")&amp;IF(N(G847)&lt;=0,"Lipsește cantitatea. ","")&amp;IF(I847&lt;&gt;"Da","Neconfirmat de beneficiar. ","")&amp;IF(AND(C847&lt;&gt;"",D847&lt;&gt;""),IF(AND(INDEX(Deviz!$H$5:$H$204,MATCH(C847,Deviz!$B$5:$B$204,0))="Suplimentar",INDEX(Deviz!$I$5:$I$204,MATCH(C847,Deviz!$B$5:$B$204,0))&lt;&gt;"Da"),"Suplimentar neaprobat. ",""),"")))</f>
        <v/>
      </c>
    </row>
    <row r="848" spans="1:11" x14ac:dyDescent="0.2">
      <c r="A848" s="1" t="str">
        <f>IF(B848="","",B848&amp;"|"&amp;COUNTIF(INDEX($B:$B,5):B848,B848))</f>
        <v/>
      </c>
      <c r="B848" s="20"/>
      <c r="C848" s="20"/>
      <c r="D848" s="21" t="str">
        <f>IF(C848="","",IFERROR(INDEX(Deviz!$C$5:$C$204,MATCH(C848,Deviz!$B$5:$B$204,0)),""))</f>
        <v/>
      </c>
      <c r="E848" s="22" t="str">
        <f>IF(C848="","",IFERROR(INDEX(Deviz!$D$5:$D$204,MATCH(C848,Deviz!$B$5:$B$204,0)),""))</f>
        <v/>
      </c>
      <c r="F848" s="23" t="str">
        <f>IF(C848="","",IFERROR(INDEX(Deviz!$F$5:$F$204,MATCH(C848,Deviz!$B$5:$B$204,0)),""))</f>
        <v/>
      </c>
      <c r="G848" s="24"/>
      <c r="H848" s="23" t="str">
        <f t="shared" si="13"/>
        <v/>
      </c>
      <c r="I848" s="20"/>
      <c r="J848" s="25"/>
      <c r="K848" s="26" t="str">
        <f>IF(B848="","",TRIM(IF(AND(C848&lt;&gt;"",D848=""),"Cod inexistent în deviz. ","")&amp;IF(N(G848)&lt;=0,"Lipsește cantitatea. ","")&amp;IF(I848&lt;&gt;"Da","Neconfirmat de beneficiar. ","")&amp;IF(AND(C848&lt;&gt;"",D848&lt;&gt;""),IF(AND(INDEX(Deviz!$H$5:$H$204,MATCH(C848,Deviz!$B$5:$B$204,0))="Suplimentar",INDEX(Deviz!$I$5:$I$204,MATCH(C848,Deviz!$B$5:$B$204,0))&lt;&gt;"Da"),"Suplimentar neaprobat. ",""),"")))</f>
        <v/>
      </c>
    </row>
    <row r="849" spans="1:11" x14ac:dyDescent="0.2">
      <c r="A849" s="1" t="str">
        <f>IF(B849="","",B849&amp;"|"&amp;COUNTIF(INDEX($B:$B,5):B849,B849))</f>
        <v/>
      </c>
      <c r="B849" s="20"/>
      <c r="C849" s="20"/>
      <c r="D849" s="21" t="str">
        <f>IF(C849="","",IFERROR(INDEX(Deviz!$C$5:$C$204,MATCH(C849,Deviz!$B$5:$B$204,0)),""))</f>
        <v/>
      </c>
      <c r="E849" s="22" t="str">
        <f>IF(C849="","",IFERROR(INDEX(Deviz!$D$5:$D$204,MATCH(C849,Deviz!$B$5:$B$204,0)),""))</f>
        <v/>
      </c>
      <c r="F849" s="23" t="str">
        <f>IF(C849="","",IFERROR(INDEX(Deviz!$F$5:$F$204,MATCH(C849,Deviz!$B$5:$B$204,0)),""))</f>
        <v/>
      </c>
      <c r="G849" s="24"/>
      <c r="H849" s="23" t="str">
        <f t="shared" si="13"/>
        <v/>
      </c>
      <c r="I849" s="20"/>
      <c r="J849" s="25"/>
      <c r="K849" s="26" t="str">
        <f>IF(B849="","",TRIM(IF(AND(C849&lt;&gt;"",D849=""),"Cod inexistent în deviz. ","")&amp;IF(N(G849)&lt;=0,"Lipsește cantitatea. ","")&amp;IF(I849&lt;&gt;"Da","Neconfirmat de beneficiar. ","")&amp;IF(AND(C849&lt;&gt;"",D849&lt;&gt;""),IF(AND(INDEX(Deviz!$H$5:$H$204,MATCH(C849,Deviz!$B$5:$B$204,0))="Suplimentar",INDEX(Deviz!$I$5:$I$204,MATCH(C849,Deviz!$B$5:$B$204,0))&lt;&gt;"Da"),"Suplimentar neaprobat. ",""),"")))</f>
        <v/>
      </c>
    </row>
    <row r="850" spans="1:11" x14ac:dyDescent="0.2">
      <c r="A850" s="1" t="str">
        <f>IF(B850="","",B850&amp;"|"&amp;COUNTIF(INDEX($B:$B,5):B850,B850))</f>
        <v/>
      </c>
      <c r="B850" s="20"/>
      <c r="C850" s="20"/>
      <c r="D850" s="21" t="str">
        <f>IF(C850="","",IFERROR(INDEX(Deviz!$C$5:$C$204,MATCH(C850,Deviz!$B$5:$B$204,0)),""))</f>
        <v/>
      </c>
      <c r="E850" s="22" t="str">
        <f>IF(C850="","",IFERROR(INDEX(Deviz!$D$5:$D$204,MATCH(C850,Deviz!$B$5:$B$204,0)),""))</f>
        <v/>
      </c>
      <c r="F850" s="23" t="str">
        <f>IF(C850="","",IFERROR(INDEX(Deviz!$F$5:$F$204,MATCH(C850,Deviz!$B$5:$B$204,0)),""))</f>
        <v/>
      </c>
      <c r="G850" s="24"/>
      <c r="H850" s="23" t="str">
        <f t="shared" si="13"/>
        <v/>
      </c>
      <c r="I850" s="20"/>
      <c r="J850" s="25"/>
      <c r="K850" s="26" t="str">
        <f>IF(B850="","",TRIM(IF(AND(C850&lt;&gt;"",D850=""),"Cod inexistent în deviz. ","")&amp;IF(N(G850)&lt;=0,"Lipsește cantitatea. ","")&amp;IF(I850&lt;&gt;"Da","Neconfirmat de beneficiar. ","")&amp;IF(AND(C850&lt;&gt;"",D850&lt;&gt;""),IF(AND(INDEX(Deviz!$H$5:$H$204,MATCH(C850,Deviz!$B$5:$B$204,0))="Suplimentar",INDEX(Deviz!$I$5:$I$204,MATCH(C850,Deviz!$B$5:$B$204,0))&lt;&gt;"Da"),"Suplimentar neaprobat. ",""),"")))</f>
        <v/>
      </c>
    </row>
    <row r="851" spans="1:11" x14ac:dyDescent="0.2">
      <c r="A851" s="1" t="str">
        <f>IF(B851="","",B851&amp;"|"&amp;COUNTIF(INDEX($B:$B,5):B851,B851))</f>
        <v/>
      </c>
      <c r="B851" s="20"/>
      <c r="C851" s="20"/>
      <c r="D851" s="21" t="str">
        <f>IF(C851="","",IFERROR(INDEX(Deviz!$C$5:$C$204,MATCH(C851,Deviz!$B$5:$B$204,0)),""))</f>
        <v/>
      </c>
      <c r="E851" s="22" t="str">
        <f>IF(C851="","",IFERROR(INDEX(Deviz!$D$5:$D$204,MATCH(C851,Deviz!$B$5:$B$204,0)),""))</f>
        <v/>
      </c>
      <c r="F851" s="23" t="str">
        <f>IF(C851="","",IFERROR(INDEX(Deviz!$F$5:$F$204,MATCH(C851,Deviz!$B$5:$B$204,0)),""))</f>
        <v/>
      </c>
      <c r="G851" s="24"/>
      <c r="H851" s="23" t="str">
        <f t="shared" si="13"/>
        <v/>
      </c>
      <c r="I851" s="20"/>
      <c r="J851" s="25"/>
      <c r="K851" s="26" t="str">
        <f>IF(B851="","",TRIM(IF(AND(C851&lt;&gt;"",D851=""),"Cod inexistent în deviz. ","")&amp;IF(N(G851)&lt;=0,"Lipsește cantitatea. ","")&amp;IF(I851&lt;&gt;"Da","Neconfirmat de beneficiar. ","")&amp;IF(AND(C851&lt;&gt;"",D851&lt;&gt;""),IF(AND(INDEX(Deviz!$H$5:$H$204,MATCH(C851,Deviz!$B$5:$B$204,0))="Suplimentar",INDEX(Deviz!$I$5:$I$204,MATCH(C851,Deviz!$B$5:$B$204,0))&lt;&gt;"Da"),"Suplimentar neaprobat. ",""),"")))</f>
        <v/>
      </c>
    </row>
    <row r="852" spans="1:11" x14ac:dyDescent="0.2">
      <c r="A852" s="1" t="str">
        <f>IF(B852="","",B852&amp;"|"&amp;COUNTIF(INDEX($B:$B,5):B852,B852))</f>
        <v/>
      </c>
      <c r="B852" s="20"/>
      <c r="C852" s="20"/>
      <c r="D852" s="21" t="str">
        <f>IF(C852="","",IFERROR(INDEX(Deviz!$C$5:$C$204,MATCH(C852,Deviz!$B$5:$B$204,0)),""))</f>
        <v/>
      </c>
      <c r="E852" s="22" t="str">
        <f>IF(C852="","",IFERROR(INDEX(Deviz!$D$5:$D$204,MATCH(C852,Deviz!$B$5:$B$204,0)),""))</f>
        <v/>
      </c>
      <c r="F852" s="23" t="str">
        <f>IF(C852="","",IFERROR(INDEX(Deviz!$F$5:$F$204,MATCH(C852,Deviz!$B$5:$B$204,0)),""))</f>
        <v/>
      </c>
      <c r="G852" s="24"/>
      <c r="H852" s="23" t="str">
        <f t="shared" si="13"/>
        <v/>
      </c>
      <c r="I852" s="20"/>
      <c r="J852" s="25"/>
      <c r="K852" s="26" t="str">
        <f>IF(B852="","",TRIM(IF(AND(C852&lt;&gt;"",D852=""),"Cod inexistent în deviz. ","")&amp;IF(N(G852)&lt;=0,"Lipsește cantitatea. ","")&amp;IF(I852&lt;&gt;"Da","Neconfirmat de beneficiar. ","")&amp;IF(AND(C852&lt;&gt;"",D852&lt;&gt;""),IF(AND(INDEX(Deviz!$H$5:$H$204,MATCH(C852,Deviz!$B$5:$B$204,0))="Suplimentar",INDEX(Deviz!$I$5:$I$204,MATCH(C852,Deviz!$B$5:$B$204,0))&lt;&gt;"Da"),"Suplimentar neaprobat. ",""),"")))</f>
        <v/>
      </c>
    </row>
    <row r="853" spans="1:11" x14ac:dyDescent="0.2">
      <c r="A853" s="1" t="str">
        <f>IF(B853="","",B853&amp;"|"&amp;COUNTIF(INDEX($B:$B,5):B853,B853))</f>
        <v/>
      </c>
      <c r="B853" s="20"/>
      <c r="C853" s="20"/>
      <c r="D853" s="21" t="str">
        <f>IF(C853="","",IFERROR(INDEX(Deviz!$C$5:$C$204,MATCH(C853,Deviz!$B$5:$B$204,0)),""))</f>
        <v/>
      </c>
      <c r="E853" s="22" t="str">
        <f>IF(C853="","",IFERROR(INDEX(Deviz!$D$5:$D$204,MATCH(C853,Deviz!$B$5:$B$204,0)),""))</f>
        <v/>
      </c>
      <c r="F853" s="23" t="str">
        <f>IF(C853="","",IFERROR(INDEX(Deviz!$F$5:$F$204,MATCH(C853,Deviz!$B$5:$B$204,0)),""))</f>
        <v/>
      </c>
      <c r="G853" s="24"/>
      <c r="H853" s="23" t="str">
        <f t="shared" si="13"/>
        <v/>
      </c>
      <c r="I853" s="20"/>
      <c r="J853" s="25"/>
      <c r="K853" s="26" t="str">
        <f>IF(B853="","",TRIM(IF(AND(C853&lt;&gt;"",D853=""),"Cod inexistent în deviz. ","")&amp;IF(N(G853)&lt;=0,"Lipsește cantitatea. ","")&amp;IF(I853&lt;&gt;"Da","Neconfirmat de beneficiar. ","")&amp;IF(AND(C853&lt;&gt;"",D853&lt;&gt;""),IF(AND(INDEX(Deviz!$H$5:$H$204,MATCH(C853,Deviz!$B$5:$B$204,0))="Suplimentar",INDEX(Deviz!$I$5:$I$204,MATCH(C853,Deviz!$B$5:$B$204,0))&lt;&gt;"Da"),"Suplimentar neaprobat. ",""),"")))</f>
        <v/>
      </c>
    </row>
    <row r="854" spans="1:11" x14ac:dyDescent="0.2">
      <c r="A854" s="1" t="str">
        <f>IF(B854="","",B854&amp;"|"&amp;COUNTIF(INDEX($B:$B,5):B854,B854))</f>
        <v/>
      </c>
      <c r="B854" s="20"/>
      <c r="C854" s="20"/>
      <c r="D854" s="21" t="str">
        <f>IF(C854="","",IFERROR(INDEX(Deviz!$C$5:$C$204,MATCH(C854,Deviz!$B$5:$B$204,0)),""))</f>
        <v/>
      </c>
      <c r="E854" s="22" t="str">
        <f>IF(C854="","",IFERROR(INDEX(Deviz!$D$5:$D$204,MATCH(C854,Deviz!$B$5:$B$204,0)),""))</f>
        <v/>
      </c>
      <c r="F854" s="23" t="str">
        <f>IF(C854="","",IFERROR(INDEX(Deviz!$F$5:$F$204,MATCH(C854,Deviz!$B$5:$B$204,0)),""))</f>
        <v/>
      </c>
      <c r="G854" s="24"/>
      <c r="H854" s="23" t="str">
        <f t="shared" si="13"/>
        <v/>
      </c>
      <c r="I854" s="20"/>
      <c r="J854" s="25"/>
      <c r="K854" s="26" t="str">
        <f>IF(B854="","",TRIM(IF(AND(C854&lt;&gt;"",D854=""),"Cod inexistent în deviz. ","")&amp;IF(N(G854)&lt;=0,"Lipsește cantitatea. ","")&amp;IF(I854&lt;&gt;"Da","Neconfirmat de beneficiar. ","")&amp;IF(AND(C854&lt;&gt;"",D854&lt;&gt;""),IF(AND(INDEX(Deviz!$H$5:$H$204,MATCH(C854,Deviz!$B$5:$B$204,0))="Suplimentar",INDEX(Deviz!$I$5:$I$204,MATCH(C854,Deviz!$B$5:$B$204,0))&lt;&gt;"Da"),"Suplimentar neaprobat. ",""),"")))</f>
        <v/>
      </c>
    </row>
    <row r="855" spans="1:11" x14ac:dyDescent="0.2">
      <c r="A855" s="1" t="str">
        <f>IF(B855="","",B855&amp;"|"&amp;COUNTIF(INDEX($B:$B,5):B855,B855))</f>
        <v/>
      </c>
      <c r="B855" s="20"/>
      <c r="C855" s="20"/>
      <c r="D855" s="21" t="str">
        <f>IF(C855="","",IFERROR(INDEX(Deviz!$C$5:$C$204,MATCH(C855,Deviz!$B$5:$B$204,0)),""))</f>
        <v/>
      </c>
      <c r="E855" s="22" t="str">
        <f>IF(C855="","",IFERROR(INDEX(Deviz!$D$5:$D$204,MATCH(C855,Deviz!$B$5:$B$204,0)),""))</f>
        <v/>
      </c>
      <c r="F855" s="23" t="str">
        <f>IF(C855="","",IFERROR(INDEX(Deviz!$F$5:$F$204,MATCH(C855,Deviz!$B$5:$B$204,0)),""))</f>
        <v/>
      </c>
      <c r="G855" s="24"/>
      <c r="H855" s="23" t="str">
        <f t="shared" si="13"/>
        <v/>
      </c>
      <c r="I855" s="20"/>
      <c r="J855" s="25"/>
      <c r="K855" s="26" t="str">
        <f>IF(B855="","",TRIM(IF(AND(C855&lt;&gt;"",D855=""),"Cod inexistent în deviz. ","")&amp;IF(N(G855)&lt;=0,"Lipsește cantitatea. ","")&amp;IF(I855&lt;&gt;"Da","Neconfirmat de beneficiar. ","")&amp;IF(AND(C855&lt;&gt;"",D855&lt;&gt;""),IF(AND(INDEX(Deviz!$H$5:$H$204,MATCH(C855,Deviz!$B$5:$B$204,0))="Suplimentar",INDEX(Deviz!$I$5:$I$204,MATCH(C855,Deviz!$B$5:$B$204,0))&lt;&gt;"Da"),"Suplimentar neaprobat. ",""),"")))</f>
        <v/>
      </c>
    </row>
    <row r="856" spans="1:11" x14ac:dyDescent="0.2">
      <c r="A856" s="1" t="str">
        <f>IF(B856="","",B856&amp;"|"&amp;COUNTIF(INDEX($B:$B,5):B856,B856))</f>
        <v/>
      </c>
      <c r="B856" s="20"/>
      <c r="C856" s="20"/>
      <c r="D856" s="21" t="str">
        <f>IF(C856="","",IFERROR(INDEX(Deviz!$C$5:$C$204,MATCH(C856,Deviz!$B$5:$B$204,0)),""))</f>
        <v/>
      </c>
      <c r="E856" s="22" t="str">
        <f>IF(C856="","",IFERROR(INDEX(Deviz!$D$5:$D$204,MATCH(C856,Deviz!$B$5:$B$204,0)),""))</f>
        <v/>
      </c>
      <c r="F856" s="23" t="str">
        <f>IF(C856="","",IFERROR(INDEX(Deviz!$F$5:$F$204,MATCH(C856,Deviz!$B$5:$B$204,0)),""))</f>
        <v/>
      </c>
      <c r="G856" s="24"/>
      <c r="H856" s="23" t="str">
        <f t="shared" si="13"/>
        <v/>
      </c>
      <c r="I856" s="20"/>
      <c r="J856" s="25"/>
      <c r="K856" s="26" t="str">
        <f>IF(B856="","",TRIM(IF(AND(C856&lt;&gt;"",D856=""),"Cod inexistent în deviz. ","")&amp;IF(N(G856)&lt;=0,"Lipsește cantitatea. ","")&amp;IF(I856&lt;&gt;"Da","Neconfirmat de beneficiar. ","")&amp;IF(AND(C856&lt;&gt;"",D856&lt;&gt;""),IF(AND(INDEX(Deviz!$H$5:$H$204,MATCH(C856,Deviz!$B$5:$B$204,0))="Suplimentar",INDEX(Deviz!$I$5:$I$204,MATCH(C856,Deviz!$B$5:$B$204,0))&lt;&gt;"Da"),"Suplimentar neaprobat. ",""),"")))</f>
        <v/>
      </c>
    </row>
    <row r="857" spans="1:11" x14ac:dyDescent="0.2">
      <c r="A857" s="1" t="str">
        <f>IF(B857="","",B857&amp;"|"&amp;COUNTIF(INDEX($B:$B,5):B857,B857))</f>
        <v/>
      </c>
      <c r="B857" s="20"/>
      <c r="C857" s="20"/>
      <c r="D857" s="21" t="str">
        <f>IF(C857="","",IFERROR(INDEX(Deviz!$C$5:$C$204,MATCH(C857,Deviz!$B$5:$B$204,0)),""))</f>
        <v/>
      </c>
      <c r="E857" s="22" t="str">
        <f>IF(C857="","",IFERROR(INDEX(Deviz!$D$5:$D$204,MATCH(C857,Deviz!$B$5:$B$204,0)),""))</f>
        <v/>
      </c>
      <c r="F857" s="23" t="str">
        <f>IF(C857="","",IFERROR(INDEX(Deviz!$F$5:$F$204,MATCH(C857,Deviz!$B$5:$B$204,0)),""))</f>
        <v/>
      </c>
      <c r="G857" s="24"/>
      <c r="H857" s="23" t="str">
        <f t="shared" si="13"/>
        <v/>
      </c>
      <c r="I857" s="20"/>
      <c r="J857" s="25"/>
      <c r="K857" s="26" t="str">
        <f>IF(B857="","",TRIM(IF(AND(C857&lt;&gt;"",D857=""),"Cod inexistent în deviz. ","")&amp;IF(N(G857)&lt;=0,"Lipsește cantitatea. ","")&amp;IF(I857&lt;&gt;"Da","Neconfirmat de beneficiar. ","")&amp;IF(AND(C857&lt;&gt;"",D857&lt;&gt;""),IF(AND(INDEX(Deviz!$H$5:$H$204,MATCH(C857,Deviz!$B$5:$B$204,0))="Suplimentar",INDEX(Deviz!$I$5:$I$204,MATCH(C857,Deviz!$B$5:$B$204,0))&lt;&gt;"Da"),"Suplimentar neaprobat. ",""),"")))</f>
        <v/>
      </c>
    </row>
    <row r="858" spans="1:11" x14ac:dyDescent="0.2">
      <c r="A858" s="1" t="str">
        <f>IF(B858="","",B858&amp;"|"&amp;COUNTIF(INDEX($B:$B,5):B858,B858))</f>
        <v/>
      </c>
      <c r="B858" s="20"/>
      <c r="C858" s="20"/>
      <c r="D858" s="21" t="str">
        <f>IF(C858="","",IFERROR(INDEX(Deviz!$C$5:$C$204,MATCH(C858,Deviz!$B$5:$B$204,0)),""))</f>
        <v/>
      </c>
      <c r="E858" s="22" t="str">
        <f>IF(C858="","",IFERROR(INDEX(Deviz!$D$5:$D$204,MATCH(C858,Deviz!$B$5:$B$204,0)),""))</f>
        <v/>
      </c>
      <c r="F858" s="23" t="str">
        <f>IF(C858="","",IFERROR(INDEX(Deviz!$F$5:$F$204,MATCH(C858,Deviz!$B$5:$B$204,0)),""))</f>
        <v/>
      </c>
      <c r="G858" s="24"/>
      <c r="H858" s="23" t="str">
        <f t="shared" si="13"/>
        <v/>
      </c>
      <c r="I858" s="20"/>
      <c r="J858" s="25"/>
      <c r="K858" s="26" t="str">
        <f>IF(B858="","",TRIM(IF(AND(C858&lt;&gt;"",D858=""),"Cod inexistent în deviz. ","")&amp;IF(N(G858)&lt;=0,"Lipsește cantitatea. ","")&amp;IF(I858&lt;&gt;"Da","Neconfirmat de beneficiar. ","")&amp;IF(AND(C858&lt;&gt;"",D858&lt;&gt;""),IF(AND(INDEX(Deviz!$H$5:$H$204,MATCH(C858,Deviz!$B$5:$B$204,0))="Suplimentar",INDEX(Deviz!$I$5:$I$204,MATCH(C858,Deviz!$B$5:$B$204,0))&lt;&gt;"Da"),"Suplimentar neaprobat. ",""),"")))</f>
        <v/>
      </c>
    </row>
    <row r="859" spans="1:11" x14ac:dyDescent="0.2">
      <c r="A859" s="1" t="str">
        <f>IF(B859="","",B859&amp;"|"&amp;COUNTIF(INDEX($B:$B,5):B859,B859))</f>
        <v/>
      </c>
      <c r="B859" s="20"/>
      <c r="C859" s="20"/>
      <c r="D859" s="21" t="str">
        <f>IF(C859="","",IFERROR(INDEX(Deviz!$C$5:$C$204,MATCH(C859,Deviz!$B$5:$B$204,0)),""))</f>
        <v/>
      </c>
      <c r="E859" s="22" t="str">
        <f>IF(C859="","",IFERROR(INDEX(Deviz!$D$5:$D$204,MATCH(C859,Deviz!$B$5:$B$204,0)),""))</f>
        <v/>
      </c>
      <c r="F859" s="23" t="str">
        <f>IF(C859="","",IFERROR(INDEX(Deviz!$F$5:$F$204,MATCH(C859,Deviz!$B$5:$B$204,0)),""))</f>
        <v/>
      </c>
      <c r="G859" s="24"/>
      <c r="H859" s="23" t="str">
        <f t="shared" si="13"/>
        <v/>
      </c>
      <c r="I859" s="20"/>
      <c r="J859" s="25"/>
      <c r="K859" s="26" t="str">
        <f>IF(B859="","",TRIM(IF(AND(C859&lt;&gt;"",D859=""),"Cod inexistent în deviz. ","")&amp;IF(N(G859)&lt;=0,"Lipsește cantitatea. ","")&amp;IF(I859&lt;&gt;"Da","Neconfirmat de beneficiar. ","")&amp;IF(AND(C859&lt;&gt;"",D859&lt;&gt;""),IF(AND(INDEX(Deviz!$H$5:$H$204,MATCH(C859,Deviz!$B$5:$B$204,0))="Suplimentar",INDEX(Deviz!$I$5:$I$204,MATCH(C859,Deviz!$B$5:$B$204,0))&lt;&gt;"Da"),"Suplimentar neaprobat. ",""),"")))</f>
        <v/>
      </c>
    </row>
    <row r="860" spans="1:11" x14ac:dyDescent="0.2">
      <c r="A860" s="1" t="str">
        <f>IF(B860="","",B860&amp;"|"&amp;COUNTIF(INDEX($B:$B,5):B860,B860))</f>
        <v/>
      </c>
      <c r="B860" s="20"/>
      <c r="C860" s="20"/>
      <c r="D860" s="21" t="str">
        <f>IF(C860="","",IFERROR(INDEX(Deviz!$C$5:$C$204,MATCH(C860,Deviz!$B$5:$B$204,0)),""))</f>
        <v/>
      </c>
      <c r="E860" s="22" t="str">
        <f>IF(C860="","",IFERROR(INDEX(Deviz!$D$5:$D$204,MATCH(C860,Deviz!$B$5:$B$204,0)),""))</f>
        <v/>
      </c>
      <c r="F860" s="23" t="str">
        <f>IF(C860="","",IFERROR(INDEX(Deviz!$F$5:$F$204,MATCH(C860,Deviz!$B$5:$B$204,0)),""))</f>
        <v/>
      </c>
      <c r="G860" s="24"/>
      <c r="H860" s="23" t="str">
        <f t="shared" si="13"/>
        <v/>
      </c>
      <c r="I860" s="20"/>
      <c r="J860" s="25"/>
      <c r="K860" s="26" t="str">
        <f>IF(B860="","",TRIM(IF(AND(C860&lt;&gt;"",D860=""),"Cod inexistent în deviz. ","")&amp;IF(N(G860)&lt;=0,"Lipsește cantitatea. ","")&amp;IF(I860&lt;&gt;"Da","Neconfirmat de beneficiar. ","")&amp;IF(AND(C860&lt;&gt;"",D860&lt;&gt;""),IF(AND(INDEX(Deviz!$H$5:$H$204,MATCH(C860,Deviz!$B$5:$B$204,0))="Suplimentar",INDEX(Deviz!$I$5:$I$204,MATCH(C860,Deviz!$B$5:$B$204,0))&lt;&gt;"Da"),"Suplimentar neaprobat. ",""),"")))</f>
        <v/>
      </c>
    </row>
    <row r="861" spans="1:11" x14ac:dyDescent="0.2">
      <c r="A861" s="1" t="str">
        <f>IF(B861="","",B861&amp;"|"&amp;COUNTIF(INDEX($B:$B,5):B861,B861))</f>
        <v/>
      </c>
      <c r="B861" s="20"/>
      <c r="C861" s="20"/>
      <c r="D861" s="21" t="str">
        <f>IF(C861="","",IFERROR(INDEX(Deviz!$C$5:$C$204,MATCH(C861,Deviz!$B$5:$B$204,0)),""))</f>
        <v/>
      </c>
      <c r="E861" s="22" t="str">
        <f>IF(C861="","",IFERROR(INDEX(Deviz!$D$5:$D$204,MATCH(C861,Deviz!$B$5:$B$204,0)),""))</f>
        <v/>
      </c>
      <c r="F861" s="23" t="str">
        <f>IF(C861="","",IFERROR(INDEX(Deviz!$F$5:$F$204,MATCH(C861,Deviz!$B$5:$B$204,0)),""))</f>
        <v/>
      </c>
      <c r="G861" s="24"/>
      <c r="H861" s="23" t="str">
        <f t="shared" si="13"/>
        <v/>
      </c>
      <c r="I861" s="20"/>
      <c r="J861" s="25"/>
      <c r="K861" s="26" t="str">
        <f>IF(B861="","",TRIM(IF(AND(C861&lt;&gt;"",D861=""),"Cod inexistent în deviz. ","")&amp;IF(N(G861)&lt;=0,"Lipsește cantitatea. ","")&amp;IF(I861&lt;&gt;"Da","Neconfirmat de beneficiar. ","")&amp;IF(AND(C861&lt;&gt;"",D861&lt;&gt;""),IF(AND(INDEX(Deviz!$H$5:$H$204,MATCH(C861,Deviz!$B$5:$B$204,0))="Suplimentar",INDEX(Deviz!$I$5:$I$204,MATCH(C861,Deviz!$B$5:$B$204,0))&lt;&gt;"Da"),"Suplimentar neaprobat. ",""),"")))</f>
        <v/>
      </c>
    </row>
    <row r="862" spans="1:11" x14ac:dyDescent="0.2">
      <c r="A862" s="1" t="str">
        <f>IF(B862="","",B862&amp;"|"&amp;COUNTIF(INDEX($B:$B,5):B862,B862))</f>
        <v/>
      </c>
      <c r="B862" s="20"/>
      <c r="C862" s="20"/>
      <c r="D862" s="21" t="str">
        <f>IF(C862="","",IFERROR(INDEX(Deviz!$C$5:$C$204,MATCH(C862,Deviz!$B$5:$B$204,0)),""))</f>
        <v/>
      </c>
      <c r="E862" s="22" t="str">
        <f>IF(C862="","",IFERROR(INDEX(Deviz!$D$5:$D$204,MATCH(C862,Deviz!$B$5:$B$204,0)),""))</f>
        <v/>
      </c>
      <c r="F862" s="23" t="str">
        <f>IF(C862="","",IFERROR(INDEX(Deviz!$F$5:$F$204,MATCH(C862,Deviz!$B$5:$B$204,0)),""))</f>
        <v/>
      </c>
      <c r="G862" s="24"/>
      <c r="H862" s="23" t="str">
        <f t="shared" si="13"/>
        <v/>
      </c>
      <c r="I862" s="20"/>
      <c r="J862" s="25"/>
      <c r="K862" s="26" t="str">
        <f>IF(B862="","",TRIM(IF(AND(C862&lt;&gt;"",D862=""),"Cod inexistent în deviz. ","")&amp;IF(N(G862)&lt;=0,"Lipsește cantitatea. ","")&amp;IF(I862&lt;&gt;"Da","Neconfirmat de beneficiar. ","")&amp;IF(AND(C862&lt;&gt;"",D862&lt;&gt;""),IF(AND(INDEX(Deviz!$H$5:$H$204,MATCH(C862,Deviz!$B$5:$B$204,0))="Suplimentar",INDEX(Deviz!$I$5:$I$204,MATCH(C862,Deviz!$B$5:$B$204,0))&lt;&gt;"Da"),"Suplimentar neaprobat. ",""),"")))</f>
        <v/>
      </c>
    </row>
    <row r="863" spans="1:11" x14ac:dyDescent="0.2">
      <c r="A863" s="1" t="str">
        <f>IF(B863="","",B863&amp;"|"&amp;COUNTIF(INDEX($B:$B,5):B863,B863))</f>
        <v/>
      </c>
      <c r="B863" s="20"/>
      <c r="C863" s="20"/>
      <c r="D863" s="21" t="str">
        <f>IF(C863="","",IFERROR(INDEX(Deviz!$C$5:$C$204,MATCH(C863,Deviz!$B$5:$B$204,0)),""))</f>
        <v/>
      </c>
      <c r="E863" s="22" t="str">
        <f>IF(C863="","",IFERROR(INDEX(Deviz!$D$5:$D$204,MATCH(C863,Deviz!$B$5:$B$204,0)),""))</f>
        <v/>
      </c>
      <c r="F863" s="23" t="str">
        <f>IF(C863="","",IFERROR(INDEX(Deviz!$F$5:$F$204,MATCH(C863,Deviz!$B$5:$B$204,0)),""))</f>
        <v/>
      </c>
      <c r="G863" s="24"/>
      <c r="H863" s="23" t="str">
        <f t="shared" si="13"/>
        <v/>
      </c>
      <c r="I863" s="20"/>
      <c r="J863" s="25"/>
      <c r="K863" s="26" t="str">
        <f>IF(B863="","",TRIM(IF(AND(C863&lt;&gt;"",D863=""),"Cod inexistent în deviz. ","")&amp;IF(N(G863)&lt;=0,"Lipsește cantitatea. ","")&amp;IF(I863&lt;&gt;"Da","Neconfirmat de beneficiar. ","")&amp;IF(AND(C863&lt;&gt;"",D863&lt;&gt;""),IF(AND(INDEX(Deviz!$H$5:$H$204,MATCH(C863,Deviz!$B$5:$B$204,0))="Suplimentar",INDEX(Deviz!$I$5:$I$204,MATCH(C863,Deviz!$B$5:$B$204,0))&lt;&gt;"Da"),"Suplimentar neaprobat. ",""),"")))</f>
        <v/>
      </c>
    </row>
    <row r="864" spans="1:11" x14ac:dyDescent="0.2">
      <c r="A864" s="1" t="str">
        <f>IF(B864="","",B864&amp;"|"&amp;COUNTIF(INDEX($B:$B,5):B864,B864))</f>
        <v/>
      </c>
      <c r="B864" s="20"/>
      <c r="C864" s="20"/>
      <c r="D864" s="21" t="str">
        <f>IF(C864="","",IFERROR(INDEX(Deviz!$C$5:$C$204,MATCH(C864,Deviz!$B$5:$B$204,0)),""))</f>
        <v/>
      </c>
      <c r="E864" s="22" t="str">
        <f>IF(C864="","",IFERROR(INDEX(Deviz!$D$5:$D$204,MATCH(C864,Deviz!$B$5:$B$204,0)),""))</f>
        <v/>
      </c>
      <c r="F864" s="23" t="str">
        <f>IF(C864="","",IFERROR(INDEX(Deviz!$F$5:$F$204,MATCH(C864,Deviz!$B$5:$B$204,0)),""))</f>
        <v/>
      </c>
      <c r="G864" s="24"/>
      <c r="H864" s="23" t="str">
        <f t="shared" si="13"/>
        <v/>
      </c>
      <c r="I864" s="20"/>
      <c r="J864" s="25"/>
      <c r="K864" s="26" t="str">
        <f>IF(B864="","",TRIM(IF(AND(C864&lt;&gt;"",D864=""),"Cod inexistent în deviz. ","")&amp;IF(N(G864)&lt;=0,"Lipsește cantitatea. ","")&amp;IF(I864&lt;&gt;"Da","Neconfirmat de beneficiar. ","")&amp;IF(AND(C864&lt;&gt;"",D864&lt;&gt;""),IF(AND(INDEX(Deviz!$H$5:$H$204,MATCH(C864,Deviz!$B$5:$B$204,0))="Suplimentar",INDEX(Deviz!$I$5:$I$204,MATCH(C864,Deviz!$B$5:$B$204,0))&lt;&gt;"Da"),"Suplimentar neaprobat. ",""),"")))</f>
        <v/>
      </c>
    </row>
    <row r="865" spans="1:11" x14ac:dyDescent="0.2">
      <c r="A865" s="1" t="str">
        <f>IF(B865="","",B865&amp;"|"&amp;COUNTIF(INDEX($B:$B,5):B865,B865))</f>
        <v/>
      </c>
      <c r="B865" s="20"/>
      <c r="C865" s="20"/>
      <c r="D865" s="21" t="str">
        <f>IF(C865="","",IFERROR(INDEX(Deviz!$C$5:$C$204,MATCH(C865,Deviz!$B$5:$B$204,0)),""))</f>
        <v/>
      </c>
      <c r="E865" s="22" t="str">
        <f>IF(C865="","",IFERROR(INDEX(Deviz!$D$5:$D$204,MATCH(C865,Deviz!$B$5:$B$204,0)),""))</f>
        <v/>
      </c>
      <c r="F865" s="23" t="str">
        <f>IF(C865="","",IFERROR(INDEX(Deviz!$F$5:$F$204,MATCH(C865,Deviz!$B$5:$B$204,0)),""))</f>
        <v/>
      </c>
      <c r="G865" s="24"/>
      <c r="H865" s="23" t="str">
        <f t="shared" si="13"/>
        <v/>
      </c>
      <c r="I865" s="20"/>
      <c r="J865" s="25"/>
      <c r="K865" s="26" t="str">
        <f>IF(B865="","",TRIM(IF(AND(C865&lt;&gt;"",D865=""),"Cod inexistent în deviz. ","")&amp;IF(N(G865)&lt;=0,"Lipsește cantitatea. ","")&amp;IF(I865&lt;&gt;"Da","Neconfirmat de beneficiar. ","")&amp;IF(AND(C865&lt;&gt;"",D865&lt;&gt;""),IF(AND(INDEX(Deviz!$H$5:$H$204,MATCH(C865,Deviz!$B$5:$B$204,0))="Suplimentar",INDEX(Deviz!$I$5:$I$204,MATCH(C865,Deviz!$B$5:$B$204,0))&lt;&gt;"Da"),"Suplimentar neaprobat. ",""),"")))</f>
        <v/>
      </c>
    </row>
    <row r="866" spans="1:11" x14ac:dyDescent="0.2">
      <c r="A866" s="1" t="str">
        <f>IF(B866="","",B866&amp;"|"&amp;COUNTIF(INDEX($B:$B,5):B866,B866))</f>
        <v/>
      </c>
      <c r="B866" s="20"/>
      <c r="C866" s="20"/>
      <c r="D866" s="21" t="str">
        <f>IF(C866="","",IFERROR(INDEX(Deviz!$C$5:$C$204,MATCH(C866,Deviz!$B$5:$B$204,0)),""))</f>
        <v/>
      </c>
      <c r="E866" s="22" t="str">
        <f>IF(C866="","",IFERROR(INDEX(Deviz!$D$5:$D$204,MATCH(C866,Deviz!$B$5:$B$204,0)),""))</f>
        <v/>
      </c>
      <c r="F866" s="23" t="str">
        <f>IF(C866="","",IFERROR(INDEX(Deviz!$F$5:$F$204,MATCH(C866,Deviz!$B$5:$B$204,0)),""))</f>
        <v/>
      </c>
      <c r="G866" s="24"/>
      <c r="H866" s="23" t="str">
        <f t="shared" si="13"/>
        <v/>
      </c>
      <c r="I866" s="20"/>
      <c r="J866" s="25"/>
      <c r="K866" s="26" t="str">
        <f>IF(B866="","",TRIM(IF(AND(C866&lt;&gt;"",D866=""),"Cod inexistent în deviz. ","")&amp;IF(N(G866)&lt;=0,"Lipsește cantitatea. ","")&amp;IF(I866&lt;&gt;"Da","Neconfirmat de beneficiar. ","")&amp;IF(AND(C866&lt;&gt;"",D866&lt;&gt;""),IF(AND(INDEX(Deviz!$H$5:$H$204,MATCH(C866,Deviz!$B$5:$B$204,0))="Suplimentar",INDEX(Deviz!$I$5:$I$204,MATCH(C866,Deviz!$B$5:$B$204,0))&lt;&gt;"Da"),"Suplimentar neaprobat. ",""),"")))</f>
        <v/>
      </c>
    </row>
    <row r="867" spans="1:11" x14ac:dyDescent="0.2">
      <c r="A867" s="1" t="str">
        <f>IF(B867="","",B867&amp;"|"&amp;COUNTIF(INDEX($B:$B,5):B867,B867))</f>
        <v/>
      </c>
      <c r="B867" s="20"/>
      <c r="C867" s="20"/>
      <c r="D867" s="21" t="str">
        <f>IF(C867="","",IFERROR(INDEX(Deviz!$C$5:$C$204,MATCH(C867,Deviz!$B$5:$B$204,0)),""))</f>
        <v/>
      </c>
      <c r="E867" s="22" t="str">
        <f>IF(C867="","",IFERROR(INDEX(Deviz!$D$5:$D$204,MATCH(C867,Deviz!$B$5:$B$204,0)),""))</f>
        <v/>
      </c>
      <c r="F867" s="23" t="str">
        <f>IF(C867="","",IFERROR(INDEX(Deviz!$F$5:$F$204,MATCH(C867,Deviz!$B$5:$B$204,0)),""))</f>
        <v/>
      </c>
      <c r="G867" s="24"/>
      <c r="H867" s="23" t="str">
        <f t="shared" si="13"/>
        <v/>
      </c>
      <c r="I867" s="20"/>
      <c r="J867" s="25"/>
      <c r="K867" s="26" t="str">
        <f>IF(B867="","",TRIM(IF(AND(C867&lt;&gt;"",D867=""),"Cod inexistent în deviz. ","")&amp;IF(N(G867)&lt;=0,"Lipsește cantitatea. ","")&amp;IF(I867&lt;&gt;"Da","Neconfirmat de beneficiar. ","")&amp;IF(AND(C867&lt;&gt;"",D867&lt;&gt;""),IF(AND(INDEX(Deviz!$H$5:$H$204,MATCH(C867,Deviz!$B$5:$B$204,0))="Suplimentar",INDEX(Deviz!$I$5:$I$204,MATCH(C867,Deviz!$B$5:$B$204,0))&lt;&gt;"Da"),"Suplimentar neaprobat. ",""),"")))</f>
        <v/>
      </c>
    </row>
    <row r="868" spans="1:11" x14ac:dyDescent="0.2">
      <c r="A868" s="1" t="str">
        <f>IF(B868="","",B868&amp;"|"&amp;COUNTIF(INDEX($B:$B,5):B868,B868))</f>
        <v/>
      </c>
      <c r="B868" s="20"/>
      <c r="C868" s="20"/>
      <c r="D868" s="21" t="str">
        <f>IF(C868="","",IFERROR(INDEX(Deviz!$C$5:$C$204,MATCH(C868,Deviz!$B$5:$B$204,0)),""))</f>
        <v/>
      </c>
      <c r="E868" s="22" t="str">
        <f>IF(C868="","",IFERROR(INDEX(Deviz!$D$5:$D$204,MATCH(C868,Deviz!$B$5:$B$204,0)),""))</f>
        <v/>
      </c>
      <c r="F868" s="23" t="str">
        <f>IF(C868="","",IFERROR(INDEX(Deviz!$F$5:$F$204,MATCH(C868,Deviz!$B$5:$B$204,0)),""))</f>
        <v/>
      </c>
      <c r="G868" s="24"/>
      <c r="H868" s="23" t="str">
        <f t="shared" si="13"/>
        <v/>
      </c>
      <c r="I868" s="20"/>
      <c r="J868" s="25"/>
      <c r="K868" s="26" t="str">
        <f>IF(B868="","",TRIM(IF(AND(C868&lt;&gt;"",D868=""),"Cod inexistent în deviz. ","")&amp;IF(N(G868)&lt;=0,"Lipsește cantitatea. ","")&amp;IF(I868&lt;&gt;"Da","Neconfirmat de beneficiar. ","")&amp;IF(AND(C868&lt;&gt;"",D868&lt;&gt;""),IF(AND(INDEX(Deviz!$H$5:$H$204,MATCH(C868,Deviz!$B$5:$B$204,0))="Suplimentar",INDEX(Deviz!$I$5:$I$204,MATCH(C868,Deviz!$B$5:$B$204,0))&lt;&gt;"Da"),"Suplimentar neaprobat. ",""),"")))</f>
        <v/>
      </c>
    </row>
    <row r="869" spans="1:11" x14ac:dyDescent="0.2">
      <c r="A869" s="1" t="str">
        <f>IF(B869="","",B869&amp;"|"&amp;COUNTIF(INDEX($B:$B,5):B869,B869))</f>
        <v/>
      </c>
      <c r="B869" s="20"/>
      <c r="C869" s="20"/>
      <c r="D869" s="21" t="str">
        <f>IF(C869="","",IFERROR(INDEX(Deviz!$C$5:$C$204,MATCH(C869,Deviz!$B$5:$B$204,0)),""))</f>
        <v/>
      </c>
      <c r="E869" s="22" t="str">
        <f>IF(C869="","",IFERROR(INDEX(Deviz!$D$5:$D$204,MATCH(C869,Deviz!$B$5:$B$204,0)),""))</f>
        <v/>
      </c>
      <c r="F869" s="23" t="str">
        <f>IF(C869="","",IFERROR(INDEX(Deviz!$F$5:$F$204,MATCH(C869,Deviz!$B$5:$B$204,0)),""))</f>
        <v/>
      </c>
      <c r="G869" s="24"/>
      <c r="H869" s="23" t="str">
        <f t="shared" si="13"/>
        <v/>
      </c>
      <c r="I869" s="20"/>
      <c r="J869" s="25"/>
      <c r="K869" s="26" t="str">
        <f>IF(B869="","",TRIM(IF(AND(C869&lt;&gt;"",D869=""),"Cod inexistent în deviz. ","")&amp;IF(N(G869)&lt;=0,"Lipsește cantitatea. ","")&amp;IF(I869&lt;&gt;"Da","Neconfirmat de beneficiar. ","")&amp;IF(AND(C869&lt;&gt;"",D869&lt;&gt;""),IF(AND(INDEX(Deviz!$H$5:$H$204,MATCH(C869,Deviz!$B$5:$B$204,0))="Suplimentar",INDEX(Deviz!$I$5:$I$204,MATCH(C869,Deviz!$B$5:$B$204,0))&lt;&gt;"Da"),"Suplimentar neaprobat. ",""),"")))</f>
        <v/>
      </c>
    </row>
    <row r="870" spans="1:11" x14ac:dyDescent="0.2">
      <c r="A870" s="1" t="str">
        <f>IF(B870="","",B870&amp;"|"&amp;COUNTIF(INDEX($B:$B,5):B870,B870))</f>
        <v/>
      </c>
      <c r="B870" s="20"/>
      <c r="C870" s="20"/>
      <c r="D870" s="21" t="str">
        <f>IF(C870="","",IFERROR(INDEX(Deviz!$C$5:$C$204,MATCH(C870,Deviz!$B$5:$B$204,0)),""))</f>
        <v/>
      </c>
      <c r="E870" s="22" t="str">
        <f>IF(C870="","",IFERROR(INDEX(Deviz!$D$5:$D$204,MATCH(C870,Deviz!$B$5:$B$204,0)),""))</f>
        <v/>
      </c>
      <c r="F870" s="23" t="str">
        <f>IF(C870="","",IFERROR(INDEX(Deviz!$F$5:$F$204,MATCH(C870,Deviz!$B$5:$B$204,0)),""))</f>
        <v/>
      </c>
      <c r="G870" s="24"/>
      <c r="H870" s="23" t="str">
        <f t="shared" si="13"/>
        <v/>
      </c>
      <c r="I870" s="20"/>
      <c r="J870" s="25"/>
      <c r="K870" s="26" t="str">
        <f>IF(B870="","",TRIM(IF(AND(C870&lt;&gt;"",D870=""),"Cod inexistent în deviz. ","")&amp;IF(N(G870)&lt;=0,"Lipsește cantitatea. ","")&amp;IF(I870&lt;&gt;"Da","Neconfirmat de beneficiar. ","")&amp;IF(AND(C870&lt;&gt;"",D870&lt;&gt;""),IF(AND(INDEX(Deviz!$H$5:$H$204,MATCH(C870,Deviz!$B$5:$B$204,0))="Suplimentar",INDEX(Deviz!$I$5:$I$204,MATCH(C870,Deviz!$B$5:$B$204,0))&lt;&gt;"Da"),"Suplimentar neaprobat. ",""),"")))</f>
        <v/>
      </c>
    </row>
    <row r="871" spans="1:11" x14ac:dyDescent="0.2">
      <c r="A871" s="1" t="str">
        <f>IF(B871="","",B871&amp;"|"&amp;COUNTIF(INDEX($B:$B,5):B871,B871))</f>
        <v/>
      </c>
      <c r="B871" s="20"/>
      <c r="C871" s="20"/>
      <c r="D871" s="21" t="str">
        <f>IF(C871="","",IFERROR(INDEX(Deviz!$C$5:$C$204,MATCH(C871,Deviz!$B$5:$B$204,0)),""))</f>
        <v/>
      </c>
      <c r="E871" s="22" t="str">
        <f>IF(C871="","",IFERROR(INDEX(Deviz!$D$5:$D$204,MATCH(C871,Deviz!$B$5:$B$204,0)),""))</f>
        <v/>
      </c>
      <c r="F871" s="23" t="str">
        <f>IF(C871="","",IFERROR(INDEX(Deviz!$F$5:$F$204,MATCH(C871,Deviz!$B$5:$B$204,0)),""))</f>
        <v/>
      </c>
      <c r="G871" s="24"/>
      <c r="H871" s="23" t="str">
        <f t="shared" si="13"/>
        <v/>
      </c>
      <c r="I871" s="20"/>
      <c r="J871" s="25"/>
      <c r="K871" s="26" t="str">
        <f>IF(B871="","",TRIM(IF(AND(C871&lt;&gt;"",D871=""),"Cod inexistent în deviz. ","")&amp;IF(N(G871)&lt;=0,"Lipsește cantitatea. ","")&amp;IF(I871&lt;&gt;"Da","Neconfirmat de beneficiar. ","")&amp;IF(AND(C871&lt;&gt;"",D871&lt;&gt;""),IF(AND(INDEX(Deviz!$H$5:$H$204,MATCH(C871,Deviz!$B$5:$B$204,0))="Suplimentar",INDEX(Deviz!$I$5:$I$204,MATCH(C871,Deviz!$B$5:$B$204,0))&lt;&gt;"Da"),"Suplimentar neaprobat. ",""),"")))</f>
        <v/>
      </c>
    </row>
    <row r="872" spans="1:11" x14ac:dyDescent="0.2">
      <c r="A872" s="1" t="str">
        <f>IF(B872="","",B872&amp;"|"&amp;COUNTIF(INDEX($B:$B,5):B872,B872))</f>
        <v/>
      </c>
      <c r="B872" s="20"/>
      <c r="C872" s="20"/>
      <c r="D872" s="21" t="str">
        <f>IF(C872="","",IFERROR(INDEX(Deviz!$C$5:$C$204,MATCH(C872,Deviz!$B$5:$B$204,0)),""))</f>
        <v/>
      </c>
      <c r="E872" s="22" t="str">
        <f>IF(C872="","",IFERROR(INDEX(Deviz!$D$5:$D$204,MATCH(C872,Deviz!$B$5:$B$204,0)),""))</f>
        <v/>
      </c>
      <c r="F872" s="23" t="str">
        <f>IF(C872="","",IFERROR(INDEX(Deviz!$F$5:$F$204,MATCH(C872,Deviz!$B$5:$B$204,0)),""))</f>
        <v/>
      </c>
      <c r="G872" s="24"/>
      <c r="H872" s="23" t="str">
        <f t="shared" si="13"/>
        <v/>
      </c>
      <c r="I872" s="20"/>
      <c r="J872" s="25"/>
      <c r="K872" s="26" t="str">
        <f>IF(B872="","",TRIM(IF(AND(C872&lt;&gt;"",D872=""),"Cod inexistent în deviz. ","")&amp;IF(N(G872)&lt;=0,"Lipsește cantitatea. ","")&amp;IF(I872&lt;&gt;"Da","Neconfirmat de beneficiar. ","")&amp;IF(AND(C872&lt;&gt;"",D872&lt;&gt;""),IF(AND(INDEX(Deviz!$H$5:$H$204,MATCH(C872,Deviz!$B$5:$B$204,0))="Suplimentar",INDEX(Deviz!$I$5:$I$204,MATCH(C872,Deviz!$B$5:$B$204,0))&lt;&gt;"Da"),"Suplimentar neaprobat. ",""),"")))</f>
        <v/>
      </c>
    </row>
    <row r="873" spans="1:11" x14ac:dyDescent="0.2">
      <c r="A873" s="1" t="str">
        <f>IF(B873="","",B873&amp;"|"&amp;COUNTIF(INDEX($B:$B,5):B873,B873))</f>
        <v/>
      </c>
      <c r="B873" s="20"/>
      <c r="C873" s="20"/>
      <c r="D873" s="21" t="str">
        <f>IF(C873="","",IFERROR(INDEX(Deviz!$C$5:$C$204,MATCH(C873,Deviz!$B$5:$B$204,0)),""))</f>
        <v/>
      </c>
      <c r="E873" s="22" t="str">
        <f>IF(C873="","",IFERROR(INDEX(Deviz!$D$5:$D$204,MATCH(C873,Deviz!$B$5:$B$204,0)),""))</f>
        <v/>
      </c>
      <c r="F873" s="23" t="str">
        <f>IF(C873="","",IFERROR(INDEX(Deviz!$F$5:$F$204,MATCH(C873,Deviz!$B$5:$B$204,0)),""))</f>
        <v/>
      </c>
      <c r="G873" s="24"/>
      <c r="H873" s="23" t="str">
        <f t="shared" si="13"/>
        <v/>
      </c>
      <c r="I873" s="20"/>
      <c r="J873" s="25"/>
      <c r="K873" s="26" t="str">
        <f>IF(B873="","",TRIM(IF(AND(C873&lt;&gt;"",D873=""),"Cod inexistent în deviz. ","")&amp;IF(N(G873)&lt;=0,"Lipsește cantitatea. ","")&amp;IF(I873&lt;&gt;"Da","Neconfirmat de beneficiar. ","")&amp;IF(AND(C873&lt;&gt;"",D873&lt;&gt;""),IF(AND(INDEX(Deviz!$H$5:$H$204,MATCH(C873,Deviz!$B$5:$B$204,0))="Suplimentar",INDEX(Deviz!$I$5:$I$204,MATCH(C873,Deviz!$B$5:$B$204,0))&lt;&gt;"Da"),"Suplimentar neaprobat. ",""),"")))</f>
        <v/>
      </c>
    </row>
    <row r="874" spans="1:11" x14ac:dyDescent="0.2">
      <c r="A874" s="1" t="str">
        <f>IF(B874="","",B874&amp;"|"&amp;COUNTIF(INDEX($B:$B,5):B874,B874))</f>
        <v/>
      </c>
      <c r="B874" s="20"/>
      <c r="C874" s="20"/>
      <c r="D874" s="21" t="str">
        <f>IF(C874="","",IFERROR(INDEX(Deviz!$C$5:$C$204,MATCH(C874,Deviz!$B$5:$B$204,0)),""))</f>
        <v/>
      </c>
      <c r="E874" s="22" t="str">
        <f>IF(C874="","",IFERROR(INDEX(Deviz!$D$5:$D$204,MATCH(C874,Deviz!$B$5:$B$204,0)),""))</f>
        <v/>
      </c>
      <c r="F874" s="23" t="str">
        <f>IF(C874="","",IFERROR(INDEX(Deviz!$F$5:$F$204,MATCH(C874,Deviz!$B$5:$B$204,0)),""))</f>
        <v/>
      </c>
      <c r="G874" s="24"/>
      <c r="H874" s="23" t="str">
        <f t="shared" si="13"/>
        <v/>
      </c>
      <c r="I874" s="20"/>
      <c r="J874" s="25"/>
      <c r="K874" s="26" t="str">
        <f>IF(B874="","",TRIM(IF(AND(C874&lt;&gt;"",D874=""),"Cod inexistent în deviz. ","")&amp;IF(N(G874)&lt;=0,"Lipsește cantitatea. ","")&amp;IF(I874&lt;&gt;"Da","Neconfirmat de beneficiar. ","")&amp;IF(AND(C874&lt;&gt;"",D874&lt;&gt;""),IF(AND(INDEX(Deviz!$H$5:$H$204,MATCH(C874,Deviz!$B$5:$B$204,0))="Suplimentar",INDEX(Deviz!$I$5:$I$204,MATCH(C874,Deviz!$B$5:$B$204,0))&lt;&gt;"Da"),"Suplimentar neaprobat. ",""),"")))</f>
        <v/>
      </c>
    </row>
    <row r="875" spans="1:11" x14ac:dyDescent="0.2">
      <c r="A875" s="1" t="str">
        <f>IF(B875="","",B875&amp;"|"&amp;COUNTIF(INDEX($B:$B,5):B875,B875))</f>
        <v/>
      </c>
      <c r="B875" s="20"/>
      <c r="C875" s="20"/>
      <c r="D875" s="21" t="str">
        <f>IF(C875="","",IFERROR(INDEX(Deviz!$C$5:$C$204,MATCH(C875,Deviz!$B$5:$B$204,0)),""))</f>
        <v/>
      </c>
      <c r="E875" s="22" t="str">
        <f>IF(C875="","",IFERROR(INDEX(Deviz!$D$5:$D$204,MATCH(C875,Deviz!$B$5:$B$204,0)),""))</f>
        <v/>
      </c>
      <c r="F875" s="23" t="str">
        <f>IF(C875="","",IFERROR(INDEX(Deviz!$F$5:$F$204,MATCH(C875,Deviz!$B$5:$B$204,0)),""))</f>
        <v/>
      </c>
      <c r="G875" s="24"/>
      <c r="H875" s="23" t="str">
        <f t="shared" si="13"/>
        <v/>
      </c>
      <c r="I875" s="20"/>
      <c r="J875" s="25"/>
      <c r="K875" s="26" t="str">
        <f>IF(B875="","",TRIM(IF(AND(C875&lt;&gt;"",D875=""),"Cod inexistent în deviz. ","")&amp;IF(N(G875)&lt;=0,"Lipsește cantitatea. ","")&amp;IF(I875&lt;&gt;"Da","Neconfirmat de beneficiar. ","")&amp;IF(AND(C875&lt;&gt;"",D875&lt;&gt;""),IF(AND(INDEX(Deviz!$H$5:$H$204,MATCH(C875,Deviz!$B$5:$B$204,0))="Suplimentar",INDEX(Deviz!$I$5:$I$204,MATCH(C875,Deviz!$B$5:$B$204,0))&lt;&gt;"Da"),"Suplimentar neaprobat. ",""),"")))</f>
        <v/>
      </c>
    </row>
    <row r="876" spans="1:11" x14ac:dyDescent="0.2">
      <c r="A876" s="1" t="str">
        <f>IF(B876="","",B876&amp;"|"&amp;COUNTIF(INDEX($B:$B,5):B876,B876))</f>
        <v/>
      </c>
      <c r="B876" s="20"/>
      <c r="C876" s="20"/>
      <c r="D876" s="21" t="str">
        <f>IF(C876="","",IFERROR(INDEX(Deviz!$C$5:$C$204,MATCH(C876,Deviz!$B$5:$B$204,0)),""))</f>
        <v/>
      </c>
      <c r="E876" s="22" t="str">
        <f>IF(C876="","",IFERROR(INDEX(Deviz!$D$5:$D$204,MATCH(C876,Deviz!$B$5:$B$204,0)),""))</f>
        <v/>
      </c>
      <c r="F876" s="23" t="str">
        <f>IF(C876="","",IFERROR(INDEX(Deviz!$F$5:$F$204,MATCH(C876,Deviz!$B$5:$B$204,0)),""))</f>
        <v/>
      </c>
      <c r="G876" s="24"/>
      <c r="H876" s="23" t="str">
        <f t="shared" si="13"/>
        <v/>
      </c>
      <c r="I876" s="20"/>
      <c r="J876" s="25"/>
      <c r="K876" s="26" t="str">
        <f>IF(B876="","",TRIM(IF(AND(C876&lt;&gt;"",D876=""),"Cod inexistent în deviz. ","")&amp;IF(N(G876)&lt;=0,"Lipsește cantitatea. ","")&amp;IF(I876&lt;&gt;"Da","Neconfirmat de beneficiar. ","")&amp;IF(AND(C876&lt;&gt;"",D876&lt;&gt;""),IF(AND(INDEX(Deviz!$H$5:$H$204,MATCH(C876,Deviz!$B$5:$B$204,0))="Suplimentar",INDEX(Deviz!$I$5:$I$204,MATCH(C876,Deviz!$B$5:$B$204,0))&lt;&gt;"Da"),"Suplimentar neaprobat. ",""),"")))</f>
        <v/>
      </c>
    </row>
    <row r="877" spans="1:11" x14ac:dyDescent="0.2">
      <c r="A877" s="1" t="str">
        <f>IF(B877="","",B877&amp;"|"&amp;COUNTIF(INDEX($B:$B,5):B877,B877))</f>
        <v/>
      </c>
      <c r="B877" s="20"/>
      <c r="C877" s="20"/>
      <c r="D877" s="21" t="str">
        <f>IF(C877="","",IFERROR(INDEX(Deviz!$C$5:$C$204,MATCH(C877,Deviz!$B$5:$B$204,0)),""))</f>
        <v/>
      </c>
      <c r="E877" s="22" t="str">
        <f>IF(C877="","",IFERROR(INDEX(Deviz!$D$5:$D$204,MATCH(C877,Deviz!$B$5:$B$204,0)),""))</f>
        <v/>
      </c>
      <c r="F877" s="23" t="str">
        <f>IF(C877="","",IFERROR(INDEX(Deviz!$F$5:$F$204,MATCH(C877,Deviz!$B$5:$B$204,0)),""))</f>
        <v/>
      </c>
      <c r="G877" s="24"/>
      <c r="H877" s="23" t="str">
        <f t="shared" si="13"/>
        <v/>
      </c>
      <c r="I877" s="20"/>
      <c r="J877" s="25"/>
      <c r="K877" s="26" t="str">
        <f>IF(B877="","",TRIM(IF(AND(C877&lt;&gt;"",D877=""),"Cod inexistent în deviz. ","")&amp;IF(N(G877)&lt;=0,"Lipsește cantitatea. ","")&amp;IF(I877&lt;&gt;"Da","Neconfirmat de beneficiar. ","")&amp;IF(AND(C877&lt;&gt;"",D877&lt;&gt;""),IF(AND(INDEX(Deviz!$H$5:$H$204,MATCH(C877,Deviz!$B$5:$B$204,0))="Suplimentar",INDEX(Deviz!$I$5:$I$204,MATCH(C877,Deviz!$B$5:$B$204,0))&lt;&gt;"Da"),"Suplimentar neaprobat. ",""),"")))</f>
        <v/>
      </c>
    </row>
    <row r="878" spans="1:11" x14ac:dyDescent="0.2">
      <c r="A878" s="1" t="str">
        <f>IF(B878="","",B878&amp;"|"&amp;COUNTIF(INDEX($B:$B,5):B878,B878))</f>
        <v/>
      </c>
      <c r="B878" s="20"/>
      <c r="C878" s="20"/>
      <c r="D878" s="21" t="str">
        <f>IF(C878="","",IFERROR(INDEX(Deviz!$C$5:$C$204,MATCH(C878,Deviz!$B$5:$B$204,0)),""))</f>
        <v/>
      </c>
      <c r="E878" s="22" t="str">
        <f>IF(C878="","",IFERROR(INDEX(Deviz!$D$5:$D$204,MATCH(C878,Deviz!$B$5:$B$204,0)),""))</f>
        <v/>
      </c>
      <c r="F878" s="23" t="str">
        <f>IF(C878="","",IFERROR(INDEX(Deviz!$F$5:$F$204,MATCH(C878,Deviz!$B$5:$B$204,0)),""))</f>
        <v/>
      </c>
      <c r="G878" s="24"/>
      <c r="H878" s="23" t="str">
        <f t="shared" si="13"/>
        <v/>
      </c>
      <c r="I878" s="20"/>
      <c r="J878" s="25"/>
      <c r="K878" s="26" t="str">
        <f>IF(B878="","",TRIM(IF(AND(C878&lt;&gt;"",D878=""),"Cod inexistent în deviz. ","")&amp;IF(N(G878)&lt;=0,"Lipsește cantitatea. ","")&amp;IF(I878&lt;&gt;"Da","Neconfirmat de beneficiar. ","")&amp;IF(AND(C878&lt;&gt;"",D878&lt;&gt;""),IF(AND(INDEX(Deviz!$H$5:$H$204,MATCH(C878,Deviz!$B$5:$B$204,0))="Suplimentar",INDEX(Deviz!$I$5:$I$204,MATCH(C878,Deviz!$B$5:$B$204,0))&lt;&gt;"Da"),"Suplimentar neaprobat. ",""),"")))</f>
        <v/>
      </c>
    </row>
    <row r="879" spans="1:11" x14ac:dyDescent="0.2">
      <c r="A879" s="1" t="str">
        <f>IF(B879="","",B879&amp;"|"&amp;COUNTIF(INDEX($B:$B,5):B879,B879))</f>
        <v/>
      </c>
      <c r="B879" s="20"/>
      <c r="C879" s="20"/>
      <c r="D879" s="21" t="str">
        <f>IF(C879="","",IFERROR(INDEX(Deviz!$C$5:$C$204,MATCH(C879,Deviz!$B$5:$B$204,0)),""))</f>
        <v/>
      </c>
      <c r="E879" s="22" t="str">
        <f>IF(C879="","",IFERROR(INDEX(Deviz!$D$5:$D$204,MATCH(C879,Deviz!$B$5:$B$204,0)),""))</f>
        <v/>
      </c>
      <c r="F879" s="23" t="str">
        <f>IF(C879="","",IFERROR(INDEX(Deviz!$F$5:$F$204,MATCH(C879,Deviz!$B$5:$B$204,0)),""))</f>
        <v/>
      </c>
      <c r="G879" s="24"/>
      <c r="H879" s="23" t="str">
        <f t="shared" si="13"/>
        <v/>
      </c>
      <c r="I879" s="20"/>
      <c r="J879" s="25"/>
      <c r="K879" s="26" t="str">
        <f>IF(B879="","",TRIM(IF(AND(C879&lt;&gt;"",D879=""),"Cod inexistent în deviz. ","")&amp;IF(N(G879)&lt;=0,"Lipsește cantitatea. ","")&amp;IF(I879&lt;&gt;"Da","Neconfirmat de beneficiar. ","")&amp;IF(AND(C879&lt;&gt;"",D879&lt;&gt;""),IF(AND(INDEX(Deviz!$H$5:$H$204,MATCH(C879,Deviz!$B$5:$B$204,0))="Suplimentar",INDEX(Deviz!$I$5:$I$204,MATCH(C879,Deviz!$B$5:$B$204,0))&lt;&gt;"Da"),"Suplimentar neaprobat. ",""),"")))</f>
        <v/>
      </c>
    </row>
    <row r="880" spans="1:11" x14ac:dyDescent="0.2">
      <c r="A880" s="1" t="str">
        <f>IF(B880="","",B880&amp;"|"&amp;COUNTIF(INDEX($B:$B,5):B880,B880))</f>
        <v/>
      </c>
      <c r="B880" s="20"/>
      <c r="C880" s="20"/>
      <c r="D880" s="21" t="str">
        <f>IF(C880="","",IFERROR(INDEX(Deviz!$C$5:$C$204,MATCH(C880,Deviz!$B$5:$B$204,0)),""))</f>
        <v/>
      </c>
      <c r="E880" s="22" t="str">
        <f>IF(C880="","",IFERROR(INDEX(Deviz!$D$5:$D$204,MATCH(C880,Deviz!$B$5:$B$204,0)),""))</f>
        <v/>
      </c>
      <c r="F880" s="23" t="str">
        <f>IF(C880="","",IFERROR(INDEX(Deviz!$F$5:$F$204,MATCH(C880,Deviz!$B$5:$B$204,0)),""))</f>
        <v/>
      </c>
      <c r="G880" s="24"/>
      <c r="H880" s="23" t="str">
        <f t="shared" si="13"/>
        <v/>
      </c>
      <c r="I880" s="20"/>
      <c r="J880" s="25"/>
      <c r="K880" s="26" t="str">
        <f>IF(B880="","",TRIM(IF(AND(C880&lt;&gt;"",D880=""),"Cod inexistent în deviz. ","")&amp;IF(N(G880)&lt;=0,"Lipsește cantitatea. ","")&amp;IF(I880&lt;&gt;"Da","Neconfirmat de beneficiar. ","")&amp;IF(AND(C880&lt;&gt;"",D880&lt;&gt;""),IF(AND(INDEX(Deviz!$H$5:$H$204,MATCH(C880,Deviz!$B$5:$B$204,0))="Suplimentar",INDEX(Deviz!$I$5:$I$204,MATCH(C880,Deviz!$B$5:$B$204,0))&lt;&gt;"Da"),"Suplimentar neaprobat. ",""),"")))</f>
        <v/>
      </c>
    </row>
    <row r="881" spans="1:11" x14ac:dyDescent="0.2">
      <c r="A881" s="1" t="str">
        <f>IF(B881="","",B881&amp;"|"&amp;COUNTIF(INDEX($B:$B,5):B881,B881))</f>
        <v/>
      </c>
      <c r="B881" s="20"/>
      <c r="C881" s="20"/>
      <c r="D881" s="21" t="str">
        <f>IF(C881="","",IFERROR(INDEX(Deviz!$C$5:$C$204,MATCH(C881,Deviz!$B$5:$B$204,0)),""))</f>
        <v/>
      </c>
      <c r="E881" s="22" t="str">
        <f>IF(C881="","",IFERROR(INDEX(Deviz!$D$5:$D$204,MATCH(C881,Deviz!$B$5:$B$204,0)),""))</f>
        <v/>
      </c>
      <c r="F881" s="23" t="str">
        <f>IF(C881="","",IFERROR(INDEX(Deviz!$F$5:$F$204,MATCH(C881,Deviz!$B$5:$B$204,0)),""))</f>
        <v/>
      </c>
      <c r="G881" s="24"/>
      <c r="H881" s="23" t="str">
        <f t="shared" si="13"/>
        <v/>
      </c>
      <c r="I881" s="20"/>
      <c r="J881" s="25"/>
      <c r="K881" s="26" t="str">
        <f>IF(B881="","",TRIM(IF(AND(C881&lt;&gt;"",D881=""),"Cod inexistent în deviz. ","")&amp;IF(N(G881)&lt;=0,"Lipsește cantitatea. ","")&amp;IF(I881&lt;&gt;"Da","Neconfirmat de beneficiar. ","")&amp;IF(AND(C881&lt;&gt;"",D881&lt;&gt;""),IF(AND(INDEX(Deviz!$H$5:$H$204,MATCH(C881,Deviz!$B$5:$B$204,0))="Suplimentar",INDEX(Deviz!$I$5:$I$204,MATCH(C881,Deviz!$B$5:$B$204,0))&lt;&gt;"Da"),"Suplimentar neaprobat. ",""),"")))</f>
        <v/>
      </c>
    </row>
    <row r="882" spans="1:11" x14ac:dyDescent="0.2">
      <c r="A882" s="1" t="str">
        <f>IF(B882="","",B882&amp;"|"&amp;COUNTIF(INDEX($B:$B,5):B882,B882))</f>
        <v/>
      </c>
      <c r="B882" s="20"/>
      <c r="C882" s="20"/>
      <c r="D882" s="21" t="str">
        <f>IF(C882="","",IFERROR(INDEX(Deviz!$C$5:$C$204,MATCH(C882,Deviz!$B$5:$B$204,0)),""))</f>
        <v/>
      </c>
      <c r="E882" s="22" t="str">
        <f>IF(C882="","",IFERROR(INDEX(Deviz!$D$5:$D$204,MATCH(C882,Deviz!$B$5:$B$204,0)),""))</f>
        <v/>
      </c>
      <c r="F882" s="23" t="str">
        <f>IF(C882="","",IFERROR(INDEX(Deviz!$F$5:$F$204,MATCH(C882,Deviz!$B$5:$B$204,0)),""))</f>
        <v/>
      </c>
      <c r="G882" s="24"/>
      <c r="H882" s="23" t="str">
        <f t="shared" si="13"/>
        <v/>
      </c>
      <c r="I882" s="20"/>
      <c r="J882" s="25"/>
      <c r="K882" s="26" t="str">
        <f>IF(B882="","",TRIM(IF(AND(C882&lt;&gt;"",D882=""),"Cod inexistent în deviz. ","")&amp;IF(N(G882)&lt;=0,"Lipsește cantitatea. ","")&amp;IF(I882&lt;&gt;"Da","Neconfirmat de beneficiar. ","")&amp;IF(AND(C882&lt;&gt;"",D882&lt;&gt;""),IF(AND(INDEX(Deviz!$H$5:$H$204,MATCH(C882,Deviz!$B$5:$B$204,0))="Suplimentar",INDEX(Deviz!$I$5:$I$204,MATCH(C882,Deviz!$B$5:$B$204,0))&lt;&gt;"Da"),"Suplimentar neaprobat. ",""),"")))</f>
        <v/>
      </c>
    </row>
    <row r="883" spans="1:11" x14ac:dyDescent="0.2">
      <c r="A883" s="1" t="str">
        <f>IF(B883="","",B883&amp;"|"&amp;COUNTIF(INDEX($B:$B,5):B883,B883))</f>
        <v/>
      </c>
      <c r="B883" s="20"/>
      <c r="C883" s="20"/>
      <c r="D883" s="21" t="str">
        <f>IF(C883="","",IFERROR(INDEX(Deviz!$C$5:$C$204,MATCH(C883,Deviz!$B$5:$B$204,0)),""))</f>
        <v/>
      </c>
      <c r="E883" s="22" t="str">
        <f>IF(C883="","",IFERROR(INDEX(Deviz!$D$5:$D$204,MATCH(C883,Deviz!$B$5:$B$204,0)),""))</f>
        <v/>
      </c>
      <c r="F883" s="23" t="str">
        <f>IF(C883="","",IFERROR(INDEX(Deviz!$F$5:$F$204,MATCH(C883,Deviz!$B$5:$B$204,0)),""))</f>
        <v/>
      </c>
      <c r="G883" s="24"/>
      <c r="H883" s="23" t="str">
        <f t="shared" si="13"/>
        <v/>
      </c>
      <c r="I883" s="20"/>
      <c r="J883" s="25"/>
      <c r="K883" s="26" t="str">
        <f>IF(B883="","",TRIM(IF(AND(C883&lt;&gt;"",D883=""),"Cod inexistent în deviz. ","")&amp;IF(N(G883)&lt;=0,"Lipsește cantitatea. ","")&amp;IF(I883&lt;&gt;"Da","Neconfirmat de beneficiar. ","")&amp;IF(AND(C883&lt;&gt;"",D883&lt;&gt;""),IF(AND(INDEX(Deviz!$H$5:$H$204,MATCH(C883,Deviz!$B$5:$B$204,0))="Suplimentar",INDEX(Deviz!$I$5:$I$204,MATCH(C883,Deviz!$B$5:$B$204,0))&lt;&gt;"Da"),"Suplimentar neaprobat. ",""),"")))</f>
        <v/>
      </c>
    </row>
    <row r="884" spans="1:11" x14ac:dyDescent="0.2">
      <c r="A884" s="1" t="str">
        <f>IF(B884="","",B884&amp;"|"&amp;COUNTIF(INDEX($B:$B,5):B884,B884))</f>
        <v/>
      </c>
      <c r="B884" s="20"/>
      <c r="C884" s="20"/>
      <c r="D884" s="21" t="str">
        <f>IF(C884="","",IFERROR(INDEX(Deviz!$C$5:$C$204,MATCH(C884,Deviz!$B$5:$B$204,0)),""))</f>
        <v/>
      </c>
      <c r="E884" s="22" t="str">
        <f>IF(C884="","",IFERROR(INDEX(Deviz!$D$5:$D$204,MATCH(C884,Deviz!$B$5:$B$204,0)),""))</f>
        <v/>
      </c>
      <c r="F884" s="23" t="str">
        <f>IF(C884="","",IFERROR(INDEX(Deviz!$F$5:$F$204,MATCH(C884,Deviz!$B$5:$B$204,0)),""))</f>
        <v/>
      </c>
      <c r="G884" s="24"/>
      <c r="H884" s="23" t="str">
        <f t="shared" si="13"/>
        <v/>
      </c>
      <c r="I884" s="20"/>
      <c r="J884" s="25"/>
      <c r="K884" s="26" t="str">
        <f>IF(B884="","",TRIM(IF(AND(C884&lt;&gt;"",D884=""),"Cod inexistent în deviz. ","")&amp;IF(N(G884)&lt;=0,"Lipsește cantitatea. ","")&amp;IF(I884&lt;&gt;"Da","Neconfirmat de beneficiar. ","")&amp;IF(AND(C884&lt;&gt;"",D884&lt;&gt;""),IF(AND(INDEX(Deviz!$H$5:$H$204,MATCH(C884,Deviz!$B$5:$B$204,0))="Suplimentar",INDEX(Deviz!$I$5:$I$204,MATCH(C884,Deviz!$B$5:$B$204,0))&lt;&gt;"Da"),"Suplimentar neaprobat. ",""),"")))</f>
        <v/>
      </c>
    </row>
    <row r="885" spans="1:11" x14ac:dyDescent="0.2">
      <c r="A885" s="1" t="str">
        <f>IF(B885="","",B885&amp;"|"&amp;COUNTIF(INDEX($B:$B,5):B885,B885))</f>
        <v/>
      </c>
      <c r="B885" s="20"/>
      <c r="C885" s="20"/>
      <c r="D885" s="21" t="str">
        <f>IF(C885="","",IFERROR(INDEX(Deviz!$C$5:$C$204,MATCH(C885,Deviz!$B$5:$B$204,0)),""))</f>
        <v/>
      </c>
      <c r="E885" s="22" t="str">
        <f>IF(C885="","",IFERROR(INDEX(Deviz!$D$5:$D$204,MATCH(C885,Deviz!$B$5:$B$204,0)),""))</f>
        <v/>
      </c>
      <c r="F885" s="23" t="str">
        <f>IF(C885="","",IFERROR(INDEX(Deviz!$F$5:$F$204,MATCH(C885,Deviz!$B$5:$B$204,0)),""))</f>
        <v/>
      </c>
      <c r="G885" s="24"/>
      <c r="H885" s="23" t="str">
        <f t="shared" si="13"/>
        <v/>
      </c>
      <c r="I885" s="20"/>
      <c r="J885" s="25"/>
      <c r="K885" s="26" t="str">
        <f>IF(B885="","",TRIM(IF(AND(C885&lt;&gt;"",D885=""),"Cod inexistent în deviz. ","")&amp;IF(N(G885)&lt;=0,"Lipsește cantitatea. ","")&amp;IF(I885&lt;&gt;"Da","Neconfirmat de beneficiar. ","")&amp;IF(AND(C885&lt;&gt;"",D885&lt;&gt;""),IF(AND(INDEX(Deviz!$H$5:$H$204,MATCH(C885,Deviz!$B$5:$B$204,0))="Suplimentar",INDEX(Deviz!$I$5:$I$204,MATCH(C885,Deviz!$B$5:$B$204,0))&lt;&gt;"Da"),"Suplimentar neaprobat. ",""),"")))</f>
        <v/>
      </c>
    </row>
    <row r="886" spans="1:11" x14ac:dyDescent="0.2">
      <c r="A886" s="1" t="str">
        <f>IF(B886="","",B886&amp;"|"&amp;COUNTIF(INDEX($B:$B,5):B886,B886))</f>
        <v/>
      </c>
      <c r="B886" s="20"/>
      <c r="C886" s="20"/>
      <c r="D886" s="21" t="str">
        <f>IF(C886="","",IFERROR(INDEX(Deviz!$C$5:$C$204,MATCH(C886,Deviz!$B$5:$B$204,0)),""))</f>
        <v/>
      </c>
      <c r="E886" s="22" t="str">
        <f>IF(C886="","",IFERROR(INDEX(Deviz!$D$5:$D$204,MATCH(C886,Deviz!$B$5:$B$204,0)),""))</f>
        <v/>
      </c>
      <c r="F886" s="23" t="str">
        <f>IF(C886="","",IFERROR(INDEX(Deviz!$F$5:$F$204,MATCH(C886,Deviz!$B$5:$B$204,0)),""))</f>
        <v/>
      </c>
      <c r="G886" s="24"/>
      <c r="H886" s="23" t="str">
        <f t="shared" si="13"/>
        <v/>
      </c>
      <c r="I886" s="20"/>
      <c r="J886" s="25"/>
      <c r="K886" s="26" t="str">
        <f>IF(B886="","",TRIM(IF(AND(C886&lt;&gt;"",D886=""),"Cod inexistent în deviz. ","")&amp;IF(N(G886)&lt;=0,"Lipsește cantitatea. ","")&amp;IF(I886&lt;&gt;"Da","Neconfirmat de beneficiar. ","")&amp;IF(AND(C886&lt;&gt;"",D886&lt;&gt;""),IF(AND(INDEX(Deviz!$H$5:$H$204,MATCH(C886,Deviz!$B$5:$B$204,0))="Suplimentar",INDEX(Deviz!$I$5:$I$204,MATCH(C886,Deviz!$B$5:$B$204,0))&lt;&gt;"Da"),"Suplimentar neaprobat. ",""),"")))</f>
        <v/>
      </c>
    </row>
    <row r="887" spans="1:11" x14ac:dyDescent="0.2">
      <c r="A887" s="1" t="str">
        <f>IF(B887="","",B887&amp;"|"&amp;COUNTIF(INDEX($B:$B,5):B887,B887))</f>
        <v/>
      </c>
      <c r="B887" s="20"/>
      <c r="C887" s="20"/>
      <c r="D887" s="21" t="str">
        <f>IF(C887="","",IFERROR(INDEX(Deviz!$C$5:$C$204,MATCH(C887,Deviz!$B$5:$B$204,0)),""))</f>
        <v/>
      </c>
      <c r="E887" s="22" t="str">
        <f>IF(C887="","",IFERROR(INDEX(Deviz!$D$5:$D$204,MATCH(C887,Deviz!$B$5:$B$204,0)),""))</f>
        <v/>
      </c>
      <c r="F887" s="23" t="str">
        <f>IF(C887="","",IFERROR(INDEX(Deviz!$F$5:$F$204,MATCH(C887,Deviz!$B$5:$B$204,0)),""))</f>
        <v/>
      </c>
      <c r="G887" s="24"/>
      <c r="H887" s="23" t="str">
        <f t="shared" si="13"/>
        <v/>
      </c>
      <c r="I887" s="20"/>
      <c r="J887" s="25"/>
      <c r="K887" s="26" t="str">
        <f>IF(B887="","",TRIM(IF(AND(C887&lt;&gt;"",D887=""),"Cod inexistent în deviz. ","")&amp;IF(N(G887)&lt;=0,"Lipsește cantitatea. ","")&amp;IF(I887&lt;&gt;"Da","Neconfirmat de beneficiar. ","")&amp;IF(AND(C887&lt;&gt;"",D887&lt;&gt;""),IF(AND(INDEX(Deviz!$H$5:$H$204,MATCH(C887,Deviz!$B$5:$B$204,0))="Suplimentar",INDEX(Deviz!$I$5:$I$204,MATCH(C887,Deviz!$B$5:$B$204,0))&lt;&gt;"Da"),"Suplimentar neaprobat. ",""),"")))</f>
        <v/>
      </c>
    </row>
    <row r="888" spans="1:11" x14ac:dyDescent="0.2">
      <c r="A888" s="1" t="str">
        <f>IF(B888="","",B888&amp;"|"&amp;COUNTIF(INDEX($B:$B,5):B888,B888))</f>
        <v/>
      </c>
      <c r="B888" s="20"/>
      <c r="C888" s="20"/>
      <c r="D888" s="21" t="str">
        <f>IF(C888="","",IFERROR(INDEX(Deviz!$C$5:$C$204,MATCH(C888,Deviz!$B$5:$B$204,0)),""))</f>
        <v/>
      </c>
      <c r="E888" s="22" t="str">
        <f>IF(C888="","",IFERROR(INDEX(Deviz!$D$5:$D$204,MATCH(C888,Deviz!$B$5:$B$204,0)),""))</f>
        <v/>
      </c>
      <c r="F888" s="23" t="str">
        <f>IF(C888="","",IFERROR(INDEX(Deviz!$F$5:$F$204,MATCH(C888,Deviz!$B$5:$B$204,0)),""))</f>
        <v/>
      </c>
      <c r="G888" s="24"/>
      <c r="H888" s="23" t="str">
        <f t="shared" si="13"/>
        <v/>
      </c>
      <c r="I888" s="20"/>
      <c r="J888" s="25"/>
      <c r="K888" s="26" t="str">
        <f>IF(B888="","",TRIM(IF(AND(C888&lt;&gt;"",D888=""),"Cod inexistent în deviz. ","")&amp;IF(N(G888)&lt;=0,"Lipsește cantitatea. ","")&amp;IF(I888&lt;&gt;"Da","Neconfirmat de beneficiar. ","")&amp;IF(AND(C888&lt;&gt;"",D888&lt;&gt;""),IF(AND(INDEX(Deviz!$H$5:$H$204,MATCH(C888,Deviz!$B$5:$B$204,0))="Suplimentar",INDEX(Deviz!$I$5:$I$204,MATCH(C888,Deviz!$B$5:$B$204,0))&lt;&gt;"Da"),"Suplimentar neaprobat. ",""),"")))</f>
        <v/>
      </c>
    </row>
    <row r="889" spans="1:11" x14ac:dyDescent="0.2">
      <c r="A889" s="1" t="str">
        <f>IF(B889="","",B889&amp;"|"&amp;COUNTIF(INDEX($B:$B,5):B889,B889))</f>
        <v/>
      </c>
      <c r="B889" s="20"/>
      <c r="C889" s="20"/>
      <c r="D889" s="21" t="str">
        <f>IF(C889="","",IFERROR(INDEX(Deviz!$C$5:$C$204,MATCH(C889,Deviz!$B$5:$B$204,0)),""))</f>
        <v/>
      </c>
      <c r="E889" s="22" t="str">
        <f>IF(C889="","",IFERROR(INDEX(Deviz!$D$5:$D$204,MATCH(C889,Deviz!$B$5:$B$204,0)),""))</f>
        <v/>
      </c>
      <c r="F889" s="23" t="str">
        <f>IF(C889="","",IFERROR(INDEX(Deviz!$F$5:$F$204,MATCH(C889,Deviz!$B$5:$B$204,0)),""))</f>
        <v/>
      </c>
      <c r="G889" s="24"/>
      <c r="H889" s="23" t="str">
        <f t="shared" si="13"/>
        <v/>
      </c>
      <c r="I889" s="20"/>
      <c r="J889" s="25"/>
      <c r="K889" s="26" t="str">
        <f>IF(B889="","",TRIM(IF(AND(C889&lt;&gt;"",D889=""),"Cod inexistent în deviz. ","")&amp;IF(N(G889)&lt;=0,"Lipsește cantitatea. ","")&amp;IF(I889&lt;&gt;"Da","Neconfirmat de beneficiar. ","")&amp;IF(AND(C889&lt;&gt;"",D889&lt;&gt;""),IF(AND(INDEX(Deviz!$H$5:$H$204,MATCH(C889,Deviz!$B$5:$B$204,0))="Suplimentar",INDEX(Deviz!$I$5:$I$204,MATCH(C889,Deviz!$B$5:$B$204,0))&lt;&gt;"Da"),"Suplimentar neaprobat. ",""),"")))</f>
        <v/>
      </c>
    </row>
    <row r="890" spans="1:11" x14ac:dyDescent="0.2">
      <c r="A890" s="1" t="str">
        <f>IF(B890="","",B890&amp;"|"&amp;COUNTIF(INDEX($B:$B,5):B890,B890))</f>
        <v/>
      </c>
      <c r="B890" s="20"/>
      <c r="C890" s="20"/>
      <c r="D890" s="21" t="str">
        <f>IF(C890="","",IFERROR(INDEX(Deviz!$C$5:$C$204,MATCH(C890,Deviz!$B$5:$B$204,0)),""))</f>
        <v/>
      </c>
      <c r="E890" s="22" t="str">
        <f>IF(C890="","",IFERROR(INDEX(Deviz!$D$5:$D$204,MATCH(C890,Deviz!$B$5:$B$204,0)),""))</f>
        <v/>
      </c>
      <c r="F890" s="23" t="str">
        <f>IF(C890="","",IFERROR(INDEX(Deviz!$F$5:$F$204,MATCH(C890,Deviz!$B$5:$B$204,0)),""))</f>
        <v/>
      </c>
      <c r="G890" s="24"/>
      <c r="H890" s="23" t="str">
        <f t="shared" si="13"/>
        <v/>
      </c>
      <c r="I890" s="20"/>
      <c r="J890" s="25"/>
      <c r="K890" s="26" t="str">
        <f>IF(B890="","",TRIM(IF(AND(C890&lt;&gt;"",D890=""),"Cod inexistent în deviz. ","")&amp;IF(N(G890)&lt;=0,"Lipsește cantitatea. ","")&amp;IF(I890&lt;&gt;"Da","Neconfirmat de beneficiar. ","")&amp;IF(AND(C890&lt;&gt;"",D890&lt;&gt;""),IF(AND(INDEX(Deviz!$H$5:$H$204,MATCH(C890,Deviz!$B$5:$B$204,0))="Suplimentar",INDEX(Deviz!$I$5:$I$204,MATCH(C890,Deviz!$B$5:$B$204,0))&lt;&gt;"Da"),"Suplimentar neaprobat. ",""),"")))</f>
        <v/>
      </c>
    </row>
    <row r="891" spans="1:11" x14ac:dyDescent="0.2">
      <c r="A891" s="1" t="str">
        <f>IF(B891="","",B891&amp;"|"&amp;COUNTIF(INDEX($B:$B,5):B891,B891))</f>
        <v/>
      </c>
      <c r="B891" s="20"/>
      <c r="C891" s="20"/>
      <c r="D891" s="21" t="str">
        <f>IF(C891="","",IFERROR(INDEX(Deviz!$C$5:$C$204,MATCH(C891,Deviz!$B$5:$B$204,0)),""))</f>
        <v/>
      </c>
      <c r="E891" s="22" t="str">
        <f>IF(C891="","",IFERROR(INDEX(Deviz!$D$5:$D$204,MATCH(C891,Deviz!$B$5:$B$204,0)),""))</f>
        <v/>
      </c>
      <c r="F891" s="23" t="str">
        <f>IF(C891="","",IFERROR(INDEX(Deviz!$F$5:$F$204,MATCH(C891,Deviz!$B$5:$B$204,0)),""))</f>
        <v/>
      </c>
      <c r="G891" s="24"/>
      <c r="H891" s="23" t="str">
        <f t="shared" si="13"/>
        <v/>
      </c>
      <c r="I891" s="20"/>
      <c r="J891" s="25"/>
      <c r="K891" s="26" t="str">
        <f>IF(B891="","",TRIM(IF(AND(C891&lt;&gt;"",D891=""),"Cod inexistent în deviz. ","")&amp;IF(N(G891)&lt;=0,"Lipsește cantitatea. ","")&amp;IF(I891&lt;&gt;"Da","Neconfirmat de beneficiar. ","")&amp;IF(AND(C891&lt;&gt;"",D891&lt;&gt;""),IF(AND(INDEX(Deviz!$H$5:$H$204,MATCH(C891,Deviz!$B$5:$B$204,0))="Suplimentar",INDEX(Deviz!$I$5:$I$204,MATCH(C891,Deviz!$B$5:$B$204,0))&lt;&gt;"Da"),"Suplimentar neaprobat. ",""),"")))</f>
        <v/>
      </c>
    </row>
    <row r="892" spans="1:11" x14ac:dyDescent="0.2">
      <c r="A892" s="1" t="str">
        <f>IF(B892="","",B892&amp;"|"&amp;COUNTIF(INDEX($B:$B,5):B892,B892))</f>
        <v/>
      </c>
      <c r="B892" s="20"/>
      <c r="C892" s="20"/>
      <c r="D892" s="21" t="str">
        <f>IF(C892="","",IFERROR(INDEX(Deviz!$C$5:$C$204,MATCH(C892,Deviz!$B$5:$B$204,0)),""))</f>
        <v/>
      </c>
      <c r="E892" s="22" t="str">
        <f>IF(C892="","",IFERROR(INDEX(Deviz!$D$5:$D$204,MATCH(C892,Deviz!$B$5:$B$204,0)),""))</f>
        <v/>
      </c>
      <c r="F892" s="23" t="str">
        <f>IF(C892="","",IFERROR(INDEX(Deviz!$F$5:$F$204,MATCH(C892,Deviz!$B$5:$B$204,0)),""))</f>
        <v/>
      </c>
      <c r="G892" s="24"/>
      <c r="H892" s="23" t="str">
        <f t="shared" si="13"/>
        <v/>
      </c>
      <c r="I892" s="20"/>
      <c r="J892" s="25"/>
      <c r="K892" s="26" t="str">
        <f>IF(B892="","",TRIM(IF(AND(C892&lt;&gt;"",D892=""),"Cod inexistent în deviz. ","")&amp;IF(N(G892)&lt;=0,"Lipsește cantitatea. ","")&amp;IF(I892&lt;&gt;"Da","Neconfirmat de beneficiar. ","")&amp;IF(AND(C892&lt;&gt;"",D892&lt;&gt;""),IF(AND(INDEX(Deviz!$H$5:$H$204,MATCH(C892,Deviz!$B$5:$B$204,0))="Suplimentar",INDEX(Deviz!$I$5:$I$204,MATCH(C892,Deviz!$B$5:$B$204,0))&lt;&gt;"Da"),"Suplimentar neaprobat. ",""),"")))</f>
        <v/>
      </c>
    </row>
    <row r="893" spans="1:11" x14ac:dyDescent="0.2">
      <c r="A893" s="1" t="str">
        <f>IF(B893="","",B893&amp;"|"&amp;COUNTIF(INDEX($B:$B,5):B893,B893))</f>
        <v/>
      </c>
      <c r="B893" s="20"/>
      <c r="C893" s="20"/>
      <c r="D893" s="21" t="str">
        <f>IF(C893="","",IFERROR(INDEX(Deviz!$C$5:$C$204,MATCH(C893,Deviz!$B$5:$B$204,0)),""))</f>
        <v/>
      </c>
      <c r="E893" s="22" t="str">
        <f>IF(C893="","",IFERROR(INDEX(Deviz!$D$5:$D$204,MATCH(C893,Deviz!$B$5:$B$204,0)),""))</f>
        <v/>
      </c>
      <c r="F893" s="23" t="str">
        <f>IF(C893="","",IFERROR(INDEX(Deviz!$F$5:$F$204,MATCH(C893,Deviz!$B$5:$B$204,0)),""))</f>
        <v/>
      </c>
      <c r="G893" s="24"/>
      <c r="H893" s="23" t="str">
        <f t="shared" si="13"/>
        <v/>
      </c>
      <c r="I893" s="20"/>
      <c r="J893" s="25"/>
      <c r="K893" s="26" t="str">
        <f>IF(B893="","",TRIM(IF(AND(C893&lt;&gt;"",D893=""),"Cod inexistent în deviz. ","")&amp;IF(N(G893)&lt;=0,"Lipsește cantitatea. ","")&amp;IF(I893&lt;&gt;"Da","Neconfirmat de beneficiar. ","")&amp;IF(AND(C893&lt;&gt;"",D893&lt;&gt;""),IF(AND(INDEX(Deviz!$H$5:$H$204,MATCH(C893,Deviz!$B$5:$B$204,0))="Suplimentar",INDEX(Deviz!$I$5:$I$204,MATCH(C893,Deviz!$B$5:$B$204,0))&lt;&gt;"Da"),"Suplimentar neaprobat. ",""),"")))</f>
        <v/>
      </c>
    </row>
    <row r="894" spans="1:11" x14ac:dyDescent="0.2">
      <c r="A894" s="1" t="str">
        <f>IF(B894="","",B894&amp;"|"&amp;COUNTIF(INDEX($B:$B,5):B894,B894))</f>
        <v/>
      </c>
      <c r="B894" s="20"/>
      <c r="C894" s="20"/>
      <c r="D894" s="21" t="str">
        <f>IF(C894="","",IFERROR(INDEX(Deviz!$C$5:$C$204,MATCH(C894,Deviz!$B$5:$B$204,0)),""))</f>
        <v/>
      </c>
      <c r="E894" s="22" t="str">
        <f>IF(C894="","",IFERROR(INDEX(Deviz!$D$5:$D$204,MATCH(C894,Deviz!$B$5:$B$204,0)),""))</f>
        <v/>
      </c>
      <c r="F894" s="23" t="str">
        <f>IF(C894="","",IFERROR(INDEX(Deviz!$F$5:$F$204,MATCH(C894,Deviz!$B$5:$B$204,0)),""))</f>
        <v/>
      </c>
      <c r="G894" s="24"/>
      <c r="H894" s="23" t="str">
        <f t="shared" si="13"/>
        <v/>
      </c>
      <c r="I894" s="20"/>
      <c r="J894" s="25"/>
      <c r="K894" s="26" t="str">
        <f>IF(B894="","",TRIM(IF(AND(C894&lt;&gt;"",D894=""),"Cod inexistent în deviz. ","")&amp;IF(N(G894)&lt;=0,"Lipsește cantitatea. ","")&amp;IF(I894&lt;&gt;"Da","Neconfirmat de beneficiar. ","")&amp;IF(AND(C894&lt;&gt;"",D894&lt;&gt;""),IF(AND(INDEX(Deviz!$H$5:$H$204,MATCH(C894,Deviz!$B$5:$B$204,0))="Suplimentar",INDEX(Deviz!$I$5:$I$204,MATCH(C894,Deviz!$B$5:$B$204,0))&lt;&gt;"Da"),"Suplimentar neaprobat. ",""),"")))</f>
        <v/>
      </c>
    </row>
    <row r="895" spans="1:11" x14ac:dyDescent="0.2">
      <c r="A895" s="1" t="str">
        <f>IF(B895="","",B895&amp;"|"&amp;COUNTIF(INDEX($B:$B,5):B895,B895))</f>
        <v/>
      </c>
      <c r="B895" s="20"/>
      <c r="C895" s="20"/>
      <c r="D895" s="21" t="str">
        <f>IF(C895="","",IFERROR(INDEX(Deviz!$C$5:$C$204,MATCH(C895,Deviz!$B$5:$B$204,0)),""))</f>
        <v/>
      </c>
      <c r="E895" s="22" t="str">
        <f>IF(C895="","",IFERROR(INDEX(Deviz!$D$5:$D$204,MATCH(C895,Deviz!$B$5:$B$204,0)),""))</f>
        <v/>
      </c>
      <c r="F895" s="23" t="str">
        <f>IF(C895="","",IFERROR(INDEX(Deviz!$F$5:$F$204,MATCH(C895,Deviz!$B$5:$B$204,0)),""))</f>
        <v/>
      </c>
      <c r="G895" s="24"/>
      <c r="H895" s="23" t="str">
        <f t="shared" si="13"/>
        <v/>
      </c>
      <c r="I895" s="20"/>
      <c r="J895" s="25"/>
      <c r="K895" s="26" t="str">
        <f>IF(B895="","",TRIM(IF(AND(C895&lt;&gt;"",D895=""),"Cod inexistent în deviz. ","")&amp;IF(N(G895)&lt;=0,"Lipsește cantitatea. ","")&amp;IF(I895&lt;&gt;"Da","Neconfirmat de beneficiar. ","")&amp;IF(AND(C895&lt;&gt;"",D895&lt;&gt;""),IF(AND(INDEX(Deviz!$H$5:$H$204,MATCH(C895,Deviz!$B$5:$B$204,0))="Suplimentar",INDEX(Deviz!$I$5:$I$204,MATCH(C895,Deviz!$B$5:$B$204,0))&lt;&gt;"Da"),"Suplimentar neaprobat. ",""),"")))</f>
        <v/>
      </c>
    </row>
    <row r="896" spans="1:11" x14ac:dyDescent="0.2">
      <c r="A896" s="1" t="str">
        <f>IF(B896="","",B896&amp;"|"&amp;COUNTIF(INDEX($B:$B,5):B896,B896))</f>
        <v/>
      </c>
      <c r="B896" s="20"/>
      <c r="C896" s="20"/>
      <c r="D896" s="21" t="str">
        <f>IF(C896="","",IFERROR(INDEX(Deviz!$C$5:$C$204,MATCH(C896,Deviz!$B$5:$B$204,0)),""))</f>
        <v/>
      </c>
      <c r="E896" s="22" t="str">
        <f>IF(C896="","",IFERROR(INDEX(Deviz!$D$5:$D$204,MATCH(C896,Deviz!$B$5:$B$204,0)),""))</f>
        <v/>
      </c>
      <c r="F896" s="23" t="str">
        <f>IF(C896="","",IFERROR(INDEX(Deviz!$F$5:$F$204,MATCH(C896,Deviz!$B$5:$B$204,0)),""))</f>
        <v/>
      </c>
      <c r="G896" s="24"/>
      <c r="H896" s="23" t="str">
        <f t="shared" si="13"/>
        <v/>
      </c>
      <c r="I896" s="20"/>
      <c r="J896" s="25"/>
      <c r="K896" s="26" t="str">
        <f>IF(B896="","",TRIM(IF(AND(C896&lt;&gt;"",D896=""),"Cod inexistent în deviz. ","")&amp;IF(N(G896)&lt;=0,"Lipsește cantitatea. ","")&amp;IF(I896&lt;&gt;"Da","Neconfirmat de beneficiar. ","")&amp;IF(AND(C896&lt;&gt;"",D896&lt;&gt;""),IF(AND(INDEX(Deviz!$H$5:$H$204,MATCH(C896,Deviz!$B$5:$B$204,0))="Suplimentar",INDEX(Deviz!$I$5:$I$204,MATCH(C896,Deviz!$B$5:$B$204,0))&lt;&gt;"Da"),"Suplimentar neaprobat. ",""),"")))</f>
        <v/>
      </c>
    </row>
    <row r="897" spans="1:11" x14ac:dyDescent="0.2">
      <c r="A897" s="1" t="str">
        <f>IF(B897="","",B897&amp;"|"&amp;COUNTIF(INDEX($B:$B,5):B897,B897))</f>
        <v/>
      </c>
      <c r="B897" s="20"/>
      <c r="C897" s="20"/>
      <c r="D897" s="21" t="str">
        <f>IF(C897="","",IFERROR(INDEX(Deviz!$C$5:$C$204,MATCH(C897,Deviz!$B$5:$B$204,0)),""))</f>
        <v/>
      </c>
      <c r="E897" s="22" t="str">
        <f>IF(C897="","",IFERROR(INDEX(Deviz!$D$5:$D$204,MATCH(C897,Deviz!$B$5:$B$204,0)),""))</f>
        <v/>
      </c>
      <c r="F897" s="23" t="str">
        <f>IF(C897="","",IFERROR(INDEX(Deviz!$F$5:$F$204,MATCH(C897,Deviz!$B$5:$B$204,0)),""))</f>
        <v/>
      </c>
      <c r="G897" s="24"/>
      <c r="H897" s="23" t="str">
        <f t="shared" si="13"/>
        <v/>
      </c>
      <c r="I897" s="20"/>
      <c r="J897" s="25"/>
      <c r="K897" s="26" t="str">
        <f>IF(B897="","",TRIM(IF(AND(C897&lt;&gt;"",D897=""),"Cod inexistent în deviz. ","")&amp;IF(N(G897)&lt;=0,"Lipsește cantitatea. ","")&amp;IF(I897&lt;&gt;"Da","Neconfirmat de beneficiar. ","")&amp;IF(AND(C897&lt;&gt;"",D897&lt;&gt;""),IF(AND(INDEX(Deviz!$H$5:$H$204,MATCH(C897,Deviz!$B$5:$B$204,0))="Suplimentar",INDEX(Deviz!$I$5:$I$204,MATCH(C897,Deviz!$B$5:$B$204,0))&lt;&gt;"Da"),"Suplimentar neaprobat. ",""),"")))</f>
        <v/>
      </c>
    </row>
    <row r="898" spans="1:11" x14ac:dyDescent="0.2">
      <c r="A898" s="1" t="str">
        <f>IF(B898="","",B898&amp;"|"&amp;COUNTIF(INDEX($B:$B,5):B898,B898))</f>
        <v/>
      </c>
      <c r="B898" s="20"/>
      <c r="C898" s="20"/>
      <c r="D898" s="21" t="str">
        <f>IF(C898="","",IFERROR(INDEX(Deviz!$C$5:$C$204,MATCH(C898,Deviz!$B$5:$B$204,0)),""))</f>
        <v/>
      </c>
      <c r="E898" s="22" t="str">
        <f>IF(C898="","",IFERROR(INDEX(Deviz!$D$5:$D$204,MATCH(C898,Deviz!$B$5:$B$204,0)),""))</f>
        <v/>
      </c>
      <c r="F898" s="23" t="str">
        <f>IF(C898="","",IFERROR(INDEX(Deviz!$F$5:$F$204,MATCH(C898,Deviz!$B$5:$B$204,0)),""))</f>
        <v/>
      </c>
      <c r="G898" s="24"/>
      <c r="H898" s="23" t="str">
        <f t="shared" si="13"/>
        <v/>
      </c>
      <c r="I898" s="20"/>
      <c r="J898" s="25"/>
      <c r="K898" s="26" t="str">
        <f>IF(B898="","",TRIM(IF(AND(C898&lt;&gt;"",D898=""),"Cod inexistent în deviz. ","")&amp;IF(N(G898)&lt;=0,"Lipsește cantitatea. ","")&amp;IF(I898&lt;&gt;"Da","Neconfirmat de beneficiar. ","")&amp;IF(AND(C898&lt;&gt;"",D898&lt;&gt;""),IF(AND(INDEX(Deviz!$H$5:$H$204,MATCH(C898,Deviz!$B$5:$B$204,0))="Suplimentar",INDEX(Deviz!$I$5:$I$204,MATCH(C898,Deviz!$B$5:$B$204,0))&lt;&gt;"Da"),"Suplimentar neaprobat. ",""),"")))</f>
        <v/>
      </c>
    </row>
    <row r="899" spans="1:11" x14ac:dyDescent="0.2">
      <c r="A899" s="1" t="str">
        <f>IF(B899="","",B899&amp;"|"&amp;COUNTIF(INDEX($B:$B,5):B899,B899))</f>
        <v/>
      </c>
      <c r="B899" s="20"/>
      <c r="C899" s="20"/>
      <c r="D899" s="21" t="str">
        <f>IF(C899="","",IFERROR(INDEX(Deviz!$C$5:$C$204,MATCH(C899,Deviz!$B$5:$B$204,0)),""))</f>
        <v/>
      </c>
      <c r="E899" s="22" t="str">
        <f>IF(C899="","",IFERROR(INDEX(Deviz!$D$5:$D$204,MATCH(C899,Deviz!$B$5:$B$204,0)),""))</f>
        <v/>
      </c>
      <c r="F899" s="23" t="str">
        <f>IF(C899="","",IFERROR(INDEX(Deviz!$F$5:$F$204,MATCH(C899,Deviz!$B$5:$B$204,0)),""))</f>
        <v/>
      </c>
      <c r="G899" s="24"/>
      <c r="H899" s="23" t="str">
        <f t="shared" si="13"/>
        <v/>
      </c>
      <c r="I899" s="20"/>
      <c r="J899" s="25"/>
      <c r="K899" s="26" t="str">
        <f>IF(B899="","",TRIM(IF(AND(C899&lt;&gt;"",D899=""),"Cod inexistent în deviz. ","")&amp;IF(N(G899)&lt;=0,"Lipsește cantitatea. ","")&amp;IF(I899&lt;&gt;"Da","Neconfirmat de beneficiar. ","")&amp;IF(AND(C899&lt;&gt;"",D899&lt;&gt;""),IF(AND(INDEX(Deviz!$H$5:$H$204,MATCH(C899,Deviz!$B$5:$B$204,0))="Suplimentar",INDEX(Deviz!$I$5:$I$204,MATCH(C899,Deviz!$B$5:$B$204,0))&lt;&gt;"Da"),"Suplimentar neaprobat. ",""),"")))</f>
        <v/>
      </c>
    </row>
    <row r="900" spans="1:11" x14ac:dyDescent="0.2">
      <c r="A900" s="1" t="str">
        <f>IF(B900="","",B900&amp;"|"&amp;COUNTIF(INDEX($B:$B,5):B900,B900))</f>
        <v/>
      </c>
      <c r="B900" s="20"/>
      <c r="C900" s="20"/>
      <c r="D900" s="21" t="str">
        <f>IF(C900="","",IFERROR(INDEX(Deviz!$C$5:$C$204,MATCH(C900,Deviz!$B$5:$B$204,0)),""))</f>
        <v/>
      </c>
      <c r="E900" s="22" t="str">
        <f>IF(C900="","",IFERROR(INDEX(Deviz!$D$5:$D$204,MATCH(C900,Deviz!$B$5:$B$204,0)),""))</f>
        <v/>
      </c>
      <c r="F900" s="23" t="str">
        <f>IF(C900="","",IFERROR(INDEX(Deviz!$F$5:$F$204,MATCH(C900,Deviz!$B$5:$B$204,0)),""))</f>
        <v/>
      </c>
      <c r="G900" s="24"/>
      <c r="H900" s="23" t="str">
        <f t="shared" si="13"/>
        <v/>
      </c>
      <c r="I900" s="20"/>
      <c r="J900" s="25"/>
      <c r="K900" s="26" t="str">
        <f>IF(B900="","",TRIM(IF(AND(C900&lt;&gt;"",D900=""),"Cod inexistent în deviz. ","")&amp;IF(N(G900)&lt;=0,"Lipsește cantitatea. ","")&amp;IF(I900&lt;&gt;"Da","Neconfirmat de beneficiar. ","")&amp;IF(AND(C900&lt;&gt;"",D900&lt;&gt;""),IF(AND(INDEX(Deviz!$H$5:$H$204,MATCH(C900,Deviz!$B$5:$B$204,0))="Suplimentar",INDEX(Deviz!$I$5:$I$204,MATCH(C900,Deviz!$B$5:$B$204,0))&lt;&gt;"Da"),"Suplimentar neaprobat. ",""),"")))</f>
        <v/>
      </c>
    </row>
    <row r="901" spans="1:11" x14ac:dyDescent="0.2">
      <c r="A901" s="1" t="str">
        <f>IF(B901="","",B901&amp;"|"&amp;COUNTIF(INDEX($B:$B,5):B901,B901))</f>
        <v/>
      </c>
      <c r="B901" s="20"/>
      <c r="C901" s="20"/>
      <c r="D901" s="21" t="str">
        <f>IF(C901="","",IFERROR(INDEX(Deviz!$C$5:$C$204,MATCH(C901,Deviz!$B$5:$B$204,0)),""))</f>
        <v/>
      </c>
      <c r="E901" s="22" t="str">
        <f>IF(C901="","",IFERROR(INDEX(Deviz!$D$5:$D$204,MATCH(C901,Deviz!$B$5:$B$204,0)),""))</f>
        <v/>
      </c>
      <c r="F901" s="23" t="str">
        <f>IF(C901="","",IFERROR(INDEX(Deviz!$F$5:$F$204,MATCH(C901,Deviz!$B$5:$B$204,0)),""))</f>
        <v/>
      </c>
      <c r="G901" s="24"/>
      <c r="H901" s="23" t="str">
        <f t="shared" ref="H901:H964" si="14">IF(OR(N(F901)=0,N(G901)=0),"",ROUND(F901*G901,2))</f>
        <v/>
      </c>
      <c r="I901" s="20"/>
      <c r="J901" s="25"/>
      <c r="K901" s="26" t="str">
        <f>IF(B901="","",TRIM(IF(AND(C901&lt;&gt;"",D901=""),"Cod inexistent în deviz. ","")&amp;IF(N(G901)&lt;=0,"Lipsește cantitatea. ","")&amp;IF(I901&lt;&gt;"Da","Neconfirmat de beneficiar. ","")&amp;IF(AND(C901&lt;&gt;"",D901&lt;&gt;""),IF(AND(INDEX(Deviz!$H$5:$H$204,MATCH(C901,Deviz!$B$5:$B$204,0))="Suplimentar",INDEX(Deviz!$I$5:$I$204,MATCH(C901,Deviz!$B$5:$B$204,0))&lt;&gt;"Da"),"Suplimentar neaprobat. ",""),"")))</f>
        <v/>
      </c>
    </row>
    <row r="902" spans="1:11" x14ac:dyDescent="0.2">
      <c r="A902" s="1" t="str">
        <f>IF(B902="","",B902&amp;"|"&amp;COUNTIF(INDEX($B:$B,5):B902,B902))</f>
        <v/>
      </c>
      <c r="B902" s="20"/>
      <c r="C902" s="20"/>
      <c r="D902" s="21" t="str">
        <f>IF(C902="","",IFERROR(INDEX(Deviz!$C$5:$C$204,MATCH(C902,Deviz!$B$5:$B$204,0)),""))</f>
        <v/>
      </c>
      <c r="E902" s="22" t="str">
        <f>IF(C902="","",IFERROR(INDEX(Deviz!$D$5:$D$204,MATCH(C902,Deviz!$B$5:$B$204,0)),""))</f>
        <v/>
      </c>
      <c r="F902" s="23" t="str">
        <f>IF(C902="","",IFERROR(INDEX(Deviz!$F$5:$F$204,MATCH(C902,Deviz!$B$5:$B$204,0)),""))</f>
        <v/>
      </c>
      <c r="G902" s="24"/>
      <c r="H902" s="23" t="str">
        <f t="shared" si="14"/>
        <v/>
      </c>
      <c r="I902" s="20"/>
      <c r="J902" s="25"/>
      <c r="K902" s="26" t="str">
        <f>IF(B902="","",TRIM(IF(AND(C902&lt;&gt;"",D902=""),"Cod inexistent în deviz. ","")&amp;IF(N(G902)&lt;=0,"Lipsește cantitatea. ","")&amp;IF(I902&lt;&gt;"Da","Neconfirmat de beneficiar. ","")&amp;IF(AND(C902&lt;&gt;"",D902&lt;&gt;""),IF(AND(INDEX(Deviz!$H$5:$H$204,MATCH(C902,Deviz!$B$5:$B$204,0))="Suplimentar",INDEX(Deviz!$I$5:$I$204,MATCH(C902,Deviz!$B$5:$B$204,0))&lt;&gt;"Da"),"Suplimentar neaprobat. ",""),"")))</f>
        <v/>
      </c>
    </row>
    <row r="903" spans="1:11" x14ac:dyDescent="0.2">
      <c r="A903" s="1" t="str">
        <f>IF(B903="","",B903&amp;"|"&amp;COUNTIF(INDEX($B:$B,5):B903,B903))</f>
        <v/>
      </c>
      <c r="B903" s="20"/>
      <c r="C903" s="20"/>
      <c r="D903" s="21" t="str">
        <f>IF(C903="","",IFERROR(INDEX(Deviz!$C$5:$C$204,MATCH(C903,Deviz!$B$5:$B$204,0)),""))</f>
        <v/>
      </c>
      <c r="E903" s="22" t="str">
        <f>IF(C903="","",IFERROR(INDEX(Deviz!$D$5:$D$204,MATCH(C903,Deviz!$B$5:$B$204,0)),""))</f>
        <v/>
      </c>
      <c r="F903" s="23" t="str">
        <f>IF(C903="","",IFERROR(INDEX(Deviz!$F$5:$F$204,MATCH(C903,Deviz!$B$5:$B$204,0)),""))</f>
        <v/>
      </c>
      <c r="G903" s="24"/>
      <c r="H903" s="23" t="str">
        <f t="shared" si="14"/>
        <v/>
      </c>
      <c r="I903" s="20"/>
      <c r="J903" s="25"/>
      <c r="K903" s="26" t="str">
        <f>IF(B903="","",TRIM(IF(AND(C903&lt;&gt;"",D903=""),"Cod inexistent în deviz. ","")&amp;IF(N(G903)&lt;=0,"Lipsește cantitatea. ","")&amp;IF(I903&lt;&gt;"Da","Neconfirmat de beneficiar. ","")&amp;IF(AND(C903&lt;&gt;"",D903&lt;&gt;""),IF(AND(INDEX(Deviz!$H$5:$H$204,MATCH(C903,Deviz!$B$5:$B$204,0))="Suplimentar",INDEX(Deviz!$I$5:$I$204,MATCH(C903,Deviz!$B$5:$B$204,0))&lt;&gt;"Da"),"Suplimentar neaprobat. ",""),"")))</f>
        <v/>
      </c>
    </row>
    <row r="904" spans="1:11" x14ac:dyDescent="0.2">
      <c r="A904" s="1" t="str">
        <f>IF(B904="","",B904&amp;"|"&amp;COUNTIF(INDEX($B:$B,5):B904,B904))</f>
        <v/>
      </c>
      <c r="B904" s="20"/>
      <c r="C904" s="20"/>
      <c r="D904" s="21" t="str">
        <f>IF(C904="","",IFERROR(INDEX(Deviz!$C$5:$C$204,MATCH(C904,Deviz!$B$5:$B$204,0)),""))</f>
        <v/>
      </c>
      <c r="E904" s="22" t="str">
        <f>IF(C904="","",IFERROR(INDEX(Deviz!$D$5:$D$204,MATCH(C904,Deviz!$B$5:$B$204,0)),""))</f>
        <v/>
      </c>
      <c r="F904" s="23" t="str">
        <f>IF(C904="","",IFERROR(INDEX(Deviz!$F$5:$F$204,MATCH(C904,Deviz!$B$5:$B$204,0)),""))</f>
        <v/>
      </c>
      <c r="G904" s="24"/>
      <c r="H904" s="23" t="str">
        <f t="shared" si="14"/>
        <v/>
      </c>
      <c r="I904" s="20"/>
      <c r="J904" s="25"/>
      <c r="K904" s="26" t="str">
        <f>IF(B904="","",TRIM(IF(AND(C904&lt;&gt;"",D904=""),"Cod inexistent în deviz. ","")&amp;IF(N(G904)&lt;=0,"Lipsește cantitatea. ","")&amp;IF(I904&lt;&gt;"Da","Neconfirmat de beneficiar. ","")&amp;IF(AND(C904&lt;&gt;"",D904&lt;&gt;""),IF(AND(INDEX(Deviz!$H$5:$H$204,MATCH(C904,Deviz!$B$5:$B$204,0))="Suplimentar",INDEX(Deviz!$I$5:$I$204,MATCH(C904,Deviz!$B$5:$B$204,0))&lt;&gt;"Da"),"Suplimentar neaprobat. ",""),"")))</f>
        <v/>
      </c>
    </row>
    <row r="905" spans="1:11" x14ac:dyDescent="0.2">
      <c r="A905" s="1" t="str">
        <f>IF(B905="","",B905&amp;"|"&amp;COUNTIF(INDEX($B:$B,5):B905,B905))</f>
        <v/>
      </c>
      <c r="B905" s="20"/>
      <c r="C905" s="20"/>
      <c r="D905" s="21" t="str">
        <f>IF(C905="","",IFERROR(INDEX(Deviz!$C$5:$C$204,MATCH(C905,Deviz!$B$5:$B$204,0)),""))</f>
        <v/>
      </c>
      <c r="E905" s="22" t="str">
        <f>IF(C905="","",IFERROR(INDEX(Deviz!$D$5:$D$204,MATCH(C905,Deviz!$B$5:$B$204,0)),""))</f>
        <v/>
      </c>
      <c r="F905" s="23" t="str">
        <f>IF(C905="","",IFERROR(INDEX(Deviz!$F$5:$F$204,MATCH(C905,Deviz!$B$5:$B$204,0)),""))</f>
        <v/>
      </c>
      <c r="G905" s="24"/>
      <c r="H905" s="23" t="str">
        <f t="shared" si="14"/>
        <v/>
      </c>
      <c r="I905" s="20"/>
      <c r="J905" s="25"/>
      <c r="K905" s="26" t="str">
        <f>IF(B905="","",TRIM(IF(AND(C905&lt;&gt;"",D905=""),"Cod inexistent în deviz. ","")&amp;IF(N(G905)&lt;=0,"Lipsește cantitatea. ","")&amp;IF(I905&lt;&gt;"Da","Neconfirmat de beneficiar. ","")&amp;IF(AND(C905&lt;&gt;"",D905&lt;&gt;""),IF(AND(INDEX(Deviz!$H$5:$H$204,MATCH(C905,Deviz!$B$5:$B$204,0))="Suplimentar",INDEX(Deviz!$I$5:$I$204,MATCH(C905,Deviz!$B$5:$B$204,0))&lt;&gt;"Da"),"Suplimentar neaprobat. ",""),"")))</f>
        <v/>
      </c>
    </row>
    <row r="906" spans="1:11" x14ac:dyDescent="0.2">
      <c r="A906" s="1" t="str">
        <f>IF(B906="","",B906&amp;"|"&amp;COUNTIF(INDEX($B:$B,5):B906,B906))</f>
        <v/>
      </c>
      <c r="B906" s="20"/>
      <c r="C906" s="20"/>
      <c r="D906" s="21" t="str">
        <f>IF(C906="","",IFERROR(INDEX(Deviz!$C$5:$C$204,MATCH(C906,Deviz!$B$5:$B$204,0)),""))</f>
        <v/>
      </c>
      <c r="E906" s="22" t="str">
        <f>IF(C906="","",IFERROR(INDEX(Deviz!$D$5:$D$204,MATCH(C906,Deviz!$B$5:$B$204,0)),""))</f>
        <v/>
      </c>
      <c r="F906" s="23" t="str">
        <f>IF(C906="","",IFERROR(INDEX(Deviz!$F$5:$F$204,MATCH(C906,Deviz!$B$5:$B$204,0)),""))</f>
        <v/>
      </c>
      <c r="G906" s="24"/>
      <c r="H906" s="23" t="str">
        <f t="shared" si="14"/>
        <v/>
      </c>
      <c r="I906" s="20"/>
      <c r="J906" s="25"/>
      <c r="K906" s="26" t="str">
        <f>IF(B906="","",TRIM(IF(AND(C906&lt;&gt;"",D906=""),"Cod inexistent în deviz. ","")&amp;IF(N(G906)&lt;=0,"Lipsește cantitatea. ","")&amp;IF(I906&lt;&gt;"Da","Neconfirmat de beneficiar. ","")&amp;IF(AND(C906&lt;&gt;"",D906&lt;&gt;""),IF(AND(INDEX(Deviz!$H$5:$H$204,MATCH(C906,Deviz!$B$5:$B$204,0))="Suplimentar",INDEX(Deviz!$I$5:$I$204,MATCH(C906,Deviz!$B$5:$B$204,0))&lt;&gt;"Da"),"Suplimentar neaprobat. ",""),"")))</f>
        <v/>
      </c>
    </row>
    <row r="907" spans="1:11" x14ac:dyDescent="0.2">
      <c r="A907" s="1" t="str">
        <f>IF(B907="","",B907&amp;"|"&amp;COUNTIF(INDEX($B:$B,5):B907,B907))</f>
        <v/>
      </c>
      <c r="B907" s="20"/>
      <c r="C907" s="20"/>
      <c r="D907" s="21" t="str">
        <f>IF(C907="","",IFERROR(INDEX(Deviz!$C$5:$C$204,MATCH(C907,Deviz!$B$5:$B$204,0)),""))</f>
        <v/>
      </c>
      <c r="E907" s="22" t="str">
        <f>IF(C907="","",IFERROR(INDEX(Deviz!$D$5:$D$204,MATCH(C907,Deviz!$B$5:$B$204,0)),""))</f>
        <v/>
      </c>
      <c r="F907" s="23" t="str">
        <f>IF(C907="","",IFERROR(INDEX(Deviz!$F$5:$F$204,MATCH(C907,Deviz!$B$5:$B$204,0)),""))</f>
        <v/>
      </c>
      <c r="G907" s="24"/>
      <c r="H907" s="23" t="str">
        <f t="shared" si="14"/>
        <v/>
      </c>
      <c r="I907" s="20"/>
      <c r="J907" s="25"/>
      <c r="K907" s="26" t="str">
        <f>IF(B907="","",TRIM(IF(AND(C907&lt;&gt;"",D907=""),"Cod inexistent în deviz. ","")&amp;IF(N(G907)&lt;=0,"Lipsește cantitatea. ","")&amp;IF(I907&lt;&gt;"Da","Neconfirmat de beneficiar. ","")&amp;IF(AND(C907&lt;&gt;"",D907&lt;&gt;""),IF(AND(INDEX(Deviz!$H$5:$H$204,MATCH(C907,Deviz!$B$5:$B$204,0))="Suplimentar",INDEX(Deviz!$I$5:$I$204,MATCH(C907,Deviz!$B$5:$B$204,0))&lt;&gt;"Da"),"Suplimentar neaprobat. ",""),"")))</f>
        <v/>
      </c>
    </row>
    <row r="908" spans="1:11" x14ac:dyDescent="0.2">
      <c r="A908" s="1" t="str">
        <f>IF(B908="","",B908&amp;"|"&amp;COUNTIF(INDEX($B:$B,5):B908,B908))</f>
        <v/>
      </c>
      <c r="B908" s="20"/>
      <c r="C908" s="20"/>
      <c r="D908" s="21" t="str">
        <f>IF(C908="","",IFERROR(INDEX(Deviz!$C$5:$C$204,MATCH(C908,Deviz!$B$5:$B$204,0)),""))</f>
        <v/>
      </c>
      <c r="E908" s="22" t="str">
        <f>IF(C908="","",IFERROR(INDEX(Deviz!$D$5:$D$204,MATCH(C908,Deviz!$B$5:$B$204,0)),""))</f>
        <v/>
      </c>
      <c r="F908" s="23" t="str">
        <f>IF(C908="","",IFERROR(INDEX(Deviz!$F$5:$F$204,MATCH(C908,Deviz!$B$5:$B$204,0)),""))</f>
        <v/>
      </c>
      <c r="G908" s="24"/>
      <c r="H908" s="23" t="str">
        <f t="shared" si="14"/>
        <v/>
      </c>
      <c r="I908" s="20"/>
      <c r="J908" s="25"/>
      <c r="K908" s="26" t="str">
        <f>IF(B908="","",TRIM(IF(AND(C908&lt;&gt;"",D908=""),"Cod inexistent în deviz. ","")&amp;IF(N(G908)&lt;=0,"Lipsește cantitatea. ","")&amp;IF(I908&lt;&gt;"Da","Neconfirmat de beneficiar. ","")&amp;IF(AND(C908&lt;&gt;"",D908&lt;&gt;""),IF(AND(INDEX(Deviz!$H$5:$H$204,MATCH(C908,Deviz!$B$5:$B$204,0))="Suplimentar",INDEX(Deviz!$I$5:$I$204,MATCH(C908,Deviz!$B$5:$B$204,0))&lt;&gt;"Da"),"Suplimentar neaprobat. ",""),"")))</f>
        <v/>
      </c>
    </row>
    <row r="909" spans="1:11" x14ac:dyDescent="0.2">
      <c r="A909" s="1" t="str">
        <f>IF(B909="","",B909&amp;"|"&amp;COUNTIF(INDEX($B:$B,5):B909,B909))</f>
        <v/>
      </c>
      <c r="B909" s="20"/>
      <c r="C909" s="20"/>
      <c r="D909" s="21" t="str">
        <f>IF(C909="","",IFERROR(INDEX(Deviz!$C$5:$C$204,MATCH(C909,Deviz!$B$5:$B$204,0)),""))</f>
        <v/>
      </c>
      <c r="E909" s="22" t="str">
        <f>IF(C909="","",IFERROR(INDEX(Deviz!$D$5:$D$204,MATCH(C909,Deviz!$B$5:$B$204,0)),""))</f>
        <v/>
      </c>
      <c r="F909" s="23" t="str">
        <f>IF(C909="","",IFERROR(INDEX(Deviz!$F$5:$F$204,MATCH(C909,Deviz!$B$5:$B$204,0)),""))</f>
        <v/>
      </c>
      <c r="G909" s="24"/>
      <c r="H909" s="23" t="str">
        <f t="shared" si="14"/>
        <v/>
      </c>
      <c r="I909" s="20"/>
      <c r="J909" s="25"/>
      <c r="K909" s="26" t="str">
        <f>IF(B909="","",TRIM(IF(AND(C909&lt;&gt;"",D909=""),"Cod inexistent în deviz. ","")&amp;IF(N(G909)&lt;=0,"Lipsește cantitatea. ","")&amp;IF(I909&lt;&gt;"Da","Neconfirmat de beneficiar. ","")&amp;IF(AND(C909&lt;&gt;"",D909&lt;&gt;""),IF(AND(INDEX(Deviz!$H$5:$H$204,MATCH(C909,Deviz!$B$5:$B$204,0))="Suplimentar",INDEX(Deviz!$I$5:$I$204,MATCH(C909,Deviz!$B$5:$B$204,0))&lt;&gt;"Da"),"Suplimentar neaprobat. ",""),"")))</f>
        <v/>
      </c>
    </row>
    <row r="910" spans="1:11" x14ac:dyDescent="0.2">
      <c r="A910" s="1" t="str">
        <f>IF(B910="","",B910&amp;"|"&amp;COUNTIF(INDEX($B:$B,5):B910,B910))</f>
        <v/>
      </c>
      <c r="B910" s="20"/>
      <c r="C910" s="20"/>
      <c r="D910" s="21" t="str">
        <f>IF(C910="","",IFERROR(INDEX(Deviz!$C$5:$C$204,MATCH(C910,Deviz!$B$5:$B$204,0)),""))</f>
        <v/>
      </c>
      <c r="E910" s="22" t="str">
        <f>IF(C910="","",IFERROR(INDEX(Deviz!$D$5:$D$204,MATCH(C910,Deviz!$B$5:$B$204,0)),""))</f>
        <v/>
      </c>
      <c r="F910" s="23" t="str">
        <f>IF(C910="","",IFERROR(INDEX(Deviz!$F$5:$F$204,MATCH(C910,Deviz!$B$5:$B$204,0)),""))</f>
        <v/>
      </c>
      <c r="G910" s="24"/>
      <c r="H910" s="23" t="str">
        <f t="shared" si="14"/>
        <v/>
      </c>
      <c r="I910" s="20"/>
      <c r="J910" s="25"/>
      <c r="K910" s="26" t="str">
        <f>IF(B910="","",TRIM(IF(AND(C910&lt;&gt;"",D910=""),"Cod inexistent în deviz. ","")&amp;IF(N(G910)&lt;=0,"Lipsește cantitatea. ","")&amp;IF(I910&lt;&gt;"Da","Neconfirmat de beneficiar. ","")&amp;IF(AND(C910&lt;&gt;"",D910&lt;&gt;""),IF(AND(INDEX(Deviz!$H$5:$H$204,MATCH(C910,Deviz!$B$5:$B$204,0))="Suplimentar",INDEX(Deviz!$I$5:$I$204,MATCH(C910,Deviz!$B$5:$B$204,0))&lt;&gt;"Da"),"Suplimentar neaprobat. ",""),"")))</f>
        <v/>
      </c>
    </row>
    <row r="911" spans="1:11" x14ac:dyDescent="0.2">
      <c r="A911" s="1" t="str">
        <f>IF(B911="","",B911&amp;"|"&amp;COUNTIF(INDEX($B:$B,5):B911,B911))</f>
        <v/>
      </c>
      <c r="B911" s="20"/>
      <c r="C911" s="20"/>
      <c r="D911" s="21" t="str">
        <f>IF(C911="","",IFERROR(INDEX(Deviz!$C$5:$C$204,MATCH(C911,Deviz!$B$5:$B$204,0)),""))</f>
        <v/>
      </c>
      <c r="E911" s="22" t="str">
        <f>IF(C911="","",IFERROR(INDEX(Deviz!$D$5:$D$204,MATCH(C911,Deviz!$B$5:$B$204,0)),""))</f>
        <v/>
      </c>
      <c r="F911" s="23" t="str">
        <f>IF(C911="","",IFERROR(INDEX(Deviz!$F$5:$F$204,MATCH(C911,Deviz!$B$5:$B$204,0)),""))</f>
        <v/>
      </c>
      <c r="G911" s="24"/>
      <c r="H911" s="23" t="str">
        <f t="shared" si="14"/>
        <v/>
      </c>
      <c r="I911" s="20"/>
      <c r="J911" s="25"/>
      <c r="K911" s="26" t="str">
        <f>IF(B911="","",TRIM(IF(AND(C911&lt;&gt;"",D911=""),"Cod inexistent în deviz. ","")&amp;IF(N(G911)&lt;=0,"Lipsește cantitatea. ","")&amp;IF(I911&lt;&gt;"Da","Neconfirmat de beneficiar. ","")&amp;IF(AND(C911&lt;&gt;"",D911&lt;&gt;""),IF(AND(INDEX(Deviz!$H$5:$H$204,MATCH(C911,Deviz!$B$5:$B$204,0))="Suplimentar",INDEX(Deviz!$I$5:$I$204,MATCH(C911,Deviz!$B$5:$B$204,0))&lt;&gt;"Da"),"Suplimentar neaprobat. ",""),"")))</f>
        <v/>
      </c>
    </row>
    <row r="912" spans="1:11" x14ac:dyDescent="0.2">
      <c r="A912" s="1" t="str">
        <f>IF(B912="","",B912&amp;"|"&amp;COUNTIF(INDEX($B:$B,5):B912,B912))</f>
        <v/>
      </c>
      <c r="B912" s="20"/>
      <c r="C912" s="20"/>
      <c r="D912" s="21" t="str">
        <f>IF(C912="","",IFERROR(INDEX(Deviz!$C$5:$C$204,MATCH(C912,Deviz!$B$5:$B$204,0)),""))</f>
        <v/>
      </c>
      <c r="E912" s="22" t="str">
        <f>IF(C912="","",IFERROR(INDEX(Deviz!$D$5:$D$204,MATCH(C912,Deviz!$B$5:$B$204,0)),""))</f>
        <v/>
      </c>
      <c r="F912" s="23" t="str">
        <f>IF(C912="","",IFERROR(INDEX(Deviz!$F$5:$F$204,MATCH(C912,Deviz!$B$5:$B$204,0)),""))</f>
        <v/>
      </c>
      <c r="G912" s="24"/>
      <c r="H912" s="23" t="str">
        <f t="shared" si="14"/>
        <v/>
      </c>
      <c r="I912" s="20"/>
      <c r="J912" s="25"/>
      <c r="K912" s="26" t="str">
        <f>IF(B912="","",TRIM(IF(AND(C912&lt;&gt;"",D912=""),"Cod inexistent în deviz. ","")&amp;IF(N(G912)&lt;=0,"Lipsește cantitatea. ","")&amp;IF(I912&lt;&gt;"Da","Neconfirmat de beneficiar. ","")&amp;IF(AND(C912&lt;&gt;"",D912&lt;&gt;""),IF(AND(INDEX(Deviz!$H$5:$H$204,MATCH(C912,Deviz!$B$5:$B$204,0))="Suplimentar",INDEX(Deviz!$I$5:$I$204,MATCH(C912,Deviz!$B$5:$B$204,0))&lt;&gt;"Da"),"Suplimentar neaprobat. ",""),"")))</f>
        <v/>
      </c>
    </row>
    <row r="913" spans="1:11" x14ac:dyDescent="0.2">
      <c r="A913" s="1" t="str">
        <f>IF(B913="","",B913&amp;"|"&amp;COUNTIF(INDEX($B:$B,5):B913,B913))</f>
        <v/>
      </c>
      <c r="B913" s="20"/>
      <c r="C913" s="20"/>
      <c r="D913" s="21" t="str">
        <f>IF(C913="","",IFERROR(INDEX(Deviz!$C$5:$C$204,MATCH(C913,Deviz!$B$5:$B$204,0)),""))</f>
        <v/>
      </c>
      <c r="E913" s="22" t="str">
        <f>IF(C913="","",IFERROR(INDEX(Deviz!$D$5:$D$204,MATCH(C913,Deviz!$B$5:$B$204,0)),""))</f>
        <v/>
      </c>
      <c r="F913" s="23" t="str">
        <f>IF(C913="","",IFERROR(INDEX(Deviz!$F$5:$F$204,MATCH(C913,Deviz!$B$5:$B$204,0)),""))</f>
        <v/>
      </c>
      <c r="G913" s="24"/>
      <c r="H913" s="23" t="str">
        <f t="shared" si="14"/>
        <v/>
      </c>
      <c r="I913" s="20"/>
      <c r="J913" s="25"/>
      <c r="K913" s="26" t="str">
        <f>IF(B913="","",TRIM(IF(AND(C913&lt;&gt;"",D913=""),"Cod inexistent în deviz. ","")&amp;IF(N(G913)&lt;=0,"Lipsește cantitatea. ","")&amp;IF(I913&lt;&gt;"Da","Neconfirmat de beneficiar. ","")&amp;IF(AND(C913&lt;&gt;"",D913&lt;&gt;""),IF(AND(INDEX(Deviz!$H$5:$H$204,MATCH(C913,Deviz!$B$5:$B$204,0))="Suplimentar",INDEX(Deviz!$I$5:$I$204,MATCH(C913,Deviz!$B$5:$B$204,0))&lt;&gt;"Da"),"Suplimentar neaprobat. ",""),"")))</f>
        <v/>
      </c>
    </row>
    <row r="914" spans="1:11" x14ac:dyDescent="0.2">
      <c r="A914" s="1" t="str">
        <f>IF(B914="","",B914&amp;"|"&amp;COUNTIF(INDEX($B:$B,5):B914,B914))</f>
        <v/>
      </c>
      <c r="B914" s="20"/>
      <c r="C914" s="20"/>
      <c r="D914" s="21" t="str">
        <f>IF(C914="","",IFERROR(INDEX(Deviz!$C$5:$C$204,MATCH(C914,Deviz!$B$5:$B$204,0)),""))</f>
        <v/>
      </c>
      <c r="E914" s="22" t="str">
        <f>IF(C914="","",IFERROR(INDEX(Deviz!$D$5:$D$204,MATCH(C914,Deviz!$B$5:$B$204,0)),""))</f>
        <v/>
      </c>
      <c r="F914" s="23" t="str">
        <f>IF(C914="","",IFERROR(INDEX(Deviz!$F$5:$F$204,MATCH(C914,Deviz!$B$5:$B$204,0)),""))</f>
        <v/>
      </c>
      <c r="G914" s="24"/>
      <c r="H914" s="23" t="str">
        <f t="shared" si="14"/>
        <v/>
      </c>
      <c r="I914" s="20"/>
      <c r="J914" s="25"/>
      <c r="K914" s="26" t="str">
        <f>IF(B914="","",TRIM(IF(AND(C914&lt;&gt;"",D914=""),"Cod inexistent în deviz. ","")&amp;IF(N(G914)&lt;=0,"Lipsește cantitatea. ","")&amp;IF(I914&lt;&gt;"Da","Neconfirmat de beneficiar. ","")&amp;IF(AND(C914&lt;&gt;"",D914&lt;&gt;""),IF(AND(INDEX(Deviz!$H$5:$H$204,MATCH(C914,Deviz!$B$5:$B$204,0))="Suplimentar",INDEX(Deviz!$I$5:$I$204,MATCH(C914,Deviz!$B$5:$B$204,0))&lt;&gt;"Da"),"Suplimentar neaprobat. ",""),"")))</f>
        <v/>
      </c>
    </row>
    <row r="915" spans="1:11" x14ac:dyDescent="0.2">
      <c r="A915" s="1" t="str">
        <f>IF(B915="","",B915&amp;"|"&amp;COUNTIF(INDEX($B:$B,5):B915,B915))</f>
        <v/>
      </c>
      <c r="B915" s="20"/>
      <c r="C915" s="20"/>
      <c r="D915" s="21" t="str">
        <f>IF(C915="","",IFERROR(INDEX(Deviz!$C$5:$C$204,MATCH(C915,Deviz!$B$5:$B$204,0)),""))</f>
        <v/>
      </c>
      <c r="E915" s="22" t="str">
        <f>IF(C915="","",IFERROR(INDEX(Deviz!$D$5:$D$204,MATCH(C915,Deviz!$B$5:$B$204,0)),""))</f>
        <v/>
      </c>
      <c r="F915" s="23" t="str">
        <f>IF(C915="","",IFERROR(INDEX(Deviz!$F$5:$F$204,MATCH(C915,Deviz!$B$5:$B$204,0)),""))</f>
        <v/>
      </c>
      <c r="G915" s="24"/>
      <c r="H915" s="23" t="str">
        <f t="shared" si="14"/>
        <v/>
      </c>
      <c r="I915" s="20"/>
      <c r="J915" s="25"/>
      <c r="K915" s="26" t="str">
        <f>IF(B915="","",TRIM(IF(AND(C915&lt;&gt;"",D915=""),"Cod inexistent în deviz. ","")&amp;IF(N(G915)&lt;=0,"Lipsește cantitatea. ","")&amp;IF(I915&lt;&gt;"Da","Neconfirmat de beneficiar. ","")&amp;IF(AND(C915&lt;&gt;"",D915&lt;&gt;""),IF(AND(INDEX(Deviz!$H$5:$H$204,MATCH(C915,Deviz!$B$5:$B$204,0))="Suplimentar",INDEX(Deviz!$I$5:$I$204,MATCH(C915,Deviz!$B$5:$B$204,0))&lt;&gt;"Da"),"Suplimentar neaprobat. ",""),"")))</f>
        <v/>
      </c>
    </row>
    <row r="916" spans="1:11" x14ac:dyDescent="0.2">
      <c r="A916" s="1" t="str">
        <f>IF(B916="","",B916&amp;"|"&amp;COUNTIF(INDEX($B:$B,5):B916,B916))</f>
        <v/>
      </c>
      <c r="B916" s="20"/>
      <c r="C916" s="20"/>
      <c r="D916" s="21" t="str">
        <f>IF(C916="","",IFERROR(INDEX(Deviz!$C$5:$C$204,MATCH(C916,Deviz!$B$5:$B$204,0)),""))</f>
        <v/>
      </c>
      <c r="E916" s="22" t="str">
        <f>IF(C916="","",IFERROR(INDEX(Deviz!$D$5:$D$204,MATCH(C916,Deviz!$B$5:$B$204,0)),""))</f>
        <v/>
      </c>
      <c r="F916" s="23" t="str">
        <f>IF(C916="","",IFERROR(INDEX(Deviz!$F$5:$F$204,MATCH(C916,Deviz!$B$5:$B$204,0)),""))</f>
        <v/>
      </c>
      <c r="G916" s="24"/>
      <c r="H916" s="23" t="str">
        <f t="shared" si="14"/>
        <v/>
      </c>
      <c r="I916" s="20"/>
      <c r="J916" s="25"/>
      <c r="K916" s="26" t="str">
        <f>IF(B916="","",TRIM(IF(AND(C916&lt;&gt;"",D916=""),"Cod inexistent în deviz. ","")&amp;IF(N(G916)&lt;=0,"Lipsește cantitatea. ","")&amp;IF(I916&lt;&gt;"Da","Neconfirmat de beneficiar. ","")&amp;IF(AND(C916&lt;&gt;"",D916&lt;&gt;""),IF(AND(INDEX(Deviz!$H$5:$H$204,MATCH(C916,Deviz!$B$5:$B$204,0))="Suplimentar",INDEX(Deviz!$I$5:$I$204,MATCH(C916,Deviz!$B$5:$B$204,0))&lt;&gt;"Da"),"Suplimentar neaprobat. ",""),"")))</f>
        <v/>
      </c>
    </row>
    <row r="917" spans="1:11" x14ac:dyDescent="0.2">
      <c r="A917" s="1" t="str">
        <f>IF(B917="","",B917&amp;"|"&amp;COUNTIF(INDEX($B:$B,5):B917,B917))</f>
        <v/>
      </c>
      <c r="B917" s="20"/>
      <c r="C917" s="20"/>
      <c r="D917" s="21" t="str">
        <f>IF(C917="","",IFERROR(INDEX(Deviz!$C$5:$C$204,MATCH(C917,Deviz!$B$5:$B$204,0)),""))</f>
        <v/>
      </c>
      <c r="E917" s="22" t="str">
        <f>IF(C917="","",IFERROR(INDEX(Deviz!$D$5:$D$204,MATCH(C917,Deviz!$B$5:$B$204,0)),""))</f>
        <v/>
      </c>
      <c r="F917" s="23" t="str">
        <f>IF(C917="","",IFERROR(INDEX(Deviz!$F$5:$F$204,MATCH(C917,Deviz!$B$5:$B$204,0)),""))</f>
        <v/>
      </c>
      <c r="G917" s="24"/>
      <c r="H917" s="23" t="str">
        <f t="shared" si="14"/>
        <v/>
      </c>
      <c r="I917" s="20"/>
      <c r="J917" s="25"/>
      <c r="K917" s="26" t="str">
        <f>IF(B917="","",TRIM(IF(AND(C917&lt;&gt;"",D917=""),"Cod inexistent în deviz. ","")&amp;IF(N(G917)&lt;=0,"Lipsește cantitatea. ","")&amp;IF(I917&lt;&gt;"Da","Neconfirmat de beneficiar. ","")&amp;IF(AND(C917&lt;&gt;"",D917&lt;&gt;""),IF(AND(INDEX(Deviz!$H$5:$H$204,MATCH(C917,Deviz!$B$5:$B$204,0))="Suplimentar",INDEX(Deviz!$I$5:$I$204,MATCH(C917,Deviz!$B$5:$B$204,0))&lt;&gt;"Da"),"Suplimentar neaprobat. ",""),"")))</f>
        <v/>
      </c>
    </row>
    <row r="918" spans="1:11" x14ac:dyDescent="0.2">
      <c r="A918" s="1" t="str">
        <f>IF(B918="","",B918&amp;"|"&amp;COUNTIF(INDEX($B:$B,5):B918,B918))</f>
        <v/>
      </c>
      <c r="B918" s="20"/>
      <c r="C918" s="20"/>
      <c r="D918" s="21" t="str">
        <f>IF(C918="","",IFERROR(INDEX(Deviz!$C$5:$C$204,MATCH(C918,Deviz!$B$5:$B$204,0)),""))</f>
        <v/>
      </c>
      <c r="E918" s="22" t="str">
        <f>IF(C918="","",IFERROR(INDEX(Deviz!$D$5:$D$204,MATCH(C918,Deviz!$B$5:$B$204,0)),""))</f>
        <v/>
      </c>
      <c r="F918" s="23" t="str">
        <f>IF(C918="","",IFERROR(INDEX(Deviz!$F$5:$F$204,MATCH(C918,Deviz!$B$5:$B$204,0)),""))</f>
        <v/>
      </c>
      <c r="G918" s="24"/>
      <c r="H918" s="23" t="str">
        <f t="shared" si="14"/>
        <v/>
      </c>
      <c r="I918" s="20"/>
      <c r="J918" s="25"/>
      <c r="K918" s="26" t="str">
        <f>IF(B918="","",TRIM(IF(AND(C918&lt;&gt;"",D918=""),"Cod inexistent în deviz. ","")&amp;IF(N(G918)&lt;=0,"Lipsește cantitatea. ","")&amp;IF(I918&lt;&gt;"Da","Neconfirmat de beneficiar. ","")&amp;IF(AND(C918&lt;&gt;"",D918&lt;&gt;""),IF(AND(INDEX(Deviz!$H$5:$H$204,MATCH(C918,Deviz!$B$5:$B$204,0))="Suplimentar",INDEX(Deviz!$I$5:$I$204,MATCH(C918,Deviz!$B$5:$B$204,0))&lt;&gt;"Da"),"Suplimentar neaprobat. ",""),"")))</f>
        <v/>
      </c>
    </row>
    <row r="919" spans="1:11" x14ac:dyDescent="0.2">
      <c r="A919" s="1" t="str">
        <f>IF(B919="","",B919&amp;"|"&amp;COUNTIF(INDEX($B:$B,5):B919,B919))</f>
        <v/>
      </c>
      <c r="B919" s="20"/>
      <c r="C919" s="20"/>
      <c r="D919" s="21" t="str">
        <f>IF(C919="","",IFERROR(INDEX(Deviz!$C$5:$C$204,MATCH(C919,Deviz!$B$5:$B$204,0)),""))</f>
        <v/>
      </c>
      <c r="E919" s="22" t="str">
        <f>IF(C919="","",IFERROR(INDEX(Deviz!$D$5:$D$204,MATCH(C919,Deviz!$B$5:$B$204,0)),""))</f>
        <v/>
      </c>
      <c r="F919" s="23" t="str">
        <f>IF(C919="","",IFERROR(INDEX(Deviz!$F$5:$F$204,MATCH(C919,Deviz!$B$5:$B$204,0)),""))</f>
        <v/>
      </c>
      <c r="G919" s="24"/>
      <c r="H919" s="23" t="str">
        <f t="shared" si="14"/>
        <v/>
      </c>
      <c r="I919" s="20"/>
      <c r="J919" s="25"/>
      <c r="K919" s="26" t="str">
        <f>IF(B919="","",TRIM(IF(AND(C919&lt;&gt;"",D919=""),"Cod inexistent în deviz. ","")&amp;IF(N(G919)&lt;=0,"Lipsește cantitatea. ","")&amp;IF(I919&lt;&gt;"Da","Neconfirmat de beneficiar. ","")&amp;IF(AND(C919&lt;&gt;"",D919&lt;&gt;""),IF(AND(INDEX(Deviz!$H$5:$H$204,MATCH(C919,Deviz!$B$5:$B$204,0))="Suplimentar",INDEX(Deviz!$I$5:$I$204,MATCH(C919,Deviz!$B$5:$B$204,0))&lt;&gt;"Da"),"Suplimentar neaprobat. ",""),"")))</f>
        <v/>
      </c>
    </row>
    <row r="920" spans="1:11" x14ac:dyDescent="0.2">
      <c r="A920" s="1" t="str">
        <f>IF(B920="","",B920&amp;"|"&amp;COUNTIF(INDEX($B:$B,5):B920,B920))</f>
        <v/>
      </c>
      <c r="B920" s="20"/>
      <c r="C920" s="20"/>
      <c r="D920" s="21" t="str">
        <f>IF(C920="","",IFERROR(INDEX(Deviz!$C$5:$C$204,MATCH(C920,Deviz!$B$5:$B$204,0)),""))</f>
        <v/>
      </c>
      <c r="E920" s="22" t="str">
        <f>IF(C920="","",IFERROR(INDEX(Deviz!$D$5:$D$204,MATCH(C920,Deviz!$B$5:$B$204,0)),""))</f>
        <v/>
      </c>
      <c r="F920" s="23" t="str">
        <f>IF(C920="","",IFERROR(INDEX(Deviz!$F$5:$F$204,MATCH(C920,Deviz!$B$5:$B$204,0)),""))</f>
        <v/>
      </c>
      <c r="G920" s="24"/>
      <c r="H920" s="23" t="str">
        <f t="shared" si="14"/>
        <v/>
      </c>
      <c r="I920" s="20"/>
      <c r="J920" s="25"/>
      <c r="K920" s="26" t="str">
        <f>IF(B920="","",TRIM(IF(AND(C920&lt;&gt;"",D920=""),"Cod inexistent în deviz. ","")&amp;IF(N(G920)&lt;=0,"Lipsește cantitatea. ","")&amp;IF(I920&lt;&gt;"Da","Neconfirmat de beneficiar. ","")&amp;IF(AND(C920&lt;&gt;"",D920&lt;&gt;""),IF(AND(INDEX(Deviz!$H$5:$H$204,MATCH(C920,Deviz!$B$5:$B$204,0))="Suplimentar",INDEX(Deviz!$I$5:$I$204,MATCH(C920,Deviz!$B$5:$B$204,0))&lt;&gt;"Da"),"Suplimentar neaprobat. ",""),"")))</f>
        <v/>
      </c>
    </row>
    <row r="921" spans="1:11" x14ac:dyDescent="0.2">
      <c r="A921" s="1" t="str">
        <f>IF(B921="","",B921&amp;"|"&amp;COUNTIF(INDEX($B:$B,5):B921,B921))</f>
        <v/>
      </c>
      <c r="B921" s="20"/>
      <c r="C921" s="20"/>
      <c r="D921" s="21" t="str">
        <f>IF(C921="","",IFERROR(INDEX(Deviz!$C$5:$C$204,MATCH(C921,Deviz!$B$5:$B$204,0)),""))</f>
        <v/>
      </c>
      <c r="E921" s="22" t="str">
        <f>IF(C921="","",IFERROR(INDEX(Deviz!$D$5:$D$204,MATCH(C921,Deviz!$B$5:$B$204,0)),""))</f>
        <v/>
      </c>
      <c r="F921" s="23" t="str">
        <f>IF(C921="","",IFERROR(INDEX(Deviz!$F$5:$F$204,MATCH(C921,Deviz!$B$5:$B$204,0)),""))</f>
        <v/>
      </c>
      <c r="G921" s="24"/>
      <c r="H921" s="23" t="str">
        <f t="shared" si="14"/>
        <v/>
      </c>
      <c r="I921" s="20"/>
      <c r="J921" s="25"/>
      <c r="K921" s="26" t="str">
        <f>IF(B921="","",TRIM(IF(AND(C921&lt;&gt;"",D921=""),"Cod inexistent în deviz. ","")&amp;IF(N(G921)&lt;=0,"Lipsește cantitatea. ","")&amp;IF(I921&lt;&gt;"Da","Neconfirmat de beneficiar. ","")&amp;IF(AND(C921&lt;&gt;"",D921&lt;&gt;""),IF(AND(INDEX(Deviz!$H$5:$H$204,MATCH(C921,Deviz!$B$5:$B$204,0))="Suplimentar",INDEX(Deviz!$I$5:$I$204,MATCH(C921,Deviz!$B$5:$B$204,0))&lt;&gt;"Da"),"Suplimentar neaprobat. ",""),"")))</f>
        <v/>
      </c>
    </row>
    <row r="922" spans="1:11" x14ac:dyDescent="0.2">
      <c r="A922" s="1" t="str">
        <f>IF(B922="","",B922&amp;"|"&amp;COUNTIF(INDEX($B:$B,5):B922,B922))</f>
        <v/>
      </c>
      <c r="B922" s="20"/>
      <c r="C922" s="20"/>
      <c r="D922" s="21" t="str">
        <f>IF(C922="","",IFERROR(INDEX(Deviz!$C$5:$C$204,MATCH(C922,Deviz!$B$5:$B$204,0)),""))</f>
        <v/>
      </c>
      <c r="E922" s="22" t="str">
        <f>IF(C922="","",IFERROR(INDEX(Deviz!$D$5:$D$204,MATCH(C922,Deviz!$B$5:$B$204,0)),""))</f>
        <v/>
      </c>
      <c r="F922" s="23" t="str">
        <f>IF(C922="","",IFERROR(INDEX(Deviz!$F$5:$F$204,MATCH(C922,Deviz!$B$5:$B$204,0)),""))</f>
        <v/>
      </c>
      <c r="G922" s="24"/>
      <c r="H922" s="23" t="str">
        <f t="shared" si="14"/>
        <v/>
      </c>
      <c r="I922" s="20"/>
      <c r="J922" s="25"/>
      <c r="K922" s="26" t="str">
        <f>IF(B922="","",TRIM(IF(AND(C922&lt;&gt;"",D922=""),"Cod inexistent în deviz. ","")&amp;IF(N(G922)&lt;=0,"Lipsește cantitatea. ","")&amp;IF(I922&lt;&gt;"Da","Neconfirmat de beneficiar. ","")&amp;IF(AND(C922&lt;&gt;"",D922&lt;&gt;""),IF(AND(INDEX(Deviz!$H$5:$H$204,MATCH(C922,Deviz!$B$5:$B$204,0))="Suplimentar",INDEX(Deviz!$I$5:$I$204,MATCH(C922,Deviz!$B$5:$B$204,0))&lt;&gt;"Da"),"Suplimentar neaprobat. ",""),"")))</f>
        <v/>
      </c>
    </row>
    <row r="923" spans="1:11" x14ac:dyDescent="0.2">
      <c r="A923" s="1" t="str">
        <f>IF(B923="","",B923&amp;"|"&amp;COUNTIF(INDEX($B:$B,5):B923,B923))</f>
        <v/>
      </c>
      <c r="B923" s="20"/>
      <c r="C923" s="20"/>
      <c r="D923" s="21" t="str">
        <f>IF(C923="","",IFERROR(INDEX(Deviz!$C$5:$C$204,MATCH(C923,Deviz!$B$5:$B$204,0)),""))</f>
        <v/>
      </c>
      <c r="E923" s="22" t="str">
        <f>IF(C923="","",IFERROR(INDEX(Deviz!$D$5:$D$204,MATCH(C923,Deviz!$B$5:$B$204,0)),""))</f>
        <v/>
      </c>
      <c r="F923" s="23" t="str">
        <f>IF(C923="","",IFERROR(INDEX(Deviz!$F$5:$F$204,MATCH(C923,Deviz!$B$5:$B$204,0)),""))</f>
        <v/>
      </c>
      <c r="G923" s="24"/>
      <c r="H923" s="23" t="str">
        <f t="shared" si="14"/>
        <v/>
      </c>
      <c r="I923" s="20"/>
      <c r="J923" s="25"/>
      <c r="K923" s="26" t="str">
        <f>IF(B923="","",TRIM(IF(AND(C923&lt;&gt;"",D923=""),"Cod inexistent în deviz. ","")&amp;IF(N(G923)&lt;=0,"Lipsește cantitatea. ","")&amp;IF(I923&lt;&gt;"Da","Neconfirmat de beneficiar. ","")&amp;IF(AND(C923&lt;&gt;"",D923&lt;&gt;""),IF(AND(INDEX(Deviz!$H$5:$H$204,MATCH(C923,Deviz!$B$5:$B$204,0))="Suplimentar",INDEX(Deviz!$I$5:$I$204,MATCH(C923,Deviz!$B$5:$B$204,0))&lt;&gt;"Da"),"Suplimentar neaprobat. ",""),"")))</f>
        <v/>
      </c>
    </row>
    <row r="924" spans="1:11" x14ac:dyDescent="0.2">
      <c r="A924" s="1" t="str">
        <f>IF(B924="","",B924&amp;"|"&amp;COUNTIF(INDEX($B:$B,5):B924,B924))</f>
        <v/>
      </c>
      <c r="B924" s="20"/>
      <c r="C924" s="20"/>
      <c r="D924" s="21" t="str">
        <f>IF(C924="","",IFERROR(INDEX(Deviz!$C$5:$C$204,MATCH(C924,Deviz!$B$5:$B$204,0)),""))</f>
        <v/>
      </c>
      <c r="E924" s="22" t="str">
        <f>IF(C924="","",IFERROR(INDEX(Deviz!$D$5:$D$204,MATCH(C924,Deviz!$B$5:$B$204,0)),""))</f>
        <v/>
      </c>
      <c r="F924" s="23" t="str">
        <f>IF(C924="","",IFERROR(INDEX(Deviz!$F$5:$F$204,MATCH(C924,Deviz!$B$5:$B$204,0)),""))</f>
        <v/>
      </c>
      <c r="G924" s="24"/>
      <c r="H924" s="23" t="str">
        <f t="shared" si="14"/>
        <v/>
      </c>
      <c r="I924" s="20"/>
      <c r="J924" s="25"/>
      <c r="K924" s="26" t="str">
        <f>IF(B924="","",TRIM(IF(AND(C924&lt;&gt;"",D924=""),"Cod inexistent în deviz. ","")&amp;IF(N(G924)&lt;=0,"Lipsește cantitatea. ","")&amp;IF(I924&lt;&gt;"Da","Neconfirmat de beneficiar. ","")&amp;IF(AND(C924&lt;&gt;"",D924&lt;&gt;""),IF(AND(INDEX(Deviz!$H$5:$H$204,MATCH(C924,Deviz!$B$5:$B$204,0))="Suplimentar",INDEX(Deviz!$I$5:$I$204,MATCH(C924,Deviz!$B$5:$B$204,0))&lt;&gt;"Da"),"Suplimentar neaprobat. ",""),"")))</f>
        <v/>
      </c>
    </row>
    <row r="925" spans="1:11" x14ac:dyDescent="0.2">
      <c r="A925" s="1" t="str">
        <f>IF(B925="","",B925&amp;"|"&amp;COUNTIF(INDEX($B:$B,5):B925,B925))</f>
        <v/>
      </c>
      <c r="B925" s="20"/>
      <c r="C925" s="20"/>
      <c r="D925" s="21" t="str">
        <f>IF(C925="","",IFERROR(INDEX(Deviz!$C$5:$C$204,MATCH(C925,Deviz!$B$5:$B$204,0)),""))</f>
        <v/>
      </c>
      <c r="E925" s="22" t="str">
        <f>IF(C925="","",IFERROR(INDEX(Deviz!$D$5:$D$204,MATCH(C925,Deviz!$B$5:$B$204,0)),""))</f>
        <v/>
      </c>
      <c r="F925" s="23" t="str">
        <f>IF(C925="","",IFERROR(INDEX(Deviz!$F$5:$F$204,MATCH(C925,Deviz!$B$5:$B$204,0)),""))</f>
        <v/>
      </c>
      <c r="G925" s="24"/>
      <c r="H925" s="23" t="str">
        <f t="shared" si="14"/>
        <v/>
      </c>
      <c r="I925" s="20"/>
      <c r="J925" s="25"/>
      <c r="K925" s="26" t="str">
        <f>IF(B925="","",TRIM(IF(AND(C925&lt;&gt;"",D925=""),"Cod inexistent în deviz. ","")&amp;IF(N(G925)&lt;=0,"Lipsește cantitatea. ","")&amp;IF(I925&lt;&gt;"Da","Neconfirmat de beneficiar. ","")&amp;IF(AND(C925&lt;&gt;"",D925&lt;&gt;""),IF(AND(INDEX(Deviz!$H$5:$H$204,MATCH(C925,Deviz!$B$5:$B$204,0))="Suplimentar",INDEX(Deviz!$I$5:$I$204,MATCH(C925,Deviz!$B$5:$B$204,0))&lt;&gt;"Da"),"Suplimentar neaprobat. ",""),"")))</f>
        <v/>
      </c>
    </row>
    <row r="926" spans="1:11" x14ac:dyDescent="0.2">
      <c r="A926" s="1" t="str">
        <f>IF(B926="","",B926&amp;"|"&amp;COUNTIF(INDEX($B:$B,5):B926,B926))</f>
        <v/>
      </c>
      <c r="B926" s="20"/>
      <c r="C926" s="20"/>
      <c r="D926" s="21" t="str">
        <f>IF(C926="","",IFERROR(INDEX(Deviz!$C$5:$C$204,MATCH(C926,Deviz!$B$5:$B$204,0)),""))</f>
        <v/>
      </c>
      <c r="E926" s="22" t="str">
        <f>IF(C926="","",IFERROR(INDEX(Deviz!$D$5:$D$204,MATCH(C926,Deviz!$B$5:$B$204,0)),""))</f>
        <v/>
      </c>
      <c r="F926" s="23" t="str">
        <f>IF(C926="","",IFERROR(INDEX(Deviz!$F$5:$F$204,MATCH(C926,Deviz!$B$5:$B$204,0)),""))</f>
        <v/>
      </c>
      <c r="G926" s="24"/>
      <c r="H926" s="23" t="str">
        <f t="shared" si="14"/>
        <v/>
      </c>
      <c r="I926" s="20"/>
      <c r="J926" s="25"/>
      <c r="K926" s="26" t="str">
        <f>IF(B926="","",TRIM(IF(AND(C926&lt;&gt;"",D926=""),"Cod inexistent în deviz. ","")&amp;IF(N(G926)&lt;=0,"Lipsește cantitatea. ","")&amp;IF(I926&lt;&gt;"Da","Neconfirmat de beneficiar. ","")&amp;IF(AND(C926&lt;&gt;"",D926&lt;&gt;""),IF(AND(INDEX(Deviz!$H$5:$H$204,MATCH(C926,Deviz!$B$5:$B$204,0))="Suplimentar",INDEX(Deviz!$I$5:$I$204,MATCH(C926,Deviz!$B$5:$B$204,0))&lt;&gt;"Da"),"Suplimentar neaprobat. ",""),"")))</f>
        <v/>
      </c>
    </row>
    <row r="927" spans="1:11" x14ac:dyDescent="0.2">
      <c r="A927" s="1" t="str">
        <f>IF(B927="","",B927&amp;"|"&amp;COUNTIF(INDEX($B:$B,5):B927,B927))</f>
        <v/>
      </c>
      <c r="B927" s="20"/>
      <c r="C927" s="20"/>
      <c r="D927" s="21" t="str">
        <f>IF(C927="","",IFERROR(INDEX(Deviz!$C$5:$C$204,MATCH(C927,Deviz!$B$5:$B$204,0)),""))</f>
        <v/>
      </c>
      <c r="E927" s="22" t="str">
        <f>IF(C927="","",IFERROR(INDEX(Deviz!$D$5:$D$204,MATCH(C927,Deviz!$B$5:$B$204,0)),""))</f>
        <v/>
      </c>
      <c r="F927" s="23" t="str">
        <f>IF(C927="","",IFERROR(INDEX(Deviz!$F$5:$F$204,MATCH(C927,Deviz!$B$5:$B$204,0)),""))</f>
        <v/>
      </c>
      <c r="G927" s="24"/>
      <c r="H927" s="23" t="str">
        <f t="shared" si="14"/>
        <v/>
      </c>
      <c r="I927" s="20"/>
      <c r="J927" s="25"/>
      <c r="K927" s="26" t="str">
        <f>IF(B927="","",TRIM(IF(AND(C927&lt;&gt;"",D927=""),"Cod inexistent în deviz. ","")&amp;IF(N(G927)&lt;=0,"Lipsește cantitatea. ","")&amp;IF(I927&lt;&gt;"Da","Neconfirmat de beneficiar. ","")&amp;IF(AND(C927&lt;&gt;"",D927&lt;&gt;""),IF(AND(INDEX(Deviz!$H$5:$H$204,MATCH(C927,Deviz!$B$5:$B$204,0))="Suplimentar",INDEX(Deviz!$I$5:$I$204,MATCH(C927,Deviz!$B$5:$B$204,0))&lt;&gt;"Da"),"Suplimentar neaprobat. ",""),"")))</f>
        <v/>
      </c>
    </row>
    <row r="928" spans="1:11" x14ac:dyDescent="0.2">
      <c r="A928" s="1" t="str">
        <f>IF(B928="","",B928&amp;"|"&amp;COUNTIF(INDEX($B:$B,5):B928,B928))</f>
        <v/>
      </c>
      <c r="B928" s="20"/>
      <c r="C928" s="20"/>
      <c r="D928" s="21" t="str">
        <f>IF(C928="","",IFERROR(INDEX(Deviz!$C$5:$C$204,MATCH(C928,Deviz!$B$5:$B$204,0)),""))</f>
        <v/>
      </c>
      <c r="E928" s="22" t="str">
        <f>IF(C928="","",IFERROR(INDEX(Deviz!$D$5:$D$204,MATCH(C928,Deviz!$B$5:$B$204,0)),""))</f>
        <v/>
      </c>
      <c r="F928" s="23" t="str">
        <f>IF(C928="","",IFERROR(INDEX(Deviz!$F$5:$F$204,MATCH(C928,Deviz!$B$5:$B$204,0)),""))</f>
        <v/>
      </c>
      <c r="G928" s="24"/>
      <c r="H928" s="23" t="str">
        <f t="shared" si="14"/>
        <v/>
      </c>
      <c r="I928" s="20"/>
      <c r="J928" s="25"/>
      <c r="K928" s="26" t="str">
        <f>IF(B928="","",TRIM(IF(AND(C928&lt;&gt;"",D928=""),"Cod inexistent în deviz. ","")&amp;IF(N(G928)&lt;=0,"Lipsește cantitatea. ","")&amp;IF(I928&lt;&gt;"Da","Neconfirmat de beneficiar. ","")&amp;IF(AND(C928&lt;&gt;"",D928&lt;&gt;""),IF(AND(INDEX(Deviz!$H$5:$H$204,MATCH(C928,Deviz!$B$5:$B$204,0))="Suplimentar",INDEX(Deviz!$I$5:$I$204,MATCH(C928,Deviz!$B$5:$B$204,0))&lt;&gt;"Da"),"Suplimentar neaprobat. ",""),"")))</f>
        <v/>
      </c>
    </row>
    <row r="929" spans="1:11" x14ac:dyDescent="0.2">
      <c r="A929" s="1" t="str">
        <f>IF(B929="","",B929&amp;"|"&amp;COUNTIF(INDEX($B:$B,5):B929,B929))</f>
        <v/>
      </c>
      <c r="B929" s="20"/>
      <c r="C929" s="20"/>
      <c r="D929" s="21" t="str">
        <f>IF(C929="","",IFERROR(INDEX(Deviz!$C$5:$C$204,MATCH(C929,Deviz!$B$5:$B$204,0)),""))</f>
        <v/>
      </c>
      <c r="E929" s="22" t="str">
        <f>IF(C929="","",IFERROR(INDEX(Deviz!$D$5:$D$204,MATCH(C929,Deviz!$B$5:$B$204,0)),""))</f>
        <v/>
      </c>
      <c r="F929" s="23" t="str">
        <f>IF(C929="","",IFERROR(INDEX(Deviz!$F$5:$F$204,MATCH(C929,Deviz!$B$5:$B$204,0)),""))</f>
        <v/>
      </c>
      <c r="G929" s="24"/>
      <c r="H929" s="23" t="str">
        <f t="shared" si="14"/>
        <v/>
      </c>
      <c r="I929" s="20"/>
      <c r="J929" s="25"/>
      <c r="K929" s="26" t="str">
        <f>IF(B929="","",TRIM(IF(AND(C929&lt;&gt;"",D929=""),"Cod inexistent în deviz. ","")&amp;IF(N(G929)&lt;=0,"Lipsește cantitatea. ","")&amp;IF(I929&lt;&gt;"Da","Neconfirmat de beneficiar. ","")&amp;IF(AND(C929&lt;&gt;"",D929&lt;&gt;""),IF(AND(INDEX(Deviz!$H$5:$H$204,MATCH(C929,Deviz!$B$5:$B$204,0))="Suplimentar",INDEX(Deviz!$I$5:$I$204,MATCH(C929,Deviz!$B$5:$B$204,0))&lt;&gt;"Da"),"Suplimentar neaprobat. ",""),"")))</f>
        <v/>
      </c>
    </row>
    <row r="930" spans="1:11" x14ac:dyDescent="0.2">
      <c r="A930" s="1" t="str">
        <f>IF(B930="","",B930&amp;"|"&amp;COUNTIF(INDEX($B:$B,5):B930,B930))</f>
        <v/>
      </c>
      <c r="B930" s="20"/>
      <c r="C930" s="20"/>
      <c r="D930" s="21" t="str">
        <f>IF(C930="","",IFERROR(INDEX(Deviz!$C$5:$C$204,MATCH(C930,Deviz!$B$5:$B$204,0)),""))</f>
        <v/>
      </c>
      <c r="E930" s="22" t="str">
        <f>IF(C930="","",IFERROR(INDEX(Deviz!$D$5:$D$204,MATCH(C930,Deviz!$B$5:$B$204,0)),""))</f>
        <v/>
      </c>
      <c r="F930" s="23" t="str">
        <f>IF(C930="","",IFERROR(INDEX(Deviz!$F$5:$F$204,MATCH(C930,Deviz!$B$5:$B$204,0)),""))</f>
        <v/>
      </c>
      <c r="G930" s="24"/>
      <c r="H930" s="23" t="str">
        <f t="shared" si="14"/>
        <v/>
      </c>
      <c r="I930" s="20"/>
      <c r="J930" s="25"/>
      <c r="K930" s="26" t="str">
        <f>IF(B930="","",TRIM(IF(AND(C930&lt;&gt;"",D930=""),"Cod inexistent în deviz. ","")&amp;IF(N(G930)&lt;=0,"Lipsește cantitatea. ","")&amp;IF(I930&lt;&gt;"Da","Neconfirmat de beneficiar. ","")&amp;IF(AND(C930&lt;&gt;"",D930&lt;&gt;""),IF(AND(INDEX(Deviz!$H$5:$H$204,MATCH(C930,Deviz!$B$5:$B$204,0))="Suplimentar",INDEX(Deviz!$I$5:$I$204,MATCH(C930,Deviz!$B$5:$B$204,0))&lt;&gt;"Da"),"Suplimentar neaprobat. ",""),"")))</f>
        <v/>
      </c>
    </row>
    <row r="931" spans="1:11" x14ac:dyDescent="0.2">
      <c r="A931" s="1" t="str">
        <f>IF(B931="","",B931&amp;"|"&amp;COUNTIF(INDEX($B:$B,5):B931,B931))</f>
        <v/>
      </c>
      <c r="B931" s="20"/>
      <c r="C931" s="20"/>
      <c r="D931" s="21" t="str">
        <f>IF(C931="","",IFERROR(INDEX(Deviz!$C$5:$C$204,MATCH(C931,Deviz!$B$5:$B$204,0)),""))</f>
        <v/>
      </c>
      <c r="E931" s="22" t="str">
        <f>IF(C931="","",IFERROR(INDEX(Deviz!$D$5:$D$204,MATCH(C931,Deviz!$B$5:$B$204,0)),""))</f>
        <v/>
      </c>
      <c r="F931" s="23" t="str">
        <f>IF(C931="","",IFERROR(INDEX(Deviz!$F$5:$F$204,MATCH(C931,Deviz!$B$5:$B$204,0)),""))</f>
        <v/>
      </c>
      <c r="G931" s="24"/>
      <c r="H931" s="23" t="str">
        <f t="shared" si="14"/>
        <v/>
      </c>
      <c r="I931" s="20"/>
      <c r="J931" s="25"/>
      <c r="K931" s="26" t="str">
        <f>IF(B931="","",TRIM(IF(AND(C931&lt;&gt;"",D931=""),"Cod inexistent în deviz. ","")&amp;IF(N(G931)&lt;=0,"Lipsește cantitatea. ","")&amp;IF(I931&lt;&gt;"Da","Neconfirmat de beneficiar. ","")&amp;IF(AND(C931&lt;&gt;"",D931&lt;&gt;""),IF(AND(INDEX(Deviz!$H$5:$H$204,MATCH(C931,Deviz!$B$5:$B$204,0))="Suplimentar",INDEX(Deviz!$I$5:$I$204,MATCH(C931,Deviz!$B$5:$B$204,0))&lt;&gt;"Da"),"Suplimentar neaprobat. ",""),"")))</f>
        <v/>
      </c>
    </row>
    <row r="932" spans="1:11" x14ac:dyDescent="0.2">
      <c r="A932" s="1" t="str">
        <f>IF(B932="","",B932&amp;"|"&amp;COUNTIF(INDEX($B:$B,5):B932,B932))</f>
        <v/>
      </c>
      <c r="B932" s="20"/>
      <c r="C932" s="20"/>
      <c r="D932" s="21" t="str">
        <f>IF(C932="","",IFERROR(INDEX(Deviz!$C$5:$C$204,MATCH(C932,Deviz!$B$5:$B$204,0)),""))</f>
        <v/>
      </c>
      <c r="E932" s="22" t="str">
        <f>IF(C932="","",IFERROR(INDEX(Deviz!$D$5:$D$204,MATCH(C932,Deviz!$B$5:$B$204,0)),""))</f>
        <v/>
      </c>
      <c r="F932" s="23" t="str">
        <f>IF(C932="","",IFERROR(INDEX(Deviz!$F$5:$F$204,MATCH(C932,Deviz!$B$5:$B$204,0)),""))</f>
        <v/>
      </c>
      <c r="G932" s="24"/>
      <c r="H932" s="23" t="str">
        <f t="shared" si="14"/>
        <v/>
      </c>
      <c r="I932" s="20"/>
      <c r="J932" s="25"/>
      <c r="K932" s="26" t="str">
        <f>IF(B932="","",TRIM(IF(AND(C932&lt;&gt;"",D932=""),"Cod inexistent în deviz. ","")&amp;IF(N(G932)&lt;=0,"Lipsește cantitatea. ","")&amp;IF(I932&lt;&gt;"Da","Neconfirmat de beneficiar. ","")&amp;IF(AND(C932&lt;&gt;"",D932&lt;&gt;""),IF(AND(INDEX(Deviz!$H$5:$H$204,MATCH(C932,Deviz!$B$5:$B$204,0))="Suplimentar",INDEX(Deviz!$I$5:$I$204,MATCH(C932,Deviz!$B$5:$B$204,0))&lt;&gt;"Da"),"Suplimentar neaprobat. ",""),"")))</f>
        <v/>
      </c>
    </row>
    <row r="933" spans="1:11" x14ac:dyDescent="0.2">
      <c r="A933" s="1" t="str">
        <f>IF(B933="","",B933&amp;"|"&amp;COUNTIF(INDEX($B:$B,5):B933,B933))</f>
        <v/>
      </c>
      <c r="B933" s="20"/>
      <c r="C933" s="20"/>
      <c r="D933" s="21" t="str">
        <f>IF(C933="","",IFERROR(INDEX(Deviz!$C$5:$C$204,MATCH(C933,Deviz!$B$5:$B$204,0)),""))</f>
        <v/>
      </c>
      <c r="E933" s="22" t="str">
        <f>IF(C933="","",IFERROR(INDEX(Deviz!$D$5:$D$204,MATCH(C933,Deviz!$B$5:$B$204,0)),""))</f>
        <v/>
      </c>
      <c r="F933" s="23" t="str">
        <f>IF(C933="","",IFERROR(INDEX(Deviz!$F$5:$F$204,MATCH(C933,Deviz!$B$5:$B$204,0)),""))</f>
        <v/>
      </c>
      <c r="G933" s="24"/>
      <c r="H933" s="23" t="str">
        <f t="shared" si="14"/>
        <v/>
      </c>
      <c r="I933" s="20"/>
      <c r="J933" s="25"/>
      <c r="K933" s="26" t="str">
        <f>IF(B933="","",TRIM(IF(AND(C933&lt;&gt;"",D933=""),"Cod inexistent în deviz. ","")&amp;IF(N(G933)&lt;=0,"Lipsește cantitatea. ","")&amp;IF(I933&lt;&gt;"Da","Neconfirmat de beneficiar. ","")&amp;IF(AND(C933&lt;&gt;"",D933&lt;&gt;""),IF(AND(INDEX(Deviz!$H$5:$H$204,MATCH(C933,Deviz!$B$5:$B$204,0))="Suplimentar",INDEX(Deviz!$I$5:$I$204,MATCH(C933,Deviz!$B$5:$B$204,0))&lt;&gt;"Da"),"Suplimentar neaprobat. ",""),"")))</f>
        <v/>
      </c>
    </row>
    <row r="934" spans="1:11" x14ac:dyDescent="0.2">
      <c r="A934" s="1" t="str">
        <f>IF(B934="","",B934&amp;"|"&amp;COUNTIF(INDEX($B:$B,5):B934,B934))</f>
        <v/>
      </c>
      <c r="B934" s="20"/>
      <c r="C934" s="20"/>
      <c r="D934" s="21" t="str">
        <f>IF(C934="","",IFERROR(INDEX(Deviz!$C$5:$C$204,MATCH(C934,Deviz!$B$5:$B$204,0)),""))</f>
        <v/>
      </c>
      <c r="E934" s="22" t="str">
        <f>IF(C934="","",IFERROR(INDEX(Deviz!$D$5:$D$204,MATCH(C934,Deviz!$B$5:$B$204,0)),""))</f>
        <v/>
      </c>
      <c r="F934" s="23" t="str">
        <f>IF(C934="","",IFERROR(INDEX(Deviz!$F$5:$F$204,MATCH(C934,Deviz!$B$5:$B$204,0)),""))</f>
        <v/>
      </c>
      <c r="G934" s="24"/>
      <c r="H934" s="23" t="str">
        <f t="shared" si="14"/>
        <v/>
      </c>
      <c r="I934" s="20"/>
      <c r="J934" s="25"/>
      <c r="K934" s="26" t="str">
        <f>IF(B934="","",TRIM(IF(AND(C934&lt;&gt;"",D934=""),"Cod inexistent în deviz. ","")&amp;IF(N(G934)&lt;=0,"Lipsește cantitatea. ","")&amp;IF(I934&lt;&gt;"Da","Neconfirmat de beneficiar. ","")&amp;IF(AND(C934&lt;&gt;"",D934&lt;&gt;""),IF(AND(INDEX(Deviz!$H$5:$H$204,MATCH(C934,Deviz!$B$5:$B$204,0))="Suplimentar",INDEX(Deviz!$I$5:$I$204,MATCH(C934,Deviz!$B$5:$B$204,0))&lt;&gt;"Da"),"Suplimentar neaprobat. ",""),"")))</f>
        <v/>
      </c>
    </row>
    <row r="935" spans="1:11" x14ac:dyDescent="0.2">
      <c r="A935" s="1" t="str">
        <f>IF(B935="","",B935&amp;"|"&amp;COUNTIF(INDEX($B:$B,5):B935,B935))</f>
        <v/>
      </c>
      <c r="B935" s="20"/>
      <c r="C935" s="20"/>
      <c r="D935" s="21" t="str">
        <f>IF(C935="","",IFERROR(INDEX(Deviz!$C$5:$C$204,MATCH(C935,Deviz!$B$5:$B$204,0)),""))</f>
        <v/>
      </c>
      <c r="E935" s="22" t="str">
        <f>IF(C935="","",IFERROR(INDEX(Deviz!$D$5:$D$204,MATCH(C935,Deviz!$B$5:$B$204,0)),""))</f>
        <v/>
      </c>
      <c r="F935" s="23" t="str">
        <f>IF(C935="","",IFERROR(INDEX(Deviz!$F$5:$F$204,MATCH(C935,Deviz!$B$5:$B$204,0)),""))</f>
        <v/>
      </c>
      <c r="G935" s="24"/>
      <c r="H935" s="23" t="str">
        <f t="shared" si="14"/>
        <v/>
      </c>
      <c r="I935" s="20"/>
      <c r="J935" s="25"/>
      <c r="K935" s="26" t="str">
        <f>IF(B935="","",TRIM(IF(AND(C935&lt;&gt;"",D935=""),"Cod inexistent în deviz. ","")&amp;IF(N(G935)&lt;=0,"Lipsește cantitatea. ","")&amp;IF(I935&lt;&gt;"Da","Neconfirmat de beneficiar. ","")&amp;IF(AND(C935&lt;&gt;"",D935&lt;&gt;""),IF(AND(INDEX(Deviz!$H$5:$H$204,MATCH(C935,Deviz!$B$5:$B$204,0))="Suplimentar",INDEX(Deviz!$I$5:$I$204,MATCH(C935,Deviz!$B$5:$B$204,0))&lt;&gt;"Da"),"Suplimentar neaprobat. ",""),"")))</f>
        <v/>
      </c>
    </row>
    <row r="936" spans="1:11" x14ac:dyDescent="0.2">
      <c r="A936" s="1" t="str">
        <f>IF(B936="","",B936&amp;"|"&amp;COUNTIF(INDEX($B:$B,5):B936,B936))</f>
        <v/>
      </c>
      <c r="B936" s="20"/>
      <c r="C936" s="20"/>
      <c r="D936" s="21" t="str">
        <f>IF(C936="","",IFERROR(INDEX(Deviz!$C$5:$C$204,MATCH(C936,Deviz!$B$5:$B$204,0)),""))</f>
        <v/>
      </c>
      <c r="E936" s="22" t="str">
        <f>IF(C936="","",IFERROR(INDEX(Deviz!$D$5:$D$204,MATCH(C936,Deviz!$B$5:$B$204,0)),""))</f>
        <v/>
      </c>
      <c r="F936" s="23" t="str">
        <f>IF(C936="","",IFERROR(INDEX(Deviz!$F$5:$F$204,MATCH(C936,Deviz!$B$5:$B$204,0)),""))</f>
        <v/>
      </c>
      <c r="G936" s="24"/>
      <c r="H936" s="23" t="str">
        <f t="shared" si="14"/>
        <v/>
      </c>
      <c r="I936" s="20"/>
      <c r="J936" s="25"/>
      <c r="K936" s="26" t="str">
        <f>IF(B936="","",TRIM(IF(AND(C936&lt;&gt;"",D936=""),"Cod inexistent în deviz. ","")&amp;IF(N(G936)&lt;=0,"Lipsește cantitatea. ","")&amp;IF(I936&lt;&gt;"Da","Neconfirmat de beneficiar. ","")&amp;IF(AND(C936&lt;&gt;"",D936&lt;&gt;""),IF(AND(INDEX(Deviz!$H$5:$H$204,MATCH(C936,Deviz!$B$5:$B$204,0))="Suplimentar",INDEX(Deviz!$I$5:$I$204,MATCH(C936,Deviz!$B$5:$B$204,0))&lt;&gt;"Da"),"Suplimentar neaprobat. ",""),"")))</f>
        <v/>
      </c>
    </row>
    <row r="937" spans="1:11" x14ac:dyDescent="0.2">
      <c r="A937" s="1" t="str">
        <f>IF(B937="","",B937&amp;"|"&amp;COUNTIF(INDEX($B:$B,5):B937,B937))</f>
        <v/>
      </c>
      <c r="B937" s="20"/>
      <c r="C937" s="20"/>
      <c r="D937" s="21" t="str">
        <f>IF(C937="","",IFERROR(INDEX(Deviz!$C$5:$C$204,MATCH(C937,Deviz!$B$5:$B$204,0)),""))</f>
        <v/>
      </c>
      <c r="E937" s="22" t="str">
        <f>IF(C937="","",IFERROR(INDEX(Deviz!$D$5:$D$204,MATCH(C937,Deviz!$B$5:$B$204,0)),""))</f>
        <v/>
      </c>
      <c r="F937" s="23" t="str">
        <f>IF(C937="","",IFERROR(INDEX(Deviz!$F$5:$F$204,MATCH(C937,Deviz!$B$5:$B$204,0)),""))</f>
        <v/>
      </c>
      <c r="G937" s="24"/>
      <c r="H937" s="23" t="str">
        <f t="shared" si="14"/>
        <v/>
      </c>
      <c r="I937" s="20"/>
      <c r="J937" s="25"/>
      <c r="K937" s="26" t="str">
        <f>IF(B937="","",TRIM(IF(AND(C937&lt;&gt;"",D937=""),"Cod inexistent în deviz. ","")&amp;IF(N(G937)&lt;=0,"Lipsește cantitatea. ","")&amp;IF(I937&lt;&gt;"Da","Neconfirmat de beneficiar. ","")&amp;IF(AND(C937&lt;&gt;"",D937&lt;&gt;""),IF(AND(INDEX(Deviz!$H$5:$H$204,MATCH(C937,Deviz!$B$5:$B$204,0))="Suplimentar",INDEX(Deviz!$I$5:$I$204,MATCH(C937,Deviz!$B$5:$B$204,0))&lt;&gt;"Da"),"Suplimentar neaprobat. ",""),"")))</f>
        <v/>
      </c>
    </row>
    <row r="938" spans="1:11" x14ac:dyDescent="0.2">
      <c r="A938" s="1" t="str">
        <f>IF(B938="","",B938&amp;"|"&amp;COUNTIF(INDEX($B:$B,5):B938,B938))</f>
        <v/>
      </c>
      <c r="B938" s="20"/>
      <c r="C938" s="20"/>
      <c r="D938" s="21" t="str">
        <f>IF(C938="","",IFERROR(INDEX(Deviz!$C$5:$C$204,MATCH(C938,Deviz!$B$5:$B$204,0)),""))</f>
        <v/>
      </c>
      <c r="E938" s="22" t="str">
        <f>IF(C938="","",IFERROR(INDEX(Deviz!$D$5:$D$204,MATCH(C938,Deviz!$B$5:$B$204,0)),""))</f>
        <v/>
      </c>
      <c r="F938" s="23" t="str">
        <f>IF(C938="","",IFERROR(INDEX(Deviz!$F$5:$F$204,MATCH(C938,Deviz!$B$5:$B$204,0)),""))</f>
        <v/>
      </c>
      <c r="G938" s="24"/>
      <c r="H938" s="23" t="str">
        <f t="shared" si="14"/>
        <v/>
      </c>
      <c r="I938" s="20"/>
      <c r="J938" s="25"/>
      <c r="K938" s="26" t="str">
        <f>IF(B938="","",TRIM(IF(AND(C938&lt;&gt;"",D938=""),"Cod inexistent în deviz. ","")&amp;IF(N(G938)&lt;=0,"Lipsește cantitatea. ","")&amp;IF(I938&lt;&gt;"Da","Neconfirmat de beneficiar. ","")&amp;IF(AND(C938&lt;&gt;"",D938&lt;&gt;""),IF(AND(INDEX(Deviz!$H$5:$H$204,MATCH(C938,Deviz!$B$5:$B$204,0))="Suplimentar",INDEX(Deviz!$I$5:$I$204,MATCH(C938,Deviz!$B$5:$B$204,0))&lt;&gt;"Da"),"Suplimentar neaprobat. ",""),"")))</f>
        <v/>
      </c>
    </row>
    <row r="939" spans="1:11" x14ac:dyDescent="0.2">
      <c r="A939" s="1" t="str">
        <f>IF(B939="","",B939&amp;"|"&amp;COUNTIF(INDEX($B:$B,5):B939,B939))</f>
        <v/>
      </c>
      <c r="B939" s="20"/>
      <c r="C939" s="20"/>
      <c r="D939" s="21" t="str">
        <f>IF(C939="","",IFERROR(INDEX(Deviz!$C$5:$C$204,MATCH(C939,Deviz!$B$5:$B$204,0)),""))</f>
        <v/>
      </c>
      <c r="E939" s="22" t="str">
        <f>IF(C939="","",IFERROR(INDEX(Deviz!$D$5:$D$204,MATCH(C939,Deviz!$B$5:$B$204,0)),""))</f>
        <v/>
      </c>
      <c r="F939" s="23" t="str">
        <f>IF(C939="","",IFERROR(INDEX(Deviz!$F$5:$F$204,MATCH(C939,Deviz!$B$5:$B$204,0)),""))</f>
        <v/>
      </c>
      <c r="G939" s="24"/>
      <c r="H939" s="23" t="str">
        <f t="shared" si="14"/>
        <v/>
      </c>
      <c r="I939" s="20"/>
      <c r="J939" s="25"/>
      <c r="K939" s="26" t="str">
        <f>IF(B939="","",TRIM(IF(AND(C939&lt;&gt;"",D939=""),"Cod inexistent în deviz. ","")&amp;IF(N(G939)&lt;=0,"Lipsește cantitatea. ","")&amp;IF(I939&lt;&gt;"Da","Neconfirmat de beneficiar. ","")&amp;IF(AND(C939&lt;&gt;"",D939&lt;&gt;""),IF(AND(INDEX(Deviz!$H$5:$H$204,MATCH(C939,Deviz!$B$5:$B$204,0))="Suplimentar",INDEX(Deviz!$I$5:$I$204,MATCH(C939,Deviz!$B$5:$B$204,0))&lt;&gt;"Da"),"Suplimentar neaprobat. ",""),"")))</f>
        <v/>
      </c>
    </row>
    <row r="940" spans="1:11" x14ac:dyDescent="0.2">
      <c r="A940" s="1" t="str">
        <f>IF(B940="","",B940&amp;"|"&amp;COUNTIF(INDEX($B:$B,5):B940,B940))</f>
        <v/>
      </c>
      <c r="B940" s="20"/>
      <c r="C940" s="20"/>
      <c r="D940" s="21" t="str">
        <f>IF(C940="","",IFERROR(INDEX(Deviz!$C$5:$C$204,MATCH(C940,Deviz!$B$5:$B$204,0)),""))</f>
        <v/>
      </c>
      <c r="E940" s="22" t="str">
        <f>IF(C940="","",IFERROR(INDEX(Deviz!$D$5:$D$204,MATCH(C940,Deviz!$B$5:$B$204,0)),""))</f>
        <v/>
      </c>
      <c r="F940" s="23" t="str">
        <f>IF(C940="","",IFERROR(INDEX(Deviz!$F$5:$F$204,MATCH(C940,Deviz!$B$5:$B$204,0)),""))</f>
        <v/>
      </c>
      <c r="G940" s="24"/>
      <c r="H940" s="23" t="str">
        <f t="shared" si="14"/>
        <v/>
      </c>
      <c r="I940" s="20"/>
      <c r="J940" s="25"/>
      <c r="K940" s="26" t="str">
        <f>IF(B940="","",TRIM(IF(AND(C940&lt;&gt;"",D940=""),"Cod inexistent în deviz. ","")&amp;IF(N(G940)&lt;=0,"Lipsește cantitatea. ","")&amp;IF(I940&lt;&gt;"Da","Neconfirmat de beneficiar. ","")&amp;IF(AND(C940&lt;&gt;"",D940&lt;&gt;""),IF(AND(INDEX(Deviz!$H$5:$H$204,MATCH(C940,Deviz!$B$5:$B$204,0))="Suplimentar",INDEX(Deviz!$I$5:$I$204,MATCH(C940,Deviz!$B$5:$B$204,0))&lt;&gt;"Da"),"Suplimentar neaprobat. ",""),"")))</f>
        <v/>
      </c>
    </row>
    <row r="941" spans="1:11" x14ac:dyDescent="0.2">
      <c r="A941" s="1" t="str">
        <f>IF(B941="","",B941&amp;"|"&amp;COUNTIF(INDEX($B:$B,5):B941,B941))</f>
        <v/>
      </c>
      <c r="B941" s="20"/>
      <c r="C941" s="20"/>
      <c r="D941" s="21" t="str">
        <f>IF(C941="","",IFERROR(INDEX(Deviz!$C$5:$C$204,MATCH(C941,Deviz!$B$5:$B$204,0)),""))</f>
        <v/>
      </c>
      <c r="E941" s="22" t="str">
        <f>IF(C941="","",IFERROR(INDEX(Deviz!$D$5:$D$204,MATCH(C941,Deviz!$B$5:$B$204,0)),""))</f>
        <v/>
      </c>
      <c r="F941" s="23" t="str">
        <f>IF(C941="","",IFERROR(INDEX(Deviz!$F$5:$F$204,MATCH(C941,Deviz!$B$5:$B$204,0)),""))</f>
        <v/>
      </c>
      <c r="G941" s="24"/>
      <c r="H941" s="23" t="str">
        <f t="shared" si="14"/>
        <v/>
      </c>
      <c r="I941" s="20"/>
      <c r="J941" s="25"/>
      <c r="K941" s="26" t="str">
        <f>IF(B941="","",TRIM(IF(AND(C941&lt;&gt;"",D941=""),"Cod inexistent în deviz. ","")&amp;IF(N(G941)&lt;=0,"Lipsește cantitatea. ","")&amp;IF(I941&lt;&gt;"Da","Neconfirmat de beneficiar. ","")&amp;IF(AND(C941&lt;&gt;"",D941&lt;&gt;""),IF(AND(INDEX(Deviz!$H$5:$H$204,MATCH(C941,Deviz!$B$5:$B$204,0))="Suplimentar",INDEX(Deviz!$I$5:$I$204,MATCH(C941,Deviz!$B$5:$B$204,0))&lt;&gt;"Da"),"Suplimentar neaprobat. ",""),"")))</f>
        <v/>
      </c>
    </row>
    <row r="942" spans="1:11" x14ac:dyDescent="0.2">
      <c r="A942" s="1" t="str">
        <f>IF(B942="","",B942&amp;"|"&amp;COUNTIF(INDEX($B:$B,5):B942,B942))</f>
        <v/>
      </c>
      <c r="B942" s="20"/>
      <c r="C942" s="20"/>
      <c r="D942" s="21" t="str">
        <f>IF(C942="","",IFERROR(INDEX(Deviz!$C$5:$C$204,MATCH(C942,Deviz!$B$5:$B$204,0)),""))</f>
        <v/>
      </c>
      <c r="E942" s="22" t="str">
        <f>IF(C942="","",IFERROR(INDEX(Deviz!$D$5:$D$204,MATCH(C942,Deviz!$B$5:$B$204,0)),""))</f>
        <v/>
      </c>
      <c r="F942" s="23" t="str">
        <f>IF(C942="","",IFERROR(INDEX(Deviz!$F$5:$F$204,MATCH(C942,Deviz!$B$5:$B$204,0)),""))</f>
        <v/>
      </c>
      <c r="G942" s="24"/>
      <c r="H942" s="23" t="str">
        <f t="shared" si="14"/>
        <v/>
      </c>
      <c r="I942" s="20"/>
      <c r="J942" s="25"/>
      <c r="K942" s="26" t="str">
        <f>IF(B942="","",TRIM(IF(AND(C942&lt;&gt;"",D942=""),"Cod inexistent în deviz. ","")&amp;IF(N(G942)&lt;=0,"Lipsește cantitatea. ","")&amp;IF(I942&lt;&gt;"Da","Neconfirmat de beneficiar. ","")&amp;IF(AND(C942&lt;&gt;"",D942&lt;&gt;""),IF(AND(INDEX(Deviz!$H$5:$H$204,MATCH(C942,Deviz!$B$5:$B$204,0))="Suplimentar",INDEX(Deviz!$I$5:$I$204,MATCH(C942,Deviz!$B$5:$B$204,0))&lt;&gt;"Da"),"Suplimentar neaprobat. ",""),"")))</f>
        <v/>
      </c>
    </row>
    <row r="943" spans="1:11" x14ac:dyDescent="0.2">
      <c r="A943" s="1" t="str">
        <f>IF(B943="","",B943&amp;"|"&amp;COUNTIF(INDEX($B:$B,5):B943,B943))</f>
        <v/>
      </c>
      <c r="B943" s="20"/>
      <c r="C943" s="20"/>
      <c r="D943" s="21" t="str">
        <f>IF(C943="","",IFERROR(INDEX(Deviz!$C$5:$C$204,MATCH(C943,Deviz!$B$5:$B$204,0)),""))</f>
        <v/>
      </c>
      <c r="E943" s="22" t="str">
        <f>IF(C943="","",IFERROR(INDEX(Deviz!$D$5:$D$204,MATCH(C943,Deviz!$B$5:$B$204,0)),""))</f>
        <v/>
      </c>
      <c r="F943" s="23" t="str">
        <f>IF(C943="","",IFERROR(INDEX(Deviz!$F$5:$F$204,MATCH(C943,Deviz!$B$5:$B$204,0)),""))</f>
        <v/>
      </c>
      <c r="G943" s="24"/>
      <c r="H943" s="23" t="str">
        <f t="shared" si="14"/>
        <v/>
      </c>
      <c r="I943" s="20"/>
      <c r="J943" s="25"/>
      <c r="K943" s="26" t="str">
        <f>IF(B943="","",TRIM(IF(AND(C943&lt;&gt;"",D943=""),"Cod inexistent în deviz. ","")&amp;IF(N(G943)&lt;=0,"Lipsește cantitatea. ","")&amp;IF(I943&lt;&gt;"Da","Neconfirmat de beneficiar. ","")&amp;IF(AND(C943&lt;&gt;"",D943&lt;&gt;""),IF(AND(INDEX(Deviz!$H$5:$H$204,MATCH(C943,Deviz!$B$5:$B$204,0))="Suplimentar",INDEX(Deviz!$I$5:$I$204,MATCH(C943,Deviz!$B$5:$B$204,0))&lt;&gt;"Da"),"Suplimentar neaprobat. ",""),"")))</f>
        <v/>
      </c>
    </row>
    <row r="944" spans="1:11" x14ac:dyDescent="0.2">
      <c r="A944" s="1" t="str">
        <f>IF(B944="","",B944&amp;"|"&amp;COUNTIF(INDEX($B:$B,5):B944,B944))</f>
        <v/>
      </c>
      <c r="B944" s="20"/>
      <c r="C944" s="20"/>
      <c r="D944" s="21" t="str">
        <f>IF(C944="","",IFERROR(INDEX(Deviz!$C$5:$C$204,MATCH(C944,Deviz!$B$5:$B$204,0)),""))</f>
        <v/>
      </c>
      <c r="E944" s="22" t="str">
        <f>IF(C944="","",IFERROR(INDEX(Deviz!$D$5:$D$204,MATCH(C944,Deviz!$B$5:$B$204,0)),""))</f>
        <v/>
      </c>
      <c r="F944" s="23" t="str">
        <f>IF(C944="","",IFERROR(INDEX(Deviz!$F$5:$F$204,MATCH(C944,Deviz!$B$5:$B$204,0)),""))</f>
        <v/>
      </c>
      <c r="G944" s="24"/>
      <c r="H944" s="23" t="str">
        <f t="shared" si="14"/>
        <v/>
      </c>
      <c r="I944" s="20"/>
      <c r="J944" s="25"/>
      <c r="K944" s="26" t="str">
        <f>IF(B944="","",TRIM(IF(AND(C944&lt;&gt;"",D944=""),"Cod inexistent în deviz. ","")&amp;IF(N(G944)&lt;=0,"Lipsește cantitatea. ","")&amp;IF(I944&lt;&gt;"Da","Neconfirmat de beneficiar. ","")&amp;IF(AND(C944&lt;&gt;"",D944&lt;&gt;""),IF(AND(INDEX(Deviz!$H$5:$H$204,MATCH(C944,Deviz!$B$5:$B$204,0))="Suplimentar",INDEX(Deviz!$I$5:$I$204,MATCH(C944,Deviz!$B$5:$B$204,0))&lt;&gt;"Da"),"Suplimentar neaprobat. ",""),"")))</f>
        <v/>
      </c>
    </row>
    <row r="945" spans="1:11" x14ac:dyDescent="0.2">
      <c r="A945" s="1" t="str">
        <f>IF(B945="","",B945&amp;"|"&amp;COUNTIF(INDEX($B:$B,5):B945,B945))</f>
        <v/>
      </c>
      <c r="B945" s="20"/>
      <c r="C945" s="20"/>
      <c r="D945" s="21" t="str">
        <f>IF(C945="","",IFERROR(INDEX(Deviz!$C$5:$C$204,MATCH(C945,Deviz!$B$5:$B$204,0)),""))</f>
        <v/>
      </c>
      <c r="E945" s="22" t="str">
        <f>IF(C945="","",IFERROR(INDEX(Deviz!$D$5:$D$204,MATCH(C945,Deviz!$B$5:$B$204,0)),""))</f>
        <v/>
      </c>
      <c r="F945" s="23" t="str">
        <f>IF(C945="","",IFERROR(INDEX(Deviz!$F$5:$F$204,MATCH(C945,Deviz!$B$5:$B$204,0)),""))</f>
        <v/>
      </c>
      <c r="G945" s="24"/>
      <c r="H945" s="23" t="str">
        <f t="shared" si="14"/>
        <v/>
      </c>
      <c r="I945" s="20"/>
      <c r="J945" s="25"/>
      <c r="K945" s="26" t="str">
        <f>IF(B945="","",TRIM(IF(AND(C945&lt;&gt;"",D945=""),"Cod inexistent în deviz. ","")&amp;IF(N(G945)&lt;=0,"Lipsește cantitatea. ","")&amp;IF(I945&lt;&gt;"Da","Neconfirmat de beneficiar. ","")&amp;IF(AND(C945&lt;&gt;"",D945&lt;&gt;""),IF(AND(INDEX(Deviz!$H$5:$H$204,MATCH(C945,Deviz!$B$5:$B$204,0))="Suplimentar",INDEX(Deviz!$I$5:$I$204,MATCH(C945,Deviz!$B$5:$B$204,0))&lt;&gt;"Da"),"Suplimentar neaprobat. ",""),"")))</f>
        <v/>
      </c>
    </row>
    <row r="946" spans="1:11" x14ac:dyDescent="0.2">
      <c r="A946" s="1" t="str">
        <f>IF(B946="","",B946&amp;"|"&amp;COUNTIF(INDEX($B:$B,5):B946,B946))</f>
        <v/>
      </c>
      <c r="B946" s="20"/>
      <c r="C946" s="20"/>
      <c r="D946" s="21" t="str">
        <f>IF(C946="","",IFERROR(INDEX(Deviz!$C$5:$C$204,MATCH(C946,Deviz!$B$5:$B$204,0)),""))</f>
        <v/>
      </c>
      <c r="E946" s="22" t="str">
        <f>IF(C946="","",IFERROR(INDEX(Deviz!$D$5:$D$204,MATCH(C946,Deviz!$B$5:$B$204,0)),""))</f>
        <v/>
      </c>
      <c r="F946" s="23" t="str">
        <f>IF(C946="","",IFERROR(INDEX(Deviz!$F$5:$F$204,MATCH(C946,Deviz!$B$5:$B$204,0)),""))</f>
        <v/>
      </c>
      <c r="G946" s="24"/>
      <c r="H946" s="23" t="str">
        <f t="shared" si="14"/>
        <v/>
      </c>
      <c r="I946" s="20"/>
      <c r="J946" s="25"/>
      <c r="K946" s="26" t="str">
        <f>IF(B946="","",TRIM(IF(AND(C946&lt;&gt;"",D946=""),"Cod inexistent în deviz. ","")&amp;IF(N(G946)&lt;=0,"Lipsește cantitatea. ","")&amp;IF(I946&lt;&gt;"Da","Neconfirmat de beneficiar. ","")&amp;IF(AND(C946&lt;&gt;"",D946&lt;&gt;""),IF(AND(INDEX(Deviz!$H$5:$H$204,MATCH(C946,Deviz!$B$5:$B$204,0))="Suplimentar",INDEX(Deviz!$I$5:$I$204,MATCH(C946,Deviz!$B$5:$B$204,0))&lt;&gt;"Da"),"Suplimentar neaprobat. ",""),"")))</f>
        <v/>
      </c>
    </row>
    <row r="947" spans="1:11" x14ac:dyDescent="0.2">
      <c r="A947" s="1" t="str">
        <f>IF(B947="","",B947&amp;"|"&amp;COUNTIF(INDEX($B:$B,5):B947,B947))</f>
        <v/>
      </c>
      <c r="B947" s="20"/>
      <c r="C947" s="20"/>
      <c r="D947" s="21" t="str">
        <f>IF(C947="","",IFERROR(INDEX(Deviz!$C$5:$C$204,MATCH(C947,Deviz!$B$5:$B$204,0)),""))</f>
        <v/>
      </c>
      <c r="E947" s="22" t="str">
        <f>IF(C947="","",IFERROR(INDEX(Deviz!$D$5:$D$204,MATCH(C947,Deviz!$B$5:$B$204,0)),""))</f>
        <v/>
      </c>
      <c r="F947" s="23" t="str">
        <f>IF(C947="","",IFERROR(INDEX(Deviz!$F$5:$F$204,MATCH(C947,Deviz!$B$5:$B$204,0)),""))</f>
        <v/>
      </c>
      <c r="G947" s="24"/>
      <c r="H947" s="23" t="str">
        <f t="shared" si="14"/>
        <v/>
      </c>
      <c r="I947" s="20"/>
      <c r="J947" s="25"/>
      <c r="K947" s="26" t="str">
        <f>IF(B947="","",TRIM(IF(AND(C947&lt;&gt;"",D947=""),"Cod inexistent în deviz. ","")&amp;IF(N(G947)&lt;=0,"Lipsește cantitatea. ","")&amp;IF(I947&lt;&gt;"Da","Neconfirmat de beneficiar. ","")&amp;IF(AND(C947&lt;&gt;"",D947&lt;&gt;""),IF(AND(INDEX(Deviz!$H$5:$H$204,MATCH(C947,Deviz!$B$5:$B$204,0))="Suplimentar",INDEX(Deviz!$I$5:$I$204,MATCH(C947,Deviz!$B$5:$B$204,0))&lt;&gt;"Da"),"Suplimentar neaprobat. ",""),"")))</f>
        <v/>
      </c>
    </row>
    <row r="948" spans="1:11" x14ac:dyDescent="0.2">
      <c r="A948" s="1" t="str">
        <f>IF(B948="","",B948&amp;"|"&amp;COUNTIF(INDEX($B:$B,5):B948,B948))</f>
        <v/>
      </c>
      <c r="B948" s="20"/>
      <c r="C948" s="20"/>
      <c r="D948" s="21" t="str">
        <f>IF(C948="","",IFERROR(INDEX(Deviz!$C$5:$C$204,MATCH(C948,Deviz!$B$5:$B$204,0)),""))</f>
        <v/>
      </c>
      <c r="E948" s="22" t="str">
        <f>IF(C948="","",IFERROR(INDEX(Deviz!$D$5:$D$204,MATCH(C948,Deviz!$B$5:$B$204,0)),""))</f>
        <v/>
      </c>
      <c r="F948" s="23" t="str">
        <f>IF(C948="","",IFERROR(INDEX(Deviz!$F$5:$F$204,MATCH(C948,Deviz!$B$5:$B$204,0)),""))</f>
        <v/>
      </c>
      <c r="G948" s="24"/>
      <c r="H948" s="23" t="str">
        <f t="shared" si="14"/>
        <v/>
      </c>
      <c r="I948" s="20"/>
      <c r="J948" s="25"/>
      <c r="K948" s="26" t="str">
        <f>IF(B948="","",TRIM(IF(AND(C948&lt;&gt;"",D948=""),"Cod inexistent în deviz. ","")&amp;IF(N(G948)&lt;=0,"Lipsește cantitatea. ","")&amp;IF(I948&lt;&gt;"Da","Neconfirmat de beneficiar. ","")&amp;IF(AND(C948&lt;&gt;"",D948&lt;&gt;""),IF(AND(INDEX(Deviz!$H$5:$H$204,MATCH(C948,Deviz!$B$5:$B$204,0))="Suplimentar",INDEX(Deviz!$I$5:$I$204,MATCH(C948,Deviz!$B$5:$B$204,0))&lt;&gt;"Da"),"Suplimentar neaprobat. ",""),"")))</f>
        <v/>
      </c>
    </row>
    <row r="949" spans="1:11" x14ac:dyDescent="0.2">
      <c r="A949" s="1" t="str">
        <f>IF(B949="","",B949&amp;"|"&amp;COUNTIF(INDEX($B:$B,5):B949,B949))</f>
        <v/>
      </c>
      <c r="B949" s="20"/>
      <c r="C949" s="20"/>
      <c r="D949" s="21" t="str">
        <f>IF(C949="","",IFERROR(INDEX(Deviz!$C$5:$C$204,MATCH(C949,Deviz!$B$5:$B$204,0)),""))</f>
        <v/>
      </c>
      <c r="E949" s="22" t="str">
        <f>IF(C949="","",IFERROR(INDEX(Deviz!$D$5:$D$204,MATCH(C949,Deviz!$B$5:$B$204,0)),""))</f>
        <v/>
      </c>
      <c r="F949" s="23" t="str">
        <f>IF(C949="","",IFERROR(INDEX(Deviz!$F$5:$F$204,MATCH(C949,Deviz!$B$5:$B$204,0)),""))</f>
        <v/>
      </c>
      <c r="G949" s="24"/>
      <c r="H949" s="23" t="str">
        <f t="shared" si="14"/>
        <v/>
      </c>
      <c r="I949" s="20"/>
      <c r="J949" s="25"/>
      <c r="K949" s="26" t="str">
        <f>IF(B949="","",TRIM(IF(AND(C949&lt;&gt;"",D949=""),"Cod inexistent în deviz. ","")&amp;IF(N(G949)&lt;=0,"Lipsește cantitatea. ","")&amp;IF(I949&lt;&gt;"Da","Neconfirmat de beneficiar. ","")&amp;IF(AND(C949&lt;&gt;"",D949&lt;&gt;""),IF(AND(INDEX(Deviz!$H$5:$H$204,MATCH(C949,Deviz!$B$5:$B$204,0))="Suplimentar",INDEX(Deviz!$I$5:$I$204,MATCH(C949,Deviz!$B$5:$B$204,0))&lt;&gt;"Da"),"Suplimentar neaprobat. ",""),"")))</f>
        <v/>
      </c>
    </row>
    <row r="950" spans="1:11" x14ac:dyDescent="0.2">
      <c r="A950" s="1" t="str">
        <f>IF(B950="","",B950&amp;"|"&amp;COUNTIF(INDEX($B:$B,5):B950,B950))</f>
        <v/>
      </c>
      <c r="B950" s="20"/>
      <c r="C950" s="20"/>
      <c r="D950" s="21" t="str">
        <f>IF(C950="","",IFERROR(INDEX(Deviz!$C$5:$C$204,MATCH(C950,Deviz!$B$5:$B$204,0)),""))</f>
        <v/>
      </c>
      <c r="E950" s="22" t="str">
        <f>IF(C950="","",IFERROR(INDEX(Deviz!$D$5:$D$204,MATCH(C950,Deviz!$B$5:$B$204,0)),""))</f>
        <v/>
      </c>
      <c r="F950" s="23" t="str">
        <f>IF(C950="","",IFERROR(INDEX(Deviz!$F$5:$F$204,MATCH(C950,Deviz!$B$5:$B$204,0)),""))</f>
        <v/>
      </c>
      <c r="G950" s="24"/>
      <c r="H950" s="23" t="str">
        <f t="shared" si="14"/>
        <v/>
      </c>
      <c r="I950" s="20"/>
      <c r="J950" s="25"/>
      <c r="K950" s="26" t="str">
        <f>IF(B950="","",TRIM(IF(AND(C950&lt;&gt;"",D950=""),"Cod inexistent în deviz. ","")&amp;IF(N(G950)&lt;=0,"Lipsește cantitatea. ","")&amp;IF(I950&lt;&gt;"Da","Neconfirmat de beneficiar. ","")&amp;IF(AND(C950&lt;&gt;"",D950&lt;&gt;""),IF(AND(INDEX(Deviz!$H$5:$H$204,MATCH(C950,Deviz!$B$5:$B$204,0))="Suplimentar",INDEX(Deviz!$I$5:$I$204,MATCH(C950,Deviz!$B$5:$B$204,0))&lt;&gt;"Da"),"Suplimentar neaprobat. ",""),"")))</f>
        <v/>
      </c>
    </row>
    <row r="951" spans="1:11" x14ac:dyDescent="0.2">
      <c r="A951" s="1" t="str">
        <f>IF(B951="","",B951&amp;"|"&amp;COUNTIF(INDEX($B:$B,5):B951,B951))</f>
        <v/>
      </c>
      <c r="B951" s="20"/>
      <c r="C951" s="20"/>
      <c r="D951" s="21" t="str">
        <f>IF(C951="","",IFERROR(INDEX(Deviz!$C$5:$C$204,MATCH(C951,Deviz!$B$5:$B$204,0)),""))</f>
        <v/>
      </c>
      <c r="E951" s="22" t="str">
        <f>IF(C951="","",IFERROR(INDEX(Deviz!$D$5:$D$204,MATCH(C951,Deviz!$B$5:$B$204,0)),""))</f>
        <v/>
      </c>
      <c r="F951" s="23" t="str">
        <f>IF(C951="","",IFERROR(INDEX(Deviz!$F$5:$F$204,MATCH(C951,Deviz!$B$5:$B$204,0)),""))</f>
        <v/>
      </c>
      <c r="G951" s="24"/>
      <c r="H951" s="23" t="str">
        <f t="shared" si="14"/>
        <v/>
      </c>
      <c r="I951" s="20"/>
      <c r="J951" s="25"/>
      <c r="K951" s="26" t="str">
        <f>IF(B951="","",TRIM(IF(AND(C951&lt;&gt;"",D951=""),"Cod inexistent în deviz. ","")&amp;IF(N(G951)&lt;=0,"Lipsește cantitatea. ","")&amp;IF(I951&lt;&gt;"Da","Neconfirmat de beneficiar. ","")&amp;IF(AND(C951&lt;&gt;"",D951&lt;&gt;""),IF(AND(INDEX(Deviz!$H$5:$H$204,MATCH(C951,Deviz!$B$5:$B$204,0))="Suplimentar",INDEX(Deviz!$I$5:$I$204,MATCH(C951,Deviz!$B$5:$B$204,0))&lt;&gt;"Da"),"Suplimentar neaprobat. ",""),"")))</f>
        <v/>
      </c>
    </row>
    <row r="952" spans="1:11" x14ac:dyDescent="0.2">
      <c r="A952" s="1" t="str">
        <f>IF(B952="","",B952&amp;"|"&amp;COUNTIF(INDEX($B:$B,5):B952,B952))</f>
        <v/>
      </c>
      <c r="B952" s="20"/>
      <c r="C952" s="20"/>
      <c r="D952" s="21" t="str">
        <f>IF(C952="","",IFERROR(INDEX(Deviz!$C$5:$C$204,MATCH(C952,Deviz!$B$5:$B$204,0)),""))</f>
        <v/>
      </c>
      <c r="E952" s="22" t="str">
        <f>IF(C952="","",IFERROR(INDEX(Deviz!$D$5:$D$204,MATCH(C952,Deviz!$B$5:$B$204,0)),""))</f>
        <v/>
      </c>
      <c r="F952" s="23" t="str">
        <f>IF(C952="","",IFERROR(INDEX(Deviz!$F$5:$F$204,MATCH(C952,Deviz!$B$5:$B$204,0)),""))</f>
        <v/>
      </c>
      <c r="G952" s="24"/>
      <c r="H952" s="23" t="str">
        <f t="shared" si="14"/>
        <v/>
      </c>
      <c r="I952" s="20"/>
      <c r="J952" s="25"/>
      <c r="K952" s="26" t="str">
        <f>IF(B952="","",TRIM(IF(AND(C952&lt;&gt;"",D952=""),"Cod inexistent în deviz. ","")&amp;IF(N(G952)&lt;=0,"Lipsește cantitatea. ","")&amp;IF(I952&lt;&gt;"Da","Neconfirmat de beneficiar. ","")&amp;IF(AND(C952&lt;&gt;"",D952&lt;&gt;""),IF(AND(INDEX(Deviz!$H$5:$H$204,MATCH(C952,Deviz!$B$5:$B$204,0))="Suplimentar",INDEX(Deviz!$I$5:$I$204,MATCH(C952,Deviz!$B$5:$B$204,0))&lt;&gt;"Da"),"Suplimentar neaprobat. ",""),"")))</f>
        <v/>
      </c>
    </row>
    <row r="953" spans="1:11" x14ac:dyDescent="0.2">
      <c r="A953" s="1" t="str">
        <f>IF(B953="","",B953&amp;"|"&amp;COUNTIF(INDEX($B:$B,5):B953,B953))</f>
        <v/>
      </c>
      <c r="B953" s="20"/>
      <c r="C953" s="20"/>
      <c r="D953" s="21" t="str">
        <f>IF(C953="","",IFERROR(INDEX(Deviz!$C$5:$C$204,MATCH(C953,Deviz!$B$5:$B$204,0)),""))</f>
        <v/>
      </c>
      <c r="E953" s="22" t="str">
        <f>IF(C953="","",IFERROR(INDEX(Deviz!$D$5:$D$204,MATCH(C953,Deviz!$B$5:$B$204,0)),""))</f>
        <v/>
      </c>
      <c r="F953" s="23" t="str">
        <f>IF(C953="","",IFERROR(INDEX(Deviz!$F$5:$F$204,MATCH(C953,Deviz!$B$5:$B$204,0)),""))</f>
        <v/>
      </c>
      <c r="G953" s="24"/>
      <c r="H953" s="23" t="str">
        <f t="shared" si="14"/>
        <v/>
      </c>
      <c r="I953" s="20"/>
      <c r="J953" s="25"/>
      <c r="K953" s="26" t="str">
        <f>IF(B953="","",TRIM(IF(AND(C953&lt;&gt;"",D953=""),"Cod inexistent în deviz. ","")&amp;IF(N(G953)&lt;=0,"Lipsește cantitatea. ","")&amp;IF(I953&lt;&gt;"Da","Neconfirmat de beneficiar. ","")&amp;IF(AND(C953&lt;&gt;"",D953&lt;&gt;""),IF(AND(INDEX(Deviz!$H$5:$H$204,MATCH(C953,Deviz!$B$5:$B$204,0))="Suplimentar",INDEX(Deviz!$I$5:$I$204,MATCH(C953,Deviz!$B$5:$B$204,0))&lt;&gt;"Da"),"Suplimentar neaprobat. ",""),"")))</f>
        <v/>
      </c>
    </row>
    <row r="954" spans="1:11" x14ac:dyDescent="0.2">
      <c r="A954" s="1" t="str">
        <f>IF(B954="","",B954&amp;"|"&amp;COUNTIF(INDEX($B:$B,5):B954,B954))</f>
        <v/>
      </c>
      <c r="B954" s="20"/>
      <c r="C954" s="20"/>
      <c r="D954" s="21" t="str">
        <f>IF(C954="","",IFERROR(INDEX(Deviz!$C$5:$C$204,MATCH(C954,Deviz!$B$5:$B$204,0)),""))</f>
        <v/>
      </c>
      <c r="E954" s="22" t="str">
        <f>IF(C954="","",IFERROR(INDEX(Deviz!$D$5:$D$204,MATCH(C954,Deviz!$B$5:$B$204,0)),""))</f>
        <v/>
      </c>
      <c r="F954" s="23" t="str">
        <f>IF(C954="","",IFERROR(INDEX(Deviz!$F$5:$F$204,MATCH(C954,Deviz!$B$5:$B$204,0)),""))</f>
        <v/>
      </c>
      <c r="G954" s="24"/>
      <c r="H954" s="23" t="str">
        <f t="shared" si="14"/>
        <v/>
      </c>
      <c r="I954" s="20"/>
      <c r="J954" s="25"/>
      <c r="K954" s="26" t="str">
        <f>IF(B954="","",TRIM(IF(AND(C954&lt;&gt;"",D954=""),"Cod inexistent în deviz. ","")&amp;IF(N(G954)&lt;=0,"Lipsește cantitatea. ","")&amp;IF(I954&lt;&gt;"Da","Neconfirmat de beneficiar. ","")&amp;IF(AND(C954&lt;&gt;"",D954&lt;&gt;""),IF(AND(INDEX(Deviz!$H$5:$H$204,MATCH(C954,Deviz!$B$5:$B$204,0))="Suplimentar",INDEX(Deviz!$I$5:$I$204,MATCH(C954,Deviz!$B$5:$B$204,0))&lt;&gt;"Da"),"Suplimentar neaprobat. ",""),"")))</f>
        <v/>
      </c>
    </row>
    <row r="955" spans="1:11" x14ac:dyDescent="0.2">
      <c r="A955" s="1" t="str">
        <f>IF(B955="","",B955&amp;"|"&amp;COUNTIF(INDEX($B:$B,5):B955,B955))</f>
        <v/>
      </c>
      <c r="B955" s="20"/>
      <c r="C955" s="20"/>
      <c r="D955" s="21" t="str">
        <f>IF(C955="","",IFERROR(INDEX(Deviz!$C$5:$C$204,MATCH(C955,Deviz!$B$5:$B$204,0)),""))</f>
        <v/>
      </c>
      <c r="E955" s="22" t="str">
        <f>IF(C955="","",IFERROR(INDEX(Deviz!$D$5:$D$204,MATCH(C955,Deviz!$B$5:$B$204,0)),""))</f>
        <v/>
      </c>
      <c r="F955" s="23" t="str">
        <f>IF(C955="","",IFERROR(INDEX(Deviz!$F$5:$F$204,MATCH(C955,Deviz!$B$5:$B$204,0)),""))</f>
        <v/>
      </c>
      <c r="G955" s="24"/>
      <c r="H955" s="23" t="str">
        <f t="shared" si="14"/>
        <v/>
      </c>
      <c r="I955" s="20"/>
      <c r="J955" s="25"/>
      <c r="K955" s="26" t="str">
        <f>IF(B955="","",TRIM(IF(AND(C955&lt;&gt;"",D955=""),"Cod inexistent în deviz. ","")&amp;IF(N(G955)&lt;=0,"Lipsește cantitatea. ","")&amp;IF(I955&lt;&gt;"Da","Neconfirmat de beneficiar. ","")&amp;IF(AND(C955&lt;&gt;"",D955&lt;&gt;""),IF(AND(INDEX(Deviz!$H$5:$H$204,MATCH(C955,Deviz!$B$5:$B$204,0))="Suplimentar",INDEX(Deviz!$I$5:$I$204,MATCH(C955,Deviz!$B$5:$B$204,0))&lt;&gt;"Da"),"Suplimentar neaprobat. ",""),"")))</f>
        <v/>
      </c>
    </row>
    <row r="956" spans="1:11" x14ac:dyDescent="0.2">
      <c r="A956" s="1" t="str">
        <f>IF(B956="","",B956&amp;"|"&amp;COUNTIF(INDEX($B:$B,5):B956,B956))</f>
        <v/>
      </c>
      <c r="B956" s="20"/>
      <c r="C956" s="20"/>
      <c r="D956" s="21" t="str">
        <f>IF(C956="","",IFERROR(INDEX(Deviz!$C$5:$C$204,MATCH(C956,Deviz!$B$5:$B$204,0)),""))</f>
        <v/>
      </c>
      <c r="E956" s="22" t="str">
        <f>IF(C956="","",IFERROR(INDEX(Deviz!$D$5:$D$204,MATCH(C956,Deviz!$B$5:$B$204,0)),""))</f>
        <v/>
      </c>
      <c r="F956" s="23" t="str">
        <f>IF(C956="","",IFERROR(INDEX(Deviz!$F$5:$F$204,MATCH(C956,Deviz!$B$5:$B$204,0)),""))</f>
        <v/>
      </c>
      <c r="G956" s="24"/>
      <c r="H956" s="23" t="str">
        <f t="shared" si="14"/>
        <v/>
      </c>
      <c r="I956" s="20"/>
      <c r="J956" s="25"/>
      <c r="K956" s="26" t="str">
        <f>IF(B956="","",TRIM(IF(AND(C956&lt;&gt;"",D956=""),"Cod inexistent în deviz. ","")&amp;IF(N(G956)&lt;=0,"Lipsește cantitatea. ","")&amp;IF(I956&lt;&gt;"Da","Neconfirmat de beneficiar. ","")&amp;IF(AND(C956&lt;&gt;"",D956&lt;&gt;""),IF(AND(INDEX(Deviz!$H$5:$H$204,MATCH(C956,Deviz!$B$5:$B$204,0))="Suplimentar",INDEX(Deviz!$I$5:$I$204,MATCH(C956,Deviz!$B$5:$B$204,0))&lt;&gt;"Da"),"Suplimentar neaprobat. ",""),"")))</f>
        <v/>
      </c>
    </row>
    <row r="957" spans="1:11" x14ac:dyDescent="0.2">
      <c r="A957" s="1" t="str">
        <f>IF(B957="","",B957&amp;"|"&amp;COUNTIF(INDEX($B:$B,5):B957,B957))</f>
        <v/>
      </c>
      <c r="B957" s="20"/>
      <c r="C957" s="20"/>
      <c r="D957" s="21" t="str">
        <f>IF(C957="","",IFERROR(INDEX(Deviz!$C$5:$C$204,MATCH(C957,Deviz!$B$5:$B$204,0)),""))</f>
        <v/>
      </c>
      <c r="E957" s="22" t="str">
        <f>IF(C957="","",IFERROR(INDEX(Deviz!$D$5:$D$204,MATCH(C957,Deviz!$B$5:$B$204,0)),""))</f>
        <v/>
      </c>
      <c r="F957" s="23" t="str">
        <f>IF(C957="","",IFERROR(INDEX(Deviz!$F$5:$F$204,MATCH(C957,Deviz!$B$5:$B$204,0)),""))</f>
        <v/>
      </c>
      <c r="G957" s="24"/>
      <c r="H957" s="23" t="str">
        <f t="shared" si="14"/>
        <v/>
      </c>
      <c r="I957" s="20"/>
      <c r="J957" s="25"/>
      <c r="K957" s="26" t="str">
        <f>IF(B957="","",TRIM(IF(AND(C957&lt;&gt;"",D957=""),"Cod inexistent în deviz. ","")&amp;IF(N(G957)&lt;=0,"Lipsește cantitatea. ","")&amp;IF(I957&lt;&gt;"Da","Neconfirmat de beneficiar. ","")&amp;IF(AND(C957&lt;&gt;"",D957&lt;&gt;""),IF(AND(INDEX(Deviz!$H$5:$H$204,MATCH(C957,Deviz!$B$5:$B$204,0))="Suplimentar",INDEX(Deviz!$I$5:$I$204,MATCH(C957,Deviz!$B$5:$B$204,0))&lt;&gt;"Da"),"Suplimentar neaprobat. ",""),"")))</f>
        <v/>
      </c>
    </row>
    <row r="958" spans="1:11" x14ac:dyDescent="0.2">
      <c r="A958" s="1" t="str">
        <f>IF(B958="","",B958&amp;"|"&amp;COUNTIF(INDEX($B:$B,5):B958,B958))</f>
        <v/>
      </c>
      <c r="B958" s="20"/>
      <c r="C958" s="20"/>
      <c r="D958" s="21" t="str">
        <f>IF(C958="","",IFERROR(INDEX(Deviz!$C$5:$C$204,MATCH(C958,Deviz!$B$5:$B$204,0)),""))</f>
        <v/>
      </c>
      <c r="E958" s="22" t="str">
        <f>IF(C958="","",IFERROR(INDEX(Deviz!$D$5:$D$204,MATCH(C958,Deviz!$B$5:$B$204,0)),""))</f>
        <v/>
      </c>
      <c r="F958" s="23" t="str">
        <f>IF(C958="","",IFERROR(INDEX(Deviz!$F$5:$F$204,MATCH(C958,Deviz!$B$5:$B$204,0)),""))</f>
        <v/>
      </c>
      <c r="G958" s="24"/>
      <c r="H958" s="23" t="str">
        <f t="shared" si="14"/>
        <v/>
      </c>
      <c r="I958" s="20"/>
      <c r="J958" s="25"/>
      <c r="K958" s="26" t="str">
        <f>IF(B958="","",TRIM(IF(AND(C958&lt;&gt;"",D958=""),"Cod inexistent în deviz. ","")&amp;IF(N(G958)&lt;=0,"Lipsește cantitatea. ","")&amp;IF(I958&lt;&gt;"Da","Neconfirmat de beneficiar. ","")&amp;IF(AND(C958&lt;&gt;"",D958&lt;&gt;""),IF(AND(INDEX(Deviz!$H$5:$H$204,MATCH(C958,Deviz!$B$5:$B$204,0))="Suplimentar",INDEX(Deviz!$I$5:$I$204,MATCH(C958,Deviz!$B$5:$B$204,0))&lt;&gt;"Da"),"Suplimentar neaprobat. ",""),"")))</f>
        <v/>
      </c>
    </row>
    <row r="959" spans="1:11" x14ac:dyDescent="0.2">
      <c r="A959" s="1" t="str">
        <f>IF(B959="","",B959&amp;"|"&amp;COUNTIF(INDEX($B:$B,5):B959,B959))</f>
        <v/>
      </c>
      <c r="B959" s="20"/>
      <c r="C959" s="20"/>
      <c r="D959" s="21" t="str">
        <f>IF(C959="","",IFERROR(INDEX(Deviz!$C$5:$C$204,MATCH(C959,Deviz!$B$5:$B$204,0)),""))</f>
        <v/>
      </c>
      <c r="E959" s="22" t="str">
        <f>IF(C959="","",IFERROR(INDEX(Deviz!$D$5:$D$204,MATCH(C959,Deviz!$B$5:$B$204,0)),""))</f>
        <v/>
      </c>
      <c r="F959" s="23" t="str">
        <f>IF(C959="","",IFERROR(INDEX(Deviz!$F$5:$F$204,MATCH(C959,Deviz!$B$5:$B$204,0)),""))</f>
        <v/>
      </c>
      <c r="G959" s="24"/>
      <c r="H959" s="23" t="str">
        <f t="shared" si="14"/>
        <v/>
      </c>
      <c r="I959" s="20"/>
      <c r="J959" s="25"/>
      <c r="K959" s="26" t="str">
        <f>IF(B959="","",TRIM(IF(AND(C959&lt;&gt;"",D959=""),"Cod inexistent în deviz. ","")&amp;IF(N(G959)&lt;=0,"Lipsește cantitatea. ","")&amp;IF(I959&lt;&gt;"Da","Neconfirmat de beneficiar. ","")&amp;IF(AND(C959&lt;&gt;"",D959&lt;&gt;""),IF(AND(INDEX(Deviz!$H$5:$H$204,MATCH(C959,Deviz!$B$5:$B$204,0))="Suplimentar",INDEX(Deviz!$I$5:$I$204,MATCH(C959,Deviz!$B$5:$B$204,0))&lt;&gt;"Da"),"Suplimentar neaprobat. ",""),"")))</f>
        <v/>
      </c>
    </row>
    <row r="960" spans="1:11" x14ac:dyDescent="0.2">
      <c r="A960" s="1" t="str">
        <f>IF(B960="","",B960&amp;"|"&amp;COUNTIF(INDEX($B:$B,5):B960,B960))</f>
        <v/>
      </c>
      <c r="B960" s="20"/>
      <c r="C960" s="20"/>
      <c r="D960" s="21" t="str">
        <f>IF(C960="","",IFERROR(INDEX(Deviz!$C$5:$C$204,MATCH(C960,Deviz!$B$5:$B$204,0)),""))</f>
        <v/>
      </c>
      <c r="E960" s="22" t="str">
        <f>IF(C960="","",IFERROR(INDEX(Deviz!$D$5:$D$204,MATCH(C960,Deviz!$B$5:$B$204,0)),""))</f>
        <v/>
      </c>
      <c r="F960" s="23" t="str">
        <f>IF(C960="","",IFERROR(INDEX(Deviz!$F$5:$F$204,MATCH(C960,Deviz!$B$5:$B$204,0)),""))</f>
        <v/>
      </c>
      <c r="G960" s="24"/>
      <c r="H960" s="23" t="str">
        <f t="shared" si="14"/>
        <v/>
      </c>
      <c r="I960" s="20"/>
      <c r="J960" s="25"/>
      <c r="K960" s="26" t="str">
        <f>IF(B960="","",TRIM(IF(AND(C960&lt;&gt;"",D960=""),"Cod inexistent în deviz. ","")&amp;IF(N(G960)&lt;=0,"Lipsește cantitatea. ","")&amp;IF(I960&lt;&gt;"Da","Neconfirmat de beneficiar. ","")&amp;IF(AND(C960&lt;&gt;"",D960&lt;&gt;""),IF(AND(INDEX(Deviz!$H$5:$H$204,MATCH(C960,Deviz!$B$5:$B$204,0))="Suplimentar",INDEX(Deviz!$I$5:$I$204,MATCH(C960,Deviz!$B$5:$B$204,0))&lt;&gt;"Da"),"Suplimentar neaprobat. ",""),"")))</f>
        <v/>
      </c>
    </row>
    <row r="961" spans="1:11" x14ac:dyDescent="0.2">
      <c r="A961" s="1" t="str">
        <f>IF(B961="","",B961&amp;"|"&amp;COUNTIF(INDEX($B:$B,5):B961,B961))</f>
        <v/>
      </c>
      <c r="B961" s="20"/>
      <c r="C961" s="20"/>
      <c r="D961" s="21" t="str">
        <f>IF(C961="","",IFERROR(INDEX(Deviz!$C$5:$C$204,MATCH(C961,Deviz!$B$5:$B$204,0)),""))</f>
        <v/>
      </c>
      <c r="E961" s="22" t="str">
        <f>IF(C961="","",IFERROR(INDEX(Deviz!$D$5:$D$204,MATCH(C961,Deviz!$B$5:$B$204,0)),""))</f>
        <v/>
      </c>
      <c r="F961" s="23" t="str">
        <f>IF(C961="","",IFERROR(INDEX(Deviz!$F$5:$F$204,MATCH(C961,Deviz!$B$5:$B$204,0)),""))</f>
        <v/>
      </c>
      <c r="G961" s="24"/>
      <c r="H961" s="23" t="str">
        <f t="shared" si="14"/>
        <v/>
      </c>
      <c r="I961" s="20"/>
      <c r="J961" s="25"/>
      <c r="K961" s="26" t="str">
        <f>IF(B961="","",TRIM(IF(AND(C961&lt;&gt;"",D961=""),"Cod inexistent în deviz. ","")&amp;IF(N(G961)&lt;=0,"Lipsește cantitatea. ","")&amp;IF(I961&lt;&gt;"Da","Neconfirmat de beneficiar. ","")&amp;IF(AND(C961&lt;&gt;"",D961&lt;&gt;""),IF(AND(INDEX(Deviz!$H$5:$H$204,MATCH(C961,Deviz!$B$5:$B$204,0))="Suplimentar",INDEX(Deviz!$I$5:$I$204,MATCH(C961,Deviz!$B$5:$B$204,0))&lt;&gt;"Da"),"Suplimentar neaprobat. ",""),"")))</f>
        <v/>
      </c>
    </row>
    <row r="962" spans="1:11" x14ac:dyDescent="0.2">
      <c r="A962" s="1" t="str">
        <f>IF(B962="","",B962&amp;"|"&amp;COUNTIF(INDEX($B:$B,5):B962,B962))</f>
        <v/>
      </c>
      <c r="B962" s="20"/>
      <c r="C962" s="20"/>
      <c r="D962" s="21" t="str">
        <f>IF(C962="","",IFERROR(INDEX(Deviz!$C$5:$C$204,MATCH(C962,Deviz!$B$5:$B$204,0)),""))</f>
        <v/>
      </c>
      <c r="E962" s="22" t="str">
        <f>IF(C962="","",IFERROR(INDEX(Deviz!$D$5:$D$204,MATCH(C962,Deviz!$B$5:$B$204,0)),""))</f>
        <v/>
      </c>
      <c r="F962" s="23" t="str">
        <f>IF(C962="","",IFERROR(INDEX(Deviz!$F$5:$F$204,MATCH(C962,Deviz!$B$5:$B$204,0)),""))</f>
        <v/>
      </c>
      <c r="G962" s="24"/>
      <c r="H962" s="23" t="str">
        <f t="shared" si="14"/>
        <v/>
      </c>
      <c r="I962" s="20"/>
      <c r="J962" s="25"/>
      <c r="K962" s="26" t="str">
        <f>IF(B962="","",TRIM(IF(AND(C962&lt;&gt;"",D962=""),"Cod inexistent în deviz. ","")&amp;IF(N(G962)&lt;=0,"Lipsește cantitatea. ","")&amp;IF(I962&lt;&gt;"Da","Neconfirmat de beneficiar. ","")&amp;IF(AND(C962&lt;&gt;"",D962&lt;&gt;""),IF(AND(INDEX(Deviz!$H$5:$H$204,MATCH(C962,Deviz!$B$5:$B$204,0))="Suplimentar",INDEX(Deviz!$I$5:$I$204,MATCH(C962,Deviz!$B$5:$B$204,0))&lt;&gt;"Da"),"Suplimentar neaprobat. ",""),"")))</f>
        <v/>
      </c>
    </row>
    <row r="963" spans="1:11" x14ac:dyDescent="0.2">
      <c r="A963" s="1" t="str">
        <f>IF(B963="","",B963&amp;"|"&amp;COUNTIF(INDEX($B:$B,5):B963,B963))</f>
        <v/>
      </c>
      <c r="B963" s="20"/>
      <c r="C963" s="20"/>
      <c r="D963" s="21" t="str">
        <f>IF(C963="","",IFERROR(INDEX(Deviz!$C$5:$C$204,MATCH(C963,Deviz!$B$5:$B$204,0)),""))</f>
        <v/>
      </c>
      <c r="E963" s="22" t="str">
        <f>IF(C963="","",IFERROR(INDEX(Deviz!$D$5:$D$204,MATCH(C963,Deviz!$B$5:$B$204,0)),""))</f>
        <v/>
      </c>
      <c r="F963" s="23" t="str">
        <f>IF(C963="","",IFERROR(INDEX(Deviz!$F$5:$F$204,MATCH(C963,Deviz!$B$5:$B$204,0)),""))</f>
        <v/>
      </c>
      <c r="G963" s="24"/>
      <c r="H963" s="23" t="str">
        <f t="shared" si="14"/>
        <v/>
      </c>
      <c r="I963" s="20"/>
      <c r="J963" s="25"/>
      <c r="K963" s="26" t="str">
        <f>IF(B963="","",TRIM(IF(AND(C963&lt;&gt;"",D963=""),"Cod inexistent în deviz. ","")&amp;IF(N(G963)&lt;=0,"Lipsește cantitatea. ","")&amp;IF(I963&lt;&gt;"Da","Neconfirmat de beneficiar. ","")&amp;IF(AND(C963&lt;&gt;"",D963&lt;&gt;""),IF(AND(INDEX(Deviz!$H$5:$H$204,MATCH(C963,Deviz!$B$5:$B$204,0))="Suplimentar",INDEX(Deviz!$I$5:$I$204,MATCH(C963,Deviz!$B$5:$B$204,0))&lt;&gt;"Da"),"Suplimentar neaprobat. ",""),"")))</f>
        <v/>
      </c>
    </row>
    <row r="964" spans="1:11" x14ac:dyDescent="0.2">
      <c r="A964" s="1" t="str">
        <f>IF(B964="","",B964&amp;"|"&amp;COUNTIF(INDEX($B:$B,5):B964,B964))</f>
        <v/>
      </c>
      <c r="B964" s="20"/>
      <c r="C964" s="20"/>
      <c r="D964" s="21" t="str">
        <f>IF(C964="","",IFERROR(INDEX(Deviz!$C$5:$C$204,MATCH(C964,Deviz!$B$5:$B$204,0)),""))</f>
        <v/>
      </c>
      <c r="E964" s="22" t="str">
        <f>IF(C964="","",IFERROR(INDEX(Deviz!$D$5:$D$204,MATCH(C964,Deviz!$B$5:$B$204,0)),""))</f>
        <v/>
      </c>
      <c r="F964" s="23" t="str">
        <f>IF(C964="","",IFERROR(INDEX(Deviz!$F$5:$F$204,MATCH(C964,Deviz!$B$5:$B$204,0)),""))</f>
        <v/>
      </c>
      <c r="G964" s="24"/>
      <c r="H964" s="23" t="str">
        <f t="shared" si="14"/>
        <v/>
      </c>
      <c r="I964" s="20"/>
      <c r="J964" s="25"/>
      <c r="K964" s="26" t="str">
        <f>IF(B964="","",TRIM(IF(AND(C964&lt;&gt;"",D964=""),"Cod inexistent în deviz. ","")&amp;IF(N(G964)&lt;=0,"Lipsește cantitatea. ","")&amp;IF(I964&lt;&gt;"Da","Neconfirmat de beneficiar. ","")&amp;IF(AND(C964&lt;&gt;"",D964&lt;&gt;""),IF(AND(INDEX(Deviz!$H$5:$H$204,MATCH(C964,Deviz!$B$5:$B$204,0))="Suplimentar",INDEX(Deviz!$I$5:$I$204,MATCH(C964,Deviz!$B$5:$B$204,0))&lt;&gt;"Da"),"Suplimentar neaprobat. ",""),"")))</f>
        <v/>
      </c>
    </row>
    <row r="965" spans="1:11" x14ac:dyDescent="0.2">
      <c r="A965" s="1" t="str">
        <f>IF(B965="","",B965&amp;"|"&amp;COUNTIF(INDEX($B:$B,5):B965,B965))</f>
        <v/>
      </c>
      <c r="B965" s="20"/>
      <c r="C965" s="20"/>
      <c r="D965" s="21" t="str">
        <f>IF(C965="","",IFERROR(INDEX(Deviz!$C$5:$C$204,MATCH(C965,Deviz!$B$5:$B$204,0)),""))</f>
        <v/>
      </c>
      <c r="E965" s="22" t="str">
        <f>IF(C965="","",IFERROR(INDEX(Deviz!$D$5:$D$204,MATCH(C965,Deviz!$B$5:$B$204,0)),""))</f>
        <v/>
      </c>
      <c r="F965" s="23" t="str">
        <f>IF(C965="","",IFERROR(INDEX(Deviz!$F$5:$F$204,MATCH(C965,Deviz!$B$5:$B$204,0)),""))</f>
        <v/>
      </c>
      <c r="G965" s="24"/>
      <c r="H965" s="23" t="str">
        <f t="shared" ref="H965:H1028" si="15">IF(OR(N(F965)=0,N(G965)=0),"",ROUND(F965*G965,2))</f>
        <v/>
      </c>
      <c r="I965" s="20"/>
      <c r="J965" s="25"/>
      <c r="K965" s="26" t="str">
        <f>IF(B965="","",TRIM(IF(AND(C965&lt;&gt;"",D965=""),"Cod inexistent în deviz. ","")&amp;IF(N(G965)&lt;=0,"Lipsește cantitatea. ","")&amp;IF(I965&lt;&gt;"Da","Neconfirmat de beneficiar. ","")&amp;IF(AND(C965&lt;&gt;"",D965&lt;&gt;""),IF(AND(INDEX(Deviz!$H$5:$H$204,MATCH(C965,Deviz!$B$5:$B$204,0))="Suplimentar",INDEX(Deviz!$I$5:$I$204,MATCH(C965,Deviz!$B$5:$B$204,0))&lt;&gt;"Da"),"Suplimentar neaprobat. ",""),"")))</f>
        <v/>
      </c>
    </row>
    <row r="966" spans="1:11" x14ac:dyDescent="0.2">
      <c r="A966" s="1" t="str">
        <f>IF(B966="","",B966&amp;"|"&amp;COUNTIF(INDEX($B:$B,5):B966,B966))</f>
        <v/>
      </c>
      <c r="B966" s="20"/>
      <c r="C966" s="20"/>
      <c r="D966" s="21" t="str">
        <f>IF(C966="","",IFERROR(INDEX(Deviz!$C$5:$C$204,MATCH(C966,Deviz!$B$5:$B$204,0)),""))</f>
        <v/>
      </c>
      <c r="E966" s="22" t="str">
        <f>IF(C966="","",IFERROR(INDEX(Deviz!$D$5:$D$204,MATCH(C966,Deviz!$B$5:$B$204,0)),""))</f>
        <v/>
      </c>
      <c r="F966" s="23" t="str">
        <f>IF(C966="","",IFERROR(INDEX(Deviz!$F$5:$F$204,MATCH(C966,Deviz!$B$5:$B$204,0)),""))</f>
        <v/>
      </c>
      <c r="G966" s="24"/>
      <c r="H966" s="23" t="str">
        <f t="shared" si="15"/>
        <v/>
      </c>
      <c r="I966" s="20"/>
      <c r="J966" s="25"/>
      <c r="K966" s="26" t="str">
        <f>IF(B966="","",TRIM(IF(AND(C966&lt;&gt;"",D966=""),"Cod inexistent în deviz. ","")&amp;IF(N(G966)&lt;=0,"Lipsește cantitatea. ","")&amp;IF(I966&lt;&gt;"Da","Neconfirmat de beneficiar. ","")&amp;IF(AND(C966&lt;&gt;"",D966&lt;&gt;""),IF(AND(INDEX(Deviz!$H$5:$H$204,MATCH(C966,Deviz!$B$5:$B$204,0))="Suplimentar",INDEX(Deviz!$I$5:$I$204,MATCH(C966,Deviz!$B$5:$B$204,0))&lt;&gt;"Da"),"Suplimentar neaprobat. ",""),"")))</f>
        <v/>
      </c>
    </row>
    <row r="967" spans="1:11" x14ac:dyDescent="0.2">
      <c r="A967" s="1" t="str">
        <f>IF(B967="","",B967&amp;"|"&amp;COUNTIF(INDEX($B:$B,5):B967,B967))</f>
        <v/>
      </c>
      <c r="B967" s="20"/>
      <c r="C967" s="20"/>
      <c r="D967" s="21" t="str">
        <f>IF(C967="","",IFERROR(INDEX(Deviz!$C$5:$C$204,MATCH(C967,Deviz!$B$5:$B$204,0)),""))</f>
        <v/>
      </c>
      <c r="E967" s="22" t="str">
        <f>IF(C967="","",IFERROR(INDEX(Deviz!$D$5:$D$204,MATCH(C967,Deviz!$B$5:$B$204,0)),""))</f>
        <v/>
      </c>
      <c r="F967" s="23" t="str">
        <f>IF(C967="","",IFERROR(INDEX(Deviz!$F$5:$F$204,MATCH(C967,Deviz!$B$5:$B$204,0)),""))</f>
        <v/>
      </c>
      <c r="G967" s="24"/>
      <c r="H967" s="23" t="str">
        <f t="shared" si="15"/>
        <v/>
      </c>
      <c r="I967" s="20"/>
      <c r="J967" s="25"/>
      <c r="K967" s="26" t="str">
        <f>IF(B967="","",TRIM(IF(AND(C967&lt;&gt;"",D967=""),"Cod inexistent în deviz. ","")&amp;IF(N(G967)&lt;=0,"Lipsește cantitatea. ","")&amp;IF(I967&lt;&gt;"Da","Neconfirmat de beneficiar. ","")&amp;IF(AND(C967&lt;&gt;"",D967&lt;&gt;""),IF(AND(INDEX(Deviz!$H$5:$H$204,MATCH(C967,Deviz!$B$5:$B$204,0))="Suplimentar",INDEX(Deviz!$I$5:$I$204,MATCH(C967,Deviz!$B$5:$B$204,0))&lt;&gt;"Da"),"Suplimentar neaprobat. ",""),"")))</f>
        <v/>
      </c>
    </row>
    <row r="968" spans="1:11" x14ac:dyDescent="0.2">
      <c r="A968" s="1" t="str">
        <f>IF(B968="","",B968&amp;"|"&amp;COUNTIF(INDEX($B:$B,5):B968,B968))</f>
        <v/>
      </c>
      <c r="B968" s="20"/>
      <c r="C968" s="20"/>
      <c r="D968" s="21" t="str">
        <f>IF(C968="","",IFERROR(INDEX(Deviz!$C$5:$C$204,MATCH(C968,Deviz!$B$5:$B$204,0)),""))</f>
        <v/>
      </c>
      <c r="E968" s="22" t="str">
        <f>IF(C968="","",IFERROR(INDEX(Deviz!$D$5:$D$204,MATCH(C968,Deviz!$B$5:$B$204,0)),""))</f>
        <v/>
      </c>
      <c r="F968" s="23" t="str">
        <f>IF(C968="","",IFERROR(INDEX(Deviz!$F$5:$F$204,MATCH(C968,Deviz!$B$5:$B$204,0)),""))</f>
        <v/>
      </c>
      <c r="G968" s="24"/>
      <c r="H968" s="23" t="str">
        <f t="shared" si="15"/>
        <v/>
      </c>
      <c r="I968" s="20"/>
      <c r="J968" s="25"/>
      <c r="K968" s="26" t="str">
        <f>IF(B968="","",TRIM(IF(AND(C968&lt;&gt;"",D968=""),"Cod inexistent în deviz. ","")&amp;IF(N(G968)&lt;=0,"Lipsește cantitatea. ","")&amp;IF(I968&lt;&gt;"Da","Neconfirmat de beneficiar. ","")&amp;IF(AND(C968&lt;&gt;"",D968&lt;&gt;""),IF(AND(INDEX(Deviz!$H$5:$H$204,MATCH(C968,Deviz!$B$5:$B$204,0))="Suplimentar",INDEX(Deviz!$I$5:$I$204,MATCH(C968,Deviz!$B$5:$B$204,0))&lt;&gt;"Da"),"Suplimentar neaprobat. ",""),"")))</f>
        <v/>
      </c>
    </row>
    <row r="969" spans="1:11" x14ac:dyDescent="0.2">
      <c r="A969" s="1" t="str">
        <f>IF(B969="","",B969&amp;"|"&amp;COUNTIF(INDEX($B:$B,5):B969,B969))</f>
        <v/>
      </c>
      <c r="B969" s="20"/>
      <c r="C969" s="20"/>
      <c r="D969" s="21" t="str">
        <f>IF(C969="","",IFERROR(INDEX(Deviz!$C$5:$C$204,MATCH(C969,Deviz!$B$5:$B$204,0)),""))</f>
        <v/>
      </c>
      <c r="E969" s="22" t="str">
        <f>IF(C969="","",IFERROR(INDEX(Deviz!$D$5:$D$204,MATCH(C969,Deviz!$B$5:$B$204,0)),""))</f>
        <v/>
      </c>
      <c r="F969" s="23" t="str">
        <f>IF(C969="","",IFERROR(INDEX(Deviz!$F$5:$F$204,MATCH(C969,Deviz!$B$5:$B$204,0)),""))</f>
        <v/>
      </c>
      <c r="G969" s="24"/>
      <c r="H969" s="23" t="str">
        <f t="shared" si="15"/>
        <v/>
      </c>
      <c r="I969" s="20"/>
      <c r="J969" s="25"/>
      <c r="K969" s="26" t="str">
        <f>IF(B969="","",TRIM(IF(AND(C969&lt;&gt;"",D969=""),"Cod inexistent în deviz. ","")&amp;IF(N(G969)&lt;=0,"Lipsește cantitatea. ","")&amp;IF(I969&lt;&gt;"Da","Neconfirmat de beneficiar. ","")&amp;IF(AND(C969&lt;&gt;"",D969&lt;&gt;""),IF(AND(INDEX(Deviz!$H$5:$H$204,MATCH(C969,Deviz!$B$5:$B$204,0))="Suplimentar",INDEX(Deviz!$I$5:$I$204,MATCH(C969,Deviz!$B$5:$B$204,0))&lt;&gt;"Da"),"Suplimentar neaprobat. ",""),"")))</f>
        <v/>
      </c>
    </row>
    <row r="970" spans="1:11" x14ac:dyDescent="0.2">
      <c r="A970" s="1" t="str">
        <f>IF(B970="","",B970&amp;"|"&amp;COUNTIF(INDEX($B:$B,5):B970,B970))</f>
        <v/>
      </c>
      <c r="B970" s="20"/>
      <c r="C970" s="20"/>
      <c r="D970" s="21" t="str">
        <f>IF(C970="","",IFERROR(INDEX(Deviz!$C$5:$C$204,MATCH(C970,Deviz!$B$5:$B$204,0)),""))</f>
        <v/>
      </c>
      <c r="E970" s="22" t="str">
        <f>IF(C970="","",IFERROR(INDEX(Deviz!$D$5:$D$204,MATCH(C970,Deviz!$B$5:$B$204,0)),""))</f>
        <v/>
      </c>
      <c r="F970" s="23" t="str">
        <f>IF(C970="","",IFERROR(INDEX(Deviz!$F$5:$F$204,MATCH(C970,Deviz!$B$5:$B$204,0)),""))</f>
        <v/>
      </c>
      <c r="G970" s="24"/>
      <c r="H970" s="23" t="str">
        <f t="shared" si="15"/>
        <v/>
      </c>
      <c r="I970" s="20"/>
      <c r="J970" s="25"/>
      <c r="K970" s="26" t="str">
        <f>IF(B970="","",TRIM(IF(AND(C970&lt;&gt;"",D970=""),"Cod inexistent în deviz. ","")&amp;IF(N(G970)&lt;=0,"Lipsește cantitatea. ","")&amp;IF(I970&lt;&gt;"Da","Neconfirmat de beneficiar. ","")&amp;IF(AND(C970&lt;&gt;"",D970&lt;&gt;""),IF(AND(INDEX(Deviz!$H$5:$H$204,MATCH(C970,Deviz!$B$5:$B$204,0))="Suplimentar",INDEX(Deviz!$I$5:$I$204,MATCH(C970,Deviz!$B$5:$B$204,0))&lt;&gt;"Da"),"Suplimentar neaprobat. ",""),"")))</f>
        <v/>
      </c>
    </row>
    <row r="971" spans="1:11" x14ac:dyDescent="0.2">
      <c r="A971" s="1" t="str">
        <f>IF(B971="","",B971&amp;"|"&amp;COUNTIF(INDEX($B:$B,5):B971,B971))</f>
        <v/>
      </c>
      <c r="B971" s="20"/>
      <c r="C971" s="20"/>
      <c r="D971" s="21" t="str">
        <f>IF(C971="","",IFERROR(INDEX(Deviz!$C$5:$C$204,MATCH(C971,Deviz!$B$5:$B$204,0)),""))</f>
        <v/>
      </c>
      <c r="E971" s="22" t="str">
        <f>IF(C971="","",IFERROR(INDEX(Deviz!$D$5:$D$204,MATCH(C971,Deviz!$B$5:$B$204,0)),""))</f>
        <v/>
      </c>
      <c r="F971" s="23" t="str">
        <f>IF(C971="","",IFERROR(INDEX(Deviz!$F$5:$F$204,MATCH(C971,Deviz!$B$5:$B$204,0)),""))</f>
        <v/>
      </c>
      <c r="G971" s="24"/>
      <c r="H971" s="23" t="str">
        <f t="shared" si="15"/>
        <v/>
      </c>
      <c r="I971" s="20"/>
      <c r="J971" s="25"/>
      <c r="K971" s="26" t="str">
        <f>IF(B971="","",TRIM(IF(AND(C971&lt;&gt;"",D971=""),"Cod inexistent în deviz. ","")&amp;IF(N(G971)&lt;=0,"Lipsește cantitatea. ","")&amp;IF(I971&lt;&gt;"Da","Neconfirmat de beneficiar. ","")&amp;IF(AND(C971&lt;&gt;"",D971&lt;&gt;""),IF(AND(INDEX(Deviz!$H$5:$H$204,MATCH(C971,Deviz!$B$5:$B$204,0))="Suplimentar",INDEX(Deviz!$I$5:$I$204,MATCH(C971,Deviz!$B$5:$B$204,0))&lt;&gt;"Da"),"Suplimentar neaprobat. ",""),"")))</f>
        <v/>
      </c>
    </row>
    <row r="972" spans="1:11" x14ac:dyDescent="0.2">
      <c r="A972" s="1" t="str">
        <f>IF(B972="","",B972&amp;"|"&amp;COUNTIF(INDEX($B:$B,5):B972,B972))</f>
        <v/>
      </c>
      <c r="B972" s="20"/>
      <c r="C972" s="20"/>
      <c r="D972" s="21" t="str">
        <f>IF(C972="","",IFERROR(INDEX(Deviz!$C$5:$C$204,MATCH(C972,Deviz!$B$5:$B$204,0)),""))</f>
        <v/>
      </c>
      <c r="E972" s="22" t="str">
        <f>IF(C972="","",IFERROR(INDEX(Deviz!$D$5:$D$204,MATCH(C972,Deviz!$B$5:$B$204,0)),""))</f>
        <v/>
      </c>
      <c r="F972" s="23" t="str">
        <f>IF(C972="","",IFERROR(INDEX(Deviz!$F$5:$F$204,MATCH(C972,Deviz!$B$5:$B$204,0)),""))</f>
        <v/>
      </c>
      <c r="G972" s="24"/>
      <c r="H972" s="23" t="str">
        <f t="shared" si="15"/>
        <v/>
      </c>
      <c r="I972" s="20"/>
      <c r="J972" s="25"/>
      <c r="K972" s="26" t="str">
        <f>IF(B972="","",TRIM(IF(AND(C972&lt;&gt;"",D972=""),"Cod inexistent în deviz. ","")&amp;IF(N(G972)&lt;=0,"Lipsește cantitatea. ","")&amp;IF(I972&lt;&gt;"Da","Neconfirmat de beneficiar. ","")&amp;IF(AND(C972&lt;&gt;"",D972&lt;&gt;""),IF(AND(INDEX(Deviz!$H$5:$H$204,MATCH(C972,Deviz!$B$5:$B$204,0))="Suplimentar",INDEX(Deviz!$I$5:$I$204,MATCH(C972,Deviz!$B$5:$B$204,0))&lt;&gt;"Da"),"Suplimentar neaprobat. ",""),"")))</f>
        <v/>
      </c>
    </row>
    <row r="973" spans="1:11" x14ac:dyDescent="0.2">
      <c r="A973" s="1" t="str">
        <f>IF(B973="","",B973&amp;"|"&amp;COUNTIF(INDEX($B:$B,5):B973,B973))</f>
        <v/>
      </c>
      <c r="B973" s="20"/>
      <c r="C973" s="20"/>
      <c r="D973" s="21" t="str">
        <f>IF(C973="","",IFERROR(INDEX(Deviz!$C$5:$C$204,MATCH(C973,Deviz!$B$5:$B$204,0)),""))</f>
        <v/>
      </c>
      <c r="E973" s="22" t="str">
        <f>IF(C973="","",IFERROR(INDEX(Deviz!$D$5:$D$204,MATCH(C973,Deviz!$B$5:$B$204,0)),""))</f>
        <v/>
      </c>
      <c r="F973" s="23" t="str">
        <f>IF(C973="","",IFERROR(INDEX(Deviz!$F$5:$F$204,MATCH(C973,Deviz!$B$5:$B$204,0)),""))</f>
        <v/>
      </c>
      <c r="G973" s="24"/>
      <c r="H973" s="23" t="str">
        <f t="shared" si="15"/>
        <v/>
      </c>
      <c r="I973" s="20"/>
      <c r="J973" s="25"/>
      <c r="K973" s="26" t="str">
        <f>IF(B973="","",TRIM(IF(AND(C973&lt;&gt;"",D973=""),"Cod inexistent în deviz. ","")&amp;IF(N(G973)&lt;=0,"Lipsește cantitatea. ","")&amp;IF(I973&lt;&gt;"Da","Neconfirmat de beneficiar. ","")&amp;IF(AND(C973&lt;&gt;"",D973&lt;&gt;""),IF(AND(INDEX(Deviz!$H$5:$H$204,MATCH(C973,Deviz!$B$5:$B$204,0))="Suplimentar",INDEX(Deviz!$I$5:$I$204,MATCH(C973,Deviz!$B$5:$B$204,0))&lt;&gt;"Da"),"Suplimentar neaprobat. ",""),"")))</f>
        <v/>
      </c>
    </row>
    <row r="974" spans="1:11" x14ac:dyDescent="0.2">
      <c r="A974" s="1" t="str">
        <f>IF(B974="","",B974&amp;"|"&amp;COUNTIF(INDEX($B:$B,5):B974,B974))</f>
        <v/>
      </c>
      <c r="B974" s="20"/>
      <c r="C974" s="20"/>
      <c r="D974" s="21" t="str">
        <f>IF(C974="","",IFERROR(INDEX(Deviz!$C$5:$C$204,MATCH(C974,Deviz!$B$5:$B$204,0)),""))</f>
        <v/>
      </c>
      <c r="E974" s="22" t="str">
        <f>IF(C974="","",IFERROR(INDEX(Deviz!$D$5:$D$204,MATCH(C974,Deviz!$B$5:$B$204,0)),""))</f>
        <v/>
      </c>
      <c r="F974" s="23" t="str">
        <f>IF(C974="","",IFERROR(INDEX(Deviz!$F$5:$F$204,MATCH(C974,Deviz!$B$5:$B$204,0)),""))</f>
        <v/>
      </c>
      <c r="G974" s="24"/>
      <c r="H974" s="23" t="str">
        <f t="shared" si="15"/>
        <v/>
      </c>
      <c r="I974" s="20"/>
      <c r="J974" s="25"/>
      <c r="K974" s="26" t="str">
        <f>IF(B974="","",TRIM(IF(AND(C974&lt;&gt;"",D974=""),"Cod inexistent în deviz. ","")&amp;IF(N(G974)&lt;=0,"Lipsește cantitatea. ","")&amp;IF(I974&lt;&gt;"Da","Neconfirmat de beneficiar. ","")&amp;IF(AND(C974&lt;&gt;"",D974&lt;&gt;""),IF(AND(INDEX(Deviz!$H$5:$H$204,MATCH(C974,Deviz!$B$5:$B$204,0))="Suplimentar",INDEX(Deviz!$I$5:$I$204,MATCH(C974,Deviz!$B$5:$B$204,0))&lt;&gt;"Da"),"Suplimentar neaprobat. ",""),"")))</f>
        <v/>
      </c>
    </row>
    <row r="975" spans="1:11" x14ac:dyDescent="0.2">
      <c r="A975" s="1" t="str">
        <f>IF(B975="","",B975&amp;"|"&amp;COUNTIF(INDEX($B:$B,5):B975,B975))</f>
        <v/>
      </c>
      <c r="B975" s="20"/>
      <c r="C975" s="20"/>
      <c r="D975" s="21" t="str">
        <f>IF(C975="","",IFERROR(INDEX(Deviz!$C$5:$C$204,MATCH(C975,Deviz!$B$5:$B$204,0)),""))</f>
        <v/>
      </c>
      <c r="E975" s="22" t="str">
        <f>IF(C975="","",IFERROR(INDEX(Deviz!$D$5:$D$204,MATCH(C975,Deviz!$B$5:$B$204,0)),""))</f>
        <v/>
      </c>
      <c r="F975" s="23" t="str">
        <f>IF(C975="","",IFERROR(INDEX(Deviz!$F$5:$F$204,MATCH(C975,Deviz!$B$5:$B$204,0)),""))</f>
        <v/>
      </c>
      <c r="G975" s="24"/>
      <c r="H975" s="23" t="str">
        <f t="shared" si="15"/>
        <v/>
      </c>
      <c r="I975" s="20"/>
      <c r="J975" s="25"/>
      <c r="K975" s="26" t="str">
        <f>IF(B975="","",TRIM(IF(AND(C975&lt;&gt;"",D975=""),"Cod inexistent în deviz. ","")&amp;IF(N(G975)&lt;=0,"Lipsește cantitatea. ","")&amp;IF(I975&lt;&gt;"Da","Neconfirmat de beneficiar. ","")&amp;IF(AND(C975&lt;&gt;"",D975&lt;&gt;""),IF(AND(INDEX(Deviz!$H$5:$H$204,MATCH(C975,Deviz!$B$5:$B$204,0))="Suplimentar",INDEX(Deviz!$I$5:$I$204,MATCH(C975,Deviz!$B$5:$B$204,0))&lt;&gt;"Da"),"Suplimentar neaprobat. ",""),"")))</f>
        <v/>
      </c>
    </row>
    <row r="976" spans="1:11" x14ac:dyDescent="0.2">
      <c r="A976" s="1" t="str">
        <f>IF(B976="","",B976&amp;"|"&amp;COUNTIF(INDEX($B:$B,5):B976,B976))</f>
        <v/>
      </c>
      <c r="B976" s="20"/>
      <c r="C976" s="20"/>
      <c r="D976" s="21" t="str">
        <f>IF(C976="","",IFERROR(INDEX(Deviz!$C$5:$C$204,MATCH(C976,Deviz!$B$5:$B$204,0)),""))</f>
        <v/>
      </c>
      <c r="E976" s="22" t="str">
        <f>IF(C976="","",IFERROR(INDEX(Deviz!$D$5:$D$204,MATCH(C976,Deviz!$B$5:$B$204,0)),""))</f>
        <v/>
      </c>
      <c r="F976" s="23" t="str">
        <f>IF(C976="","",IFERROR(INDEX(Deviz!$F$5:$F$204,MATCH(C976,Deviz!$B$5:$B$204,0)),""))</f>
        <v/>
      </c>
      <c r="G976" s="24"/>
      <c r="H976" s="23" t="str">
        <f t="shared" si="15"/>
        <v/>
      </c>
      <c r="I976" s="20"/>
      <c r="J976" s="25"/>
      <c r="K976" s="26" t="str">
        <f>IF(B976="","",TRIM(IF(AND(C976&lt;&gt;"",D976=""),"Cod inexistent în deviz. ","")&amp;IF(N(G976)&lt;=0,"Lipsește cantitatea. ","")&amp;IF(I976&lt;&gt;"Da","Neconfirmat de beneficiar. ","")&amp;IF(AND(C976&lt;&gt;"",D976&lt;&gt;""),IF(AND(INDEX(Deviz!$H$5:$H$204,MATCH(C976,Deviz!$B$5:$B$204,0))="Suplimentar",INDEX(Deviz!$I$5:$I$204,MATCH(C976,Deviz!$B$5:$B$204,0))&lt;&gt;"Da"),"Suplimentar neaprobat. ",""),"")))</f>
        <v/>
      </c>
    </row>
    <row r="977" spans="1:11" x14ac:dyDescent="0.2">
      <c r="A977" s="1" t="str">
        <f>IF(B977="","",B977&amp;"|"&amp;COUNTIF(INDEX($B:$B,5):B977,B977))</f>
        <v/>
      </c>
      <c r="B977" s="20"/>
      <c r="C977" s="20"/>
      <c r="D977" s="21" t="str">
        <f>IF(C977="","",IFERROR(INDEX(Deviz!$C$5:$C$204,MATCH(C977,Deviz!$B$5:$B$204,0)),""))</f>
        <v/>
      </c>
      <c r="E977" s="22" t="str">
        <f>IF(C977="","",IFERROR(INDEX(Deviz!$D$5:$D$204,MATCH(C977,Deviz!$B$5:$B$204,0)),""))</f>
        <v/>
      </c>
      <c r="F977" s="23" t="str">
        <f>IF(C977="","",IFERROR(INDEX(Deviz!$F$5:$F$204,MATCH(C977,Deviz!$B$5:$B$204,0)),""))</f>
        <v/>
      </c>
      <c r="G977" s="24"/>
      <c r="H977" s="23" t="str">
        <f t="shared" si="15"/>
        <v/>
      </c>
      <c r="I977" s="20"/>
      <c r="J977" s="25"/>
      <c r="K977" s="26" t="str">
        <f>IF(B977="","",TRIM(IF(AND(C977&lt;&gt;"",D977=""),"Cod inexistent în deviz. ","")&amp;IF(N(G977)&lt;=0,"Lipsește cantitatea. ","")&amp;IF(I977&lt;&gt;"Da","Neconfirmat de beneficiar. ","")&amp;IF(AND(C977&lt;&gt;"",D977&lt;&gt;""),IF(AND(INDEX(Deviz!$H$5:$H$204,MATCH(C977,Deviz!$B$5:$B$204,0))="Suplimentar",INDEX(Deviz!$I$5:$I$204,MATCH(C977,Deviz!$B$5:$B$204,0))&lt;&gt;"Da"),"Suplimentar neaprobat. ",""),"")))</f>
        <v/>
      </c>
    </row>
    <row r="978" spans="1:11" x14ac:dyDescent="0.2">
      <c r="A978" s="1" t="str">
        <f>IF(B978="","",B978&amp;"|"&amp;COUNTIF(INDEX($B:$B,5):B978,B978))</f>
        <v/>
      </c>
      <c r="B978" s="20"/>
      <c r="C978" s="20"/>
      <c r="D978" s="21" t="str">
        <f>IF(C978="","",IFERROR(INDEX(Deviz!$C$5:$C$204,MATCH(C978,Deviz!$B$5:$B$204,0)),""))</f>
        <v/>
      </c>
      <c r="E978" s="22" t="str">
        <f>IF(C978="","",IFERROR(INDEX(Deviz!$D$5:$D$204,MATCH(C978,Deviz!$B$5:$B$204,0)),""))</f>
        <v/>
      </c>
      <c r="F978" s="23" t="str">
        <f>IF(C978="","",IFERROR(INDEX(Deviz!$F$5:$F$204,MATCH(C978,Deviz!$B$5:$B$204,0)),""))</f>
        <v/>
      </c>
      <c r="G978" s="24"/>
      <c r="H978" s="23" t="str">
        <f t="shared" si="15"/>
        <v/>
      </c>
      <c r="I978" s="20"/>
      <c r="J978" s="25"/>
      <c r="K978" s="26" t="str">
        <f>IF(B978="","",TRIM(IF(AND(C978&lt;&gt;"",D978=""),"Cod inexistent în deviz. ","")&amp;IF(N(G978)&lt;=0,"Lipsește cantitatea. ","")&amp;IF(I978&lt;&gt;"Da","Neconfirmat de beneficiar. ","")&amp;IF(AND(C978&lt;&gt;"",D978&lt;&gt;""),IF(AND(INDEX(Deviz!$H$5:$H$204,MATCH(C978,Deviz!$B$5:$B$204,0))="Suplimentar",INDEX(Deviz!$I$5:$I$204,MATCH(C978,Deviz!$B$5:$B$204,0))&lt;&gt;"Da"),"Suplimentar neaprobat. ",""),"")))</f>
        <v/>
      </c>
    </row>
    <row r="979" spans="1:11" x14ac:dyDescent="0.2">
      <c r="A979" s="1" t="str">
        <f>IF(B979="","",B979&amp;"|"&amp;COUNTIF(INDEX($B:$B,5):B979,B979))</f>
        <v/>
      </c>
      <c r="B979" s="20"/>
      <c r="C979" s="20"/>
      <c r="D979" s="21" t="str">
        <f>IF(C979="","",IFERROR(INDEX(Deviz!$C$5:$C$204,MATCH(C979,Deviz!$B$5:$B$204,0)),""))</f>
        <v/>
      </c>
      <c r="E979" s="22" t="str">
        <f>IF(C979="","",IFERROR(INDEX(Deviz!$D$5:$D$204,MATCH(C979,Deviz!$B$5:$B$204,0)),""))</f>
        <v/>
      </c>
      <c r="F979" s="23" t="str">
        <f>IF(C979="","",IFERROR(INDEX(Deviz!$F$5:$F$204,MATCH(C979,Deviz!$B$5:$B$204,0)),""))</f>
        <v/>
      </c>
      <c r="G979" s="24"/>
      <c r="H979" s="23" t="str">
        <f t="shared" si="15"/>
        <v/>
      </c>
      <c r="I979" s="20"/>
      <c r="J979" s="25"/>
      <c r="K979" s="26" t="str">
        <f>IF(B979="","",TRIM(IF(AND(C979&lt;&gt;"",D979=""),"Cod inexistent în deviz. ","")&amp;IF(N(G979)&lt;=0,"Lipsește cantitatea. ","")&amp;IF(I979&lt;&gt;"Da","Neconfirmat de beneficiar. ","")&amp;IF(AND(C979&lt;&gt;"",D979&lt;&gt;""),IF(AND(INDEX(Deviz!$H$5:$H$204,MATCH(C979,Deviz!$B$5:$B$204,0))="Suplimentar",INDEX(Deviz!$I$5:$I$204,MATCH(C979,Deviz!$B$5:$B$204,0))&lt;&gt;"Da"),"Suplimentar neaprobat. ",""),"")))</f>
        <v/>
      </c>
    </row>
    <row r="980" spans="1:11" x14ac:dyDescent="0.2">
      <c r="A980" s="1" t="str">
        <f>IF(B980="","",B980&amp;"|"&amp;COUNTIF(INDEX($B:$B,5):B980,B980))</f>
        <v/>
      </c>
      <c r="B980" s="20"/>
      <c r="C980" s="20"/>
      <c r="D980" s="21" t="str">
        <f>IF(C980="","",IFERROR(INDEX(Deviz!$C$5:$C$204,MATCH(C980,Deviz!$B$5:$B$204,0)),""))</f>
        <v/>
      </c>
      <c r="E980" s="22" t="str">
        <f>IF(C980="","",IFERROR(INDEX(Deviz!$D$5:$D$204,MATCH(C980,Deviz!$B$5:$B$204,0)),""))</f>
        <v/>
      </c>
      <c r="F980" s="23" t="str">
        <f>IF(C980="","",IFERROR(INDEX(Deviz!$F$5:$F$204,MATCH(C980,Deviz!$B$5:$B$204,0)),""))</f>
        <v/>
      </c>
      <c r="G980" s="24"/>
      <c r="H980" s="23" t="str">
        <f t="shared" si="15"/>
        <v/>
      </c>
      <c r="I980" s="20"/>
      <c r="J980" s="25"/>
      <c r="K980" s="26" t="str">
        <f>IF(B980="","",TRIM(IF(AND(C980&lt;&gt;"",D980=""),"Cod inexistent în deviz. ","")&amp;IF(N(G980)&lt;=0,"Lipsește cantitatea. ","")&amp;IF(I980&lt;&gt;"Da","Neconfirmat de beneficiar. ","")&amp;IF(AND(C980&lt;&gt;"",D980&lt;&gt;""),IF(AND(INDEX(Deviz!$H$5:$H$204,MATCH(C980,Deviz!$B$5:$B$204,0))="Suplimentar",INDEX(Deviz!$I$5:$I$204,MATCH(C980,Deviz!$B$5:$B$204,0))&lt;&gt;"Da"),"Suplimentar neaprobat. ",""),"")))</f>
        <v/>
      </c>
    </row>
    <row r="981" spans="1:11" x14ac:dyDescent="0.2">
      <c r="A981" s="1" t="str">
        <f>IF(B981="","",B981&amp;"|"&amp;COUNTIF(INDEX($B:$B,5):B981,B981))</f>
        <v/>
      </c>
      <c r="B981" s="20"/>
      <c r="C981" s="20"/>
      <c r="D981" s="21" t="str">
        <f>IF(C981="","",IFERROR(INDEX(Deviz!$C$5:$C$204,MATCH(C981,Deviz!$B$5:$B$204,0)),""))</f>
        <v/>
      </c>
      <c r="E981" s="22" t="str">
        <f>IF(C981="","",IFERROR(INDEX(Deviz!$D$5:$D$204,MATCH(C981,Deviz!$B$5:$B$204,0)),""))</f>
        <v/>
      </c>
      <c r="F981" s="23" t="str">
        <f>IF(C981="","",IFERROR(INDEX(Deviz!$F$5:$F$204,MATCH(C981,Deviz!$B$5:$B$204,0)),""))</f>
        <v/>
      </c>
      <c r="G981" s="24"/>
      <c r="H981" s="23" t="str">
        <f t="shared" si="15"/>
        <v/>
      </c>
      <c r="I981" s="20"/>
      <c r="J981" s="25"/>
      <c r="K981" s="26" t="str">
        <f>IF(B981="","",TRIM(IF(AND(C981&lt;&gt;"",D981=""),"Cod inexistent în deviz. ","")&amp;IF(N(G981)&lt;=0,"Lipsește cantitatea. ","")&amp;IF(I981&lt;&gt;"Da","Neconfirmat de beneficiar. ","")&amp;IF(AND(C981&lt;&gt;"",D981&lt;&gt;""),IF(AND(INDEX(Deviz!$H$5:$H$204,MATCH(C981,Deviz!$B$5:$B$204,0))="Suplimentar",INDEX(Deviz!$I$5:$I$204,MATCH(C981,Deviz!$B$5:$B$204,0))&lt;&gt;"Da"),"Suplimentar neaprobat. ",""),"")))</f>
        <v/>
      </c>
    </row>
    <row r="982" spans="1:11" x14ac:dyDescent="0.2">
      <c r="A982" s="1" t="str">
        <f>IF(B982="","",B982&amp;"|"&amp;COUNTIF(INDEX($B:$B,5):B982,B982))</f>
        <v/>
      </c>
      <c r="B982" s="20"/>
      <c r="C982" s="20"/>
      <c r="D982" s="21" t="str">
        <f>IF(C982="","",IFERROR(INDEX(Deviz!$C$5:$C$204,MATCH(C982,Deviz!$B$5:$B$204,0)),""))</f>
        <v/>
      </c>
      <c r="E982" s="22" t="str">
        <f>IF(C982="","",IFERROR(INDEX(Deviz!$D$5:$D$204,MATCH(C982,Deviz!$B$5:$B$204,0)),""))</f>
        <v/>
      </c>
      <c r="F982" s="23" t="str">
        <f>IF(C982="","",IFERROR(INDEX(Deviz!$F$5:$F$204,MATCH(C982,Deviz!$B$5:$B$204,0)),""))</f>
        <v/>
      </c>
      <c r="G982" s="24"/>
      <c r="H982" s="23" t="str">
        <f t="shared" si="15"/>
        <v/>
      </c>
      <c r="I982" s="20"/>
      <c r="J982" s="25"/>
      <c r="K982" s="26" t="str">
        <f>IF(B982="","",TRIM(IF(AND(C982&lt;&gt;"",D982=""),"Cod inexistent în deviz. ","")&amp;IF(N(G982)&lt;=0,"Lipsește cantitatea. ","")&amp;IF(I982&lt;&gt;"Da","Neconfirmat de beneficiar. ","")&amp;IF(AND(C982&lt;&gt;"",D982&lt;&gt;""),IF(AND(INDEX(Deviz!$H$5:$H$204,MATCH(C982,Deviz!$B$5:$B$204,0))="Suplimentar",INDEX(Deviz!$I$5:$I$204,MATCH(C982,Deviz!$B$5:$B$204,0))&lt;&gt;"Da"),"Suplimentar neaprobat. ",""),"")))</f>
        <v/>
      </c>
    </row>
    <row r="983" spans="1:11" x14ac:dyDescent="0.2">
      <c r="A983" s="1" t="str">
        <f>IF(B983="","",B983&amp;"|"&amp;COUNTIF(INDEX($B:$B,5):B983,B983))</f>
        <v/>
      </c>
      <c r="B983" s="20"/>
      <c r="C983" s="20"/>
      <c r="D983" s="21" t="str">
        <f>IF(C983="","",IFERROR(INDEX(Deviz!$C$5:$C$204,MATCH(C983,Deviz!$B$5:$B$204,0)),""))</f>
        <v/>
      </c>
      <c r="E983" s="22" t="str">
        <f>IF(C983="","",IFERROR(INDEX(Deviz!$D$5:$D$204,MATCH(C983,Deviz!$B$5:$B$204,0)),""))</f>
        <v/>
      </c>
      <c r="F983" s="23" t="str">
        <f>IF(C983="","",IFERROR(INDEX(Deviz!$F$5:$F$204,MATCH(C983,Deviz!$B$5:$B$204,0)),""))</f>
        <v/>
      </c>
      <c r="G983" s="24"/>
      <c r="H983" s="23" t="str">
        <f t="shared" si="15"/>
        <v/>
      </c>
      <c r="I983" s="20"/>
      <c r="J983" s="25"/>
      <c r="K983" s="26" t="str">
        <f>IF(B983="","",TRIM(IF(AND(C983&lt;&gt;"",D983=""),"Cod inexistent în deviz. ","")&amp;IF(N(G983)&lt;=0,"Lipsește cantitatea. ","")&amp;IF(I983&lt;&gt;"Da","Neconfirmat de beneficiar. ","")&amp;IF(AND(C983&lt;&gt;"",D983&lt;&gt;""),IF(AND(INDEX(Deviz!$H$5:$H$204,MATCH(C983,Deviz!$B$5:$B$204,0))="Suplimentar",INDEX(Deviz!$I$5:$I$204,MATCH(C983,Deviz!$B$5:$B$204,0))&lt;&gt;"Da"),"Suplimentar neaprobat. ",""),"")))</f>
        <v/>
      </c>
    </row>
    <row r="984" spans="1:11" x14ac:dyDescent="0.2">
      <c r="A984" s="1" t="str">
        <f>IF(B984="","",B984&amp;"|"&amp;COUNTIF(INDEX($B:$B,5):B984,B984))</f>
        <v/>
      </c>
      <c r="B984" s="20"/>
      <c r="C984" s="20"/>
      <c r="D984" s="21" t="str">
        <f>IF(C984="","",IFERROR(INDEX(Deviz!$C$5:$C$204,MATCH(C984,Deviz!$B$5:$B$204,0)),""))</f>
        <v/>
      </c>
      <c r="E984" s="22" t="str">
        <f>IF(C984="","",IFERROR(INDEX(Deviz!$D$5:$D$204,MATCH(C984,Deviz!$B$5:$B$204,0)),""))</f>
        <v/>
      </c>
      <c r="F984" s="23" t="str">
        <f>IF(C984="","",IFERROR(INDEX(Deviz!$F$5:$F$204,MATCH(C984,Deviz!$B$5:$B$204,0)),""))</f>
        <v/>
      </c>
      <c r="G984" s="24"/>
      <c r="H984" s="23" t="str">
        <f t="shared" si="15"/>
        <v/>
      </c>
      <c r="I984" s="20"/>
      <c r="J984" s="25"/>
      <c r="K984" s="26" t="str">
        <f>IF(B984="","",TRIM(IF(AND(C984&lt;&gt;"",D984=""),"Cod inexistent în deviz. ","")&amp;IF(N(G984)&lt;=0,"Lipsește cantitatea. ","")&amp;IF(I984&lt;&gt;"Da","Neconfirmat de beneficiar. ","")&amp;IF(AND(C984&lt;&gt;"",D984&lt;&gt;""),IF(AND(INDEX(Deviz!$H$5:$H$204,MATCH(C984,Deviz!$B$5:$B$204,0))="Suplimentar",INDEX(Deviz!$I$5:$I$204,MATCH(C984,Deviz!$B$5:$B$204,0))&lt;&gt;"Da"),"Suplimentar neaprobat. ",""),"")))</f>
        <v/>
      </c>
    </row>
    <row r="985" spans="1:11" x14ac:dyDescent="0.2">
      <c r="A985" s="1" t="str">
        <f>IF(B985="","",B985&amp;"|"&amp;COUNTIF(INDEX($B:$B,5):B985,B985))</f>
        <v/>
      </c>
      <c r="B985" s="20"/>
      <c r="C985" s="20"/>
      <c r="D985" s="21" t="str">
        <f>IF(C985="","",IFERROR(INDEX(Deviz!$C$5:$C$204,MATCH(C985,Deviz!$B$5:$B$204,0)),""))</f>
        <v/>
      </c>
      <c r="E985" s="22" t="str">
        <f>IF(C985="","",IFERROR(INDEX(Deviz!$D$5:$D$204,MATCH(C985,Deviz!$B$5:$B$204,0)),""))</f>
        <v/>
      </c>
      <c r="F985" s="23" t="str">
        <f>IF(C985="","",IFERROR(INDEX(Deviz!$F$5:$F$204,MATCH(C985,Deviz!$B$5:$B$204,0)),""))</f>
        <v/>
      </c>
      <c r="G985" s="24"/>
      <c r="H985" s="23" t="str">
        <f t="shared" si="15"/>
        <v/>
      </c>
      <c r="I985" s="20"/>
      <c r="J985" s="25"/>
      <c r="K985" s="26" t="str">
        <f>IF(B985="","",TRIM(IF(AND(C985&lt;&gt;"",D985=""),"Cod inexistent în deviz. ","")&amp;IF(N(G985)&lt;=0,"Lipsește cantitatea. ","")&amp;IF(I985&lt;&gt;"Da","Neconfirmat de beneficiar. ","")&amp;IF(AND(C985&lt;&gt;"",D985&lt;&gt;""),IF(AND(INDEX(Deviz!$H$5:$H$204,MATCH(C985,Deviz!$B$5:$B$204,0))="Suplimentar",INDEX(Deviz!$I$5:$I$204,MATCH(C985,Deviz!$B$5:$B$204,0))&lt;&gt;"Da"),"Suplimentar neaprobat. ",""),"")))</f>
        <v/>
      </c>
    </row>
    <row r="986" spans="1:11" x14ac:dyDescent="0.2">
      <c r="A986" s="1" t="str">
        <f>IF(B986="","",B986&amp;"|"&amp;COUNTIF(INDEX($B:$B,5):B986,B986))</f>
        <v/>
      </c>
      <c r="B986" s="20"/>
      <c r="C986" s="20"/>
      <c r="D986" s="21" t="str">
        <f>IF(C986="","",IFERROR(INDEX(Deviz!$C$5:$C$204,MATCH(C986,Deviz!$B$5:$B$204,0)),""))</f>
        <v/>
      </c>
      <c r="E986" s="22" t="str">
        <f>IF(C986="","",IFERROR(INDEX(Deviz!$D$5:$D$204,MATCH(C986,Deviz!$B$5:$B$204,0)),""))</f>
        <v/>
      </c>
      <c r="F986" s="23" t="str">
        <f>IF(C986="","",IFERROR(INDEX(Deviz!$F$5:$F$204,MATCH(C986,Deviz!$B$5:$B$204,0)),""))</f>
        <v/>
      </c>
      <c r="G986" s="24"/>
      <c r="H986" s="23" t="str">
        <f t="shared" si="15"/>
        <v/>
      </c>
      <c r="I986" s="20"/>
      <c r="J986" s="25"/>
      <c r="K986" s="26" t="str">
        <f>IF(B986="","",TRIM(IF(AND(C986&lt;&gt;"",D986=""),"Cod inexistent în deviz. ","")&amp;IF(N(G986)&lt;=0,"Lipsește cantitatea. ","")&amp;IF(I986&lt;&gt;"Da","Neconfirmat de beneficiar. ","")&amp;IF(AND(C986&lt;&gt;"",D986&lt;&gt;""),IF(AND(INDEX(Deviz!$H$5:$H$204,MATCH(C986,Deviz!$B$5:$B$204,0))="Suplimentar",INDEX(Deviz!$I$5:$I$204,MATCH(C986,Deviz!$B$5:$B$204,0))&lt;&gt;"Da"),"Suplimentar neaprobat. ",""),"")))</f>
        <v/>
      </c>
    </row>
    <row r="987" spans="1:11" x14ac:dyDescent="0.2">
      <c r="A987" s="1" t="str">
        <f>IF(B987="","",B987&amp;"|"&amp;COUNTIF(INDEX($B:$B,5):B987,B987))</f>
        <v/>
      </c>
      <c r="B987" s="20"/>
      <c r="C987" s="20"/>
      <c r="D987" s="21" t="str">
        <f>IF(C987="","",IFERROR(INDEX(Deviz!$C$5:$C$204,MATCH(C987,Deviz!$B$5:$B$204,0)),""))</f>
        <v/>
      </c>
      <c r="E987" s="22" t="str">
        <f>IF(C987="","",IFERROR(INDEX(Deviz!$D$5:$D$204,MATCH(C987,Deviz!$B$5:$B$204,0)),""))</f>
        <v/>
      </c>
      <c r="F987" s="23" t="str">
        <f>IF(C987="","",IFERROR(INDEX(Deviz!$F$5:$F$204,MATCH(C987,Deviz!$B$5:$B$204,0)),""))</f>
        <v/>
      </c>
      <c r="G987" s="24"/>
      <c r="H987" s="23" t="str">
        <f t="shared" si="15"/>
        <v/>
      </c>
      <c r="I987" s="20"/>
      <c r="J987" s="25"/>
      <c r="K987" s="26" t="str">
        <f>IF(B987="","",TRIM(IF(AND(C987&lt;&gt;"",D987=""),"Cod inexistent în deviz. ","")&amp;IF(N(G987)&lt;=0,"Lipsește cantitatea. ","")&amp;IF(I987&lt;&gt;"Da","Neconfirmat de beneficiar. ","")&amp;IF(AND(C987&lt;&gt;"",D987&lt;&gt;""),IF(AND(INDEX(Deviz!$H$5:$H$204,MATCH(C987,Deviz!$B$5:$B$204,0))="Suplimentar",INDEX(Deviz!$I$5:$I$204,MATCH(C987,Deviz!$B$5:$B$204,0))&lt;&gt;"Da"),"Suplimentar neaprobat. ",""),"")))</f>
        <v/>
      </c>
    </row>
    <row r="988" spans="1:11" x14ac:dyDescent="0.2">
      <c r="A988" s="1" t="str">
        <f>IF(B988="","",B988&amp;"|"&amp;COUNTIF(INDEX($B:$B,5):B988,B988))</f>
        <v/>
      </c>
      <c r="B988" s="20"/>
      <c r="C988" s="20"/>
      <c r="D988" s="21" t="str">
        <f>IF(C988="","",IFERROR(INDEX(Deviz!$C$5:$C$204,MATCH(C988,Deviz!$B$5:$B$204,0)),""))</f>
        <v/>
      </c>
      <c r="E988" s="22" t="str">
        <f>IF(C988="","",IFERROR(INDEX(Deviz!$D$5:$D$204,MATCH(C988,Deviz!$B$5:$B$204,0)),""))</f>
        <v/>
      </c>
      <c r="F988" s="23" t="str">
        <f>IF(C988="","",IFERROR(INDEX(Deviz!$F$5:$F$204,MATCH(C988,Deviz!$B$5:$B$204,0)),""))</f>
        <v/>
      </c>
      <c r="G988" s="24"/>
      <c r="H988" s="23" t="str">
        <f t="shared" si="15"/>
        <v/>
      </c>
      <c r="I988" s="20"/>
      <c r="J988" s="25"/>
      <c r="K988" s="26" t="str">
        <f>IF(B988="","",TRIM(IF(AND(C988&lt;&gt;"",D988=""),"Cod inexistent în deviz. ","")&amp;IF(N(G988)&lt;=0,"Lipsește cantitatea. ","")&amp;IF(I988&lt;&gt;"Da","Neconfirmat de beneficiar. ","")&amp;IF(AND(C988&lt;&gt;"",D988&lt;&gt;""),IF(AND(INDEX(Deviz!$H$5:$H$204,MATCH(C988,Deviz!$B$5:$B$204,0))="Suplimentar",INDEX(Deviz!$I$5:$I$204,MATCH(C988,Deviz!$B$5:$B$204,0))&lt;&gt;"Da"),"Suplimentar neaprobat. ",""),"")))</f>
        <v/>
      </c>
    </row>
    <row r="989" spans="1:11" x14ac:dyDescent="0.2">
      <c r="A989" s="1" t="str">
        <f>IF(B989="","",B989&amp;"|"&amp;COUNTIF(INDEX($B:$B,5):B989,B989))</f>
        <v/>
      </c>
      <c r="B989" s="20"/>
      <c r="C989" s="20"/>
      <c r="D989" s="21" t="str">
        <f>IF(C989="","",IFERROR(INDEX(Deviz!$C$5:$C$204,MATCH(C989,Deviz!$B$5:$B$204,0)),""))</f>
        <v/>
      </c>
      <c r="E989" s="22" t="str">
        <f>IF(C989="","",IFERROR(INDEX(Deviz!$D$5:$D$204,MATCH(C989,Deviz!$B$5:$B$204,0)),""))</f>
        <v/>
      </c>
      <c r="F989" s="23" t="str">
        <f>IF(C989="","",IFERROR(INDEX(Deviz!$F$5:$F$204,MATCH(C989,Deviz!$B$5:$B$204,0)),""))</f>
        <v/>
      </c>
      <c r="G989" s="24"/>
      <c r="H989" s="23" t="str">
        <f t="shared" si="15"/>
        <v/>
      </c>
      <c r="I989" s="20"/>
      <c r="J989" s="25"/>
      <c r="K989" s="26" t="str">
        <f>IF(B989="","",TRIM(IF(AND(C989&lt;&gt;"",D989=""),"Cod inexistent în deviz. ","")&amp;IF(N(G989)&lt;=0,"Lipsește cantitatea. ","")&amp;IF(I989&lt;&gt;"Da","Neconfirmat de beneficiar. ","")&amp;IF(AND(C989&lt;&gt;"",D989&lt;&gt;""),IF(AND(INDEX(Deviz!$H$5:$H$204,MATCH(C989,Deviz!$B$5:$B$204,0))="Suplimentar",INDEX(Deviz!$I$5:$I$204,MATCH(C989,Deviz!$B$5:$B$204,0))&lt;&gt;"Da"),"Suplimentar neaprobat. ",""),"")))</f>
        <v/>
      </c>
    </row>
    <row r="990" spans="1:11" x14ac:dyDescent="0.2">
      <c r="A990" s="1" t="str">
        <f>IF(B990="","",B990&amp;"|"&amp;COUNTIF(INDEX($B:$B,5):B990,B990))</f>
        <v/>
      </c>
      <c r="B990" s="20"/>
      <c r="C990" s="20"/>
      <c r="D990" s="21" t="str">
        <f>IF(C990="","",IFERROR(INDEX(Deviz!$C$5:$C$204,MATCH(C990,Deviz!$B$5:$B$204,0)),""))</f>
        <v/>
      </c>
      <c r="E990" s="22" t="str">
        <f>IF(C990="","",IFERROR(INDEX(Deviz!$D$5:$D$204,MATCH(C990,Deviz!$B$5:$B$204,0)),""))</f>
        <v/>
      </c>
      <c r="F990" s="23" t="str">
        <f>IF(C990="","",IFERROR(INDEX(Deviz!$F$5:$F$204,MATCH(C990,Deviz!$B$5:$B$204,0)),""))</f>
        <v/>
      </c>
      <c r="G990" s="24"/>
      <c r="H990" s="23" t="str">
        <f t="shared" si="15"/>
        <v/>
      </c>
      <c r="I990" s="20"/>
      <c r="J990" s="25"/>
      <c r="K990" s="26" t="str">
        <f>IF(B990="","",TRIM(IF(AND(C990&lt;&gt;"",D990=""),"Cod inexistent în deviz. ","")&amp;IF(N(G990)&lt;=0,"Lipsește cantitatea. ","")&amp;IF(I990&lt;&gt;"Da","Neconfirmat de beneficiar. ","")&amp;IF(AND(C990&lt;&gt;"",D990&lt;&gt;""),IF(AND(INDEX(Deviz!$H$5:$H$204,MATCH(C990,Deviz!$B$5:$B$204,0))="Suplimentar",INDEX(Deviz!$I$5:$I$204,MATCH(C990,Deviz!$B$5:$B$204,0))&lt;&gt;"Da"),"Suplimentar neaprobat. ",""),"")))</f>
        <v/>
      </c>
    </row>
    <row r="991" spans="1:11" x14ac:dyDescent="0.2">
      <c r="A991" s="1" t="str">
        <f>IF(B991="","",B991&amp;"|"&amp;COUNTIF(INDEX($B:$B,5):B991,B991))</f>
        <v/>
      </c>
      <c r="B991" s="20"/>
      <c r="C991" s="20"/>
      <c r="D991" s="21" t="str">
        <f>IF(C991="","",IFERROR(INDEX(Deviz!$C$5:$C$204,MATCH(C991,Deviz!$B$5:$B$204,0)),""))</f>
        <v/>
      </c>
      <c r="E991" s="22" t="str">
        <f>IF(C991="","",IFERROR(INDEX(Deviz!$D$5:$D$204,MATCH(C991,Deviz!$B$5:$B$204,0)),""))</f>
        <v/>
      </c>
      <c r="F991" s="23" t="str">
        <f>IF(C991="","",IFERROR(INDEX(Deviz!$F$5:$F$204,MATCH(C991,Deviz!$B$5:$B$204,0)),""))</f>
        <v/>
      </c>
      <c r="G991" s="24"/>
      <c r="H991" s="23" t="str">
        <f t="shared" si="15"/>
        <v/>
      </c>
      <c r="I991" s="20"/>
      <c r="J991" s="25"/>
      <c r="K991" s="26" t="str">
        <f>IF(B991="","",TRIM(IF(AND(C991&lt;&gt;"",D991=""),"Cod inexistent în deviz. ","")&amp;IF(N(G991)&lt;=0,"Lipsește cantitatea. ","")&amp;IF(I991&lt;&gt;"Da","Neconfirmat de beneficiar. ","")&amp;IF(AND(C991&lt;&gt;"",D991&lt;&gt;""),IF(AND(INDEX(Deviz!$H$5:$H$204,MATCH(C991,Deviz!$B$5:$B$204,0))="Suplimentar",INDEX(Deviz!$I$5:$I$204,MATCH(C991,Deviz!$B$5:$B$204,0))&lt;&gt;"Da"),"Suplimentar neaprobat. ",""),"")))</f>
        <v/>
      </c>
    </row>
    <row r="992" spans="1:11" x14ac:dyDescent="0.2">
      <c r="A992" s="1" t="str">
        <f>IF(B992="","",B992&amp;"|"&amp;COUNTIF(INDEX($B:$B,5):B992,B992))</f>
        <v/>
      </c>
      <c r="B992" s="20"/>
      <c r="C992" s="20"/>
      <c r="D992" s="21" t="str">
        <f>IF(C992="","",IFERROR(INDEX(Deviz!$C$5:$C$204,MATCH(C992,Deviz!$B$5:$B$204,0)),""))</f>
        <v/>
      </c>
      <c r="E992" s="22" t="str">
        <f>IF(C992="","",IFERROR(INDEX(Deviz!$D$5:$D$204,MATCH(C992,Deviz!$B$5:$B$204,0)),""))</f>
        <v/>
      </c>
      <c r="F992" s="23" t="str">
        <f>IF(C992="","",IFERROR(INDEX(Deviz!$F$5:$F$204,MATCH(C992,Deviz!$B$5:$B$204,0)),""))</f>
        <v/>
      </c>
      <c r="G992" s="24"/>
      <c r="H992" s="23" t="str">
        <f t="shared" si="15"/>
        <v/>
      </c>
      <c r="I992" s="20"/>
      <c r="J992" s="25"/>
      <c r="K992" s="26" t="str">
        <f>IF(B992="","",TRIM(IF(AND(C992&lt;&gt;"",D992=""),"Cod inexistent în deviz. ","")&amp;IF(N(G992)&lt;=0,"Lipsește cantitatea. ","")&amp;IF(I992&lt;&gt;"Da","Neconfirmat de beneficiar. ","")&amp;IF(AND(C992&lt;&gt;"",D992&lt;&gt;""),IF(AND(INDEX(Deviz!$H$5:$H$204,MATCH(C992,Deviz!$B$5:$B$204,0))="Suplimentar",INDEX(Deviz!$I$5:$I$204,MATCH(C992,Deviz!$B$5:$B$204,0))&lt;&gt;"Da"),"Suplimentar neaprobat. ",""),"")))</f>
        <v/>
      </c>
    </row>
    <row r="993" spans="1:11" x14ac:dyDescent="0.2">
      <c r="A993" s="1" t="str">
        <f>IF(B993="","",B993&amp;"|"&amp;COUNTIF(INDEX($B:$B,5):B993,B993))</f>
        <v/>
      </c>
      <c r="B993" s="20"/>
      <c r="C993" s="20"/>
      <c r="D993" s="21" t="str">
        <f>IF(C993="","",IFERROR(INDEX(Deviz!$C$5:$C$204,MATCH(C993,Deviz!$B$5:$B$204,0)),""))</f>
        <v/>
      </c>
      <c r="E993" s="22" t="str">
        <f>IF(C993="","",IFERROR(INDEX(Deviz!$D$5:$D$204,MATCH(C993,Deviz!$B$5:$B$204,0)),""))</f>
        <v/>
      </c>
      <c r="F993" s="23" t="str">
        <f>IF(C993="","",IFERROR(INDEX(Deviz!$F$5:$F$204,MATCH(C993,Deviz!$B$5:$B$204,0)),""))</f>
        <v/>
      </c>
      <c r="G993" s="24"/>
      <c r="H993" s="23" t="str">
        <f t="shared" si="15"/>
        <v/>
      </c>
      <c r="I993" s="20"/>
      <c r="J993" s="25"/>
      <c r="K993" s="26" t="str">
        <f>IF(B993="","",TRIM(IF(AND(C993&lt;&gt;"",D993=""),"Cod inexistent în deviz. ","")&amp;IF(N(G993)&lt;=0,"Lipsește cantitatea. ","")&amp;IF(I993&lt;&gt;"Da","Neconfirmat de beneficiar. ","")&amp;IF(AND(C993&lt;&gt;"",D993&lt;&gt;""),IF(AND(INDEX(Deviz!$H$5:$H$204,MATCH(C993,Deviz!$B$5:$B$204,0))="Suplimentar",INDEX(Deviz!$I$5:$I$204,MATCH(C993,Deviz!$B$5:$B$204,0))&lt;&gt;"Da"),"Suplimentar neaprobat. ",""),"")))</f>
        <v/>
      </c>
    </row>
    <row r="994" spans="1:11" x14ac:dyDescent="0.2">
      <c r="A994" s="1" t="str">
        <f>IF(B994="","",B994&amp;"|"&amp;COUNTIF(INDEX($B:$B,5):B994,B994))</f>
        <v/>
      </c>
      <c r="B994" s="20"/>
      <c r="C994" s="20"/>
      <c r="D994" s="21" t="str">
        <f>IF(C994="","",IFERROR(INDEX(Deviz!$C$5:$C$204,MATCH(C994,Deviz!$B$5:$B$204,0)),""))</f>
        <v/>
      </c>
      <c r="E994" s="22" t="str">
        <f>IF(C994="","",IFERROR(INDEX(Deviz!$D$5:$D$204,MATCH(C994,Deviz!$B$5:$B$204,0)),""))</f>
        <v/>
      </c>
      <c r="F994" s="23" t="str">
        <f>IF(C994="","",IFERROR(INDEX(Deviz!$F$5:$F$204,MATCH(C994,Deviz!$B$5:$B$204,0)),""))</f>
        <v/>
      </c>
      <c r="G994" s="24"/>
      <c r="H994" s="23" t="str">
        <f t="shared" si="15"/>
        <v/>
      </c>
      <c r="I994" s="20"/>
      <c r="J994" s="25"/>
      <c r="K994" s="26" t="str">
        <f>IF(B994="","",TRIM(IF(AND(C994&lt;&gt;"",D994=""),"Cod inexistent în deviz. ","")&amp;IF(N(G994)&lt;=0,"Lipsește cantitatea. ","")&amp;IF(I994&lt;&gt;"Da","Neconfirmat de beneficiar. ","")&amp;IF(AND(C994&lt;&gt;"",D994&lt;&gt;""),IF(AND(INDEX(Deviz!$H$5:$H$204,MATCH(C994,Deviz!$B$5:$B$204,0))="Suplimentar",INDEX(Deviz!$I$5:$I$204,MATCH(C994,Deviz!$B$5:$B$204,0))&lt;&gt;"Da"),"Suplimentar neaprobat. ",""),"")))</f>
        <v/>
      </c>
    </row>
    <row r="995" spans="1:11" x14ac:dyDescent="0.2">
      <c r="A995" s="1" t="str">
        <f>IF(B995="","",B995&amp;"|"&amp;COUNTIF(INDEX($B:$B,5):B995,B995))</f>
        <v/>
      </c>
      <c r="B995" s="20"/>
      <c r="C995" s="20"/>
      <c r="D995" s="21" t="str">
        <f>IF(C995="","",IFERROR(INDEX(Deviz!$C$5:$C$204,MATCH(C995,Deviz!$B$5:$B$204,0)),""))</f>
        <v/>
      </c>
      <c r="E995" s="22" t="str">
        <f>IF(C995="","",IFERROR(INDEX(Deviz!$D$5:$D$204,MATCH(C995,Deviz!$B$5:$B$204,0)),""))</f>
        <v/>
      </c>
      <c r="F995" s="23" t="str">
        <f>IF(C995="","",IFERROR(INDEX(Deviz!$F$5:$F$204,MATCH(C995,Deviz!$B$5:$B$204,0)),""))</f>
        <v/>
      </c>
      <c r="G995" s="24"/>
      <c r="H995" s="23" t="str">
        <f t="shared" si="15"/>
        <v/>
      </c>
      <c r="I995" s="20"/>
      <c r="J995" s="25"/>
      <c r="K995" s="26" t="str">
        <f>IF(B995="","",TRIM(IF(AND(C995&lt;&gt;"",D995=""),"Cod inexistent în deviz. ","")&amp;IF(N(G995)&lt;=0,"Lipsește cantitatea. ","")&amp;IF(I995&lt;&gt;"Da","Neconfirmat de beneficiar. ","")&amp;IF(AND(C995&lt;&gt;"",D995&lt;&gt;""),IF(AND(INDEX(Deviz!$H$5:$H$204,MATCH(C995,Deviz!$B$5:$B$204,0))="Suplimentar",INDEX(Deviz!$I$5:$I$204,MATCH(C995,Deviz!$B$5:$B$204,0))&lt;&gt;"Da"),"Suplimentar neaprobat. ",""),"")))</f>
        <v/>
      </c>
    </row>
    <row r="996" spans="1:11" x14ac:dyDescent="0.2">
      <c r="A996" s="1" t="str">
        <f>IF(B996="","",B996&amp;"|"&amp;COUNTIF(INDEX($B:$B,5):B996,B996))</f>
        <v/>
      </c>
      <c r="B996" s="20"/>
      <c r="C996" s="20"/>
      <c r="D996" s="21" t="str">
        <f>IF(C996="","",IFERROR(INDEX(Deviz!$C$5:$C$204,MATCH(C996,Deviz!$B$5:$B$204,0)),""))</f>
        <v/>
      </c>
      <c r="E996" s="22" t="str">
        <f>IF(C996="","",IFERROR(INDEX(Deviz!$D$5:$D$204,MATCH(C996,Deviz!$B$5:$B$204,0)),""))</f>
        <v/>
      </c>
      <c r="F996" s="23" t="str">
        <f>IF(C996="","",IFERROR(INDEX(Deviz!$F$5:$F$204,MATCH(C996,Deviz!$B$5:$B$204,0)),""))</f>
        <v/>
      </c>
      <c r="G996" s="24"/>
      <c r="H996" s="23" t="str">
        <f t="shared" si="15"/>
        <v/>
      </c>
      <c r="I996" s="20"/>
      <c r="J996" s="25"/>
      <c r="K996" s="26" t="str">
        <f>IF(B996="","",TRIM(IF(AND(C996&lt;&gt;"",D996=""),"Cod inexistent în deviz. ","")&amp;IF(N(G996)&lt;=0,"Lipsește cantitatea. ","")&amp;IF(I996&lt;&gt;"Da","Neconfirmat de beneficiar. ","")&amp;IF(AND(C996&lt;&gt;"",D996&lt;&gt;""),IF(AND(INDEX(Deviz!$H$5:$H$204,MATCH(C996,Deviz!$B$5:$B$204,0))="Suplimentar",INDEX(Deviz!$I$5:$I$204,MATCH(C996,Deviz!$B$5:$B$204,0))&lt;&gt;"Da"),"Suplimentar neaprobat. ",""),"")))</f>
        <v/>
      </c>
    </row>
    <row r="997" spans="1:11" x14ac:dyDescent="0.2">
      <c r="A997" s="1" t="str">
        <f>IF(B997="","",B997&amp;"|"&amp;COUNTIF(INDEX($B:$B,5):B997,B997))</f>
        <v/>
      </c>
      <c r="B997" s="20"/>
      <c r="C997" s="20"/>
      <c r="D997" s="21" t="str">
        <f>IF(C997="","",IFERROR(INDEX(Deviz!$C$5:$C$204,MATCH(C997,Deviz!$B$5:$B$204,0)),""))</f>
        <v/>
      </c>
      <c r="E997" s="22" t="str">
        <f>IF(C997="","",IFERROR(INDEX(Deviz!$D$5:$D$204,MATCH(C997,Deviz!$B$5:$B$204,0)),""))</f>
        <v/>
      </c>
      <c r="F997" s="23" t="str">
        <f>IF(C997="","",IFERROR(INDEX(Deviz!$F$5:$F$204,MATCH(C997,Deviz!$B$5:$B$204,0)),""))</f>
        <v/>
      </c>
      <c r="G997" s="24"/>
      <c r="H997" s="23" t="str">
        <f t="shared" si="15"/>
        <v/>
      </c>
      <c r="I997" s="20"/>
      <c r="J997" s="25"/>
      <c r="K997" s="26" t="str">
        <f>IF(B997="","",TRIM(IF(AND(C997&lt;&gt;"",D997=""),"Cod inexistent în deviz. ","")&amp;IF(N(G997)&lt;=0,"Lipsește cantitatea. ","")&amp;IF(I997&lt;&gt;"Da","Neconfirmat de beneficiar. ","")&amp;IF(AND(C997&lt;&gt;"",D997&lt;&gt;""),IF(AND(INDEX(Deviz!$H$5:$H$204,MATCH(C997,Deviz!$B$5:$B$204,0))="Suplimentar",INDEX(Deviz!$I$5:$I$204,MATCH(C997,Deviz!$B$5:$B$204,0))&lt;&gt;"Da"),"Suplimentar neaprobat. ",""),"")))</f>
        <v/>
      </c>
    </row>
    <row r="998" spans="1:11" x14ac:dyDescent="0.2">
      <c r="A998" s="1" t="str">
        <f>IF(B998="","",B998&amp;"|"&amp;COUNTIF(INDEX($B:$B,5):B998,B998))</f>
        <v/>
      </c>
      <c r="B998" s="20"/>
      <c r="C998" s="20"/>
      <c r="D998" s="21" t="str">
        <f>IF(C998="","",IFERROR(INDEX(Deviz!$C$5:$C$204,MATCH(C998,Deviz!$B$5:$B$204,0)),""))</f>
        <v/>
      </c>
      <c r="E998" s="22" t="str">
        <f>IF(C998="","",IFERROR(INDEX(Deviz!$D$5:$D$204,MATCH(C998,Deviz!$B$5:$B$204,0)),""))</f>
        <v/>
      </c>
      <c r="F998" s="23" t="str">
        <f>IF(C998="","",IFERROR(INDEX(Deviz!$F$5:$F$204,MATCH(C998,Deviz!$B$5:$B$204,0)),""))</f>
        <v/>
      </c>
      <c r="G998" s="24"/>
      <c r="H998" s="23" t="str">
        <f t="shared" si="15"/>
        <v/>
      </c>
      <c r="I998" s="20"/>
      <c r="J998" s="25"/>
      <c r="K998" s="26" t="str">
        <f>IF(B998="","",TRIM(IF(AND(C998&lt;&gt;"",D998=""),"Cod inexistent în deviz. ","")&amp;IF(N(G998)&lt;=0,"Lipsește cantitatea. ","")&amp;IF(I998&lt;&gt;"Da","Neconfirmat de beneficiar. ","")&amp;IF(AND(C998&lt;&gt;"",D998&lt;&gt;""),IF(AND(INDEX(Deviz!$H$5:$H$204,MATCH(C998,Deviz!$B$5:$B$204,0))="Suplimentar",INDEX(Deviz!$I$5:$I$204,MATCH(C998,Deviz!$B$5:$B$204,0))&lt;&gt;"Da"),"Suplimentar neaprobat. ",""),"")))</f>
        <v/>
      </c>
    </row>
    <row r="999" spans="1:11" x14ac:dyDescent="0.2">
      <c r="A999" s="1" t="str">
        <f>IF(B999="","",B999&amp;"|"&amp;COUNTIF(INDEX($B:$B,5):B999,B999))</f>
        <v/>
      </c>
      <c r="B999" s="20"/>
      <c r="C999" s="20"/>
      <c r="D999" s="21" t="str">
        <f>IF(C999="","",IFERROR(INDEX(Deviz!$C$5:$C$204,MATCH(C999,Deviz!$B$5:$B$204,0)),""))</f>
        <v/>
      </c>
      <c r="E999" s="22" t="str">
        <f>IF(C999="","",IFERROR(INDEX(Deviz!$D$5:$D$204,MATCH(C999,Deviz!$B$5:$B$204,0)),""))</f>
        <v/>
      </c>
      <c r="F999" s="23" t="str">
        <f>IF(C999="","",IFERROR(INDEX(Deviz!$F$5:$F$204,MATCH(C999,Deviz!$B$5:$B$204,0)),""))</f>
        <v/>
      </c>
      <c r="G999" s="24"/>
      <c r="H999" s="23" t="str">
        <f t="shared" si="15"/>
        <v/>
      </c>
      <c r="I999" s="20"/>
      <c r="J999" s="25"/>
      <c r="K999" s="26" t="str">
        <f>IF(B999="","",TRIM(IF(AND(C999&lt;&gt;"",D999=""),"Cod inexistent în deviz. ","")&amp;IF(N(G999)&lt;=0,"Lipsește cantitatea. ","")&amp;IF(I999&lt;&gt;"Da","Neconfirmat de beneficiar. ","")&amp;IF(AND(C999&lt;&gt;"",D999&lt;&gt;""),IF(AND(INDEX(Deviz!$H$5:$H$204,MATCH(C999,Deviz!$B$5:$B$204,0))="Suplimentar",INDEX(Deviz!$I$5:$I$204,MATCH(C999,Deviz!$B$5:$B$204,0))&lt;&gt;"Da"),"Suplimentar neaprobat. ",""),"")))</f>
        <v/>
      </c>
    </row>
    <row r="1000" spans="1:11" x14ac:dyDescent="0.2">
      <c r="A1000" s="1" t="str">
        <f>IF(B1000="","",B1000&amp;"|"&amp;COUNTIF(INDEX($B:$B,5):B1000,B1000))</f>
        <v/>
      </c>
      <c r="B1000" s="20"/>
      <c r="C1000" s="20"/>
      <c r="D1000" s="21" t="str">
        <f>IF(C1000="","",IFERROR(INDEX(Deviz!$C$5:$C$204,MATCH(C1000,Deviz!$B$5:$B$204,0)),""))</f>
        <v/>
      </c>
      <c r="E1000" s="22" t="str">
        <f>IF(C1000="","",IFERROR(INDEX(Deviz!$D$5:$D$204,MATCH(C1000,Deviz!$B$5:$B$204,0)),""))</f>
        <v/>
      </c>
      <c r="F1000" s="23" t="str">
        <f>IF(C1000="","",IFERROR(INDEX(Deviz!$F$5:$F$204,MATCH(C1000,Deviz!$B$5:$B$204,0)),""))</f>
        <v/>
      </c>
      <c r="G1000" s="24"/>
      <c r="H1000" s="23" t="str">
        <f t="shared" si="15"/>
        <v/>
      </c>
      <c r="I1000" s="20"/>
      <c r="J1000" s="25"/>
      <c r="K1000" s="26" t="str">
        <f>IF(B1000="","",TRIM(IF(AND(C1000&lt;&gt;"",D1000=""),"Cod inexistent în deviz. ","")&amp;IF(N(G1000)&lt;=0,"Lipsește cantitatea. ","")&amp;IF(I1000&lt;&gt;"Da","Neconfirmat de beneficiar. ","")&amp;IF(AND(C1000&lt;&gt;"",D1000&lt;&gt;""),IF(AND(INDEX(Deviz!$H$5:$H$204,MATCH(C1000,Deviz!$B$5:$B$204,0))="Suplimentar",INDEX(Deviz!$I$5:$I$204,MATCH(C1000,Deviz!$B$5:$B$204,0))&lt;&gt;"Da"),"Suplimentar neaprobat. ",""),"")))</f>
        <v/>
      </c>
    </row>
    <row r="1001" spans="1:11" x14ac:dyDescent="0.2">
      <c r="A1001" s="1" t="str">
        <f>IF(B1001="","",B1001&amp;"|"&amp;COUNTIF(INDEX($B:$B,5):B1001,B1001))</f>
        <v/>
      </c>
      <c r="B1001" s="20"/>
      <c r="C1001" s="20"/>
      <c r="D1001" s="21" t="str">
        <f>IF(C1001="","",IFERROR(INDEX(Deviz!$C$5:$C$204,MATCH(C1001,Deviz!$B$5:$B$204,0)),""))</f>
        <v/>
      </c>
      <c r="E1001" s="22" t="str">
        <f>IF(C1001="","",IFERROR(INDEX(Deviz!$D$5:$D$204,MATCH(C1001,Deviz!$B$5:$B$204,0)),""))</f>
        <v/>
      </c>
      <c r="F1001" s="23" t="str">
        <f>IF(C1001="","",IFERROR(INDEX(Deviz!$F$5:$F$204,MATCH(C1001,Deviz!$B$5:$B$204,0)),""))</f>
        <v/>
      </c>
      <c r="G1001" s="24"/>
      <c r="H1001" s="23" t="str">
        <f t="shared" si="15"/>
        <v/>
      </c>
      <c r="I1001" s="20"/>
      <c r="J1001" s="25"/>
      <c r="K1001" s="26" t="str">
        <f>IF(B1001="","",TRIM(IF(AND(C1001&lt;&gt;"",D1001=""),"Cod inexistent în deviz. ","")&amp;IF(N(G1001)&lt;=0,"Lipsește cantitatea. ","")&amp;IF(I1001&lt;&gt;"Da","Neconfirmat de beneficiar. ","")&amp;IF(AND(C1001&lt;&gt;"",D1001&lt;&gt;""),IF(AND(INDEX(Deviz!$H$5:$H$204,MATCH(C1001,Deviz!$B$5:$B$204,0))="Suplimentar",INDEX(Deviz!$I$5:$I$204,MATCH(C1001,Deviz!$B$5:$B$204,0))&lt;&gt;"Da"),"Suplimentar neaprobat. ",""),"")))</f>
        <v/>
      </c>
    </row>
    <row r="1002" spans="1:11" x14ac:dyDescent="0.2">
      <c r="A1002" s="1" t="str">
        <f>IF(B1002="","",B1002&amp;"|"&amp;COUNTIF(INDEX($B:$B,5):B1002,B1002))</f>
        <v/>
      </c>
      <c r="B1002" s="20"/>
      <c r="C1002" s="20"/>
      <c r="D1002" s="21" t="str">
        <f>IF(C1002="","",IFERROR(INDEX(Deviz!$C$5:$C$204,MATCH(C1002,Deviz!$B$5:$B$204,0)),""))</f>
        <v/>
      </c>
      <c r="E1002" s="22" t="str">
        <f>IF(C1002="","",IFERROR(INDEX(Deviz!$D$5:$D$204,MATCH(C1002,Deviz!$B$5:$B$204,0)),""))</f>
        <v/>
      </c>
      <c r="F1002" s="23" t="str">
        <f>IF(C1002="","",IFERROR(INDEX(Deviz!$F$5:$F$204,MATCH(C1002,Deviz!$B$5:$B$204,0)),""))</f>
        <v/>
      </c>
      <c r="G1002" s="24"/>
      <c r="H1002" s="23" t="str">
        <f t="shared" si="15"/>
        <v/>
      </c>
      <c r="I1002" s="20"/>
      <c r="J1002" s="25"/>
      <c r="K1002" s="26" t="str">
        <f>IF(B1002="","",TRIM(IF(AND(C1002&lt;&gt;"",D1002=""),"Cod inexistent în deviz. ","")&amp;IF(N(G1002)&lt;=0,"Lipsește cantitatea. ","")&amp;IF(I1002&lt;&gt;"Da","Neconfirmat de beneficiar. ","")&amp;IF(AND(C1002&lt;&gt;"",D1002&lt;&gt;""),IF(AND(INDEX(Deviz!$H$5:$H$204,MATCH(C1002,Deviz!$B$5:$B$204,0))="Suplimentar",INDEX(Deviz!$I$5:$I$204,MATCH(C1002,Deviz!$B$5:$B$204,0))&lt;&gt;"Da"),"Suplimentar neaprobat. ",""),"")))</f>
        <v/>
      </c>
    </row>
    <row r="1003" spans="1:11" x14ac:dyDescent="0.2">
      <c r="A1003" s="1" t="str">
        <f>IF(B1003="","",B1003&amp;"|"&amp;COUNTIF(INDEX($B:$B,5):B1003,B1003))</f>
        <v/>
      </c>
      <c r="B1003" s="20"/>
      <c r="C1003" s="20"/>
      <c r="D1003" s="21" t="str">
        <f>IF(C1003="","",IFERROR(INDEX(Deviz!$C$5:$C$204,MATCH(C1003,Deviz!$B$5:$B$204,0)),""))</f>
        <v/>
      </c>
      <c r="E1003" s="22" t="str">
        <f>IF(C1003="","",IFERROR(INDEX(Deviz!$D$5:$D$204,MATCH(C1003,Deviz!$B$5:$B$204,0)),""))</f>
        <v/>
      </c>
      <c r="F1003" s="23" t="str">
        <f>IF(C1003="","",IFERROR(INDEX(Deviz!$F$5:$F$204,MATCH(C1003,Deviz!$B$5:$B$204,0)),""))</f>
        <v/>
      </c>
      <c r="G1003" s="24"/>
      <c r="H1003" s="23" t="str">
        <f t="shared" si="15"/>
        <v/>
      </c>
      <c r="I1003" s="20"/>
      <c r="J1003" s="25"/>
      <c r="K1003" s="26" t="str">
        <f>IF(B1003="","",TRIM(IF(AND(C1003&lt;&gt;"",D1003=""),"Cod inexistent în deviz. ","")&amp;IF(N(G1003)&lt;=0,"Lipsește cantitatea. ","")&amp;IF(I1003&lt;&gt;"Da","Neconfirmat de beneficiar. ","")&amp;IF(AND(C1003&lt;&gt;"",D1003&lt;&gt;""),IF(AND(INDEX(Deviz!$H$5:$H$204,MATCH(C1003,Deviz!$B$5:$B$204,0))="Suplimentar",INDEX(Deviz!$I$5:$I$204,MATCH(C1003,Deviz!$B$5:$B$204,0))&lt;&gt;"Da"),"Suplimentar neaprobat. ",""),"")))</f>
        <v/>
      </c>
    </row>
    <row r="1004" spans="1:11" x14ac:dyDescent="0.2">
      <c r="A1004" s="1" t="str">
        <f>IF(B1004="","",B1004&amp;"|"&amp;COUNTIF(INDEX($B:$B,5):B1004,B1004))</f>
        <v/>
      </c>
      <c r="B1004" s="20"/>
      <c r="C1004" s="20"/>
      <c r="D1004" s="21" t="str">
        <f>IF(C1004="","",IFERROR(INDEX(Deviz!$C$5:$C$204,MATCH(C1004,Deviz!$B$5:$B$204,0)),""))</f>
        <v/>
      </c>
      <c r="E1004" s="22" t="str">
        <f>IF(C1004="","",IFERROR(INDEX(Deviz!$D$5:$D$204,MATCH(C1004,Deviz!$B$5:$B$204,0)),""))</f>
        <v/>
      </c>
      <c r="F1004" s="23" t="str">
        <f>IF(C1004="","",IFERROR(INDEX(Deviz!$F$5:$F$204,MATCH(C1004,Deviz!$B$5:$B$204,0)),""))</f>
        <v/>
      </c>
      <c r="G1004" s="24"/>
      <c r="H1004" s="23" t="str">
        <f t="shared" si="15"/>
        <v/>
      </c>
      <c r="I1004" s="20"/>
      <c r="J1004" s="25"/>
      <c r="K1004" s="26" t="str">
        <f>IF(B1004="","",TRIM(IF(AND(C1004&lt;&gt;"",D1004=""),"Cod inexistent în deviz. ","")&amp;IF(N(G1004)&lt;=0,"Lipsește cantitatea. ","")&amp;IF(I1004&lt;&gt;"Da","Neconfirmat de beneficiar. ","")&amp;IF(AND(C1004&lt;&gt;"",D1004&lt;&gt;""),IF(AND(INDEX(Deviz!$H$5:$H$204,MATCH(C1004,Deviz!$B$5:$B$204,0))="Suplimentar",INDEX(Deviz!$I$5:$I$204,MATCH(C1004,Deviz!$B$5:$B$204,0))&lt;&gt;"Da"),"Suplimentar neaprobat. ",""),"")))</f>
        <v/>
      </c>
    </row>
    <row r="1005" spans="1:11" x14ac:dyDescent="0.2">
      <c r="A1005" s="1" t="str">
        <f>IF(B1005="","",B1005&amp;"|"&amp;COUNTIF(INDEX($B:$B,5):B1005,B1005))</f>
        <v/>
      </c>
      <c r="B1005" s="20"/>
      <c r="C1005" s="20"/>
      <c r="D1005" s="21" t="str">
        <f>IF(C1005="","",IFERROR(INDEX(Deviz!$C$5:$C$204,MATCH(C1005,Deviz!$B$5:$B$204,0)),""))</f>
        <v/>
      </c>
      <c r="E1005" s="22" t="str">
        <f>IF(C1005="","",IFERROR(INDEX(Deviz!$D$5:$D$204,MATCH(C1005,Deviz!$B$5:$B$204,0)),""))</f>
        <v/>
      </c>
      <c r="F1005" s="23" t="str">
        <f>IF(C1005="","",IFERROR(INDEX(Deviz!$F$5:$F$204,MATCH(C1005,Deviz!$B$5:$B$204,0)),""))</f>
        <v/>
      </c>
      <c r="G1005" s="24"/>
      <c r="H1005" s="23" t="str">
        <f t="shared" si="15"/>
        <v/>
      </c>
      <c r="I1005" s="20"/>
      <c r="J1005" s="25"/>
      <c r="K1005" s="26" t="str">
        <f>IF(B1005="","",TRIM(IF(AND(C1005&lt;&gt;"",D1005=""),"Cod inexistent în deviz. ","")&amp;IF(N(G1005)&lt;=0,"Lipsește cantitatea. ","")&amp;IF(I1005&lt;&gt;"Da","Neconfirmat de beneficiar. ","")&amp;IF(AND(C1005&lt;&gt;"",D1005&lt;&gt;""),IF(AND(INDEX(Deviz!$H$5:$H$204,MATCH(C1005,Deviz!$B$5:$B$204,0))="Suplimentar",INDEX(Deviz!$I$5:$I$204,MATCH(C1005,Deviz!$B$5:$B$204,0))&lt;&gt;"Da"),"Suplimentar neaprobat. ",""),"")))</f>
        <v/>
      </c>
    </row>
    <row r="1006" spans="1:11" x14ac:dyDescent="0.2">
      <c r="A1006" s="1" t="str">
        <f>IF(B1006="","",B1006&amp;"|"&amp;COUNTIF(INDEX($B:$B,5):B1006,B1006))</f>
        <v/>
      </c>
      <c r="B1006" s="20"/>
      <c r="C1006" s="20"/>
      <c r="D1006" s="21" t="str">
        <f>IF(C1006="","",IFERROR(INDEX(Deviz!$C$5:$C$204,MATCH(C1006,Deviz!$B$5:$B$204,0)),""))</f>
        <v/>
      </c>
      <c r="E1006" s="22" t="str">
        <f>IF(C1006="","",IFERROR(INDEX(Deviz!$D$5:$D$204,MATCH(C1006,Deviz!$B$5:$B$204,0)),""))</f>
        <v/>
      </c>
      <c r="F1006" s="23" t="str">
        <f>IF(C1006="","",IFERROR(INDEX(Deviz!$F$5:$F$204,MATCH(C1006,Deviz!$B$5:$B$204,0)),""))</f>
        <v/>
      </c>
      <c r="G1006" s="24"/>
      <c r="H1006" s="23" t="str">
        <f t="shared" si="15"/>
        <v/>
      </c>
      <c r="I1006" s="20"/>
      <c r="J1006" s="25"/>
      <c r="K1006" s="26" t="str">
        <f>IF(B1006="","",TRIM(IF(AND(C1006&lt;&gt;"",D1006=""),"Cod inexistent în deviz. ","")&amp;IF(N(G1006)&lt;=0,"Lipsește cantitatea. ","")&amp;IF(I1006&lt;&gt;"Da","Neconfirmat de beneficiar. ","")&amp;IF(AND(C1006&lt;&gt;"",D1006&lt;&gt;""),IF(AND(INDEX(Deviz!$H$5:$H$204,MATCH(C1006,Deviz!$B$5:$B$204,0))="Suplimentar",INDEX(Deviz!$I$5:$I$204,MATCH(C1006,Deviz!$B$5:$B$204,0))&lt;&gt;"Da"),"Suplimentar neaprobat. ",""),"")))</f>
        <v/>
      </c>
    </row>
    <row r="1007" spans="1:11" x14ac:dyDescent="0.2">
      <c r="A1007" s="1" t="str">
        <f>IF(B1007="","",B1007&amp;"|"&amp;COUNTIF(INDEX($B:$B,5):B1007,B1007))</f>
        <v/>
      </c>
      <c r="B1007" s="20"/>
      <c r="C1007" s="20"/>
      <c r="D1007" s="21" t="str">
        <f>IF(C1007="","",IFERROR(INDEX(Deviz!$C$5:$C$204,MATCH(C1007,Deviz!$B$5:$B$204,0)),""))</f>
        <v/>
      </c>
      <c r="E1007" s="22" t="str">
        <f>IF(C1007="","",IFERROR(INDEX(Deviz!$D$5:$D$204,MATCH(C1007,Deviz!$B$5:$B$204,0)),""))</f>
        <v/>
      </c>
      <c r="F1007" s="23" t="str">
        <f>IF(C1007="","",IFERROR(INDEX(Deviz!$F$5:$F$204,MATCH(C1007,Deviz!$B$5:$B$204,0)),""))</f>
        <v/>
      </c>
      <c r="G1007" s="24"/>
      <c r="H1007" s="23" t="str">
        <f t="shared" si="15"/>
        <v/>
      </c>
      <c r="I1007" s="20"/>
      <c r="J1007" s="25"/>
      <c r="K1007" s="26" t="str">
        <f>IF(B1007="","",TRIM(IF(AND(C1007&lt;&gt;"",D1007=""),"Cod inexistent în deviz. ","")&amp;IF(N(G1007)&lt;=0,"Lipsește cantitatea. ","")&amp;IF(I1007&lt;&gt;"Da","Neconfirmat de beneficiar. ","")&amp;IF(AND(C1007&lt;&gt;"",D1007&lt;&gt;""),IF(AND(INDEX(Deviz!$H$5:$H$204,MATCH(C1007,Deviz!$B$5:$B$204,0))="Suplimentar",INDEX(Deviz!$I$5:$I$204,MATCH(C1007,Deviz!$B$5:$B$204,0))&lt;&gt;"Da"),"Suplimentar neaprobat. ",""),"")))</f>
        <v/>
      </c>
    </row>
    <row r="1008" spans="1:11" x14ac:dyDescent="0.2">
      <c r="A1008" s="1" t="str">
        <f>IF(B1008="","",B1008&amp;"|"&amp;COUNTIF(INDEX($B:$B,5):B1008,B1008))</f>
        <v/>
      </c>
      <c r="B1008" s="20"/>
      <c r="C1008" s="20"/>
      <c r="D1008" s="21" t="str">
        <f>IF(C1008="","",IFERROR(INDEX(Deviz!$C$5:$C$204,MATCH(C1008,Deviz!$B$5:$B$204,0)),""))</f>
        <v/>
      </c>
      <c r="E1008" s="22" t="str">
        <f>IF(C1008="","",IFERROR(INDEX(Deviz!$D$5:$D$204,MATCH(C1008,Deviz!$B$5:$B$204,0)),""))</f>
        <v/>
      </c>
      <c r="F1008" s="23" t="str">
        <f>IF(C1008="","",IFERROR(INDEX(Deviz!$F$5:$F$204,MATCH(C1008,Deviz!$B$5:$B$204,0)),""))</f>
        <v/>
      </c>
      <c r="G1008" s="24"/>
      <c r="H1008" s="23" t="str">
        <f t="shared" si="15"/>
        <v/>
      </c>
      <c r="I1008" s="20"/>
      <c r="J1008" s="25"/>
      <c r="K1008" s="26" t="str">
        <f>IF(B1008="","",TRIM(IF(AND(C1008&lt;&gt;"",D1008=""),"Cod inexistent în deviz. ","")&amp;IF(N(G1008)&lt;=0,"Lipsește cantitatea. ","")&amp;IF(I1008&lt;&gt;"Da","Neconfirmat de beneficiar. ","")&amp;IF(AND(C1008&lt;&gt;"",D1008&lt;&gt;""),IF(AND(INDEX(Deviz!$H$5:$H$204,MATCH(C1008,Deviz!$B$5:$B$204,0))="Suplimentar",INDEX(Deviz!$I$5:$I$204,MATCH(C1008,Deviz!$B$5:$B$204,0))&lt;&gt;"Da"),"Suplimentar neaprobat. ",""),"")))</f>
        <v/>
      </c>
    </row>
    <row r="1009" spans="1:11" x14ac:dyDescent="0.2">
      <c r="A1009" s="1" t="str">
        <f>IF(B1009="","",B1009&amp;"|"&amp;COUNTIF(INDEX($B:$B,5):B1009,B1009))</f>
        <v/>
      </c>
      <c r="B1009" s="20"/>
      <c r="C1009" s="20"/>
      <c r="D1009" s="21" t="str">
        <f>IF(C1009="","",IFERROR(INDEX(Deviz!$C$5:$C$204,MATCH(C1009,Deviz!$B$5:$B$204,0)),""))</f>
        <v/>
      </c>
      <c r="E1009" s="22" t="str">
        <f>IF(C1009="","",IFERROR(INDEX(Deviz!$D$5:$D$204,MATCH(C1009,Deviz!$B$5:$B$204,0)),""))</f>
        <v/>
      </c>
      <c r="F1009" s="23" t="str">
        <f>IF(C1009="","",IFERROR(INDEX(Deviz!$F$5:$F$204,MATCH(C1009,Deviz!$B$5:$B$204,0)),""))</f>
        <v/>
      </c>
      <c r="G1009" s="24"/>
      <c r="H1009" s="23" t="str">
        <f t="shared" si="15"/>
        <v/>
      </c>
      <c r="I1009" s="20"/>
      <c r="J1009" s="25"/>
      <c r="K1009" s="26" t="str">
        <f>IF(B1009="","",TRIM(IF(AND(C1009&lt;&gt;"",D1009=""),"Cod inexistent în deviz. ","")&amp;IF(N(G1009)&lt;=0,"Lipsește cantitatea. ","")&amp;IF(I1009&lt;&gt;"Da","Neconfirmat de beneficiar. ","")&amp;IF(AND(C1009&lt;&gt;"",D1009&lt;&gt;""),IF(AND(INDEX(Deviz!$H$5:$H$204,MATCH(C1009,Deviz!$B$5:$B$204,0))="Suplimentar",INDEX(Deviz!$I$5:$I$204,MATCH(C1009,Deviz!$B$5:$B$204,0))&lt;&gt;"Da"),"Suplimentar neaprobat. ",""),"")))</f>
        <v/>
      </c>
    </row>
    <row r="1010" spans="1:11" x14ac:dyDescent="0.2">
      <c r="A1010" s="1" t="str">
        <f>IF(B1010="","",B1010&amp;"|"&amp;COUNTIF(INDEX($B:$B,5):B1010,B1010))</f>
        <v/>
      </c>
      <c r="B1010" s="20"/>
      <c r="C1010" s="20"/>
      <c r="D1010" s="21" t="str">
        <f>IF(C1010="","",IFERROR(INDEX(Deviz!$C$5:$C$204,MATCH(C1010,Deviz!$B$5:$B$204,0)),""))</f>
        <v/>
      </c>
      <c r="E1010" s="22" t="str">
        <f>IF(C1010="","",IFERROR(INDEX(Deviz!$D$5:$D$204,MATCH(C1010,Deviz!$B$5:$B$204,0)),""))</f>
        <v/>
      </c>
      <c r="F1010" s="23" t="str">
        <f>IF(C1010="","",IFERROR(INDEX(Deviz!$F$5:$F$204,MATCH(C1010,Deviz!$B$5:$B$204,0)),""))</f>
        <v/>
      </c>
      <c r="G1010" s="24"/>
      <c r="H1010" s="23" t="str">
        <f t="shared" si="15"/>
        <v/>
      </c>
      <c r="I1010" s="20"/>
      <c r="J1010" s="25"/>
      <c r="K1010" s="26" t="str">
        <f>IF(B1010="","",TRIM(IF(AND(C1010&lt;&gt;"",D1010=""),"Cod inexistent în deviz. ","")&amp;IF(N(G1010)&lt;=0,"Lipsește cantitatea. ","")&amp;IF(I1010&lt;&gt;"Da","Neconfirmat de beneficiar. ","")&amp;IF(AND(C1010&lt;&gt;"",D1010&lt;&gt;""),IF(AND(INDEX(Deviz!$H$5:$H$204,MATCH(C1010,Deviz!$B$5:$B$204,0))="Suplimentar",INDEX(Deviz!$I$5:$I$204,MATCH(C1010,Deviz!$B$5:$B$204,0))&lt;&gt;"Da"),"Suplimentar neaprobat. ",""),"")))</f>
        <v/>
      </c>
    </row>
    <row r="1011" spans="1:11" x14ac:dyDescent="0.2">
      <c r="A1011" s="1" t="str">
        <f>IF(B1011="","",B1011&amp;"|"&amp;COUNTIF(INDEX($B:$B,5):B1011,B1011))</f>
        <v/>
      </c>
      <c r="B1011" s="20"/>
      <c r="C1011" s="20"/>
      <c r="D1011" s="21" t="str">
        <f>IF(C1011="","",IFERROR(INDEX(Deviz!$C$5:$C$204,MATCH(C1011,Deviz!$B$5:$B$204,0)),""))</f>
        <v/>
      </c>
      <c r="E1011" s="22" t="str">
        <f>IF(C1011="","",IFERROR(INDEX(Deviz!$D$5:$D$204,MATCH(C1011,Deviz!$B$5:$B$204,0)),""))</f>
        <v/>
      </c>
      <c r="F1011" s="23" t="str">
        <f>IF(C1011="","",IFERROR(INDEX(Deviz!$F$5:$F$204,MATCH(C1011,Deviz!$B$5:$B$204,0)),""))</f>
        <v/>
      </c>
      <c r="G1011" s="24"/>
      <c r="H1011" s="23" t="str">
        <f t="shared" si="15"/>
        <v/>
      </c>
      <c r="I1011" s="20"/>
      <c r="J1011" s="25"/>
      <c r="K1011" s="26" t="str">
        <f>IF(B1011="","",TRIM(IF(AND(C1011&lt;&gt;"",D1011=""),"Cod inexistent în deviz. ","")&amp;IF(N(G1011)&lt;=0,"Lipsește cantitatea. ","")&amp;IF(I1011&lt;&gt;"Da","Neconfirmat de beneficiar. ","")&amp;IF(AND(C1011&lt;&gt;"",D1011&lt;&gt;""),IF(AND(INDEX(Deviz!$H$5:$H$204,MATCH(C1011,Deviz!$B$5:$B$204,0))="Suplimentar",INDEX(Deviz!$I$5:$I$204,MATCH(C1011,Deviz!$B$5:$B$204,0))&lt;&gt;"Da"),"Suplimentar neaprobat. ",""),"")))</f>
        <v/>
      </c>
    </row>
    <row r="1012" spans="1:11" x14ac:dyDescent="0.2">
      <c r="A1012" s="1" t="str">
        <f>IF(B1012="","",B1012&amp;"|"&amp;COUNTIF(INDEX($B:$B,5):B1012,B1012))</f>
        <v/>
      </c>
      <c r="B1012" s="20"/>
      <c r="C1012" s="20"/>
      <c r="D1012" s="21" t="str">
        <f>IF(C1012="","",IFERROR(INDEX(Deviz!$C$5:$C$204,MATCH(C1012,Deviz!$B$5:$B$204,0)),""))</f>
        <v/>
      </c>
      <c r="E1012" s="22" t="str">
        <f>IF(C1012="","",IFERROR(INDEX(Deviz!$D$5:$D$204,MATCH(C1012,Deviz!$B$5:$B$204,0)),""))</f>
        <v/>
      </c>
      <c r="F1012" s="23" t="str">
        <f>IF(C1012="","",IFERROR(INDEX(Deviz!$F$5:$F$204,MATCH(C1012,Deviz!$B$5:$B$204,0)),""))</f>
        <v/>
      </c>
      <c r="G1012" s="24"/>
      <c r="H1012" s="23" t="str">
        <f t="shared" si="15"/>
        <v/>
      </c>
      <c r="I1012" s="20"/>
      <c r="J1012" s="25"/>
      <c r="K1012" s="26" t="str">
        <f>IF(B1012="","",TRIM(IF(AND(C1012&lt;&gt;"",D1012=""),"Cod inexistent în deviz. ","")&amp;IF(N(G1012)&lt;=0,"Lipsește cantitatea. ","")&amp;IF(I1012&lt;&gt;"Da","Neconfirmat de beneficiar. ","")&amp;IF(AND(C1012&lt;&gt;"",D1012&lt;&gt;""),IF(AND(INDEX(Deviz!$H$5:$H$204,MATCH(C1012,Deviz!$B$5:$B$204,0))="Suplimentar",INDEX(Deviz!$I$5:$I$204,MATCH(C1012,Deviz!$B$5:$B$204,0))&lt;&gt;"Da"),"Suplimentar neaprobat. ",""),"")))</f>
        <v/>
      </c>
    </row>
    <row r="1013" spans="1:11" x14ac:dyDescent="0.2">
      <c r="A1013" s="1" t="str">
        <f>IF(B1013="","",B1013&amp;"|"&amp;COUNTIF(INDEX($B:$B,5):B1013,B1013))</f>
        <v/>
      </c>
      <c r="B1013" s="20"/>
      <c r="C1013" s="20"/>
      <c r="D1013" s="21" t="str">
        <f>IF(C1013="","",IFERROR(INDEX(Deviz!$C$5:$C$204,MATCH(C1013,Deviz!$B$5:$B$204,0)),""))</f>
        <v/>
      </c>
      <c r="E1013" s="22" t="str">
        <f>IF(C1013="","",IFERROR(INDEX(Deviz!$D$5:$D$204,MATCH(C1013,Deviz!$B$5:$B$204,0)),""))</f>
        <v/>
      </c>
      <c r="F1013" s="23" t="str">
        <f>IF(C1013="","",IFERROR(INDEX(Deviz!$F$5:$F$204,MATCH(C1013,Deviz!$B$5:$B$204,0)),""))</f>
        <v/>
      </c>
      <c r="G1013" s="24"/>
      <c r="H1013" s="23" t="str">
        <f t="shared" si="15"/>
        <v/>
      </c>
      <c r="I1013" s="20"/>
      <c r="J1013" s="25"/>
      <c r="K1013" s="26" t="str">
        <f>IF(B1013="","",TRIM(IF(AND(C1013&lt;&gt;"",D1013=""),"Cod inexistent în deviz. ","")&amp;IF(N(G1013)&lt;=0,"Lipsește cantitatea. ","")&amp;IF(I1013&lt;&gt;"Da","Neconfirmat de beneficiar. ","")&amp;IF(AND(C1013&lt;&gt;"",D1013&lt;&gt;""),IF(AND(INDEX(Deviz!$H$5:$H$204,MATCH(C1013,Deviz!$B$5:$B$204,0))="Suplimentar",INDEX(Deviz!$I$5:$I$204,MATCH(C1013,Deviz!$B$5:$B$204,0))&lt;&gt;"Da"),"Suplimentar neaprobat. ",""),"")))</f>
        <v/>
      </c>
    </row>
    <row r="1014" spans="1:11" x14ac:dyDescent="0.2">
      <c r="A1014" s="1" t="str">
        <f>IF(B1014="","",B1014&amp;"|"&amp;COUNTIF(INDEX($B:$B,5):B1014,B1014))</f>
        <v/>
      </c>
      <c r="B1014" s="20"/>
      <c r="C1014" s="20"/>
      <c r="D1014" s="21" t="str">
        <f>IF(C1014="","",IFERROR(INDEX(Deviz!$C$5:$C$204,MATCH(C1014,Deviz!$B$5:$B$204,0)),""))</f>
        <v/>
      </c>
      <c r="E1014" s="22" t="str">
        <f>IF(C1014="","",IFERROR(INDEX(Deviz!$D$5:$D$204,MATCH(C1014,Deviz!$B$5:$B$204,0)),""))</f>
        <v/>
      </c>
      <c r="F1014" s="23" t="str">
        <f>IF(C1014="","",IFERROR(INDEX(Deviz!$F$5:$F$204,MATCH(C1014,Deviz!$B$5:$B$204,0)),""))</f>
        <v/>
      </c>
      <c r="G1014" s="24"/>
      <c r="H1014" s="23" t="str">
        <f t="shared" si="15"/>
        <v/>
      </c>
      <c r="I1014" s="20"/>
      <c r="J1014" s="25"/>
      <c r="K1014" s="26" t="str">
        <f>IF(B1014="","",TRIM(IF(AND(C1014&lt;&gt;"",D1014=""),"Cod inexistent în deviz. ","")&amp;IF(N(G1014)&lt;=0,"Lipsește cantitatea. ","")&amp;IF(I1014&lt;&gt;"Da","Neconfirmat de beneficiar. ","")&amp;IF(AND(C1014&lt;&gt;"",D1014&lt;&gt;""),IF(AND(INDEX(Deviz!$H$5:$H$204,MATCH(C1014,Deviz!$B$5:$B$204,0))="Suplimentar",INDEX(Deviz!$I$5:$I$204,MATCH(C1014,Deviz!$B$5:$B$204,0))&lt;&gt;"Da"),"Suplimentar neaprobat. ",""),"")))</f>
        <v/>
      </c>
    </row>
    <row r="1015" spans="1:11" x14ac:dyDescent="0.2">
      <c r="A1015" s="1" t="str">
        <f>IF(B1015="","",B1015&amp;"|"&amp;COUNTIF(INDEX($B:$B,5):B1015,B1015))</f>
        <v/>
      </c>
      <c r="B1015" s="20"/>
      <c r="C1015" s="20"/>
      <c r="D1015" s="21" t="str">
        <f>IF(C1015="","",IFERROR(INDEX(Deviz!$C$5:$C$204,MATCH(C1015,Deviz!$B$5:$B$204,0)),""))</f>
        <v/>
      </c>
      <c r="E1015" s="22" t="str">
        <f>IF(C1015="","",IFERROR(INDEX(Deviz!$D$5:$D$204,MATCH(C1015,Deviz!$B$5:$B$204,0)),""))</f>
        <v/>
      </c>
      <c r="F1015" s="23" t="str">
        <f>IF(C1015="","",IFERROR(INDEX(Deviz!$F$5:$F$204,MATCH(C1015,Deviz!$B$5:$B$204,0)),""))</f>
        <v/>
      </c>
      <c r="G1015" s="24"/>
      <c r="H1015" s="23" t="str">
        <f t="shared" si="15"/>
        <v/>
      </c>
      <c r="I1015" s="20"/>
      <c r="J1015" s="25"/>
      <c r="K1015" s="26" t="str">
        <f>IF(B1015="","",TRIM(IF(AND(C1015&lt;&gt;"",D1015=""),"Cod inexistent în deviz. ","")&amp;IF(N(G1015)&lt;=0,"Lipsește cantitatea. ","")&amp;IF(I1015&lt;&gt;"Da","Neconfirmat de beneficiar. ","")&amp;IF(AND(C1015&lt;&gt;"",D1015&lt;&gt;""),IF(AND(INDEX(Deviz!$H$5:$H$204,MATCH(C1015,Deviz!$B$5:$B$204,0))="Suplimentar",INDEX(Deviz!$I$5:$I$204,MATCH(C1015,Deviz!$B$5:$B$204,0))&lt;&gt;"Da"),"Suplimentar neaprobat. ",""),"")))</f>
        <v/>
      </c>
    </row>
    <row r="1016" spans="1:11" x14ac:dyDescent="0.2">
      <c r="A1016" s="1" t="str">
        <f>IF(B1016="","",B1016&amp;"|"&amp;COUNTIF(INDEX($B:$B,5):B1016,B1016))</f>
        <v/>
      </c>
      <c r="B1016" s="20"/>
      <c r="C1016" s="20"/>
      <c r="D1016" s="21" t="str">
        <f>IF(C1016="","",IFERROR(INDEX(Deviz!$C$5:$C$204,MATCH(C1016,Deviz!$B$5:$B$204,0)),""))</f>
        <v/>
      </c>
      <c r="E1016" s="22" t="str">
        <f>IF(C1016="","",IFERROR(INDEX(Deviz!$D$5:$D$204,MATCH(C1016,Deviz!$B$5:$B$204,0)),""))</f>
        <v/>
      </c>
      <c r="F1016" s="23" t="str">
        <f>IF(C1016="","",IFERROR(INDEX(Deviz!$F$5:$F$204,MATCH(C1016,Deviz!$B$5:$B$204,0)),""))</f>
        <v/>
      </c>
      <c r="G1016" s="24"/>
      <c r="H1016" s="23" t="str">
        <f t="shared" si="15"/>
        <v/>
      </c>
      <c r="I1016" s="20"/>
      <c r="J1016" s="25"/>
      <c r="K1016" s="26" t="str">
        <f>IF(B1016="","",TRIM(IF(AND(C1016&lt;&gt;"",D1016=""),"Cod inexistent în deviz. ","")&amp;IF(N(G1016)&lt;=0,"Lipsește cantitatea. ","")&amp;IF(I1016&lt;&gt;"Da","Neconfirmat de beneficiar. ","")&amp;IF(AND(C1016&lt;&gt;"",D1016&lt;&gt;""),IF(AND(INDEX(Deviz!$H$5:$H$204,MATCH(C1016,Deviz!$B$5:$B$204,0))="Suplimentar",INDEX(Deviz!$I$5:$I$204,MATCH(C1016,Deviz!$B$5:$B$204,0))&lt;&gt;"Da"),"Suplimentar neaprobat. ",""),"")))</f>
        <v/>
      </c>
    </row>
    <row r="1017" spans="1:11" x14ac:dyDescent="0.2">
      <c r="A1017" s="1" t="str">
        <f>IF(B1017="","",B1017&amp;"|"&amp;COUNTIF(INDEX($B:$B,5):B1017,B1017))</f>
        <v/>
      </c>
      <c r="B1017" s="20"/>
      <c r="C1017" s="20"/>
      <c r="D1017" s="21" t="str">
        <f>IF(C1017="","",IFERROR(INDEX(Deviz!$C$5:$C$204,MATCH(C1017,Deviz!$B$5:$B$204,0)),""))</f>
        <v/>
      </c>
      <c r="E1017" s="22" t="str">
        <f>IF(C1017="","",IFERROR(INDEX(Deviz!$D$5:$D$204,MATCH(C1017,Deviz!$B$5:$B$204,0)),""))</f>
        <v/>
      </c>
      <c r="F1017" s="23" t="str">
        <f>IF(C1017="","",IFERROR(INDEX(Deviz!$F$5:$F$204,MATCH(C1017,Deviz!$B$5:$B$204,0)),""))</f>
        <v/>
      </c>
      <c r="G1017" s="24"/>
      <c r="H1017" s="23" t="str">
        <f t="shared" si="15"/>
        <v/>
      </c>
      <c r="I1017" s="20"/>
      <c r="J1017" s="25"/>
      <c r="K1017" s="26" t="str">
        <f>IF(B1017="","",TRIM(IF(AND(C1017&lt;&gt;"",D1017=""),"Cod inexistent în deviz. ","")&amp;IF(N(G1017)&lt;=0,"Lipsește cantitatea. ","")&amp;IF(I1017&lt;&gt;"Da","Neconfirmat de beneficiar. ","")&amp;IF(AND(C1017&lt;&gt;"",D1017&lt;&gt;""),IF(AND(INDEX(Deviz!$H$5:$H$204,MATCH(C1017,Deviz!$B$5:$B$204,0))="Suplimentar",INDEX(Deviz!$I$5:$I$204,MATCH(C1017,Deviz!$B$5:$B$204,0))&lt;&gt;"Da"),"Suplimentar neaprobat. ",""),"")))</f>
        <v/>
      </c>
    </row>
    <row r="1018" spans="1:11" x14ac:dyDescent="0.2">
      <c r="A1018" s="1" t="str">
        <f>IF(B1018="","",B1018&amp;"|"&amp;COUNTIF(INDEX($B:$B,5):B1018,B1018))</f>
        <v/>
      </c>
      <c r="B1018" s="20"/>
      <c r="C1018" s="20"/>
      <c r="D1018" s="21" t="str">
        <f>IF(C1018="","",IFERROR(INDEX(Deviz!$C$5:$C$204,MATCH(C1018,Deviz!$B$5:$B$204,0)),""))</f>
        <v/>
      </c>
      <c r="E1018" s="22" t="str">
        <f>IF(C1018="","",IFERROR(INDEX(Deviz!$D$5:$D$204,MATCH(C1018,Deviz!$B$5:$B$204,0)),""))</f>
        <v/>
      </c>
      <c r="F1018" s="23" t="str">
        <f>IF(C1018="","",IFERROR(INDEX(Deviz!$F$5:$F$204,MATCH(C1018,Deviz!$B$5:$B$204,0)),""))</f>
        <v/>
      </c>
      <c r="G1018" s="24"/>
      <c r="H1018" s="23" t="str">
        <f t="shared" si="15"/>
        <v/>
      </c>
      <c r="I1018" s="20"/>
      <c r="J1018" s="25"/>
      <c r="K1018" s="26" t="str">
        <f>IF(B1018="","",TRIM(IF(AND(C1018&lt;&gt;"",D1018=""),"Cod inexistent în deviz. ","")&amp;IF(N(G1018)&lt;=0,"Lipsește cantitatea. ","")&amp;IF(I1018&lt;&gt;"Da","Neconfirmat de beneficiar. ","")&amp;IF(AND(C1018&lt;&gt;"",D1018&lt;&gt;""),IF(AND(INDEX(Deviz!$H$5:$H$204,MATCH(C1018,Deviz!$B$5:$B$204,0))="Suplimentar",INDEX(Deviz!$I$5:$I$204,MATCH(C1018,Deviz!$B$5:$B$204,0))&lt;&gt;"Da"),"Suplimentar neaprobat. ",""),"")))</f>
        <v/>
      </c>
    </row>
    <row r="1019" spans="1:11" x14ac:dyDescent="0.2">
      <c r="A1019" s="1" t="str">
        <f>IF(B1019="","",B1019&amp;"|"&amp;COUNTIF(INDEX($B:$B,5):B1019,B1019))</f>
        <v/>
      </c>
      <c r="B1019" s="20"/>
      <c r="C1019" s="20"/>
      <c r="D1019" s="21" t="str">
        <f>IF(C1019="","",IFERROR(INDEX(Deviz!$C$5:$C$204,MATCH(C1019,Deviz!$B$5:$B$204,0)),""))</f>
        <v/>
      </c>
      <c r="E1019" s="22" t="str">
        <f>IF(C1019="","",IFERROR(INDEX(Deviz!$D$5:$D$204,MATCH(C1019,Deviz!$B$5:$B$204,0)),""))</f>
        <v/>
      </c>
      <c r="F1019" s="23" t="str">
        <f>IF(C1019="","",IFERROR(INDEX(Deviz!$F$5:$F$204,MATCH(C1019,Deviz!$B$5:$B$204,0)),""))</f>
        <v/>
      </c>
      <c r="G1019" s="24"/>
      <c r="H1019" s="23" t="str">
        <f t="shared" si="15"/>
        <v/>
      </c>
      <c r="I1019" s="20"/>
      <c r="J1019" s="25"/>
      <c r="K1019" s="26" t="str">
        <f>IF(B1019="","",TRIM(IF(AND(C1019&lt;&gt;"",D1019=""),"Cod inexistent în deviz. ","")&amp;IF(N(G1019)&lt;=0,"Lipsește cantitatea. ","")&amp;IF(I1019&lt;&gt;"Da","Neconfirmat de beneficiar. ","")&amp;IF(AND(C1019&lt;&gt;"",D1019&lt;&gt;""),IF(AND(INDEX(Deviz!$H$5:$H$204,MATCH(C1019,Deviz!$B$5:$B$204,0))="Suplimentar",INDEX(Deviz!$I$5:$I$204,MATCH(C1019,Deviz!$B$5:$B$204,0))&lt;&gt;"Da"),"Suplimentar neaprobat. ",""),"")))</f>
        <v/>
      </c>
    </row>
    <row r="1020" spans="1:11" x14ac:dyDescent="0.2">
      <c r="A1020" s="1" t="str">
        <f>IF(B1020="","",B1020&amp;"|"&amp;COUNTIF(INDEX($B:$B,5):B1020,B1020))</f>
        <v/>
      </c>
      <c r="B1020" s="20"/>
      <c r="C1020" s="20"/>
      <c r="D1020" s="21" t="str">
        <f>IF(C1020="","",IFERROR(INDEX(Deviz!$C$5:$C$204,MATCH(C1020,Deviz!$B$5:$B$204,0)),""))</f>
        <v/>
      </c>
      <c r="E1020" s="22" t="str">
        <f>IF(C1020="","",IFERROR(INDEX(Deviz!$D$5:$D$204,MATCH(C1020,Deviz!$B$5:$B$204,0)),""))</f>
        <v/>
      </c>
      <c r="F1020" s="23" t="str">
        <f>IF(C1020="","",IFERROR(INDEX(Deviz!$F$5:$F$204,MATCH(C1020,Deviz!$B$5:$B$204,0)),""))</f>
        <v/>
      </c>
      <c r="G1020" s="24"/>
      <c r="H1020" s="23" t="str">
        <f t="shared" si="15"/>
        <v/>
      </c>
      <c r="I1020" s="20"/>
      <c r="J1020" s="25"/>
      <c r="K1020" s="26" t="str">
        <f>IF(B1020="","",TRIM(IF(AND(C1020&lt;&gt;"",D1020=""),"Cod inexistent în deviz. ","")&amp;IF(N(G1020)&lt;=0,"Lipsește cantitatea. ","")&amp;IF(I1020&lt;&gt;"Da","Neconfirmat de beneficiar. ","")&amp;IF(AND(C1020&lt;&gt;"",D1020&lt;&gt;""),IF(AND(INDEX(Deviz!$H$5:$H$204,MATCH(C1020,Deviz!$B$5:$B$204,0))="Suplimentar",INDEX(Deviz!$I$5:$I$204,MATCH(C1020,Deviz!$B$5:$B$204,0))&lt;&gt;"Da"),"Suplimentar neaprobat. ",""),"")))</f>
        <v/>
      </c>
    </row>
    <row r="1021" spans="1:11" x14ac:dyDescent="0.2">
      <c r="A1021" s="1" t="str">
        <f>IF(B1021="","",B1021&amp;"|"&amp;COUNTIF(INDEX($B:$B,5):B1021,B1021))</f>
        <v/>
      </c>
      <c r="B1021" s="20"/>
      <c r="C1021" s="20"/>
      <c r="D1021" s="21" t="str">
        <f>IF(C1021="","",IFERROR(INDEX(Deviz!$C$5:$C$204,MATCH(C1021,Deviz!$B$5:$B$204,0)),""))</f>
        <v/>
      </c>
      <c r="E1021" s="22" t="str">
        <f>IF(C1021="","",IFERROR(INDEX(Deviz!$D$5:$D$204,MATCH(C1021,Deviz!$B$5:$B$204,0)),""))</f>
        <v/>
      </c>
      <c r="F1021" s="23" t="str">
        <f>IF(C1021="","",IFERROR(INDEX(Deviz!$F$5:$F$204,MATCH(C1021,Deviz!$B$5:$B$204,0)),""))</f>
        <v/>
      </c>
      <c r="G1021" s="24"/>
      <c r="H1021" s="23" t="str">
        <f t="shared" si="15"/>
        <v/>
      </c>
      <c r="I1021" s="20"/>
      <c r="J1021" s="25"/>
      <c r="K1021" s="26" t="str">
        <f>IF(B1021="","",TRIM(IF(AND(C1021&lt;&gt;"",D1021=""),"Cod inexistent în deviz. ","")&amp;IF(N(G1021)&lt;=0,"Lipsește cantitatea. ","")&amp;IF(I1021&lt;&gt;"Da","Neconfirmat de beneficiar. ","")&amp;IF(AND(C1021&lt;&gt;"",D1021&lt;&gt;""),IF(AND(INDEX(Deviz!$H$5:$H$204,MATCH(C1021,Deviz!$B$5:$B$204,0))="Suplimentar",INDEX(Deviz!$I$5:$I$204,MATCH(C1021,Deviz!$B$5:$B$204,0))&lt;&gt;"Da"),"Suplimentar neaprobat. ",""),"")))</f>
        <v/>
      </c>
    </row>
    <row r="1022" spans="1:11" x14ac:dyDescent="0.2">
      <c r="A1022" s="1" t="str">
        <f>IF(B1022="","",B1022&amp;"|"&amp;COUNTIF(INDEX($B:$B,5):B1022,B1022))</f>
        <v/>
      </c>
      <c r="B1022" s="20"/>
      <c r="C1022" s="20"/>
      <c r="D1022" s="21" t="str">
        <f>IF(C1022="","",IFERROR(INDEX(Deviz!$C$5:$C$204,MATCH(C1022,Deviz!$B$5:$B$204,0)),""))</f>
        <v/>
      </c>
      <c r="E1022" s="22" t="str">
        <f>IF(C1022="","",IFERROR(INDEX(Deviz!$D$5:$D$204,MATCH(C1022,Deviz!$B$5:$B$204,0)),""))</f>
        <v/>
      </c>
      <c r="F1022" s="23" t="str">
        <f>IF(C1022="","",IFERROR(INDEX(Deviz!$F$5:$F$204,MATCH(C1022,Deviz!$B$5:$B$204,0)),""))</f>
        <v/>
      </c>
      <c r="G1022" s="24"/>
      <c r="H1022" s="23" t="str">
        <f t="shared" si="15"/>
        <v/>
      </c>
      <c r="I1022" s="20"/>
      <c r="J1022" s="25"/>
      <c r="K1022" s="26" t="str">
        <f>IF(B1022="","",TRIM(IF(AND(C1022&lt;&gt;"",D1022=""),"Cod inexistent în deviz. ","")&amp;IF(N(G1022)&lt;=0,"Lipsește cantitatea. ","")&amp;IF(I1022&lt;&gt;"Da","Neconfirmat de beneficiar. ","")&amp;IF(AND(C1022&lt;&gt;"",D1022&lt;&gt;""),IF(AND(INDEX(Deviz!$H$5:$H$204,MATCH(C1022,Deviz!$B$5:$B$204,0))="Suplimentar",INDEX(Deviz!$I$5:$I$204,MATCH(C1022,Deviz!$B$5:$B$204,0))&lt;&gt;"Da"),"Suplimentar neaprobat. ",""),"")))</f>
        <v/>
      </c>
    </row>
    <row r="1023" spans="1:11" x14ac:dyDescent="0.2">
      <c r="A1023" s="1" t="str">
        <f>IF(B1023="","",B1023&amp;"|"&amp;COUNTIF(INDEX($B:$B,5):B1023,B1023))</f>
        <v/>
      </c>
      <c r="B1023" s="20"/>
      <c r="C1023" s="20"/>
      <c r="D1023" s="21" t="str">
        <f>IF(C1023="","",IFERROR(INDEX(Deviz!$C$5:$C$204,MATCH(C1023,Deviz!$B$5:$B$204,0)),""))</f>
        <v/>
      </c>
      <c r="E1023" s="22" t="str">
        <f>IF(C1023="","",IFERROR(INDEX(Deviz!$D$5:$D$204,MATCH(C1023,Deviz!$B$5:$B$204,0)),""))</f>
        <v/>
      </c>
      <c r="F1023" s="23" t="str">
        <f>IF(C1023="","",IFERROR(INDEX(Deviz!$F$5:$F$204,MATCH(C1023,Deviz!$B$5:$B$204,0)),""))</f>
        <v/>
      </c>
      <c r="G1023" s="24"/>
      <c r="H1023" s="23" t="str">
        <f t="shared" si="15"/>
        <v/>
      </c>
      <c r="I1023" s="20"/>
      <c r="J1023" s="25"/>
      <c r="K1023" s="26" t="str">
        <f>IF(B1023="","",TRIM(IF(AND(C1023&lt;&gt;"",D1023=""),"Cod inexistent în deviz. ","")&amp;IF(N(G1023)&lt;=0,"Lipsește cantitatea. ","")&amp;IF(I1023&lt;&gt;"Da","Neconfirmat de beneficiar. ","")&amp;IF(AND(C1023&lt;&gt;"",D1023&lt;&gt;""),IF(AND(INDEX(Deviz!$H$5:$H$204,MATCH(C1023,Deviz!$B$5:$B$204,0))="Suplimentar",INDEX(Deviz!$I$5:$I$204,MATCH(C1023,Deviz!$B$5:$B$204,0))&lt;&gt;"Da"),"Suplimentar neaprobat. ",""),"")))</f>
        <v/>
      </c>
    </row>
    <row r="1024" spans="1:11" x14ac:dyDescent="0.2">
      <c r="A1024" s="1" t="str">
        <f>IF(B1024="","",B1024&amp;"|"&amp;COUNTIF(INDEX($B:$B,5):B1024,B1024))</f>
        <v/>
      </c>
      <c r="B1024" s="20"/>
      <c r="C1024" s="20"/>
      <c r="D1024" s="21" t="str">
        <f>IF(C1024="","",IFERROR(INDEX(Deviz!$C$5:$C$204,MATCH(C1024,Deviz!$B$5:$B$204,0)),""))</f>
        <v/>
      </c>
      <c r="E1024" s="22" t="str">
        <f>IF(C1024="","",IFERROR(INDEX(Deviz!$D$5:$D$204,MATCH(C1024,Deviz!$B$5:$B$204,0)),""))</f>
        <v/>
      </c>
      <c r="F1024" s="23" t="str">
        <f>IF(C1024="","",IFERROR(INDEX(Deviz!$F$5:$F$204,MATCH(C1024,Deviz!$B$5:$B$204,0)),""))</f>
        <v/>
      </c>
      <c r="G1024" s="24"/>
      <c r="H1024" s="23" t="str">
        <f t="shared" si="15"/>
        <v/>
      </c>
      <c r="I1024" s="20"/>
      <c r="J1024" s="25"/>
      <c r="K1024" s="26" t="str">
        <f>IF(B1024="","",TRIM(IF(AND(C1024&lt;&gt;"",D1024=""),"Cod inexistent în deviz. ","")&amp;IF(N(G1024)&lt;=0,"Lipsește cantitatea. ","")&amp;IF(I1024&lt;&gt;"Da","Neconfirmat de beneficiar. ","")&amp;IF(AND(C1024&lt;&gt;"",D1024&lt;&gt;""),IF(AND(INDEX(Deviz!$H$5:$H$204,MATCH(C1024,Deviz!$B$5:$B$204,0))="Suplimentar",INDEX(Deviz!$I$5:$I$204,MATCH(C1024,Deviz!$B$5:$B$204,0))&lt;&gt;"Da"),"Suplimentar neaprobat. ",""),"")))</f>
        <v/>
      </c>
    </row>
    <row r="1025" spans="1:11" x14ac:dyDescent="0.2">
      <c r="A1025" s="1" t="str">
        <f>IF(B1025="","",B1025&amp;"|"&amp;COUNTIF(INDEX($B:$B,5):B1025,B1025))</f>
        <v/>
      </c>
      <c r="B1025" s="20"/>
      <c r="C1025" s="20"/>
      <c r="D1025" s="21" t="str">
        <f>IF(C1025="","",IFERROR(INDEX(Deviz!$C$5:$C$204,MATCH(C1025,Deviz!$B$5:$B$204,0)),""))</f>
        <v/>
      </c>
      <c r="E1025" s="22" t="str">
        <f>IF(C1025="","",IFERROR(INDEX(Deviz!$D$5:$D$204,MATCH(C1025,Deviz!$B$5:$B$204,0)),""))</f>
        <v/>
      </c>
      <c r="F1025" s="23" t="str">
        <f>IF(C1025="","",IFERROR(INDEX(Deviz!$F$5:$F$204,MATCH(C1025,Deviz!$B$5:$B$204,0)),""))</f>
        <v/>
      </c>
      <c r="G1025" s="24"/>
      <c r="H1025" s="23" t="str">
        <f t="shared" si="15"/>
        <v/>
      </c>
      <c r="I1025" s="20"/>
      <c r="J1025" s="25"/>
      <c r="K1025" s="26" t="str">
        <f>IF(B1025="","",TRIM(IF(AND(C1025&lt;&gt;"",D1025=""),"Cod inexistent în deviz. ","")&amp;IF(N(G1025)&lt;=0,"Lipsește cantitatea. ","")&amp;IF(I1025&lt;&gt;"Da","Neconfirmat de beneficiar. ","")&amp;IF(AND(C1025&lt;&gt;"",D1025&lt;&gt;""),IF(AND(INDEX(Deviz!$H$5:$H$204,MATCH(C1025,Deviz!$B$5:$B$204,0))="Suplimentar",INDEX(Deviz!$I$5:$I$204,MATCH(C1025,Deviz!$B$5:$B$204,0))&lt;&gt;"Da"),"Suplimentar neaprobat. ",""),"")))</f>
        <v/>
      </c>
    </row>
    <row r="1026" spans="1:11" x14ac:dyDescent="0.2">
      <c r="A1026" s="1" t="str">
        <f>IF(B1026="","",B1026&amp;"|"&amp;COUNTIF(INDEX($B:$B,5):B1026,B1026))</f>
        <v/>
      </c>
      <c r="B1026" s="20"/>
      <c r="C1026" s="20"/>
      <c r="D1026" s="21" t="str">
        <f>IF(C1026="","",IFERROR(INDEX(Deviz!$C$5:$C$204,MATCH(C1026,Deviz!$B$5:$B$204,0)),""))</f>
        <v/>
      </c>
      <c r="E1026" s="22" t="str">
        <f>IF(C1026="","",IFERROR(INDEX(Deviz!$D$5:$D$204,MATCH(C1026,Deviz!$B$5:$B$204,0)),""))</f>
        <v/>
      </c>
      <c r="F1026" s="23" t="str">
        <f>IF(C1026="","",IFERROR(INDEX(Deviz!$F$5:$F$204,MATCH(C1026,Deviz!$B$5:$B$204,0)),""))</f>
        <v/>
      </c>
      <c r="G1026" s="24"/>
      <c r="H1026" s="23" t="str">
        <f t="shared" si="15"/>
        <v/>
      </c>
      <c r="I1026" s="20"/>
      <c r="J1026" s="25"/>
      <c r="K1026" s="26" t="str">
        <f>IF(B1026="","",TRIM(IF(AND(C1026&lt;&gt;"",D1026=""),"Cod inexistent în deviz. ","")&amp;IF(N(G1026)&lt;=0,"Lipsește cantitatea. ","")&amp;IF(I1026&lt;&gt;"Da","Neconfirmat de beneficiar. ","")&amp;IF(AND(C1026&lt;&gt;"",D1026&lt;&gt;""),IF(AND(INDEX(Deviz!$H$5:$H$204,MATCH(C1026,Deviz!$B$5:$B$204,0))="Suplimentar",INDEX(Deviz!$I$5:$I$204,MATCH(C1026,Deviz!$B$5:$B$204,0))&lt;&gt;"Da"),"Suplimentar neaprobat. ",""),"")))</f>
        <v/>
      </c>
    </row>
    <row r="1027" spans="1:11" x14ac:dyDescent="0.2">
      <c r="A1027" s="1" t="str">
        <f>IF(B1027="","",B1027&amp;"|"&amp;COUNTIF(INDEX($B:$B,5):B1027,B1027))</f>
        <v/>
      </c>
      <c r="B1027" s="20"/>
      <c r="C1027" s="20"/>
      <c r="D1027" s="21" t="str">
        <f>IF(C1027="","",IFERROR(INDEX(Deviz!$C$5:$C$204,MATCH(C1027,Deviz!$B$5:$B$204,0)),""))</f>
        <v/>
      </c>
      <c r="E1027" s="22" t="str">
        <f>IF(C1027="","",IFERROR(INDEX(Deviz!$D$5:$D$204,MATCH(C1027,Deviz!$B$5:$B$204,0)),""))</f>
        <v/>
      </c>
      <c r="F1027" s="23" t="str">
        <f>IF(C1027="","",IFERROR(INDEX(Deviz!$F$5:$F$204,MATCH(C1027,Deviz!$B$5:$B$204,0)),""))</f>
        <v/>
      </c>
      <c r="G1027" s="24"/>
      <c r="H1027" s="23" t="str">
        <f t="shared" si="15"/>
        <v/>
      </c>
      <c r="I1027" s="20"/>
      <c r="J1027" s="25"/>
      <c r="K1027" s="26" t="str">
        <f>IF(B1027="","",TRIM(IF(AND(C1027&lt;&gt;"",D1027=""),"Cod inexistent în deviz. ","")&amp;IF(N(G1027)&lt;=0,"Lipsește cantitatea. ","")&amp;IF(I1027&lt;&gt;"Da","Neconfirmat de beneficiar. ","")&amp;IF(AND(C1027&lt;&gt;"",D1027&lt;&gt;""),IF(AND(INDEX(Deviz!$H$5:$H$204,MATCH(C1027,Deviz!$B$5:$B$204,0))="Suplimentar",INDEX(Deviz!$I$5:$I$204,MATCH(C1027,Deviz!$B$5:$B$204,0))&lt;&gt;"Da"),"Suplimentar neaprobat. ",""),"")))</f>
        <v/>
      </c>
    </row>
    <row r="1028" spans="1:11" x14ac:dyDescent="0.2">
      <c r="A1028" s="1" t="str">
        <f>IF(B1028="","",B1028&amp;"|"&amp;COUNTIF(INDEX($B:$B,5):B1028,B1028))</f>
        <v/>
      </c>
      <c r="B1028" s="20"/>
      <c r="C1028" s="20"/>
      <c r="D1028" s="21" t="str">
        <f>IF(C1028="","",IFERROR(INDEX(Deviz!$C$5:$C$204,MATCH(C1028,Deviz!$B$5:$B$204,0)),""))</f>
        <v/>
      </c>
      <c r="E1028" s="22" t="str">
        <f>IF(C1028="","",IFERROR(INDEX(Deviz!$D$5:$D$204,MATCH(C1028,Deviz!$B$5:$B$204,0)),""))</f>
        <v/>
      </c>
      <c r="F1028" s="23" t="str">
        <f>IF(C1028="","",IFERROR(INDEX(Deviz!$F$5:$F$204,MATCH(C1028,Deviz!$B$5:$B$204,0)),""))</f>
        <v/>
      </c>
      <c r="G1028" s="24"/>
      <c r="H1028" s="23" t="str">
        <f t="shared" si="15"/>
        <v/>
      </c>
      <c r="I1028" s="20"/>
      <c r="J1028" s="25"/>
      <c r="K1028" s="26" t="str">
        <f>IF(B1028="","",TRIM(IF(AND(C1028&lt;&gt;"",D1028=""),"Cod inexistent în deviz. ","")&amp;IF(N(G1028)&lt;=0,"Lipsește cantitatea. ","")&amp;IF(I1028&lt;&gt;"Da","Neconfirmat de beneficiar. ","")&amp;IF(AND(C1028&lt;&gt;"",D1028&lt;&gt;""),IF(AND(INDEX(Deviz!$H$5:$H$204,MATCH(C1028,Deviz!$B$5:$B$204,0))="Suplimentar",INDEX(Deviz!$I$5:$I$204,MATCH(C1028,Deviz!$B$5:$B$204,0))&lt;&gt;"Da"),"Suplimentar neaprobat. ",""),"")))</f>
        <v/>
      </c>
    </row>
    <row r="1029" spans="1:11" x14ac:dyDescent="0.2">
      <c r="A1029" s="1" t="str">
        <f>IF(B1029="","",B1029&amp;"|"&amp;COUNTIF(INDEX($B:$B,5):B1029,B1029))</f>
        <v/>
      </c>
      <c r="B1029" s="20"/>
      <c r="C1029" s="20"/>
      <c r="D1029" s="21" t="str">
        <f>IF(C1029="","",IFERROR(INDEX(Deviz!$C$5:$C$204,MATCH(C1029,Deviz!$B$5:$B$204,0)),""))</f>
        <v/>
      </c>
      <c r="E1029" s="22" t="str">
        <f>IF(C1029="","",IFERROR(INDEX(Deviz!$D$5:$D$204,MATCH(C1029,Deviz!$B$5:$B$204,0)),""))</f>
        <v/>
      </c>
      <c r="F1029" s="23" t="str">
        <f>IF(C1029="","",IFERROR(INDEX(Deviz!$F$5:$F$204,MATCH(C1029,Deviz!$B$5:$B$204,0)),""))</f>
        <v/>
      </c>
      <c r="G1029" s="24"/>
      <c r="H1029" s="23" t="str">
        <f t="shared" ref="H1029:H1092" si="16">IF(OR(N(F1029)=0,N(G1029)=0),"",ROUND(F1029*G1029,2))</f>
        <v/>
      </c>
      <c r="I1029" s="20"/>
      <c r="J1029" s="25"/>
      <c r="K1029" s="26" t="str">
        <f>IF(B1029="","",TRIM(IF(AND(C1029&lt;&gt;"",D1029=""),"Cod inexistent în deviz. ","")&amp;IF(N(G1029)&lt;=0,"Lipsește cantitatea. ","")&amp;IF(I1029&lt;&gt;"Da","Neconfirmat de beneficiar. ","")&amp;IF(AND(C1029&lt;&gt;"",D1029&lt;&gt;""),IF(AND(INDEX(Deviz!$H$5:$H$204,MATCH(C1029,Deviz!$B$5:$B$204,0))="Suplimentar",INDEX(Deviz!$I$5:$I$204,MATCH(C1029,Deviz!$B$5:$B$204,0))&lt;&gt;"Da"),"Suplimentar neaprobat. ",""),"")))</f>
        <v/>
      </c>
    </row>
    <row r="1030" spans="1:11" x14ac:dyDescent="0.2">
      <c r="A1030" s="1" t="str">
        <f>IF(B1030="","",B1030&amp;"|"&amp;COUNTIF(INDEX($B:$B,5):B1030,B1030))</f>
        <v/>
      </c>
      <c r="B1030" s="20"/>
      <c r="C1030" s="20"/>
      <c r="D1030" s="21" t="str">
        <f>IF(C1030="","",IFERROR(INDEX(Deviz!$C$5:$C$204,MATCH(C1030,Deviz!$B$5:$B$204,0)),""))</f>
        <v/>
      </c>
      <c r="E1030" s="22" t="str">
        <f>IF(C1030="","",IFERROR(INDEX(Deviz!$D$5:$D$204,MATCH(C1030,Deviz!$B$5:$B$204,0)),""))</f>
        <v/>
      </c>
      <c r="F1030" s="23" t="str">
        <f>IF(C1030="","",IFERROR(INDEX(Deviz!$F$5:$F$204,MATCH(C1030,Deviz!$B$5:$B$204,0)),""))</f>
        <v/>
      </c>
      <c r="G1030" s="24"/>
      <c r="H1030" s="23" t="str">
        <f t="shared" si="16"/>
        <v/>
      </c>
      <c r="I1030" s="20"/>
      <c r="J1030" s="25"/>
      <c r="K1030" s="26" t="str">
        <f>IF(B1030="","",TRIM(IF(AND(C1030&lt;&gt;"",D1030=""),"Cod inexistent în deviz. ","")&amp;IF(N(G1030)&lt;=0,"Lipsește cantitatea. ","")&amp;IF(I1030&lt;&gt;"Da","Neconfirmat de beneficiar. ","")&amp;IF(AND(C1030&lt;&gt;"",D1030&lt;&gt;""),IF(AND(INDEX(Deviz!$H$5:$H$204,MATCH(C1030,Deviz!$B$5:$B$204,0))="Suplimentar",INDEX(Deviz!$I$5:$I$204,MATCH(C1030,Deviz!$B$5:$B$204,0))&lt;&gt;"Da"),"Suplimentar neaprobat. ",""),"")))</f>
        <v/>
      </c>
    </row>
    <row r="1031" spans="1:11" x14ac:dyDescent="0.2">
      <c r="A1031" s="1" t="str">
        <f>IF(B1031="","",B1031&amp;"|"&amp;COUNTIF(INDEX($B:$B,5):B1031,B1031))</f>
        <v/>
      </c>
      <c r="B1031" s="20"/>
      <c r="C1031" s="20"/>
      <c r="D1031" s="21" t="str">
        <f>IF(C1031="","",IFERROR(INDEX(Deviz!$C$5:$C$204,MATCH(C1031,Deviz!$B$5:$B$204,0)),""))</f>
        <v/>
      </c>
      <c r="E1031" s="22" t="str">
        <f>IF(C1031="","",IFERROR(INDEX(Deviz!$D$5:$D$204,MATCH(C1031,Deviz!$B$5:$B$204,0)),""))</f>
        <v/>
      </c>
      <c r="F1031" s="23" t="str">
        <f>IF(C1031="","",IFERROR(INDEX(Deviz!$F$5:$F$204,MATCH(C1031,Deviz!$B$5:$B$204,0)),""))</f>
        <v/>
      </c>
      <c r="G1031" s="24"/>
      <c r="H1031" s="23" t="str">
        <f t="shared" si="16"/>
        <v/>
      </c>
      <c r="I1031" s="20"/>
      <c r="J1031" s="25"/>
      <c r="K1031" s="26" t="str">
        <f>IF(B1031="","",TRIM(IF(AND(C1031&lt;&gt;"",D1031=""),"Cod inexistent în deviz. ","")&amp;IF(N(G1031)&lt;=0,"Lipsește cantitatea. ","")&amp;IF(I1031&lt;&gt;"Da","Neconfirmat de beneficiar. ","")&amp;IF(AND(C1031&lt;&gt;"",D1031&lt;&gt;""),IF(AND(INDEX(Deviz!$H$5:$H$204,MATCH(C1031,Deviz!$B$5:$B$204,0))="Suplimentar",INDEX(Deviz!$I$5:$I$204,MATCH(C1031,Deviz!$B$5:$B$204,0))&lt;&gt;"Da"),"Suplimentar neaprobat. ",""),"")))</f>
        <v/>
      </c>
    </row>
    <row r="1032" spans="1:11" x14ac:dyDescent="0.2">
      <c r="A1032" s="1" t="str">
        <f>IF(B1032="","",B1032&amp;"|"&amp;COUNTIF(INDEX($B:$B,5):B1032,B1032))</f>
        <v/>
      </c>
      <c r="B1032" s="20"/>
      <c r="C1032" s="20"/>
      <c r="D1032" s="21" t="str">
        <f>IF(C1032="","",IFERROR(INDEX(Deviz!$C$5:$C$204,MATCH(C1032,Deviz!$B$5:$B$204,0)),""))</f>
        <v/>
      </c>
      <c r="E1032" s="22" t="str">
        <f>IF(C1032="","",IFERROR(INDEX(Deviz!$D$5:$D$204,MATCH(C1032,Deviz!$B$5:$B$204,0)),""))</f>
        <v/>
      </c>
      <c r="F1032" s="23" t="str">
        <f>IF(C1032="","",IFERROR(INDEX(Deviz!$F$5:$F$204,MATCH(C1032,Deviz!$B$5:$B$204,0)),""))</f>
        <v/>
      </c>
      <c r="G1032" s="24"/>
      <c r="H1032" s="23" t="str">
        <f t="shared" si="16"/>
        <v/>
      </c>
      <c r="I1032" s="20"/>
      <c r="J1032" s="25"/>
      <c r="K1032" s="26" t="str">
        <f>IF(B1032="","",TRIM(IF(AND(C1032&lt;&gt;"",D1032=""),"Cod inexistent în deviz. ","")&amp;IF(N(G1032)&lt;=0,"Lipsește cantitatea. ","")&amp;IF(I1032&lt;&gt;"Da","Neconfirmat de beneficiar. ","")&amp;IF(AND(C1032&lt;&gt;"",D1032&lt;&gt;""),IF(AND(INDEX(Deviz!$H$5:$H$204,MATCH(C1032,Deviz!$B$5:$B$204,0))="Suplimentar",INDEX(Deviz!$I$5:$I$204,MATCH(C1032,Deviz!$B$5:$B$204,0))&lt;&gt;"Da"),"Suplimentar neaprobat. ",""),"")))</f>
        <v/>
      </c>
    </row>
    <row r="1033" spans="1:11" x14ac:dyDescent="0.2">
      <c r="A1033" s="1" t="str">
        <f>IF(B1033="","",B1033&amp;"|"&amp;COUNTIF(INDEX($B:$B,5):B1033,B1033))</f>
        <v/>
      </c>
      <c r="B1033" s="20"/>
      <c r="C1033" s="20"/>
      <c r="D1033" s="21" t="str">
        <f>IF(C1033="","",IFERROR(INDEX(Deviz!$C$5:$C$204,MATCH(C1033,Deviz!$B$5:$B$204,0)),""))</f>
        <v/>
      </c>
      <c r="E1033" s="22" t="str">
        <f>IF(C1033="","",IFERROR(INDEX(Deviz!$D$5:$D$204,MATCH(C1033,Deviz!$B$5:$B$204,0)),""))</f>
        <v/>
      </c>
      <c r="F1033" s="23" t="str">
        <f>IF(C1033="","",IFERROR(INDEX(Deviz!$F$5:$F$204,MATCH(C1033,Deviz!$B$5:$B$204,0)),""))</f>
        <v/>
      </c>
      <c r="G1033" s="24"/>
      <c r="H1033" s="23" t="str">
        <f t="shared" si="16"/>
        <v/>
      </c>
      <c r="I1033" s="20"/>
      <c r="J1033" s="25"/>
      <c r="K1033" s="26" t="str">
        <f>IF(B1033="","",TRIM(IF(AND(C1033&lt;&gt;"",D1033=""),"Cod inexistent în deviz. ","")&amp;IF(N(G1033)&lt;=0,"Lipsește cantitatea. ","")&amp;IF(I1033&lt;&gt;"Da","Neconfirmat de beneficiar. ","")&amp;IF(AND(C1033&lt;&gt;"",D1033&lt;&gt;""),IF(AND(INDEX(Deviz!$H$5:$H$204,MATCH(C1033,Deviz!$B$5:$B$204,0))="Suplimentar",INDEX(Deviz!$I$5:$I$204,MATCH(C1033,Deviz!$B$5:$B$204,0))&lt;&gt;"Da"),"Suplimentar neaprobat. ",""),"")))</f>
        <v/>
      </c>
    </row>
    <row r="1034" spans="1:11" x14ac:dyDescent="0.2">
      <c r="A1034" s="1" t="str">
        <f>IF(B1034="","",B1034&amp;"|"&amp;COUNTIF(INDEX($B:$B,5):B1034,B1034))</f>
        <v/>
      </c>
      <c r="B1034" s="20"/>
      <c r="C1034" s="20"/>
      <c r="D1034" s="21" t="str">
        <f>IF(C1034="","",IFERROR(INDEX(Deviz!$C$5:$C$204,MATCH(C1034,Deviz!$B$5:$B$204,0)),""))</f>
        <v/>
      </c>
      <c r="E1034" s="22" t="str">
        <f>IF(C1034="","",IFERROR(INDEX(Deviz!$D$5:$D$204,MATCH(C1034,Deviz!$B$5:$B$204,0)),""))</f>
        <v/>
      </c>
      <c r="F1034" s="23" t="str">
        <f>IF(C1034="","",IFERROR(INDEX(Deviz!$F$5:$F$204,MATCH(C1034,Deviz!$B$5:$B$204,0)),""))</f>
        <v/>
      </c>
      <c r="G1034" s="24"/>
      <c r="H1034" s="23" t="str">
        <f t="shared" si="16"/>
        <v/>
      </c>
      <c r="I1034" s="20"/>
      <c r="J1034" s="25"/>
      <c r="K1034" s="26" t="str">
        <f>IF(B1034="","",TRIM(IF(AND(C1034&lt;&gt;"",D1034=""),"Cod inexistent în deviz. ","")&amp;IF(N(G1034)&lt;=0,"Lipsește cantitatea. ","")&amp;IF(I1034&lt;&gt;"Da","Neconfirmat de beneficiar. ","")&amp;IF(AND(C1034&lt;&gt;"",D1034&lt;&gt;""),IF(AND(INDEX(Deviz!$H$5:$H$204,MATCH(C1034,Deviz!$B$5:$B$204,0))="Suplimentar",INDEX(Deviz!$I$5:$I$204,MATCH(C1034,Deviz!$B$5:$B$204,0))&lt;&gt;"Da"),"Suplimentar neaprobat. ",""),"")))</f>
        <v/>
      </c>
    </row>
    <row r="1035" spans="1:11" x14ac:dyDescent="0.2">
      <c r="A1035" s="1" t="str">
        <f>IF(B1035="","",B1035&amp;"|"&amp;COUNTIF(INDEX($B:$B,5):B1035,B1035))</f>
        <v/>
      </c>
      <c r="B1035" s="20"/>
      <c r="C1035" s="20"/>
      <c r="D1035" s="21" t="str">
        <f>IF(C1035="","",IFERROR(INDEX(Deviz!$C$5:$C$204,MATCH(C1035,Deviz!$B$5:$B$204,0)),""))</f>
        <v/>
      </c>
      <c r="E1035" s="22" t="str">
        <f>IF(C1035="","",IFERROR(INDEX(Deviz!$D$5:$D$204,MATCH(C1035,Deviz!$B$5:$B$204,0)),""))</f>
        <v/>
      </c>
      <c r="F1035" s="23" t="str">
        <f>IF(C1035="","",IFERROR(INDEX(Deviz!$F$5:$F$204,MATCH(C1035,Deviz!$B$5:$B$204,0)),""))</f>
        <v/>
      </c>
      <c r="G1035" s="24"/>
      <c r="H1035" s="23" t="str">
        <f t="shared" si="16"/>
        <v/>
      </c>
      <c r="I1035" s="20"/>
      <c r="J1035" s="25"/>
      <c r="K1035" s="26" t="str">
        <f>IF(B1035="","",TRIM(IF(AND(C1035&lt;&gt;"",D1035=""),"Cod inexistent în deviz. ","")&amp;IF(N(G1035)&lt;=0,"Lipsește cantitatea. ","")&amp;IF(I1035&lt;&gt;"Da","Neconfirmat de beneficiar. ","")&amp;IF(AND(C1035&lt;&gt;"",D1035&lt;&gt;""),IF(AND(INDEX(Deviz!$H$5:$H$204,MATCH(C1035,Deviz!$B$5:$B$204,0))="Suplimentar",INDEX(Deviz!$I$5:$I$204,MATCH(C1035,Deviz!$B$5:$B$204,0))&lt;&gt;"Da"),"Suplimentar neaprobat. ",""),"")))</f>
        <v/>
      </c>
    </row>
    <row r="1036" spans="1:11" x14ac:dyDescent="0.2">
      <c r="A1036" s="1" t="str">
        <f>IF(B1036="","",B1036&amp;"|"&amp;COUNTIF(INDEX($B:$B,5):B1036,B1036))</f>
        <v/>
      </c>
      <c r="B1036" s="20"/>
      <c r="C1036" s="20"/>
      <c r="D1036" s="21" t="str">
        <f>IF(C1036="","",IFERROR(INDEX(Deviz!$C$5:$C$204,MATCH(C1036,Deviz!$B$5:$B$204,0)),""))</f>
        <v/>
      </c>
      <c r="E1036" s="22" t="str">
        <f>IF(C1036="","",IFERROR(INDEX(Deviz!$D$5:$D$204,MATCH(C1036,Deviz!$B$5:$B$204,0)),""))</f>
        <v/>
      </c>
      <c r="F1036" s="23" t="str">
        <f>IF(C1036="","",IFERROR(INDEX(Deviz!$F$5:$F$204,MATCH(C1036,Deviz!$B$5:$B$204,0)),""))</f>
        <v/>
      </c>
      <c r="G1036" s="24"/>
      <c r="H1036" s="23" t="str">
        <f t="shared" si="16"/>
        <v/>
      </c>
      <c r="I1036" s="20"/>
      <c r="J1036" s="25"/>
      <c r="K1036" s="26" t="str">
        <f>IF(B1036="","",TRIM(IF(AND(C1036&lt;&gt;"",D1036=""),"Cod inexistent în deviz. ","")&amp;IF(N(G1036)&lt;=0,"Lipsește cantitatea. ","")&amp;IF(I1036&lt;&gt;"Da","Neconfirmat de beneficiar. ","")&amp;IF(AND(C1036&lt;&gt;"",D1036&lt;&gt;""),IF(AND(INDEX(Deviz!$H$5:$H$204,MATCH(C1036,Deviz!$B$5:$B$204,0))="Suplimentar",INDEX(Deviz!$I$5:$I$204,MATCH(C1036,Deviz!$B$5:$B$204,0))&lt;&gt;"Da"),"Suplimentar neaprobat. ",""),"")))</f>
        <v/>
      </c>
    </row>
    <row r="1037" spans="1:11" x14ac:dyDescent="0.2">
      <c r="A1037" s="1" t="str">
        <f>IF(B1037="","",B1037&amp;"|"&amp;COUNTIF(INDEX($B:$B,5):B1037,B1037))</f>
        <v/>
      </c>
      <c r="B1037" s="20"/>
      <c r="C1037" s="20"/>
      <c r="D1037" s="21" t="str">
        <f>IF(C1037="","",IFERROR(INDEX(Deviz!$C$5:$C$204,MATCH(C1037,Deviz!$B$5:$B$204,0)),""))</f>
        <v/>
      </c>
      <c r="E1037" s="22" t="str">
        <f>IF(C1037="","",IFERROR(INDEX(Deviz!$D$5:$D$204,MATCH(C1037,Deviz!$B$5:$B$204,0)),""))</f>
        <v/>
      </c>
      <c r="F1037" s="23" t="str">
        <f>IF(C1037="","",IFERROR(INDEX(Deviz!$F$5:$F$204,MATCH(C1037,Deviz!$B$5:$B$204,0)),""))</f>
        <v/>
      </c>
      <c r="G1037" s="24"/>
      <c r="H1037" s="23" t="str">
        <f t="shared" si="16"/>
        <v/>
      </c>
      <c r="I1037" s="20"/>
      <c r="J1037" s="25"/>
      <c r="K1037" s="26" t="str">
        <f>IF(B1037="","",TRIM(IF(AND(C1037&lt;&gt;"",D1037=""),"Cod inexistent în deviz. ","")&amp;IF(N(G1037)&lt;=0,"Lipsește cantitatea. ","")&amp;IF(I1037&lt;&gt;"Da","Neconfirmat de beneficiar. ","")&amp;IF(AND(C1037&lt;&gt;"",D1037&lt;&gt;""),IF(AND(INDEX(Deviz!$H$5:$H$204,MATCH(C1037,Deviz!$B$5:$B$204,0))="Suplimentar",INDEX(Deviz!$I$5:$I$204,MATCH(C1037,Deviz!$B$5:$B$204,0))&lt;&gt;"Da"),"Suplimentar neaprobat. ",""),"")))</f>
        <v/>
      </c>
    </row>
    <row r="1038" spans="1:11" x14ac:dyDescent="0.2">
      <c r="A1038" s="1" t="str">
        <f>IF(B1038="","",B1038&amp;"|"&amp;COUNTIF(INDEX($B:$B,5):B1038,B1038))</f>
        <v/>
      </c>
      <c r="B1038" s="20"/>
      <c r="C1038" s="20"/>
      <c r="D1038" s="21" t="str">
        <f>IF(C1038="","",IFERROR(INDEX(Deviz!$C$5:$C$204,MATCH(C1038,Deviz!$B$5:$B$204,0)),""))</f>
        <v/>
      </c>
      <c r="E1038" s="22" t="str">
        <f>IF(C1038="","",IFERROR(INDEX(Deviz!$D$5:$D$204,MATCH(C1038,Deviz!$B$5:$B$204,0)),""))</f>
        <v/>
      </c>
      <c r="F1038" s="23" t="str">
        <f>IF(C1038="","",IFERROR(INDEX(Deviz!$F$5:$F$204,MATCH(C1038,Deviz!$B$5:$B$204,0)),""))</f>
        <v/>
      </c>
      <c r="G1038" s="24"/>
      <c r="H1038" s="23" t="str">
        <f t="shared" si="16"/>
        <v/>
      </c>
      <c r="I1038" s="20"/>
      <c r="J1038" s="25"/>
      <c r="K1038" s="26" t="str">
        <f>IF(B1038="","",TRIM(IF(AND(C1038&lt;&gt;"",D1038=""),"Cod inexistent în deviz. ","")&amp;IF(N(G1038)&lt;=0,"Lipsește cantitatea. ","")&amp;IF(I1038&lt;&gt;"Da","Neconfirmat de beneficiar. ","")&amp;IF(AND(C1038&lt;&gt;"",D1038&lt;&gt;""),IF(AND(INDEX(Deviz!$H$5:$H$204,MATCH(C1038,Deviz!$B$5:$B$204,0))="Suplimentar",INDEX(Deviz!$I$5:$I$204,MATCH(C1038,Deviz!$B$5:$B$204,0))&lt;&gt;"Da"),"Suplimentar neaprobat. ",""),"")))</f>
        <v/>
      </c>
    </row>
    <row r="1039" spans="1:11" x14ac:dyDescent="0.2">
      <c r="A1039" s="1" t="str">
        <f>IF(B1039="","",B1039&amp;"|"&amp;COUNTIF(INDEX($B:$B,5):B1039,B1039))</f>
        <v/>
      </c>
      <c r="B1039" s="20"/>
      <c r="C1039" s="20"/>
      <c r="D1039" s="21" t="str">
        <f>IF(C1039="","",IFERROR(INDEX(Deviz!$C$5:$C$204,MATCH(C1039,Deviz!$B$5:$B$204,0)),""))</f>
        <v/>
      </c>
      <c r="E1039" s="22" t="str">
        <f>IF(C1039="","",IFERROR(INDEX(Deviz!$D$5:$D$204,MATCH(C1039,Deviz!$B$5:$B$204,0)),""))</f>
        <v/>
      </c>
      <c r="F1039" s="23" t="str">
        <f>IF(C1039="","",IFERROR(INDEX(Deviz!$F$5:$F$204,MATCH(C1039,Deviz!$B$5:$B$204,0)),""))</f>
        <v/>
      </c>
      <c r="G1039" s="24"/>
      <c r="H1039" s="23" t="str">
        <f t="shared" si="16"/>
        <v/>
      </c>
      <c r="I1039" s="20"/>
      <c r="J1039" s="25"/>
      <c r="K1039" s="26" t="str">
        <f>IF(B1039="","",TRIM(IF(AND(C1039&lt;&gt;"",D1039=""),"Cod inexistent în deviz. ","")&amp;IF(N(G1039)&lt;=0,"Lipsește cantitatea. ","")&amp;IF(I1039&lt;&gt;"Da","Neconfirmat de beneficiar. ","")&amp;IF(AND(C1039&lt;&gt;"",D1039&lt;&gt;""),IF(AND(INDEX(Deviz!$H$5:$H$204,MATCH(C1039,Deviz!$B$5:$B$204,0))="Suplimentar",INDEX(Deviz!$I$5:$I$204,MATCH(C1039,Deviz!$B$5:$B$204,0))&lt;&gt;"Da"),"Suplimentar neaprobat. ",""),"")))</f>
        <v/>
      </c>
    </row>
    <row r="1040" spans="1:11" x14ac:dyDescent="0.2">
      <c r="A1040" s="1" t="str">
        <f>IF(B1040="","",B1040&amp;"|"&amp;COUNTIF(INDEX($B:$B,5):B1040,B1040))</f>
        <v/>
      </c>
      <c r="B1040" s="20"/>
      <c r="C1040" s="20"/>
      <c r="D1040" s="21" t="str">
        <f>IF(C1040="","",IFERROR(INDEX(Deviz!$C$5:$C$204,MATCH(C1040,Deviz!$B$5:$B$204,0)),""))</f>
        <v/>
      </c>
      <c r="E1040" s="22" t="str">
        <f>IF(C1040="","",IFERROR(INDEX(Deviz!$D$5:$D$204,MATCH(C1040,Deviz!$B$5:$B$204,0)),""))</f>
        <v/>
      </c>
      <c r="F1040" s="23" t="str">
        <f>IF(C1040="","",IFERROR(INDEX(Deviz!$F$5:$F$204,MATCH(C1040,Deviz!$B$5:$B$204,0)),""))</f>
        <v/>
      </c>
      <c r="G1040" s="24"/>
      <c r="H1040" s="23" t="str">
        <f t="shared" si="16"/>
        <v/>
      </c>
      <c r="I1040" s="20"/>
      <c r="J1040" s="25"/>
      <c r="K1040" s="26" t="str">
        <f>IF(B1040="","",TRIM(IF(AND(C1040&lt;&gt;"",D1040=""),"Cod inexistent în deviz. ","")&amp;IF(N(G1040)&lt;=0,"Lipsește cantitatea. ","")&amp;IF(I1040&lt;&gt;"Da","Neconfirmat de beneficiar. ","")&amp;IF(AND(C1040&lt;&gt;"",D1040&lt;&gt;""),IF(AND(INDEX(Deviz!$H$5:$H$204,MATCH(C1040,Deviz!$B$5:$B$204,0))="Suplimentar",INDEX(Deviz!$I$5:$I$204,MATCH(C1040,Deviz!$B$5:$B$204,0))&lt;&gt;"Da"),"Suplimentar neaprobat. ",""),"")))</f>
        <v/>
      </c>
    </row>
    <row r="1041" spans="1:11" x14ac:dyDescent="0.2">
      <c r="A1041" s="1" t="str">
        <f>IF(B1041="","",B1041&amp;"|"&amp;COUNTIF(INDEX($B:$B,5):B1041,B1041))</f>
        <v/>
      </c>
      <c r="B1041" s="20"/>
      <c r="C1041" s="20"/>
      <c r="D1041" s="21" t="str">
        <f>IF(C1041="","",IFERROR(INDEX(Deviz!$C$5:$C$204,MATCH(C1041,Deviz!$B$5:$B$204,0)),""))</f>
        <v/>
      </c>
      <c r="E1041" s="22" t="str">
        <f>IF(C1041="","",IFERROR(INDEX(Deviz!$D$5:$D$204,MATCH(C1041,Deviz!$B$5:$B$204,0)),""))</f>
        <v/>
      </c>
      <c r="F1041" s="23" t="str">
        <f>IF(C1041="","",IFERROR(INDEX(Deviz!$F$5:$F$204,MATCH(C1041,Deviz!$B$5:$B$204,0)),""))</f>
        <v/>
      </c>
      <c r="G1041" s="24"/>
      <c r="H1041" s="23" t="str">
        <f t="shared" si="16"/>
        <v/>
      </c>
      <c r="I1041" s="20"/>
      <c r="J1041" s="25"/>
      <c r="K1041" s="26" t="str">
        <f>IF(B1041="","",TRIM(IF(AND(C1041&lt;&gt;"",D1041=""),"Cod inexistent în deviz. ","")&amp;IF(N(G1041)&lt;=0,"Lipsește cantitatea. ","")&amp;IF(I1041&lt;&gt;"Da","Neconfirmat de beneficiar. ","")&amp;IF(AND(C1041&lt;&gt;"",D1041&lt;&gt;""),IF(AND(INDEX(Deviz!$H$5:$H$204,MATCH(C1041,Deviz!$B$5:$B$204,0))="Suplimentar",INDEX(Deviz!$I$5:$I$204,MATCH(C1041,Deviz!$B$5:$B$204,0))&lt;&gt;"Da"),"Suplimentar neaprobat. ",""),"")))</f>
        <v/>
      </c>
    </row>
    <row r="1042" spans="1:11" x14ac:dyDescent="0.2">
      <c r="A1042" s="1" t="str">
        <f>IF(B1042="","",B1042&amp;"|"&amp;COUNTIF(INDEX($B:$B,5):B1042,B1042))</f>
        <v/>
      </c>
      <c r="B1042" s="20"/>
      <c r="C1042" s="20"/>
      <c r="D1042" s="21" t="str">
        <f>IF(C1042="","",IFERROR(INDEX(Deviz!$C$5:$C$204,MATCH(C1042,Deviz!$B$5:$B$204,0)),""))</f>
        <v/>
      </c>
      <c r="E1042" s="22" t="str">
        <f>IF(C1042="","",IFERROR(INDEX(Deviz!$D$5:$D$204,MATCH(C1042,Deviz!$B$5:$B$204,0)),""))</f>
        <v/>
      </c>
      <c r="F1042" s="23" t="str">
        <f>IF(C1042="","",IFERROR(INDEX(Deviz!$F$5:$F$204,MATCH(C1042,Deviz!$B$5:$B$204,0)),""))</f>
        <v/>
      </c>
      <c r="G1042" s="24"/>
      <c r="H1042" s="23" t="str">
        <f t="shared" si="16"/>
        <v/>
      </c>
      <c r="I1042" s="20"/>
      <c r="J1042" s="25"/>
      <c r="K1042" s="26" t="str">
        <f>IF(B1042="","",TRIM(IF(AND(C1042&lt;&gt;"",D1042=""),"Cod inexistent în deviz. ","")&amp;IF(N(G1042)&lt;=0,"Lipsește cantitatea. ","")&amp;IF(I1042&lt;&gt;"Da","Neconfirmat de beneficiar. ","")&amp;IF(AND(C1042&lt;&gt;"",D1042&lt;&gt;""),IF(AND(INDEX(Deviz!$H$5:$H$204,MATCH(C1042,Deviz!$B$5:$B$204,0))="Suplimentar",INDEX(Deviz!$I$5:$I$204,MATCH(C1042,Deviz!$B$5:$B$204,0))&lt;&gt;"Da"),"Suplimentar neaprobat. ",""),"")))</f>
        <v/>
      </c>
    </row>
    <row r="1043" spans="1:11" x14ac:dyDescent="0.2">
      <c r="A1043" s="1" t="str">
        <f>IF(B1043="","",B1043&amp;"|"&amp;COUNTIF(INDEX($B:$B,5):B1043,B1043))</f>
        <v/>
      </c>
      <c r="B1043" s="20"/>
      <c r="C1043" s="20"/>
      <c r="D1043" s="21" t="str">
        <f>IF(C1043="","",IFERROR(INDEX(Deviz!$C$5:$C$204,MATCH(C1043,Deviz!$B$5:$B$204,0)),""))</f>
        <v/>
      </c>
      <c r="E1043" s="22" t="str">
        <f>IF(C1043="","",IFERROR(INDEX(Deviz!$D$5:$D$204,MATCH(C1043,Deviz!$B$5:$B$204,0)),""))</f>
        <v/>
      </c>
      <c r="F1043" s="23" t="str">
        <f>IF(C1043="","",IFERROR(INDEX(Deviz!$F$5:$F$204,MATCH(C1043,Deviz!$B$5:$B$204,0)),""))</f>
        <v/>
      </c>
      <c r="G1043" s="24"/>
      <c r="H1043" s="23" t="str">
        <f t="shared" si="16"/>
        <v/>
      </c>
      <c r="I1043" s="20"/>
      <c r="J1043" s="25"/>
      <c r="K1043" s="26" t="str">
        <f>IF(B1043="","",TRIM(IF(AND(C1043&lt;&gt;"",D1043=""),"Cod inexistent în deviz. ","")&amp;IF(N(G1043)&lt;=0,"Lipsește cantitatea. ","")&amp;IF(I1043&lt;&gt;"Da","Neconfirmat de beneficiar. ","")&amp;IF(AND(C1043&lt;&gt;"",D1043&lt;&gt;""),IF(AND(INDEX(Deviz!$H$5:$H$204,MATCH(C1043,Deviz!$B$5:$B$204,0))="Suplimentar",INDEX(Deviz!$I$5:$I$204,MATCH(C1043,Deviz!$B$5:$B$204,0))&lt;&gt;"Da"),"Suplimentar neaprobat. ",""),"")))</f>
        <v/>
      </c>
    </row>
    <row r="1044" spans="1:11" x14ac:dyDescent="0.2">
      <c r="A1044" s="1" t="str">
        <f>IF(B1044="","",B1044&amp;"|"&amp;COUNTIF(INDEX($B:$B,5):B1044,B1044))</f>
        <v/>
      </c>
      <c r="B1044" s="20"/>
      <c r="C1044" s="20"/>
      <c r="D1044" s="21" t="str">
        <f>IF(C1044="","",IFERROR(INDEX(Deviz!$C$5:$C$204,MATCH(C1044,Deviz!$B$5:$B$204,0)),""))</f>
        <v/>
      </c>
      <c r="E1044" s="22" t="str">
        <f>IF(C1044="","",IFERROR(INDEX(Deviz!$D$5:$D$204,MATCH(C1044,Deviz!$B$5:$B$204,0)),""))</f>
        <v/>
      </c>
      <c r="F1044" s="23" t="str">
        <f>IF(C1044="","",IFERROR(INDEX(Deviz!$F$5:$F$204,MATCH(C1044,Deviz!$B$5:$B$204,0)),""))</f>
        <v/>
      </c>
      <c r="G1044" s="24"/>
      <c r="H1044" s="23" t="str">
        <f t="shared" si="16"/>
        <v/>
      </c>
      <c r="I1044" s="20"/>
      <c r="J1044" s="25"/>
      <c r="K1044" s="26" t="str">
        <f>IF(B1044="","",TRIM(IF(AND(C1044&lt;&gt;"",D1044=""),"Cod inexistent în deviz. ","")&amp;IF(N(G1044)&lt;=0,"Lipsește cantitatea. ","")&amp;IF(I1044&lt;&gt;"Da","Neconfirmat de beneficiar. ","")&amp;IF(AND(C1044&lt;&gt;"",D1044&lt;&gt;""),IF(AND(INDEX(Deviz!$H$5:$H$204,MATCH(C1044,Deviz!$B$5:$B$204,0))="Suplimentar",INDEX(Deviz!$I$5:$I$204,MATCH(C1044,Deviz!$B$5:$B$204,0))&lt;&gt;"Da"),"Suplimentar neaprobat. ",""),"")))</f>
        <v/>
      </c>
    </row>
    <row r="1045" spans="1:11" x14ac:dyDescent="0.2">
      <c r="A1045" s="1" t="str">
        <f>IF(B1045="","",B1045&amp;"|"&amp;COUNTIF(INDEX($B:$B,5):B1045,B1045))</f>
        <v/>
      </c>
      <c r="B1045" s="20"/>
      <c r="C1045" s="20"/>
      <c r="D1045" s="21" t="str">
        <f>IF(C1045="","",IFERROR(INDEX(Deviz!$C$5:$C$204,MATCH(C1045,Deviz!$B$5:$B$204,0)),""))</f>
        <v/>
      </c>
      <c r="E1045" s="22" t="str">
        <f>IF(C1045="","",IFERROR(INDEX(Deviz!$D$5:$D$204,MATCH(C1045,Deviz!$B$5:$B$204,0)),""))</f>
        <v/>
      </c>
      <c r="F1045" s="23" t="str">
        <f>IF(C1045="","",IFERROR(INDEX(Deviz!$F$5:$F$204,MATCH(C1045,Deviz!$B$5:$B$204,0)),""))</f>
        <v/>
      </c>
      <c r="G1045" s="24"/>
      <c r="H1045" s="23" t="str">
        <f t="shared" si="16"/>
        <v/>
      </c>
      <c r="I1045" s="20"/>
      <c r="J1045" s="25"/>
      <c r="K1045" s="26" t="str">
        <f>IF(B1045="","",TRIM(IF(AND(C1045&lt;&gt;"",D1045=""),"Cod inexistent în deviz. ","")&amp;IF(N(G1045)&lt;=0,"Lipsește cantitatea. ","")&amp;IF(I1045&lt;&gt;"Da","Neconfirmat de beneficiar. ","")&amp;IF(AND(C1045&lt;&gt;"",D1045&lt;&gt;""),IF(AND(INDEX(Deviz!$H$5:$H$204,MATCH(C1045,Deviz!$B$5:$B$204,0))="Suplimentar",INDEX(Deviz!$I$5:$I$204,MATCH(C1045,Deviz!$B$5:$B$204,0))&lt;&gt;"Da"),"Suplimentar neaprobat. ",""),"")))</f>
        <v/>
      </c>
    </row>
    <row r="1046" spans="1:11" x14ac:dyDescent="0.2">
      <c r="A1046" s="1" t="str">
        <f>IF(B1046="","",B1046&amp;"|"&amp;COUNTIF(INDEX($B:$B,5):B1046,B1046))</f>
        <v/>
      </c>
      <c r="B1046" s="20"/>
      <c r="C1046" s="20"/>
      <c r="D1046" s="21" t="str">
        <f>IF(C1046="","",IFERROR(INDEX(Deviz!$C$5:$C$204,MATCH(C1046,Deviz!$B$5:$B$204,0)),""))</f>
        <v/>
      </c>
      <c r="E1046" s="22" t="str">
        <f>IF(C1046="","",IFERROR(INDEX(Deviz!$D$5:$D$204,MATCH(C1046,Deviz!$B$5:$B$204,0)),""))</f>
        <v/>
      </c>
      <c r="F1046" s="23" t="str">
        <f>IF(C1046="","",IFERROR(INDEX(Deviz!$F$5:$F$204,MATCH(C1046,Deviz!$B$5:$B$204,0)),""))</f>
        <v/>
      </c>
      <c r="G1046" s="24"/>
      <c r="H1046" s="23" t="str">
        <f t="shared" si="16"/>
        <v/>
      </c>
      <c r="I1046" s="20"/>
      <c r="J1046" s="25"/>
      <c r="K1046" s="26" t="str">
        <f>IF(B1046="","",TRIM(IF(AND(C1046&lt;&gt;"",D1046=""),"Cod inexistent în deviz. ","")&amp;IF(N(G1046)&lt;=0,"Lipsește cantitatea. ","")&amp;IF(I1046&lt;&gt;"Da","Neconfirmat de beneficiar. ","")&amp;IF(AND(C1046&lt;&gt;"",D1046&lt;&gt;""),IF(AND(INDEX(Deviz!$H$5:$H$204,MATCH(C1046,Deviz!$B$5:$B$204,0))="Suplimentar",INDEX(Deviz!$I$5:$I$204,MATCH(C1046,Deviz!$B$5:$B$204,0))&lt;&gt;"Da"),"Suplimentar neaprobat. ",""),"")))</f>
        <v/>
      </c>
    </row>
    <row r="1047" spans="1:11" x14ac:dyDescent="0.2">
      <c r="A1047" s="1" t="str">
        <f>IF(B1047="","",B1047&amp;"|"&amp;COUNTIF(INDEX($B:$B,5):B1047,B1047))</f>
        <v/>
      </c>
      <c r="B1047" s="20"/>
      <c r="C1047" s="20"/>
      <c r="D1047" s="21" t="str">
        <f>IF(C1047="","",IFERROR(INDEX(Deviz!$C$5:$C$204,MATCH(C1047,Deviz!$B$5:$B$204,0)),""))</f>
        <v/>
      </c>
      <c r="E1047" s="22" t="str">
        <f>IF(C1047="","",IFERROR(INDEX(Deviz!$D$5:$D$204,MATCH(C1047,Deviz!$B$5:$B$204,0)),""))</f>
        <v/>
      </c>
      <c r="F1047" s="23" t="str">
        <f>IF(C1047="","",IFERROR(INDEX(Deviz!$F$5:$F$204,MATCH(C1047,Deviz!$B$5:$B$204,0)),""))</f>
        <v/>
      </c>
      <c r="G1047" s="24"/>
      <c r="H1047" s="23" t="str">
        <f t="shared" si="16"/>
        <v/>
      </c>
      <c r="I1047" s="20"/>
      <c r="J1047" s="25"/>
      <c r="K1047" s="26" t="str">
        <f>IF(B1047="","",TRIM(IF(AND(C1047&lt;&gt;"",D1047=""),"Cod inexistent în deviz. ","")&amp;IF(N(G1047)&lt;=0,"Lipsește cantitatea. ","")&amp;IF(I1047&lt;&gt;"Da","Neconfirmat de beneficiar. ","")&amp;IF(AND(C1047&lt;&gt;"",D1047&lt;&gt;""),IF(AND(INDEX(Deviz!$H$5:$H$204,MATCH(C1047,Deviz!$B$5:$B$204,0))="Suplimentar",INDEX(Deviz!$I$5:$I$204,MATCH(C1047,Deviz!$B$5:$B$204,0))&lt;&gt;"Da"),"Suplimentar neaprobat. ",""),"")))</f>
        <v/>
      </c>
    </row>
    <row r="1048" spans="1:11" x14ac:dyDescent="0.2">
      <c r="A1048" s="1" t="str">
        <f>IF(B1048="","",B1048&amp;"|"&amp;COUNTIF(INDEX($B:$B,5):B1048,B1048))</f>
        <v/>
      </c>
      <c r="B1048" s="20"/>
      <c r="C1048" s="20"/>
      <c r="D1048" s="21" t="str">
        <f>IF(C1048="","",IFERROR(INDEX(Deviz!$C$5:$C$204,MATCH(C1048,Deviz!$B$5:$B$204,0)),""))</f>
        <v/>
      </c>
      <c r="E1048" s="22" t="str">
        <f>IF(C1048="","",IFERROR(INDEX(Deviz!$D$5:$D$204,MATCH(C1048,Deviz!$B$5:$B$204,0)),""))</f>
        <v/>
      </c>
      <c r="F1048" s="23" t="str">
        <f>IF(C1048="","",IFERROR(INDEX(Deviz!$F$5:$F$204,MATCH(C1048,Deviz!$B$5:$B$204,0)),""))</f>
        <v/>
      </c>
      <c r="G1048" s="24"/>
      <c r="H1048" s="23" t="str">
        <f t="shared" si="16"/>
        <v/>
      </c>
      <c r="I1048" s="20"/>
      <c r="J1048" s="25"/>
      <c r="K1048" s="26" t="str">
        <f>IF(B1048="","",TRIM(IF(AND(C1048&lt;&gt;"",D1048=""),"Cod inexistent în deviz. ","")&amp;IF(N(G1048)&lt;=0,"Lipsește cantitatea. ","")&amp;IF(I1048&lt;&gt;"Da","Neconfirmat de beneficiar. ","")&amp;IF(AND(C1048&lt;&gt;"",D1048&lt;&gt;""),IF(AND(INDEX(Deviz!$H$5:$H$204,MATCH(C1048,Deviz!$B$5:$B$204,0))="Suplimentar",INDEX(Deviz!$I$5:$I$204,MATCH(C1048,Deviz!$B$5:$B$204,0))&lt;&gt;"Da"),"Suplimentar neaprobat. ",""),"")))</f>
        <v/>
      </c>
    </row>
    <row r="1049" spans="1:11" x14ac:dyDescent="0.2">
      <c r="A1049" s="1" t="str">
        <f>IF(B1049="","",B1049&amp;"|"&amp;COUNTIF(INDEX($B:$B,5):B1049,B1049))</f>
        <v/>
      </c>
      <c r="B1049" s="20"/>
      <c r="C1049" s="20"/>
      <c r="D1049" s="21" t="str">
        <f>IF(C1049="","",IFERROR(INDEX(Deviz!$C$5:$C$204,MATCH(C1049,Deviz!$B$5:$B$204,0)),""))</f>
        <v/>
      </c>
      <c r="E1049" s="22" t="str">
        <f>IF(C1049="","",IFERROR(INDEX(Deviz!$D$5:$D$204,MATCH(C1049,Deviz!$B$5:$B$204,0)),""))</f>
        <v/>
      </c>
      <c r="F1049" s="23" t="str">
        <f>IF(C1049="","",IFERROR(INDEX(Deviz!$F$5:$F$204,MATCH(C1049,Deviz!$B$5:$B$204,0)),""))</f>
        <v/>
      </c>
      <c r="G1049" s="24"/>
      <c r="H1049" s="23" t="str">
        <f t="shared" si="16"/>
        <v/>
      </c>
      <c r="I1049" s="20"/>
      <c r="J1049" s="25"/>
      <c r="K1049" s="26" t="str">
        <f>IF(B1049="","",TRIM(IF(AND(C1049&lt;&gt;"",D1049=""),"Cod inexistent în deviz. ","")&amp;IF(N(G1049)&lt;=0,"Lipsește cantitatea. ","")&amp;IF(I1049&lt;&gt;"Da","Neconfirmat de beneficiar. ","")&amp;IF(AND(C1049&lt;&gt;"",D1049&lt;&gt;""),IF(AND(INDEX(Deviz!$H$5:$H$204,MATCH(C1049,Deviz!$B$5:$B$204,0))="Suplimentar",INDEX(Deviz!$I$5:$I$204,MATCH(C1049,Deviz!$B$5:$B$204,0))&lt;&gt;"Da"),"Suplimentar neaprobat. ",""),"")))</f>
        <v/>
      </c>
    </row>
    <row r="1050" spans="1:11" x14ac:dyDescent="0.2">
      <c r="A1050" s="1" t="str">
        <f>IF(B1050="","",B1050&amp;"|"&amp;COUNTIF(INDEX($B:$B,5):B1050,B1050))</f>
        <v/>
      </c>
      <c r="B1050" s="20"/>
      <c r="C1050" s="20"/>
      <c r="D1050" s="21" t="str">
        <f>IF(C1050="","",IFERROR(INDEX(Deviz!$C$5:$C$204,MATCH(C1050,Deviz!$B$5:$B$204,0)),""))</f>
        <v/>
      </c>
      <c r="E1050" s="22" t="str">
        <f>IF(C1050="","",IFERROR(INDEX(Deviz!$D$5:$D$204,MATCH(C1050,Deviz!$B$5:$B$204,0)),""))</f>
        <v/>
      </c>
      <c r="F1050" s="23" t="str">
        <f>IF(C1050="","",IFERROR(INDEX(Deviz!$F$5:$F$204,MATCH(C1050,Deviz!$B$5:$B$204,0)),""))</f>
        <v/>
      </c>
      <c r="G1050" s="24"/>
      <c r="H1050" s="23" t="str">
        <f t="shared" si="16"/>
        <v/>
      </c>
      <c r="I1050" s="20"/>
      <c r="J1050" s="25"/>
      <c r="K1050" s="26" t="str">
        <f>IF(B1050="","",TRIM(IF(AND(C1050&lt;&gt;"",D1050=""),"Cod inexistent în deviz. ","")&amp;IF(N(G1050)&lt;=0,"Lipsește cantitatea. ","")&amp;IF(I1050&lt;&gt;"Da","Neconfirmat de beneficiar. ","")&amp;IF(AND(C1050&lt;&gt;"",D1050&lt;&gt;""),IF(AND(INDEX(Deviz!$H$5:$H$204,MATCH(C1050,Deviz!$B$5:$B$204,0))="Suplimentar",INDEX(Deviz!$I$5:$I$204,MATCH(C1050,Deviz!$B$5:$B$204,0))&lt;&gt;"Da"),"Suplimentar neaprobat. ",""),"")))</f>
        <v/>
      </c>
    </row>
    <row r="1051" spans="1:11" x14ac:dyDescent="0.2">
      <c r="A1051" s="1" t="str">
        <f>IF(B1051="","",B1051&amp;"|"&amp;COUNTIF(INDEX($B:$B,5):B1051,B1051))</f>
        <v/>
      </c>
      <c r="B1051" s="20"/>
      <c r="C1051" s="20"/>
      <c r="D1051" s="21" t="str">
        <f>IF(C1051="","",IFERROR(INDEX(Deviz!$C$5:$C$204,MATCH(C1051,Deviz!$B$5:$B$204,0)),""))</f>
        <v/>
      </c>
      <c r="E1051" s="22" t="str">
        <f>IF(C1051="","",IFERROR(INDEX(Deviz!$D$5:$D$204,MATCH(C1051,Deviz!$B$5:$B$204,0)),""))</f>
        <v/>
      </c>
      <c r="F1051" s="23" t="str">
        <f>IF(C1051="","",IFERROR(INDEX(Deviz!$F$5:$F$204,MATCH(C1051,Deviz!$B$5:$B$204,0)),""))</f>
        <v/>
      </c>
      <c r="G1051" s="24"/>
      <c r="H1051" s="23" t="str">
        <f t="shared" si="16"/>
        <v/>
      </c>
      <c r="I1051" s="20"/>
      <c r="J1051" s="25"/>
      <c r="K1051" s="26" t="str">
        <f>IF(B1051="","",TRIM(IF(AND(C1051&lt;&gt;"",D1051=""),"Cod inexistent în deviz. ","")&amp;IF(N(G1051)&lt;=0,"Lipsește cantitatea. ","")&amp;IF(I1051&lt;&gt;"Da","Neconfirmat de beneficiar. ","")&amp;IF(AND(C1051&lt;&gt;"",D1051&lt;&gt;""),IF(AND(INDEX(Deviz!$H$5:$H$204,MATCH(C1051,Deviz!$B$5:$B$204,0))="Suplimentar",INDEX(Deviz!$I$5:$I$204,MATCH(C1051,Deviz!$B$5:$B$204,0))&lt;&gt;"Da"),"Suplimentar neaprobat. ",""),"")))</f>
        <v/>
      </c>
    </row>
    <row r="1052" spans="1:11" x14ac:dyDescent="0.2">
      <c r="A1052" s="1" t="str">
        <f>IF(B1052="","",B1052&amp;"|"&amp;COUNTIF(INDEX($B:$B,5):B1052,B1052))</f>
        <v/>
      </c>
      <c r="B1052" s="20"/>
      <c r="C1052" s="20"/>
      <c r="D1052" s="21" t="str">
        <f>IF(C1052="","",IFERROR(INDEX(Deviz!$C$5:$C$204,MATCH(C1052,Deviz!$B$5:$B$204,0)),""))</f>
        <v/>
      </c>
      <c r="E1052" s="22" t="str">
        <f>IF(C1052="","",IFERROR(INDEX(Deviz!$D$5:$D$204,MATCH(C1052,Deviz!$B$5:$B$204,0)),""))</f>
        <v/>
      </c>
      <c r="F1052" s="23" t="str">
        <f>IF(C1052="","",IFERROR(INDEX(Deviz!$F$5:$F$204,MATCH(C1052,Deviz!$B$5:$B$204,0)),""))</f>
        <v/>
      </c>
      <c r="G1052" s="24"/>
      <c r="H1052" s="23" t="str">
        <f t="shared" si="16"/>
        <v/>
      </c>
      <c r="I1052" s="20"/>
      <c r="J1052" s="25"/>
      <c r="K1052" s="26" t="str">
        <f>IF(B1052="","",TRIM(IF(AND(C1052&lt;&gt;"",D1052=""),"Cod inexistent în deviz. ","")&amp;IF(N(G1052)&lt;=0,"Lipsește cantitatea. ","")&amp;IF(I1052&lt;&gt;"Da","Neconfirmat de beneficiar. ","")&amp;IF(AND(C1052&lt;&gt;"",D1052&lt;&gt;""),IF(AND(INDEX(Deviz!$H$5:$H$204,MATCH(C1052,Deviz!$B$5:$B$204,0))="Suplimentar",INDEX(Deviz!$I$5:$I$204,MATCH(C1052,Deviz!$B$5:$B$204,0))&lt;&gt;"Da"),"Suplimentar neaprobat. ",""),"")))</f>
        <v/>
      </c>
    </row>
    <row r="1053" spans="1:11" x14ac:dyDescent="0.2">
      <c r="A1053" s="1" t="str">
        <f>IF(B1053="","",B1053&amp;"|"&amp;COUNTIF(INDEX($B:$B,5):B1053,B1053))</f>
        <v/>
      </c>
      <c r="B1053" s="20"/>
      <c r="C1053" s="20"/>
      <c r="D1053" s="21" t="str">
        <f>IF(C1053="","",IFERROR(INDEX(Deviz!$C$5:$C$204,MATCH(C1053,Deviz!$B$5:$B$204,0)),""))</f>
        <v/>
      </c>
      <c r="E1053" s="22" t="str">
        <f>IF(C1053="","",IFERROR(INDEX(Deviz!$D$5:$D$204,MATCH(C1053,Deviz!$B$5:$B$204,0)),""))</f>
        <v/>
      </c>
      <c r="F1053" s="23" t="str">
        <f>IF(C1053="","",IFERROR(INDEX(Deviz!$F$5:$F$204,MATCH(C1053,Deviz!$B$5:$B$204,0)),""))</f>
        <v/>
      </c>
      <c r="G1053" s="24"/>
      <c r="H1053" s="23" t="str">
        <f t="shared" si="16"/>
        <v/>
      </c>
      <c r="I1053" s="20"/>
      <c r="J1053" s="25"/>
      <c r="K1053" s="26" t="str">
        <f>IF(B1053="","",TRIM(IF(AND(C1053&lt;&gt;"",D1053=""),"Cod inexistent în deviz. ","")&amp;IF(N(G1053)&lt;=0,"Lipsește cantitatea. ","")&amp;IF(I1053&lt;&gt;"Da","Neconfirmat de beneficiar. ","")&amp;IF(AND(C1053&lt;&gt;"",D1053&lt;&gt;""),IF(AND(INDEX(Deviz!$H$5:$H$204,MATCH(C1053,Deviz!$B$5:$B$204,0))="Suplimentar",INDEX(Deviz!$I$5:$I$204,MATCH(C1053,Deviz!$B$5:$B$204,0))&lt;&gt;"Da"),"Suplimentar neaprobat. ",""),"")))</f>
        <v/>
      </c>
    </row>
    <row r="1054" spans="1:11" x14ac:dyDescent="0.2">
      <c r="A1054" s="1" t="str">
        <f>IF(B1054="","",B1054&amp;"|"&amp;COUNTIF(INDEX($B:$B,5):B1054,B1054))</f>
        <v/>
      </c>
      <c r="B1054" s="20"/>
      <c r="C1054" s="20"/>
      <c r="D1054" s="21" t="str">
        <f>IF(C1054="","",IFERROR(INDEX(Deviz!$C$5:$C$204,MATCH(C1054,Deviz!$B$5:$B$204,0)),""))</f>
        <v/>
      </c>
      <c r="E1054" s="22" t="str">
        <f>IF(C1054="","",IFERROR(INDEX(Deviz!$D$5:$D$204,MATCH(C1054,Deviz!$B$5:$B$204,0)),""))</f>
        <v/>
      </c>
      <c r="F1054" s="23" t="str">
        <f>IF(C1054="","",IFERROR(INDEX(Deviz!$F$5:$F$204,MATCH(C1054,Deviz!$B$5:$B$204,0)),""))</f>
        <v/>
      </c>
      <c r="G1054" s="24"/>
      <c r="H1054" s="23" t="str">
        <f t="shared" si="16"/>
        <v/>
      </c>
      <c r="I1054" s="20"/>
      <c r="J1054" s="25"/>
      <c r="K1054" s="26" t="str">
        <f>IF(B1054="","",TRIM(IF(AND(C1054&lt;&gt;"",D1054=""),"Cod inexistent în deviz. ","")&amp;IF(N(G1054)&lt;=0,"Lipsește cantitatea. ","")&amp;IF(I1054&lt;&gt;"Da","Neconfirmat de beneficiar. ","")&amp;IF(AND(C1054&lt;&gt;"",D1054&lt;&gt;""),IF(AND(INDEX(Deviz!$H$5:$H$204,MATCH(C1054,Deviz!$B$5:$B$204,0))="Suplimentar",INDEX(Deviz!$I$5:$I$204,MATCH(C1054,Deviz!$B$5:$B$204,0))&lt;&gt;"Da"),"Suplimentar neaprobat. ",""),"")))</f>
        <v/>
      </c>
    </row>
    <row r="1055" spans="1:11" x14ac:dyDescent="0.2">
      <c r="A1055" s="1" t="str">
        <f>IF(B1055="","",B1055&amp;"|"&amp;COUNTIF(INDEX($B:$B,5):B1055,B1055))</f>
        <v/>
      </c>
      <c r="B1055" s="20"/>
      <c r="C1055" s="20"/>
      <c r="D1055" s="21" t="str">
        <f>IF(C1055="","",IFERROR(INDEX(Deviz!$C$5:$C$204,MATCH(C1055,Deviz!$B$5:$B$204,0)),""))</f>
        <v/>
      </c>
      <c r="E1055" s="22" t="str">
        <f>IF(C1055="","",IFERROR(INDEX(Deviz!$D$5:$D$204,MATCH(C1055,Deviz!$B$5:$B$204,0)),""))</f>
        <v/>
      </c>
      <c r="F1055" s="23" t="str">
        <f>IF(C1055="","",IFERROR(INDEX(Deviz!$F$5:$F$204,MATCH(C1055,Deviz!$B$5:$B$204,0)),""))</f>
        <v/>
      </c>
      <c r="G1055" s="24"/>
      <c r="H1055" s="23" t="str">
        <f t="shared" si="16"/>
        <v/>
      </c>
      <c r="I1055" s="20"/>
      <c r="J1055" s="25"/>
      <c r="K1055" s="26" t="str">
        <f>IF(B1055="","",TRIM(IF(AND(C1055&lt;&gt;"",D1055=""),"Cod inexistent în deviz. ","")&amp;IF(N(G1055)&lt;=0,"Lipsește cantitatea. ","")&amp;IF(I1055&lt;&gt;"Da","Neconfirmat de beneficiar. ","")&amp;IF(AND(C1055&lt;&gt;"",D1055&lt;&gt;""),IF(AND(INDEX(Deviz!$H$5:$H$204,MATCH(C1055,Deviz!$B$5:$B$204,0))="Suplimentar",INDEX(Deviz!$I$5:$I$204,MATCH(C1055,Deviz!$B$5:$B$204,0))&lt;&gt;"Da"),"Suplimentar neaprobat. ",""),"")))</f>
        <v/>
      </c>
    </row>
    <row r="1056" spans="1:11" x14ac:dyDescent="0.2">
      <c r="A1056" s="1" t="str">
        <f>IF(B1056="","",B1056&amp;"|"&amp;COUNTIF(INDEX($B:$B,5):B1056,B1056))</f>
        <v/>
      </c>
      <c r="B1056" s="20"/>
      <c r="C1056" s="20"/>
      <c r="D1056" s="21" t="str">
        <f>IF(C1056="","",IFERROR(INDEX(Deviz!$C$5:$C$204,MATCH(C1056,Deviz!$B$5:$B$204,0)),""))</f>
        <v/>
      </c>
      <c r="E1056" s="22" t="str">
        <f>IF(C1056="","",IFERROR(INDEX(Deviz!$D$5:$D$204,MATCH(C1056,Deviz!$B$5:$B$204,0)),""))</f>
        <v/>
      </c>
      <c r="F1056" s="23" t="str">
        <f>IF(C1056="","",IFERROR(INDEX(Deviz!$F$5:$F$204,MATCH(C1056,Deviz!$B$5:$B$204,0)),""))</f>
        <v/>
      </c>
      <c r="G1056" s="24"/>
      <c r="H1056" s="23" t="str">
        <f t="shared" si="16"/>
        <v/>
      </c>
      <c r="I1056" s="20"/>
      <c r="J1056" s="25"/>
      <c r="K1056" s="26" t="str">
        <f>IF(B1056="","",TRIM(IF(AND(C1056&lt;&gt;"",D1056=""),"Cod inexistent în deviz. ","")&amp;IF(N(G1056)&lt;=0,"Lipsește cantitatea. ","")&amp;IF(I1056&lt;&gt;"Da","Neconfirmat de beneficiar. ","")&amp;IF(AND(C1056&lt;&gt;"",D1056&lt;&gt;""),IF(AND(INDEX(Deviz!$H$5:$H$204,MATCH(C1056,Deviz!$B$5:$B$204,0))="Suplimentar",INDEX(Deviz!$I$5:$I$204,MATCH(C1056,Deviz!$B$5:$B$204,0))&lt;&gt;"Da"),"Suplimentar neaprobat. ",""),"")))</f>
        <v/>
      </c>
    </row>
    <row r="1057" spans="1:11" x14ac:dyDescent="0.2">
      <c r="A1057" s="1" t="str">
        <f>IF(B1057="","",B1057&amp;"|"&amp;COUNTIF(INDEX($B:$B,5):B1057,B1057))</f>
        <v/>
      </c>
      <c r="B1057" s="20"/>
      <c r="C1057" s="20"/>
      <c r="D1057" s="21" t="str">
        <f>IF(C1057="","",IFERROR(INDEX(Deviz!$C$5:$C$204,MATCH(C1057,Deviz!$B$5:$B$204,0)),""))</f>
        <v/>
      </c>
      <c r="E1057" s="22" t="str">
        <f>IF(C1057="","",IFERROR(INDEX(Deviz!$D$5:$D$204,MATCH(C1057,Deviz!$B$5:$B$204,0)),""))</f>
        <v/>
      </c>
      <c r="F1057" s="23" t="str">
        <f>IF(C1057="","",IFERROR(INDEX(Deviz!$F$5:$F$204,MATCH(C1057,Deviz!$B$5:$B$204,0)),""))</f>
        <v/>
      </c>
      <c r="G1057" s="24"/>
      <c r="H1057" s="23" t="str">
        <f t="shared" si="16"/>
        <v/>
      </c>
      <c r="I1057" s="20"/>
      <c r="J1057" s="25"/>
      <c r="K1057" s="26" t="str">
        <f>IF(B1057="","",TRIM(IF(AND(C1057&lt;&gt;"",D1057=""),"Cod inexistent în deviz. ","")&amp;IF(N(G1057)&lt;=0,"Lipsește cantitatea. ","")&amp;IF(I1057&lt;&gt;"Da","Neconfirmat de beneficiar. ","")&amp;IF(AND(C1057&lt;&gt;"",D1057&lt;&gt;""),IF(AND(INDEX(Deviz!$H$5:$H$204,MATCH(C1057,Deviz!$B$5:$B$204,0))="Suplimentar",INDEX(Deviz!$I$5:$I$204,MATCH(C1057,Deviz!$B$5:$B$204,0))&lt;&gt;"Da"),"Suplimentar neaprobat. ",""),"")))</f>
        <v/>
      </c>
    </row>
    <row r="1058" spans="1:11" x14ac:dyDescent="0.2">
      <c r="A1058" s="1" t="str">
        <f>IF(B1058="","",B1058&amp;"|"&amp;COUNTIF(INDEX($B:$B,5):B1058,B1058))</f>
        <v/>
      </c>
      <c r="B1058" s="20"/>
      <c r="C1058" s="20"/>
      <c r="D1058" s="21" t="str">
        <f>IF(C1058="","",IFERROR(INDEX(Deviz!$C$5:$C$204,MATCH(C1058,Deviz!$B$5:$B$204,0)),""))</f>
        <v/>
      </c>
      <c r="E1058" s="22" t="str">
        <f>IF(C1058="","",IFERROR(INDEX(Deviz!$D$5:$D$204,MATCH(C1058,Deviz!$B$5:$B$204,0)),""))</f>
        <v/>
      </c>
      <c r="F1058" s="23" t="str">
        <f>IF(C1058="","",IFERROR(INDEX(Deviz!$F$5:$F$204,MATCH(C1058,Deviz!$B$5:$B$204,0)),""))</f>
        <v/>
      </c>
      <c r="G1058" s="24"/>
      <c r="H1058" s="23" t="str">
        <f t="shared" si="16"/>
        <v/>
      </c>
      <c r="I1058" s="20"/>
      <c r="J1058" s="25"/>
      <c r="K1058" s="26" t="str">
        <f>IF(B1058="","",TRIM(IF(AND(C1058&lt;&gt;"",D1058=""),"Cod inexistent în deviz. ","")&amp;IF(N(G1058)&lt;=0,"Lipsește cantitatea. ","")&amp;IF(I1058&lt;&gt;"Da","Neconfirmat de beneficiar. ","")&amp;IF(AND(C1058&lt;&gt;"",D1058&lt;&gt;""),IF(AND(INDEX(Deviz!$H$5:$H$204,MATCH(C1058,Deviz!$B$5:$B$204,0))="Suplimentar",INDEX(Deviz!$I$5:$I$204,MATCH(C1058,Deviz!$B$5:$B$204,0))&lt;&gt;"Da"),"Suplimentar neaprobat. ",""),"")))</f>
        <v/>
      </c>
    </row>
    <row r="1059" spans="1:11" x14ac:dyDescent="0.2">
      <c r="A1059" s="1" t="str">
        <f>IF(B1059="","",B1059&amp;"|"&amp;COUNTIF(INDEX($B:$B,5):B1059,B1059))</f>
        <v/>
      </c>
      <c r="B1059" s="20"/>
      <c r="C1059" s="20"/>
      <c r="D1059" s="21" t="str">
        <f>IF(C1059="","",IFERROR(INDEX(Deviz!$C$5:$C$204,MATCH(C1059,Deviz!$B$5:$B$204,0)),""))</f>
        <v/>
      </c>
      <c r="E1059" s="22" t="str">
        <f>IF(C1059="","",IFERROR(INDEX(Deviz!$D$5:$D$204,MATCH(C1059,Deviz!$B$5:$B$204,0)),""))</f>
        <v/>
      </c>
      <c r="F1059" s="23" t="str">
        <f>IF(C1059="","",IFERROR(INDEX(Deviz!$F$5:$F$204,MATCH(C1059,Deviz!$B$5:$B$204,0)),""))</f>
        <v/>
      </c>
      <c r="G1059" s="24"/>
      <c r="H1059" s="23" t="str">
        <f t="shared" si="16"/>
        <v/>
      </c>
      <c r="I1059" s="20"/>
      <c r="J1059" s="25"/>
      <c r="K1059" s="26" t="str">
        <f>IF(B1059="","",TRIM(IF(AND(C1059&lt;&gt;"",D1059=""),"Cod inexistent în deviz. ","")&amp;IF(N(G1059)&lt;=0,"Lipsește cantitatea. ","")&amp;IF(I1059&lt;&gt;"Da","Neconfirmat de beneficiar. ","")&amp;IF(AND(C1059&lt;&gt;"",D1059&lt;&gt;""),IF(AND(INDEX(Deviz!$H$5:$H$204,MATCH(C1059,Deviz!$B$5:$B$204,0))="Suplimentar",INDEX(Deviz!$I$5:$I$204,MATCH(C1059,Deviz!$B$5:$B$204,0))&lt;&gt;"Da"),"Suplimentar neaprobat. ",""),"")))</f>
        <v/>
      </c>
    </row>
    <row r="1060" spans="1:11" x14ac:dyDescent="0.2">
      <c r="A1060" s="1" t="str">
        <f>IF(B1060="","",B1060&amp;"|"&amp;COUNTIF(INDEX($B:$B,5):B1060,B1060))</f>
        <v/>
      </c>
      <c r="B1060" s="20"/>
      <c r="C1060" s="20"/>
      <c r="D1060" s="21" t="str">
        <f>IF(C1060="","",IFERROR(INDEX(Deviz!$C$5:$C$204,MATCH(C1060,Deviz!$B$5:$B$204,0)),""))</f>
        <v/>
      </c>
      <c r="E1060" s="22" t="str">
        <f>IF(C1060="","",IFERROR(INDEX(Deviz!$D$5:$D$204,MATCH(C1060,Deviz!$B$5:$B$204,0)),""))</f>
        <v/>
      </c>
      <c r="F1060" s="23" t="str">
        <f>IF(C1060="","",IFERROR(INDEX(Deviz!$F$5:$F$204,MATCH(C1060,Deviz!$B$5:$B$204,0)),""))</f>
        <v/>
      </c>
      <c r="G1060" s="24"/>
      <c r="H1060" s="23" t="str">
        <f t="shared" si="16"/>
        <v/>
      </c>
      <c r="I1060" s="20"/>
      <c r="J1060" s="25"/>
      <c r="K1060" s="26" t="str">
        <f>IF(B1060="","",TRIM(IF(AND(C1060&lt;&gt;"",D1060=""),"Cod inexistent în deviz. ","")&amp;IF(N(G1060)&lt;=0,"Lipsește cantitatea. ","")&amp;IF(I1060&lt;&gt;"Da","Neconfirmat de beneficiar. ","")&amp;IF(AND(C1060&lt;&gt;"",D1060&lt;&gt;""),IF(AND(INDEX(Deviz!$H$5:$H$204,MATCH(C1060,Deviz!$B$5:$B$204,0))="Suplimentar",INDEX(Deviz!$I$5:$I$204,MATCH(C1060,Deviz!$B$5:$B$204,0))&lt;&gt;"Da"),"Suplimentar neaprobat. ",""),"")))</f>
        <v/>
      </c>
    </row>
    <row r="1061" spans="1:11" x14ac:dyDescent="0.2">
      <c r="A1061" s="1" t="str">
        <f>IF(B1061="","",B1061&amp;"|"&amp;COUNTIF(INDEX($B:$B,5):B1061,B1061))</f>
        <v/>
      </c>
      <c r="B1061" s="20"/>
      <c r="C1061" s="20"/>
      <c r="D1061" s="21" t="str">
        <f>IF(C1061="","",IFERROR(INDEX(Deviz!$C$5:$C$204,MATCH(C1061,Deviz!$B$5:$B$204,0)),""))</f>
        <v/>
      </c>
      <c r="E1061" s="22" t="str">
        <f>IF(C1061="","",IFERROR(INDEX(Deviz!$D$5:$D$204,MATCH(C1061,Deviz!$B$5:$B$204,0)),""))</f>
        <v/>
      </c>
      <c r="F1061" s="23" t="str">
        <f>IF(C1061="","",IFERROR(INDEX(Deviz!$F$5:$F$204,MATCH(C1061,Deviz!$B$5:$B$204,0)),""))</f>
        <v/>
      </c>
      <c r="G1061" s="24"/>
      <c r="H1061" s="23" t="str">
        <f t="shared" si="16"/>
        <v/>
      </c>
      <c r="I1061" s="20"/>
      <c r="J1061" s="25"/>
      <c r="K1061" s="26" t="str">
        <f>IF(B1061="","",TRIM(IF(AND(C1061&lt;&gt;"",D1061=""),"Cod inexistent în deviz. ","")&amp;IF(N(G1061)&lt;=0,"Lipsește cantitatea. ","")&amp;IF(I1061&lt;&gt;"Da","Neconfirmat de beneficiar. ","")&amp;IF(AND(C1061&lt;&gt;"",D1061&lt;&gt;""),IF(AND(INDEX(Deviz!$H$5:$H$204,MATCH(C1061,Deviz!$B$5:$B$204,0))="Suplimentar",INDEX(Deviz!$I$5:$I$204,MATCH(C1061,Deviz!$B$5:$B$204,0))&lt;&gt;"Da"),"Suplimentar neaprobat. ",""),"")))</f>
        <v/>
      </c>
    </row>
    <row r="1062" spans="1:11" x14ac:dyDescent="0.2">
      <c r="A1062" s="1" t="str">
        <f>IF(B1062="","",B1062&amp;"|"&amp;COUNTIF(INDEX($B:$B,5):B1062,B1062))</f>
        <v/>
      </c>
      <c r="B1062" s="20"/>
      <c r="C1062" s="20"/>
      <c r="D1062" s="21" t="str">
        <f>IF(C1062="","",IFERROR(INDEX(Deviz!$C$5:$C$204,MATCH(C1062,Deviz!$B$5:$B$204,0)),""))</f>
        <v/>
      </c>
      <c r="E1062" s="22" t="str">
        <f>IF(C1062="","",IFERROR(INDEX(Deviz!$D$5:$D$204,MATCH(C1062,Deviz!$B$5:$B$204,0)),""))</f>
        <v/>
      </c>
      <c r="F1062" s="23" t="str">
        <f>IF(C1062="","",IFERROR(INDEX(Deviz!$F$5:$F$204,MATCH(C1062,Deviz!$B$5:$B$204,0)),""))</f>
        <v/>
      </c>
      <c r="G1062" s="24"/>
      <c r="H1062" s="23" t="str">
        <f t="shared" si="16"/>
        <v/>
      </c>
      <c r="I1062" s="20"/>
      <c r="J1062" s="25"/>
      <c r="K1062" s="26" t="str">
        <f>IF(B1062="","",TRIM(IF(AND(C1062&lt;&gt;"",D1062=""),"Cod inexistent în deviz. ","")&amp;IF(N(G1062)&lt;=0,"Lipsește cantitatea. ","")&amp;IF(I1062&lt;&gt;"Da","Neconfirmat de beneficiar. ","")&amp;IF(AND(C1062&lt;&gt;"",D1062&lt;&gt;""),IF(AND(INDEX(Deviz!$H$5:$H$204,MATCH(C1062,Deviz!$B$5:$B$204,0))="Suplimentar",INDEX(Deviz!$I$5:$I$204,MATCH(C1062,Deviz!$B$5:$B$204,0))&lt;&gt;"Da"),"Suplimentar neaprobat. ",""),"")))</f>
        <v/>
      </c>
    </row>
    <row r="1063" spans="1:11" x14ac:dyDescent="0.2">
      <c r="A1063" s="1" t="str">
        <f>IF(B1063="","",B1063&amp;"|"&amp;COUNTIF(INDEX($B:$B,5):B1063,B1063))</f>
        <v/>
      </c>
      <c r="B1063" s="20"/>
      <c r="C1063" s="20"/>
      <c r="D1063" s="21" t="str">
        <f>IF(C1063="","",IFERROR(INDEX(Deviz!$C$5:$C$204,MATCH(C1063,Deviz!$B$5:$B$204,0)),""))</f>
        <v/>
      </c>
      <c r="E1063" s="22" t="str">
        <f>IF(C1063="","",IFERROR(INDEX(Deviz!$D$5:$D$204,MATCH(C1063,Deviz!$B$5:$B$204,0)),""))</f>
        <v/>
      </c>
      <c r="F1063" s="23" t="str">
        <f>IF(C1063="","",IFERROR(INDEX(Deviz!$F$5:$F$204,MATCH(C1063,Deviz!$B$5:$B$204,0)),""))</f>
        <v/>
      </c>
      <c r="G1063" s="24"/>
      <c r="H1063" s="23" t="str">
        <f t="shared" si="16"/>
        <v/>
      </c>
      <c r="I1063" s="20"/>
      <c r="J1063" s="25"/>
      <c r="K1063" s="26" t="str">
        <f>IF(B1063="","",TRIM(IF(AND(C1063&lt;&gt;"",D1063=""),"Cod inexistent în deviz. ","")&amp;IF(N(G1063)&lt;=0,"Lipsește cantitatea. ","")&amp;IF(I1063&lt;&gt;"Da","Neconfirmat de beneficiar. ","")&amp;IF(AND(C1063&lt;&gt;"",D1063&lt;&gt;""),IF(AND(INDEX(Deviz!$H$5:$H$204,MATCH(C1063,Deviz!$B$5:$B$204,0))="Suplimentar",INDEX(Deviz!$I$5:$I$204,MATCH(C1063,Deviz!$B$5:$B$204,0))&lt;&gt;"Da"),"Suplimentar neaprobat. ",""),"")))</f>
        <v/>
      </c>
    </row>
    <row r="1064" spans="1:11" x14ac:dyDescent="0.2">
      <c r="A1064" s="1" t="str">
        <f>IF(B1064="","",B1064&amp;"|"&amp;COUNTIF(INDEX($B:$B,5):B1064,B1064))</f>
        <v/>
      </c>
      <c r="B1064" s="20"/>
      <c r="C1064" s="20"/>
      <c r="D1064" s="21" t="str">
        <f>IF(C1064="","",IFERROR(INDEX(Deviz!$C$5:$C$204,MATCH(C1064,Deviz!$B$5:$B$204,0)),""))</f>
        <v/>
      </c>
      <c r="E1064" s="22" t="str">
        <f>IF(C1064="","",IFERROR(INDEX(Deviz!$D$5:$D$204,MATCH(C1064,Deviz!$B$5:$B$204,0)),""))</f>
        <v/>
      </c>
      <c r="F1064" s="23" t="str">
        <f>IF(C1064="","",IFERROR(INDEX(Deviz!$F$5:$F$204,MATCH(C1064,Deviz!$B$5:$B$204,0)),""))</f>
        <v/>
      </c>
      <c r="G1064" s="24"/>
      <c r="H1064" s="23" t="str">
        <f t="shared" si="16"/>
        <v/>
      </c>
      <c r="I1064" s="20"/>
      <c r="J1064" s="25"/>
      <c r="K1064" s="26" t="str">
        <f>IF(B1064="","",TRIM(IF(AND(C1064&lt;&gt;"",D1064=""),"Cod inexistent în deviz. ","")&amp;IF(N(G1064)&lt;=0,"Lipsește cantitatea. ","")&amp;IF(I1064&lt;&gt;"Da","Neconfirmat de beneficiar. ","")&amp;IF(AND(C1064&lt;&gt;"",D1064&lt;&gt;""),IF(AND(INDEX(Deviz!$H$5:$H$204,MATCH(C1064,Deviz!$B$5:$B$204,0))="Suplimentar",INDEX(Deviz!$I$5:$I$204,MATCH(C1064,Deviz!$B$5:$B$204,0))&lt;&gt;"Da"),"Suplimentar neaprobat. ",""),"")))</f>
        <v/>
      </c>
    </row>
    <row r="1065" spans="1:11" x14ac:dyDescent="0.2">
      <c r="A1065" s="1" t="str">
        <f>IF(B1065="","",B1065&amp;"|"&amp;COUNTIF(INDEX($B:$B,5):B1065,B1065))</f>
        <v/>
      </c>
      <c r="B1065" s="20"/>
      <c r="C1065" s="20"/>
      <c r="D1065" s="21" t="str">
        <f>IF(C1065="","",IFERROR(INDEX(Deviz!$C$5:$C$204,MATCH(C1065,Deviz!$B$5:$B$204,0)),""))</f>
        <v/>
      </c>
      <c r="E1065" s="22" t="str">
        <f>IF(C1065="","",IFERROR(INDEX(Deviz!$D$5:$D$204,MATCH(C1065,Deviz!$B$5:$B$204,0)),""))</f>
        <v/>
      </c>
      <c r="F1065" s="23" t="str">
        <f>IF(C1065="","",IFERROR(INDEX(Deviz!$F$5:$F$204,MATCH(C1065,Deviz!$B$5:$B$204,0)),""))</f>
        <v/>
      </c>
      <c r="G1065" s="24"/>
      <c r="H1065" s="23" t="str">
        <f t="shared" si="16"/>
        <v/>
      </c>
      <c r="I1065" s="20"/>
      <c r="J1065" s="25"/>
      <c r="K1065" s="26" t="str">
        <f>IF(B1065="","",TRIM(IF(AND(C1065&lt;&gt;"",D1065=""),"Cod inexistent în deviz. ","")&amp;IF(N(G1065)&lt;=0,"Lipsește cantitatea. ","")&amp;IF(I1065&lt;&gt;"Da","Neconfirmat de beneficiar. ","")&amp;IF(AND(C1065&lt;&gt;"",D1065&lt;&gt;""),IF(AND(INDEX(Deviz!$H$5:$H$204,MATCH(C1065,Deviz!$B$5:$B$204,0))="Suplimentar",INDEX(Deviz!$I$5:$I$204,MATCH(C1065,Deviz!$B$5:$B$204,0))&lt;&gt;"Da"),"Suplimentar neaprobat. ",""),"")))</f>
        <v/>
      </c>
    </row>
    <row r="1066" spans="1:11" x14ac:dyDescent="0.2">
      <c r="A1066" s="1" t="str">
        <f>IF(B1066="","",B1066&amp;"|"&amp;COUNTIF(INDEX($B:$B,5):B1066,B1066))</f>
        <v/>
      </c>
      <c r="B1066" s="20"/>
      <c r="C1066" s="20"/>
      <c r="D1066" s="21" t="str">
        <f>IF(C1066="","",IFERROR(INDEX(Deviz!$C$5:$C$204,MATCH(C1066,Deviz!$B$5:$B$204,0)),""))</f>
        <v/>
      </c>
      <c r="E1066" s="22" t="str">
        <f>IF(C1066="","",IFERROR(INDEX(Deviz!$D$5:$D$204,MATCH(C1066,Deviz!$B$5:$B$204,0)),""))</f>
        <v/>
      </c>
      <c r="F1066" s="23" t="str">
        <f>IF(C1066="","",IFERROR(INDEX(Deviz!$F$5:$F$204,MATCH(C1066,Deviz!$B$5:$B$204,0)),""))</f>
        <v/>
      </c>
      <c r="G1066" s="24"/>
      <c r="H1066" s="23" t="str">
        <f t="shared" si="16"/>
        <v/>
      </c>
      <c r="I1066" s="20"/>
      <c r="J1066" s="25"/>
      <c r="K1066" s="26" t="str">
        <f>IF(B1066="","",TRIM(IF(AND(C1066&lt;&gt;"",D1066=""),"Cod inexistent în deviz. ","")&amp;IF(N(G1066)&lt;=0,"Lipsește cantitatea. ","")&amp;IF(I1066&lt;&gt;"Da","Neconfirmat de beneficiar. ","")&amp;IF(AND(C1066&lt;&gt;"",D1066&lt;&gt;""),IF(AND(INDEX(Deviz!$H$5:$H$204,MATCH(C1066,Deviz!$B$5:$B$204,0))="Suplimentar",INDEX(Deviz!$I$5:$I$204,MATCH(C1066,Deviz!$B$5:$B$204,0))&lt;&gt;"Da"),"Suplimentar neaprobat. ",""),"")))</f>
        <v/>
      </c>
    </row>
    <row r="1067" spans="1:11" x14ac:dyDescent="0.2">
      <c r="A1067" s="1" t="str">
        <f>IF(B1067="","",B1067&amp;"|"&amp;COUNTIF(INDEX($B:$B,5):B1067,B1067))</f>
        <v/>
      </c>
      <c r="B1067" s="20"/>
      <c r="C1067" s="20"/>
      <c r="D1067" s="21" t="str">
        <f>IF(C1067="","",IFERROR(INDEX(Deviz!$C$5:$C$204,MATCH(C1067,Deviz!$B$5:$B$204,0)),""))</f>
        <v/>
      </c>
      <c r="E1067" s="22" t="str">
        <f>IF(C1067="","",IFERROR(INDEX(Deviz!$D$5:$D$204,MATCH(C1067,Deviz!$B$5:$B$204,0)),""))</f>
        <v/>
      </c>
      <c r="F1067" s="23" t="str">
        <f>IF(C1067="","",IFERROR(INDEX(Deviz!$F$5:$F$204,MATCH(C1067,Deviz!$B$5:$B$204,0)),""))</f>
        <v/>
      </c>
      <c r="G1067" s="24"/>
      <c r="H1067" s="23" t="str">
        <f t="shared" si="16"/>
        <v/>
      </c>
      <c r="I1067" s="20"/>
      <c r="J1067" s="25"/>
      <c r="K1067" s="26" t="str">
        <f>IF(B1067="","",TRIM(IF(AND(C1067&lt;&gt;"",D1067=""),"Cod inexistent în deviz. ","")&amp;IF(N(G1067)&lt;=0,"Lipsește cantitatea. ","")&amp;IF(I1067&lt;&gt;"Da","Neconfirmat de beneficiar. ","")&amp;IF(AND(C1067&lt;&gt;"",D1067&lt;&gt;""),IF(AND(INDEX(Deviz!$H$5:$H$204,MATCH(C1067,Deviz!$B$5:$B$204,0))="Suplimentar",INDEX(Deviz!$I$5:$I$204,MATCH(C1067,Deviz!$B$5:$B$204,0))&lt;&gt;"Da"),"Suplimentar neaprobat. ",""),"")))</f>
        <v/>
      </c>
    </row>
    <row r="1068" spans="1:11" x14ac:dyDescent="0.2">
      <c r="A1068" s="1" t="str">
        <f>IF(B1068="","",B1068&amp;"|"&amp;COUNTIF(INDEX($B:$B,5):B1068,B1068))</f>
        <v/>
      </c>
      <c r="B1068" s="20"/>
      <c r="C1068" s="20"/>
      <c r="D1068" s="21" t="str">
        <f>IF(C1068="","",IFERROR(INDEX(Deviz!$C$5:$C$204,MATCH(C1068,Deviz!$B$5:$B$204,0)),""))</f>
        <v/>
      </c>
      <c r="E1068" s="22" t="str">
        <f>IF(C1068="","",IFERROR(INDEX(Deviz!$D$5:$D$204,MATCH(C1068,Deviz!$B$5:$B$204,0)),""))</f>
        <v/>
      </c>
      <c r="F1068" s="23" t="str">
        <f>IF(C1068="","",IFERROR(INDEX(Deviz!$F$5:$F$204,MATCH(C1068,Deviz!$B$5:$B$204,0)),""))</f>
        <v/>
      </c>
      <c r="G1068" s="24"/>
      <c r="H1068" s="23" t="str">
        <f t="shared" si="16"/>
        <v/>
      </c>
      <c r="I1068" s="20"/>
      <c r="J1068" s="25"/>
      <c r="K1068" s="26" t="str">
        <f>IF(B1068="","",TRIM(IF(AND(C1068&lt;&gt;"",D1068=""),"Cod inexistent în deviz. ","")&amp;IF(N(G1068)&lt;=0,"Lipsește cantitatea. ","")&amp;IF(I1068&lt;&gt;"Da","Neconfirmat de beneficiar. ","")&amp;IF(AND(C1068&lt;&gt;"",D1068&lt;&gt;""),IF(AND(INDEX(Deviz!$H$5:$H$204,MATCH(C1068,Deviz!$B$5:$B$204,0))="Suplimentar",INDEX(Deviz!$I$5:$I$204,MATCH(C1068,Deviz!$B$5:$B$204,0))&lt;&gt;"Da"),"Suplimentar neaprobat. ",""),"")))</f>
        <v/>
      </c>
    </row>
    <row r="1069" spans="1:11" x14ac:dyDescent="0.2">
      <c r="A1069" s="1" t="str">
        <f>IF(B1069="","",B1069&amp;"|"&amp;COUNTIF(INDEX($B:$B,5):B1069,B1069))</f>
        <v/>
      </c>
      <c r="B1069" s="20"/>
      <c r="C1069" s="20"/>
      <c r="D1069" s="21" t="str">
        <f>IF(C1069="","",IFERROR(INDEX(Deviz!$C$5:$C$204,MATCH(C1069,Deviz!$B$5:$B$204,0)),""))</f>
        <v/>
      </c>
      <c r="E1069" s="22" t="str">
        <f>IF(C1069="","",IFERROR(INDEX(Deviz!$D$5:$D$204,MATCH(C1069,Deviz!$B$5:$B$204,0)),""))</f>
        <v/>
      </c>
      <c r="F1069" s="23" t="str">
        <f>IF(C1069="","",IFERROR(INDEX(Deviz!$F$5:$F$204,MATCH(C1069,Deviz!$B$5:$B$204,0)),""))</f>
        <v/>
      </c>
      <c r="G1069" s="24"/>
      <c r="H1069" s="23" t="str">
        <f t="shared" si="16"/>
        <v/>
      </c>
      <c r="I1069" s="20"/>
      <c r="J1069" s="25"/>
      <c r="K1069" s="26" t="str">
        <f>IF(B1069="","",TRIM(IF(AND(C1069&lt;&gt;"",D1069=""),"Cod inexistent în deviz. ","")&amp;IF(N(G1069)&lt;=0,"Lipsește cantitatea. ","")&amp;IF(I1069&lt;&gt;"Da","Neconfirmat de beneficiar. ","")&amp;IF(AND(C1069&lt;&gt;"",D1069&lt;&gt;""),IF(AND(INDEX(Deviz!$H$5:$H$204,MATCH(C1069,Deviz!$B$5:$B$204,0))="Suplimentar",INDEX(Deviz!$I$5:$I$204,MATCH(C1069,Deviz!$B$5:$B$204,0))&lt;&gt;"Da"),"Suplimentar neaprobat. ",""),"")))</f>
        <v/>
      </c>
    </row>
    <row r="1070" spans="1:11" x14ac:dyDescent="0.2">
      <c r="A1070" s="1" t="str">
        <f>IF(B1070="","",B1070&amp;"|"&amp;COUNTIF(INDEX($B:$B,5):B1070,B1070))</f>
        <v/>
      </c>
      <c r="B1070" s="20"/>
      <c r="C1070" s="20"/>
      <c r="D1070" s="21" t="str">
        <f>IF(C1070="","",IFERROR(INDEX(Deviz!$C$5:$C$204,MATCH(C1070,Deviz!$B$5:$B$204,0)),""))</f>
        <v/>
      </c>
      <c r="E1070" s="22" t="str">
        <f>IF(C1070="","",IFERROR(INDEX(Deviz!$D$5:$D$204,MATCH(C1070,Deviz!$B$5:$B$204,0)),""))</f>
        <v/>
      </c>
      <c r="F1070" s="23" t="str">
        <f>IF(C1070="","",IFERROR(INDEX(Deviz!$F$5:$F$204,MATCH(C1070,Deviz!$B$5:$B$204,0)),""))</f>
        <v/>
      </c>
      <c r="G1070" s="24"/>
      <c r="H1070" s="23" t="str">
        <f t="shared" si="16"/>
        <v/>
      </c>
      <c r="I1070" s="20"/>
      <c r="J1070" s="25"/>
      <c r="K1070" s="26" t="str">
        <f>IF(B1070="","",TRIM(IF(AND(C1070&lt;&gt;"",D1070=""),"Cod inexistent în deviz. ","")&amp;IF(N(G1070)&lt;=0,"Lipsește cantitatea. ","")&amp;IF(I1070&lt;&gt;"Da","Neconfirmat de beneficiar. ","")&amp;IF(AND(C1070&lt;&gt;"",D1070&lt;&gt;""),IF(AND(INDEX(Deviz!$H$5:$H$204,MATCH(C1070,Deviz!$B$5:$B$204,0))="Suplimentar",INDEX(Deviz!$I$5:$I$204,MATCH(C1070,Deviz!$B$5:$B$204,0))&lt;&gt;"Da"),"Suplimentar neaprobat. ",""),"")))</f>
        <v/>
      </c>
    </row>
    <row r="1071" spans="1:11" x14ac:dyDescent="0.2">
      <c r="A1071" s="1" t="str">
        <f>IF(B1071="","",B1071&amp;"|"&amp;COUNTIF(INDEX($B:$B,5):B1071,B1071))</f>
        <v/>
      </c>
      <c r="B1071" s="20"/>
      <c r="C1071" s="20"/>
      <c r="D1071" s="21" t="str">
        <f>IF(C1071="","",IFERROR(INDEX(Deviz!$C$5:$C$204,MATCH(C1071,Deviz!$B$5:$B$204,0)),""))</f>
        <v/>
      </c>
      <c r="E1071" s="22" t="str">
        <f>IF(C1071="","",IFERROR(INDEX(Deviz!$D$5:$D$204,MATCH(C1071,Deviz!$B$5:$B$204,0)),""))</f>
        <v/>
      </c>
      <c r="F1071" s="23" t="str">
        <f>IF(C1071="","",IFERROR(INDEX(Deviz!$F$5:$F$204,MATCH(C1071,Deviz!$B$5:$B$204,0)),""))</f>
        <v/>
      </c>
      <c r="G1071" s="24"/>
      <c r="H1071" s="23" t="str">
        <f t="shared" si="16"/>
        <v/>
      </c>
      <c r="I1071" s="20"/>
      <c r="J1071" s="25"/>
      <c r="K1071" s="26" t="str">
        <f>IF(B1071="","",TRIM(IF(AND(C1071&lt;&gt;"",D1071=""),"Cod inexistent în deviz. ","")&amp;IF(N(G1071)&lt;=0,"Lipsește cantitatea. ","")&amp;IF(I1071&lt;&gt;"Da","Neconfirmat de beneficiar. ","")&amp;IF(AND(C1071&lt;&gt;"",D1071&lt;&gt;""),IF(AND(INDEX(Deviz!$H$5:$H$204,MATCH(C1071,Deviz!$B$5:$B$204,0))="Suplimentar",INDEX(Deviz!$I$5:$I$204,MATCH(C1071,Deviz!$B$5:$B$204,0))&lt;&gt;"Da"),"Suplimentar neaprobat. ",""),"")))</f>
        <v/>
      </c>
    </row>
    <row r="1072" spans="1:11" x14ac:dyDescent="0.2">
      <c r="A1072" s="1" t="str">
        <f>IF(B1072="","",B1072&amp;"|"&amp;COUNTIF(INDEX($B:$B,5):B1072,B1072))</f>
        <v/>
      </c>
      <c r="B1072" s="20"/>
      <c r="C1072" s="20"/>
      <c r="D1072" s="21" t="str">
        <f>IF(C1072="","",IFERROR(INDEX(Deviz!$C$5:$C$204,MATCH(C1072,Deviz!$B$5:$B$204,0)),""))</f>
        <v/>
      </c>
      <c r="E1072" s="22" t="str">
        <f>IF(C1072="","",IFERROR(INDEX(Deviz!$D$5:$D$204,MATCH(C1072,Deviz!$B$5:$B$204,0)),""))</f>
        <v/>
      </c>
      <c r="F1072" s="23" t="str">
        <f>IF(C1072="","",IFERROR(INDEX(Deviz!$F$5:$F$204,MATCH(C1072,Deviz!$B$5:$B$204,0)),""))</f>
        <v/>
      </c>
      <c r="G1072" s="24"/>
      <c r="H1072" s="23" t="str">
        <f t="shared" si="16"/>
        <v/>
      </c>
      <c r="I1072" s="20"/>
      <c r="J1072" s="25"/>
      <c r="K1072" s="26" t="str">
        <f>IF(B1072="","",TRIM(IF(AND(C1072&lt;&gt;"",D1072=""),"Cod inexistent în deviz. ","")&amp;IF(N(G1072)&lt;=0,"Lipsește cantitatea. ","")&amp;IF(I1072&lt;&gt;"Da","Neconfirmat de beneficiar. ","")&amp;IF(AND(C1072&lt;&gt;"",D1072&lt;&gt;""),IF(AND(INDEX(Deviz!$H$5:$H$204,MATCH(C1072,Deviz!$B$5:$B$204,0))="Suplimentar",INDEX(Deviz!$I$5:$I$204,MATCH(C1072,Deviz!$B$5:$B$204,0))&lt;&gt;"Da"),"Suplimentar neaprobat. ",""),"")))</f>
        <v/>
      </c>
    </row>
    <row r="1073" spans="1:11" x14ac:dyDescent="0.2">
      <c r="A1073" s="1" t="str">
        <f>IF(B1073="","",B1073&amp;"|"&amp;COUNTIF(INDEX($B:$B,5):B1073,B1073))</f>
        <v/>
      </c>
      <c r="B1073" s="20"/>
      <c r="C1073" s="20"/>
      <c r="D1073" s="21" t="str">
        <f>IF(C1073="","",IFERROR(INDEX(Deviz!$C$5:$C$204,MATCH(C1073,Deviz!$B$5:$B$204,0)),""))</f>
        <v/>
      </c>
      <c r="E1073" s="22" t="str">
        <f>IF(C1073="","",IFERROR(INDEX(Deviz!$D$5:$D$204,MATCH(C1073,Deviz!$B$5:$B$204,0)),""))</f>
        <v/>
      </c>
      <c r="F1073" s="23" t="str">
        <f>IF(C1073="","",IFERROR(INDEX(Deviz!$F$5:$F$204,MATCH(C1073,Deviz!$B$5:$B$204,0)),""))</f>
        <v/>
      </c>
      <c r="G1073" s="24"/>
      <c r="H1073" s="23" t="str">
        <f t="shared" si="16"/>
        <v/>
      </c>
      <c r="I1073" s="20"/>
      <c r="J1073" s="25"/>
      <c r="K1073" s="26" t="str">
        <f>IF(B1073="","",TRIM(IF(AND(C1073&lt;&gt;"",D1073=""),"Cod inexistent în deviz. ","")&amp;IF(N(G1073)&lt;=0,"Lipsește cantitatea. ","")&amp;IF(I1073&lt;&gt;"Da","Neconfirmat de beneficiar. ","")&amp;IF(AND(C1073&lt;&gt;"",D1073&lt;&gt;""),IF(AND(INDEX(Deviz!$H$5:$H$204,MATCH(C1073,Deviz!$B$5:$B$204,0))="Suplimentar",INDEX(Deviz!$I$5:$I$204,MATCH(C1073,Deviz!$B$5:$B$204,0))&lt;&gt;"Da"),"Suplimentar neaprobat. ",""),"")))</f>
        <v/>
      </c>
    </row>
    <row r="1074" spans="1:11" x14ac:dyDescent="0.2">
      <c r="A1074" s="1" t="str">
        <f>IF(B1074="","",B1074&amp;"|"&amp;COUNTIF(INDEX($B:$B,5):B1074,B1074))</f>
        <v/>
      </c>
      <c r="B1074" s="20"/>
      <c r="C1074" s="20"/>
      <c r="D1074" s="21" t="str">
        <f>IF(C1074="","",IFERROR(INDEX(Deviz!$C$5:$C$204,MATCH(C1074,Deviz!$B$5:$B$204,0)),""))</f>
        <v/>
      </c>
      <c r="E1074" s="22" t="str">
        <f>IF(C1074="","",IFERROR(INDEX(Deviz!$D$5:$D$204,MATCH(C1074,Deviz!$B$5:$B$204,0)),""))</f>
        <v/>
      </c>
      <c r="F1074" s="23" t="str">
        <f>IF(C1074="","",IFERROR(INDEX(Deviz!$F$5:$F$204,MATCH(C1074,Deviz!$B$5:$B$204,0)),""))</f>
        <v/>
      </c>
      <c r="G1074" s="24"/>
      <c r="H1074" s="23" t="str">
        <f t="shared" si="16"/>
        <v/>
      </c>
      <c r="I1074" s="20"/>
      <c r="J1074" s="25"/>
      <c r="K1074" s="26" t="str">
        <f>IF(B1074="","",TRIM(IF(AND(C1074&lt;&gt;"",D1074=""),"Cod inexistent în deviz. ","")&amp;IF(N(G1074)&lt;=0,"Lipsește cantitatea. ","")&amp;IF(I1074&lt;&gt;"Da","Neconfirmat de beneficiar. ","")&amp;IF(AND(C1074&lt;&gt;"",D1074&lt;&gt;""),IF(AND(INDEX(Deviz!$H$5:$H$204,MATCH(C1074,Deviz!$B$5:$B$204,0))="Suplimentar",INDEX(Deviz!$I$5:$I$204,MATCH(C1074,Deviz!$B$5:$B$204,0))&lt;&gt;"Da"),"Suplimentar neaprobat. ",""),"")))</f>
        <v/>
      </c>
    </row>
    <row r="1075" spans="1:11" x14ac:dyDescent="0.2">
      <c r="A1075" s="1" t="str">
        <f>IF(B1075="","",B1075&amp;"|"&amp;COUNTIF(INDEX($B:$B,5):B1075,B1075))</f>
        <v/>
      </c>
      <c r="B1075" s="20"/>
      <c r="C1075" s="20"/>
      <c r="D1075" s="21" t="str">
        <f>IF(C1075="","",IFERROR(INDEX(Deviz!$C$5:$C$204,MATCH(C1075,Deviz!$B$5:$B$204,0)),""))</f>
        <v/>
      </c>
      <c r="E1075" s="22" t="str">
        <f>IF(C1075="","",IFERROR(INDEX(Deviz!$D$5:$D$204,MATCH(C1075,Deviz!$B$5:$B$204,0)),""))</f>
        <v/>
      </c>
      <c r="F1075" s="23" t="str">
        <f>IF(C1075="","",IFERROR(INDEX(Deviz!$F$5:$F$204,MATCH(C1075,Deviz!$B$5:$B$204,0)),""))</f>
        <v/>
      </c>
      <c r="G1075" s="24"/>
      <c r="H1075" s="23" t="str">
        <f t="shared" si="16"/>
        <v/>
      </c>
      <c r="I1075" s="20"/>
      <c r="J1075" s="25"/>
      <c r="K1075" s="26" t="str">
        <f>IF(B1075="","",TRIM(IF(AND(C1075&lt;&gt;"",D1075=""),"Cod inexistent în deviz. ","")&amp;IF(N(G1075)&lt;=0,"Lipsește cantitatea. ","")&amp;IF(I1075&lt;&gt;"Da","Neconfirmat de beneficiar. ","")&amp;IF(AND(C1075&lt;&gt;"",D1075&lt;&gt;""),IF(AND(INDEX(Deviz!$H$5:$H$204,MATCH(C1075,Deviz!$B$5:$B$204,0))="Suplimentar",INDEX(Deviz!$I$5:$I$204,MATCH(C1075,Deviz!$B$5:$B$204,0))&lt;&gt;"Da"),"Suplimentar neaprobat. ",""),"")))</f>
        <v/>
      </c>
    </row>
    <row r="1076" spans="1:11" x14ac:dyDescent="0.2">
      <c r="A1076" s="1" t="str">
        <f>IF(B1076="","",B1076&amp;"|"&amp;COUNTIF(INDEX($B:$B,5):B1076,B1076))</f>
        <v/>
      </c>
      <c r="B1076" s="20"/>
      <c r="C1076" s="20"/>
      <c r="D1076" s="21" t="str">
        <f>IF(C1076="","",IFERROR(INDEX(Deviz!$C$5:$C$204,MATCH(C1076,Deviz!$B$5:$B$204,0)),""))</f>
        <v/>
      </c>
      <c r="E1076" s="22" t="str">
        <f>IF(C1076="","",IFERROR(INDEX(Deviz!$D$5:$D$204,MATCH(C1076,Deviz!$B$5:$B$204,0)),""))</f>
        <v/>
      </c>
      <c r="F1076" s="23" t="str">
        <f>IF(C1076="","",IFERROR(INDEX(Deviz!$F$5:$F$204,MATCH(C1076,Deviz!$B$5:$B$204,0)),""))</f>
        <v/>
      </c>
      <c r="G1076" s="24"/>
      <c r="H1076" s="23" t="str">
        <f t="shared" si="16"/>
        <v/>
      </c>
      <c r="I1076" s="20"/>
      <c r="J1076" s="25"/>
      <c r="K1076" s="26" t="str">
        <f>IF(B1076="","",TRIM(IF(AND(C1076&lt;&gt;"",D1076=""),"Cod inexistent în deviz. ","")&amp;IF(N(G1076)&lt;=0,"Lipsește cantitatea. ","")&amp;IF(I1076&lt;&gt;"Da","Neconfirmat de beneficiar. ","")&amp;IF(AND(C1076&lt;&gt;"",D1076&lt;&gt;""),IF(AND(INDEX(Deviz!$H$5:$H$204,MATCH(C1076,Deviz!$B$5:$B$204,0))="Suplimentar",INDEX(Deviz!$I$5:$I$204,MATCH(C1076,Deviz!$B$5:$B$204,0))&lt;&gt;"Da"),"Suplimentar neaprobat. ",""),"")))</f>
        <v/>
      </c>
    </row>
    <row r="1077" spans="1:11" x14ac:dyDescent="0.2">
      <c r="A1077" s="1" t="str">
        <f>IF(B1077="","",B1077&amp;"|"&amp;COUNTIF(INDEX($B:$B,5):B1077,B1077))</f>
        <v/>
      </c>
      <c r="B1077" s="20"/>
      <c r="C1077" s="20"/>
      <c r="D1077" s="21" t="str">
        <f>IF(C1077="","",IFERROR(INDEX(Deviz!$C$5:$C$204,MATCH(C1077,Deviz!$B$5:$B$204,0)),""))</f>
        <v/>
      </c>
      <c r="E1077" s="22" t="str">
        <f>IF(C1077="","",IFERROR(INDEX(Deviz!$D$5:$D$204,MATCH(C1077,Deviz!$B$5:$B$204,0)),""))</f>
        <v/>
      </c>
      <c r="F1077" s="23" t="str">
        <f>IF(C1077="","",IFERROR(INDEX(Deviz!$F$5:$F$204,MATCH(C1077,Deviz!$B$5:$B$204,0)),""))</f>
        <v/>
      </c>
      <c r="G1077" s="24"/>
      <c r="H1077" s="23" t="str">
        <f t="shared" si="16"/>
        <v/>
      </c>
      <c r="I1077" s="20"/>
      <c r="J1077" s="25"/>
      <c r="K1077" s="26" t="str">
        <f>IF(B1077="","",TRIM(IF(AND(C1077&lt;&gt;"",D1077=""),"Cod inexistent în deviz. ","")&amp;IF(N(G1077)&lt;=0,"Lipsește cantitatea. ","")&amp;IF(I1077&lt;&gt;"Da","Neconfirmat de beneficiar. ","")&amp;IF(AND(C1077&lt;&gt;"",D1077&lt;&gt;""),IF(AND(INDEX(Deviz!$H$5:$H$204,MATCH(C1077,Deviz!$B$5:$B$204,0))="Suplimentar",INDEX(Deviz!$I$5:$I$204,MATCH(C1077,Deviz!$B$5:$B$204,0))&lt;&gt;"Da"),"Suplimentar neaprobat. ",""),"")))</f>
        <v/>
      </c>
    </row>
    <row r="1078" spans="1:11" x14ac:dyDescent="0.2">
      <c r="A1078" s="1" t="str">
        <f>IF(B1078="","",B1078&amp;"|"&amp;COUNTIF(INDEX($B:$B,5):B1078,B1078))</f>
        <v/>
      </c>
      <c r="B1078" s="20"/>
      <c r="C1078" s="20"/>
      <c r="D1078" s="21" t="str">
        <f>IF(C1078="","",IFERROR(INDEX(Deviz!$C$5:$C$204,MATCH(C1078,Deviz!$B$5:$B$204,0)),""))</f>
        <v/>
      </c>
      <c r="E1078" s="22" t="str">
        <f>IF(C1078="","",IFERROR(INDEX(Deviz!$D$5:$D$204,MATCH(C1078,Deviz!$B$5:$B$204,0)),""))</f>
        <v/>
      </c>
      <c r="F1078" s="23" t="str">
        <f>IF(C1078="","",IFERROR(INDEX(Deviz!$F$5:$F$204,MATCH(C1078,Deviz!$B$5:$B$204,0)),""))</f>
        <v/>
      </c>
      <c r="G1078" s="24"/>
      <c r="H1078" s="23" t="str">
        <f t="shared" si="16"/>
        <v/>
      </c>
      <c r="I1078" s="20"/>
      <c r="J1078" s="25"/>
      <c r="K1078" s="26" t="str">
        <f>IF(B1078="","",TRIM(IF(AND(C1078&lt;&gt;"",D1078=""),"Cod inexistent în deviz. ","")&amp;IF(N(G1078)&lt;=0,"Lipsește cantitatea. ","")&amp;IF(I1078&lt;&gt;"Da","Neconfirmat de beneficiar. ","")&amp;IF(AND(C1078&lt;&gt;"",D1078&lt;&gt;""),IF(AND(INDEX(Deviz!$H$5:$H$204,MATCH(C1078,Deviz!$B$5:$B$204,0))="Suplimentar",INDEX(Deviz!$I$5:$I$204,MATCH(C1078,Deviz!$B$5:$B$204,0))&lt;&gt;"Da"),"Suplimentar neaprobat. ",""),"")))</f>
        <v/>
      </c>
    </row>
    <row r="1079" spans="1:11" x14ac:dyDescent="0.2">
      <c r="A1079" s="1" t="str">
        <f>IF(B1079="","",B1079&amp;"|"&amp;COUNTIF(INDEX($B:$B,5):B1079,B1079))</f>
        <v/>
      </c>
      <c r="B1079" s="20"/>
      <c r="C1079" s="20"/>
      <c r="D1079" s="21" t="str">
        <f>IF(C1079="","",IFERROR(INDEX(Deviz!$C$5:$C$204,MATCH(C1079,Deviz!$B$5:$B$204,0)),""))</f>
        <v/>
      </c>
      <c r="E1079" s="22" t="str">
        <f>IF(C1079="","",IFERROR(INDEX(Deviz!$D$5:$D$204,MATCH(C1079,Deviz!$B$5:$B$204,0)),""))</f>
        <v/>
      </c>
      <c r="F1079" s="23" t="str">
        <f>IF(C1079="","",IFERROR(INDEX(Deviz!$F$5:$F$204,MATCH(C1079,Deviz!$B$5:$B$204,0)),""))</f>
        <v/>
      </c>
      <c r="G1079" s="24"/>
      <c r="H1079" s="23" t="str">
        <f t="shared" si="16"/>
        <v/>
      </c>
      <c r="I1079" s="20"/>
      <c r="J1079" s="25"/>
      <c r="K1079" s="26" t="str">
        <f>IF(B1079="","",TRIM(IF(AND(C1079&lt;&gt;"",D1079=""),"Cod inexistent în deviz. ","")&amp;IF(N(G1079)&lt;=0,"Lipsește cantitatea. ","")&amp;IF(I1079&lt;&gt;"Da","Neconfirmat de beneficiar. ","")&amp;IF(AND(C1079&lt;&gt;"",D1079&lt;&gt;""),IF(AND(INDEX(Deviz!$H$5:$H$204,MATCH(C1079,Deviz!$B$5:$B$204,0))="Suplimentar",INDEX(Deviz!$I$5:$I$204,MATCH(C1079,Deviz!$B$5:$B$204,0))&lt;&gt;"Da"),"Suplimentar neaprobat. ",""),"")))</f>
        <v/>
      </c>
    </row>
    <row r="1080" spans="1:11" x14ac:dyDescent="0.2">
      <c r="A1080" s="1" t="str">
        <f>IF(B1080="","",B1080&amp;"|"&amp;COUNTIF(INDEX($B:$B,5):B1080,B1080))</f>
        <v/>
      </c>
      <c r="B1080" s="20"/>
      <c r="C1080" s="20"/>
      <c r="D1080" s="21" t="str">
        <f>IF(C1080="","",IFERROR(INDEX(Deviz!$C$5:$C$204,MATCH(C1080,Deviz!$B$5:$B$204,0)),""))</f>
        <v/>
      </c>
      <c r="E1080" s="22" t="str">
        <f>IF(C1080="","",IFERROR(INDEX(Deviz!$D$5:$D$204,MATCH(C1080,Deviz!$B$5:$B$204,0)),""))</f>
        <v/>
      </c>
      <c r="F1080" s="23" t="str">
        <f>IF(C1080="","",IFERROR(INDEX(Deviz!$F$5:$F$204,MATCH(C1080,Deviz!$B$5:$B$204,0)),""))</f>
        <v/>
      </c>
      <c r="G1080" s="24"/>
      <c r="H1080" s="23" t="str">
        <f t="shared" si="16"/>
        <v/>
      </c>
      <c r="I1080" s="20"/>
      <c r="J1080" s="25"/>
      <c r="K1080" s="26" t="str">
        <f>IF(B1080="","",TRIM(IF(AND(C1080&lt;&gt;"",D1080=""),"Cod inexistent în deviz. ","")&amp;IF(N(G1080)&lt;=0,"Lipsește cantitatea. ","")&amp;IF(I1080&lt;&gt;"Da","Neconfirmat de beneficiar. ","")&amp;IF(AND(C1080&lt;&gt;"",D1080&lt;&gt;""),IF(AND(INDEX(Deviz!$H$5:$H$204,MATCH(C1080,Deviz!$B$5:$B$204,0))="Suplimentar",INDEX(Deviz!$I$5:$I$204,MATCH(C1080,Deviz!$B$5:$B$204,0))&lt;&gt;"Da"),"Suplimentar neaprobat. ",""),"")))</f>
        <v/>
      </c>
    </row>
    <row r="1081" spans="1:11" x14ac:dyDescent="0.2">
      <c r="A1081" s="1" t="str">
        <f>IF(B1081="","",B1081&amp;"|"&amp;COUNTIF(INDEX($B:$B,5):B1081,B1081))</f>
        <v/>
      </c>
      <c r="B1081" s="20"/>
      <c r="C1081" s="20"/>
      <c r="D1081" s="21" t="str">
        <f>IF(C1081="","",IFERROR(INDEX(Deviz!$C$5:$C$204,MATCH(C1081,Deviz!$B$5:$B$204,0)),""))</f>
        <v/>
      </c>
      <c r="E1081" s="22" t="str">
        <f>IF(C1081="","",IFERROR(INDEX(Deviz!$D$5:$D$204,MATCH(C1081,Deviz!$B$5:$B$204,0)),""))</f>
        <v/>
      </c>
      <c r="F1081" s="23" t="str">
        <f>IF(C1081="","",IFERROR(INDEX(Deviz!$F$5:$F$204,MATCH(C1081,Deviz!$B$5:$B$204,0)),""))</f>
        <v/>
      </c>
      <c r="G1081" s="24"/>
      <c r="H1081" s="23" t="str">
        <f t="shared" si="16"/>
        <v/>
      </c>
      <c r="I1081" s="20"/>
      <c r="J1081" s="25"/>
      <c r="K1081" s="26" t="str">
        <f>IF(B1081="","",TRIM(IF(AND(C1081&lt;&gt;"",D1081=""),"Cod inexistent în deviz. ","")&amp;IF(N(G1081)&lt;=0,"Lipsește cantitatea. ","")&amp;IF(I1081&lt;&gt;"Da","Neconfirmat de beneficiar. ","")&amp;IF(AND(C1081&lt;&gt;"",D1081&lt;&gt;""),IF(AND(INDEX(Deviz!$H$5:$H$204,MATCH(C1081,Deviz!$B$5:$B$204,0))="Suplimentar",INDEX(Deviz!$I$5:$I$204,MATCH(C1081,Deviz!$B$5:$B$204,0))&lt;&gt;"Da"),"Suplimentar neaprobat. ",""),"")))</f>
        <v/>
      </c>
    </row>
    <row r="1082" spans="1:11" x14ac:dyDescent="0.2">
      <c r="A1082" s="1" t="str">
        <f>IF(B1082="","",B1082&amp;"|"&amp;COUNTIF(INDEX($B:$B,5):B1082,B1082))</f>
        <v/>
      </c>
      <c r="B1082" s="20"/>
      <c r="C1082" s="20"/>
      <c r="D1082" s="21" t="str">
        <f>IF(C1082="","",IFERROR(INDEX(Deviz!$C$5:$C$204,MATCH(C1082,Deviz!$B$5:$B$204,0)),""))</f>
        <v/>
      </c>
      <c r="E1082" s="22" t="str">
        <f>IF(C1082="","",IFERROR(INDEX(Deviz!$D$5:$D$204,MATCH(C1082,Deviz!$B$5:$B$204,0)),""))</f>
        <v/>
      </c>
      <c r="F1082" s="23" t="str">
        <f>IF(C1082="","",IFERROR(INDEX(Deviz!$F$5:$F$204,MATCH(C1082,Deviz!$B$5:$B$204,0)),""))</f>
        <v/>
      </c>
      <c r="G1082" s="24"/>
      <c r="H1082" s="23" t="str">
        <f t="shared" si="16"/>
        <v/>
      </c>
      <c r="I1082" s="20"/>
      <c r="J1082" s="25"/>
      <c r="K1082" s="26" t="str">
        <f>IF(B1082="","",TRIM(IF(AND(C1082&lt;&gt;"",D1082=""),"Cod inexistent în deviz. ","")&amp;IF(N(G1082)&lt;=0,"Lipsește cantitatea. ","")&amp;IF(I1082&lt;&gt;"Da","Neconfirmat de beneficiar. ","")&amp;IF(AND(C1082&lt;&gt;"",D1082&lt;&gt;""),IF(AND(INDEX(Deviz!$H$5:$H$204,MATCH(C1082,Deviz!$B$5:$B$204,0))="Suplimentar",INDEX(Deviz!$I$5:$I$204,MATCH(C1082,Deviz!$B$5:$B$204,0))&lt;&gt;"Da"),"Suplimentar neaprobat. ",""),"")))</f>
        <v/>
      </c>
    </row>
    <row r="1083" spans="1:11" x14ac:dyDescent="0.2">
      <c r="A1083" s="1" t="str">
        <f>IF(B1083="","",B1083&amp;"|"&amp;COUNTIF(INDEX($B:$B,5):B1083,B1083))</f>
        <v/>
      </c>
      <c r="B1083" s="20"/>
      <c r="C1083" s="20"/>
      <c r="D1083" s="21" t="str">
        <f>IF(C1083="","",IFERROR(INDEX(Deviz!$C$5:$C$204,MATCH(C1083,Deviz!$B$5:$B$204,0)),""))</f>
        <v/>
      </c>
      <c r="E1083" s="22" t="str">
        <f>IF(C1083="","",IFERROR(INDEX(Deviz!$D$5:$D$204,MATCH(C1083,Deviz!$B$5:$B$204,0)),""))</f>
        <v/>
      </c>
      <c r="F1083" s="23" t="str">
        <f>IF(C1083="","",IFERROR(INDEX(Deviz!$F$5:$F$204,MATCH(C1083,Deviz!$B$5:$B$204,0)),""))</f>
        <v/>
      </c>
      <c r="G1083" s="24"/>
      <c r="H1083" s="23" t="str">
        <f t="shared" si="16"/>
        <v/>
      </c>
      <c r="I1083" s="20"/>
      <c r="J1083" s="25"/>
      <c r="K1083" s="26" t="str">
        <f>IF(B1083="","",TRIM(IF(AND(C1083&lt;&gt;"",D1083=""),"Cod inexistent în deviz. ","")&amp;IF(N(G1083)&lt;=0,"Lipsește cantitatea. ","")&amp;IF(I1083&lt;&gt;"Da","Neconfirmat de beneficiar. ","")&amp;IF(AND(C1083&lt;&gt;"",D1083&lt;&gt;""),IF(AND(INDEX(Deviz!$H$5:$H$204,MATCH(C1083,Deviz!$B$5:$B$204,0))="Suplimentar",INDEX(Deviz!$I$5:$I$204,MATCH(C1083,Deviz!$B$5:$B$204,0))&lt;&gt;"Da"),"Suplimentar neaprobat. ",""),"")))</f>
        <v/>
      </c>
    </row>
    <row r="1084" spans="1:11" x14ac:dyDescent="0.2">
      <c r="A1084" s="1" t="str">
        <f>IF(B1084="","",B1084&amp;"|"&amp;COUNTIF(INDEX($B:$B,5):B1084,B1084))</f>
        <v/>
      </c>
      <c r="B1084" s="20"/>
      <c r="C1084" s="20"/>
      <c r="D1084" s="21" t="str">
        <f>IF(C1084="","",IFERROR(INDEX(Deviz!$C$5:$C$204,MATCH(C1084,Deviz!$B$5:$B$204,0)),""))</f>
        <v/>
      </c>
      <c r="E1084" s="22" t="str">
        <f>IF(C1084="","",IFERROR(INDEX(Deviz!$D$5:$D$204,MATCH(C1084,Deviz!$B$5:$B$204,0)),""))</f>
        <v/>
      </c>
      <c r="F1084" s="23" t="str">
        <f>IF(C1084="","",IFERROR(INDEX(Deviz!$F$5:$F$204,MATCH(C1084,Deviz!$B$5:$B$204,0)),""))</f>
        <v/>
      </c>
      <c r="G1084" s="24"/>
      <c r="H1084" s="23" t="str">
        <f t="shared" si="16"/>
        <v/>
      </c>
      <c r="I1084" s="20"/>
      <c r="J1084" s="25"/>
      <c r="K1084" s="26" t="str">
        <f>IF(B1084="","",TRIM(IF(AND(C1084&lt;&gt;"",D1084=""),"Cod inexistent în deviz. ","")&amp;IF(N(G1084)&lt;=0,"Lipsește cantitatea. ","")&amp;IF(I1084&lt;&gt;"Da","Neconfirmat de beneficiar. ","")&amp;IF(AND(C1084&lt;&gt;"",D1084&lt;&gt;""),IF(AND(INDEX(Deviz!$H$5:$H$204,MATCH(C1084,Deviz!$B$5:$B$204,0))="Suplimentar",INDEX(Deviz!$I$5:$I$204,MATCH(C1084,Deviz!$B$5:$B$204,0))&lt;&gt;"Da"),"Suplimentar neaprobat. ",""),"")))</f>
        <v/>
      </c>
    </row>
    <row r="1085" spans="1:11" x14ac:dyDescent="0.2">
      <c r="A1085" s="1" t="str">
        <f>IF(B1085="","",B1085&amp;"|"&amp;COUNTIF(INDEX($B:$B,5):B1085,B1085))</f>
        <v/>
      </c>
      <c r="B1085" s="20"/>
      <c r="C1085" s="20"/>
      <c r="D1085" s="21" t="str">
        <f>IF(C1085="","",IFERROR(INDEX(Deviz!$C$5:$C$204,MATCH(C1085,Deviz!$B$5:$B$204,0)),""))</f>
        <v/>
      </c>
      <c r="E1085" s="22" t="str">
        <f>IF(C1085="","",IFERROR(INDEX(Deviz!$D$5:$D$204,MATCH(C1085,Deviz!$B$5:$B$204,0)),""))</f>
        <v/>
      </c>
      <c r="F1085" s="23" t="str">
        <f>IF(C1085="","",IFERROR(INDEX(Deviz!$F$5:$F$204,MATCH(C1085,Deviz!$B$5:$B$204,0)),""))</f>
        <v/>
      </c>
      <c r="G1085" s="24"/>
      <c r="H1085" s="23" t="str">
        <f t="shared" si="16"/>
        <v/>
      </c>
      <c r="I1085" s="20"/>
      <c r="J1085" s="25"/>
      <c r="K1085" s="26" t="str">
        <f>IF(B1085="","",TRIM(IF(AND(C1085&lt;&gt;"",D1085=""),"Cod inexistent în deviz. ","")&amp;IF(N(G1085)&lt;=0,"Lipsește cantitatea. ","")&amp;IF(I1085&lt;&gt;"Da","Neconfirmat de beneficiar. ","")&amp;IF(AND(C1085&lt;&gt;"",D1085&lt;&gt;""),IF(AND(INDEX(Deviz!$H$5:$H$204,MATCH(C1085,Deviz!$B$5:$B$204,0))="Suplimentar",INDEX(Deviz!$I$5:$I$204,MATCH(C1085,Deviz!$B$5:$B$204,0))&lt;&gt;"Da"),"Suplimentar neaprobat. ",""),"")))</f>
        <v/>
      </c>
    </row>
    <row r="1086" spans="1:11" x14ac:dyDescent="0.2">
      <c r="A1086" s="1" t="str">
        <f>IF(B1086="","",B1086&amp;"|"&amp;COUNTIF(INDEX($B:$B,5):B1086,B1086))</f>
        <v/>
      </c>
      <c r="B1086" s="20"/>
      <c r="C1086" s="20"/>
      <c r="D1086" s="21" t="str">
        <f>IF(C1086="","",IFERROR(INDEX(Deviz!$C$5:$C$204,MATCH(C1086,Deviz!$B$5:$B$204,0)),""))</f>
        <v/>
      </c>
      <c r="E1086" s="22" t="str">
        <f>IF(C1086="","",IFERROR(INDEX(Deviz!$D$5:$D$204,MATCH(C1086,Deviz!$B$5:$B$204,0)),""))</f>
        <v/>
      </c>
      <c r="F1086" s="23" t="str">
        <f>IF(C1086="","",IFERROR(INDEX(Deviz!$F$5:$F$204,MATCH(C1086,Deviz!$B$5:$B$204,0)),""))</f>
        <v/>
      </c>
      <c r="G1086" s="24"/>
      <c r="H1086" s="23" t="str">
        <f t="shared" si="16"/>
        <v/>
      </c>
      <c r="I1086" s="20"/>
      <c r="J1086" s="25"/>
      <c r="K1086" s="26" t="str">
        <f>IF(B1086="","",TRIM(IF(AND(C1086&lt;&gt;"",D1086=""),"Cod inexistent în deviz. ","")&amp;IF(N(G1086)&lt;=0,"Lipsește cantitatea. ","")&amp;IF(I1086&lt;&gt;"Da","Neconfirmat de beneficiar. ","")&amp;IF(AND(C1086&lt;&gt;"",D1086&lt;&gt;""),IF(AND(INDEX(Deviz!$H$5:$H$204,MATCH(C1086,Deviz!$B$5:$B$204,0))="Suplimentar",INDEX(Deviz!$I$5:$I$204,MATCH(C1086,Deviz!$B$5:$B$204,0))&lt;&gt;"Da"),"Suplimentar neaprobat. ",""),"")))</f>
        <v/>
      </c>
    </row>
    <row r="1087" spans="1:11" x14ac:dyDescent="0.2">
      <c r="A1087" s="1" t="str">
        <f>IF(B1087="","",B1087&amp;"|"&amp;COUNTIF(INDEX($B:$B,5):B1087,B1087))</f>
        <v/>
      </c>
      <c r="B1087" s="20"/>
      <c r="C1087" s="20"/>
      <c r="D1087" s="21" t="str">
        <f>IF(C1087="","",IFERROR(INDEX(Deviz!$C$5:$C$204,MATCH(C1087,Deviz!$B$5:$B$204,0)),""))</f>
        <v/>
      </c>
      <c r="E1087" s="22" t="str">
        <f>IF(C1087="","",IFERROR(INDEX(Deviz!$D$5:$D$204,MATCH(C1087,Deviz!$B$5:$B$204,0)),""))</f>
        <v/>
      </c>
      <c r="F1087" s="23" t="str">
        <f>IF(C1087="","",IFERROR(INDEX(Deviz!$F$5:$F$204,MATCH(C1087,Deviz!$B$5:$B$204,0)),""))</f>
        <v/>
      </c>
      <c r="G1087" s="24"/>
      <c r="H1087" s="23" t="str">
        <f t="shared" si="16"/>
        <v/>
      </c>
      <c r="I1087" s="20"/>
      <c r="J1087" s="25"/>
      <c r="K1087" s="26" t="str">
        <f>IF(B1087="","",TRIM(IF(AND(C1087&lt;&gt;"",D1087=""),"Cod inexistent în deviz. ","")&amp;IF(N(G1087)&lt;=0,"Lipsește cantitatea. ","")&amp;IF(I1087&lt;&gt;"Da","Neconfirmat de beneficiar. ","")&amp;IF(AND(C1087&lt;&gt;"",D1087&lt;&gt;""),IF(AND(INDEX(Deviz!$H$5:$H$204,MATCH(C1087,Deviz!$B$5:$B$204,0))="Suplimentar",INDEX(Deviz!$I$5:$I$204,MATCH(C1087,Deviz!$B$5:$B$204,0))&lt;&gt;"Da"),"Suplimentar neaprobat. ",""),"")))</f>
        <v/>
      </c>
    </row>
    <row r="1088" spans="1:11" x14ac:dyDescent="0.2">
      <c r="A1088" s="1" t="str">
        <f>IF(B1088="","",B1088&amp;"|"&amp;COUNTIF(INDEX($B:$B,5):B1088,B1088))</f>
        <v/>
      </c>
      <c r="B1088" s="20"/>
      <c r="C1088" s="20"/>
      <c r="D1088" s="21" t="str">
        <f>IF(C1088="","",IFERROR(INDEX(Deviz!$C$5:$C$204,MATCH(C1088,Deviz!$B$5:$B$204,0)),""))</f>
        <v/>
      </c>
      <c r="E1088" s="22" t="str">
        <f>IF(C1088="","",IFERROR(INDEX(Deviz!$D$5:$D$204,MATCH(C1088,Deviz!$B$5:$B$204,0)),""))</f>
        <v/>
      </c>
      <c r="F1088" s="23" t="str">
        <f>IF(C1088="","",IFERROR(INDEX(Deviz!$F$5:$F$204,MATCH(C1088,Deviz!$B$5:$B$204,0)),""))</f>
        <v/>
      </c>
      <c r="G1088" s="24"/>
      <c r="H1088" s="23" t="str">
        <f t="shared" si="16"/>
        <v/>
      </c>
      <c r="I1088" s="20"/>
      <c r="J1088" s="25"/>
      <c r="K1088" s="26" t="str">
        <f>IF(B1088="","",TRIM(IF(AND(C1088&lt;&gt;"",D1088=""),"Cod inexistent în deviz. ","")&amp;IF(N(G1088)&lt;=0,"Lipsește cantitatea. ","")&amp;IF(I1088&lt;&gt;"Da","Neconfirmat de beneficiar. ","")&amp;IF(AND(C1088&lt;&gt;"",D1088&lt;&gt;""),IF(AND(INDEX(Deviz!$H$5:$H$204,MATCH(C1088,Deviz!$B$5:$B$204,0))="Suplimentar",INDEX(Deviz!$I$5:$I$204,MATCH(C1088,Deviz!$B$5:$B$204,0))&lt;&gt;"Da"),"Suplimentar neaprobat. ",""),"")))</f>
        <v/>
      </c>
    </row>
    <row r="1089" spans="1:11" x14ac:dyDescent="0.2">
      <c r="A1089" s="1" t="str">
        <f>IF(B1089="","",B1089&amp;"|"&amp;COUNTIF(INDEX($B:$B,5):B1089,B1089))</f>
        <v/>
      </c>
      <c r="B1089" s="20"/>
      <c r="C1089" s="20"/>
      <c r="D1089" s="21" t="str">
        <f>IF(C1089="","",IFERROR(INDEX(Deviz!$C$5:$C$204,MATCH(C1089,Deviz!$B$5:$B$204,0)),""))</f>
        <v/>
      </c>
      <c r="E1089" s="22" t="str">
        <f>IF(C1089="","",IFERROR(INDEX(Deviz!$D$5:$D$204,MATCH(C1089,Deviz!$B$5:$B$204,0)),""))</f>
        <v/>
      </c>
      <c r="F1089" s="23" t="str">
        <f>IF(C1089="","",IFERROR(INDEX(Deviz!$F$5:$F$204,MATCH(C1089,Deviz!$B$5:$B$204,0)),""))</f>
        <v/>
      </c>
      <c r="G1089" s="24"/>
      <c r="H1089" s="23" t="str">
        <f t="shared" si="16"/>
        <v/>
      </c>
      <c r="I1089" s="20"/>
      <c r="J1089" s="25"/>
      <c r="K1089" s="26" t="str">
        <f>IF(B1089="","",TRIM(IF(AND(C1089&lt;&gt;"",D1089=""),"Cod inexistent în deviz. ","")&amp;IF(N(G1089)&lt;=0,"Lipsește cantitatea. ","")&amp;IF(I1089&lt;&gt;"Da","Neconfirmat de beneficiar. ","")&amp;IF(AND(C1089&lt;&gt;"",D1089&lt;&gt;""),IF(AND(INDEX(Deviz!$H$5:$H$204,MATCH(C1089,Deviz!$B$5:$B$204,0))="Suplimentar",INDEX(Deviz!$I$5:$I$204,MATCH(C1089,Deviz!$B$5:$B$204,0))&lt;&gt;"Da"),"Suplimentar neaprobat. ",""),"")))</f>
        <v/>
      </c>
    </row>
    <row r="1090" spans="1:11" x14ac:dyDescent="0.2">
      <c r="A1090" s="1" t="str">
        <f>IF(B1090="","",B1090&amp;"|"&amp;COUNTIF(INDEX($B:$B,5):B1090,B1090))</f>
        <v/>
      </c>
      <c r="B1090" s="20"/>
      <c r="C1090" s="20"/>
      <c r="D1090" s="21" t="str">
        <f>IF(C1090="","",IFERROR(INDEX(Deviz!$C$5:$C$204,MATCH(C1090,Deviz!$B$5:$B$204,0)),""))</f>
        <v/>
      </c>
      <c r="E1090" s="22" t="str">
        <f>IF(C1090="","",IFERROR(INDEX(Deviz!$D$5:$D$204,MATCH(C1090,Deviz!$B$5:$B$204,0)),""))</f>
        <v/>
      </c>
      <c r="F1090" s="23" t="str">
        <f>IF(C1090="","",IFERROR(INDEX(Deviz!$F$5:$F$204,MATCH(C1090,Deviz!$B$5:$B$204,0)),""))</f>
        <v/>
      </c>
      <c r="G1090" s="24"/>
      <c r="H1090" s="23" t="str">
        <f t="shared" si="16"/>
        <v/>
      </c>
      <c r="I1090" s="20"/>
      <c r="J1090" s="25"/>
      <c r="K1090" s="26" t="str">
        <f>IF(B1090="","",TRIM(IF(AND(C1090&lt;&gt;"",D1090=""),"Cod inexistent în deviz. ","")&amp;IF(N(G1090)&lt;=0,"Lipsește cantitatea. ","")&amp;IF(I1090&lt;&gt;"Da","Neconfirmat de beneficiar. ","")&amp;IF(AND(C1090&lt;&gt;"",D1090&lt;&gt;""),IF(AND(INDEX(Deviz!$H$5:$H$204,MATCH(C1090,Deviz!$B$5:$B$204,0))="Suplimentar",INDEX(Deviz!$I$5:$I$204,MATCH(C1090,Deviz!$B$5:$B$204,0))&lt;&gt;"Da"),"Suplimentar neaprobat. ",""),"")))</f>
        <v/>
      </c>
    </row>
    <row r="1091" spans="1:11" x14ac:dyDescent="0.2">
      <c r="A1091" s="1" t="str">
        <f>IF(B1091="","",B1091&amp;"|"&amp;COUNTIF(INDEX($B:$B,5):B1091,B1091))</f>
        <v/>
      </c>
      <c r="B1091" s="20"/>
      <c r="C1091" s="20"/>
      <c r="D1091" s="21" t="str">
        <f>IF(C1091="","",IFERROR(INDEX(Deviz!$C$5:$C$204,MATCH(C1091,Deviz!$B$5:$B$204,0)),""))</f>
        <v/>
      </c>
      <c r="E1091" s="22" t="str">
        <f>IF(C1091="","",IFERROR(INDEX(Deviz!$D$5:$D$204,MATCH(C1091,Deviz!$B$5:$B$204,0)),""))</f>
        <v/>
      </c>
      <c r="F1091" s="23" t="str">
        <f>IF(C1091="","",IFERROR(INDEX(Deviz!$F$5:$F$204,MATCH(C1091,Deviz!$B$5:$B$204,0)),""))</f>
        <v/>
      </c>
      <c r="G1091" s="24"/>
      <c r="H1091" s="23" t="str">
        <f t="shared" si="16"/>
        <v/>
      </c>
      <c r="I1091" s="20"/>
      <c r="J1091" s="25"/>
      <c r="K1091" s="26" t="str">
        <f>IF(B1091="","",TRIM(IF(AND(C1091&lt;&gt;"",D1091=""),"Cod inexistent în deviz. ","")&amp;IF(N(G1091)&lt;=0,"Lipsește cantitatea. ","")&amp;IF(I1091&lt;&gt;"Da","Neconfirmat de beneficiar. ","")&amp;IF(AND(C1091&lt;&gt;"",D1091&lt;&gt;""),IF(AND(INDEX(Deviz!$H$5:$H$204,MATCH(C1091,Deviz!$B$5:$B$204,0))="Suplimentar",INDEX(Deviz!$I$5:$I$204,MATCH(C1091,Deviz!$B$5:$B$204,0))&lt;&gt;"Da"),"Suplimentar neaprobat. ",""),"")))</f>
        <v/>
      </c>
    </row>
    <row r="1092" spans="1:11" x14ac:dyDescent="0.2">
      <c r="A1092" s="1" t="str">
        <f>IF(B1092="","",B1092&amp;"|"&amp;COUNTIF(INDEX($B:$B,5):B1092,B1092))</f>
        <v/>
      </c>
      <c r="B1092" s="20"/>
      <c r="C1092" s="20"/>
      <c r="D1092" s="21" t="str">
        <f>IF(C1092="","",IFERROR(INDEX(Deviz!$C$5:$C$204,MATCH(C1092,Deviz!$B$5:$B$204,0)),""))</f>
        <v/>
      </c>
      <c r="E1092" s="22" t="str">
        <f>IF(C1092="","",IFERROR(INDEX(Deviz!$D$5:$D$204,MATCH(C1092,Deviz!$B$5:$B$204,0)),""))</f>
        <v/>
      </c>
      <c r="F1092" s="23" t="str">
        <f>IF(C1092="","",IFERROR(INDEX(Deviz!$F$5:$F$204,MATCH(C1092,Deviz!$B$5:$B$204,0)),""))</f>
        <v/>
      </c>
      <c r="G1092" s="24"/>
      <c r="H1092" s="23" t="str">
        <f t="shared" si="16"/>
        <v/>
      </c>
      <c r="I1092" s="20"/>
      <c r="J1092" s="25"/>
      <c r="K1092" s="26" t="str">
        <f>IF(B1092="","",TRIM(IF(AND(C1092&lt;&gt;"",D1092=""),"Cod inexistent în deviz. ","")&amp;IF(N(G1092)&lt;=0,"Lipsește cantitatea. ","")&amp;IF(I1092&lt;&gt;"Da","Neconfirmat de beneficiar. ","")&amp;IF(AND(C1092&lt;&gt;"",D1092&lt;&gt;""),IF(AND(INDEX(Deviz!$H$5:$H$204,MATCH(C1092,Deviz!$B$5:$B$204,0))="Suplimentar",INDEX(Deviz!$I$5:$I$204,MATCH(C1092,Deviz!$B$5:$B$204,0))&lt;&gt;"Da"),"Suplimentar neaprobat. ",""),"")))</f>
        <v/>
      </c>
    </row>
    <row r="1093" spans="1:11" x14ac:dyDescent="0.2">
      <c r="A1093" s="1" t="str">
        <f>IF(B1093="","",B1093&amp;"|"&amp;COUNTIF(INDEX($B:$B,5):B1093,B1093))</f>
        <v/>
      </c>
      <c r="B1093" s="20"/>
      <c r="C1093" s="20"/>
      <c r="D1093" s="21" t="str">
        <f>IF(C1093="","",IFERROR(INDEX(Deviz!$C$5:$C$204,MATCH(C1093,Deviz!$B$5:$B$204,0)),""))</f>
        <v/>
      </c>
      <c r="E1093" s="22" t="str">
        <f>IF(C1093="","",IFERROR(INDEX(Deviz!$D$5:$D$204,MATCH(C1093,Deviz!$B$5:$B$204,0)),""))</f>
        <v/>
      </c>
      <c r="F1093" s="23" t="str">
        <f>IF(C1093="","",IFERROR(INDEX(Deviz!$F$5:$F$204,MATCH(C1093,Deviz!$B$5:$B$204,0)),""))</f>
        <v/>
      </c>
      <c r="G1093" s="24"/>
      <c r="H1093" s="23" t="str">
        <f t="shared" ref="H1093:H1156" si="17">IF(OR(N(F1093)=0,N(G1093)=0),"",ROUND(F1093*G1093,2))</f>
        <v/>
      </c>
      <c r="I1093" s="20"/>
      <c r="J1093" s="25"/>
      <c r="K1093" s="26" t="str">
        <f>IF(B1093="","",TRIM(IF(AND(C1093&lt;&gt;"",D1093=""),"Cod inexistent în deviz. ","")&amp;IF(N(G1093)&lt;=0,"Lipsește cantitatea. ","")&amp;IF(I1093&lt;&gt;"Da","Neconfirmat de beneficiar. ","")&amp;IF(AND(C1093&lt;&gt;"",D1093&lt;&gt;""),IF(AND(INDEX(Deviz!$H$5:$H$204,MATCH(C1093,Deviz!$B$5:$B$204,0))="Suplimentar",INDEX(Deviz!$I$5:$I$204,MATCH(C1093,Deviz!$B$5:$B$204,0))&lt;&gt;"Da"),"Suplimentar neaprobat. ",""),"")))</f>
        <v/>
      </c>
    </row>
    <row r="1094" spans="1:11" x14ac:dyDescent="0.2">
      <c r="A1094" s="1" t="str">
        <f>IF(B1094="","",B1094&amp;"|"&amp;COUNTIF(INDEX($B:$B,5):B1094,B1094))</f>
        <v/>
      </c>
      <c r="B1094" s="20"/>
      <c r="C1094" s="20"/>
      <c r="D1094" s="21" t="str">
        <f>IF(C1094="","",IFERROR(INDEX(Deviz!$C$5:$C$204,MATCH(C1094,Deviz!$B$5:$B$204,0)),""))</f>
        <v/>
      </c>
      <c r="E1094" s="22" t="str">
        <f>IF(C1094="","",IFERROR(INDEX(Deviz!$D$5:$D$204,MATCH(C1094,Deviz!$B$5:$B$204,0)),""))</f>
        <v/>
      </c>
      <c r="F1094" s="23" t="str">
        <f>IF(C1094="","",IFERROR(INDEX(Deviz!$F$5:$F$204,MATCH(C1094,Deviz!$B$5:$B$204,0)),""))</f>
        <v/>
      </c>
      <c r="G1094" s="24"/>
      <c r="H1094" s="23" t="str">
        <f t="shared" si="17"/>
        <v/>
      </c>
      <c r="I1094" s="20"/>
      <c r="J1094" s="25"/>
      <c r="K1094" s="26" t="str">
        <f>IF(B1094="","",TRIM(IF(AND(C1094&lt;&gt;"",D1094=""),"Cod inexistent în deviz. ","")&amp;IF(N(G1094)&lt;=0,"Lipsește cantitatea. ","")&amp;IF(I1094&lt;&gt;"Da","Neconfirmat de beneficiar. ","")&amp;IF(AND(C1094&lt;&gt;"",D1094&lt;&gt;""),IF(AND(INDEX(Deviz!$H$5:$H$204,MATCH(C1094,Deviz!$B$5:$B$204,0))="Suplimentar",INDEX(Deviz!$I$5:$I$204,MATCH(C1094,Deviz!$B$5:$B$204,0))&lt;&gt;"Da"),"Suplimentar neaprobat. ",""),"")))</f>
        <v/>
      </c>
    </row>
    <row r="1095" spans="1:11" x14ac:dyDescent="0.2">
      <c r="A1095" s="1" t="str">
        <f>IF(B1095="","",B1095&amp;"|"&amp;COUNTIF(INDEX($B:$B,5):B1095,B1095))</f>
        <v/>
      </c>
      <c r="B1095" s="20"/>
      <c r="C1095" s="20"/>
      <c r="D1095" s="21" t="str">
        <f>IF(C1095="","",IFERROR(INDEX(Deviz!$C$5:$C$204,MATCH(C1095,Deviz!$B$5:$B$204,0)),""))</f>
        <v/>
      </c>
      <c r="E1095" s="22" t="str">
        <f>IF(C1095="","",IFERROR(INDEX(Deviz!$D$5:$D$204,MATCH(C1095,Deviz!$B$5:$B$204,0)),""))</f>
        <v/>
      </c>
      <c r="F1095" s="23" t="str">
        <f>IF(C1095="","",IFERROR(INDEX(Deviz!$F$5:$F$204,MATCH(C1095,Deviz!$B$5:$B$204,0)),""))</f>
        <v/>
      </c>
      <c r="G1095" s="24"/>
      <c r="H1095" s="23" t="str">
        <f t="shared" si="17"/>
        <v/>
      </c>
      <c r="I1095" s="20"/>
      <c r="J1095" s="25"/>
      <c r="K1095" s="26" t="str">
        <f>IF(B1095="","",TRIM(IF(AND(C1095&lt;&gt;"",D1095=""),"Cod inexistent în deviz. ","")&amp;IF(N(G1095)&lt;=0,"Lipsește cantitatea. ","")&amp;IF(I1095&lt;&gt;"Da","Neconfirmat de beneficiar. ","")&amp;IF(AND(C1095&lt;&gt;"",D1095&lt;&gt;""),IF(AND(INDEX(Deviz!$H$5:$H$204,MATCH(C1095,Deviz!$B$5:$B$204,0))="Suplimentar",INDEX(Deviz!$I$5:$I$204,MATCH(C1095,Deviz!$B$5:$B$204,0))&lt;&gt;"Da"),"Suplimentar neaprobat. ",""),"")))</f>
        <v/>
      </c>
    </row>
    <row r="1096" spans="1:11" x14ac:dyDescent="0.2">
      <c r="A1096" s="1" t="str">
        <f>IF(B1096="","",B1096&amp;"|"&amp;COUNTIF(INDEX($B:$B,5):B1096,B1096))</f>
        <v/>
      </c>
      <c r="B1096" s="20"/>
      <c r="C1096" s="20"/>
      <c r="D1096" s="21" t="str">
        <f>IF(C1096="","",IFERROR(INDEX(Deviz!$C$5:$C$204,MATCH(C1096,Deviz!$B$5:$B$204,0)),""))</f>
        <v/>
      </c>
      <c r="E1096" s="22" t="str">
        <f>IF(C1096="","",IFERROR(INDEX(Deviz!$D$5:$D$204,MATCH(C1096,Deviz!$B$5:$B$204,0)),""))</f>
        <v/>
      </c>
      <c r="F1096" s="23" t="str">
        <f>IF(C1096="","",IFERROR(INDEX(Deviz!$F$5:$F$204,MATCH(C1096,Deviz!$B$5:$B$204,0)),""))</f>
        <v/>
      </c>
      <c r="G1096" s="24"/>
      <c r="H1096" s="23" t="str">
        <f t="shared" si="17"/>
        <v/>
      </c>
      <c r="I1096" s="20"/>
      <c r="J1096" s="25"/>
      <c r="K1096" s="26" t="str">
        <f>IF(B1096="","",TRIM(IF(AND(C1096&lt;&gt;"",D1096=""),"Cod inexistent în deviz. ","")&amp;IF(N(G1096)&lt;=0,"Lipsește cantitatea. ","")&amp;IF(I1096&lt;&gt;"Da","Neconfirmat de beneficiar. ","")&amp;IF(AND(C1096&lt;&gt;"",D1096&lt;&gt;""),IF(AND(INDEX(Deviz!$H$5:$H$204,MATCH(C1096,Deviz!$B$5:$B$204,0))="Suplimentar",INDEX(Deviz!$I$5:$I$204,MATCH(C1096,Deviz!$B$5:$B$204,0))&lt;&gt;"Da"),"Suplimentar neaprobat. ",""),"")))</f>
        <v/>
      </c>
    </row>
    <row r="1097" spans="1:11" x14ac:dyDescent="0.2">
      <c r="A1097" s="1" t="str">
        <f>IF(B1097="","",B1097&amp;"|"&amp;COUNTIF(INDEX($B:$B,5):B1097,B1097))</f>
        <v/>
      </c>
      <c r="B1097" s="20"/>
      <c r="C1097" s="20"/>
      <c r="D1097" s="21" t="str">
        <f>IF(C1097="","",IFERROR(INDEX(Deviz!$C$5:$C$204,MATCH(C1097,Deviz!$B$5:$B$204,0)),""))</f>
        <v/>
      </c>
      <c r="E1097" s="22" t="str">
        <f>IF(C1097="","",IFERROR(INDEX(Deviz!$D$5:$D$204,MATCH(C1097,Deviz!$B$5:$B$204,0)),""))</f>
        <v/>
      </c>
      <c r="F1097" s="23" t="str">
        <f>IF(C1097="","",IFERROR(INDEX(Deviz!$F$5:$F$204,MATCH(C1097,Deviz!$B$5:$B$204,0)),""))</f>
        <v/>
      </c>
      <c r="G1097" s="24"/>
      <c r="H1097" s="23" t="str">
        <f t="shared" si="17"/>
        <v/>
      </c>
      <c r="I1097" s="20"/>
      <c r="J1097" s="25"/>
      <c r="K1097" s="26" t="str">
        <f>IF(B1097="","",TRIM(IF(AND(C1097&lt;&gt;"",D1097=""),"Cod inexistent în deviz. ","")&amp;IF(N(G1097)&lt;=0,"Lipsește cantitatea. ","")&amp;IF(I1097&lt;&gt;"Da","Neconfirmat de beneficiar. ","")&amp;IF(AND(C1097&lt;&gt;"",D1097&lt;&gt;""),IF(AND(INDEX(Deviz!$H$5:$H$204,MATCH(C1097,Deviz!$B$5:$B$204,0))="Suplimentar",INDEX(Deviz!$I$5:$I$204,MATCH(C1097,Deviz!$B$5:$B$204,0))&lt;&gt;"Da"),"Suplimentar neaprobat. ",""),"")))</f>
        <v/>
      </c>
    </row>
    <row r="1098" spans="1:11" x14ac:dyDescent="0.2">
      <c r="A1098" s="1" t="str">
        <f>IF(B1098="","",B1098&amp;"|"&amp;COUNTIF(INDEX($B:$B,5):B1098,B1098))</f>
        <v/>
      </c>
      <c r="B1098" s="20"/>
      <c r="C1098" s="20"/>
      <c r="D1098" s="21" t="str">
        <f>IF(C1098="","",IFERROR(INDEX(Deviz!$C$5:$C$204,MATCH(C1098,Deviz!$B$5:$B$204,0)),""))</f>
        <v/>
      </c>
      <c r="E1098" s="22" t="str">
        <f>IF(C1098="","",IFERROR(INDEX(Deviz!$D$5:$D$204,MATCH(C1098,Deviz!$B$5:$B$204,0)),""))</f>
        <v/>
      </c>
      <c r="F1098" s="23" t="str">
        <f>IF(C1098="","",IFERROR(INDEX(Deviz!$F$5:$F$204,MATCH(C1098,Deviz!$B$5:$B$204,0)),""))</f>
        <v/>
      </c>
      <c r="G1098" s="24"/>
      <c r="H1098" s="23" t="str">
        <f t="shared" si="17"/>
        <v/>
      </c>
      <c r="I1098" s="20"/>
      <c r="J1098" s="25"/>
      <c r="K1098" s="26" t="str">
        <f>IF(B1098="","",TRIM(IF(AND(C1098&lt;&gt;"",D1098=""),"Cod inexistent în deviz. ","")&amp;IF(N(G1098)&lt;=0,"Lipsește cantitatea. ","")&amp;IF(I1098&lt;&gt;"Da","Neconfirmat de beneficiar. ","")&amp;IF(AND(C1098&lt;&gt;"",D1098&lt;&gt;""),IF(AND(INDEX(Deviz!$H$5:$H$204,MATCH(C1098,Deviz!$B$5:$B$204,0))="Suplimentar",INDEX(Deviz!$I$5:$I$204,MATCH(C1098,Deviz!$B$5:$B$204,0))&lt;&gt;"Da"),"Suplimentar neaprobat. ",""),"")))</f>
        <v/>
      </c>
    </row>
    <row r="1099" spans="1:11" x14ac:dyDescent="0.2">
      <c r="A1099" s="1" t="str">
        <f>IF(B1099="","",B1099&amp;"|"&amp;COUNTIF(INDEX($B:$B,5):B1099,B1099))</f>
        <v/>
      </c>
      <c r="B1099" s="20"/>
      <c r="C1099" s="20"/>
      <c r="D1099" s="21" t="str">
        <f>IF(C1099="","",IFERROR(INDEX(Deviz!$C$5:$C$204,MATCH(C1099,Deviz!$B$5:$B$204,0)),""))</f>
        <v/>
      </c>
      <c r="E1099" s="22" t="str">
        <f>IF(C1099="","",IFERROR(INDEX(Deviz!$D$5:$D$204,MATCH(C1099,Deviz!$B$5:$B$204,0)),""))</f>
        <v/>
      </c>
      <c r="F1099" s="23" t="str">
        <f>IF(C1099="","",IFERROR(INDEX(Deviz!$F$5:$F$204,MATCH(C1099,Deviz!$B$5:$B$204,0)),""))</f>
        <v/>
      </c>
      <c r="G1099" s="24"/>
      <c r="H1099" s="23" t="str">
        <f t="shared" si="17"/>
        <v/>
      </c>
      <c r="I1099" s="20"/>
      <c r="J1099" s="25"/>
      <c r="K1099" s="26" t="str">
        <f>IF(B1099="","",TRIM(IF(AND(C1099&lt;&gt;"",D1099=""),"Cod inexistent în deviz. ","")&amp;IF(N(G1099)&lt;=0,"Lipsește cantitatea. ","")&amp;IF(I1099&lt;&gt;"Da","Neconfirmat de beneficiar. ","")&amp;IF(AND(C1099&lt;&gt;"",D1099&lt;&gt;""),IF(AND(INDEX(Deviz!$H$5:$H$204,MATCH(C1099,Deviz!$B$5:$B$204,0))="Suplimentar",INDEX(Deviz!$I$5:$I$204,MATCH(C1099,Deviz!$B$5:$B$204,0))&lt;&gt;"Da"),"Suplimentar neaprobat. ",""),"")))</f>
        <v/>
      </c>
    </row>
    <row r="1100" spans="1:11" x14ac:dyDescent="0.2">
      <c r="A1100" s="1" t="str">
        <f>IF(B1100="","",B1100&amp;"|"&amp;COUNTIF(INDEX($B:$B,5):B1100,B1100))</f>
        <v/>
      </c>
      <c r="B1100" s="20"/>
      <c r="C1100" s="20"/>
      <c r="D1100" s="21" t="str">
        <f>IF(C1100="","",IFERROR(INDEX(Deviz!$C$5:$C$204,MATCH(C1100,Deviz!$B$5:$B$204,0)),""))</f>
        <v/>
      </c>
      <c r="E1100" s="22" t="str">
        <f>IF(C1100="","",IFERROR(INDEX(Deviz!$D$5:$D$204,MATCH(C1100,Deviz!$B$5:$B$204,0)),""))</f>
        <v/>
      </c>
      <c r="F1100" s="23" t="str">
        <f>IF(C1100="","",IFERROR(INDEX(Deviz!$F$5:$F$204,MATCH(C1100,Deviz!$B$5:$B$204,0)),""))</f>
        <v/>
      </c>
      <c r="G1100" s="24"/>
      <c r="H1100" s="23" t="str">
        <f t="shared" si="17"/>
        <v/>
      </c>
      <c r="I1100" s="20"/>
      <c r="J1100" s="25"/>
      <c r="K1100" s="26" t="str">
        <f>IF(B1100="","",TRIM(IF(AND(C1100&lt;&gt;"",D1100=""),"Cod inexistent în deviz. ","")&amp;IF(N(G1100)&lt;=0,"Lipsește cantitatea. ","")&amp;IF(I1100&lt;&gt;"Da","Neconfirmat de beneficiar. ","")&amp;IF(AND(C1100&lt;&gt;"",D1100&lt;&gt;""),IF(AND(INDEX(Deviz!$H$5:$H$204,MATCH(C1100,Deviz!$B$5:$B$204,0))="Suplimentar",INDEX(Deviz!$I$5:$I$204,MATCH(C1100,Deviz!$B$5:$B$204,0))&lt;&gt;"Da"),"Suplimentar neaprobat. ",""),"")))</f>
        <v/>
      </c>
    </row>
    <row r="1101" spans="1:11" x14ac:dyDescent="0.2">
      <c r="A1101" s="1" t="str">
        <f>IF(B1101="","",B1101&amp;"|"&amp;COUNTIF(INDEX($B:$B,5):B1101,B1101))</f>
        <v/>
      </c>
      <c r="B1101" s="20"/>
      <c r="C1101" s="20"/>
      <c r="D1101" s="21" t="str">
        <f>IF(C1101="","",IFERROR(INDEX(Deviz!$C$5:$C$204,MATCH(C1101,Deviz!$B$5:$B$204,0)),""))</f>
        <v/>
      </c>
      <c r="E1101" s="22" t="str">
        <f>IF(C1101="","",IFERROR(INDEX(Deviz!$D$5:$D$204,MATCH(C1101,Deviz!$B$5:$B$204,0)),""))</f>
        <v/>
      </c>
      <c r="F1101" s="23" t="str">
        <f>IF(C1101="","",IFERROR(INDEX(Deviz!$F$5:$F$204,MATCH(C1101,Deviz!$B$5:$B$204,0)),""))</f>
        <v/>
      </c>
      <c r="G1101" s="24"/>
      <c r="H1101" s="23" t="str">
        <f t="shared" si="17"/>
        <v/>
      </c>
      <c r="I1101" s="20"/>
      <c r="J1101" s="25"/>
      <c r="K1101" s="26" t="str">
        <f>IF(B1101="","",TRIM(IF(AND(C1101&lt;&gt;"",D1101=""),"Cod inexistent în deviz. ","")&amp;IF(N(G1101)&lt;=0,"Lipsește cantitatea. ","")&amp;IF(I1101&lt;&gt;"Da","Neconfirmat de beneficiar. ","")&amp;IF(AND(C1101&lt;&gt;"",D1101&lt;&gt;""),IF(AND(INDEX(Deviz!$H$5:$H$204,MATCH(C1101,Deviz!$B$5:$B$204,0))="Suplimentar",INDEX(Deviz!$I$5:$I$204,MATCH(C1101,Deviz!$B$5:$B$204,0))&lt;&gt;"Da"),"Suplimentar neaprobat. ",""),"")))</f>
        <v/>
      </c>
    </row>
    <row r="1102" spans="1:11" x14ac:dyDescent="0.2">
      <c r="A1102" s="1" t="str">
        <f>IF(B1102="","",B1102&amp;"|"&amp;COUNTIF(INDEX($B:$B,5):B1102,B1102))</f>
        <v/>
      </c>
      <c r="B1102" s="20"/>
      <c r="C1102" s="20"/>
      <c r="D1102" s="21" t="str">
        <f>IF(C1102="","",IFERROR(INDEX(Deviz!$C$5:$C$204,MATCH(C1102,Deviz!$B$5:$B$204,0)),""))</f>
        <v/>
      </c>
      <c r="E1102" s="22" t="str">
        <f>IF(C1102="","",IFERROR(INDEX(Deviz!$D$5:$D$204,MATCH(C1102,Deviz!$B$5:$B$204,0)),""))</f>
        <v/>
      </c>
      <c r="F1102" s="23" t="str">
        <f>IF(C1102="","",IFERROR(INDEX(Deviz!$F$5:$F$204,MATCH(C1102,Deviz!$B$5:$B$204,0)),""))</f>
        <v/>
      </c>
      <c r="G1102" s="24"/>
      <c r="H1102" s="23" t="str">
        <f t="shared" si="17"/>
        <v/>
      </c>
      <c r="I1102" s="20"/>
      <c r="J1102" s="25"/>
      <c r="K1102" s="26" t="str">
        <f>IF(B1102="","",TRIM(IF(AND(C1102&lt;&gt;"",D1102=""),"Cod inexistent în deviz. ","")&amp;IF(N(G1102)&lt;=0,"Lipsește cantitatea. ","")&amp;IF(I1102&lt;&gt;"Da","Neconfirmat de beneficiar. ","")&amp;IF(AND(C1102&lt;&gt;"",D1102&lt;&gt;""),IF(AND(INDEX(Deviz!$H$5:$H$204,MATCH(C1102,Deviz!$B$5:$B$204,0))="Suplimentar",INDEX(Deviz!$I$5:$I$204,MATCH(C1102,Deviz!$B$5:$B$204,0))&lt;&gt;"Da"),"Suplimentar neaprobat. ",""),"")))</f>
        <v/>
      </c>
    </row>
    <row r="1103" spans="1:11" x14ac:dyDescent="0.2">
      <c r="A1103" s="1" t="str">
        <f>IF(B1103="","",B1103&amp;"|"&amp;COUNTIF(INDEX($B:$B,5):B1103,B1103))</f>
        <v/>
      </c>
      <c r="B1103" s="20"/>
      <c r="C1103" s="20"/>
      <c r="D1103" s="21" t="str">
        <f>IF(C1103="","",IFERROR(INDEX(Deviz!$C$5:$C$204,MATCH(C1103,Deviz!$B$5:$B$204,0)),""))</f>
        <v/>
      </c>
      <c r="E1103" s="22" t="str">
        <f>IF(C1103="","",IFERROR(INDEX(Deviz!$D$5:$D$204,MATCH(C1103,Deviz!$B$5:$B$204,0)),""))</f>
        <v/>
      </c>
      <c r="F1103" s="23" t="str">
        <f>IF(C1103="","",IFERROR(INDEX(Deviz!$F$5:$F$204,MATCH(C1103,Deviz!$B$5:$B$204,0)),""))</f>
        <v/>
      </c>
      <c r="G1103" s="24"/>
      <c r="H1103" s="23" t="str">
        <f t="shared" si="17"/>
        <v/>
      </c>
      <c r="I1103" s="20"/>
      <c r="J1103" s="25"/>
      <c r="K1103" s="26" t="str">
        <f>IF(B1103="","",TRIM(IF(AND(C1103&lt;&gt;"",D1103=""),"Cod inexistent în deviz. ","")&amp;IF(N(G1103)&lt;=0,"Lipsește cantitatea. ","")&amp;IF(I1103&lt;&gt;"Da","Neconfirmat de beneficiar. ","")&amp;IF(AND(C1103&lt;&gt;"",D1103&lt;&gt;""),IF(AND(INDEX(Deviz!$H$5:$H$204,MATCH(C1103,Deviz!$B$5:$B$204,0))="Suplimentar",INDEX(Deviz!$I$5:$I$204,MATCH(C1103,Deviz!$B$5:$B$204,0))&lt;&gt;"Da"),"Suplimentar neaprobat. ",""),"")))</f>
        <v/>
      </c>
    </row>
    <row r="1104" spans="1:11" x14ac:dyDescent="0.2">
      <c r="A1104" s="1" t="str">
        <f>IF(B1104="","",B1104&amp;"|"&amp;COUNTIF(INDEX($B:$B,5):B1104,B1104))</f>
        <v/>
      </c>
      <c r="B1104" s="20"/>
      <c r="C1104" s="20"/>
      <c r="D1104" s="21" t="str">
        <f>IF(C1104="","",IFERROR(INDEX(Deviz!$C$5:$C$204,MATCH(C1104,Deviz!$B$5:$B$204,0)),""))</f>
        <v/>
      </c>
      <c r="E1104" s="22" t="str">
        <f>IF(C1104="","",IFERROR(INDEX(Deviz!$D$5:$D$204,MATCH(C1104,Deviz!$B$5:$B$204,0)),""))</f>
        <v/>
      </c>
      <c r="F1104" s="23" t="str">
        <f>IF(C1104="","",IFERROR(INDEX(Deviz!$F$5:$F$204,MATCH(C1104,Deviz!$B$5:$B$204,0)),""))</f>
        <v/>
      </c>
      <c r="G1104" s="24"/>
      <c r="H1104" s="23" t="str">
        <f t="shared" si="17"/>
        <v/>
      </c>
      <c r="I1104" s="20"/>
      <c r="J1104" s="25"/>
      <c r="K1104" s="26" t="str">
        <f>IF(B1104="","",TRIM(IF(AND(C1104&lt;&gt;"",D1104=""),"Cod inexistent în deviz. ","")&amp;IF(N(G1104)&lt;=0,"Lipsește cantitatea. ","")&amp;IF(I1104&lt;&gt;"Da","Neconfirmat de beneficiar. ","")&amp;IF(AND(C1104&lt;&gt;"",D1104&lt;&gt;""),IF(AND(INDEX(Deviz!$H$5:$H$204,MATCH(C1104,Deviz!$B$5:$B$204,0))="Suplimentar",INDEX(Deviz!$I$5:$I$204,MATCH(C1104,Deviz!$B$5:$B$204,0))&lt;&gt;"Da"),"Suplimentar neaprobat. ",""),"")))</f>
        <v/>
      </c>
    </row>
    <row r="1105" spans="1:11" x14ac:dyDescent="0.2">
      <c r="A1105" s="1" t="str">
        <f>IF(B1105="","",B1105&amp;"|"&amp;COUNTIF(INDEX($B:$B,5):B1105,B1105))</f>
        <v/>
      </c>
      <c r="B1105" s="20"/>
      <c r="C1105" s="20"/>
      <c r="D1105" s="21" t="str">
        <f>IF(C1105="","",IFERROR(INDEX(Deviz!$C$5:$C$204,MATCH(C1105,Deviz!$B$5:$B$204,0)),""))</f>
        <v/>
      </c>
      <c r="E1105" s="22" t="str">
        <f>IF(C1105="","",IFERROR(INDEX(Deviz!$D$5:$D$204,MATCH(C1105,Deviz!$B$5:$B$204,0)),""))</f>
        <v/>
      </c>
      <c r="F1105" s="23" t="str">
        <f>IF(C1105="","",IFERROR(INDEX(Deviz!$F$5:$F$204,MATCH(C1105,Deviz!$B$5:$B$204,0)),""))</f>
        <v/>
      </c>
      <c r="G1105" s="24"/>
      <c r="H1105" s="23" t="str">
        <f t="shared" si="17"/>
        <v/>
      </c>
      <c r="I1105" s="20"/>
      <c r="J1105" s="25"/>
      <c r="K1105" s="26" t="str">
        <f>IF(B1105="","",TRIM(IF(AND(C1105&lt;&gt;"",D1105=""),"Cod inexistent în deviz. ","")&amp;IF(N(G1105)&lt;=0,"Lipsește cantitatea. ","")&amp;IF(I1105&lt;&gt;"Da","Neconfirmat de beneficiar. ","")&amp;IF(AND(C1105&lt;&gt;"",D1105&lt;&gt;""),IF(AND(INDEX(Deviz!$H$5:$H$204,MATCH(C1105,Deviz!$B$5:$B$204,0))="Suplimentar",INDEX(Deviz!$I$5:$I$204,MATCH(C1105,Deviz!$B$5:$B$204,0))&lt;&gt;"Da"),"Suplimentar neaprobat. ",""),"")))</f>
        <v/>
      </c>
    </row>
    <row r="1106" spans="1:11" x14ac:dyDescent="0.2">
      <c r="A1106" s="1" t="str">
        <f>IF(B1106="","",B1106&amp;"|"&amp;COUNTIF(INDEX($B:$B,5):B1106,B1106))</f>
        <v/>
      </c>
      <c r="B1106" s="20"/>
      <c r="C1106" s="20"/>
      <c r="D1106" s="21" t="str">
        <f>IF(C1106="","",IFERROR(INDEX(Deviz!$C$5:$C$204,MATCH(C1106,Deviz!$B$5:$B$204,0)),""))</f>
        <v/>
      </c>
      <c r="E1106" s="22" t="str">
        <f>IF(C1106="","",IFERROR(INDEX(Deviz!$D$5:$D$204,MATCH(C1106,Deviz!$B$5:$B$204,0)),""))</f>
        <v/>
      </c>
      <c r="F1106" s="23" t="str">
        <f>IF(C1106="","",IFERROR(INDEX(Deviz!$F$5:$F$204,MATCH(C1106,Deviz!$B$5:$B$204,0)),""))</f>
        <v/>
      </c>
      <c r="G1106" s="24"/>
      <c r="H1106" s="23" t="str">
        <f t="shared" si="17"/>
        <v/>
      </c>
      <c r="I1106" s="20"/>
      <c r="J1106" s="25"/>
      <c r="K1106" s="26" t="str">
        <f>IF(B1106="","",TRIM(IF(AND(C1106&lt;&gt;"",D1106=""),"Cod inexistent în deviz. ","")&amp;IF(N(G1106)&lt;=0,"Lipsește cantitatea. ","")&amp;IF(I1106&lt;&gt;"Da","Neconfirmat de beneficiar. ","")&amp;IF(AND(C1106&lt;&gt;"",D1106&lt;&gt;""),IF(AND(INDEX(Deviz!$H$5:$H$204,MATCH(C1106,Deviz!$B$5:$B$204,0))="Suplimentar",INDEX(Deviz!$I$5:$I$204,MATCH(C1106,Deviz!$B$5:$B$204,0))&lt;&gt;"Da"),"Suplimentar neaprobat. ",""),"")))</f>
        <v/>
      </c>
    </row>
    <row r="1107" spans="1:11" x14ac:dyDescent="0.2">
      <c r="A1107" s="1" t="str">
        <f>IF(B1107="","",B1107&amp;"|"&amp;COUNTIF(INDEX($B:$B,5):B1107,B1107))</f>
        <v/>
      </c>
      <c r="B1107" s="20"/>
      <c r="C1107" s="20"/>
      <c r="D1107" s="21" t="str">
        <f>IF(C1107="","",IFERROR(INDEX(Deviz!$C$5:$C$204,MATCH(C1107,Deviz!$B$5:$B$204,0)),""))</f>
        <v/>
      </c>
      <c r="E1107" s="22" t="str">
        <f>IF(C1107="","",IFERROR(INDEX(Deviz!$D$5:$D$204,MATCH(C1107,Deviz!$B$5:$B$204,0)),""))</f>
        <v/>
      </c>
      <c r="F1107" s="23" t="str">
        <f>IF(C1107="","",IFERROR(INDEX(Deviz!$F$5:$F$204,MATCH(C1107,Deviz!$B$5:$B$204,0)),""))</f>
        <v/>
      </c>
      <c r="G1107" s="24"/>
      <c r="H1107" s="23" t="str">
        <f t="shared" si="17"/>
        <v/>
      </c>
      <c r="I1107" s="20"/>
      <c r="J1107" s="25"/>
      <c r="K1107" s="26" t="str">
        <f>IF(B1107="","",TRIM(IF(AND(C1107&lt;&gt;"",D1107=""),"Cod inexistent în deviz. ","")&amp;IF(N(G1107)&lt;=0,"Lipsește cantitatea. ","")&amp;IF(I1107&lt;&gt;"Da","Neconfirmat de beneficiar. ","")&amp;IF(AND(C1107&lt;&gt;"",D1107&lt;&gt;""),IF(AND(INDEX(Deviz!$H$5:$H$204,MATCH(C1107,Deviz!$B$5:$B$204,0))="Suplimentar",INDEX(Deviz!$I$5:$I$204,MATCH(C1107,Deviz!$B$5:$B$204,0))&lt;&gt;"Da"),"Suplimentar neaprobat. ",""),"")))</f>
        <v/>
      </c>
    </row>
    <row r="1108" spans="1:11" x14ac:dyDescent="0.2">
      <c r="A1108" s="1" t="str">
        <f>IF(B1108="","",B1108&amp;"|"&amp;COUNTIF(INDEX($B:$B,5):B1108,B1108))</f>
        <v/>
      </c>
      <c r="B1108" s="20"/>
      <c r="C1108" s="20"/>
      <c r="D1108" s="21" t="str">
        <f>IF(C1108="","",IFERROR(INDEX(Deviz!$C$5:$C$204,MATCH(C1108,Deviz!$B$5:$B$204,0)),""))</f>
        <v/>
      </c>
      <c r="E1108" s="22" t="str">
        <f>IF(C1108="","",IFERROR(INDEX(Deviz!$D$5:$D$204,MATCH(C1108,Deviz!$B$5:$B$204,0)),""))</f>
        <v/>
      </c>
      <c r="F1108" s="23" t="str">
        <f>IF(C1108="","",IFERROR(INDEX(Deviz!$F$5:$F$204,MATCH(C1108,Deviz!$B$5:$B$204,0)),""))</f>
        <v/>
      </c>
      <c r="G1108" s="24"/>
      <c r="H1108" s="23" t="str">
        <f t="shared" si="17"/>
        <v/>
      </c>
      <c r="I1108" s="20"/>
      <c r="J1108" s="25"/>
      <c r="K1108" s="26" t="str">
        <f>IF(B1108="","",TRIM(IF(AND(C1108&lt;&gt;"",D1108=""),"Cod inexistent în deviz. ","")&amp;IF(N(G1108)&lt;=0,"Lipsește cantitatea. ","")&amp;IF(I1108&lt;&gt;"Da","Neconfirmat de beneficiar. ","")&amp;IF(AND(C1108&lt;&gt;"",D1108&lt;&gt;""),IF(AND(INDEX(Deviz!$H$5:$H$204,MATCH(C1108,Deviz!$B$5:$B$204,0))="Suplimentar",INDEX(Deviz!$I$5:$I$204,MATCH(C1108,Deviz!$B$5:$B$204,0))&lt;&gt;"Da"),"Suplimentar neaprobat. ",""),"")))</f>
        <v/>
      </c>
    </row>
    <row r="1109" spans="1:11" x14ac:dyDescent="0.2">
      <c r="A1109" s="1" t="str">
        <f>IF(B1109="","",B1109&amp;"|"&amp;COUNTIF(INDEX($B:$B,5):B1109,B1109))</f>
        <v/>
      </c>
      <c r="B1109" s="20"/>
      <c r="C1109" s="20"/>
      <c r="D1109" s="21" t="str">
        <f>IF(C1109="","",IFERROR(INDEX(Deviz!$C$5:$C$204,MATCH(C1109,Deviz!$B$5:$B$204,0)),""))</f>
        <v/>
      </c>
      <c r="E1109" s="22" t="str">
        <f>IF(C1109="","",IFERROR(INDEX(Deviz!$D$5:$D$204,MATCH(C1109,Deviz!$B$5:$B$204,0)),""))</f>
        <v/>
      </c>
      <c r="F1109" s="23" t="str">
        <f>IF(C1109="","",IFERROR(INDEX(Deviz!$F$5:$F$204,MATCH(C1109,Deviz!$B$5:$B$204,0)),""))</f>
        <v/>
      </c>
      <c r="G1109" s="24"/>
      <c r="H1109" s="23" t="str">
        <f t="shared" si="17"/>
        <v/>
      </c>
      <c r="I1109" s="20"/>
      <c r="J1109" s="25"/>
      <c r="K1109" s="26" t="str">
        <f>IF(B1109="","",TRIM(IF(AND(C1109&lt;&gt;"",D1109=""),"Cod inexistent în deviz. ","")&amp;IF(N(G1109)&lt;=0,"Lipsește cantitatea. ","")&amp;IF(I1109&lt;&gt;"Da","Neconfirmat de beneficiar. ","")&amp;IF(AND(C1109&lt;&gt;"",D1109&lt;&gt;""),IF(AND(INDEX(Deviz!$H$5:$H$204,MATCH(C1109,Deviz!$B$5:$B$204,0))="Suplimentar",INDEX(Deviz!$I$5:$I$204,MATCH(C1109,Deviz!$B$5:$B$204,0))&lt;&gt;"Da"),"Suplimentar neaprobat. ",""),"")))</f>
        <v/>
      </c>
    </row>
    <row r="1110" spans="1:11" x14ac:dyDescent="0.2">
      <c r="A1110" s="1" t="str">
        <f>IF(B1110="","",B1110&amp;"|"&amp;COUNTIF(INDEX($B:$B,5):B1110,B1110))</f>
        <v/>
      </c>
      <c r="B1110" s="20"/>
      <c r="C1110" s="20"/>
      <c r="D1110" s="21" t="str">
        <f>IF(C1110="","",IFERROR(INDEX(Deviz!$C$5:$C$204,MATCH(C1110,Deviz!$B$5:$B$204,0)),""))</f>
        <v/>
      </c>
      <c r="E1110" s="22" t="str">
        <f>IF(C1110="","",IFERROR(INDEX(Deviz!$D$5:$D$204,MATCH(C1110,Deviz!$B$5:$B$204,0)),""))</f>
        <v/>
      </c>
      <c r="F1110" s="23" t="str">
        <f>IF(C1110="","",IFERROR(INDEX(Deviz!$F$5:$F$204,MATCH(C1110,Deviz!$B$5:$B$204,0)),""))</f>
        <v/>
      </c>
      <c r="G1110" s="24"/>
      <c r="H1110" s="23" t="str">
        <f t="shared" si="17"/>
        <v/>
      </c>
      <c r="I1110" s="20"/>
      <c r="J1110" s="25"/>
      <c r="K1110" s="26" t="str">
        <f>IF(B1110="","",TRIM(IF(AND(C1110&lt;&gt;"",D1110=""),"Cod inexistent în deviz. ","")&amp;IF(N(G1110)&lt;=0,"Lipsește cantitatea. ","")&amp;IF(I1110&lt;&gt;"Da","Neconfirmat de beneficiar. ","")&amp;IF(AND(C1110&lt;&gt;"",D1110&lt;&gt;""),IF(AND(INDEX(Deviz!$H$5:$H$204,MATCH(C1110,Deviz!$B$5:$B$204,0))="Suplimentar",INDEX(Deviz!$I$5:$I$204,MATCH(C1110,Deviz!$B$5:$B$204,0))&lt;&gt;"Da"),"Suplimentar neaprobat. ",""),"")))</f>
        <v/>
      </c>
    </row>
    <row r="1111" spans="1:11" x14ac:dyDescent="0.2">
      <c r="A1111" s="1" t="str">
        <f>IF(B1111="","",B1111&amp;"|"&amp;COUNTIF(INDEX($B:$B,5):B1111,B1111))</f>
        <v/>
      </c>
      <c r="B1111" s="20"/>
      <c r="C1111" s="20"/>
      <c r="D1111" s="21" t="str">
        <f>IF(C1111="","",IFERROR(INDEX(Deviz!$C$5:$C$204,MATCH(C1111,Deviz!$B$5:$B$204,0)),""))</f>
        <v/>
      </c>
      <c r="E1111" s="22" t="str">
        <f>IF(C1111="","",IFERROR(INDEX(Deviz!$D$5:$D$204,MATCH(C1111,Deviz!$B$5:$B$204,0)),""))</f>
        <v/>
      </c>
      <c r="F1111" s="23" t="str">
        <f>IF(C1111="","",IFERROR(INDEX(Deviz!$F$5:$F$204,MATCH(C1111,Deviz!$B$5:$B$204,0)),""))</f>
        <v/>
      </c>
      <c r="G1111" s="24"/>
      <c r="H1111" s="23" t="str">
        <f t="shared" si="17"/>
        <v/>
      </c>
      <c r="I1111" s="20"/>
      <c r="J1111" s="25"/>
      <c r="K1111" s="26" t="str">
        <f>IF(B1111="","",TRIM(IF(AND(C1111&lt;&gt;"",D1111=""),"Cod inexistent în deviz. ","")&amp;IF(N(G1111)&lt;=0,"Lipsește cantitatea. ","")&amp;IF(I1111&lt;&gt;"Da","Neconfirmat de beneficiar. ","")&amp;IF(AND(C1111&lt;&gt;"",D1111&lt;&gt;""),IF(AND(INDEX(Deviz!$H$5:$H$204,MATCH(C1111,Deviz!$B$5:$B$204,0))="Suplimentar",INDEX(Deviz!$I$5:$I$204,MATCH(C1111,Deviz!$B$5:$B$204,0))&lt;&gt;"Da"),"Suplimentar neaprobat. ",""),"")))</f>
        <v/>
      </c>
    </row>
    <row r="1112" spans="1:11" x14ac:dyDescent="0.2">
      <c r="A1112" s="1" t="str">
        <f>IF(B1112="","",B1112&amp;"|"&amp;COUNTIF(INDEX($B:$B,5):B1112,B1112))</f>
        <v/>
      </c>
      <c r="B1112" s="20"/>
      <c r="C1112" s="20"/>
      <c r="D1112" s="21" t="str">
        <f>IF(C1112="","",IFERROR(INDEX(Deviz!$C$5:$C$204,MATCH(C1112,Deviz!$B$5:$B$204,0)),""))</f>
        <v/>
      </c>
      <c r="E1112" s="22" t="str">
        <f>IF(C1112="","",IFERROR(INDEX(Deviz!$D$5:$D$204,MATCH(C1112,Deviz!$B$5:$B$204,0)),""))</f>
        <v/>
      </c>
      <c r="F1112" s="23" t="str">
        <f>IF(C1112="","",IFERROR(INDEX(Deviz!$F$5:$F$204,MATCH(C1112,Deviz!$B$5:$B$204,0)),""))</f>
        <v/>
      </c>
      <c r="G1112" s="24"/>
      <c r="H1112" s="23" t="str">
        <f t="shared" si="17"/>
        <v/>
      </c>
      <c r="I1112" s="20"/>
      <c r="J1112" s="25"/>
      <c r="K1112" s="26" t="str">
        <f>IF(B1112="","",TRIM(IF(AND(C1112&lt;&gt;"",D1112=""),"Cod inexistent în deviz. ","")&amp;IF(N(G1112)&lt;=0,"Lipsește cantitatea. ","")&amp;IF(I1112&lt;&gt;"Da","Neconfirmat de beneficiar. ","")&amp;IF(AND(C1112&lt;&gt;"",D1112&lt;&gt;""),IF(AND(INDEX(Deviz!$H$5:$H$204,MATCH(C1112,Deviz!$B$5:$B$204,0))="Suplimentar",INDEX(Deviz!$I$5:$I$204,MATCH(C1112,Deviz!$B$5:$B$204,0))&lt;&gt;"Da"),"Suplimentar neaprobat. ",""),"")))</f>
        <v/>
      </c>
    </row>
    <row r="1113" spans="1:11" x14ac:dyDescent="0.2">
      <c r="A1113" s="1" t="str">
        <f>IF(B1113="","",B1113&amp;"|"&amp;COUNTIF(INDEX($B:$B,5):B1113,B1113))</f>
        <v/>
      </c>
      <c r="B1113" s="20"/>
      <c r="C1113" s="20"/>
      <c r="D1113" s="21" t="str">
        <f>IF(C1113="","",IFERROR(INDEX(Deviz!$C$5:$C$204,MATCH(C1113,Deviz!$B$5:$B$204,0)),""))</f>
        <v/>
      </c>
      <c r="E1113" s="22" t="str">
        <f>IF(C1113="","",IFERROR(INDEX(Deviz!$D$5:$D$204,MATCH(C1113,Deviz!$B$5:$B$204,0)),""))</f>
        <v/>
      </c>
      <c r="F1113" s="23" t="str">
        <f>IF(C1113="","",IFERROR(INDEX(Deviz!$F$5:$F$204,MATCH(C1113,Deviz!$B$5:$B$204,0)),""))</f>
        <v/>
      </c>
      <c r="G1113" s="24"/>
      <c r="H1113" s="23" t="str">
        <f t="shared" si="17"/>
        <v/>
      </c>
      <c r="I1113" s="20"/>
      <c r="J1113" s="25"/>
      <c r="K1113" s="26" t="str">
        <f>IF(B1113="","",TRIM(IF(AND(C1113&lt;&gt;"",D1113=""),"Cod inexistent în deviz. ","")&amp;IF(N(G1113)&lt;=0,"Lipsește cantitatea. ","")&amp;IF(I1113&lt;&gt;"Da","Neconfirmat de beneficiar. ","")&amp;IF(AND(C1113&lt;&gt;"",D1113&lt;&gt;""),IF(AND(INDEX(Deviz!$H$5:$H$204,MATCH(C1113,Deviz!$B$5:$B$204,0))="Suplimentar",INDEX(Deviz!$I$5:$I$204,MATCH(C1113,Deviz!$B$5:$B$204,0))&lt;&gt;"Da"),"Suplimentar neaprobat. ",""),"")))</f>
        <v/>
      </c>
    </row>
    <row r="1114" spans="1:11" x14ac:dyDescent="0.2">
      <c r="A1114" s="1" t="str">
        <f>IF(B1114="","",B1114&amp;"|"&amp;COUNTIF(INDEX($B:$B,5):B1114,B1114))</f>
        <v/>
      </c>
      <c r="B1114" s="20"/>
      <c r="C1114" s="20"/>
      <c r="D1114" s="21" t="str">
        <f>IF(C1114="","",IFERROR(INDEX(Deviz!$C$5:$C$204,MATCH(C1114,Deviz!$B$5:$B$204,0)),""))</f>
        <v/>
      </c>
      <c r="E1114" s="22" t="str">
        <f>IF(C1114="","",IFERROR(INDEX(Deviz!$D$5:$D$204,MATCH(C1114,Deviz!$B$5:$B$204,0)),""))</f>
        <v/>
      </c>
      <c r="F1114" s="23" t="str">
        <f>IF(C1114="","",IFERROR(INDEX(Deviz!$F$5:$F$204,MATCH(C1114,Deviz!$B$5:$B$204,0)),""))</f>
        <v/>
      </c>
      <c r="G1114" s="24"/>
      <c r="H1114" s="23" t="str">
        <f t="shared" si="17"/>
        <v/>
      </c>
      <c r="I1114" s="20"/>
      <c r="J1114" s="25"/>
      <c r="K1114" s="26" t="str">
        <f>IF(B1114="","",TRIM(IF(AND(C1114&lt;&gt;"",D1114=""),"Cod inexistent în deviz. ","")&amp;IF(N(G1114)&lt;=0,"Lipsește cantitatea. ","")&amp;IF(I1114&lt;&gt;"Da","Neconfirmat de beneficiar. ","")&amp;IF(AND(C1114&lt;&gt;"",D1114&lt;&gt;""),IF(AND(INDEX(Deviz!$H$5:$H$204,MATCH(C1114,Deviz!$B$5:$B$204,0))="Suplimentar",INDEX(Deviz!$I$5:$I$204,MATCH(C1114,Deviz!$B$5:$B$204,0))&lt;&gt;"Da"),"Suplimentar neaprobat. ",""),"")))</f>
        <v/>
      </c>
    </row>
    <row r="1115" spans="1:11" x14ac:dyDescent="0.2">
      <c r="A1115" s="1" t="str">
        <f>IF(B1115="","",B1115&amp;"|"&amp;COUNTIF(INDEX($B:$B,5):B1115,B1115))</f>
        <v/>
      </c>
      <c r="B1115" s="20"/>
      <c r="C1115" s="20"/>
      <c r="D1115" s="21" t="str">
        <f>IF(C1115="","",IFERROR(INDEX(Deviz!$C$5:$C$204,MATCH(C1115,Deviz!$B$5:$B$204,0)),""))</f>
        <v/>
      </c>
      <c r="E1115" s="22" t="str">
        <f>IF(C1115="","",IFERROR(INDEX(Deviz!$D$5:$D$204,MATCH(C1115,Deviz!$B$5:$B$204,0)),""))</f>
        <v/>
      </c>
      <c r="F1115" s="23" t="str">
        <f>IF(C1115="","",IFERROR(INDEX(Deviz!$F$5:$F$204,MATCH(C1115,Deviz!$B$5:$B$204,0)),""))</f>
        <v/>
      </c>
      <c r="G1115" s="24"/>
      <c r="H1115" s="23" t="str">
        <f t="shared" si="17"/>
        <v/>
      </c>
      <c r="I1115" s="20"/>
      <c r="J1115" s="25"/>
      <c r="K1115" s="26" t="str">
        <f>IF(B1115="","",TRIM(IF(AND(C1115&lt;&gt;"",D1115=""),"Cod inexistent în deviz. ","")&amp;IF(N(G1115)&lt;=0,"Lipsește cantitatea. ","")&amp;IF(I1115&lt;&gt;"Da","Neconfirmat de beneficiar. ","")&amp;IF(AND(C1115&lt;&gt;"",D1115&lt;&gt;""),IF(AND(INDEX(Deviz!$H$5:$H$204,MATCH(C1115,Deviz!$B$5:$B$204,0))="Suplimentar",INDEX(Deviz!$I$5:$I$204,MATCH(C1115,Deviz!$B$5:$B$204,0))&lt;&gt;"Da"),"Suplimentar neaprobat. ",""),"")))</f>
        <v/>
      </c>
    </row>
    <row r="1116" spans="1:11" x14ac:dyDescent="0.2">
      <c r="A1116" s="1" t="str">
        <f>IF(B1116="","",B1116&amp;"|"&amp;COUNTIF(INDEX($B:$B,5):B1116,B1116))</f>
        <v/>
      </c>
      <c r="B1116" s="20"/>
      <c r="C1116" s="20"/>
      <c r="D1116" s="21" t="str">
        <f>IF(C1116="","",IFERROR(INDEX(Deviz!$C$5:$C$204,MATCH(C1116,Deviz!$B$5:$B$204,0)),""))</f>
        <v/>
      </c>
      <c r="E1116" s="22" t="str">
        <f>IF(C1116="","",IFERROR(INDEX(Deviz!$D$5:$D$204,MATCH(C1116,Deviz!$B$5:$B$204,0)),""))</f>
        <v/>
      </c>
      <c r="F1116" s="23" t="str">
        <f>IF(C1116="","",IFERROR(INDEX(Deviz!$F$5:$F$204,MATCH(C1116,Deviz!$B$5:$B$204,0)),""))</f>
        <v/>
      </c>
      <c r="G1116" s="24"/>
      <c r="H1116" s="23" t="str">
        <f t="shared" si="17"/>
        <v/>
      </c>
      <c r="I1116" s="20"/>
      <c r="J1116" s="25"/>
      <c r="K1116" s="26" t="str">
        <f>IF(B1116="","",TRIM(IF(AND(C1116&lt;&gt;"",D1116=""),"Cod inexistent în deviz. ","")&amp;IF(N(G1116)&lt;=0,"Lipsește cantitatea. ","")&amp;IF(I1116&lt;&gt;"Da","Neconfirmat de beneficiar. ","")&amp;IF(AND(C1116&lt;&gt;"",D1116&lt;&gt;""),IF(AND(INDEX(Deviz!$H$5:$H$204,MATCH(C1116,Deviz!$B$5:$B$204,0))="Suplimentar",INDEX(Deviz!$I$5:$I$204,MATCH(C1116,Deviz!$B$5:$B$204,0))&lt;&gt;"Da"),"Suplimentar neaprobat. ",""),"")))</f>
        <v/>
      </c>
    </row>
    <row r="1117" spans="1:11" x14ac:dyDescent="0.2">
      <c r="A1117" s="1" t="str">
        <f>IF(B1117="","",B1117&amp;"|"&amp;COUNTIF(INDEX($B:$B,5):B1117,B1117))</f>
        <v/>
      </c>
      <c r="B1117" s="20"/>
      <c r="C1117" s="20"/>
      <c r="D1117" s="21" t="str">
        <f>IF(C1117="","",IFERROR(INDEX(Deviz!$C$5:$C$204,MATCH(C1117,Deviz!$B$5:$B$204,0)),""))</f>
        <v/>
      </c>
      <c r="E1117" s="22" t="str">
        <f>IF(C1117="","",IFERROR(INDEX(Deviz!$D$5:$D$204,MATCH(C1117,Deviz!$B$5:$B$204,0)),""))</f>
        <v/>
      </c>
      <c r="F1117" s="23" t="str">
        <f>IF(C1117="","",IFERROR(INDEX(Deviz!$F$5:$F$204,MATCH(C1117,Deviz!$B$5:$B$204,0)),""))</f>
        <v/>
      </c>
      <c r="G1117" s="24"/>
      <c r="H1117" s="23" t="str">
        <f t="shared" si="17"/>
        <v/>
      </c>
      <c r="I1117" s="20"/>
      <c r="J1117" s="25"/>
      <c r="K1117" s="26" t="str">
        <f>IF(B1117="","",TRIM(IF(AND(C1117&lt;&gt;"",D1117=""),"Cod inexistent în deviz. ","")&amp;IF(N(G1117)&lt;=0,"Lipsește cantitatea. ","")&amp;IF(I1117&lt;&gt;"Da","Neconfirmat de beneficiar. ","")&amp;IF(AND(C1117&lt;&gt;"",D1117&lt;&gt;""),IF(AND(INDEX(Deviz!$H$5:$H$204,MATCH(C1117,Deviz!$B$5:$B$204,0))="Suplimentar",INDEX(Deviz!$I$5:$I$204,MATCH(C1117,Deviz!$B$5:$B$204,0))&lt;&gt;"Da"),"Suplimentar neaprobat. ",""),"")))</f>
        <v/>
      </c>
    </row>
    <row r="1118" spans="1:11" x14ac:dyDescent="0.2">
      <c r="A1118" s="1" t="str">
        <f>IF(B1118="","",B1118&amp;"|"&amp;COUNTIF(INDEX($B:$B,5):B1118,B1118))</f>
        <v/>
      </c>
      <c r="B1118" s="20"/>
      <c r="C1118" s="20"/>
      <c r="D1118" s="21" t="str">
        <f>IF(C1118="","",IFERROR(INDEX(Deviz!$C$5:$C$204,MATCH(C1118,Deviz!$B$5:$B$204,0)),""))</f>
        <v/>
      </c>
      <c r="E1118" s="22" t="str">
        <f>IF(C1118="","",IFERROR(INDEX(Deviz!$D$5:$D$204,MATCH(C1118,Deviz!$B$5:$B$204,0)),""))</f>
        <v/>
      </c>
      <c r="F1118" s="23" t="str">
        <f>IF(C1118="","",IFERROR(INDEX(Deviz!$F$5:$F$204,MATCH(C1118,Deviz!$B$5:$B$204,0)),""))</f>
        <v/>
      </c>
      <c r="G1118" s="24"/>
      <c r="H1118" s="23" t="str">
        <f t="shared" si="17"/>
        <v/>
      </c>
      <c r="I1118" s="20"/>
      <c r="J1118" s="25"/>
      <c r="K1118" s="26" t="str">
        <f>IF(B1118="","",TRIM(IF(AND(C1118&lt;&gt;"",D1118=""),"Cod inexistent în deviz. ","")&amp;IF(N(G1118)&lt;=0,"Lipsește cantitatea. ","")&amp;IF(I1118&lt;&gt;"Da","Neconfirmat de beneficiar. ","")&amp;IF(AND(C1118&lt;&gt;"",D1118&lt;&gt;""),IF(AND(INDEX(Deviz!$H$5:$H$204,MATCH(C1118,Deviz!$B$5:$B$204,0))="Suplimentar",INDEX(Deviz!$I$5:$I$204,MATCH(C1118,Deviz!$B$5:$B$204,0))&lt;&gt;"Da"),"Suplimentar neaprobat. ",""),"")))</f>
        <v/>
      </c>
    </row>
    <row r="1119" spans="1:11" x14ac:dyDescent="0.2">
      <c r="A1119" s="1" t="str">
        <f>IF(B1119="","",B1119&amp;"|"&amp;COUNTIF(INDEX($B:$B,5):B1119,B1119))</f>
        <v/>
      </c>
      <c r="B1119" s="20"/>
      <c r="C1119" s="20"/>
      <c r="D1119" s="21" t="str">
        <f>IF(C1119="","",IFERROR(INDEX(Deviz!$C$5:$C$204,MATCH(C1119,Deviz!$B$5:$B$204,0)),""))</f>
        <v/>
      </c>
      <c r="E1119" s="22" t="str">
        <f>IF(C1119="","",IFERROR(INDEX(Deviz!$D$5:$D$204,MATCH(C1119,Deviz!$B$5:$B$204,0)),""))</f>
        <v/>
      </c>
      <c r="F1119" s="23" t="str">
        <f>IF(C1119="","",IFERROR(INDEX(Deviz!$F$5:$F$204,MATCH(C1119,Deviz!$B$5:$B$204,0)),""))</f>
        <v/>
      </c>
      <c r="G1119" s="24"/>
      <c r="H1119" s="23" t="str">
        <f t="shared" si="17"/>
        <v/>
      </c>
      <c r="I1119" s="20"/>
      <c r="J1119" s="25"/>
      <c r="K1119" s="26" t="str">
        <f>IF(B1119="","",TRIM(IF(AND(C1119&lt;&gt;"",D1119=""),"Cod inexistent în deviz. ","")&amp;IF(N(G1119)&lt;=0,"Lipsește cantitatea. ","")&amp;IF(I1119&lt;&gt;"Da","Neconfirmat de beneficiar. ","")&amp;IF(AND(C1119&lt;&gt;"",D1119&lt;&gt;""),IF(AND(INDEX(Deviz!$H$5:$H$204,MATCH(C1119,Deviz!$B$5:$B$204,0))="Suplimentar",INDEX(Deviz!$I$5:$I$204,MATCH(C1119,Deviz!$B$5:$B$204,0))&lt;&gt;"Da"),"Suplimentar neaprobat. ",""),"")))</f>
        <v/>
      </c>
    </row>
    <row r="1120" spans="1:11" x14ac:dyDescent="0.2">
      <c r="A1120" s="1" t="str">
        <f>IF(B1120="","",B1120&amp;"|"&amp;COUNTIF(INDEX($B:$B,5):B1120,B1120))</f>
        <v/>
      </c>
      <c r="B1120" s="20"/>
      <c r="C1120" s="20"/>
      <c r="D1120" s="21" t="str">
        <f>IF(C1120="","",IFERROR(INDEX(Deviz!$C$5:$C$204,MATCH(C1120,Deviz!$B$5:$B$204,0)),""))</f>
        <v/>
      </c>
      <c r="E1120" s="22" t="str">
        <f>IF(C1120="","",IFERROR(INDEX(Deviz!$D$5:$D$204,MATCH(C1120,Deviz!$B$5:$B$204,0)),""))</f>
        <v/>
      </c>
      <c r="F1120" s="23" t="str">
        <f>IF(C1120="","",IFERROR(INDEX(Deviz!$F$5:$F$204,MATCH(C1120,Deviz!$B$5:$B$204,0)),""))</f>
        <v/>
      </c>
      <c r="G1120" s="24"/>
      <c r="H1120" s="23" t="str">
        <f t="shared" si="17"/>
        <v/>
      </c>
      <c r="I1120" s="20"/>
      <c r="J1120" s="25"/>
      <c r="K1120" s="26" t="str">
        <f>IF(B1120="","",TRIM(IF(AND(C1120&lt;&gt;"",D1120=""),"Cod inexistent în deviz. ","")&amp;IF(N(G1120)&lt;=0,"Lipsește cantitatea. ","")&amp;IF(I1120&lt;&gt;"Da","Neconfirmat de beneficiar. ","")&amp;IF(AND(C1120&lt;&gt;"",D1120&lt;&gt;""),IF(AND(INDEX(Deviz!$H$5:$H$204,MATCH(C1120,Deviz!$B$5:$B$204,0))="Suplimentar",INDEX(Deviz!$I$5:$I$204,MATCH(C1120,Deviz!$B$5:$B$204,0))&lt;&gt;"Da"),"Suplimentar neaprobat. ",""),"")))</f>
        <v/>
      </c>
    </row>
    <row r="1121" spans="1:11" x14ac:dyDescent="0.2">
      <c r="A1121" s="1" t="str">
        <f>IF(B1121="","",B1121&amp;"|"&amp;COUNTIF(INDEX($B:$B,5):B1121,B1121))</f>
        <v/>
      </c>
      <c r="B1121" s="20"/>
      <c r="C1121" s="20"/>
      <c r="D1121" s="21" t="str">
        <f>IF(C1121="","",IFERROR(INDEX(Deviz!$C$5:$C$204,MATCH(C1121,Deviz!$B$5:$B$204,0)),""))</f>
        <v/>
      </c>
      <c r="E1121" s="22" t="str">
        <f>IF(C1121="","",IFERROR(INDEX(Deviz!$D$5:$D$204,MATCH(C1121,Deviz!$B$5:$B$204,0)),""))</f>
        <v/>
      </c>
      <c r="F1121" s="23" t="str">
        <f>IF(C1121="","",IFERROR(INDEX(Deviz!$F$5:$F$204,MATCH(C1121,Deviz!$B$5:$B$204,0)),""))</f>
        <v/>
      </c>
      <c r="G1121" s="24"/>
      <c r="H1121" s="23" t="str">
        <f t="shared" si="17"/>
        <v/>
      </c>
      <c r="I1121" s="20"/>
      <c r="J1121" s="25"/>
      <c r="K1121" s="26" t="str">
        <f>IF(B1121="","",TRIM(IF(AND(C1121&lt;&gt;"",D1121=""),"Cod inexistent în deviz. ","")&amp;IF(N(G1121)&lt;=0,"Lipsește cantitatea. ","")&amp;IF(I1121&lt;&gt;"Da","Neconfirmat de beneficiar. ","")&amp;IF(AND(C1121&lt;&gt;"",D1121&lt;&gt;""),IF(AND(INDEX(Deviz!$H$5:$H$204,MATCH(C1121,Deviz!$B$5:$B$204,0))="Suplimentar",INDEX(Deviz!$I$5:$I$204,MATCH(C1121,Deviz!$B$5:$B$204,0))&lt;&gt;"Da"),"Suplimentar neaprobat. ",""),"")))</f>
        <v/>
      </c>
    </row>
    <row r="1122" spans="1:11" x14ac:dyDescent="0.2">
      <c r="A1122" s="1" t="str">
        <f>IF(B1122="","",B1122&amp;"|"&amp;COUNTIF(INDEX($B:$B,5):B1122,B1122))</f>
        <v/>
      </c>
      <c r="B1122" s="20"/>
      <c r="C1122" s="20"/>
      <c r="D1122" s="21" t="str">
        <f>IF(C1122="","",IFERROR(INDEX(Deviz!$C$5:$C$204,MATCH(C1122,Deviz!$B$5:$B$204,0)),""))</f>
        <v/>
      </c>
      <c r="E1122" s="22" t="str">
        <f>IF(C1122="","",IFERROR(INDEX(Deviz!$D$5:$D$204,MATCH(C1122,Deviz!$B$5:$B$204,0)),""))</f>
        <v/>
      </c>
      <c r="F1122" s="23" t="str">
        <f>IF(C1122="","",IFERROR(INDEX(Deviz!$F$5:$F$204,MATCH(C1122,Deviz!$B$5:$B$204,0)),""))</f>
        <v/>
      </c>
      <c r="G1122" s="24"/>
      <c r="H1122" s="23" t="str">
        <f t="shared" si="17"/>
        <v/>
      </c>
      <c r="I1122" s="20"/>
      <c r="J1122" s="25"/>
      <c r="K1122" s="26" t="str">
        <f>IF(B1122="","",TRIM(IF(AND(C1122&lt;&gt;"",D1122=""),"Cod inexistent în deviz. ","")&amp;IF(N(G1122)&lt;=0,"Lipsește cantitatea. ","")&amp;IF(I1122&lt;&gt;"Da","Neconfirmat de beneficiar. ","")&amp;IF(AND(C1122&lt;&gt;"",D1122&lt;&gt;""),IF(AND(INDEX(Deviz!$H$5:$H$204,MATCH(C1122,Deviz!$B$5:$B$204,0))="Suplimentar",INDEX(Deviz!$I$5:$I$204,MATCH(C1122,Deviz!$B$5:$B$204,0))&lt;&gt;"Da"),"Suplimentar neaprobat. ",""),"")))</f>
        <v/>
      </c>
    </row>
    <row r="1123" spans="1:11" x14ac:dyDescent="0.2">
      <c r="A1123" s="1" t="str">
        <f>IF(B1123="","",B1123&amp;"|"&amp;COUNTIF(INDEX($B:$B,5):B1123,B1123))</f>
        <v/>
      </c>
      <c r="B1123" s="20"/>
      <c r="C1123" s="20"/>
      <c r="D1123" s="21" t="str">
        <f>IF(C1123="","",IFERROR(INDEX(Deviz!$C$5:$C$204,MATCH(C1123,Deviz!$B$5:$B$204,0)),""))</f>
        <v/>
      </c>
      <c r="E1123" s="22" t="str">
        <f>IF(C1123="","",IFERROR(INDEX(Deviz!$D$5:$D$204,MATCH(C1123,Deviz!$B$5:$B$204,0)),""))</f>
        <v/>
      </c>
      <c r="F1123" s="23" t="str">
        <f>IF(C1123="","",IFERROR(INDEX(Deviz!$F$5:$F$204,MATCH(C1123,Deviz!$B$5:$B$204,0)),""))</f>
        <v/>
      </c>
      <c r="G1123" s="24"/>
      <c r="H1123" s="23" t="str">
        <f t="shared" si="17"/>
        <v/>
      </c>
      <c r="I1123" s="20"/>
      <c r="J1123" s="25"/>
      <c r="K1123" s="26" t="str">
        <f>IF(B1123="","",TRIM(IF(AND(C1123&lt;&gt;"",D1123=""),"Cod inexistent în deviz. ","")&amp;IF(N(G1123)&lt;=0,"Lipsește cantitatea. ","")&amp;IF(I1123&lt;&gt;"Da","Neconfirmat de beneficiar. ","")&amp;IF(AND(C1123&lt;&gt;"",D1123&lt;&gt;""),IF(AND(INDEX(Deviz!$H$5:$H$204,MATCH(C1123,Deviz!$B$5:$B$204,0))="Suplimentar",INDEX(Deviz!$I$5:$I$204,MATCH(C1123,Deviz!$B$5:$B$204,0))&lt;&gt;"Da"),"Suplimentar neaprobat. ",""),"")))</f>
        <v/>
      </c>
    </row>
    <row r="1124" spans="1:11" x14ac:dyDescent="0.2">
      <c r="A1124" s="1" t="str">
        <f>IF(B1124="","",B1124&amp;"|"&amp;COUNTIF(INDEX($B:$B,5):B1124,B1124))</f>
        <v/>
      </c>
      <c r="B1124" s="20"/>
      <c r="C1124" s="20"/>
      <c r="D1124" s="21" t="str">
        <f>IF(C1124="","",IFERROR(INDEX(Deviz!$C$5:$C$204,MATCH(C1124,Deviz!$B$5:$B$204,0)),""))</f>
        <v/>
      </c>
      <c r="E1124" s="22" t="str">
        <f>IF(C1124="","",IFERROR(INDEX(Deviz!$D$5:$D$204,MATCH(C1124,Deviz!$B$5:$B$204,0)),""))</f>
        <v/>
      </c>
      <c r="F1124" s="23" t="str">
        <f>IF(C1124="","",IFERROR(INDEX(Deviz!$F$5:$F$204,MATCH(C1124,Deviz!$B$5:$B$204,0)),""))</f>
        <v/>
      </c>
      <c r="G1124" s="24"/>
      <c r="H1124" s="23" t="str">
        <f t="shared" si="17"/>
        <v/>
      </c>
      <c r="I1124" s="20"/>
      <c r="J1124" s="25"/>
      <c r="K1124" s="26" t="str">
        <f>IF(B1124="","",TRIM(IF(AND(C1124&lt;&gt;"",D1124=""),"Cod inexistent în deviz. ","")&amp;IF(N(G1124)&lt;=0,"Lipsește cantitatea. ","")&amp;IF(I1124&lt;&gt;"Da","Neconfirmat de beneficiar. ","")&amp;IF(AND(C1124&lt;&gt;"",D1124&lt;&gt;""),IF(AND(INDEX(Deviz!$H$5:$H$204,MATCH(C1124,Deviz!$B$5:$B$204,0))="Suplimentar",INDEX(Deviz!$I$5:$I$204,MATCH(C1124,Deviz!$B$5:$B$204,0))&lt;&gt;"Da"),"Suplimentar neaprobat. ",""),"")))</f>
        <v/>
      </c>
    </row>
    <row r="1125" spans="1:11" x14ac:dyDescent="0.2">
      <c r="A1125" s="1" t="str">
        <f>IF(B1125="","",B1125&amp;"|"&amp;COUNTIF(INDEX($B:$B,5):B1125,B1125))</f>
        <v/>
      </c>
      <c r="B1125" s="20"/>
      <c r="C1125" s="20"/>
      <c r="D1125" s="21" t="str">
        <f>IF(C1125="","",IFERROR(INDEX(Deviz!$C$5:$C$204,MATCH(C1125,Deviz!$B$5:$B$204,0)),""))</f>
        <v/>
      </c>
      <c r="E1125" s="22" t="str">
        <f>IF(C1125="","",IFERROR(INDEX(Deviz!$D$5:$D$204,MATCH(C1125,Deviz!$B$5:$B$204,0)),""))</f>
        <v/>
      </c>
      <c r="F1125" s="23" t="str">
        <f>IF(C1125="","",IFERROR(INDEX(Deviz!$F$5:$F$204,MATCH(C1125,Deviz!$B$5:$B$204,0)),""))</f>
        <v/>
      </c>
      <c r="G1125" s="24"/>
      <c r="H1125" s="23" t="str">
        <f t="shared" si="17"/>
        <v/>
      </c>
      <c r="I1125" s="20"/>
      <c r="J1125" s="25"/>
      <c r="K1125" s="26" t="str">
        <f>IF(B1125="","",TRIM(IF(AND(C1125&lt;&gt;"",D1125=""),"Cod inexistent în deviz. ","")&amp;IF(N(G1125)&lt;=0,"Lipsește cantitatea. ","")&amp;IF(I1125&lt;&gt;"Da","Neconfirmat de beneficiar. ","")&amp;IF(AND(C1125&lt;&gt;"",D1125&lt;&gt;""),IF(AND(INDEX(Deviz!$H$5:$H$204,MATCH(C1125,Deviz!$B$5:$B$204,0))="Suplimentar",INDEX(Deviz!$I$5:$I$204,MATCH(C1125,Deviz!$B$5:$B$204,0))&lt;&gt;"Da"),"Suplimentar neaprobat. ",""),"")))</f>
        <v/>
      </c>
    </row>
    <row r="1126" spans="1:11" x14ac:dyDescent="0.2">
      <c r="A1126" s="1" t="str">
        <f>IF(B1126="","",B1126&amp;"|"&amp;COUNTIF(INDEX($B:$B,5):B1126,B1126))</f>
        <v/>
      </c>
      <c r="B1126" s="20"/>
      <c r="C1126" s="20"/>
      <c r="D1126" s="21" t="str">
        <f>IF(C1126="","",IFERROR(INDEX(Deviz!$C$5:$C$204,MATCH(C1126,Deviz!$B$5:$B$204,0)),""))</f>
        <v/>
      </c>
      <c r="E1126" s="22" t="str">
        <f>IF(C1126="","",IFERROR(INDEX(Deviz!$D$5:$D$204,MATCH(C1126,Deviz!$B$5:$B$204,0)),""))</f>
        <v/>
      </c>
      <c r="F1126" s="23" t="str">
        <f>IF(C1126="","",IFERROR(INDEX(Deviz!$F$5:$F$204,MATCH(C1126,Deviz!$B$5:$B$204,0)),""))</f>
        <v/>
      </c>
      <c r="G1126" s="24"/>
      <c r="H1126" s="23" t="str">
        <f t="shared" si="17"/>
        <v/>
      </c>
      <c r="I1126" s="20"/>
      <c r="J1126" s="25"/>
      <c r="K1126" s="26" t="str">
        <f>IF(B1126="","",TRIM(IF(AND(C1126&lt;&gt;"",D1126=""),"Cod inexistent în deviz. ","")&amp;IF(N(G1126)&lt;=0,"Lipsește cantitatea. ","")&amp;IF(I1126&lt;&gt;"Da","Neconfirmat de beneficiar. ","")&amp;IF(AND(C1126&lt;&gt;"",D1126&lt;&gt;""),IF(AND(INDEX(Deviz!$H$5:$H$204,MATCH(C1126,Deviz!$B$5:$B$204,0))="Suplimentar",INDEX(Deviz!$I$5:$I$204,MATCH(C1126,Deviz!$B$5:$B$204,0))&lt;&gt;"Da"),"Suplimentar neaprobat. ",""),"")))</f>
        <v/>
      </c>
    </row>
    <row r="1127" spans="1:11" x14ac:dyDescent="0.2">
      <c r="A1127" s="1" t="str">
        <f>IF(B1127="","",B1127&amp;"|"&amp;COUNTIF(INDEX($B:$B,5):B1127,B1127))</f>
        <v/>
      </c>
      <c r="B1127" s="20"/>
      <c r="C1127" s="20"/>
      <c r="D1127" s="21" t="str">
        <f>IF(C1127="","",IFERROR(INDEX(Deviz!$C$5:$C$204,MATCH(C1127,Deviz!$B$5:$B$204,0)),""))</f>
        <v/>
      </c>
      <c r="E1127" s="22" t="str">
        <f>IF(C1127="","",IFERROR(INDEX(Deviz!$D$5:$D$204,MATCH(C1127,Deviz!$B$5:$B$204,0)),""))</f>
        <v/>
      </c>
      <c r="F1127" s="23" t="str">
        <f>IF(C1127="","",IFERROR(INDEX(Deviz!$F$5:$F$204,MATCH(C1127,Deviz!$B$5:$B$204,0)),""))</f>
        <v/>
      </c>
      <c r="G1127" s="24"/>
      <c r="H1127" s="23" t="str">
        <f t="shared" si="17"/>
        <v/>
      </c>
      <c r="I1127" s="20"/>
      <c r="J1127" s="25"/>
      <c r="K1127" s="26" t="str">
        <f>IF(B1127="","",TRIM(IF(AND(C1127&lt;&gt;"",D1127=""),"Cod inexistent în deviz. ","")&amp;IF(N(G1127)&lt;=0,"Lipsește cantitatea. ","")&amp;IF(I1127&lt;&gt;"Da","Neconfirmat de beneficiar. ","")&amp;IF(AND(C1127&lt;&gt;"",D1127&lt;&gt;""),IF(AND(INDEX(Deviz!$H$5:$H$204,MATCH(C1127,Deviz!$B$5:$B$204,0))="Suplimentar",INDEX(Deviz!$I$5:$I$204,MATCH(C1127,Deviz!$B$5:$B$204,0))&lt;&gt;"Da"),"Suplimentar neaprobat. ",""),"")))</f>
        <v/>
      </c>
    </row>
    <row r="1128" spans="1:11" x14ac:dyDescent="0.2">
      <c r="A1128" s="1" t="str">
        <f>IF(B1128="","",B1128&amp;"|"&amp;COUNTIF(INDEX($B:$B,5):B1128,B1128))</f>
        <v/>
      </c>
      <c r="B1128" s="20"/>
      <c r="C1128" s="20"/>
      <c r="D1128" s="21" t="str">
        <f>IF(C1128="","",IFERROR(INDEX(Deviz!$C$5:$C$204,MATCH(C1128,Deviz!$B$5:$B$204,0)),""))</f>
        <v/>
      </c>
      <c r="E1128" s="22" t="str">
        <f>IF(C1128="","",IFERROR(INDEX(Deviz!$D$5:$D$204,MATCH(C1128,Deviz!$B$5:$B$204,0)),""))</f>
        <v/>
      </c>
      <c r="F1128" s="23" t="str">
        <f>IF(C1128="","",IFERROR(INDEX(Deviz!$F$5:$F$204,MATCH(C1128,Deviz!$B$5:$B$204,0)),""))</f>
        <v/>
      </c>
      <c r="G1128" s="24"/>
      <c r="H1128" s="23" t="str">
        <f t="shared" si="17"/>
        <v/>
      </c>
      <c r="I1128" s="20"/>
      <c r="J1128" s="25"/>
      <c r="K1128" s="26" t="str">
        <f>IF(B1128="","",TRIM(IF(AND(C1128&lt;&gt;"",D1128=""),"Cod inexistent în deviz. ","")&amp;IF(N(G1128)&lt;=0,"Lipsește cantitatea. ","")&amp;IF(I1128&lt;&gt;"Da","Neconfirmat de beneficiar. ","")&amp;IF(AND(C1128&lt;&gt;"",D1128&lt;&gt;""),IF(AND(INDEX(Deviz!$H$5:$H$204,MATCH(C1128,Deviz!$B$5:$B$204,0))="Suplimentar",INDEX(Deviz!$I$5:$I$204,MATCH(C1128,Deviz!$B$5:$B$204,0))&lt;&gt;"Da"),"Suplimentar neaprobat. ",""),"")))</f>
        <v/>
      </c>
    </row>
    <row r="1129" spans="1:11" x14ac:dyDescent="0.2">
      <c r="A1129" s="1" t="str">
        <f>IF(B1129="","",B1129&amp;"|"&amp;COUNTIF(INDEX($B:$B,5):B1129,B1129))</f>
        <v/>
      </c>
      <c r="B1129" s="20"/>
      <c r="C1129" s="20"/>
      <c r="D1129" s="21" t="str">
        <f>IF(C1129="","",IFERROR(INDEX(Deviz!$C$5:$C$204,MATCH(C1129,Deviz!$B$5:$B$204,0)),""))</f>
        <v/>
      </c>
      <c r="E1129" s="22" t="str">
        <f>IF(C1129="","",IFERROR(INDEX(Deviz!$D$5:$D$204,MATCH(C1129,Deviz!$B$5:$B$204,0)),""))</f>
        <v/>
      </c>
      <c r="F1129" s="23" t="str">
        <f>IF(C1129="","",IFERROR(INDEX(Deviz!$F$5:$F$204,MATCH(C1129,Deviz!$B$5:$B$204,0)),""))</f>
        <v/>
      </c>
      <c r="G1129" s="24"/>
      <c r="H1129" s="23" t="str">
        <f t="shared" si="17"/>
        <v/>
      </c>
      <c r="I1129" s="20"/>
      <c r="J1129" s="25"/>
      <c r="K1129" s="26" t="str">
        <f>IF(B1129="","",TRIM(IF(AND(C1129&lt;&gt;"",D1129=""),"Cod inexistent în deviz. ","")&amp;IF(N(G1129)&lt;=0,"Lipsește cantitatea. ","")&amp;IF(I1129&lt;&gt;"Da","Neconfirmat de beneficiar. ","")&amp;IF(AND(C1129&lt;&gt;"",D1129&lt;&gt;""),IF(AND(INDEX(Deviz!$H$5:$H$204,MATCH(C1129,Deviz!$B$5:$B$204,0))="Suplimentar",INDEX(Deviz!$I$5:$I$204,MATCH(C1129,Deviz!$B$5:$B$204,0))&lt;&gt;"Da"),"Suplimentar neaprobat. ",""),"")))</f>
        <v/>
      </c>
    </row>
    <row r="1130" spans="1:11" x14ac:dyDescent="0.2">
      <c r="A1130" s="1" t="str">
        <f>IF(B1130="","",B1130&amp;"|"&amp;COUNTIF(INDEX($B:$B,5):B1130,B1130))</f>
        <v/>
      </c>
      <c r="B1130" s="20"/>
      <c r="C1130" s="20"/>
      <c r="D1130" s="21" t="str">
        <f>IF(C1130="","",IFERROR(INDEX(Deviz!$C$5:$C$204,MATCH(C1130,Deviz!$B$5:$B$204,0)),""))</f>
        <v/>
      </c>
      <c r="E1130" s="22" t="str">
        <f>IF(C1130="","",IFERROR(INDEX(Deviz!$D$5:$D$204,MATCH(C1130,Deviz!$B$5:$B$204,0)),""))</f>
        <v/>
      </c>
      <c r="F1130" s="23" t="str">
        <f>IF(C1130="","",IFERROR(INDEX(Deviz!$F$5:$F$204,MATCH(C1130,Deviz!$B$5:$B$204,0)),""))</f>
        <v/>
      </c>
      <c r="G1130" s="24"/>
      <c r="H1130" s="23" t="str">
        <f t="shared" si="17"/>
        <v/>
      </c>
      <c r="I1130" s="20"/>
      <c r="J1130" s="25"/>
      <c r="K1130" s="26" t="str">
        <f>IF(B1130="","",TRIM(IF(AND(C1130&lt;&gt;"",D1130=""),"Cod inexistent în deviz. ","")&amp;IF(N(G1130)&lt;=0,"Lipsește cantitatea. ","")&amp;IF(I1130&lt;&gt;"Da","Neconfirmat de beneficiar. ","")&amp;IF(AND(C1130&lt;&gt;"",D1130&lt;&gt;""),IF(AND(INDEX(Deviz!$H$5:$H$204,MATCH(C1130,Deviz!$B$5:$B$204,0))="Suplimentar",INDEX(Deviz!$I$5:$I$204,MATCH(C1130,Deviz!$B$5:$B$204,0))&lt;&gt;"Da"),"Suplimentar neaprobat. ",""),"")))</f>
        <v/>
      </c>
    </row>
    <row r="1131" spans="1:11" x14ac:dyDescent="0.2">
      <c r="A1131" s="1" t="str">
        <f>IF(B1131="","",B1131&amp;"|"&amp;COUNTIF(INDEX($B:$B,5):B1131,B1131))</f>
        <v/>
      </c>
      <c r="B1131" s="20"/>
      <c r="C1131" s="20"/>
      <c r="D1131" s="21" t="str">
        <f>IF(C1131="","",IFERROR(INDEX(Deviz!$C$5:$C$204,MATCH(C1131,Deviz!$B$5:$B$204,0)),""))</f>
        <v/>
      </c>
      <c r="E1131" s="22" t="str">
        <f>IF(C1131="","",IFERROR(INDEX(Deviz!$D$5:$D$204,MATCH(C1131,Deviz!$B$5:$B$204,0)),""))</f>
        <v/>
      </c>
      <c r="F1131" s="23" t="str">
        <f>IF(C1131="","",IFERROR(INDEX(Deviz!$F$5:$F$204,MATCH(C1131,Deviz!$B$5:$B$204,0)),""))</f>
        <v/>
      </c>
      <c r="G1131" s="24"/>
      <c r="H1131" s="23" t="str">
        <f t="shared" si="17"/>
        <v/>
      </c>
      <c r="I1131" s="20"/>
      <c r="J1131" s="25"/>
      <c r="K1131" s="26" t="str">
        <f>IF(B1131="","",TRIM(IF(AND(C1131&lt;&gt;"",D1131=""),"Cod inexistent în deviz. ","")&amp;IF(N(G1131)&lt;=0,"Lipsește cantitatea. ","")&amp;IF(I1131&lt;&gt;"Da","Neconfirmat de beneficiar. ","")&amp;IF(AND(C1131&lt;&gt;"",D1131&lt;&gt;""),IF(AND(INDEX(Deviz!$H$5:$H$204,MATCH(C1131,Deviz!$B$5:$B$204,0))="Suplimentar",INDEX(Deviz!$I$5:$I$204,MATCH(C1131,Deviz!$B$5:$B$204,0))&lt;&gt;"Da"),"Suplimentar neaprobat. ",""),"")))</f>
        <v/>
      </c>
    </row>
    <row r="1132" spans="1:11" x14ac:dyDescent="0.2">
      <c r="A1132" s="1" t="str">
        <f>IF(B1132="","",B1132&amp;"|"&amp;COUNTIF(INDEX($B:$B,5):B1132,B1132))</f>
        <v/>
      </c>
      <c r="B1132" s="20"/>
      <c r="C1132" s="20"/>
      <c r="D1132" s="21" t="str">
        <f>IF(C1132="","",IFERROR(INDEX(Deviz!$C$5:$C$204,MATCH(C1132,Deviz!$B$5:$B$204,0)),""))</f>
        <v/>
      </c>
      <c r="E1132" s="22" t="str">
        <f>IF(C1132="","",IFERROR(INDEX(Deviz!$D$5:$D$204,MATCH(C1132,Deviz!$B$5:$B$204,0)),""))</f>
        <v/>
      </c>
      <c r="F1132" s="23" t="str">
        <f>IF(C1132="","",IFERROR(INDEX(Deviz!$F$5:$F$204,MATCH(C1132,Deviz!$B$5:$B$204,0)),""))</f>
        <v/>
      </c>
      <c r="G1132" s="24"/>
      <c r="H1132" s="23" t="str">
        <f t="shared" si="17"/>
        <v/>
      </c>
      <c r="I1132" s="20"/>
      <c r="J1132" s="25"/>
      <c r="K1132" s="26" t="str">
        <f>IF(B1132="","",TRIM(IF(AND(C1132&lt;&gt;"",D1132=""),"Cod inexistent în deviz. ","")&amp;IF(N(G1132)&lt;=0,"Lipsește cantitatea. ","")&amp;IF(I1132&lt;&gt;"Da","Neconfirmat de beneficiar. ","")&amp;IF(AND(C1132&lt;&gt;"",D1132&lt;&gt;""),IF(AND(INDEX(Deviz!$H$5:$H$204,MATCH(C1132,Deviz!$B$5:$B$204,0))="Suplimentar",INDEX(Deviz!$I$5:$I$204,MATCH(C1132,Deviz!$B$5:$B$204,0))&lt;&gt;"Da"),"Suplimentar neaprobat. ",""),"")))</f>
        <v/>
      </c>
    </row>
    <row r="1133" spans="1:11" x14ac:dyDescent="0.2">
      <c r="A1133" s="1" t="str">
        <f>IF(B1133="","",B1133&amp;"|"&amp;COUNTIF(INDEX($B:$B,5):B1133,B1133))</f>
        <v/>
      </c>
      <c r="B1133" s="20"/>
      <c r="C1133" s="20"/>
      <c r="D1133" s="21" t="str">
        <f>IF(C1133="","",IFERROR(INDEX(Deviz!$C$5:$C$204,MATCH(C1133,Deviz!$B$5:$B$204,0)),""))</f>
        <v/>
      </c>
      <c r="E1133" s="22" t="str">
        <f>IF(C1133="","",IFERROR(INDEX(Deviz!$D$5:$D$204,MATCH(C1133,Deviz!$B$5:$B$204,0)),""))</f>
        <v/>
      </c>
      <c r="F1133" s="23" t="str">
        <f>IF(C1133="","",IFERROR(INDEX(Deviz!$F$5:$F$204,MATCH(C1133,Deviz!$B$5:$B$204,0)),""))</f>
        <v/>
      </c>
      <c r="G1133" s="24"/>
      <c r="H1133" s="23" t="str">
        <f t="shared" si="17"/>
        <v/>
      </c>
      <c r="I1133" s="20"/>
      <c r="J1133" s="25"/>
      <c r="K1133" s="26" t="str">
        <f>IF(B1133="","",TRIM(IF(AND(C1133&lt;&gt;"",D1133=""),"Cod inexistent în deviz. ","")&amp;IF(N(G1133)&lt;=0,"Lipsește cantitatea. ","")&amp;IF(I1133&lt;&gt;"Da","Neconfirmat de beneficiar. ","")&amp;IF(AND(C1133&lt;&gt;"",D1133&lt;&gt;""),IF(AND(INDEX(Deviz!$H$5:$H$204,MATCH(C1133,Deviz!$B$5:$B$204,0))="Suplimentar",INDEX(Deviz!$I$5:$I$204,MATCH(C1133,Deviz!$B$5:$B$204,0))&lt;&gt;"Da"),"Suplimentar neaprobat. ",""),"")))</f>
        <v/>
      </c>
    </row>
    <row r="1134" spans="1:11" x14ac:dyDescent="0.2">
      <c r="A1134" s="1" t="str">
        <f>IF(B1134="","",B1134&amp;"|"&amp;COUNTIF(INDEX($B:$B,5):B1134,B1134))</f>
        <v/>
      </c>
      <c r="B1134" s="20"/>
      <c r="C1134" s="20"/>
      <c r="D1134" s="21" t="str">
        <f>IF(C1134="","",IFERROR(INDEX(Deviz!$C$5:$C$204,MATCH(C1134,Deviz!$B$5:$B$204,0)),""))</f>
        <v/>
      </c>
      <c r="E1134" s="22" t="str">
        <f>IF(C1134="","",IFERROR(INDEX(Deviz!$D$5:$D$204,MATCH(C1134,Deviz!$B$5:$B$204,0)),""))</f>
        <v/>
      </c>
      <c r="F1134" s="23" t="str">
        <f>IF(C1134="","",IFERROR(INDEX(Deviz!$F$5:$F$204,MATCH(C1134,Deviz!$B$5:$B$204,0)),""))</f>
        <v/>
      </c>
      <c r="G1134" s="24"/>
      <c r="H1134" s="23" t="str">
        <f t="shared" si="17"/>
        <v/>
      </c>
      <c r="I1134" s="20"/>
      <c r="J1134" s="25"/>
      <c r="K1134" s="26" t="str">
        <f>IF(B1134="","",TRIM(IF(AND(C1134&lt;&gt;"",D1134=""),"Cod inexistent în deviz. ","")&amp;IF(N(G1134)&lt;=0,"Lipsește cantitatea. ","")&amp;IF(I1134&lt;&gt;"Da","Neconfirmat de beneficiar. ","")&amp;IF(AND(C1134&lt;&gt;"",D1134&lt;&gt;""),IF(AND(INDEX(Deviz!$H$5:$H$204,MATCH(C1134,Deviz!$B$5:$B$204,0))="Suplimentar",INDEX(Deviz!$I$5:$I$204,MATCH(C1134,Deviz!$B$5:$B$204,0))&lt;&gt;"Da"),"Suplimentar neaprobat. ",""),"")))</f>
        <v/>
      </c>
    </row>
    <row r="1135" spans="1:11" x14ac:dyDescent="0.2">
      <c r="A1135" s="1" t="str">
        <f>IF(B1135="","",B1135&amp;"|"&amp;COUNTIF(INDEX($B:$B,5):B1135,B1135))</f>
        <v/>
      </c>
      <c r="B1135" s="20"/>
      <c r="C1135" s="20"/>
      <c r="D1135" s="21" t="str">
        <f>IF(C1135="","",IFERROR(INDEX(Deviz!$C$5:$C$204,MATCH(C1135,Deviz!$B$5:$B$204,0)),""))</f>
        <v/>
      </c>
      <c r="E1135" s="22" t="str">
        <f>IF(C1135="","",IFERROR(INDEX(Deviz!$D$5:$D$204,MATCH(C1135,Deviz!$B$5:$B$204,0)),""))</f>
        <v/>
      </c>
      <c r="F1135" s="23" t="str">
        <f>IF(C1135="","",IFERROR(INDEX(Deviz!$F$5:$F$204,MATCH(C1135,Deviz!$B$5:$B$204,0)),""))</f>
        <v/>
      </c>
      <c r="G1135" s="24"/>
      <c r="H1135" s="23" t="str">
        <f t="shared" si="17"/>
        <v/>
      </c>
      <c r="I1135" s="20"/>
      <c r="J1135" s="25"/>
      <c r="K1135" s="26" t="str">
        <f>IF(B1135="","",TRIM(IF(AND(C1135&lt;&gt;"",D1135=""),"Cod inexistent în deviz. ","")&amp;IF(N(G1135)&lt;=0,"Lipsește cantitatea. ","")&amp;IF(I1135&lt;&gt;"Da","Neconfirmat de beneficiar. ","")&amp;IF(AND(C1135&lt;&gt;"",D1135&lt;&gt;""),IF(AND(INDEX(Deviz!$H$5:$H$204,MATCH(C1135,Deviz!$B$5:$B$204,0))="Suplimentar",INDEX(Deviz!$I$5:$I$204,MATCH(C1135,Deviz!$B$5:$B$204,0))&lt;&gt;"Da"),"Suplimentar neaprobat. ",""),"")))</f>
        <v/>
      </c>
    </row>
    <row r="1136" spans="1:11" x14ac:dyDescent="0.2">
      <c r="A1136" s="1" t="str">
        <f>IF(B1136="","",B1136&amp;"|"&amp;COUNTIF(INDEX($B:$B,5):B1136,B1136))</f>
        <v/>
      </c>
      <c r="B1136" s="20"/>
      <c r="C1136" s="20"/>
      <c r="D1136" s="21" t="str">
        <f>IF(C1136="","",IFERROR(INDEX(Deviz!$C$5:$C$204,MATCH(C1136,Deviz!$B$5:$B$204,0)),""))</f>
        <v/>
      </c>
      <c r="E1136" s="22" t="str">
        <f>IF(C1136="","",IFERROR(INDEX(Deviz!$D$5:$D$204,MATCH(C1136,Deviz!$B$5:$B$204,0)),""))</f>
        <v/>
      </c>
      <c r="F1136" s="23" t="str">
        <f>IF(C1136="","",IFERROR(INDEX(Deviz!$F$5:$F$204,MATCH(C1136,Deviz!$B$5:$B$204,0)),""))</f>
        <v/>
      </c>
      <c r="G1136" s="24"/>
      <c r="H1136" s="23" t="str">
        <f t="shared" si="17"/>
        <v/>
      </c>
      <c r="I1136" s="20"/>
      <c r="J1136" s="25"/>
      <c r="K1136" s="26" t="str">
        <f>IF(B1136="","",TRIM(IF(AND(C1136&lt;&gt;"",D1136=""),"Cod inexistent în deviz. ","")&amp;IF(N(G1136)&lt;=0,"Lipsește cantitatea. ","")&amp;IF(I1136&lt;&gt;"Da","Neconfirmat de beneficiar. ","")&amp;IF(AND(C1136&lt;&gt;"",D1136&lt;&gt;""),IF(AND(INDEX(Deviz!$H$5:$H$204,MATCH(C1136,Deviz!$B$5:$B$204,0))="Suplimentar",INDEX(Deviz!$I$5:$I$204,MATCH(C1136,Deviz!$B$5:$B$204,0))&lt;&gt;"Da"),"Suplimentar neaprobat. ",""),"")))</f>
        <v/>
      </c>
    </row>
    <row r="1137" spans="1:11" x14ac:dyDescent="0.2">
      <c r="A1137" s="1" t="str">
        <f>IF(B1137="","",B1137&amp;"|"&amp;COUNTIF(INDEX($B:$B,5):B1137,B1137))</f>
        <v/>
      </c>
      <c r="B1137" s="20"/>
      <c r="C1137" s="20"/>
      <c r="D1137" s="21" t="str">
        <f>IF(C1137="","",IFERROR(INDEX(Deviz!$C$5:$C$204,MATCH(C1137,Deviz!$B$5:$B$204,0)),""))</f>
        <v/>
      </c>
      <c r="E1137" s="22" t="str">
        <f>IF(C1137="","",IFERROR(INDEX(Deviz!$D$5:$D$204,MATCH(C1137,Deviz!$B$5:$B$204,0)),""))</f>
        <v/>
      </c>
      <c r="F1137" s="23" t="str">
        <f>IF(C1137="","",IFERROR(INDEX(Deviz!$F$5:$F$204,MATCH(C1137,Deviz!$B$5:$B$204,0)),""))</f>
        <v/>
      </c>
      <c r="G1137" s="24"/>
      <c r="H1137" s="23" t="str">
        <f t="shared" si="17"/>
        <v/>
      </c>
      <c r="I1137" s="20"/>
      <c r="J1137" s="25"/>
      <c r="K1137" s="26" t="str">
        <f>IF(B1137="","",TRIM(IF(AND(C1137&lt;&gt;"",D1137=""),"Cod inexistent în deviz. ","")&amp;IF(N(G1137)&lt;=0,"Lipsește cantitatea. ","")&amp;IF(I1137&lt;&gt;"Da","Neconfirmat de beneficiar. ","")&amp;IF(AND(C1137&lt;&gt;"",D1137&lt;&gt;""),IF(AND(INDEX(Deviz!$H$5:$H$204,MATCH(C1137,Deviz!$B$5:$B$204,0))="Suplimentar",INDEX(Deviz!$I$5:$I$204,MATCH(C1137,Deviz!$B$5:$B$204,0))&lt;&gt;"Da"),"Suplimentar neaprobat. ",""),"")))</f>
        <v/>
      </c>
    </row>
    <row r="1138" spans="1:11" x14ac:dyDescent="0.2">
      <c r="A1138" s="1" t="str">
        <f>IF(B1138="","",B1138&amp;"|"&amp;COUNTIF(INDEX($B:$B,5):B1138,B1138))</f>
        <v/>
      </c>
      <c r="B1138" s="20"/>
      <c r="C1138" s="20"/>
      <c r="D1138" s="21" t="str">
        <f>IF(C1138="","",IFERROR(INDEX(Deviz!$C$5:$C$204,MATCH(C1138,Deviz!$B$5:$B$204,0)),""))</f>
        <v/>
      </c>
      <c r="E1138" s="22" t="str">
        <f>IF(C1138="","",IFERROR(INDEX(Deviz!$D$5:$D$204,MATCH(C1138,Deviz!$B$5:$B$204,0)),""))</f>
        <v/>
      </c>
      <c r="F1138" s="23" t="str">
        <f>IF(C1138="","",IFERROR(INDEX(Deviz!$F$5:$F$204,MATCH(C1138,Deviz!$B$5:$B$204,0)),""))</f>
        <v/>
      </c>
      <c r="G1138" s="24"/>
      <c r="H1138" s="23" t="str">
        <f t="shared" si="17"/>
        <v/>
      </c>
      <c r="I1138" s="20"/>
      <c r="J1138" s="25"/>
      <c r="K1138" s="26" t="str">
        <f>IF(B1138="","",TRIM(IF(AND(C1138&lt;&gt;"",D1138=""),"Cod inexistent în deviz. ","")&amp;IF(N(G1138)&lt;=0,"Lipsește cantitatea. ","")&amp;IF(I1138&lt;&gt;"Da","Neconfirmat de beneficiar. ","")&amp;IF(AND(C1138&lt;&gt;"",D1138&lt;&gt;""),IF(AND(INDEX(Deviz!$H$5:$H$204,MATCH(C1138,Deviz!$B$5:$B$204,0))="Suplimentar",INDEX(Deviz!$I$5:$I$204,MATCH(C1138,Deviz!$B$5:$B$204,0))&lt;&gt;"Da"),"Suplimentar neaprobat. ",""),"")))</f>
        <v/>
      </c>
    </row>
    <row r="1139" spans="1:11" x14ac:dyDescent="0.2">
      <c r="A1139" s="1" t="str">
        <f>IF(B1139="","",B1139&amp;"|"&amp;COUNTIF(INDEX($B:$B,5):B1139,B1139))</f>
        <v/>
      </c>
      <c r="B1139" s="20"/>
      <c r="C1139" s="20"/>
      <c r="D1139" s="21" t="str">
        <f>IF(C1139="","",IFERROR(INDEX(Deviz!$C$5:$C$204,MATCH(C1139,Deviz!$B$5:$B$204,0)),""))</f>
        <v/>
      </c>
      <c r="E1139" s="22" t="str">
        <f>IF(C1139="","",IFERROR(INDEX(Deviz!$D$5:$D$204,MATCH(C1139,Deviz!$B$5:$B$204,0)),""))</f>
        <v/>
      </c>
      <c r="F1139" s="23" t="str">
        <f>IF(C1139="","",IFERROR(INDEX(Deviz!$F$5:$F$204,MATCH(C1139,Deviz!$B$5:$B$204,0)),""))</f>
        <v/>
      </c>
      <c r="G1139" s="24"/>
      <c r="H1139" s="23" t="str">
        <f t="shared" si="17"/>
        <v/>
      </c>
      <c r="I1139" s="20"/>
      <c r="J1139" s="25"/>
      <c r="K1139" s="26" t="str">
        <f>IF(B1139="","",TRIM(IF(AND(C1139&lt;&gt;"",D1139=""),"Cod inexistent în deviz. ","")&amp;IF(N(G1139)&lt;=0,"Lipsește cantitatea. ","")&amp;IF(I1139&lt;&gt;"Da","Neconfirmat de beneficiar. ","")&amp;IF(AND(C1139&lt;&gt;"",D1139&lt;&gt;""),IF(AND(INDEX(Deviz!$H$5:$H$204,MATCH(C1139,Deviz!$B$5:$B$204,0))="Suplimentar",INDEX(Deviz!$I$5:$I$204,MATCH(C1139,Deviz!$B$5:$B$204,0))&lt;&gt;"Da"),"Suplimentar neaprobat. ",""),"")))</f>
        <v/>
      </c>
    </row>
    <row r="1140" spans="1:11" x14ac:dyDescent="0.2">
      <c r="A1140" s="1" t="str">
        <f>IF(B1140="","",B1140&amp;"|"&amp;COUNTIF(INDEX($B:$B,5):B1140,B1140))</f>
        <v/>
      </c>
      <c r="B1140" s="20"/>
      <c r="C1140" s="20"/>
      <c r="D1140" s="21" t="str">
        <f>IF(C1140="","",IFERROR(INDEX(Deviz!$C$5:$C$204,MATCH(C1140,Deviz!$B$5:$B$204,0)),""))</f>
        <v/>
      </c>
      <c r="E1140" s="22" t="str">
        <f>IF(C1140="","",IFERROR(INDEX(Deviz!$D$5:$D$204,MATCH(C1140,Deviz!$B$5:$B$204,0)),""))</f>
        <v/>
      </c>
      <c r="F1140" s="23" t="str">
        <f>IF(C1140="","",IFERROR(INDEX(Deviz!$F$5:$F$204,MATCH(C1140,Deviz!$B$5:$B$204,0)),""))</f>
        <v/>
      </c>
      <c r="G1140" s="24"/>
      <c r="H1140" s="23" t="str">
        <f t="shared" si="17"/>
        <v/>
      </c>
      <c r="I1140" s="20"/>
      <c r="J1140" s="25"/>
      <c r="K1140" s="26" t="str">
        <f>IF(B1140="","",TRIM(IF(AND(C1140&lt;&gt;"",D1140=""),"Cod inexistent în deviz. ","")&amp;IF(N(G1140)&lt;=0,"Lipsește cantitatea. ","")&amp;IF(I1140&lt;&gt;"Da","Neconfirmat de beneficiar. ","")&amp;IF(AND(C1140&lt;&gt;"",D1140&lt;&gt;""),IF(AND(INDEX(Deviz!$H$5:$H$204,MATCH(C1140,Deviz!$B$5:$B$204,0))="Suplimentar",INDEX(Deviz!$I$5:$I$204,MATCH(C1140,Deviz!$B$5:$B$204,0))&lt;&gt;"Da"),"Suplimentar neaprobat. ",""),"")))</f>
        <v/>
      </c>
    </row>
    <row r="1141" spans="1:11" x14ac:dyDescent="0.2">
      <c r="A1141" s="1" t="str">
        <f>IF(B1141="","",B1141&amp;"|"&amp;COUNTIF(INDEX($B:$B,5):B1141,B1141))</f>
        <v/>
      </c>
      <c r="B1141" s="20"/>
      <c r="C1141" s="20"/>
      <c r="D1141" s="21" t="str">
        <f>IF(C1141="","",IFERROR(INDEX(Deviz!$C$5:$C$204,MATCH(C1141,Deviz!$B$5:$B$204,0)),""))</f>
        <v/>
      </c>
      <c r="E1141" s="22" t="str">
        <f>IF(C1141="","",IFERROR(INDEX(Deviz!$D$5:$D$204,MATCH(C1141,Deviz!$B$5:$B$204,0)),""))</f>
        <v/>
      </c>
      <c r="F1141" s="23" t="str">
        <f>IF(C1141="","",IFERROR(INDEX(Deviz!$F$5:$F$204,MATCH(C1141,Deviz!$B$5:$B$204,0)),""))</f>
        <v/>
      </c>
      <c r="G1141" s="24"/>
      <c r="H1141" s="23" t="str">
        <f t="shared" si="17"/>
        <v/>
      </c>
      <c r="I1141" s="20"/>
      <c r="J1141" s="25"/>
      <c r="K1141" s="26" t="str">
        <f>IF(B1141="","",TRIM(IF(AND(C1141&lt;&gt;"",D1141=""),"Cod inexistent în deviz. ","")&amp;IF(N(G1141)&lt;=0,"Lipsește cantitatea. ","")&amp;IF(I1141&lt;&gt;"Da","Neconfirmat de beneficiar. ","")&amp;IF(AND(C1141&lt;&gt;"",D1141&lt;&gt;""),IF(AND(INDEX(Deviz!$H$5:$H$204,MATCH(C1141,Deviz!$B$5:$B$204,0))="Suplimentar",INDEX(Deviz!$I$5:$I$204,MATCH(C1141,Deviz!$B$5:$B$204,0))&lt;&gt;"Da"),"Suplimentar neaprobat. ",""),"")))</f>
        <v/>
      </c>
    </row>
    <row r="1142" spans="1:11" x14ac:dyDescent="0.2">
      <c r="A1142" s="1" t="str">
        <f>IF(B1142="","",B1142&amp;"|"&amp;COUNTIF(INDEX($B:$B,5):B1142,B1142))</f>
        <v/>
      </c>
      <c r="B1142" s="20"/>
      <c r="C1142" s="20"/>
      <c r="D1142" s="21" t="str">
        <f>IF(C1142="","",IFERROR(INDEX(Deviz!$C$5:$C$204,MATCH(C1142,Deviz!$B$5:$B$204,0)),""))</f>
        <v/>
      </c>
      <c r="E1142" s="22" t="str">
        <f>IF(C1142="","",IFERROR(INDEX(Deviz!$D$5:$D$204,MATCH(C1142,Deviz!$B$5:$B$204,0)),""))</f>
        <v/>
      </c>
      <c r="F1142" s="23" t="str">
        <f>IF(C1142="","",IFERROR(INDEX(Deviz!$F$5:$F$204,MATCH(C1142,Deviz!$B$5:$B$204,0)),""))</f>
        <v/>
      </c>
      <c r="G1142" s="24"/>
      <c r="H1142" s="23" t="str">
        <f t="shared" si="17"/>
        <v/>
      </c>
      <c r="I1142" s="20"/>
      <c r="J1142" s="25"/>
      <c r="K1142" s="26" t="str">
        <f>IF(B1142="","",TRIM(IF(AND(C1142&lt;&gt;"",D1142=""),"Cod inexistent în deviz. ","")&amp;IF(N(G1142)&lt;=0,"Lipsește cantitatea. ","")&amp;IF(I1142&lt;&gt;"Da","Neconfirmat de beneficiar. ","")&amp;IF(AND(C1142&lt;&gt;"",D1142&lt;&gt;""),IF(AND(INDEX(Deviz!$H$5:$H$204,MATCH(C1142,Deviz!$B$5:$B$204,0))="Suplimentar",INDEX(Deviz!$I$5:$I$204,MATCH(C1142,Deviz!$B$5:$B$204,0))&lt;&gt;"Da"),"Suplimentar neaprobat. ",""),"")))</f>
        <v/>
      </c>
    </row>
    <row r="1143" spans="1:11" x14ac:dyDescent="0.2">
      <c r="A1143" s="1" t="str">
        <f>IF(B1143="","",B1143&amp;"|"&amp;COUNTIF(INDEX($B:$B,5):B1143,B1143))</f>
        <v/>
      </c>
      <c r="B1143" s="20"/>
      <c r="C1143" s="20"/>
      <c r="D1143" s="21" t="str">
        <f>IF(C1143="","",IFERROR(INDEX(Deviz!$C$5:$C$204,MATCH(C1143,Deviz!$B$5:$B$204,0)),""))</f>
        <v/>
      </c>
      <c r="E1143" s="22" t="str">
        <f>IF(C1143="","",IFERROR(INDEX(Deviz!$D$5:$D$204,MATCH(C1143,Deviz!$B$5:$B$204,0)),""))</f>
        <v/>
      </c>
      <c r="F1143" s="23" t="str">
        <f>IF(C1143="","",IFERROR(INDEX(Deviz!$F$5:$F$204,MATCH(C1143,Deviz!$B$5:$B$204,0)),""))</f>
        <v/>
      </c>
      <c r="G1143" s="24"/>
      <c r="H1143" s="23" t="str">
        <f t="shared" si="17"/>
        <v/>
      </c>
      <c r="I1143" s="20"/>
      <c r="J1143" s="25"/>
      <c r="K1143" s="26" t="str">
        <f>IF(B1143="","",TRIM(IF(AND(C1143&lt;&gt;"",D1143=""),"Cod inexistent în deviz. ","")&amp;IF(N(G1143)&lt;=0,"Lipsește cantitatea. ","")&amp;IF(I1143&lt;&gt;"Da","Neconfirmat de beneficiar. ","")&amp;IF(AND(C1143&lt;&gt;"",D1143&lt;&gt;""),IF(AND(INDEX(Deviz!$H$5:$H$204,MATCH(C1143,Deviz!$B$5:$B$204,0))="Suplimentar",INDEX(Deviz!$I$5:$I$204,MATCH(C1143,Deviz!$B$5:$B$204,0))&lt;&gt;"Da"),"Suplimentar neaprobat. ",""),"")))</f>
        <v/>
      </c>
    </row>
    <row r="1144" spans="1:11" x14ac:dyDescent="0.2">
      <c r="A1144" s="1" t="str">
        <f>IF(B1144="","",B1144&amp;"|"&amp;COUNTIF(INDEX($B:$B,5):B1144,B1144))</f>
        <v/>
      </c>
      <c r="B1144" s="20"/>
      <c r="C1144" s="20"/>
      <c r="D1144" s="21" t="str">
        <f>IF(C1144="","",IFERROR(INDEX(Deviz!$C$5:$C$204,MATCH(C1144,Deviz!$B$5:$B$204,0)),""))</f>
        <v/>
      </c>
      <c r="E1144" s="22" t="str">
        <f>IF(C1144="","",IFERROR(INDEX(Deviz!$D$5:$D$204,MATCH(C1144,Deviz!$B$5:$B$204,0)),""))</f>
        <v/>
      </c>
      <c r="F1144" s="23" t="str">
        <f>IF(C1144="","",IFERROR(INDEX(Deviz!$F$5:$F$204,MATCH(C1144,Deviz!$B$5:$B$204,0)),""))</f>
        <v/>
      </c>
      <c r="G1144" s="24"/>
      <c r="H1144" s="23" t="str">
        <f t="shared" si="17"/>
        <v/>
      </c>
      <c r="I1144" s="20"/>
      <c r="J1144" s="25"/>
      <c r="K1144" s="26" t="str">
        <f>IF(B1144="","",TRIM(IF(AND(C1144&lt;&gt;"",D1144=""),"Cod inexistent în deviz. ","")&amp;IF(N(G1144)&lt;=0,"Lipsește cantitatea. ","")&amp;IF(I1144&lt;&gt;"Da","Neconfirmat de beneficiar. ","")&amp;IF(AND(C1144&lt;&gt;"",D1144&lt;&gt;""),IF(AND(INDEX(Deviz!$H$5:$H$204,MATCH(C1144,Deviz!$B$5:$B$204,0))="Suplimentar",INDEX(Deviz!$I$5:$I$204,MATCH(C1144,Deviz!$B$5:$B$204,0))&lt;&gt;"Da"),"Suplimentar neaprobat. ",""),"")))</f>
        <v/>
      </c>
    </row>
    <row r="1145" spans="1:11" x14ac:dyDescent="0.2">
      <c r="A1145" s="1" t="str">
        <f>IF(B1145="","",B1145&amp;"|"&amp;COUNTIF(INDEX($B:$B,5):B1145,B1145))</f>
        <v/>
      </c>
      <c r="B1145" s="20"/>
      <c r="C1145" s="20"/>
      <c r="D1145" s="21" t="str">
        <f>IF(C1145="","",IFERROR(INDEX(Deviz!$C$5:$C$204,MATCH(C1145,Deviz!$B$5:$B$204,0)),""))</f>
        <v/>
      </c>
      <c r="E1145" s="22" t="str">
        <f>IF(C1145="","",IFERROR(INDEX(Deviz!$D$5:$D$204,MATCH(C1145,Deviz!$B$5:$B$204,0)),""))</f>
        <v/>
      </c>
      <c r="F1145" s="23" t="str">
        <f>IF(C1145="","",IFERROR(INDEX(Deviz!$F$5:$F$204,MATCH(C1145,Deviz!$B$5:$B$204,0)),""))</f>
        <v/>
      </c>
      <c r="G1145" s="24"/>
      <c r="H1145" s="23" t="str">
        <f t="shared" si="17"/>
        <v/>
      </c>
      <c r="I1145" s="20"/>
      <c r="J1145" s="25"/>
      <c r="K1145" s="26" t="str">
        <f>IF(B1145="","",TRIM(IF(AND(C1145&lt;&gt;"",D1145=""),"Cod inexistent în deviz. ","")&amp;IF(N(G1145)&lt;=0,"Lipsește cantitatea. ","")&amp;IF(I1145&lt;&gt;"Da","Neconfirmat de beneficiar. ","")&amp;IF(AND(C1145&lt;&gt;"",D1145&lt;&gt;""),IF(AND(INDEX(Deviz!$H$5:$H$204,MATCH(C1145,Deviz!$B$5:$B$204,0))="Suplimentar",INDEX(Deviz!$I$5:$I$204,MATCH(C1145,Deviz!$B$5:$B$204,0))&lt;&gt;"Da"),"Suplimentar neaprobat. ",""),"")))</f>
        <v/>
      </c>
    </row>
    <row r="1146" spans="1:11" x14ac:dyDescent="0.2">
      <c r="A1146" s="1" t="str">
        <f>IF(B1146="","",B1146&amp;"|"&amp;COUNTIF(INDEX($B:$B,5):B1146,B1146))</f>
        <v/>
      </c>
      <c r="B1146" s="20"/>
      <c r="C1146" s="20"/>
      <c r="D1146" s="21" t="str">
        <f>IF(C1146="","",IFERROR(INDEX(Deviz!$C$5:$C$204,MATCH(C1146,Deviz!$B$5:$B$204,0)),""))</f>
        <v/>
      </c>
      <c r="E1146" s="22" t="str">
        <f>IF(C1146="","",IFERROR(INDEX(Deviz!$D$5:$D$204,MATCH(C1146,Deviz!$B$5:$B$204,0)),""))</f>
        <v/>
      </c>
      <c r="F1146" s="23" t="str">
        <f>IF(C1146="","",IFERROR(INDEX(Deviz!$F$5:$F$204,MATCH(C1146,Deviz!$B$5:$B$204,0)),""))</f>
        <v/>
      </c>
      <c r="G1146" s="24"/>
      <c r="H1146" s="23" t="str">
        <f t="shared" si="17"/>
        <v/>
      </c>
      <c r="I1146" s="20"/>
      <c r="J1146" s="25"/>
      <c r="K1146" s="26" t="str">
        <f>IF(B1146="","",TRIM(IF(AND(C1146&lt;&gt;"",D1146=""),"Cod inexistent în deviz. ","")&amp;IF(N(G1146)&lt;=0,"Lipsește cantitatea. ","")&amp;IF(I1146&lt;&gt;"Da","Neconfirmat de beneficiar. ","")&amp;IF(AND(C1146&lt;&gt;"",D1146&lt;&gt;""),IF(AND(INDEX(Deviz!$H$5:$H$204,MATCH(C1146,Deviz!$B$5:$B$204,0))="Suplimentar",INDEX(Deviz!$I$5:$I$204,MATCH(C1146,Deviz!$B$5:$B$204,0))&lt;&gt;"Da"),"Suplimentar neaprobat. ",""),"")))</f>
        <v/>
      </c>
    </row>
    <row r="1147" spans="1:11" x14ac:dyDescent="0.2">
      <c r="A1147" s="1" t="str">
        <f>IF(B1147="","",B1147&amp;"|"&amp;COUNTIF(INDEX($B:$B,5):B1147,B1147))</f>
        <v/>
      </c>
      <c r="B1147" s="20"/>
      <c r="C1147" s="20"/>
      <c r="D1147" s="21" t="str">
        <f>IF(C1147="","",IFERROR(INDEX(Deviz!$C$5:$C$204,MATCH(C1147,Deviz!$B$5:$B$204,0)),""))</f>
        <v/>
      </c>
      <c r="E1147" s="22" t="str">
        <f>IF(C1147="","",IFERROR(INDEX(Deviz!$D$5:$D$204,MATCH(C1147,Deviz!$B$5:$B$204,0)),""))</f>
        <v/>
      </c>
      <c r="F1147" s="23" t="str">
        <f>IF(C1147="","",IFERROR(INDEX(Deviz!$F$5:$F$204,MATCH(C1147,Deviz!$B$5:$B$204,0)),""))</f>
        <v/>
      </c>
      <c r="G1147" s="24"/>
      <c r="H1147" s="23" t="str">
        <f t="shared" si="17"/>
        <v/>
      </c>
      <c r="I1147" s="20"/>
      <c r="J1147" s="25"/>
      <c r="K1147" s="26" t="str">
        <f>IF(B1147="","",TRIM(IF(AND(C1147&lt;&gt;"",D1147=""),"Cod inexistent în deviz. ","")&amp;IF(N(G1147)&lt;=0,"Lipsește cantitatea. ","")&amp;IF(I1147&lt;&gt;"Da","Neconfirmat de beneficiar. ","")&amp;IF(AND(C1147&lt;&gt;"",D1147&lt;&gt;""),IF(AND(INDEX(Deviz!$H$5:$H$204,MATCH(C1147,Deviz!$B$5:$B$204,0))="Suplimentar",INDEX(Deviz!$I$5:$I$204,MATCH(C1147,Deviz!$B$5:$B$204,0))&lt;&gt;"Da"),"Suplimentar neaprobat. ",""),"")))</f>
        <v/>
      </c>
    </row>
    <row r="1148" spans="1:11" x14ac:dyDescent="0.2">
      <c r="A1148" s="1" t="str">
        <f>IF(B1148="","",B1148&amp;"|"&amp;COUNTIF(INDEX($B:$B,5):B1148,B1148))</f>
        <v/>
      </c>
      <c r="B1148" s="20"/>
      <c r="C1148" s="20"/>
      <c r="D1148" s="21" t="str">
        <f>IF(C1148="","",IFERROR(INDEX(Deviz!$C$5:$C$204,MATCH(C1148,Deviz!$B$5:$B$204,0)),""))</f>
        <v/>
      </c>
      <c r="E1148" s="22" t="str">
        <f>IF(C1148="","",IFERROR(INDEX(Deviz!$D$5:$D$204,MATCH(C1148,Deviz!$B$5:$B$204,0)),""))</f>
        <v/>
      </c>
      <c r="F1148" s="23" t="str">
        <f>IF(C1148="","",IFERROR(INDEX(Deviz!$F$5:$F$204,MATCH(C1148,Deviz!$B$5:$B$204,0)),""))</f>
        <v/>
      </c>
      <c r="G1148" s="24"/>
      <c r="H1148" s="23" t="str">
        <f t="shared" si="17"/>
        <v/>
      </c>
      <c r="I1148" s="20"/>
      <c r="J1148" s="25"/>
      <c r="K1148" s="26" t="str">
        <f>IF(B1148="","",TRIM(IF(AND(C1148&lt;&gt;"",D1148=""),"Cod inexistent în deviz. ","")&amp;IF(N(G1148)&lt;=0,"Lipsește cantitatea. ","")&amp;IF(I1148&lt;&gt;"Da","Neconfirmat de beneficiar. ","")&amp;IF(AND(C1148&lt;&gt;"",D1148&lt;&gt;""),IF(AND(INDEX(Deviz!$H$5:$H$204,MATCH(C1148,Deviz!$B$5:$B$204,0))="Suplimentar",INDEX(Deviz!$I$5:$I$204,MATCH(C1148,Deviz!$B$5:$B$204,0))&lt;&gt;"Da"),"Suplimentar neaprobat. ",""),"")))</f>
        <v/>
      </c>
    </row>
    <row r="1149" spans="1:11" x14ac:dyDescent="0.2">
      <c r="A1149" s="1" t="str">
        <f>IF(B1149="","",B1149&amp;"|"&amp;COUNTIF(INDEX($B:$B,5):B1149,B1149))</f>
        <v/>
      </c>
      <c r="B1149" s="20"/>
      <c r="C1149" s="20"/>
      <c r="D1149" s="21" t="str">
        <f>IF(C1149="","",IFERROR(INDEX(Deviz!$C$5:$C$204,MATCH(C1149,Deviz!$B$5:$B$204,0)),""))</f>
        <v/>
      </c>
      <c r="E1149" s="22" t="str">
        <f>IF(C1149="","",IFERROR(INDEX(Deviz!$D$5:$D$204,MATCH(C1149,Deviz!$B$5:$B$204,0)),""))</f>
        <v/>
      </c>
      <c r="F1149" s="23" t="str">
        <f>IF(C1149="","",IFERROR(INDEX(Deviz!$F$5:$F$204,MATCH(C1149,Deviz!$B$5:$B$204,0)),""))</f>
        <v/>
      </c>
      <c r="G1149" s="24"/>
      <c r="H1149" s="23" t="str">
        <f t="shared" si="17"/>
        <v/>
      </c>
      <c r="I1149" s="20"/>
      <c r="J1149" s="25"/>
      <c r="K1149" s="26" t="str">
        <f>IF(B1149="","",TRIM(IF(AND(C1149&lt;&gt;"",D1149=""),"Cod inexistent în deviz. ","")&amp;IF(N(G1149)&lt;=0,"Lipsește cantitatea. ","")&amp;IF(I1149&lt;&gt;"Da","Neconfirmat de beneficiar. ","")&amp;IF(AND(C1149&lt;&gt;"",D1149&lt;&gt;""),IF(AND(INDEX(Deviz!$H$5:$H$204,MATCH(C1149,Deviz!$B$5:$B$204,0))="Suplimentar",INDEX(Deviz!$I$5:$I$204,MATCH(C1149,Deviz!$B$5:$B$204,0))&lt;&gt;"Da"),"Suplimentar neaprobat. ",""),"")))</f>
        <v/>
      </c>
    </row>
    <row r="1150" spans="1:11" x14ac:dyDescent="0.2">
      <c r="A1150" s="1" t="str">
        <f>IF(B1150="","",B1150&amp;"|"&amp;COUNTIF(INDEX($B:$B,5):B1150,B1150))</f>
        <v/>
      </c>
      <c r="B1150" s="20"/>
      <c r="C1150" s="20"/>
      <c r="D1150" s="21" t="str">
        <f>IF(C1150="","",IFERROR(INDEX(Deviz!$C$5:$C$204,MATCH(C1150,Deviz!$B$5:$B$204,0)),""))</f>
        <v/>
      </c>
      <c r="E1150" s="22" t="str">
        <f>IF(C1150="","",IFERROR(INDEX(Deviz!$D$5:$D$204,MATCH(C1150,Deviz!$B$5:$B$204,0)),""))</f>
        <v/>
      </c>
      <c r="F1150" s="23" t="str">
        <f>IF(C1150="","",IFERROR(INDEX(Deviz!$F$5:$F$204,MATCH(C1150,Deviz!$B$5:$B$204,0)),""))</f>
        <v/>
      </c>
      <c r="G1150" s="24"/>
      <c r="H1150" s="23" t="str">
        <f t="shared" si="17"/>
        <v/>
      </c>
      <c r="I1150" s="20"/>
      <c r="J1150" s="25"/>
      <c r="K1150" s="26" t="str">
        <f>IF(B1150="","",TRIM(IF(AND(C1150&lt;&gt;"",D1150=""),"Cod inexistent în deviz. ","")&amp;IF(N(G1150)&lt;=0,"Lipsește cantitatea. ","")&amp;IF(I1150&lt;&gt;"Da","Neconfirmat de beneficiar. ","")&amp;IF(AND(C1150&lt;&gt;"",D1150&lt;&gt;""),IF(AND(INDEX(Deviz!$H$5:$H$204,MATCH(C1150,Deviz!$B$5:$B$204,0))="Suplimentar",INDEX(Deviz!$I$5:$I$204,MATCH(C1150,Deviz!$B$5:$B$204,0))&lt;&gt;"Da"),"Suplimentar neaprobat. ",""),"")))</f>
        <v/>
      </c>
    </row>
    <row r="1151" spans="1:11" x14ac:dyDescent="0.2">
      <c r="A1151" s="1" t="str">
        <f>IF(B1151="","",B1151&amp;"|"&amp;COUNTIF(INDEX($B:$B,5):B1151,B1151))</f>
        <v/>
      </c>
      <c r="B1151" s="20"/>
      <c r="C1151" s="20"/>
      <c r="D1151" s="21" t="str">
        <f>IF(C1151="","",IFERROR(INDEX(Deviz!$C$5:$C$204,MATCH(C1151,Deviz!$B$5:$B$204,0)),""))</f>
        <v/>
      </c>
      <c r="E1151" s="22" t="str">
        <f>IF(C1151="","",IFERROR(INDEX(Deviz!$D$5:$D$204,MATCH(C1151,Deviz!$B$5:$B$204,0)),""))</f>
        <v/>
      </c>
      <c r="F1151" s="23" t="str">
        <f>IF(C1151="","",IFERROR(INDEX(Deviz!$F$5:$F$204,MATCH(C1151,Deviz!$B$5:$B$204,0)),""))</f>
        <v/>
      </c>
      <c r="G1151" s="24"/>
      <c r="H1151" s="23" t="str">
        <f t="shared" si="17"/>
        <v/>
      </c>
      <c r="I1151" s="20"/>
      <c r="J1151" s="25"/>
      <c r="K1151" s="26" t="str">
        <f>IF(B1151="","",TRIM(IF(AND(C1151&lt;&gt;"",D1151=""),"Cod inexistent în deviz. ","")&amp;IF(N(G1151)&lt;=0,"Lipsește cantitatea. ","")&amp;IF(I1151&lt;&gt;"Da","Neconfirmat de beneficiar. ","")&amp;IF(AND(C1151&lt;&gt;"",D1151&lt;&gt;""),IF(AND(INDEX(Deviz!$H$5:$H$204,MATCH(C1151,Deviz!$B$5:$B$204,0))="Suplimentar",INDEX(Deviz!$I$5:$I$204,MATCH(C1151,Deviz!$B$5:$B$204,0))&lt;&gt;"Da"),"Suplimentar neaprobat. ",""),"")))</f>
        <v/>
      </c>
    </row>
    <row r="1152" spans="1:11" x14ac:dyDescent="0.2">
      <c r="A1152" s="1" t="str">
        <f>IF(B1152="","",B1152&amp;"|"&amp;COUNTIF(INDEX($B:$B,5):B1152,B1152))</f>
        <v/>
      </c>
      <c r="B1152" s="20"/>
      <c r="C1152" s="20"/>
      <c r="D1152" s="21" t="str">
        <f>IF(C1152="","",IFERROR(INDEX(Deviz!$C$5:$C$204,MATCH(C1152,Deviz!$B$5:$B$204,0)),""))</f>
        <v/>
      </c>
      <c r="E1152" s="22" t="str">
        <f>IF(C1152="","",IFERROR(INDEX(Deviz!$D$5:$D$204,MATCH(C1152,Deviz!$B$5:$B$204,0)),""))</f>
        <v/>
      </c>
      <c r="F1152" s="23" t="str">
        <f>IF(C1152="","",IFERROR(INDEX(Deviz!$F$5:$F$204,MATCH(C1152,Deviz!$B$5:$B$204,0)),""))</f>
        <v/>
      </c>
      <c r="G1152" s="24"/>
      <c r="H1152" s="23" t="str">
        <f t="shared" si="17"/>
        <v/>
      </c>
      <c r="I1152" s="20"/>
      <c r="J1152" s="25"/>
      <c r="K1152" s="26" t="str">
        <f>IF(B1152="","",TRIM(IF(AND(C1152&lt;&gt;"",D1152=""),"Cod inexistent în deviz. ","")&amp;IF(N(G1152)&lt;=0,"Lipsește cantitatea. ","")&amp;IF(I1152&lt;&gt;"Da","Neconfirmat de beneficiar. ","")&amp;IF(AND(C1152&lt;&gt;"",D1152&lt;&gt;""),IF(AND(INDEX(Deviz!$H$5:$H$204,MATCH(C1152,Deviz!$B$5:$B$204,0))="Suplimentar",INDEX(Deviz!$I$5:$I$204,MATCH(C1152,Deviz!$B$5:$B$204,0))&lt;&gt;"Da"),"Suplimentar neaprobat. ",""),"")))</f>
        <v/>
      </c>
    </row>
    <row r="1153" spans="1:11" x14ac:dyDescent="0.2">
      <c r="A1153" s="1" t="str">
        <f>IF(B1153="","",B1153&amp;"|"&amp;COUNTIF(INDEX($B:$B,5):B1153,B1153))</f>
        <v/>
      </c>
      <c r="B1153" s="20"/>
      <c r="C1153" s="20"/>
      <c r="D1153" s="21" t="str">
        <f>IF(C1153="","",IFERROR(INDEX(Deviz!$C$5:$C$204,MATCH(C1153,Deviz!$B$5:$B$204,0)),""))</f>
        <v/>
      </c>
      <c r="E1153" s="22" t="str">
        <f>IF(C1153="","",IFERROR(INDEX(Deviz!$D$5:$D$204,MATCH(C1153,Deviz!$B$5:$B$204,0)),""))</f>
        <v/>
      </c>
      <c r="F1153" s="23" t="str">
        <f>IF(C1153="","",IFERROR(INDEX(Deviz!$F$5:$F$204,MATCH(C1153,Deviz!$B$5:$B$204,0)),""))</f>
        <v/>
      </c>
      <c r="G1153" s="24"/>
      <c r="H1153" s="23" t="str">
        <f t="shared" si="17"/>
        <v/>
      </c>
      <c r="I1153" s="20"/>
      <c r="J1153" s="25"/>
      <c r="K1153" s="26" t="str">
        <f>IF(B1153="","",TRIM(IF(AND(C1153&lt;&gt;"",D1153=""),"Cod inexistent în deviz. ","")&amp;IF(N(G1153)&lt;=0,"Lipsește cantitatea. ","")&amp;IF(I1153&lt;&gt;"Da","Neconfirmat de beneficiar. ","")&amp;IF(AND(C1153&lt;&gt;"",D1153&lt;&gt;""),IF(AND(INDEX(Deviz!$H$5:$H$204,MATCH(C1153,Deviz!$B$5:$B$204,0))="Suplimentar",INDEX(Deviz!$I$5:$I$204,MATCH(C1153,Deviz!$B$5:$B$204,0))&lt;&gt;"Da"),"Suplimentar neaprobat. ",""),"")))</f>
        <v/>
      </c>
    </row>
    <row r="1154" spans="1:11" x14ac:dyDescent="0.2">
      <c r="A1154" s="1" t="str">
        <f>IF(B1154="","",B1154&amp;"|"&amp;COUNTIF(INDEX($B:$B,5):B1154,B1154))</f>
        <v/>
      </c>
      <c r="B1154" s="20"/>
      <c r="C1154" s="20"/>
      <c r="D1154" s="21" t="str">
        <f>IF(C1154="","",IFERROR(INDEX(Deviz!$C$5:$C$204,MATCH(C1154,Deviz!$B$5:$B$204,0)),""))</f>
        <v/>
      </c>
      <c r="E1154" s="22" t="str">
        <f>IF(C1154="","",IFERROR(INDEX(Deviz!$D$5:$D$204,MATCH(C1154,Deviz!$B$5:$B$204,0)),""))</f>
        <v/>
      </c>
      <c r="F1154" s="23" t="str">
        <f>IF(C1154="","",IFERROR(INDEX(Deviz!$F$5:$F$204,MATCH(C1154,Deviz!$B$5:$B$204,0)),""))</f>
        <v/>
      </c>
      <c r="G1154" s="24"/>
      <c r="H1154" s="23" t="str">
        <f t="shared" si="17"/>
        <v/>
      </c>
      <c r="I1154" s="20"/>
      <c r="J1154" s="25"/>
      <c r="K1154" s="26" t="str">
        <f>IF(B1154="","",TRIM(IF(AND(C1154&lt;&gt;"",D1154=""),"Cod inexistent în deviz. ","")&amp;IF(N(G1154)&lt;=0,"Lipsește cantitatea. ","")&amp;IF(I1154&lt;&gt;"Da","Neconfirmat de beneficiar. ","")&amp;IF(AND(C1154&lt;&gt;"",D1154&lt;&gt;""),IF(AND(INDEX(Deviz!$H$5:$H$204,MATCH(C1154,Deviz!$B$5:$B$204,0))="Suplimentar",INDEX(Deviz!$I$5:$I$204,MATCH(C1154,Deviz!$B$5:$B$204,0))&lt;&gt;"Da"),"Suplimentar neaprobat. ",""),"")))</f>
        <v/>
      </c>
    </row>
    <row r="1155" spans="1:11" x14ac:dyDescent="0.2">
      <c r="A1155" s="1" t="str">
        <f>IF(B1155="","",B1155&amp;"|"&amp;COUNTIF(INDEX($B:$B,5):B1155,B1155))</f>
        <v/>
      </c>
      <c r="B1155" s="20"/>
      <c r="C1155" s="20"/>
      <c r="D1155" s="21" t="str">
        <f>IF(C1155="","",IFERROR(INDEX(Deviz!$C$5:$C$204,MATCH(C1155,Deviz!$B$5:$B$204,0)),""))</f>
        <v/>
      </c>
      <c r="E1155" s="22" t="str">
        <f>IF(C1155="","",IFERROR(INDEX(Deviz!$D$5:$D$204,MATCH(C1155,Deviz!$B$5:$B$204,0)),""))</f>
        <v/>
      </c>
      <c r="F1155" s="23" t="str">
        <f>IF(C1155="","",IFERROR(INDEX(Deviz!$F$5:$F$204,MATCH(C1155,Deviz!$B$5:$B$204,0)),""))</f>
        <v/>
      </c>
      <c r="G1155" s="24"/>
      <c r="H1155" s="23" t="str">
        <f t="shared" si="17"/>
        <v/>
      </c>
      <c r="I1155" s="20"/>
      <c r="J1155" s="25"/>
      <c r="K1155" s="26" t="str">
        <f>IF(B1155="","",TRIM(IF(AND(C1155&lt;&gt;"",D1155=""),"Cod inexistent în deviz. ","")&amp;IF(N(G1155)&lt;=0,"Lipsește cantitatea. ","")&amp;IF(I1155&lt;&gt;"Da","Neconfirmat de beneficiar. ","")&amp;IF(AND(C1155&lt;&gt;"",D1155&lt;&gt;""),IF(AND(INDEX(Deviz!$H$5:$H$204,MATCH(C1155,Deviz!$B$5:$B$204,0))="Suplimentar",INDEX(Deviz!$I$5:$I$204,MATCH(C1155,Deviz!$B$5:$B$204,0))&lt;&gt;"Da"),"Suplimentar neaprobat. ",""),"")))</f>
        <v/>
      </c>
    </row>
    <row r="1156" spans="1:11" x14ac:dyDescent="0.2">
      <c r="A1156" s="1" t="str">
        <f>IF(B1156="","",B1156&amp;"|"&amp;COUNTIF(INDEX($B:$B,5):B1156,B1156))</f>
        <v/>
      </c>
      <c r="B1156" s="20"/>
      <c r="C1156" s="20"/>
      <c r="D1156" s="21" t="str">
        <f>IF(C1156="","",IFERROR(INDEX(Deviz!$C$5:$C$204,MATCH(C1156,Deviz!$B$5:$B$204,0)),""))</f>
        <v/>
      </c>
      <c r="E1156" s="22" t="str">
        <f>IF(C1156="","",IFERROR(INDEX(Deviz!$D$5:$D$204,MATCH(C1156,Deviz!$B$5:$B$204,0)),""))</f>
        <v/>
      </c>
      <c r="F1156" s="23" t="str">
        <f>IF(C1156="","",IFERROR(INDEX(Deviz!$F$5:$F$204,MATCH(C1156,Deviz!$B$5:$B$204,0)),""))</f>
        <v/>
      </c>
      <c r="G1156" s="24"/>
      <c r="H1156" s="23" t="str">
        <f t="shared" si="17"/>
        <v/>
      </c>
      <c r="I1156" s="20"/>
      <c r="J1156" s="25"/>
      <c r="K1156" s="26" t="str">
        <f>IF(B1156="","",TRIM(IF(AND(C1156&lt;&gt;"",D1156=""),"Cod inexistent în deviz. ","")&amp;IF(N(G1156)&lt;=0,"Lipsește cantitatea. ","")&amp;IF(I1156&lt;&gt;"Da","Neconfirmat de beneficiar. ","")&amp;IF(AND(C1156&lt;&gt;"",D1156&lt;&gt;""),IF(AND(INDEX(Deviz!$H$5:$H$204,MATCH(C1156,Deviz!$B$5:$B$204,0))="Suplimentar",INDEX(Deviz!$I$5:$I$204,MATCH(C1156,Deviz!$B$5:$B$204,0))&lt;&gt;"Da"),"Suplimentar neaprobat. ",""),"")))</f>
        <v/>
      </c>
    </row>
    <row r="1157" spans="1:11" x14ac:dyDescent="0.2">
      <c r="A1157" s="1" t="str">
        <f>IF(B1157="","",B1157&amp;"|"&amp;COUNTIF(INDEX($B:$B,5):B1157,B1157))</f>
        <v/>
      </c>
      <c r="B1157" s="20"/>
      <c r="C1157" s="20"/>
      <c r="D1157" s="21" t="str">
        <f>IF(C1157="","",IFERROR(INDEX(Deviz!$C$5:$C$204,MATCH(C1157,Deviz!$B$5:$B$204,0)),""))</f>
        <v/>
      </c>
      <c r="E1157" s="22" t="str">
        <f>IF(C1157="","",IFERROR(INDEX(Deviz!$D$5:$D$204,MATCH(C1157,Deviz!$B$5:$B$204,0)),""))</f>
        <v/>
      </c>
      <c r="F1157" s="23" t="str">
        <f>IF(C1157="","",IFERROR(INDEX(Deviz!$F$5:$F$204,MATCH(C1157,Deviz!$B$5:$B$204,0)),""))</f>
        <v/>
      </c>
      <c r="G1157" s="24"/>
      <c r="H1157" s="23" t="str">
        <f t="shared" ref="H1157:H1220" si="18">IF(OR(N(F1157)=0,N(G1157)=0),"",ROUND(F1157*G1157,2))</f>
        <v/>
      </c>
      <c r="I1157" s="20"/>
      <c r="J1157" s="25"/>
      <c r="K1157" s="26" t="str">
        <f>IF(B1157="","",TRIM(IF(AND(C1157&lt;&gt;"",D1157=""),"Cod inexistent în deviz. ","")&amp;IF(N(G1157)&lt;=0,"Lipsește cantitatea. ","")&amp;IF(I1157&lt;&gt;"Da","Neconfirmat de beneficiar. ","")&amp;IF(AND(C1157&lt;&gt;"",D1157&lt;&gt;""),IF(AND(INDEX(Deviz!$H$5:$H$204,MATCH(C1157,Deviz!$B$5:$B$204,0))="Suplimentar",INDEX(Deviz!$I$5:$I$204,MATCH(C1157,Deviz!$B$5:$B$204,0))&lt;&gt;"Da"),"Suplimentar neaprobat. ",""),"")))</f>
        <v/>
      </c>
    </row>
    <row r="1158" spans="1:11" x14ac:dyDescent="0.2">
      <c r="A1158" s="1" t="str">
        <f>IF(B1158="","",B1158&amp;"|"&amp;COUNTIF(INDEX($B:$B,5):B1158,B1158))</f>
        <v/>
      </c>
      <c r="B1158" s="20"/>
      <c r="C1158" s="20"/>
      <c r="D1158" s="21" t="str">
        <f>IF(C1158="","",IFERROR(INDEX(Deviz!$C$5:$C$204,MATCH(C1158,Deviz!$B$5:$B$204,0)),""))</f>
        <v/>
      </c>
      <c r="E1158" s="22" t="str">
        <f>IF(C1158="","",IFERROR(INDEX(Deviz!$D$5:$D$204,MATCH(C1158,Deviz!$B$5:$B$204,0)),""))</f>
        <v/>
      </c>
      <c r="F1158" s="23" t="str">
        <f>IF(C1158="","",IFERROR(INDEX(Deviz!$F$5:$F$204,MATCH(C1158,Deviz!$B$5:$B$204,0)),""))</f>
        <v/>
      </c>
      <c r="G1158" s="24"/>
      <c r="H1158" s="23" t="str">
        <f t="shared" si="18"/>
        <v/>
      </c>
      <c r="I1158" s="20"/>
      <c r="J1158" s="25"/>
      <c r="K1158" s="26" t="str">
        <f>IF(B1158="","",TRIM(IF(AND(C1158&lt;&gt;"",D1158=""),"Cod inexistent în deviz. ","")&amp;IF(N(G1158)&lt;=0,"Lipsește cantitatea. ","")&amp;IF(I1158&lt;&gt;"Da","Neconfirmat de beneficiar. ","")&amp;IF(AND(C1158&lt;&gt;"",D1158&lt;&gt;""),IF(AND(INDEX(Deviz!$H$5:$H$204,MATCH(C1158,Deviz!$B$5:$B$204,0))="Suplimentar",INDEX(Deviz!$I$5:$I$204,MATCH(C1158,Deviz!$B$5:$B$204,0))&lt;&gt;"Da"),"Suplimentar neaprobat. ",""),"")))</f>
        <v/>
      </c>
    </row>
    <row r="1159" spans="1:11" x14ac:dyDescent="0.2">
      <c r="A1159" s="1" t="str">
        <f>IF(B1159="","",B1159&amp;"|"&amp;COUNTIF(INDEX($B:$B,5):B1159,B1159))</f>
        <v/>
      </c>
      <c r="B1159" s="20"/>
      <c r="C1159" s="20"/>
      <c r="D1159" s="21" t="str">
        <f>IF(C1159="","",IFERROR(INDEX(Deviz!$C$5:$C$204,MATCH(C1159,Deviz!$B$5:$B$204,0)),""))</f>
        <v/>
      </c>
      <c r="E1159" s="22" t="str">
        <f>IF(C1159="","",IFERROR(INDEX(Deviz!$D$5:$D$204,MATCH(C1159,Deviz!$B$5:$B$204,0)),""))</f>
        <v/>
      </c>
      <c r="F1159" s="23" t="str">
        <f>IF(C1159="","",IFERROR(INDEX(Deviz!$F$5:$F$204,MATCH(C1159,Deviz!$B$5:$B$204,0)),""))</f>
        <v/>
      </c>
      <c r="G1159" s="24"/>
      <c r="H1159" s="23" t="str">
        <f t="shared" si="18"/>
        <v/>
      </c>
      <c r="I1159" s="20"/>
      <c r="J1159" s="25"/>
      <c r="K1159" s="26" t="str">
        <f>IF(B1159="","",TRIM(IF(AND(C1159&lt;&gt;"",D1159=""),"Cod inexistent în deviz. ","")&amp;IF(N(G1159)&lt;=0,"Lipsește cantitatea. ","")&amp;IF(I1159&lt;&gt;"Da","Neconfirmat de beneficiar. ","")&amp;IF(AND(C1159&lt;&gt;"",D1159&lt;&gt;""),IF(AND(INDEX(Deviz!$H$5:$H$204,MATCH(C1159,Deviz!$B$5:$B$204,0))="Suplimentar",INDEX(Deviz!$I$5:$I$204,MATCH(C1159,Deviz!$B$5:$B$204,0))&lt;&gt;"Da"),"Suplimentar neaprobat. ",""),"")))</f>
        <v/>
      </c>
    </row>
    <row r="1160" spans="1:11" x14ac:dyDescent="0.2">
      <c r="A1160" s="1" t="str">
        <f>IF(B1160="","",B1160&amp;"|"&amp;COUNTIF(INDEX($B:$B,5):B1160,B1160))</f>
        <v/>
      </c>
      <c r="B1160" s="20"/>
      <c r="C1160" s="20"/>
      <c r="D1160" s="21" t="str">
        <f>IF(C1160="","",IFERROR(INDEX(Deviz!$C$5:$C$204,MATCH(C1160,Deviz!$B$5:$B$204,0)),""))</f>
        <v/>
      </c>
      <c r="E1160" s="22" t="str">
        <f>IF(C1160="","",IFERROR(INDEX(Deviz!$D$5:$D$204,MATCH(C1160,Deviz!$B$5:$B$204,0)),""))</f>
        <v/>
      </c>
      <c r="F1160" s="23" t="str">
        <f>IF(C1160="","",IFERROR(INDEX(Deviz!$F$5:$F$204,MATCH(C1160,Deviz!$B$5:$B$204,0)),""))</f>
        <v/>
      </c>
      <c r="G1160" s="24"/>
      <c r="H1160" s="23" t="str">
        <f t="shared" si="18"/>
        <v/>
      </c>
      <c r="I1160" s="20"/>
      <c r="J1160" s="25"/>
      <c r="K1160" s="26" t="str">
        <f>IF(B1160="","",TRIM(IF(AND(C1160&lt;&gt;"",D1160=""),"Cod inexistent în deviz. ","")&amp;IF(N(G1160)&lt;=0,"Lipsește cantitatea. ","")&amp;IF(I1160&lt;&gt;"Da","Neconfirmat de beneficiar. ","")&amp;IF(AND(C1160&lt;&gt;"",D1160&lt;&gt;""),IF(AND(INDEX(Deviz!$H$5:$H$204,MATCH(C1160,Deviz!$B$5:$B$204,0))="Suplimentar",INDEX(Deviz!$I$5:$I$204,MATCH(C1160,Deviz!$B$5:$B$204,0))&lt;&gt;"Da"),"Suplimentar neaprobat. ",""),"")))</f>
        <v/>
      </c>
    </row>
    <row r="1161" spans="1:11" x14ac:dyDescent="0.2">
      <c r="A1161" s="1" t="str">
        <f>IF(B1161="","",B1161&amp;"|"&amp;COUNTIF(INDEX($B:$B,5):B1161,B1161))</f>
        <v/>
      </c>
      <c r="B1161" s="20"/>
      <c r="C1161" s="20"/>
      <c r="D1161" s="21" t="str">
        <f>IF(C1161="","",IFERROR(INDEX(Deviz!$C$5:$C$204,MATCH(C1161,Deviz!$B$5:$B$204,0)),""))</f>
        <v/>
      </c>
      <c r="E1161" s="22" t="str">
        <f>IF(C1161="","",IFERROR(INDEX(Deviz!$D$5:$D$204,MATCH(C1161,Deviz!$B$5:$B$204,0)),""))</f>
        <v/>
      </c>
      <c r="F1161" s="23" t="str">
        <f>IF(C1161="","",IFERROR(INDEX(Deviz!$F$5:$F$204,MATCH(C1161,Deviz!$B$5:$B$204,0)),""))</f>
        <v/>
      </c>
      <c r="G1161" s="24"/>
      <c r="H1161" s="23" t="str">
        <f t="shared" si="18"/>
        <v/>
      </c>
      <c r="I1161" s="20"/>
      <c r="J1161" s="25"/>
      <c r="K1161" s="26" t="str">
        <f>IF(B1161="","",TRIM(IF(AND(C1161&lt;&gt;"",D1161=""),"Cod inexistent în deviz. ","")&amp;IF(N(G1161)&lt;=0,"Lipsește cantitatea. ","")&amp;IF(I1161&lt;&gt;"Da","Neconfirmat de beneficiar. ","")&amp;IF(AND(C1161&lt;&gt;"",D1161&lt;&gt;""),IF(AND(INDEX(Deviz!$H$5:$H$204,MATCH(C1161,Deviz!$B$5:$B$204,0))="Suplimentar",INDEX(Deviz!$I$5:$I$204,MATCH(C1161,Deviz!$B$5:$B$204,0))&lt;&gt;"Da"),"Suplimentar neaprobat. ",""),"")))</f>
        <v/>
      </c>
    </row>
    <row r="1162" spans="1:11" x14ac:dyDescent="0.2">
      <c r="A1162" s="1" t="str">
        <f>IF(B1162="","",B1162&amp;"|"&amp;COUNTIF(INDEX($B:$B,5):B1162,B1162))</f>
        <v/>
      </c>
      <c r="B1162" s="20"/>
      <c r="C1162" s="20"/>
      <c r="D1162" s="21" t="str">
        <f>IF(C1162="","",IFERROR(INDEX(Deviz!$C$5:$C$204,MATCH(C1162,Deviz!$B$5:$B$204,0)),""))</f>
        <v/>
      </c>
      <c r="E1162" s="22" t="str">
        <f>IF(C1162="","",IFERROR(INDEX(Deviz!$D$5:$D$204,MATCH(C1162,Deviz!$B$5:$B$204,0)),""))</f>
        <v/>
      </c>
      <c r="F1162" s="23" t="str">
        <f>IF(C1162="","",IFERROR(INDEX(Deviz!$F$5:$F$204,MATCH(C1162,Deviz!$B$5:$B$204,0)),""))</f>
        <v/>
      </c>
      <c r="G1162" s="24"/>
      <c r="H1162" s="23" t="str">
        <f t="shared" si="18"/>
        <v/>
      </c>
      <c r="I1162" s="20"/>
      <c r="J1162" s="25"/>
      <c r="K1162" s="26" t="str">
        <f>IF(B1162="","",TRIM(IF(AND(C1162&lt;&gt;"",D1162=""),"Cod inexistent în deviz. ","")&amp;IF(N(G1162)&lt;=0,"Lipsește cantitatea. ","")&amp;IF(I1162&lt;&gt;"Da","Neconfirmat de beneficiar. ","")&amp;IF(AND(C1162&lt;&gt;"",D1162&lt;&gt;""),IF(AND(INDEX(Deviz!$H$5:$H$204,MATCH(C1162,Deviz!$B$5:$B$204,0))="Suplimentar",INDEX(Deviz!$I$5:$I$204,MATCH(C1162,Deviz!$B$5:$B$204,0))&lt;&gt;"Da"),"Suplimentar neaprobat. ",""),"")))</f>
        <v/>
      </c>
    </row>
    <row r="1163" spans="1:11" x14ac:dyDescent="0.2">
      <c r="A1163" s="1" t="str">
        <f>IF(B1163="","",B1163&amp;"|"&amp;COUNTIF(INDEX($B:$B,5):B1163,B1163))</f>
        <v/>
      </c>
      <c r="B1163" s="20"/>
      <c r="C1163" s="20"/>
      <c r="D1163" s="21" t="str">
        <f>IF(C1163="","",IFERROR(INDEX(Deviz!$C$5:$C$204,MATCH(C1163,Deviz!$B$5:$B$204,0)),""))</f>
        <v/>
      </c>
      <c r="E1163" s="22" t="str">
        <f>IF(C1163="","",IFERROR(INDEX(Deviz!$D$5:$D$204,MATCH(C1163,Deviz!$B$5:$B$204,0)),""))</f>
        <v/>
      </c>
      <c r="F1163" s="23" t="str">
        <f>IF(C1163="","",IFERROR(INDEX(Deviz!$F$5:$F$204,MATCH(C1163,Deviz!$B$5:$B$204,0)),""))</f>
        <v/>
      </c>
      <c r="G1163" s="24"/>
      <c r="H1163" s="23" t="str">
        <f t="shared" si="18"/>
        <v/>
      </c>
      <c r="I1163" s="20"/>
      <c r="J1163" s="25"/>
      <c r="K1163" s="26" t="str">
        <f>IF(B1163="","",TRIM(IF(AND(C1163&lt;&gt;"",D1163=""),"Cod inexistent în deviz. ","")&amp;IF(N(G1163)&lt;=0,"Lipsește cantitatea. ","")&amp;IF(I1163&lt;&gt;"Da","Neconfirmat de beneficiar. ","")&amp;IF(AND(C1163&lt;&gt;"",D1163&lt;&gt;""),IF(AND(INDEX(Deviz!$H$5:$H$204,MATCH(C1163,Deviz!$B$5:$B$204,0))="Suplimentar",INDEX(Deviz!$I$5:$I$204,MATCH(C1163,Deviz!$B$5:$B$204,0))&lt;&gt;"Da"),"Suplimentar neaprobat. ",""),"")))</f>
        <v/>
      </c>
    </row>
    <row r="1164" spans="1:11" x14ac:dyDescent="0.2">
      <c r="A1164" s="1" t="str">
        <f>IF(B1164="","",B1164&amp;"|"&amp;COUNTIF(INDEX($B:$B,5):B1164,B1164))</f>
        <v/>
      </c>
      <c r="B1164" s="20"/>
      <c r="C1164" s="20"/>
      <c r="D1164" s="21" t="str">
        <f>IF(C1164="","",IFERROR(INDEX(Deviz!$C$5:$C$204,MATCH(C1164,Deviz!$B$5:$B$204,0)),""))</f>
        <v/>
      </c>
      <c r="E1164" s="22" t="str">
        <f>IF(C1164="","",IFERROR(INDEX(Deviz!$D$5:$D$204,MATCH(C1164,Deviz!$B$5:$B$204,0)),""))</f>
        <v/>
      </c>
      <c r="F1164" s="23" t="str">
        <f>IF(C1164="","",IFERROR(INDEX(Deviz!$F$5:$F$204,MATCH(C1164,Deviz!$B$5:$B$204,0)),""))</f>
        <v/>
      </c>
      <c r="G1164" s="24"/>
      <c r="H1164" s="23" t="str">
        <f t="shared" si="18"/>
        <v/>
      </c>
      <c r="I1164" s="20"/>
      <c r="J1164" s="25"/>
      <c r="K1164" s="26" t="str">
        <f>IF(B1164="","",TRIM(IF(AND(C1164&lt;&gt;"",D1164=""),"Cod inexistent în deviz. ","")&amp;IF(N(G1164)&lt;=0,"Lipsește cantitatea. ","")&amp;IF(I1164&lt;&gt;"Da","Neconfirmat de beneficiar. ","")&amp;IF(AND(C1164&lt;&gt;"",D1164&lt;&gt;""),IF(AND(INDEX(Deviz!$H$5:$H$204,MATCH(C1164,Deviz!$B$5:$B$204,0))="Suplimentar",INDEX(Deviz!$I$5:$I$204,MATCH(C1164,Deviz!$B$5:$B$204,0))&lt;&gt;"Da"),"Suplimentar neaprobat. ",""),"")))</f>
        <v/>
      </c>
    </row>
    <row r="1165" spans="1:11" x14ac:dyDescent="0.2">
      <c r="A1165" s="1" t="str">
        <f>IF(B1165="","",B1165&amp;"|"&amp;COUNTIF(INDEX($B:$B,5):B1165,B1165))</f>
        <v/>
      </c>
      <c r="B1165" s="20"/>
      <c r="C1165" s="20"/>
      <c r="D1165" s="21" t="str">
        <f>IF(C1165="","",IFERROR(INDEX(Deviz!$C$5:$C$204,MATCH(C1165,Deviz!$B$5:$B$204,0)),""))</f>
        <v/>
      </c>
      <c r="E1165" s="22" t="str">
        <f>IF(C1165="","",IFERROR(INDEX(Deviz!$D$5:$D$204,MATCH(C1165,Deviz!$B$5:$B$204,0)),""))</f>
        <v/>
      </c>
      <c r="F1165" s="23" t="str">
        <f>IF(C1165="","",IFERROR(INDEX(Deviz!$F$5:$F$204,MATCH(C1165,Deviz!$B$5:$B$204,0)),""))</f>
        <v/>
      </c>
      <c r="G1165" s="24"/>
      <c r="H1165" s="23" t="str">
        <f t="shared" si="18"/>
        <v/>
      </c>
      <c r="I1165" s="20"/>
      <c r="J1165" s="25"/>
      <c r="K1165" s="26" t="str">
        <f>IF(B1165="","",TRIM(IF(AND(C1165&lt;&gt;"",D1165=""),"Cod inexistent în deviz. ","")&amp;IF(N(G1165)&lt;=0,"Lipsește cantitatea. ","")&amp;IF(I1165&lt;&gt;"Da","Neconfirmat de beneficiar. ","")&amp;IF(AND(C1165&lt;&gt;"",D1165&lt;&gt;""),IF(AND(INDEX(Deviz!$H$5:$H$204,MATCH(C1165,Deviz!$B$5:$B$204,0))="Suplimentar",INDEX(Deviz!$I$5:$I$204,MATCH(C1165,Deviz!$B$5:$B$204,0))&lt;&gt;"Da"),"Suplimentar neaprobat. ",""),"")))</f>
        <v/>
      </c>
    </row>
    <row r="1166" spans="1:11" x14ac:dyDescent="0.2">
      <c r="A1166" s="1" t="str">
        <f>IF(B1166="","",B1166&amp;"|"&amp;COUNTIF(INDEX($B:$B,5):B1166,B1166))</f>
        <v/>
      </c>
      <c r="B1166" s="20"/>
      <c r="C1166" s="20"/>
      <c r="D1166" s="21" t="str">
        <f>IF(C1166="","",IFERROR(INDEX(Deviz!$C$5:$C$204,MATCH(C1166,Deviz!$B$5:$B$204,0)),""))</f>
        <v/>
      </c>
      <c r="E1166" s="22" t="str">
        <f>IF(C1166="","",IFERROR(INDEX(Deviz!$D$5:$D$204,MATCH(C1166,Deviz!$B$5:$B$204,0)),""))</f>
        <v/>
      </c>
      <c r="F1166" s="23" t="str">
        <f>IF(C1166="","",IFERROR(INDEX(Deviz!$F$5:$F$204,MATCH(C1166,Deviz!$B$5:$B$204,0)),""))</f>
        <v/>
      </c>
      <c r="G1166" s="24"/>
      <c r="H1166" s="23" t="str">
        <f t="shared" si="18"/>
        <v/>
      </c>
      <c r="I1166" s="20"/>
      <c r="J1166" s="25"/>
      <c r="K1166" s="26" t="str">
        <f>IF(B1166="","",TRIM(IF(AND(C1166&lt;&gt;"",D1166=""),"Cod inexistent în deviz. ","")&amp;IF(N(G1166)&lt;=0,"Lipsește cantitatea. ","")&amp;IF(I1166&lt;&gt;"Da","Neconfirmat de beneficiar. ","")&amp;IF(AND(C1166&lt;&gt;"",D1166&lt;&gt;""),IF(AND(INDEX(Deviz!$H$5:$H$204,MATCH(C1166,Deviz!$B$5:$B$204,0))="Suplimentar",INDEX(Deviz!$I$5:$I$204,MATCH(C1166,Deviz!$B$5:$B$204,0))&lt;&gt;"Da"),"Suplimentar neaprobat. ",""),"")))</f>
        <v/>
      </c>
    </row>
    <row r="1167" spans="1:11" x14ac:dyDescent="0.2">
      <c r="A1167" s="1" t="str">
        <f>IF(B1167="","",B1167&amp;"|"&amp;COUNTIF(INDEX($B:$B,5):B1167,B1167))</f>
        <v/>
      </c>
      <c r="B1167" s="20"/>
      <c r="C1167" s="20"/>
      <c r="D1167" s="21" t="str">
        <f>IF(C1167="","",IFERROR(INDEX(Deviz!$C$5:$C$204,MATCH(C1167,Deviz!$B$5:$B$204,0)),""))</f>
        <v/>
      </c>
      <c r="E1167" s="22" t="str">
        <f>IF(C1167="","",IFERROR(INDEX(Deviz!$D$5:$D$204,MATCH(C1167,Deviz!$B$5:$B$204,0)),""))</f>
        <v/>
      </c>
      <c r="F1167" s="23" t="str">
        <f>IF(C1167="","",IFERROR(INDEX(Deviz!$F$5:$F$204,MATCH(C1167,Deviz!$B$5:$B$204,0)),""))</f>
        <v/>
      </c>
      <c r="G1167" s="24"/>
      <c r="H1167" s="23" t="str">
        <f t="shared" si="18"/>
        <v/>
      </c>
      <c r="I1167" s="20"/>
      <c r="J1167" s="25"/>
      <c r="K1167" s="26" t="str">
        <f>IF(B1167="","",TRIM(IF(AND(C1167&lt;&gt;"",D1167=""),"Cod inexistent în deviz. ","")&amp;IF(N(G1167)&lt;=0,"Lipsește cantitatea. ","")&amp;IF(I1167&lt;&gt;"Da","Neconfirmat de beneficiar. ","")&amp;IF(AND(C1167&lt;&gt;"",D1167&lt;&gt;""),IF(AND(INDEX(Deviz!$H$5:$H$204,MATCH(C1167,Deviz!$B$5:$B$204,0))="Suplimentar",INDEX(Deviz!$I$5:$I$204,MATCH(C1167,Deviz!$B$5:$B$204,0))&lt;&gt;"Da"),"Suplimentar neaprobat. ",""),"")))</f>
        <v/>
      </c>
    </row>
    <row r="1168" spans="1:11" x14ac:dyDescent="0.2">
      <c r="A1168" s="1" t="str">
        <f>IF(B1168="","",B1168&amp;"|"&amp;COUNTIF(INDEX($B:$B,5):B1168,B1168))</f>
        <v/>
      </c>
      <c r="B1168" s="20"/>
      <c r="C1168" s="20"/>
      <c r="D1168" s="21" t="str">
        <f>IF(C1168="","",IFERROR(INDEX(Deviz!$C$5:$C$204,MATCH(C1168,Deviz!$B$5:$B$204,0)),""))</f>
        <v/>
      </c>
      <c r="E1168" s="22" t="str">
        <f>IF(C1168="","",IFERROR(INDEX(Deviz!$D$5:$D$204,MATCH(C1168,Deviz!$B$5:$B$204,0)),""))</f>
        <v/>
      </c>
      <c r="F1168" s="23" t="str">
        <f>IF(C1168="","",IFERROR(INDEX(Deviz!$F$5:$F$204,MATCH(C1168,Deviz!$B$5:$B$204,0)),""))</f>
        <v/>
      </c>
      <c r="G1168" s="24"/>
      <c r="H1168" s="23" t="str">
        <f t="shared" si="18"/>
        <v/>
      </c>
      <c r="I1168" s="20"/>
      <c r="J1168" s="25"/>
      <c r="K1168" s="26" t="str">
        <f>IF(B1168="","",TRIM(IF(AND(C1168&lt;&gt;"",D1168=""),"Cod inexistent în deviz. ","")&amp;IF(N(G1168)&lt;=0,"Lipsește cantitatea. ","")&amp;IF(I1168&lt;&gt;"Da","Neconfirmat de beneficiar. ","")&amp;IF(AND(C1168&lt;&gt;"",D1168&lt;&gt;""),IF(AND(INDEX(Deviz!$H$5:$H$204,MATCH(C1168,Deviz!$B$5:$B$204,0))="Suplimentar",INDEX(Deviz!$I$5:$I$204,MATCH(C1168,Deviz!$B$5:$B$204,0))&lt;&gt;"Da"),"Suplimentar neaprobat. ",""),"")))</f>
        <v/>
      </c>
    </row>
    <row r="1169" spans="1:11" x14ac:dyDescent="0.2">
      <c r="A1169" s="1" t="str">
        <f>IF(B1169="","",B1169&amp;"|"&amp;COUNTIF(INDEX($B:$B,5):B1169,B1169))</f>
        <v/>
      </c>
      <c r="B1169" s="20"/>
      <c r="C1169" s="20"/>
      <c r="D1169" s="21" t="str">
        <f>IF(C1169="","",IFERROR(INDEX(Deviz!$C$5:$C$204,MATCH(C1169,Deviz!$B$5:$B$204,0)),""))</f>
        <v/>
      </c>
      <c r="E1169" s="22" t="str">
        <f>IF(C1169="","",IFERROR(INDEX(Deviz!$D$5:$D$204,MATCH(C1169,Deviz!$B$5:$B$204,0)),""))</f>
        <v/>
      </c>
      <c r="F1169" s="23" t="str">
        <f>IF(C1169="","",IFERROR(INDEX(Deviz!$F$5:$F$204,MATCH(C1169,Deviz!$B$5:$B$204,0)),""))</f>
        <v/>
      </c>
      <c r="G1169" s="24"/>
      <c r="H1169" s="23" t="str">
        <f t="shared" si="18"/>
        <v/>
      </c>
      <c r="I1169" s="20"/>
      <c r="J1169" s="25"/>
      <c r="K1169" s="26" t="str">
        <f>IF(B1169="","",TRIM(IF(AND(C1169&lt;&gt;"",D1169=""),"Cod inexistent în deviz. ","")&amp;IF(N(G1169)&lt;=0,"Lipsește cantitatea. ","")&amp;IF(I1169&lt;&gt;"Da","Neconfirmat de beneficiar. ","")&amp;IF(AND(C1169&lt;&gt;"",D1169&lt;&gt;""),IF(AND(INDEX(Deviz!$H$5:$H$204,MATCH(C1169,Deviz!$B$5:$B$204,0))="Suplimentar",INDEX(Deviz!$I$5:$I$204,MATCH(C1169,Deviz!$B$5:$B$204,0))&lt;&gt;"Da"),"Suplimentar neaprobat. ",""),"")))</f>
        <v/>
      </c>
    </row>
    <row r="1170" spans="1:11" x14ac:dyDescent="0.2">
      <c r="A1170" s="1" t="str">
        <f>IF(B1170="","",B1170&amp;"|"&amp;COUNTIF(INDEX($B:$B,5):B1170,B1170))</f>
        <v/>
      </c>
      <c r="B1170" s="20"/>
      <c r="C1170" s="20"/>
      <c r="D1170" s="21" t="str">
        <f>IF(C1170="","",IFERROR(INDEX(Deviz!$C$5:$C$204,MATCH(C1170,Deviz!$B$5:$B$204,0)),""))</f>
        <v/>
      </c>
      <c r="E1170" s="22" t="str">
        <f>IF(C1170="","",IFERROR(INDEX(Deviz!$D$5:$D$204,MATCH(C1170,Deviz!$B$5:$B$204,0)),""))</f>
        <v/>
      </c>
      <c r="F1170" s="23" t="str">
        <f>IF(C1170="","",IFERROR(INDEX(Deviz!$F$5:$F$204,MATCH(C1170,Deviz!$B$5:$B$204,0)),""))</f>
        <v/>
      </c>
      <c r="G1170" s="24"/>
      <c r="H1170" s="23" t="str">
        <f t="shared" si="18"/>
        <v/>
      </c>
      <c r="I1170" s="20"/>
      <c r="J1170" s="25"/>
      <c r="K1170" s="26" t="str">
        <f>IF(B1170="","",TRIM(IF(AND(C1170&lt;&gt;"",D1170=""),"Cod inexistent în deviz. ","")&amp;IF(N(G1170)&lt;=0,"Lipsește cantitatea. ","")&amp;IF(I1170&lt;&gt;"Da","Neconfirmat de beneficiar. ","")&amp;IF(AND(C1170&lt;&gt;"",D1170&lt;&gt;""),IF(AND(INDEX(Deviz!$H$5:$H$204,MATCH(C1170,Deviz!$B$5:$B$204,0))="Suplimentar",INDEX(Deviz!$I$5:$I$204,MATCH(C1170,Deviz!$B$5:$B$204,0))&lt;&gt;"Da"),"Suplimentar neaprobat. ",""),"")))</f>
        <v/>
      </c>
    </row>
    <row r="1171" spans="1:11" x14ac:dyDescent="0.2">
      <c r="A1171" s="1" t="str">
        <f>IF(B1171="","",B1171&amp;"|"&amp;COUNTIF(INDEX($B:$B,5):B1171,B1171))</f>
        <v/>
      </c>
      <c r="B1171" s="20"/>
      <c r="C1171" s="20"/>
      <c r="D1171" s="21" t="str">
        <f>IF(C1171="","",IFERROR(INDEX(Deviz!$C$5:$C$204,MATCH(C1171,Deviz!$B$5:$B$204,0)),""))</f>
        <v/>
      </c>
      <c r="E1171" s="22" t="str">
        <f>IF(C1171="","",IFERROR(INDEX(Deviz!$D$5:$D$204,MATCH(C1171,Deviz!$B$5:$B$204,0)),""))</f>
        <v/>
      </c>
      <c r="F1171" s="23" t="str">
        <f>IF(C1171="","",IFERROR(INDEX(Deviz!$F$5:$F$204,MATCH(C1171,Deviz!$B$5:$B$204,0)),""))</f>
        <v/>
      </c>
      <c r="G1171" s="24"/>
      <c r="H1171" s="23" t="str">
        <f t="shared" si="18"/>
        <v/>
      </c>
      <c r="I1171" s="20"/>
      <c r="J1171" s="25"/>
      <c r="K1171" s="26" t="str">
        <f>IF(B1171="","",TRIM(IF(AND(C1171&lt;&gt;"",D1171=""),"Cod inexistent în deviz. ","")&amp;IF(N(G1171)&lt;=0,"Lipsește cantitatea. ","")&amp;IF(I1171&lt;&gt;"Da","Neconfirmat de beneficiar. ","")&amp;IF(AND(C1171&lt;&gt;"",D1171&lt;&gt;""),IF(AND(INDEX(Deviz!$H$5:$H$204,MATCH(C1171,Deviz!$B$5:$B$204,0))="Suplimentar",INDEX(Deviz!$I$5:$I$204,MATCH(C1171,Deviz!$B$5:$B$204,0))&lt;&gt;"Da"),"Suplimentar neaprobat. ",""),"")))</f>
        <v/>
      </c>
    </row>
    <row r="1172" spans="1:11" x14ac:dyDescent="0.2">
      <c r="A1172" s="1" t="str">
        <f>IF(B1172="","",B1172&amp;"|"&amp;COUNTIF(INDEX($B:$B,5):B1172,B1172))</f>
        <v/>
      </c>
      <c r="B1172" s="20"/>
      <c r="C1172" s="20"/>
      <c r="D1172" s="21" t="str">
        <f>IF(C1172="","",IFERROR(INDEX(Deviz!$C$5:$C$204,MATCH(C1172,Deviz!$B$5:$B$204,0)),""))</f>
        <v/>
      </c>
      <c r="E1172" s="22" t="str">
        <f>IF(C1172="","",IFERROR(INDEX(Deviz!$D$5:$D$204,MATCH(C1172,Deviz!$B$5:$B$204,0)),""))</f>
        <v/>
      </c>
      <c r="F1172" s="23" t="str">
        <f>IF(C1172="","",IFERROR(INDEX(Deviz!$F$5:$F$204,MATCH(C1172,Deviz!$B$5:$B$204,0)),""))</f>
        <v/>
      </c>
      <c r="G1172" s="24"/>
      <c r="H1172" s="23" t="str">
        <f t="shared" si="18"/>
        <v/>
      </c>
      <c r="I1172" s="20"/>
      <c r="J1172" s="25"/>
      <c r="K1172" s="26" t="str">
        <f>IF(B1172="","",TRIM(IF(AND(C1172&lt;&gt;"",D1172=""),"Cod inexistent în deviz. ","")&amp;IF(N(G1172)&lt;=0,"Lipsește cantitatea. ","")&amp;IF(I1172&lt;&gt;"Da","Neconfirmat de beneficiar. ","")&amp;IF(AND(C1172&lt;&gt;"",D1172&lt;&gt;""),IF(AND(INDEX(Deviz!$H$5:$H$204,MATCH(C1172,Deviz!$B$5:$B$204,0))="Suplimentar",INDEX(Deviz!$I$5:$I$204,MATCH(C1172,Deviz!$B$5:$B$204,0))&lt;&gt;"Da"),"Suplimentar neaprobat. ",""),"")))</f>
        <v/>
      </c>
    </row>
    <row r="1173" spans="1:11" x14ac:dyDescent="0.2">
      <c r="A1173" s="1" t="str">
        <f>IF(B1173="","",B1173&amp;"|"&amp;COUNTIF(INDEX($B:$B,5):B1173,B1173))</f>
        <v/>
      </c>
      <c r="B1173" s="20"/>
      <c r="C1173" s="20"/>
      <c r="D1173" s="21" t="str">
        <f>IF(C1173="","",IFERROR(INDEX(Deviz!$C$5:$C$204,MATCH(C1173,Deviz!$B$5:$B$204,0)),""))</f>
        <v/>
      </c>
      <c r="E1173" s="22" t="str">
        <f>IF(C1173="","",IFERROR(INDEX(Deviz!$D$5:$D$204,MATCH(C1173,Deviz!$B$5:$B$204,0)),""))</f>
        <v/>
      </c>
      <c r="F1173" s="23" t="str">
        <f>IF(C1173="","",IFERROR(INDEX(Deviz!$F$5:$F$204,MATCH(C1173,Deviz!$B$5:$B$204,0)),""))</f>
        <v/>
      </c>
      <c r="G1173" s="24"/>
      <c r="H1173" s="23" t="str">
        <f t="shared" si="18"/>
        <v/>
      </c>
      <c r="I1173" s="20"/>
      <c r="J1173" s="25"/>
      <c r="K1173" s="26" t="str">
        <f>IF(B1173="","",TRIM(IF(AND(C1173&lt;&gt;"",D1173=""),"Cod inexistent în deviz. ","")&amp;IF(N(G1173)&lt;=0,"Lipsește cantitatea. ","")&amp;IF(I1173&lt;&gt;"Da","Neconfirmat de beneficiar. ","")&amp;IF(AND(C1173&lt;&gt;"",D1173&lt;&gt;""),IF(AND(INDEX(Deviz!$H$5:$H$204,MATCH(C1173,Deviz!$B$5:$B$204,0))="Suplimentar",INDEX(Deviz!$I$5:$I$204,MATCH(C1173,Deviz!$B$5:$B$204,0))&lt;&gt;"Da"),"Suplimentar neaprobat. ",""),"")))</f>
        <v/>
      </c>
    </row>
    <row r="1174" spans="1:11" x14ac:dyDescent="0.2">
      <c r="A1174" s="1" t="str">
        <f>IF(B1174="","",B1174&amp;"|"&amp;COUNTIF(INDEX($B:$B,5):B1174,B1174))</f>
        <v/>
      </c>
      <c r="B1174" s="20"/>
      <c r="C1174" s="20"/>
      <c r="D1174" s="21" t="str">
        <f>IF(C1174="","",IFERROR(INDEX(Deviz!$C$5:$C$204,MATCH(C1174,Deviz!$B$5:$B$204,0)),""))</f>
        <v/>
      </c>
      <c r="E1174" s="22" t="str">
        <f>IF(C1174="","",IFERROR(INDEX(Deviz!$D$5:$D$204,MATCH(C1174,Deviz!$B$5:$B$204,0)),""))</f>
        <v/>
      </c>
      <c r="F1174" s="23" t="str">
        <f>IF(C1174="","",IFERROR(INDEX(Deviz!$F$5:$F$204,MATCH(C1174,Deviz!$B$5:$B$204,0)),""))</f>
        <v/>
      </c>
      <c r="G1174" s="24"/>
      <c r="H1174" s="23" t="str">
        <f t="shared" si="18"/>
        <v/>
      </c>
      <c r="I1174" s="20"/>
      <c r="J1174" s="25"/>
      <c r="K1174" s="26" t="str">
        <f>IF(B1174="","",TRIM(IF(AND(C1174&lt;&gt;"",D1174=""),"Cod inexistent în deviz. ","")&amp;IF(N(G1174)&lt;=0,"Lipsește cantitatea. ","")&amp;IF(I1174&lt;&gt;"Da","Neconfirmat de beneficiar. ","")&amp;IF(AND(C1174&lt;&gt;"",D1174&lt;&gt;""),IF(AND(INDEX(Deviz!$H$5:$H$204,MATCH(C1174,Deviz!$B$5:$B$204,0))="Suplimentar",INDEX(Deviz!$I$5:$I$204,MATCH(C1174,Deviz!$B$5:$B$204,0))&lt;&gt;"Da"),"Suplimentar neaprobat. ",""),"")))</f>
        <v/>
      </c>
    </row>
    <row r="1175" spans="1:11" x14ac:dyDescent="0.2">
      <c r="A1175" s="1" t="str">
        <f>IF(B1175="","",B1175&amp;"|"&amp;COUNTIF(INDEX($B:$B,5):B1175,B1175))</f>
        <v/>
      </c>
      <c r="B1175" s="20"/>
      <c r="C1175" s="20"/>
      <c r="D1175" s="21" t="str">
        <f>IF(C1175="","",IFERROR(INDEX(Deviz!$C$5:$C$204,MATCH(C1175,Deviz!$B$5:$B$204,0)),""))</f>
        <v/>
      </c>
      <c r="E1175" s="22" t="str">
        <f>IF(C1175="","",IFERROR(INDEX(Deviz!$D$5:$D$204,MATCH(C1175,Deviz!$B$5:$B$204,0)),""))</f>
        <v/>
      </c>
      <c r="F1175" s="23" t="str">
        <f>IF(C1175="","",IFERROR(INDEX(Deviz!$F$5:$F$204,MATCH(C1175,Deviz!$B$5:$B$204,0)),""))</f>
        <v/>
      </c>
      <c r="G1175" s="24"/>
      <c r="H1175" s="23" t="str">
        <f t="shared" si="18"/>
        <v/>
      </c>
      <c r="I1175" s="20"/>
      <c r="J1175" s="25"/>
      <c r="K1175" s="26" t="str">
        <f>IF(B1175="","",TRIM(IF(AND(C1175&lt;&gt;"",D1175=""),"Cod inexistent în deviz. ","")&amp;IF(N(G1175)&lt;=0,"Lipsește cantitatea. ","")&amp;IF(I1175&lt;&gt;"Da","Neconfirmat de beneficiar. ","")&amp;IF(AND(C1175&lt;&gt;"",D1175&lt;&gt;""),IF(AND(INDEX(Deviz!$H$5:$H$204,MATCH(C1175,Deviz!$B$5:$B$204,0))="Suplimentar",INDEX(Deviz!$I$5:$I$204,MATCH(C1175,Deviz!$B$5:$B$204,0))&lt;&gt;"Da"),"Suplimentar neaprobat. ",""),"")))</f>
        <v/>
      </c>
    </row>
    <row r="1176" spans="1:11" x14ac:dyDescent="0.2">
      <c r="A1176" s="1" t="str">
        <f>IF(B1176="","",B1176&amp;"|"&amp;COUNTIF(INDEX($B:$B,5):B1176,B1176))</f>
        <v/>
      </c>
      <c r="B1176" s="20"/>
      <c r="C1176" s="20"/>
      <c r="D1176" s="21" t="str">
        <f>IF(C1176="","",IFERROR(INDEX(Deviz!$C$5:$C$204,MATCH(C1176,Deviz!$B$5:$B$204,0)),""))</f>
        <v/>
      </c>
      <c r="E1176" s="22" t="str">
        <f>IF(C1176="","",IFERROR(INDEX(Deviz!$D$5:$D$204,MATCH(C1176,Deviz!$B$5:$B$204,0)),""))</f>
        <v/>
      </c>
      <c r="F1176" s="23" t="str">
        <f>IF(C1176="","",IFERROR(INDEX(Deviz!$F$5:$F$204,MATCH(C1176,Deviz!$B$5:$B$204,0)),""))</f>
        <v/>
      </c>
      <c r="G1176" s="24"/>
      <c r="H1176" s="23" t="str">
        <f t="shared" si="18"/>
        <v/>
      </c>
      <c r="I1176" s="20"/>
      <c r="J1176" s="25"/>
      <c r="K1176" s="26" t="str">
        <f>IF(B1176="","",TRIM(IF(AND(C1176&lt;&gt;"",D1176=""),"Cod inexistent în deviz. ","")&amp;IF(N(G1176)&lt;=0,"Lipsește cantitatea. ","")&amp;IF(I1176&lt;&gt;"Da","Neconfirmat de beneficiar. ","")&amp;IF(AND(C1176&lt;&gt;"",D1176&lt;&gt;""),IF(AND(INDEX(Deviz!$H$5:$H$204,MATCH(C1176,Deviz!$B$5:$B$204,0))="Suplimentar",INDEX(Deviz!$I$5:$I$204,MATCH(C1176,Deviz!$B$5:$B$204,0))&lt;&gt;"Da"),"Suplimentar neaprobat. ",""),"")))</f>
        <v/>
      </c>
    </row>
    <row r="1177" spans="1:11" x14ac:dyDescent="0.2">
      <c r="A1177" s="1" t="str">
        <f>IF(B1177="","",B1177&amp;"|"&amp;COUNTIF(INDEX($B:$B,5):B1177,B1177))</f>
        <v/>
      </c>
      <c r="B1177" s="20"/>
      <c r="C1177" s="20"/>
      <c r="D1177" s="21" t="str">
        <f>IF(C1177="","",IFERROR(INDEX(Deviz!$C$5:$C$204,MATCH(C1177,Deviz!$B$5:$B$204,0)),""))</f>
        <v/>
      </c>
      <c r="E1177" s="22" t="str">
        <f>IF(C1177="","",IFERROR(INDEX(Deviz!$D$5:$D$204,MATCH(C1177,Deviz!$B$5:$B$204,0)),""))</f>
        <v/>
      </c>
      <c r="F1177" s="23" t="str">
        <f>IF(C1177="","",IFERROR(INDEX(Deviz!$F$5:$F$204,MATCH(C1177,Deviz!$B$5:$B$204,0)),""))</f>
        <v/>
      </c>
      <c r="G1177" s="24"/>
      <c r="H1177" s="23" t="str">
        <f t="shared" si="18"/>
        <v/>
      </c>
      <c r="I1177" s="20"/>
      <c r="J1177" s="25"/>
      <c r="K1177" s="26" t="str">
        <f>IF(B1177="","",TRIM(IF(AND(C1177&lt;&gt;"",D1177=""),"Cod inexistent în deviz. ","")&amp;IF(N(G1177)&lt;=0,"Lipsește cantitatea. ","")&amp;IF(I1177&lt;&gt;"Da","Neconfirmat de beneficiar. ","")&amp;IF(AND(C1177&lt;&gt;"",D1177&lt;&gt;""),IF(AND(INDEX(Deviz!$H$5:$H$204,MATCH(C1177,Deviz!$B$5:$B$204,0))="Suplimentar",INDEX(Deviz!$I$5:$I$204,MATCH(C1177,Deviz!$B$5:$B$204,0))&lt;&gt;"Da"),"Suplimentar neaprobat. ",""),"")))</f>
        <v/>
      </c>
    </row>
    <row r="1178" spans="1:11" x14ac:dyDescent="0.2">
      <c r="A1178" s="1" t="str">
        <f>IF(B1178="","",B1178&amp;"|"&amp;COUNTIF(INDEX($B:$B,5):B1178,B1178))</f>
        <v/>
      </c>
      <c r="B1178" s="20"/>
      <c r="C1178" s="20"/>
      <c r="D1178" s="21" t="str">
        <f>IF(C1178="","",IFERROR(INDEX(Deviz!$C$5:$C$204,MATCH(C1178,Deviz!$B$5:$B$204,0)),""))</f>
        <v/>
      </c>
      <c r="E1178" s="22" t="str">
        <f>IF(C1178="","",IFERROR(INDEX(Deviz!$D$5:$D$204,MATCH(C1178,Deviz!$B$5:$B$204,0)),""))</f>
        <v/>
      </c>
      <c r="F1178" s="23" t="str">
        <f>IF(C1178="","",IFERROR(INDEX(Deviz!$F$5:$F$204,MATCH(C1178,Deviz!$B$5:$B$204,0)),""))</f>
        <v/>
      </c>
      <c r="G1178" s="24"/>
      <c r="H1178" s="23" t="str">
        <f t="shared" si="18"/>
        <v/>
      </c>
      <c r="I1178" s="20"/>
      <c r="J1178" s="25"/>
      <c r="K1178" s="26" t="str">
        <f>IF(B1178="","",TRIM(IF(AND(C1178&lt;&gt;"",D1178=""),"Cod inexistent în deviz. ","")&amp;IF(N(G1178)&lt;=0,"Lipsește cantitatea. ","")&amp;IF(I1178&lt;&gt;"Da","Neconfirmat de beneficiar. ","")&amp;IF(AND(C1178&lt;&gt;"",D1178&lt;&gt;""),IF(AND(INDEX(Deviz!$H$5:$H$204,MATCH(C1178,Deviz!$B$5:$B$204,0))="Suplimentar",INDEX(Deviz!$I$5:$I$204,MATCH(C1178,Deviz!$B$5:$B$204,0))&lt;&gt;"Da"),"Suplimentar neaprobat. ",""),"")))</f>
        <v/>
      </c>
    </row>
    <row r="1179" spans="1:11" x14ac:dyDescent="0.2">
      <c r="A1179" s="1" t="str">
        <f>IF(B1179="","",B1179&amp;"|"&amp;COUNTIF(INDEX($B:$B,5):B1179,B1179))</f>
        <v/>
      </c>
      <c r="B1179" s="20"/>
      <c r="C1179" s="20"/>
      <c r="D1179" s="21" t="str">
        <f>IF(C1179="","",IFERROR(INDEX(Deviz!$C$5:$C$204,MATCH(C1179,Deviz!$B$5:$B$204,0)),""))</f>
        <v/>
      </c>
      <c r="E1179" s="22" t="str">
        <f>IF(C1179="","",IFERROR(INDEX(Deviz!$D$5:$D$204,MATCH(C1179,Deviz!$B$5:$B$204,0)),""))</f>
        <v/>
      </c>
      <c r="F1179" s="23" t="str">
        <f>IF(C1179="","",IFERROR(INDEX(Deviz!$F$5:$F$204,MATCH(C1179,Deviz!$B$5:$B$204,0)),""))</f>
        <v/>
      </c>
      <c r="G1179" s="24"/>
      <c r="H1179" s="23" t="str">
        <f t="shared" si="18"/>
        <v/>
      </c>
      <c r="I1179" s="20"/>
      <c r="J1179" s="25"/>
      <c r="K1179" s="26" t="str">
        <f>IF(B1179="","",TRIM(IF(AND(C1179&lt;&gt;"",D1179=""),"Cod inexistent în deviz. ","")&amp;IF(N(G1179)&lt;=0,"Lipsește cantitatea. ","")&amp;IF(I1179&lt;&gt;"Da","Neconfirmat de beneficiar. ","")&amp;IF(AND(C1179&lt;&gt;"",D1179&lt;&gt;""),IF(AND(INDEX(Deviz!$H$5:$H$204,MATCH(C1179,Deviz!$B$5:$B$204,0))="Suplimentar",INDEX(Deviz!$I$5:$I$204,MATCH(C1179,Deviz!$B$5:$B$204,0))&lt;&gt;"Da"),"Suplimentar neaprobat. ",""),"")))</f>
        <v/>
      </c>
    </row>
    <row r="1180" spans="1:11" x14ac:dyDescent="0.2">
      <c r="A1180" s="1" t="str">
        <f>IF(B1180="","",B1180&amp;"|"&amp;COUNTIF(INDEX($B:$B,5):B1180,B1180))</f>
        <v/>
      </c>
      <c r="B1180" s="20"/>
      <c r="C1180" s="20"/>
      <c r="D1180" s="21" t="str">
        <f>IF(C1180="","",IFERROR(INDEX(Deviz!$C$5:$C$204,MATCH(C1180,Deviz!$B$5:$B$204,0)),""))</f>
        <v/>
      </c>
      <c r="E1180" s="22" t="str">
        <f>IF(C1180="","",IFERROR(INDEX(Deviz!$D$5:$D$204,MATCH(C1180,Deviz!$B$5:$B$204,0)),""))</f>
        <v/>
      </c>
      <c r="F1180" s="23" t="str">
        <f>IF(C1180="","",IFERROR(INDEX(Deviz!$F$5:$F$204,MATCH(C1180,Deviz!$B$5:$B$204,0)),""))</f>
        <v/>
      </c>
      <c r="G1180" s="24"/>
      <c r="H1180" s="23" t="str">
        <f t="shared" si="18"/>
        <v/>
      </c>
      <c r="I1180" s="20"/>
      <c r="J1180" s="25"/>
      <c r="K1180" s="26" t="str">
        <f>IF(B1180="","",TRIM(IF(AND(C1180&lt;&gt;"",D1180=""),"Cod inexistent în deviz. ","")&amp;IF(N(G1180)&lt;=0,"Lipsește cantitatea. ","")&amp;IF(I1180&lt;&gt;"Da","Neconfirmat de beneficiar. ","")&amp;IF(AND(C1180&lt;&gt;"",D1180&lt;&gt;""),IF(AND(INDEX(Deviz!$H$5:$H$204,MATCH(C1180,Deviz!$B$5:$B$204,0))="Suplimentar",INDEX(Deviz!$I$5:$I$204,MATCH(C1180,Deviz!$B$5:$B$204,0))&lt;&gt;"Da"),"Suplimentar neaprobat. ",""),"")))</f>
        <v/>
      </c>
    </row>
    <row r="1181" spans="1:11" x14ac:dyDescent="0.2">
      <c r="A1181" s="1" t="str">
        <f>IF(B1181="","",B1181&amp;"|"&amp;COUNTIF(INDEX($B:$B,5):B1181,B1181))</f>
        <v/>
      </c>
      <c r="B1181" s="20"/>
      <c r="C1181" s="20"/>
      <c r="D1181" s="21" t="str">
        <f>IF(C1181="","",IFERROR(INDEX(Deviz!$C$5:$C$204,MATCH(C1181,Deviz!$B$5:$B$204,0)),""))</f>
        <v/>
      </c>
      <c r="E1181" s="22" t="str">
        <f>IF(C1181="","",IFERROR(INDEX(Deviz!$D$5:$D$204,MATCH(C1181,Deviz!$B$5:$B$204,0)),""))</f>
        <v/>
      </c>
      <c r="F1181" s="23" t="str">
        <f>IF(C1181="","",IFERROR(INDEX(Deviz!$F$5:$F$204,MATCH(C1181,Deviz!$B$5:$B$204,0)),""))</f>
        <v/>
      </c>
      <c r="G1181" s="24"/>
      <c r="H1181" s="23" t="str">
        <f t="shared" si="18"/>
        <v/>
      </c>
      <c r="I1181" s="20"/>
      <c r="J1181" s="25"/>
      <c r="K1181" s="26" t="str">
        <f>IF(B1181="","",TRIM(IF(AND(C1181&lt;&gt;"",D1181=""),"Cod inexistent în deviz. ","")&amp;IF(N(G1181)&lt;=0,"Lipsește cantitatea. ","")&amp;IF(I1181&lt;&gt;"Da","Neconfirmat de beneficiar. ","")&amp;IF(AND(C1181&lt;&gt;"",D1181&lt;&gt;""),IF(AND(INDEX(Deviz!$H$5:$H$204,MATCH(C1181,Deviz!$B$5:$B$204,0))="Suplimentar",INDEX(Deviz!$I$5:$I$204,MATCH(C1181,Deviz!$B$5:$B$204,0))&lt;&gt;"Da"),"Suplimentar neaprobat. ",""),"")))</f>
        <v/>
      </c>
    </row>
    <row r="1182" spans="1:11" x14ac:dyDescent="0.2">
      <c r="A1182" s="1" t="str">
        <f>IF(B1182="","",B1182&amp;"|"&amp;COUNTIF(INDEX($B:$B,5):B1182,B1182))</f>
        <v/>
      </c>
      <c r="B1182" s="20"/>
      <c r="C1182" s="20"/>
      <c r="D1182" s="21" t="str">
        <f>IF(C1182="","",IFERROR(INDEX(Deviz!$C$5:$C$204,MATCH(C1182,Deviz!$B$5:$B$204,0)),""))</f>
        <v/>
      </c>
      <c r="E1182" s="22" t="str">
        <f>IF(C1182="","",IFERROR(INDEX(Deviz!$D$5:$D$204,MATCH(C1182,Deviz!$B$5:$B$204,0)),""))</f>
        <v/>
      </c>
      <c r="F1182" s="23" t="str">
        <f>IF(C1182="","",IFERROR(INDEX(Deviz!$F$5:$F$204,MATCH(C1182,Deviz!$B$5:$B$204,0)),""))</f>
        <v/>
      </c>
      <c r="G1182" s="24"/>
      <c r="H1182" s="23" t="str">
        <f t="shared" si="18"/>
        <v/>
      </c>
      <c r="I1182" s="20"/>
      <c r="J1182" s="25"/>
      <c r="K1182" s="26" t="str">
        <f>IF(B1182="","",TRIM(IF(AND(C1182&lt;&gt;"",D1182=""),"Cod inexistent în deviz. ","")&amp;IF(N(G1182)&lt;=0,"Lipsește cantitatea. ","")&amp;IF(I1182&lt;&gt;"Da","Neconfirmat de beneficiar. ","")&amp;IF(AND(C1182&lt;&gt;"",D1182&lt;&gt;""),IF(AND(INDEX(Deviz!$H$5:$H$204,MATCH(C1182,Deviz!$B$5:$B$204,0))="Suplimentar",INDEX(Deviz!$I$5:$I$204,MATCH(C1182,Deviz!$B$5:$B$204,0))&lt;&gt;"Da"),"Suplimentar neaprobat. ",""),"")))</f>
        <v/>
      </c>
    </row>
    <row r="1183" spans="1:11" x14ac:dyDescent="0.2">
      <c r="A1183" s="1" t="str">
        <f>IF(B1183="","",B1183&amp;"|"&amp;COUNTIF(INDEX($B:$B,5):B1183,B1183))</f>
        <v/>
      </c>
      <c r="B1183" s="20"/>
      <c r="C1183" s="20"/>
      <c r="D1183" s="21" t="str">
        <f>IF(C1183="","",IFERROR(INDEX(Deviz!$C$5:$C$204,MATCH(C1183,Deviz!$B$5:$B$204,0)),""))</f>
        <v/>
      </c>
      <c r="E1183" s="22" t="str">
        <f>IF(C1183="","",IFERROR(INDEX(Deviz!$D$5:$D$204,MATCH(C1183,Deviz!$B$5:$B$204,0)),""))</f>
        <v/>
      </c>
      <c r="F1183" s="23" t="str">
        <f>IF(C1183="","",IFERROR(INDEX(Deviz!$F$5:$F$204,MATCH(C1183,Deviz!$B$5:$B$204,0)),""))</f>
        <v/>
      </c>
      <c r="G1183" s="24"/>
      <c r="H1183" s="23" t="str">
        <f t="shared" si="18"/>
        <v/>
      </c>
      <c r="I1183" s="20"/>
      <c r="J1183" s="25"/>
      <c r="K1183" s="26" t="str">
        <f>IF(B1183="","",TRIM(IF(AND(C1183&lt;&gt;"",D1183=""),"Cod inexistent în deviz. ","")&amp;IF(N(G1183)&lt;=0,"Lipsește cantitatea. ","")&amp;IF(I1183&lt;&gt;"Da","Neconfirmat de beneficiar. ","")&amp;IF(AND(C1183&lt;&gt;"",D1183&lt;&gt;""),IF(AND(INDEX(Deviz!$H$5:$H$204,MATCH(C1183,Deviz!$B$5:$B$204,0))="Suplimentar",INDEX(Deviz!$I$5:$I$204,MATCH(C1183,Deviz!$B$5:$B$204,0))&lt;&gt;"Da"),"Suplimentar neaprobat. ",""),"")))</f>
        <v/>
      </c>
    </row>
    <row r="1184" spans="1:11" x14ac:dyDescent="0.2">
      <c r="A1184" s="1" t="str">
        <f>IF(B1184="","",B1184&amp;"|"&amp;COUNTIF(INDEX($B:$B,5):B1184,B1184))</f>
        <v/>
      </c>
      <c r="B1184" s="20"/>
      <c r="C1184" s="20"/>
      <c r="D1184" s="21" t="str">
        <f>IF(C1184="","",IFERROR(INDEX(Deviz!$C$5:$C$204,MATCH(C1184,Deviz!$B$5:$B$204,0)),""))</f>
        <v/>
      </c>
      <c r="E1184" s="22" t="str">
        <f>IF(C1184="","",IFERROR(INDEX(Deviz!$D$5:$D$204,MATCH(C1184,Deviz!$B$5:$B$204,0)),""))</f>
        <v/>
      </c>
      <c r="F1184" s="23" t="str">
        <f>IF(C1184="","",IFERROR(INDEX(Deviz!$F$5:$F$204,MATCH(C1184,Deviz!$B$5:$B$204,0)),""))</f>
        <v/>
      </c>
      <c r="G1184" s="24"/>
      <c r="H1184" s="23" t="str">
        <f t="shared" si="18"/>
        <v/>
      </c>
      <c r="I1184" s="20"/>
      <c r="J1184" s="25"/>
      <c r="K1184" s="26" t="str">
        <f>IF(B1184="","",TRIM(IF(AND(C1184&lt;&gt;"",D1184=""),"Cod inexistent în deviz. ","")&amp;IF(N(G1184)&lt;=0,"Lipsește cantitatea. ","")&amp;IF(I1184&lt;&gt;"Da","Neconfirmat de beneficiar. ","")&amp;IF(AND(C1184&lt;&gt;"",D1184&lt;&gt;""),IF(AND(INDEX(Deviz!$H$5:$H$204,MATCH(C1184,Deviz!$B$5:$B$204,0))="Suplimentar",INDEX(Deviz!$I$5:$I$204,MATCH(C1184,Deviz!$B$5:$B$204,0))&lt;&gt;"Da"),"Suplimentar neaprobat. ",""),"")))</f>
        <v/>
      </c>
    </row>
    <row r="1185" spans="1:11" x14ac:dyDescent="0.2">
      <c r="A1185" s="1" t="str">
        <f>IF(B1185="","",B1185&amp;"|"&amp;COUNTIF(INDEX($B:$B,5):B1185,B1185))</f>
        <v/>
      </c>
      <c r="B1185" s="20"/>
      <c r="C1185" s="20"/>
      <c r="D1185" s="21" t="str">
        <f>IF(C1185="","",IFERROR(INDEX(Deviz!$C$5:$C$204,MATCH(C1185,Deviz!$B$5:$B$204,0)),""))</f>
        <v/>
      </c>
      <c r="E1185" s="22" t="str">
        <f>IF(C1185="","",IFERROR(INDEX(Deviz!$D$5:$D$204,MATCH(C1185,Deviz!$B$5:$B$204,0)),""))</f>
        <v/>
      </c>
      <c r="F1185" s="23" t="str">
        <f>IF(C1185="","",IFERROR(INDEX(Deviz!$F$5:$F$204,MATCH(C1185,Deviz!$B$5:$B$204,0)),""))</f>
        <v/>
      </c>
      <c r="G1185" s="24"/>
      <c r="H1185" s="23" t="str">
        <f t="shared" si="18"/>
        <v/>
      </c>
      <c r="I1185" s="20"/>
      <c r="J1185" s="25"/>
      <c r="K1185" s="26" t="str">
        <f>IF(B1185="","",TRIM(IF(AND(C1185&lt;&gt;"",D1185=""),"Cod inexistent în deviz. ","")&amp;IF(N(G1185)&lt;=0,"Lipsește cantitatea. ","")&amp;IF(I1185&lt;&gt;"Da","Neconfirmat de beneficiar. ","")&amp;IF(AND(C1185&lt;&gt;"",D1185&lt;&gt;""),IF(AND(INDEX(Deviz!$H$5:$H$204,MATCH(C1185,Deviz!$B$5:$B$204,0))="Suplimentar",INDEX(Deviz!$I$5:$I$204,MATCH(C1185,Deviz!$B$5:$B$204,0))&lt;&gt;"Da"),"Suplimentar neaprobat. ",""),"")))</f>
        <v/>
      </c>
    </row>
    <row r="1186" spans="1:11" x14ac:dyDescent="0.2">
      <c r="A1186" s="1" t="str">
        <f>IF(B1186="","",B1186&amp;"|"&amp;COUNTIF(INDEX($B:$B,5):B1186,B1186))</f>
        <v/>
      </c>
      <c r="B1186" s="20"/>
      <c r="C1186" s="20"/>
      <c r="D1186" s="21" t="str">
        <f>IF(C1186="","",IFERROR(INDEX(Deviz!$C$5:$C$204,MATCH(C1186,Deviz!$B$5:$B$204,0)),""))</f>
        <v/>
      </c>
      <c r="E1186" s="22" t="str">
        <f>IF(C1186="","",IFERROR(INDEX(Deviz!$D$5:$D$204,MATCH(C1186,Deviz!$B$5:$B$204,0)),""))</f>
        <v/>
      </c>
      <c r="F1186" s="23" t="str">
        <f>IF(C1186="","",IFERROR(INDEX(Deviz!$F$5:$F$204,MATCH(C1186,Deviz!$B$5:$B$204,0)),""))</f>
        <v/>
      </c>
      <c r="G1186" s="24"/>
      <c r="H1186" s="23" t="str">
        <f t="shared" si="18"/>
        <v/>
      </c>
      <c r="I1186" s="20"/>
      <c r="J1186" s="25"/>
      <c r="K1186" s="26" t="str">
        <f>IF(B1186="","",TRIM(IF(AND(C1186&lt;&gt;"",D1186=""),"Cod inexistent în deviz. ","")&amp;IF(N(G1186)&lt;=0,"Lipsește cantitatea. ","")&amp;IF(I1186&lt;&gt;"Da","Neconfirmat de beneficiar. ","")&amp;IF(AND(C1186&lt;&gt;"",D1186&lt;&gt;""),IF(AND(INDEX(Deviz!$H$5:$H$204,MATCH(C1186,Deviz!$B$5:$B$204,0))="Suplimentar",INDEX(Deviz!$I$5:$I$204,MATCH(C1186,Deviz!$B$5:$B$204,0))&lt;&gt;"Da"),"Suplimentar neaprobat. ",""),"")))</f>
        <v/>
      </c>
    </row>
    <row r="1187" spans="1:11" x14ac:dyDescent="0.2">
      <c r="A1187" s="1" t="str">
        <f>IF(B1187="","",B1187&amp;"|"&amp;COUNTIF(INDEX($B:$B,5):B1187,B1187))</f>
        <v/>
      </c>
      <c r="B1187" s="20"/>
      <c r="C1187" s="20"/>
      <c r="D1187" s="21" t="str">
        <f>IF(C1187="","",IFERROR(INDEX(Deviz!$C$5:$C$204,MATCH(C1187,Deviz!$B$5:$B$204,0)),""))</f>
        <v/>
      </c>
      <c r="E1187" s="22" t="str">
        <f>IF(C1187="","",IFERROR(INDEX(Deviz!$D$5:$D$204,MATCH(C1187,Deviz!$B$5:$B$204,0)),""))</f>
        <v/>
      </c>
      <c r="F1187" s="23" t="str">
        <f>IF(C1187="","",IFERROR(INDEX(Deviz!$F$5:$F$204,MATCH(C1187,Deviz!$B$5:$B$204,0)),""))</f>
        <v/>
      </c>
      <c r="G1187" s="24"/>
      <c r="H1187" s="23" t="str">
        <f t="shared" si="18"/>
        <v/>
      </c>
      <c r="I1187" s="20"/>
      <c r="J1187" s="25"/>
      <c r="K1187" s="26" t="str">
        <f>IF(B1187="","",TRIM(IF(AND(C1187&lt;&gt;"",D1187=""),"Cod inexistent în deviz. ","")&amp;IF(N(G1187)&lt;=0,"Lipsește cantitatea. ","")&amp;IF(I1187&lt;&gt;"Da","Neconfirmat de beneficiar. ","")&amp;IF(AND(C1187&lt;&gt;"",D1187&lt;&gt;""),IF(AND(INDEX(Deviz!$H$5:$H$204,MATCH(C1187,Deviz!$B$5:$B$204,0))="Suplimentar",INDEX(Deviz!$I$5:$I$204,MATCH(C1187,Deviz!$B$5:$B$204,0))&lt;&gt;"Da"),"Suplimentar neaprobat. ",""),"")))</f>
        <v/>
      </c>
    </row>
    <row r="1188" spans="1:11" x14ac:dyDescent="0.2">
      <c r="A1188" s="1" t="str">
        <f>IF(B1188="","",B1188&amp;"|"&amp;COUNTIF(INDEX($B:$B,5):B1188,B1188))</f>
        <v/>
      </c>
      <c r="B1188" s="20"/>
      <c r="C1188" s="20"/>
      <c r="D1188" s="21" t="str">
        <f>IF(C1188="","",IFERROR(INDEX(Deviz!$C$5:$C$204,MATCH(C1188,Deviz!$B$5:$B$204,0)),""))</f>
        <v/>
      </c>
      <c r="E1188" s="22" t="str">
        <f>IF(C1188="","",IFERROR(INDEX(Deviz!$D$5:$D$204,MATCH(C1188,Deviz!$B$5:$B$204,0)),""))</f>
        <v/>
      </c>
      <c r="F1188" s="23" t="str">
        <f>IF(C1188="","",IFERROR(INDEX(Deviz!$F$5:$F$204,MATCH(C1188,Deviz!$B$5:$B$204,0)),""))</f>
        <v/>
      </c>
      <c r="G1188" s="24"/>
      <c r="H1188" s="23" t="str">
        <f t="shared" si="18"/>
        <v/>
      </c>
      <c r="I1188" s="20"/>
      <c r="J1188" s="25"/>
      <c r="K1188" s="26" t="str">
        <f>IF(B1188="","",TRIM(IF(AND(C1188&lt;&gt;"",D1188=""),"Cod inexistent în deviz. ","")&amp;IF(N(G1188)&lt;=0,"Lipsește cantitatea. ","")&amp;IF(I1188&lt;&gt;"Da","Neconfirmat de beneficiar. ","")&amp;IF(AND(C1188&lt;&gt;"",D1188&lt;&gt;""),IF(AND(INDEX(Deviz!$H$5:$H$204,MATCH(C1188,Deviz!$B$5:$B$204,0))="Suplimentar",INDEX(Deviz!$I$5:$I$204,MATCH(C1188,Deviz!$B$5:$B$204,0))&lt;&gt;"Da"),"Suplimentar neaprobat. ",""),"")))</f>
        <v/>
      </c>
    </row>
    <row r="1189" spans="1:11" x14ac:dyDescent="0.2">
      <c r="A1189" s="1" t="str">
        <f>IF(B1189="","",B1189&amp;"|"&amp;COUNTIF(INDEX($B:$B,5):B1189,B1189))</f>
        <v/>
      </c>
      <c r="B1189" s="20"/>
      <c r="C1189" s="20"/>
      <c r="D1189" s="21" t="str">
        <f>IF(C1189="","",IFERROR(INDEX(Deviz!$C$5:$C$204,MATCH(C1189,Deviz!$B$5:$B$204,0)),""))</f>
        <v/>
      </c>
      <c r="E1189" s="22" t="str">
        <f>IF(C1189="","",IFERROR(INDEX(Deviz!$D$5:$D$204,MATCH(C1189,Deviz!$B$5:$B$204,0)),""))</f>
        <v/>
      </c>
      <c r="F1189" s="23" t="str">
        <f>IF(C1189="","",IFERROR(INDEX(Deviz!$F$5:$F$204,MATCH(C1189,Deviz!$B$5:$B$204,0)),""))</f>
        <v/>
      </c>
      <c r="G1189" s="24"/>
      <c r="H1189" s="23" t="str">
        <f t="shared" si="18"/>
        <v/>
      </c>
      <c r="I1189" s="20"/>
      <c r="J1189" s="25"/>
      <c r="K1189" s="26" t="str">
        <f>IF(B1189="","",TRIM(IF(AND(C1189&lt;&gt;"",D1189=""),"Cod inexistent în deviz. ","")&amp;IF(N(G1189)&lt;=0,"Lipsește cantitatea. ","")&amp;IF(I1189&lt;&gt;"Da","Neconfirmat de beneficiar. ","")&amp;IF(AND(C1189&lt;&gt;"",D1189&lt;&gt;""),IF(AND(INDEX(Deviz!$H$5:$H$204,MATCH(C1189,Deviz!$B$5:$B$204,0))="Suplimentar",INDEX(Deviz!$I$5:$I$204,MATCH(C1189,Deviz!$B$5:$B$204,0))&lt;&gt;"Da"),"Suplimentar neaprobat. ",""),"")))</f>
        <v/>
      </c>
    </row>
    <row r="1190" spans="1:11" x14ac:dyDescent="0.2">
      <c r="A1190" s="1" t="str">
        <f>IF(B1190="","",B1190&amp;"|"&amp;COUNTIF(INDEX($B:$B,5):B1190,B1190))</f>
        <v/>
      </c>
      <c r="B1190" s="20"/>
      <c r="C1190" s="20"/>
      <c r="D1190" s="21" t="str">
        <f>IF(C1190="","",IFERROR(INDEX(Deviz!$C$5:$C$204,MATCH(C1190,Deviz!$B$5:$B$204,0)),""))</f>
        <v/>
      </c>
      <c r="E1190" s="22" t="str">
        <f>IF(C1190="","",IFERROR(INDEX(Deviz!$D$5:$D$204,MATCH(C1190,Deviz!$B$5:$B$204,0)),""))</f>
        <v/>
      </c>
      <c r="F1190" s="23" t="str">
        <f>IF(C1190="","",IFERROR(INDEX(Deviz!$F$5:$F$204,MATCH(C1190,Deviz!$B$5:$B$204,0)),""))</f>
        <v/>
      </c>
      <c r="G1190" s="24"/>
      <c r="H1190" s="23" t="str">
        <f t="shared" si="18"/>
        <v/>
      </c>
      <c r="I1190" s="20"/>
      <c r="J1190" s="25"/>
      <c r="K1190" s="26" t="str">
        <f>IF(B1190="","",TRIM(IF(AND(C1190&lt;&gt;"",D1190=""),"Cod inexistent în deviz. ","")&amp;IF(N(G1190)&lt;=0,"Lipsește cantitatea. ","")&amp;IF(I1190&lt;&gt;"Da","Neconfirmat de beneficiar. ","")&amp;IF(AND(C1190&lt;&gt;"",D1190&lt;&gt;""),IF(AND(INDEX(Deviz!$H$5:$H$204,MATCH(C1190,Deviz!$B$5:$B$204,0))="Suplimentar",INDEX(Deviz!$I$5:$I$204,MATCH(C1190,Deviz!$B$5:$B$204,0))&lt;&gt;"Da"),"Suplimentar neaprobat. ",""),"")))</f>
        <v/>
      </c>
    </row>
    <row r="1191" spans="1:11" x14ac:dyDescent="0.2">
      <c r="A1191" s="1" t="str">
        <f>IF(B1191="","",B1191&amp;"|"&amp;COUNTIF(INDEX($B:$B,5):B1191,B1191))</f>
        <v/>
      </c>
      <c r="B1191" s="20"/>
      <c r="C1191" s="20"/>
      <c r="D1191" s="21" t="str">
        <f>IF(C1191="","",IFERROR(INDEX(Deviz!$C$5:$C$204,MATCH(C1191,Deviz!$B$5:$B$204,0)),""))</f>
        <v/>
      </c>
      <c r="E1191" s="22" t="str">
        <f>IF(C1191="","",IFERROR(INDEX(Deviz!$D$5:$D$204,MATCH(C1191,Deviz!$B$5:$B$204,0)),""))</f>
        <v/>
      </c>
      <c r="F1191" s="23" t="str">
        <f>IF(C1191="","",IFERROR(INDEX(Deviz!$F$5:$F$204,MATCH(C1191,Deviz!$B$5:$B$204,0)),""))</f>
        <v/>
      </c>
      <c r="G1191" s="24"/>
      <c r="H1191" s="23" t="str">
        <f t="shared" si="18"/>
        <v/>
      </c>
      <c r="I1191" s="20"/>
      <c r="J1191" s="25"/>
      <c r="K1191" s="26" t="str">
        <f>IF(B1191="","",TRIM(IF(AND(C1191&lt;&gt;"",D1191=""),"Cod inexistent în deviz. ","")&amp;IF(N(G1191)&lt;=0,"Lipsește cantitatea. ","")&amp;IF(I1191&lt;&gt;"Da","Neconfirmat de beneficiar. ","")&amp;IF(AND(C1191&lt;&gt;"",D1191&lt;&gt;""),IF(AND(INDEX(Deviz!$H$5:$H$204,MATCH(C1191,Deviz!$B$5:$B$204,0))="Suplimentar",INDEX(Deviz!$I$5:$I$204,MATCH(C1191,Deviz!$B$5:$B$204,0))&lt;&gt;"Da"),"Suplimentar neaprobat. ",""),"")))</f>
        <v/>
      </c>
    </row>
    <row r="1192" spans="1:11" x14ac:dyDescent="0.2">
      <c r="A1192" s="1" t="str">
        <f>IF(B1192="","",B1192&amp;"|"&amp;COUNTIF(INDEX($B:$B,5):B1192,B1192))</f>
        <v/>
      </c>
      <c r="B1192" s="20"/>
      <c r="C1192" s="20"/>
      <c r="D1192" s="21" t="str">
        <f>IF(C1192="","",IFERROR(INDEX(Deviz!$C$5:$C$204,MATCH(C1192,Deviz!$B$5:$B$204,0)),""))</f>
        <v/>
      </c>
      <c r="E1192" s="22" t="str">
        <f>IF(C1192="","",IFERROR(INDEX(Deviz!$D$5:$D$204,MATCH(C1192,Deviz!$B$5:$B$204,0)),""))</f>
        <v/>
      </c>
      <c r="F1192" s="23" t="str">
        <f>IF(C1192="","",IFERROR(INDEX(Deviz!$F$5:$F$204,MATCH(C1192,Deviz!$B$5:$B$204,0)),""))</f>
        <v/>
      </c>
      <c r="G1192" s="24"/>
      <c r="H1192" s="23" t="str">
        <f t="shared" si="18"/>
        <v/>
      </c>
      <c r="I1192" s="20"/>
      <c r="J1192" s="25"/>
      <c r="K1192" s="26" t="str">
        <f>IF(B1192="","",TRIM(IF(AND(C1192&lt;&gt;"",D1192=""),"Cod inexistent în deviz. ","")&amp;IF(N(G1192)&lt;=0,"Lipsește cantitatea. ","")&amp;IF(I1192&lt;&gt;"Da","Neconfirmat de beneficiar. ","")&amp;IF(AND(C1192&lt;&gt;"",D1192&lt;&gt;""),IF(AND(INDEX(Deviz!$H$5:$H$204,MATCH(C1192,Deviz!$B$5:$B$204,0))="Suplimentar",INDEX(Deviz!$I$5:$I$204,MATCH(C1192,Deviz!$B$5:$B$204,0))&lt;&gt;"Da"),"Suplimentar neaprobat. ",""),"")))</f>
        <v/>
      </c>
    </row>
    <row r="1193" spans="1:11" x14ac:dyDescent="0.2">
      <c r="A1193" s="1" t="str">
        <f>IF(B1193="","",B1193&amp;"|"&amp;COUNTIF(INDEX($B:$B,5):B1193,B1193))</f>
        <v/>
      </c>
      <c r="B1193" s="20"/>
      <c r="C1193" s="20"/>
      <c r="D1193" s="21" t="str">
        <f>IF(C1193="","",IFERROR(INDEX(Deviz!$C$5:$C$204,MATCH(C1193,Deviz!$B$5:$B$204,0)),""))</f>
        <v/>
      </c>
      <c r="E1193" s="22" t="str">
        <f>IF(C1193="","",IFERROR(INDEX(Deviz!$D$5:$D$204,MATCH(C1193,Deviz!$B$5:$B$204,0)),""))</f>
        <v/>
      </c>
      <c r="F1193" s="23" t="str">
        <f>IF(C1193="","",IFERROR(INDEX(Deviz!$F$5:$F$204,MATCH(C1193,Deviz!$B$5:$B$204,0)),""))</f>
        <v/>
      </c>
      <c r="G1193" s="24"/>
      <c r="H1193" s="23" t="str">
        <f t="shared" si="18"/>
        <v/>
      </c>
      <c r="I1193" s="20"/>
      <c r="J1193" s="25"/>
      <c r="K1193" s="26" t="str">
        <f>IF(B1193="","",TRIM(IF(AND(C1193&lt;&gt;"",D1193=""),"Cod inexistent în deviz. ","")&amp;IF(N(G1193)&lt;=0,"Lipsește cantitatea. ","")&amp;IF(I1193&lt;&gt;"Da","Neconfirmat de beneficiar. ","")&amp;IF(AND(C1193&lt;&gt;"",D1193&lt;&gt;""),IF(AND(INDEX(Deviz!$H$5:$H$204,MATCH(C1193,Deviz!$B$5:$B$204,0))="Suplimentar",INDEX(Deviz!$I$5:$I$204,MATCH(C1193,Deviz!$B$5:$B$204,0))&lt;&gt;"Da"),"Suplimentar neaprobat. ",""),"")))</f>
        <v/>
      </c>
    </row>
    <row r="1194" spans="1:11" x14ac:dyDescent="0.2">
      <c r="A1194" s="1" t="str">
        <f>IF(B1194="","",B1194&amp;"|"&amp;COUNTIF(INDEX($B:$B,5):B1194,B1194))</f>
        <v/>
      </c>
      <c r="B1194" s="20"/>
      <c r="C1194" s="20"/>
      <c r="D1194" s="21" t="str">
        <f>IF(C1194="","",IFERROR(INDEX(Deviz!$C$5:$C$204,MATCH(C1194,Deviz!$B$5:$B$204,0)),""))</f>
        <v/>
      </c>
      <c r="E1194" s="22" t="str">
        <f>IF(C1194="","",IFERROR(INDEX(Deviz!$D$5:$D$204,MATCH(C1194,Deviz!$B$5:$B$204,0)),""))</f>
        <v/>
      </c>
      <c r="F1194" s="23" t="str">
        <f>IF(C1194="","",IFERROR(INDEX(Deviz!$F$5:$F$204,MATCH(C1194,Deviz!$B$5:$B$204,0)),""))</f>
        <v/>
      </c>
      <c r="G1194" s="24"/>
      <c r="H1194" s="23" t="str">
        <f t="shared" si="18"/>
        <v/>
      </c>
      <c r="I1194" s="20"/>
      <c r="J1194" s="25"/>
      <c r="K1194" s="26" t="str">
        <f>IF(B1194="","",TRIM(IF(AND(C1194&lt;&gt;"",D1194=""),"Cod inexistent în deviz. ","")&amp;IF(N(G1194)&lt;=0,"Lipsește cantitatea. ","")&amp;IF(I1194&lt;&gt;"Da","Neconfirmat de beneficiar. ","")&amp;IF(AND(C1194&lt;&gt;"",D1194&lt;&gt;""),IF(AND(INDEX(Deviz!$H$5:$H$204,MATCH(C1194,Deviz!$B$5:$B$204,0))="Suplimentar",INDEX(Deviz!$I$5:$I$204,MATCH(C1194,Deviz!$B$5:$B$204,0))&lt;&gt;"Da"),"Suplimentar neaprobat. ",""),"")))</f>
        <v/>
      </c>
    </row>
    <row r="1195" spans="1:11" x14ac:dyDescent="0.2">
      <c r="A1195" s="1" t="str">
        <f>IF(B1195="","",B1195&amp;"|"&amp;COUNTIF(INDEX($B:$B,5):B1195,B1195))</f>
        <v/>
      </c>
      <c r="B1195" s="20"/>
      <c r="C1195" s="20"/>
      <c r="D1195" s="21" t="str">
        <f>IF(C1195="","",IFERROR(INDEX(Deviz!$C$5:$C$204,MATCH(C1195,Deviz!$B$5:$B$204,0)),""))</f>
        <v/>
      </c>
      <c r="E1195" s="22" t="str">
        <f>IF(C1195="","",IFERROR(INDEX(Deviz!$D$5:$D$204,MATCH(C1195,Deviz!$B$5:$B$204,0)),""))</f>
        <v/>
      </c>
      <c r="F1195" s="23" t="str">
        <f>IF(C1195="","",IFERROR(INDEX(Deviz!$F$5:$F$204,MATCH(C1195,Deviz!$B$5:$B$204,0)),""))</f>
        <v/>
      </c>
      <c r="G1195" s="24"/>
      <c r="H1195" s="23" t="str">
        <f t="shared" si="18"/>
        <v/>
      </c>
      <c r="I1195" s="20"/>
      <c r="J1195" s="25"/>
      <c r="K1195" s="26" t="str">
        <f>IF(B1195="","",TRIM(IF(AND(C1195&lt;&gt;"",D1195=""),"Cod inexistent în deviz. ","")&amp;IF(N(G1195)&lt;=0,"Lipsește cantitatea. ","")&amp;IF(I1195&lt;&gt;"Da","Neconfirmat de beneficiar. ","")&amp;IF(AND(C1195&lt;&gt;"",D1195&lt;&gt;""),IF(AND(INDEX(Deviz!$H$5:$H$204,MATCH(C1195,Deviz!$B$5:$B$204,0))="Suplimentar",INDEX(Deviz!$I$5:$I$204,MATCH(C1195,Deviz!$B$5:$B$204,0))&lt;&gt;"Da"),"Suplimentar neaprobat. ",""),"")))</f>
        <v/>
      </c>
    </row>
    <row r="1196" spans="1:11" x14ac:dyDescent="0.2">
      <c r="A1196" s="1" t="str">
        <f>IF(B1196="","",B1196&amp;"|"&amp;COUNTIF(INDEX($B:$B,5):B1196,B1196))</f>
        <v/>
      </c>
      <c r="B1196" s="20"/>
      <c r="C1196" s="20"/>
      <c r="D1196" s="21" t="str">
        <f>IF(C1196="","",IFERROR(INDEX(Deviz!$C$5:$C$204,MATCH(C1196,Deviz!$B$5:$B$204,0)),""))</f>
        <v/>
      </c>
      <c r="E1196" s="22" t="str">
        <f>IF(C1196="","",IFERROR(INDEX(Deviz!$D$5:$D$204,MATCH(C1196,Deviz!$B$5:$B$204,0)),""))</f>
        <v/>
      </c>
      <c r="F1196" s="23" t="str">
        <f>IF(C1196="","",IFERROR(INDEX(Deviz!$F$5:$F$204,MATCH(C1196,Deviz!$B$5:$B$204,0)),""))</f>
        <v/>
      </c>
      <c r="G1196" s="24"/>
      <c r="H1196" s="23" t="str">
        <f t="shared" si="18"/>
        <v/>
      </c>
      <c r="I1196" s="20"/>
      <c r="J1196" s="25"/>
      <c r="K1196" s="26" t="str">
        <f>IF(B1196="","",TRIM(IF(AND(C1196&lt;&gt;"",D1196=""),"Cod inexistent în deviz. ","")&amp;IF(N(G1196)&lt;=0,"Lipsește cantitatea. ","")&amp;IF(I1196&lt;&gt;"Da","Neconfirmat de beneficiar. ","")&amp;IF(AND(C1196&lt;&gt;"",D1196&lt;&gt;""),IF(AND(INDEX(Deviz!$H$5:$H$204,MATCH(C1196,Deviz!$B$5:$B$204,0))="Suplimentar",INDEX(Deviz!$I$5:$I$204,MATCH(C1196,Deviz!$B$5:$B$204,0))&lt;&gt;"Da"),"Suplimentar neaprobat. ",""),"")))</f>
        <v/>
      </c>
    </row>
    <row r="1197" spans="1:11" x14ac:dyDescent="0.2">
      <c r="A1197" s="1" t="str">
        <f>IF(B1197="","",B1197&amp;"|"&amp;COUNTIF(INDEX($B:$B,5):B1197,B1197))</f>
        <v/>
      </c>
      <c r="B1197" s="20"/>
      <c r="C1197" s="20"/>
      <c r="D1197" s="21" t="str">
        <f>IF(C1197="","",IFERROR(INDEX(Deviz!$C$5:$C$204,MATCH(C1197,Deviz!$B$5:$B$204,0)),""))</f>
        <v/>
      </c>
      <c r="E1197" s="22" t="str">
        <f>IF(C1197="","",IFERROR(INDEX(Deviz!$D$5:$D$204,MATCH(C1197,Deviz!$B$5:$B$204,0)),""))</f>
        <v/>
      </c>
      <c r="F1197" s="23" t="str">
        <f>IF(C1197="","",IFERROR(INDEX(Deviz!$F$5:$F$204,MATCH(C1197,Deviz!$B$5:$B$204,0)),""))</f>
        <v/>
      </c>
      <c r="G1197" s="24"/>
      <c r="H1197" s="23" t="str">
        <f t="shared" si="18"/>
        <v/>
      </c>
      <c r="I1197" s="20"/>
      <c r="J1197" s="25"/>
      <c r="K1197" s="26" t="str">
        <f>IF(B1197="","",TRIM(IF(AND(C1197&lt;&gt;"",D1197=""),"Cod inexistent în deviz. ","")&amp;IF(N(G1197)&lt;=0,"Lipsește cantitatea. ","")&amp;IF(I1197&lt;&gt;"Da","Neconfirmat de beneficiar. ","")&amp;IF(AND(C1197&lt;&gt;"",D1197&lt;&gt;""),IF(AND(INDEX(Deviz!$H$5:$H$204,MATCH(C1197,Deviz!$B$5:$B$204,0))="Suplimentar",INDEX(Deviz!$I$5:$I$204,MATCH(C1197,Deviz!$B$5:$B$204,0))&lt;&gt;"Da"),"Suplimentar neaprobat. ",""),"")))</f>
        <v/>
      </c>
    </row>
    <row r="1198" spans="1:11" x14ac:dyDescent="0.2">
      <c r="A1198" s="1" t="str">
        <f>IF(B1198="","",B1198&amp;"|"&amp;COUNTIF(INDEX($B:$B,5):B1198,B1198))</f>
        <v/>
      </c>
      <c r="B1198" s="20"/>
      <c r="C1198" s="20"/>
      <c r="D1198" s="21" t="str">
        <f>IF(C1198="","",IFERROR(INDEX(Deviz!$C$5:$C$204,MATCH(C1198,Deviz!$B$5:$B$204,0)),""))</f>
        <v/>
      </c>
      <c r="E1198" s="22" t="str">
        <f>IF(C1198="","",IFERROR(INDEX(Deviz!$D$5:$D$204,MATCH(C1198,Deviz!$B$5:$B$204,0)),""))</f>
        <v/>
      </c>
      <c r="F1198" s="23" t="str">
        <f>IF(C1198="","",IFERROR(INDEX(Deviz!$F$5:$F$204,MATCH(C1198,Deviz!$B$5:$B$204,0)),""))</f>
        <v/>
      </c>
      <c r="G1198" s="24"/>
      <c r="H1198" s="23" t="str">
        <f t="shared" si="18"/>
        <v/>
      </c>
      <c r="I1198" s="20"/>
      <c r="J1198" s="25"/>
      <c r="K1198" s="26" t="str">
        <f>IF(B1198="","",TRIM(IF(AND(C1198&lt;&gt;"",D1198=""),"Cod inexistent în deviz. ","")&amp;IF(N(G1198)&lt;=0,"Lipsește cantitatea. ","")&amp;IF(I1198&lt;&gt;"Da","Neconfirmat de beneficiar. ","")&amp;IF(AND(C1198&lt;&gt;"",D1198&lt;&gt;""),IF(AND(INDEX(Deviz!$H$5:$H$204,MATCH(C1198,Deviz!$B$5:$B$204,0))="Suplimentar",INDEX(Deviz!$I$5:$I$204,MATCH(C1198,Deviz!$B$5:$B$204,0))&lt;&gt;"Da"),"Suplimentar neaprobat. ",""),"")))</f>
        <v/>
      </c>
    </row>
    <row r="1199" spans="1:11" x14ac:dyDescent="0.2">
      <c r="A1199" s="1" t="str">
        <f>IF(B1199="","",B1199&amp;"|"&amp;COUNTIF(INDEX($B:$B,5):B1199,B1199))</f>
        <v/>
      </c>
      <c r="B1199" s="20"/>
      <c r="C1199" s="20"/>
      <c r="D1199" s="21" t="str">
        <f>IF(C1199="","",IFERROR(INDEX(Deviz!$C$5:$C$204,MATCH(C1199,Deviz!$B$5:$B$204,0)),""))</f>
        <v/>
      </c>
      <c r="E1199" s="22" t="str">
        <f>IF(C1199="","",IFERROR(INDEX(Deviz!$D$5:$D$204,MATCH(C1199,Deviz!$B$5:$B$204,0)),""))</f>
        <v/>
      </c>
      <c r="F1199" s="23" t="str">
        <f>IF(C1199="","",IFERROR(INDEX(Deviz!$F$5:$F$204,MATCH(C1199,Deviz!$B$5:$B$204,0)),""))</f>
        <v/>
      </c>
      <c r="G1199" s="24"/>
      <c r="H1199" s="23" t="str">
        <f t="shared" si="18"/>
        <v/>
      </c>
      <c r="I1199" s="20"/>
      <c r="J1199" s="25"/>
      <c r="K1199" s="26" t="str">
        <f>IF(B1199="","",TRIM(IF(AND(C1199&lt;&gt;"",D1199=""),"Cod inexistent în deviz. ","")&amp;IF(N(G1199)&lt;=0,"Lipsește cantitatea. ","")&amp;IF(I1199&lt;&gt;"Da","Neconfirmat de beneficiar. ","")&amp;IF(AND(C1199&lt;&gt;"",D1199&lt;&gt;""),IF(AND(INDEX(Deviz!$H$5:$H$204,MATCH(C1199,Deviz!$B$5:$B$204,0))="Suplimentar",INDEX(Deviz!$I$5:$I$204,MATCH(C1199,Deviz!$B$5:$B$204,0))&lt;&gt;"Da"),"Suplimentar neaprobat. ",""),"")))</f>
        <v/>
      </c>
    </row>
    <row r="1200" spans="1:11" x14ac:dyDescent="0.2">
      <c r="A1200" s="1" t="str">
        <f>IF(B1200="","",B1200&amp;"|"&amp;COUNTIF(INDEX($B:$B,5):B1200,B1200))</f>
        <v/>
      </c>
      <c r="B1200" s="20"/>
      <c r="C1200" s="20"/>
      <c r="D1200" s="21" t="str">
        <f>IF(C1200="","",IFERROR(INDEX(Deviz!$C$5:$C$204,MATCH(C1200,Deviz!$B$5:$B$204,0)),""))</f>
        <v/>
      </c>
      <c r="E1200" s="22" t="str">
        <f>IF(C1200="","",IFERROR(INDEX(Deviz!$D$5:$D$204,MATCH(C1200,Deviz!$B$5:$B$204,0)),""))</f>
        <v/>
      </c>
      <c r="F1200" s="23" t="str">
        <f>IF(C1200="","",IFERROR(INDEX(Deviz!$F$5:$F$204,MATCH(C1200,Deviz!$B$5:$B$204,0)),""))</f>
        <v/>
      </c>
      <c r="G1200" s="24"/>
      <c r="H1200" s="23" t="str">
        <f t="shared" si="18"/>
        <v/>
      </c>
      <c r="I1200" s="20"/>
      <c r="J1200" s="25"/>
      <c r="K1200" s="26" t="str">
        <f>IF(B1200="","",TRIM(IF(AND(C1200&lt;&gt;"",D1200=""),"Cod inexistent în deviz. ","")&amp;IF(N(G1200)&lt;=0,"Lipsește cantitatea. ","")&amp;IF(I1200&lt;&gt;"Da","Neconfirmat de beneficiar. ","")&amp;IF(AND(C1200&lt;&gt;"",D1200&lt;&gt;""),IF(AND(INDEX(Deviz!$H$5:$H$204,MATCH(C1200,Deviz!$B$5:$B$204,0))="Suplimentar",INDEX(Deviz!$I$5:$I$204,MATCH(C1200,Deviz!$B$5:$B$204,0))&lt;&gt;"Da"),"Suplimentar neaprobat. ",""),"")))</f>
        <v/>
      </c>
    </row>
    <row r="1201" spans="1:11" x14ac:dyDescent="0.2">
      <c r="A1201" s="1" t="str">
        <f>IF(B1201="","",B1201&amp;"|"&amp;COUNTIF(INDEX($B:$B,5):B1201,B1201))</f>
        <v/>
      </c>
      <c r="B1201" s="20"/>
      <c r="C1201" s="20"/>
      <c r="D1201" s="21" t="str">
        <f>IF(C1201="","",IFERROR(INDEX(Deviz!$C$5:$C$204,MATCH(C1201,Deviz!$B$5:$B$204,0)),""))</f>
        <v/>
      </c>
      <c r="E1201" s="22" t="str">
        <f>IF(C1201="","",IFERROR(INDEX(Deviz!$D$5:$D$204,MATCH(C1201,Deviz!$B$5:$B$204,0)),""))</f>
        <v/>
      </c>
      <c r="F1201" s="23" t="str">
        <f>IF(C1201="","",IFERROR(INDEX(Deviz!$F$5:$F$204,MATCH(C1201,Deviz!$B$5:$B$204,0)),""))</f>
        <v/>
      </c>
      <c r="G1201" s="24"/>
      <c r="H1201" s="23" t="str">
        <f t="shared" si="18"/>
        <v/>
      </c>
      <c r="I1201" s="20"/>
      <c r="J1201" s="25"/>
      <c r="K1201" s="26" t="str">
        <f>IF(B1201="","",TRIM(IF(AND(C1201&lt;&gt;"",D1201=""),"Cod inexistent în deviz. ","")&amp;IF(N(G1201)&lt;=0,"Lipsește cantitatea. ","")&amp;IF(I1201&lt;&gt;"Da","Neconfirmat de beneficiar. ","")&amp;IF(AND(C1201&lt;&gt;"",D1201&lt;&gt;""),IF(AND(INDEX(Deviz!$H$5:$H$204,MATCH(C1201,Deviz!$B$5:$B$204,0))="Suplimentar",INDEX(Deviz!$I$5:$I$204,MATCH(C1201,Deviz!$B$5:$B$204,0))&lt;&gt;"Da"),"Suplimentar neaprobat. ",""),"")))</f>
        <v/>
      </c>
    </row>
    <row r="1202" spans="1:11" x14ac:dyDescent="0.2">
      <c r="A1202" s="1" t="str">
        <f>IF(B1202="","",B1202&amp;"|"&amp;COUNTIF(INDEX($B:$B,5):B1202,B1202))</f>
        <v/>
      </c>
      <c r="B1202" s="20"/>
      <c r="C1202" s="20"/>
      <c r="D1202" s="21" t="str">
        <f>IF(C1202="","",IFERROR(INDEX(Deviz!$C$5:$C$204,MATCH(C1202,Deviz!$B$5:$B$204,0)),""))</f>
        <v/>
      </c>
      <c r="E1202" s="22" t="str">
        <f>IF(C1202="","",IFERROR(INDEX(Deviz!$D$5:$D$204,MATCH(C1202,Deviz!$B$5:$B$204,0)),""))</f>
        <v/>
      </c>
      <c r="F1202" s="23" t="str">
        <f>IF(C1202="","",IFERROR(INDEX(Deviz!$F$5:$F$204,MATCH(C1202,Deviz!$B$5:$B$204,0)),""))</f>
        <v/>
      </c>
      <c r="G1202" s="24"/>
      <c r="H1202" s="23" t="str">
        <f t="shared" si="18"/>
        <v/>
      </c>
      <c r="I1202" s="20"/>
      <c r="J1202" s="25"/>
      <c r="K1202" s="26" t="str">
        <f>IF(B1202="","",TRIM(IF(AND(C1202&lt;&gt;"",D1202=""),"Cod inexistent în deviz. ","")&amp;IF(N(G1202)&lt;=0,"Lipsește cantitatea. ","")&amp;IF(I1202&lt;&gt;"Da","Neconfirmat de beneficiar. ","")&amp;IF(AND(C1202&lt;&gt;"",D1202&lt;&gt;""),IF(AND(INDEX(Deviz!$H$5:$H$204,MATCH(C1202,Deviz!$B$5:$B$204,0))="Suplimentar",INDEX(Deviz!$I$5:$I$204,MATCH(C1202,Deviz!$B$5:$B$204,0))&lt;&gt;"Da"),"Suplimentar neaprobat. ",""),"")))</f>
        <v/>
      </c>
    </row>
    <row r="1203" spans="1:11" x14ac:dyDescent="0.2">
      <c r="A1203" s="1" t="str">
        <f>IF(B1203="","",B1203&amp;"|"&amp;COUNTIF(INDEX($B:$B,5):B1203,B1203))</f>
        <v/>
      </c>
      <c r="B1203" s="20"/>
      <c r="C1203" s="20"/>
      <c r="D1203" s="21" t="str">
        <f>IF(C1203="","",IFERROR(INDEX(Deviz!$C$5:$C$204,MATCH(C1203,Deviz!$B$5:$B$204,0)),""))</f>
        <v/>
      </c>
      <c r="E1203" s="22" t="str">
        <f>IF(C1203="","",IFERROR(INDEX(Deviz!$D$5:$D$204,MATCH(C1203,Deviz!$B$5:$B$204,0)),""))</f>
        <v/>
      </c>
      <c r="F1203" s="23" t="str">
        <f>IF(C1203="","",IFERROR(INDEX(Deviz!$F$5:$F$204,MATCH(C1203,Deviz!$B$5:$B$204,0)),""))</f>
        <v/>
      </c>
      <c r="G1203" s="24"/>
      <c r="H1203" s="23" t="str">
        <f t="shared" si="18"/>
        <v/>
      </c>
      <c r="I1203" s="20"/>
      <c r="J1203" s="25"/>
      <c r="K1203" s="26" t="str">
        <f>IF(B1203="","",TRIM(IF(AND(C1203&lt;&gt;"",D1203=""),"Cod inexistent în deviz. ","")&amp;IF(N(G1203)&lt;=0,"Lipsește cantitatea. ","")&amp;IF(I1203&lt;&gt;"Da","Neconfirmat de beneficiar. ","")&amp;IF(AND(C1203&lt;&gt;"",D1203&lt;&gt;""),IF(AND(INDEX(Deviz!$H$5:$H$204,MATCH(C1203,Deviz!$B$5:$B$204,0))="Suplimentar",INDEX(Deviz!$I$5:$I$204,MATCH(C1203,Deviz!$B$5:$B$204,0))&lt;&gt;"Da"),"Suplimentar neaprobat. ",""),"")))</f>
        <v/>
      </c>
    </row>
    <row r="1204" spans="1:11" x14ac:dyDescent="0.2">
      <c r="A1204" s="1" t="str">
        <f>IF(B1204="","",B1204&amp;"|"&amp;COUNTIF(INDEX($B:$B,5):B1204,B1204))</f>
        <v/>
      </c>
      <c r="B1204" s="20"/>
      <c r="C1204" s="20"/>
      <c r="D1204" s="21" t="str">
        <f>IF(C1204="","",IFERROR(INDEX(Deviz!$C$5:$C$204,MATCH(C1204,Deviz!$B$5:$B$204,0)),""))</f>
        <v/>
      </c>
      <c r="E1204" s="22" t="str">
        <f>IF(C1204="","",IFERROR(INDEX(Deviz!$D$5:$D$204,MATCH(C1204,Deviz!$B$5:$B$204,0)),""))</f>
        <v/>
      </c>
      <c r="F1204" s="23" t="str">
        <f>IF(C1204="","",IFERROR(INDEX(Deviz!$F$5:$F$204,MATCH(C1204,Deviz!$B$5:$B$204,0)),""))</f>
        <v/>
      </c>
      <c r="G1204" s="24"/>
      <c r="H1204" s="23" t="str">
        <f t="shared" si="18"/>
        <v/>
      </c>
      <c r="I1204" s="20"/>
      <c r="J1204" s="25"/>
      <c r="K1204" s="26" t="str">
        <f>IF(B1204="","",TRIM(IF(AND(C1204&lt;&gt;"",D1204=""),"Cod inexistent în deviz. ","")&amp;IF(N(G1204)&lt;=0,"Lipsește cantitatea. ","")&amp;IF(I1204&lt;&gt;"Da","Neconfirmat de beneficiar. ","")&amp;IF(AND(C1204&lt;&gt;"",D1204&lt;&gt;""),IF(AND(INDEX(Deviz!$H$5:$H$204,MATCH(C1204,Deviz!$B$5:$B$204,0))="Suplimentar",INDEX(Deviz!$I$5:$I$204,MATCH(C1204,Deviz!$B$5:$B$204,0))&lt;&gt;"Da"),"Suplimentar neaprobat. ",""),"")))</f>
        <v/>
      </c>
    </row>
    <row r="1205" spans="1:11" x14ac:dyDescent="0.2">
      <c r="A1205" s="1" t="str">
        <f>IF(B1205="","",B1205&amp;"|"&amp;COUNTIF(INDEX($B:$B,5):B1205,B1205))</f>
        <v/>
      </c>
      <c r="B1205" s="20"/>
      <c r="C1205" s="20"/>
      <c r="D1205" s="21" t="str">
        <f>IF(C1205="","",IFERROR(INDEX(Deviz!$C$5:$C$204,MATCH(C1205,Deviz!$B$5:$B$204,0)),""))</f>
        <v/>
      </c>
      <c r="E1205" s="22" t="str">
        <f>IF(C1205="","",IFERROR(INDEX(Deviz!$D$5:$D$204,MATCH(C1205,Deviz!$B$5:$B$204,0)),""))</f>
        <v/>
      </c>
      <c r="F1205" s="23" t="str">
        <f>IF(C1205="","",IFERROR(INDEX(Deviz!$F$5:$F$204,MATCH(C1205,Deviz!$B$5:$B$204,0)),""))</f>
        <v/>
      </c>
      <c r="G1205" s="24"/>
      <c r="H1205" s="23" t="str">
        <f t="shared" si="18"/>
        <v/>
      </c>
      <c r="I1205" s="20"/>
      <c r="J1205" s="25"/>
      <c r="K1205" s="26" t="str">
        <f>IF(B1205="","",TRIM(IF(AND(C1205&lt;&gt;"",D1205=""),"Cod inexistent în deviz. ","")&amp;IF(N(G1205)&lt;=0,"Lipsește cantitatea. ","")&amp;IF(I1205&lt;&gt;"Da","Neconfirmat de beneficiar. ","")&amp;IF(AND(C1205&lt;&gt;"",D1205&lt;&gt;""),IF(AND(INDEX(Deviz!$H$5:$H$204,MATCH(C1205,Deviz!$B$5:$B$204,0))="Suplimentar",INDEX(Deviz!$I$5:$I$204,MATCH(C1205,Deviz!$B$5:$B$204,0))&lt;&gt;"Da"),"Suplimentar neaprobat. ",""),"")))</f>
        <v/>
      </c>
    </row>
    <row r="1206" spans="1:11" x14ac:dyDescent="0.2">
      <c r="A1206" s="1" t="str">
        <f>IF(B1206="","",B1206&amp;"|"&amp;COUNTIF(INDEX($B:$B,5):B1206,B1206))</f>
        <v/>
      </c>
      <c r="B1206" s="20"/>
      <c r="C1206" s="20"/>
      <c r="D1206" s="21" t="str">
        <f>IF(C1206="","",IFERROR(INDEX(Deviz!$C$5:$C$204,MATCH(C1206,Deviz!$B$5:$B$204,0)),""))</f>
        <v/>
      </c>
      <c r="E1206" s="22" t="str">
        <f>IF(C1206="","",IFERROR(INDEX(Deviz!$D$5:$D$204,MATCH(C1206,Deviz!$B$5:$B$204,0)),""))</f>
        <v/>
      </c>
      <c r="F1206" s="23" t="str">
        <f>IF(C1206="","",IFERROR(INDEX(Deviz!$F$5:$F$204,MATCH(C1206,Deviz!$B$5:$B$204,0)),""))</f>
        <v/>
      </c>
      <c r="G1206" s="24"/>
      <c r="H1206" s="23" t="str">
        <f t="shared" si="18"/>
        <v/>
      </c>
      <c r="I1206" s="20"/>
      <c r="J1206" s="25"/>
      <c r="K1206" s="26" t="str">
        <f>IF(B1206="","",TRIM(IF(AND(C1206&lt;&gt;"",D1206=""),"Cod inexistent în deviz. ","")&amp;IF(N(G1206)&lt;=0,"Lipsește cantitatea. ","")&amp;IF(I1206&lt;&gt;"Da","Neconfirmat de beneficiar. ","")&amp;IF(AND(C1206&lt;&gt;"",D1206&lt;&gt;""),IF(AND(INDEX(Deviz!$H$5:$H$204,MATCH(C1206,Deviz!$B$5:$B$204,0))="Suplimentar",INDEX(Deviz!$I$5:$I$204,MATCH(C1206,Deviz!$B$5:$B$204,0))&lt;&gt;"Da"),"Suplimentar neaprobat. ",""),"")))</f>
        <v/>
      </c>
    </row>
    <row r="1207" spans="1:11" x14ac:dyDescent="0.2">
      <c r="A1207" s="1" t="str">
        <f>IF(B1207="","",B1207&amp;"|"&amp;COUNTIF(INDEX($B:$B,5):B1207,B1207))</f>
        <v/>
      </c>
      <c r="B1207" s="20"/>
      <c r="C1207" s="20"/>
      <c r="D1207" s="21" t="str">
        <f>IF(C1207="","",IFERROR(INDEX(Deviz!$C$5:$C$204,MATCH(C1207,Deviz!$B$5:$B$204,0)),""))</f>
        <v/>
      </c>
      <c r="E1207" s="22" t="str">
        <f>IF(C1207="","",IFERROR(INDEX(Deviz!$D$5:$D$204,MATCH(C1207,Deviz!$B$5:$B$204,0)),""))</f>
        <v/>
      </c>
      <c r="F1207" s="23" t="str">
        <f>IF(C1207="","",IFERROR(INDEX(Deviz!$F$5:$F$204,MATCH(C1207,Deviz!$B$5:$B$204,0)),""))</f>
        <v/>
      </c>
      <c r="G1207" s="24"/>
      <c r="H1207" s="23" t="str">
        <f t="shared" si="18"/>
        <v/>
      </c>
      <c r="I1207" s="20"/>
      <c r="J1207" s="25"/>
      <c r="K1207" s="26" t="str">
        <f>IF(B1207="","",TRIM(IF(AND(C1207&lt;&gt;"",D1207=""),"Cod inexistent în deviz. ","")&amp;IF(N(G1207)&lt;=0,"Lipsește cantitatea. ","")&amp;IF(I1207&lt;&gt;"Da","Neconfirmat de beneficiar. ","")&amp;IF(AND(C1207&lt;&gt;"",D1207&lt;&gt;""),IF(AND(INDEX(Deviz!$H$5:$H$204,MATCH(C1207,Deviz!$B$5:$B$204,0))="Suplimentar",INDEX(Deviz!$I$5:$I$204,MATCH(C1207,Deviz!$B$5:$B$204,0))&lt;&gt;"Da"),"Suplimentar neaprobat. ",""),"")))</f>
        <v/>
      </c>
    </row>
    <row r="1208" spans="1:11" x14ac:dyDescent="0.2">
      <c r="A1208" s="1" t="str">
        <f>IF(B1208="","",B1208&amp;"|"&amp;COUNTIF(INDEX($B:$B,5):B1208,B1208))</f>
        <v/>
      </c>
      <c r="B1208" s="20"/>
      <c r="C1208" s="20"/>
      <c r="D1208" s="21" t="str">
        <f>IF(C1208="","",IFERROR(INDEX(Deviz!$C$5:$C$204,MATCH(C1208,Deviz!$B$5:$B$204,0)),""))</f>
        <v/>
      </c>
      <c r="E1208" s="22" t="str">
        <f>IF(C1208="","",IFERROR(INDEX(Deviz!$D$5:$D$204,MATCH(C1208,Deviz!$B$5:$B$204,0)),""))</f>
        <v/>
      </c>
      <c r="F1208" s="23" t="str">
        <f>IF(C1208="","",IFERROR(INDEX(Deviz!$F$5:$F$204,MATCH(C1208,Deviz!$B$5:$B$204,0)),""))</f>
        <v/>
      </c>
      <c r="G1208" s="24"/>
      <c r="H1208" s="23" t="str">
        <f t="shared" si="18"/>
        <v/>
      </c>
      <c r="I1208" s="20"/>
      <c r="J1208" s="25"/>
      <c r="K1208" s="26" t="str">
        <f>IF(B1208="","",TRIM(IF(AND(C1208&lt;&gt;"",D1208=""),"Cod inexistent în deviz. ","")&amp;IF(N(G1208)&lt;=0,"Lipsește cantitatea. ","")&amp;IF(I1208&lt;&gt;"Da","Neconfirmat de beneficiar. ","")&amp;IF(AND(C1208&lt;&gt;"",D1208&lt;&gt;""),IF(AND(INDEX(Deviz!$H$5:$H$204,MATCH(C1208,Deviz!$B$5:$B$204,0))="Suplimentar",INDEX(Deviz!$I$5:$I$204,MATCH(C1208,Deviz!$B$5:$B$204,0))&lt;&gt;"Da"),"Suplimentar neaprobat. ",""),"")))</f>
        <v/>
      </c>
    </row>
    <row r="1209" spans="1:11" x14ac:dyDescent="0.2">
      <c r="A1209" s="1" t="str">
        <f>IF(B1209="","",B1209&amp;"|"&amp;COUNTIF(INDEX($B:$B,5):B1209,B1209))</f>
        <v/>
      </c>
      <c r="B1209" s="20"/>
      <c r="C1209" s="20"/>
      <c r="D1209" s="21" t="str">
        <f>IF(C1209="","",IFERROR(INDEX(Deviz!$C$5:$C$204,MATCH(C1209,Deviz!$B$5:$B$204,0)),""))</f>
        <v/>
      </c>
      <c r="E1209" s="22" t="str">
        <f>IF(C1209="","",IFERROR(INDEX(Deviz!$D$5:$D$204,MATCH(C1209,Deviz!$B$5:$B$204,0)),""))</f>
        <v/>
      </c>
      <c r="F1209" s="23" t="str">
        <f>IF(C1209="","",IFERROR(INDEX(Deviz!$F$5:$F$204,MATCH(C1209,Deviz!$B$5:$B$204,0)),""))</f>
        <v/>
      </c>
      <c r="G1209" s="24"/>
      <c r="H1209" s="23" t="str">
        <f t="shared" si="18"/>
        <v/>
      </c>
      <c r="I1209" s="20"/>
      <c r="J1209" s="25"/>
      <c r="K1209" s="26" t="str">
        <f>IF(B1209="","",TRIM(IF(AND(C1209&lt;&gt;"",D1209=""),"Cod inexistent în deviz. ","")&amp;IF(N(G1209)&lt;=0,"Lipsește cantitatea. ","")&amp;IF(I1209&lt;&gt;"Da","Neconfirmat de beneficiar. ","")&amp;IF(AND(C1209&lt;&gt;"",D1209&lt;&gt;""),IF(AND(INDEX(Deviz!$H$5:$H$204,MATCH(C1209,Deviz!$B$5:$B$204,0))="Suplimentar",INDEX(Deviz!$I$5:$I$204,MATCH(C1209,Deviz!$B$5:$B$204,0))&lt;&gt;"Da"),"Suplimentar neaprobat. ",""),"")))</f>
        <v/>
      </c>
    </row>
    <row r="1210" spans="1:11" x14ac:dyDescent="0.2">
      <c r="A1210" s="1" t="str">
        <f>IF(B1210="","",B1210&amp;"|"&amp;COUNTIF(INDEX($B:$B,5):B1210,B1210))</f>
        <v/>
      </c>
      <c r="B1210" s="20"/>
      <c r="C1210" s="20"/>
      <c r="D1210" s="21" t="str">
        <f>IF(C1210="","",IFERROR(INDEX(Deviz!$C$5:$C$204,MATCH(C1210,Deviz!$B$5:$B$204,0)),""))</f>
        <v/>
      </c>
      <c r="E1210" s="22" t="str">
        <f>IF(C1210="","",IFERROR(INDEX(Deviz!$D$5:$D$204,MATCH(C1210,Deviz!$B$5:$B$204,0)),""))</f>
        <v/>
      </c>
      <c r="F1210" s="23" t="str">
        <f>IF(C1210="","",IFERROR(INDEX(Deviz!$F$5:$F$204,MATCH(C1210,Deviz!$B$5:$B$204,0)),""))</f>
        <v/>
      </c>
      <c r="G1210" s="24"/>
      <c r="H1210" s="23" t="str">
        <f t="shared" si="18"/>
        <v/>
      </c>
      <c r="I1210" s="20"/>
      <c r="J1210" s="25"/>
      <c r="K1210" s="26" t="str">
        <f>IF(B1210="","",TRIM(IF(AND(C1210&lt;&gt;"",D1210=""),"Cod inexistent în deviz. ","")&amp;IF(N(G1210)&lt;=0,"Lipsește cantitatea. ","")&amp;IF(I1210&lt;&gt;"Da","Neconfirmat de beneficiar. ","")&amp;IF(AND(C1210&lt;&gt;"",D1210&lt;&gt;""),IF(AND(INDEX(Deviz!$H$5:$H$204,MATCH(C1210,Deviz!$B$5:$B$204,0))="Suplimentar",INDEX(Deviz!$I$5:$I$204,MATCH(C1210,Deviz!$B$5:$B$204,0))&lt;&gt;"Da"),"Suplimentar neaprobat. ",""),"")))</f>
        <v/>
      </c>
    </row>
    <row r="1211" spans="1:11" x14ac:dyDescent="0.2">
      <c r="A1211" s="1" t="str">
        <f>IF(B1211="","",B1211&amp;"|"&amp;COUNTIF(INDEX($B:$B,5):B1211,B1211))</f>
        <v/>
      </c>
      <c r="B1211" s="20"/>
      <c r="C1211" s="20"/>
      <c r="D1211" s="21" t="str">
        <f>IF(C1211="","",IFERROR(INDEX(Deviz!$C$5:$C$204,MATCH(C1211,Deviz!$B$5:$B$204,0)),""))</f>
        <v/>
      </c>
      <c r="E1211" s="22" t="str">
        <f>IF(C1211="","",IFERROR(INDEX(Deviz!$D$5:$D$204,MATCH(C1211,Deviz!$B$5:$B$204,0)),""))</f>
        <v/>
      </c>
      <c r="F1211" s="23" t="str">
        <f>IF(C1211="","",IFERROR(INDEX(Deviz!$F$5:$F$204,MATCH(C1211,Deviz!$B$5:$B$204,0)),""))</f>
        <v/>
      </c>
      <c r="G1211" s="24"/>
      <c r="H1211" s="23" t="str">
        <f t="shared" si="18"/>
        <v/>
      </c>
      <c r="I1211" s="20"/>
      <c r="J1211" s="25"/>
      <c r="K1211" s="26" t="str">
        <f>IF(B1211="","",TRIM(IF(AND(C1211&lt;&gt;"",D1211=""),"Cod inexistent în deviz. ","")&amp;IF(N(G1211)&lt;=0,"Lipsește cantitatea. ","")&amp;IF(I1211&lt;&gt;"Da","Neconfirmat de beneficiar. ","")&amp;IF(AND(C1211&lt;&gt;"",D1211&lt;&gt;""),IF(AND(INDEX(Deviz!$H$5:$H$204,MATCH(C1211,Deviz!$B$5:$B$204,0))="Suplimentar",INDEX(Deviz!$I$5:$I$204,MATCH(C1211,Deviz!$B$5:$B$204,0))&lt;&gt;"Da"),"Suplimentar neaprobat. ",""),"")))</f>
        <v/>
      </c>
    </row>
    <row r="1212" spans="1:11" x14ac:dyDescent="0.2">
      <c r="A1212" s="1" t="str">
        <f>IF(B1212="","",B1212&amp;"|"&amp;COUNTIF(INDEX($B:$B,5):B1212,B1212))</f>
        <v/>
      </c>
      <c r="B1212" s="20"/>
      <c r="C1212" s="20"/>
      <c r="D1212" s="21" t="str">
        <f>IF(C1212="","",IFERROR(INDEX(Deviz!$C$5:$C$204,MATCH(C1212,Deviz!$B$5:$B$204,0)),""))</f>
        <v/>
      </c>
      <c r="E1212" s="22" t="str">
        <f>IF(C1212="","",IFERROR(INDEX(Deviz!$D$5:$D$204,MATCH(C1212,Deviz!$B$5:$B$204,0)),""))</f>
        <v/>
      </c>
      <c r="F1212" s="23" t="str">
        <f>IF(C1212="","",IFERROR(INDEX(Deviz!$F$5:$F$204,MATCH(C1212,Deviz!$B$5:$B$204,0)),""))</f>
        <v/>
      </c>
      <c r="G1212" s="24"/>
      <c r="H1212" s="23" t="str">
        <f t="shared" si="18"/>
        <v/>
      </c>
      <c r="I1212" s="20"/>
      <c r="J1212" s="25"/>
      <c r="K1212" s="26" t="str">
        <f>IF(B1212="","",TRIM(IF(AND(C1212&lt;&gt;"",D1212=""),"Cod inexistent în deviz. ","")&amp;IF(N(G1212)&lt;=0,"Lipsește cantitatea. ","")&amp;IF(I1212&lt;&gt;"Da","Neconfirmat de beneficiar. ","")&amp;IF(AND(C1212&lt;&gt;"",D1212&lt;&gt;""),IF(AND(INDEX(Deviz!$H$5:$H$204,MATCH(C1212,Deviz!$B$5:$B$204,0))="Suplimentar",INDEX(Deviz!$I$5:$I$204,MATCH(C1212,Deviz!$B$5:$B$204,0))&lt;&gt;"Da"),"Suplimentar neaprobat. ",""),"")))</f>
        <v/>
      </c>
    </row>
    <row r="1213" spans="1:11" x14ac:dyDescent="0.2">
      <c r="A1213" s="1" t="str">
        <f>IF(B1213="","",B1213&amp;"|"&amp;COUNTIF(INDEX($B:$B,5):B1213,B1213))</f>
        <v/>
      </c>
      <c r="B1213" s="20"/>
      <c r="C1213" s="20"/>
      <c r="D1213" s="21" t="str">
        <f>IF(C1213="","",IFERROR(INDEX(Deviz!$C$5:$C$204,MATCH(C1213,Deviz!$B$5:$B$204,0)),""))</f>
        <v/>
      </c>
      <c r="E1213" s="22" t="str">
        <f>IF(C1213="","",IFERROR(INDEX(Deviz!$D$5:$D$204,MATCH(C1213,Deviz!$B$5:$B$204,0)),""))</f>
        <v/>
      </c>
      <c r="F1213" s="23" t="str">
        <f>IF(C1213="","",IFERROR(INDEX(Deviz!$F$5:$F$204,MATCH(C1213,Deviz!$B$5:$B$204,0)),""))</f>
        <v/>
      </c>
      <c r="G1213" s="24"/>
      <c r="H1213" s="23" t="str">
        <f t="shared" si="18"/>
        <v/>
      </c>
      <c r="I1213" s="20"/>
      <c r="J1213" s="25"/>
      <c r="K1213" s="26" t="str">
        <f>IF(B1213="","",TRIM(IF(AND(C1213&lt;&gt;"",D1213=""),"Cod inexistent în deviz. ","")&amp;IF(N(G1213)&lt;=0,"Lipsește cantitatea. ","")&amp;IF(I1213&lt;&gt;"Da","Neconfirmat de beneficiar. ","")&amp;IF(AND(C1213&lt;&gt;"",D1213&lt;&gt;""),IF(AND(INDEX(Deviz!$H$5:$H$204,MATCH(C1213,Deviz!$B$5:$B$204,0))="Suplimentar",INDEX(Deviz!$I$5:$I$204,MATCH(C1213,Deviz!$B$5:$B$204,0))&lt;&gt;"Da"),"Suplimentar neaprobat. ",""),"")))</f>
        <v/>
      </c>
    </row>
    <row r="1214" spans="1:11" x14ac:dyDescent="0.2">
      <c r="A1214" s="1" t="str">
        <f>IF(B1214="","",B1214&amp;"|"&amp;COUNTIF(INDEX($B:$B,5):B1214,B1214))</f>
        <v/>
      </c>
      <c r="B1214" s="20"/>
      <c r="C1214" s="20"/>
      <c r="D1214" s="21" t="str">
        <f>IF(C1214="","",IFERROR(INDEX(Deviz!$C$5:$C$204,MATCH(C1214,Deviz!$B$5:$B$204,0)),""))</f>
        <v/>
      </c>
      <c r="E1214" s="22" t="str">
        <f>IF(C1214="","",IFERROR(INDEX(Deviz!$D$5:$D$204,MATCH(C1214,Deviz!$B$5:$B$204,0)),""))</f>
        <v/>
      </c>
      <c r="F1214" s="23" t="str">
        <f>IF(C1214="","",IFERROR(INDEX(Deviz!$F$5:$F$204,MATCH(C1214,Deviz!$B$5:$B$204,0)),""))</f>
        <v/>
      </c>
      <c r="G1214" s="24"/>
      <c r="H1214" s="23" t="str">
        <f t="shared" si="18"/>
        <v/>
      </c>
      <c r="I1214" s="20"/>
      <c r="J1214" s="25"/>
      <c r="K1214" s="26" t="str">
        <f>IF(B1214="","",TRIM(IF(AND(C1214&lt;&gt;"",D1214=""),"Cod inexistent în deviz. ","")&amp;IF(N(G1214)&lt;=0,"Lipsește cantitatea. ","")&amp;IF(I1214&lt;&gt;"Da","Neconfirmat de beneficiar. ","")&amp;IF(AND(C1214&lt;&gt;"",D1214&lt;&gt;""),IF(AND(INDEX(Deviz!$H$5:$H$204,MATCH(C1214,Deviz!$B$5:$B$204,0))="Suplimentar",INDEX(Deviz!$I$5:$I$204,MATCH(C1214,Deviz!$B$5:$B$204,0))&lt;&gt;"Da"),"Suplimentar neaprobat. ",""),"")))</f>
        <v/>
      </c>
    </row>
    <row r="1215" spans="1:11" x14ac:dyDescent="0.2">
      <c r="A1215" s="1" t="str">
        <f>IF(B1215="","",B1215&amp;"|"&amp;COUNTIF(INDEX($B:$B,5):B1215,B1215))</f>
        <v/>
      </c>
      <c r="B1215" s="20"/>
      <c r="C1215" s="20"/>
      <c r="D1215" s="21" t="str">
        <f>IF(C1215="","",IFERROR(INDEX(Deviz!$C$5:$C$204,MATCH(C1215,Deviz!$B$5:$B$204,0)),""))</f>
        <v/>
      </c>
      <c r="E1215" s="22" t="str">
        <f>IF(C1215="","",IFERROR(INDEX(Deviz!$D$5:$D$204,MATCH(C1215,Deviz!$B$5:$B$204,0)),""))</f>
        <v/>
      </c>
      <c r="F1215" s="23" t="str">
        <f>IF(C1215="","",IFERROR(INDEX(Deviz!$F$5:$F$204,MATCH(C1215,Deviz!$B$5:$B$204,0)),""))</f>
        <v/>
      </c>
      <c r="G1215" s="24"/>
      <c r="H1215" s="23" t="str">
        <f t="shared" si="18"/>
        <v/>
      </c>
      <c r="I1215" s="20"/>
      <c r="J1215" s="25"/>
      <c r="K1215" s="26" t="str">
        <f>IF(B1215="","",TRIM(IF(AND(C1215&lt;&gt;"",D1215=""),"Cod inexistent în deviz. ","")&amp;IF(N(G1215)&lt;=0,"Lipsește cantitatea. ","")&amp;IF(I1215&lt;&gt;"Da","Neconfirmat de beneficiar. ","")&amp;IF(AND(C1215&lt;&gt;"",D1215&lt;&gt;""),IF(AND(INDEX(Deviz!$H$5:$H$204,MATCH(C1215,Deviz!$B$5:$B$204,0))="Suplimentar",INDEX(Deviz!$I$5:$I$204,MATCH(C1215,Deviz!$B$5:$B$204,0))&lt;&gt;"Da"),"Suplimentar neaprobat. ",""),"")))</f>
        <v/>
      </c>
    </row>
    <row r="1216" spans="1:11" x14ac:dyDescent="0.2">
      <c r="A1216" s="1" t="str">
        <f>IF(B1216="","",B1216&amp;"|"&amp;COUNTIF(INDEX($B:$B,5):B1216,B1216))</f>
        <v/>
      </c>
      <c r="B1216" s="20"/>
      <c r="C1216" s="20"/>
      <c r="D1216" s="21" t="str">
        <f>IF(C1216="","",IFERROR(INDEX(Deviz!$C$5:$C$204,MATCH(C1216,Deviz!$B$5:$B$204,0)),""))</f>
        <v/>
      </c>
      <c r="E1216" s="22" t="str">
        <f>IF(C1216="","",IFERROR(INDEX(Deviz!$D$5:$D$204,MATCH(C1216,Deviz!$B$5:$B$204,0)),""))</f>
        <v/>
      </c>
      <c r="F1216" s="23" t="str">
        <f>IF(C1216="","",IFERROR(INDEX(Deviz!$F$5:$F$204,MATCH(C1216,Deviz!$B$5:$B$204,0)),""))</f>
        <v/>
      </c>
      <c r="G1216" s="24"/>
      <c r="H1216" s="23" t="str">
        <f t="shared" si="18"/>
        <v/>
      </c>
      <c r="I1216" s="20"/>
      <c r="J1216" s="25"/>
      <c r="K1216" s="26" t="str">
        <f>IF(B1216="","",TRIM(IF(AND(C1216&lt;&gt;"",D1216=""),"Cod inexistent în deviz. ","")&amp;IF(N(G1216)&lt;=0,"Lipsește cantitatea. ","")&amp;IF(I1216&lt;&gt;"Da","Neconfirmat de beneficiar. ","")&amp;IF(AND(C1216&lt;&gt;"",D1216&lt;&gt;""),IF(AND(INDEX(Deviz!$H$5:$H$204,MATCH(C1216,Deviz!$B$5:$B$204,0))="Suplimentar",INDEX(Deviz!$I$5:$I$204,MATCH(C1216,Deviz!$B$5:$B$204,0))&lt;&gt;"Da"),"Suplimentar neaprobat. ",""),"")))</f>
        <v/>
      </c>
    </row>
    <row r="1217" spans="1:11" x14ac:dyDescent="0.2">
      <c r="A1217" s="1" t="str">
        <f>IF(B1217="","",B1217&amp;"|"&amp;COUNTIF(INDEX($B:$B,5):B1217,B1217))</f>
        <v/>
      </c>
      <c r="B1217" s="20"/>
      <c r="C1217" s="20"/>
      <c r="D1217" s="21" t="str">
        <f>IF(C1217="","",IFERROR(INDEX(Deviz!$C$5:$C$204,MATCH(C1217,Deviz!$B$5:$B$204,0)),""))</f>
        <v/>
      </c>
      <c r="E1217" s="22" t="str">
        <f>IF(C1217="","",IFERROR(INDEX(Deviz!$D$5:$D$204,MATCH(C1217,Deviz!$B$5:$B$204,0)),""))</f>
        <v/>
      </c>
      <c r="F1217" s="23" t="str">
        <f>IF(C1217="","",IFERROR(INDEX(Deviz!$F$5:$F$204,MATCH(C1217,Deviz!$B$5:$B$204,0)),""))</f>
        <v/>
      </c>
      <c r="G1217" s="24"/>
      <c r="H1217" s="23" t="str">
        <f t="shared" si="18"/>
        <v/>
      </c>
      <c r="I1217" s="20"/>
      <c r="J1217" s="25"/>
      <c r="K1217" s="26" t="str">
        <f>IF(B1217="","",TRIM(IF(AND(C1217&lt;&gt;"",D1217=""),"Cod inexistent în deviz. ","")&amp;IF(N(G1217)&lt;=0,"Lipsește cantitatea. ","")&amp;IF(I1217&lt;&gt;"Da","Neconfirmat de beneficiar. ","")&amp;IF(AND(C1217&lt;&gt;"",D1217&lt;&gt;""),IF(AND(INDEX(Deviz!$H$5:$H$204,MATCH(C1217,Deviz!$B$5:$B$204,0))="Suplimentar",INDEX(Deviz!$I$5:$I$204,MATCH(C1217,Deviz!$B$5:$B$204,0))&lt;&gt;"Da"),"Suplimentar neaprobat. ",""),"")))</f>
        <v/>
      </c>
    </row>
    <row r="1218" spans="1:11" x14ac:dyDescent="0.2">
      <c r="A1218" s="1" t="str">
        <f>IF(B1218="","",B1218&amp;"|"&amp;COUNTIF(INDEX($B:$B,5):B1218,B1218))</f>
        <v/>
      </c>
      <c r="B1218" s="20"/>
      <c r="C1218" s="20"/>
      <c r="D1218" s="21" t="str">
        <f>IF(C1218="","",IFERROR(INDEX(Deviz!$C$5:$C$204,MATCH(C1218,Deviz!$B$5:$B$204,0)),""))</f>
        <v/>
      </c>
      <c r="E1218" s="22" t="str">
        <f>IF(C1218="","",IFERROR(INDEX(Deviz!$D$5:$D$204,MATCH(C1218,Deviz!$B$5:$B$204,0)),""))</f>
        <v/>
      </c>
      <c r="F1218" s="23" t="str">
        <f>IF(C1218="","",IFERROR(INDEX(Deviz!$F$5:$F$204,MATCH(C1218,Deviz!$B$5:$B$204,0)),""))</f>
        <v/>
      </c>
      <c r="G1218" s="24"/>
      <c r="H1218" s="23" t="str">
        <f t="shared" si="18"/>
        <v/>
      </c>
      <c r="I1218" s="20"/>
      <c r="J1218" s="25"/>
      <c r="K1218" s="26" t="str">
        <f>IF(B1218="","",TRIM(IF(AND(C1218&lt;&gt;"",D1218=""),"Cod inexistent în deviz. ","")&amp;IF(N(G1218)&lt;=0,"Lipsește cantitatea. ","")&amp;IF(I1218&lt;&gt;"Da","Neconfirmat de beneficiar. ","")&amp;IF(AND(C1218&lt;&gt;"",D1218&lt;&gt;""),IF(AND(INDEX(Deviz!$H$5:$H$204,MATCH(C1218,Deviz!$B$5:$B$204,0))="Suplimentar",INDEX(Deviz!$I$5:$I$204,MATCH(C1218,Deviz!$B$5:$B$204,0))&lt;&gt;"Da"),"Suplimentar neaprobat. ",""),"")))</f>
        <v/>
      </c>
    </row>
    <row r="1219" spans="1:11" x14ac:dyDescent="0.2">
      <c r="A1219" s="1" t="str">
        <f>IF(B1219="","",B1219&amp;"|"&amp;COUNTIF(INDEX($B:$B,5):B1219,B1219))</f>
        <v/>
      </c>
      <c r="B1219" s="20"/>
      <c r="C1219" s="20"/>
      <c r="D1219" s="21" t="str">
        <f>IF(C1219="","",IFERROR(INDEX(Deviz!$C$5:$C$204,MATCH(C1219,Deviz!$B$5:$B$204,0)),""))</f>
        <v/>
      </c>
      <c r="E1219" s="22" t="str">
        <f>IF(C1219="","",IFERROR(INDEX(Deviz!$D$5:$D$204,MATCH(C1219,Deviz!$B$5:$B$204,0)),""))</f>
        <v/>
      </c>
      <c r="F1219" s="23" t="str">
        <f>IF(C1219="","",IFERROR(INDEX(Deviz!$F$5:$F$204,MATCH(C1219,Deviz!$B$5:$B$204,0)),""))</f>
        <v/>
      </c>
      <c r="G1219" s="24"/>
      <c r="H1219" s="23" t="str">
        <f t="shared" si="18"/>
        <v/>
      </c>
      <c r="I1219" s="20"/>
      <c r="J1219" s="25"/>
      <c r="K1219" s="26" t="str">
        <f>IF(B1219="","",TRIM(IF(AND(C1219&lt;&gt;"",D1219=""),"Cod inexistent în deviz. ","")&amp;IF(N(G1219)&lt;=0,"Lipsește cantitatea. ","")&amp;IF(I1219&lt;&gt;"Da","Neconfirmat de beneficiar. ","")&amp;IF(AND(C1219&lt;&gt;"",D1219&lt;&gt;""),IF(AND(INDEX(Deviz!$H$5:$H$204,MATCH(C1219,Deviz!$B$5:$B$204,0))="Suplimentar",INDEX(Deviz!$I$5:$I$204,MATCH(C1219,Deviz!$B$5:$B$204,0))&lt;&gt;"Da"),"Suplimentar neaprobat. ",""),"")))</f>
        <v/>
      </c>
    </row>
    <row r="1220" spans="1:11" x14ac:dyDescent="0.2">
      <c r="A1220" s="1" t="str">
        <f>IF(B1220="","",B1220&amp;"|"&amp;COUNTIF(INDEX($B:$B,5):B1220,B1220))</f>
        <v/>
      </c>
      <c r="B1220" s="20"/>
      <c r="C1220" s="20"/>
      <c r="D1220" s="21" t="str">
        <f>IF(C1220="","",IFERROR(INDEX(Deviz!$C$5:$C$204,MATCH(C1220,Deviz!$B$5:$B$204,0)),""))</f>
        <v/>
      </c>
      <c r="E1220" s="22" t="str">
        <f>IF(C1220="","",IFERROR(INDEX(Deviz!$D$5:$D$204,MATCH(C1220,Deviz!$B$5:$B$204,0)),""))</f>
        <v/>
      </c>
      <c r="F1220" s="23" t="str">
        <f>IF(C1220="","",IFERROR(INDEX(Deviz!$F$5:$F$204,MATCH(C1220,Deviz!$B$5:$B$204,0)),""))</f>
        <v/>
      </c>
      <c r="G1220" s="24"/>
      <c r="H1220" s="23" t="str">
        <f t="shared" si="18"/>
        <v/>
      </c>
      <c r="I1220" s="20"/>
      <c r="J1220" s="25"/>
      <c r="K1220" s="26" t="str">
        <f>IF(B1220="","",TRIM(IF(AND(C1220&lt;&gt;"",D1220=""),"Cod inexistent în deviz. ","")&amp;IF(N(G1220)&lt;=0,"Lipsește cantitatea. ","")&amp;IF(I1220&lt;&gt;"Da","Neconfirmat de beneficiar. ","")&amp;IF(AND(C1220&lt;&gt;"",D1220&lt;&gt;""),IF(AND(INDEX(Deviz!$H$5:$H$204,MATCH(C1220,Deviz!$B$5:$B$204,0))="Suplimentar",INDEX(Deviz!$I$5:$I$204,MATCH(C1220,Deviz!$B$5:$B$204,0))&lt;&gt;"Da"),"Suplimentar neaprobat. ",""),"")))</f>
        <v/>
      </c>
    </row>
    <row r="1221" spans="1:11" x14ac:dyDescent="0.2">
      <c r="A1221" s="1" t="str">
        <f>IF(B1221="","",B1221&amp;"|"&amp;COUNTIF(INDEX($B:$B,5):B1221,B1221))</f>
        <v/>
      </c>
      <c r="B1221" s="20"/>
      <c r="C1221" s="20"/>
      <c r="D1221" s="21" t="str">
        <f>IF(C1221="","",IFERROR(INDEX(Deviz!$C$5:$C$204,MATCH(C1221,Deviz!$B$5:$B$204,0)),""))</f>
        <v/>
      </c>
      <c r="E1221" s="22" t="str">
        <f>IF(C1221="","",IFERROR(INDEX(Deviz!$D$5:$D$204,MATCH(C1221,Deviz!$B$5:$B$204,0)),""))</f>
        <v/>
      </c>
      <c r="F1221" s="23" t="str">
        <f>IF(C1221="","",IFERROR(INDEX(Deviz!$F$5:$F$204,MATCH(C1221,Deviz!$B$5:$B$204,0)),""))</f>
        <v/>
      </c>
      <c r="G1221" s="24"/>
      <c r="H1221" s="23" t="str">
        <f t="shared" ref="H1221:H1284" si="19">IF(OR(N(F1221)=0,N(G1221)=0),"",ROUND(F1221*G1221,2))</f>
        <v/>
      </c>
      <c r="I1221" s="20"/>
      <c r="J1221" s="25"/>
      <c r="K1221" s="26" t="str">
        <f>IF(B1221="","",TRIM(IF(AND(C1221&lt;&gt;"",D1221=""),"Cod inexistent în deviz. ","")&amp;IF(N(G1221)&lt;=0,"Lipsește cantitatea. ","")&amp;IF(I1221&lt;&gt;"Da","Neconfirmat de beneficiar. ","")&amp;IF(AND(C1221&lt;&gt;"",D1221&lt;&gt;""),IF(AND(INDEX(Deviz!$H$5:$H$204,MATCH(C1221,Deviz!$B$5:$B$204,0))="Suplimentar",INDEX(Deviz!$I$5:$I$204,MATCH(C1221,Deviz!$B$5:$B$204,0))&lt;&gt;"Da"),"Suplimentar neaprobat. ",""),"")))</f>
        <v/>
      </c>
    </row>
    <row r="1222" spans="1:11" x14ac:dyDescent="0.2">
      <c r="A1222" s="1" t="str">
        <f>IF(B1222="","",B1222&amp;"|"&amp;COUNTIF(INDEX($B:$B,5):B1222,B1222))</f>
        <v/>
      </c>
      <c r="B1222" s="20"/>
      <c r="C1222" s="20"/>
      <c r="D1222" s="21" t="str">
        <f>IF(C1222="","",IFERROR(INDEX(Deviz!$C$5:$C$204,MATCH(C1222,Deviz!$B$5:$B$204,0)),""))</f>
        <v/>
      </c>
      <c r="E1222" s="22" t="str">
        <f>IF(C1222="","",IFERROR(INDEX(Deviz!$D$5:$D$204,MATCH(C1222,Deviz!$B$5:$B$204,0)),""))</f>
        <v/>
      </c>
      <c r="F1222" s="23" t="str">
        <f>IF(C1222="","",IFERROR(INDEX(Deviz!$F$5:$F$204,MATCH(C1222,Deviz!$B$5:$B$204,0)),""))</f>
        <v/>
      </c>
      <c r="G1222" s="24"/>
      <c r="H1222" s="23" t="str">
        <f t="shared" si="19"/>
        <v/>
      </c>
      <c r="I1222" s="20"/>
      <c r="J1222" s="25"/>
      <c r="K1222" s="26" t="str">
        <f>IF(B1222="","",TRIM(IF(AND(C1222&lt;&gt;"",D1222=""),"Cod inexistent în deviz. ","")&amp;IF(N(G1222)&lt;=0,"Lipsește cantitatea. ","")&amp;IF(I1222&lt;&gt;"Da","Neconfirmat de beneficiar. ","")&amp;IF(AND(C1222&lt;&gt;"",D1222&lt;&gt;""),IF(AND(INDEX(Deviz!$H$5:$H$204,MATCH(C1222,Deviz!$B$5:$B$204,0))="Suplimentar",INDEX(Deviz!$I$5:$I$204,MATCH(C1222,Deviz!$B$5:$B$204,0))&lt;&gt;"Da"),"Suplimentar neaprobat. ",""),"")))</f>
        <v/>
      </c>
    </row>
    <row r="1223" spans="1:11" x14ac:dyDescent="0.2">
      <c r="A1223" s="1" t="str">
        <f>IF(B1223="","",B1223&amp;"|"&amp;COUNTIF(INDEX($B:$B,5):B1223,B1223))</f>
        <v/>
      </c>
      <c r="B1223" s="20"/>
      <c r="C1223" s="20"/>
      <c r="D1223" s="21" t="str">
        <f>IF(C1223="","",IFERROR(INDEX(Deviz!$C$5:$C$204,MATCH(C1223,Deviz!$B$5:$B$204,0)),""))</f>
        <v/>
      </c>
      <c r="E1223" s="22" t="str">
        <f>IF(C1223="","",IFERROR(INDEX(Deviz!$D$5:$D$204,MATCH(C1223,Deviz!$B$5:$B$204,0)),""))</f>
        <v/>
      </c>
      <c r="F1223" s="23" t="str">
        <f>IF(C1223="","",IFERROR(INDEX(Deviz!$F$5:$F$204,MATCH(C1223,Deviz!$B$5:$B$204,0)),""))</f>
        <v/>
      </c>
      <c r="G1223" s="24"/>
      <c r="H1223" s="23" t="str">
        <f t="shared" si="19"/>
        <v/>
      </c>
      <c r="I1223" s="20"/>
      <c r="J1223" s="25"/>
      <c r="K1223" s="26" t="str">
        <f>IF(B1223="","",TRIM(IF(AND(C1223&lt;&gt;"",D1223=""),"Cod inexistent în deviz. ","")&amp;IF(N(G1223)&lt;=0,"Lipsește cantitatea. ","")&amp;IF(I1223&lt;&gt;"Da","Neconfirmat de beneficiar. ","")&amp;IF(AND(C1223&lt;&gt;"",D1223&lt;&gt;""),IF(AND(INDEX(Deviz!$H$5:$H$204,MATCH(C1223,Deviz!$B$5:$B$204,0))="Suplimentar",INDEX(Deviz!$I$5:$I$204,MATCH(C1223,Deviz!$B$5:$B$204,0))&lt;&gt;"Da"),"Suplimentar neaprobat. ",""),"")))</f>
        <v/>
      </c>
    </row>
    <row r="1224" spans="1:11" x14ac:dyDescent="0.2">
      <c r="A1224" s="1" t="str">
        <f>IF(B1224="","",B1224&amp;"|"&amp;COUNTIF(INDEX($B:$B,5):B1224,B1224))</f>
        <v/>
      </c>
      <c r="B1224" s="20"/>
      <c r="C1224" s="20"/>
      <c r="D1224" s="21" t="str">
        <f>IF(C1224="","",IFERROR(INDEX(Deviz!$C$5:$C$204,MATCH(C1224,Deviz!$B$5:$B$204,0)),""))</f>
        <v/>
      </c>
      <c r="E1224" s="22" t="str">
        <f>IF(C1224="","",IFERROR(INDEX(Deviz!$D$5:$D$204,MATCH(C1224,Deviz!$B$5:$B$204,0)),""))</f>
        <v/>
      </c>
      <c r="F1224" s="23" t="str">
        <f>IF(C1224="","",IFERROR(INDEX(Deviz!$F$5:$F$204,MATCH(C1224,Deviz!$B$5:$B$204,0)),""))</f>
        <v/>
      </c>
      <c r="G1224" s="24"/>
      <c r="H1224" s="23" t="str">
        <f t="shared" si="19"/>
        <v/>
      </c>
      <c r="I1224" s="20"/>
      <c r="J1224" s="25"/>
      <c r="K1224" s="26" t="str">
        <f>IF(B1224="","",TRIM(IF(AND(C1224&lt;&gt;"",D1224=""),"Cod inexistent în deviz. ","")&amp;IF(N(G1224)&lt;=0,"Lipsește cantitatea. ","")&amp;IF(I1224&lt;&gt;"Da","Neconfirmat de beneficiar. ","")&amp;IF(AND(C1224&lt;&gt;"",D1224&lt;&gt;""),IF(AND(INDEX(Deviz!$H$5:$H$204,MATCH(C1224,Deviz!$B$5:$B$204,0))="Suplimentar",INDEX(Deviz!$I$5:$I$204,MATCH(C1224,Deviz!$B$5:$B$204,0))&lt;&gt;"Da"),"Suplimentar neaprobat. ",""),"")))</f>
        <v/>
      </c>
    </row>
    <row r="1225" spans="1:11" x14ac:dyDescent="0.2">
      <c r="A1225" s="1" t="str">
        <f>IF(B1225="","",B1225&amp;"|"&amp;COUNTIF(INDEX($B:$B,5):B1225,B1225))</f>
        <v/>
      </c>
      <c r="B1225" s="20"/>
      <c r="C1225" s="20"/>
      <c r="D1225" s="21" t="str">
        <f>IF(C1225="","",IFERROR(INDEX(Deviz!$C$5:$C$204,MATCH(C1225,Deviz!$B$5:$B$204,0)),""))</f>
        <v/>
      </c>
      <c r="E1225" s="22" t="str">
        <f>IF(C1225="","",IFERROR(INDEX(Deviz!$D$5:$D$204,MATCH(C1225,Deviz!$B$5:$B$204,0)),""))</f>
        <v/>
      </c>
      <c r="F1225" s="23" t="str">
        <f>IF(C1225="","",IFERROR(INDEX(Deviz!$F$5:$F$204,MATCH(C1225,Deviz!$B$5:$B$204,0)),""))</f>
        <v/>
      </c>
      <c r="G1225" s="24"/>
      <c r="H1225" s="23" t="str">
        <f t="shared" si="19"/>
        <v/>
      </c>
      <c r="I1225" s="20"/>
      <c r="J1225" s="25"/>
      <c r="K1225" s="26" t="str">
        <f>IF(B1225="","",TRIM(IF(AND(C1225&lt;&gt;"",D1225=""),"Cod inexistent în deviz. ","")&amp;IF(N(G1225)&lt;=0,"Lipsește cantitatea. ","")&amp;IF(I1225&lt;&gt;"Da","Neconfirmat de beneficiar. ","")&amp;IF(AND(C1225&lt;&gt;"",D1225&lt;&gt;""),IF(AND(INDEX(Deviz!$H$5:$H$204,MATCH(C1225,Deviz!$B$5:$B$204,0))="Suplimentar",INDEX(Deviz!$I$5:$I$204,MATCH(C1225,Deviz!$B$5:$B$204,0))&lt;&gt;"Da"),"Suplimentar neaprobat. ",""),"")))</f>
        <v/>
      </c>
    </row>
    <row r="1226" spans="1:11" x14ac:dyDescent="0.2">
      <c r="A1226" s="1" t="str">
        <f>IF(B1226="","",B1226&amp;"|"&amp;COUNTIF(INDEX($B:$B,5):B1226,B1226))</f>
        <v/>
      </c>
      <c r="B1226" s="20"/>
      <c r="C1226" s="20"/>
      <c r="D1226" s="21" t="str">
        <f>IF(C1226="","",IFERROR(INDEX(Deviz!$C$5:$C$204,MATCH(C1226,Deviz!$B$5:$B$204,0)),""))</f>
        <v/>
      </c>
      <c r="E1226" s="22" t="str">
        <f>IF(C1226="","",IFERROR(INDEX(Deviz!$D$5:$D$204,MATCH(C1226,Deviz!$B$5:$B$204,0)),""))</f>
        <v/>
      </c>
      <c r="F1226" s="23" t="str">
        <f>IF(C1226="","",IFERROR(INDEX(Deviz!$F$5:$F$204,MATCH(C1226,Deviz!$B$5:$B$204,0)),""))</f>
        <v/>
      </c>
      <c r="G1226" s="24"/>
      <c r="H1226" s="23" t="str">
        <f t="shared" si="19"/>
        <v/>
      </c>
      <c r="I1226" s="20"/>
      <c r="J1226" s="25"/>
      <c r="K1226" s="26" t="str">
        <f>IF(B1226="","",TRIM(IF(AND(C1226&lt;&gt;"",D1226=""),"Cod inexistent în deviz. ","")&amp;IF(N(G1226)&lt;=0,"Lipsește cantitatea. ","")&amp;IF(I1226&lt;&gt;"Da","Neconfirmat de beneficiar. ","")&amp;IF(AND(C1226&lt;&gt;"",D1226&lt;&gt;""),IF(AND(INDEX(Deviz!$H$5:$H$204,MATCH(C1226,Deviz!$B$5:$B$204,0))="Suplimentar",INDEX(Deviz!$I$5:$I$204,MATCH(C1226,Deviz!$B$5:$B$204,0))&lt;&gt;"Da"),"Suplimentar neaprobat. ",""),"")))</f>
        <v/>
      </c>
    </row>
    <row r="1227" spans="1:11" x14ac:dyDescent="0.2">
      <c r="A1227" s="1" t="str">
        <f>IF(B1227="","",B1227&amp;"|"&amp;COUNTIF(INDEX($B:$B,5):B1227,B1227))</f>
        <v/>
      </c>
      <c r="B1227" s="20"/>
      <c r="C1227" s="20"/>
      <c r="D1227" s="21" t="str">
        <f>IF(C1227="","",IFERROR(INDEX(Deviz!$C$5:$C$204,MATCH(C1227,Deviz!$B$5:$B$204,0)),""))</f>
        <v/>
      </c>
      <c r="E1227" s="22" t="str">
        <f>IF(C1227="","",IFERROR(INDEX(Deviz!$D$5:$D$204,MATCH(C1227,Deviz!$B$5:$B$204,0)),""))</f>
        <v/>
      </c>
      <c r="F1227" s="23" t="str">
        <f>IF(C1227="","",IFERROR(INDEX(Deviz!$F$5:$F$204,MATCH(C1227,Deviz!$B$5:$B$204,0)),""))</f>
        <v/>
      </c>
      <c r="G1227" s="24"/>
      <c r="H1227" s="23" t="str">
        <f t="shared" si="19"/>
        <v/>
      </c>
      <c r="I1227" s="20"/>
      <c r="J1227" s="25"/>
      <c r="K1227" s="26" t="str">
        <f>IF(B1227="","",TRIM(IF(AND(C1227&lt;&gt;"",D1227=""),"Cod inexistent în deviz. ","")&amp;IF(N(G1227)&lt;=0,"Lipsește cantitatea. ","")&amp;IF(I1227&lt;&gt;"Da","Neconfirmat de beneficiar. ","")&amp;IF(AND(C1227&lt;&gt;"",D1227&lt;&gt;""),IF(AND(INDEX(Deviz!$H$5:$H$204,MATCH(C1227,Deviz!$B$5:$B$204,0))="Suplimentar",INDEX(Deviz!$I$5:$I$204,MATCH(C1227,Deviz!$B$5:$B$204,0))&lt;&gt;"Da"),"Suplimentar neaprobat. ",""),"")))</f>
        <v/>
      </c>
    </row>
    <row r="1228" spans="1:11" x14ac:dyDescent="0.2">
      <c r="A1228" s="1" t="str">
        <f>IF(B1228="","",B1228&amp;"|"&amp;COUNTIF(INDEX($B:$B,5):B1228,B1228))</f>
        <v/>
      </c>
      <c r="B1228" s="20"/>
      <c r="C1228" s="20"/>
      <c r="D1228" s="21" t="str">
        <f>IF(C1228="","",IFERROR(INDEX(Deviz!$C$5:$C$204,MATCH(C1228,Deviz!$B$5:$B$204,0)),""))</f>
        <v/>
      </c>
      <c r="E1228" s="22" t="str">
        <f>IF(C1228="","",IFERROR(INDEX(Deviz!$D$5:$D$204,MATCH(C1228,Deviz!$B$5:$B$204,0)),""))</f>
        <v/>
      </c>
      <c r="F1228" s="23" t="str">
        <f>IF(C1228="","",IFERROR(INDEX(Deviz!$F$5:$F$204,MATCH(C1228,Deviz!$B$5:$B$204,0)),""))</f>
        <v/>
      </c>
      <c r="G1228" s="24"/>
      <c r="H1228" s="23" t="str">
        <f t="shared" si="19"/>
        <v/>
      </c>
      <c r="I1228" s="20"/>
      <c r="J1228" s="25"/>
      <c r="K1228" s="26" t="str">
        <f>IF(B1228="","",TRIM(IF(AND(C1228&lt;&gt;"",D1228=""),"Cod inexistent în deviz. ","")&amp;IF(N(G1228)&lt;=0,"Lipsește cantitatea. ","")&amp;IF(I1228&lt;&gt;"Da","Neconfirmat de beneficiar. ","")&amp;IF(AND(C1228&lt;&gt;"",D1228&lt;&gt;""),IF(AND(INDEX(Deviz!$H$5:$H$204,MATCH(C1228,Deviz!$B$5:$B$204,0))="Suplimentar",INDEX(Deviz!$I$5:$I$204,MATCH(C1228,Deviz!$B$5:$B$204,0))&lt;&gt;"Da"),"Suplimentar neaprobat. ",""),"")))</f>
        <v/>
      </c>
    </row>
    <row r="1229" spans="1:11" x14ac:dyDescent="0.2">
      <c r="A1229" s="1" t="str">
        <f>IF(B1229="","",B1229&amp;"|"&amp;COUNTIF(INDEX($B:$B,5):B1229,B1229))</f>
        <v/>
      </c>
      <c r="B1229" s="20"/>
      <c r="C1229" s="20"/>
      <c r="D1229" s="21" t="str">
        <f>IF(C1229="","",IFERROR(INDEX(Deviz!$C$5:$C$204,MATCH(C1229,Deviz!$B$5:$B$204,0)),""))</f>
        <v/>
      </c>
      <c r="E1229" s="22" t="str">
        <f>IF(C1229="","",IFERROR(INDEX(Deviz!$D$5:$D$204,MATCH(C1229,Deviz!$B$5:$B$204,0)),""))</f>
        <v/>
      </c>
      <c r="F1229" s="23" t="str">
        <f>IF(C1229="","",IFERROR(INDEX(Deviz!$F$5:$F$204,MATCH(C1229,Deviz!$B$5:$B$204,0)),""))</f>
        <v/>
      </c>
      <c r="G1229" s="24"/>
      <c r="H1229" s="23" t="str">
        <f t="shared" si="19"/>
        <v/>
      </c>
      <c r="I1229" s="20"/>
      <c r="J1229" s="25"/>
      <c r="K1229" s="26" t="str">
        <f>IF(B1229="","",TRIM(IF(AND(C1229&lt;&gt;"",D1229=""),"Cod inexistent în deviz. ","")&amp;IF(N(G1229)&lt;=0,"Lipsește cantitatea. ","")&amp;IF(I1229&lt;&gt;"Da","Neconfirmat de beneficiar. ","")&amp;IF(AND(C1229&lt;&gt;"",D1229&lt;&gt;""),IF(AND(INDEX(Deviz!$H$5:$H$204,MATCH(C1229,Deviz!$B$5:$B$204,0))="Suplimentar",INDEX(Deviz!$I$5:$I$204,MATCH(C1229,Deviz!$B$5:$B$204,0))&lt;&gt;"Da"),"Suplimentar neaprobat. ",""),"")))</f>
        <v/>
      </c>
    </row>
    <row r="1230" spans="1:11" x14ac:dyDescent="0.2">
      <c r="A1230" s="1" t="str">
        <f>IF(B1230="","",B1230&amp;"|"&amp;COUNTIF(INDEX($B:$B,5):B1230,B1230))</f>
        <v/>
      </c>
      <c r="B1230" s="20"/>
      <c r="C1230" s="20"/>
      <c r="D1230" s="21" t="str">
        <f>IF(C1230="","",IFERROR(INDEX(Deviz!$C$5:$C$204,MATCH(C1230,Deviz!$B$5:$B$204,0)),""))</f>
        <v/>
      </c>
      <c r="E1230" s="22" t="str">
        <f>IF(C1230="","",IFERROR(INDEX(Deviz!$D$5:$D$204,MATCH(C1230,Deviz!$B$5:$B$204,0)),""))</f>
        <v/>
      </c>
      <c r="F1230" s="23" t="str">
        <f>IF(C1230="","",IFERROR(INDEX(Deviz!$F$5:$F$204,MATCH(C1230,Deviz!$B$5:$B$204,0)),""))</f>
        <v/>
      </c>
      <c r="G1230" s="24"/>
      <c r="H1230" s="23" t="str">
        <f t="shared" si="19"/>
        <v/>
      </c>
      <c r="I1230" s="20"/>
      <c r="J1230" s="25"/>
      <c r="K1230" s="26" t="str">
        <f>IF(B1230="","",TRIM(IF(AND(C1230&lt;&gt;"",D1230=""),"Cod inexistent în deviz. ","")&amp;IF(N(G1230)&lt;=0,"Lipsește cantitatea. ","")&amp;IF(I1230&lt;&gt;"Da","Neconfirmat de beneficiar. ","")&amp;IF(AND(C1230&lt;&gt;"",D1230&lt;&gt;""),IF(AND(INDEX(Deviz!$H$5:$H$204,MATCH(C1230,Deviz!$B$5:$B$204,0))="Suplimentar",INDEX(Deviz!$I$5:$I$204,MATCH(C1230,Deviz!$B$5:$B$204,0))&lt;&gt;"Da"),"Suplimentar neaprobat. ",""),"")))</f>
        <v/>
      </c>
    </row>
    <row r="1231" spans="1:11" x14ac:dyDescent="0.2">
      <c r="A1231" s="1" t="str">
        <f>IF(B1231="","",B1231&amp;"|"&amp;COUNTIF(INDEX($B:$B,5):B1231,B1231))</f>
        <v/>
      </c>
      <c r="B1231" s="20"/>
      <c r="C1231" s="20"/>
      <c r="D1231" s="21" t="str">
        <f>IF(C1231="","",IFERROR(INDEX(Deviz!$C$5:$C$204,MATCH(C1231,Deviz!$B$5:$B$204,0)),""))</f>
        <v/>
      </c>
      <c r="E1231" s="22" t="str">
        <f>IF(C1231="","",IFERROR(INDEX(Deviz!$D$5:$D$204,MATCH(C1231,Deviz!$B$5:$B$204,0)),""))</f>
        <v/>
      </c>
      <c r="F1231" s="23" t="str">
        <f>IF(C1231="","",IFERROR(INDEX(Deviz!$F$5:$F$204,MATCH(C1231,Deviz!$B$5:$B$204,0)),""))</f>
        <v/>
      </c>
      <c r="G1231" s="24"/>
      <c r="H1231" s="23" t="str">
        <f t="shared" si="19"/>
        <v/>
      </c>
      <c r="I1231" s="20"/>
      <c r="J1231" s="25"/>
      <c r="K1231" s="26" t="str">
        <f>IF(B1231="","",TRIM(IF(AND(C1231&lt;&gt;"",D1231=""),"Cod inexistent în deviz. ","")&amp;IF(N(G1231)&lt;=0,"Lipsește cantitatea. ","")&amp;IF(I1231&lt;&gt;"Da","Neconfirmat de beneficiar. ","")&amp;IF(AND(C1231&lt;&gt;"",D1231&lt;&gt;""),IF(AND(INDEX(Deviz!$H$5:$H$204,MATCH(C1231,Deviz!$B$5:$B$204,0))="Suplimentar",INDEX(Deviz!$I$5:$I$204,MATCH(C1231,Deviz!$B$5:$B$204,0))&lt;&gt;"Da"),"Suplimentar neaprobat. ",""),"")))</f>
        <v/>
      </c>
    </row>
    <row r="1232" spans="1:11" x14ac:dyDescent="0.2">
      <c r="A1232" s="1" t="str">
        <f>IF(B1232="","",B1232&amp;"|"&amp;COUNTIF(INDEX($B:$B,5):B1232,B1232))</f>
        <v/>
      </c>
      <c r="B1232" s="20"/>
      <c r="C1232" s="20"/>
      <c r="D1232" s="21" t="str">
        <f>IF(C1232="","",IFERROR(INDEX(Deviz!$C$5:$C$204,MATCH(C1232,Deviz!$B$5:$B$204,0)),""))</f>
        <v/>
      </c>
      <c r="E1232" s="22" t="str">
        <f>IF(C1232="","",IFERROR(INDEX(Deviz!$D$5:$D$204,MATCH(C1232,Deviz!$B$5:$B$204,0)),""))</f>
        <v/>
      </c>
      <c r="F1232" s="23" t="str">
        <f>IF(C1232="","",IFERROR(INDEX(Deviz!$F$5:$F$204,MATCH(C1232,Deviz!$B$5:$B$204,0)),""))</f>
        <v/>
      </c>
      <c r="G1232" s="24"/>
      <c r="H1232" s="23" t="str">
        <f t="shared" si="19"/>
        <v/>
      </c>
      <c r="I1232" s="20"/>
      <c r="J1232" s="25"/>
      <c r="K1232" s="26" t="str">
        <f>IF(B1232="","",TRIM(IF(AND(C1232&lt;&gt;"",D1232=""),"Cod inexistent în deviz. ","")&amp;IF(N(G1232)&lt;=0,"Lipsește cantitatea. ","")&amp;IF(I1232&lt;&gt;"Da","Neconfirmat de beneficiar. ","")&amp;IF(AND(C1232&lt;&gt;"",D1232&lt;&gt;""),IF(AND(INDEX(Deviz!$H$5:$H$204,MATCH(C1232,Deviz!$B$5:$B$204,0))="Suplimentar",INDEX(Deviz!$I$5:$I$204,MATCH(C1232,Deviz!$B$5:$B$204,0))&lt;&gt;"Da"),"Suplimentar neaprobat. ",""),"")))</f>
        <v/>
      </c>
    </row>
    <row r="1233" spans="1:11" x14ac:dyDescent="0.2">
      <c r="A1233" s="1" t="str">
        <f>IF(B1233="","",B1233&amp;"|"&amp;COUNTIF(INDEX($B:$B,5):B1233,B1233))</f>
        <v/>
      </c>
      <c r="B1233" s="20"/>
      <c r="C1233" s="20"/>
      <c r="D1233" s="21" t="str">
        <f>IF(C1233="","",IFERROR(INDEX(Deviz!$C$5:$C$204,MATCH(C1233,Deviz!$B$5:$B$204,0)),""))</f>
        <v/>
      </c>
      <c r="E1233" s="22" t="str">
        <f>IF(C1233="","",IFERROR(INDEX(Deviz!$D$5:$D$204,MATCH(C1233,Deviz!$B$5:$B$204,0)),""))</f>
        <v/>
      </c>
      <c r="F1233" s="23" t="str">
        <f>IF(C1233="","",IFERROR(INDEX(Deviz!$F$5:$F$204,MATCH(C1233,Deviz!$B$5:$B$204,0)),""))</f>
        <v/>
      </c>
      <c r="G1233" s="24"/>
      <c r="H1233" s="23" t="str">
        <f t="shared" si="19"/>
        <v/>
      </c>
      <c r="I1233" s="20"/>
      <c r="J1233" s="25"/>
      <c r="K1233" s="26" t="str">
        <f>IF(B1233="","",TRIM(IF(AND(C1233&lt;&gt;"",D1233=""),"Cod inexistent în deviz. ","")&amp;IF(N(G1233)&lt;=0,"Lipsește cantitatea. ","")&amp;IF(I1233&lt;&gt;"Da","Neconfirmat de beneficiar. ","")&amp;IF(AND(C1233&lt;&gt;"",D1233&lt;&gt;""),IF(AND(INDEX(Deviz!$H$5:$H$204,MATCH(C1233,Deviz!$B$5:$B$204,0))="Suplimentar",INDEX(Deviz!$I$5:$I$204,MATCH(C1233,Deviz!$B$5:$B$204,0))&lt;&gt;"Da"),"Suplimentar neaprobat. ",""),"")))</f>
        <v/>
      </c>
    </row>
    <row r="1234" spans="1:11" x14ac:dyDescent="0.2">
      <c r="A1234" s="1" t="str">
        <f>IF(B1234="","",B1234&amp;"|"&amp;COUNTIF(INDEX($B:$B,5):B1234,B1234))</f>
        <v/>
      </c>
      <c r="B1234" s="20"/>
      <c r="C1234" s="20"/>
      <c r="D1234" s="21" t="str">
        <f>IF(C1234="","",IFERROR(INDEX(Deviz!$C$5:$C$204,MATCH(C1234,Deviz!$B$5:$B$204,0)),""))</f>
        <v/>
      </c>
      <c r="E1234" s="22" t="str">
        <f>IF(C1234="","",IFERROR(INDEX(Deviz!$D$5:$D$204,MATCH(C1234,Deviz!$B$5:$B$204,0)),""))</f>
        <v/>
      </c>
      <c r="F1234" s="23" t="str">
        <f>IF(C1234="","",IFERROR(INDEX(Deviz!$F$5:$F$204,MATCH(C1234,Deviz!$B$5:$B$204,0)),""))</f>
        <v/>
      </c>
      <c r="G1234" s="24"/>
      <c r="H1234" s="23" t="str">
        <f t="shared" si="19"/>
        <v/>
      </c>
      <c r="I1234" s="20"/>
      <c r="J1234" s="25"/>
      <c r="K1234" s="26" t="str">
        <f>IF(B1234="","",TRIM(IF(AND(C1234&lt;&gt;"",D1234=""),"Cod inexistent în deviz. ","")&amp;IF(N(G1234)&lt;=0,"Lipsește cantitatea. ","")&amp;IF(I1234&lt;&gt;"Da","Neconfirmat de beneficiar. ","")&amp;IF(AND(C1234&lt;&gt;"",D1234&lt;&gt;""),IF(AND(INDEX(Deviz!$H$5:$H$204,MATCH(C1234,Deviz!$B$5:$B$204,0))="Suplimentar",INDEX(Deviz!$I$5:$I$204,MATCH(C1234,Deviz!$B$5:$B$204,0))&lt;&gt;"Da"),"Suplimentar neaprobat. ",""),"")))</f>
        <v/>
      </c>
    </row>
    <row r="1235" spans="1:11" x14ac:dyDescent="0.2">
      <c r="A1235" s="1" t="str">
        <f>IF(B1235="","",B1235&amp;"|"&amp;COUNTIF(INDEX($B:$B,5):B1235,B1235))</f>
        <v/>
      </c>
      <c r="B1235" s="20"/>
      <c r="C1235" s="20"/>
      <c r="D1235" s="21" t="str">
        <f>IF(C1235="","",IFERROR(INDEX(Deviz!$C$5:$C$204,MATCH(C1235,Deviz!$B$5:$B$204,0)),""))</f>
        <v/>
      </c>
      <c r="E1235" s="22" t="str">
        <f>IF(C1235="","",IFERROR(INDEX(Deviz!$D$5:$D$204,MATCH(C1235,Deviz!$B$5:$B$204,0)),""))</f>
        <v/>
      </c>
      <c r="F1235" s="23" t="str">
        <f>IF(C1235="","",IFERROR(INDEX(Deviz!$F$5:$F$204,MATCH(C1235,Deviz!$B$5:$B$204,0)),""))</f>
        <v/>
      </c>
      <c r="G1235" s="24"/>
      <c r="H1235" s="23" t="str">
        <f t="shared" si="19"/>
        <v/>
      </c>
      <c r="I1235" s="20"/>
      <c r="J1235" s="25"/>
      <c r="K1235" s="26" t="str">
        <f>IF(B1235="","",TRIM(IF(AND(C1235&lt;&gt;"",D1235=""),"Cod inexistent în deviz. ","")&amp;IF(N(G1235)&lt;=0,"Lipsește cantitatea. ","")&amp;IF(I1235&lt;&gt;"Da","Neconfirmat de beneficiar. ","")&amp;IF(AND(C1235&lt;&gt;"",D1235&lt;&gt;""),IF(AND(INDEX(Deviz!$H$5:$H$204,MATCH(C1235,Deviz!$B$5:$B$204,0))="Suplimentar",INDEX(Deviz!$I$5:$I$204,MATCH(C1235,Deviz!$B$5:$B$204,0))&lt;&gt;"Da"),"Suplimentar neaprobat. ",""),"")))</f>
        <v/>
      </c>
    </row>
    <row r="1236" spans="1:11" x14ac:dyDescent="0.2">
      <c r="A1236" s="1" t="str">
        <f>IF(B1236="","",B1236&amp;"|"&amp;COUNTIF(INDEX($B:$B,5):B1236,B1236))</f>
        <v/>
      </c>
      <c r="B1236" s="20"/>
      <c r="C1236" s="20"/>
      <c r="D1236" s="21" t="str">
        <f>IF(C1236="","",IFERROR(INDEX(Deviz!$C$5:$C$204,MATCH(C1236,Deviz!$B$5:$B$204,0)),""))</f>
        <v/>
      </c>
      <c r="E1236" s="22" t="str">
        <f>IF(C1236="","",IFERROR(INDEX(Deviz!$D$5:$D$204,MATCH(C1236,Deviz!$B$5:$B$204,0)),""))</f>
        <v/>
      </c>
      <c r="F1236" s="23" t="str">
        <f>IF(C1236="","",IFERROR(INDEX(Deviz!$F$5:$F$204,MATCH(C1236,Deviz!$B$5:$B$204,0)),""))</f>
        <v/>
      </c>
      <c r="G1236" s="24"/>
      <c r="H1236" s="23" t="str">
        <f t="shared" si="19"/>
        <v/>
      </c>
      <c r="I1236" s="20"/>
      <c r="J1236" s="25"/>
      <c r="K1236" s="26" t="str">
        <f>IF(B1236="","",TRIM(IF(AND(C1236&lt;&gt;"",D1236=""),"Cod inexistent în deviz. ","")&amp;IF(N(G1236)&lt;=0,"Lipsește cantitatea. ","")&amp;IF(I1236&lt;&gt;"Da","Neconfirmat de beneficiar. ","")&amp;IF(AND(C1236&lt;&gt;"",D1236&lt;&gt;""),IF(AND(INDEX(Deviz!$H$5:$H$204,MATCH(C1236,Deviz!$B$5:$B$204,0))="Suplimentar",INDEX(Deviz!$I$5:$I$204,MATCH(C1236,Deviz!$B$5:$B$204,0))&lt;&gt;"Da"),"Suplimentar neaprobat. ",""),"")))</f>
        <v/>
      </c>
    </row>
    <row r="1237" spans="1:11" x14ac:dyDescent="0.2">
      <c r="A1237" s="1" t="str">
        <f>IF(B1237="","",B1237&amp;"|"&amp;COUNTIF(INDEX($B:$B,5):B1237,B1237))</f>
        <v/>
      </c>
      <c r="B1237" s="20"/>
      <c r="C1237" s="20"/>
      <c r="D1237" s="21" t="str">
        <f>IF(C1237="","",IFERROR(INDEX(Deviz!$C$5:$C$204,MATCH(C1237,Deviz!$B$5:$B$204,0)),""))</f>
        <v/>
      </c>
      <c r="E1237" s="22" t="str">
        <f>IF(C1237="","",IFERROR(INDEX(Deviz!$D$5:$D$204,MATCH(C1237,Deviz!$B$5:$B$204,0)),""))</f>
        <v/>
      </c>
      <c r="F1237" s="23" t="str">
        <f>IF(C1237="","",IFERROR(INDEX(Deviz!$F$5:$F$204,MATCH(C1237,Deviz!$B$5:$B$204,0)),""))</f>
        <v/>
      </c>
      <c r="G1237" s="24"/>
      <c r="H1237" s="23" t="str">
        <f t="shared" si="19"/>
        <v/>
      </c>
      <c r="I1237" s="20"/>
      <c r="J1237" s="25"/>
      <c r="K1237" s="26" t="str">
        <f>IF(B1237="","",TRIM(IF(AND(C1237&lt;&gt;"",D1237=""),"Cod inexistent în deviz. ","")&amp;IF(N(G1237)&lt;=0,"Lipsește cantitatea. ","")&amp;IF(I1237&lt;&gt;"Da","Neconfirmat de beneficiar. ","")&amp;IF(AND(C1237&lt;&gt;"",D1237&lt;&gt;""),IF(AND(INDEX(Deviz!$H$5:$H$204,MATCH(C1237,Deviz!$B$5:$B$204,0))="Suplimentar",INDEX(Deviz!$I$5:$I$204,MATCH(C1237,Deviz!$B$5:$B$204,0))&lt;&gt;"Da"),"Suplimentar neaprobat. ",""),"")))</f>
        <v/>
      </c>
    </row>
    <row r="1238" spans="1:11" x14ac:dyDescent="0.2">
      <c r="A1238" s="1" t="str">
        <f>IF(B1238="","",B1238&amp;"|"&amp;COUNTIF(INDEX($B:$B,5):B1238,B1238))</f>
        <v/>
      </c>
      <c r="B1238" s="20"/>
      <c r="C1238" s="20"/>
      <c r="D1238" s="21" t="str">
        <f>IF(C1238="","",IFERROR(INDEX(Deviz!$C$5:$C$204,MATCH(C1238,Deviz!$B$5:$B$204,0)),""))</f>
        <v/>
      </c>
      <c r="E1238" s="22" t="str">
        <f>IF(C1238="","",IFERROR(INDEX(Deviz!$D$5:$D$204,MATCH(C1238,Deviz!$B$5:$B$204,0)),""))</f>
        <v/>
      </c>
      <c r="F1238" s="23" t="str">
        <f>IF(C1238="","",IFERROR(INDEX(Deviz!$F$5:$F$204,MATCH(C1238,Deviz!$B$5:$B$204,0)),""))</f>
        <v/>
      </c>
      <c r="G1238" s="24"/>
      <c r="H1238" s="23" t="str">
        <f t="shared" si="19"/>
        <v/>
      </c>
      <c r="I1238" s="20"/>
      <c r="J1238" s="25"/>
      <c r="K1238" s="26" t="str">
        <f>IF(B1238="","",TRIM(IF(AND(C1238&lt;&gt;"",D1238=""),"Cod inexistent în deviz. ","")&amp;IF(N(G1238)&lt;=0,"Lipsește cantitatea. ","")&amp;IF(I1238&lt;&gt;"Da","Neconfirmat de beneficiar. ","")&amp;IF(AND(C1238&lt;&gt;"",D1238&lt;&gt;""),IF(AND(INDEX(Deviz!$H$5:$H$204,MATCH(C1238,Deviz!$B$5:$B$204,0))="Suplimentar",INDEX(Deviz!$I$5:$I$204,MATCH(C1238,Deviz!$B$5:$B$204,0))&lt;&gt;"Da"),"Suplimentar neaprobat. ",""),"")))</f>
        <v/>
      </c>
    </row>
    <row r="1239" spans="1:11" x14ac:dyDescent="0.2">
      <c r="A1239" s="1" t="str">
        <f>IF(B1239="","",B1239&amp;"|"&amp;COUNTIF(INDEX($B:$B,5):B1239,B1239))</f>
        <v/>
      </c>
      <c r="B1239" s="20"/>
      <c r="C1239" s="20"/>
      <c r="D1239" s="21" t="str">
        <f>IF(C1239="","",IFERROR(INDEX(Deviz!$C$5:$C$204,MATCH(C1239,Deviz!$B$5:$B$204,0)),""))</f>
        <v/>
      </c>
      <c r="E1239" s="22" t="str">
        <f>IF(C1239="","",IFERROR(INDEX(Deviz!$D$5:$D$204,MATCH(C1239,Deviz!$B$5:$B$204,0)),""))</f>
        <v/>
      </c>
      <c r="F1239" s="23" t="str">
        <f>IF(C1239="","",IFERROR(INDEX(Deviz!$F$5:$F$204,MATCH(C1239,Deviz!$B$5:$B$204,0)),""))</f>
        <v/>
      </c>
      <c r="G1239" s="24"/>
      <c r="H1239" s="23" t="str">
        <f t="shared" si="19"/>
        <v/>
      </c>
      <c r="I1239" s="20"/>
      <c r="J1239" s="25"/>
      <c r="K1239" s="26" t="str">
        <f>IF(B1239="","",TRIM(IF(AND(C1239&lt;&gt;"",D1239=""),"Cod inexistent în deviz. ","")&amp;IF(N(G1239)&lt;=0,"Lipsește cantitatea. ","")&amp;IF(I1239&lt;&gt;"Da","Neconfirmat de beneficiar. ","")&amp;IF(AND(C1239&lt;&gt;"",D1239&lt;&gt;""),IF(AND(INDEX(Deviz!$H$5:$H$204,MATCH(C1239,Deviz!$B$5:$B$204,0))="Suplimentar",INDEX(Deviz!$I$5:$I$204,MATCH(C1239,Deviz!$B$5:$B$204,0))&lt;&gt;"Da"),"Suplimentar neaprobat. ",""),"")))</f>
        <v/>
      </c>
    </row>
    <row r="1240" spans="1:11" x14ac:dyDescent="0.2">
      <c r="A1240" s="1" t="str">
        <f>IF(B1240="","",B1240&amp;"|"&amp;COUNTIF(INDEX($B:$B,5):B1240,B1240))</f>
        <v/>
      </c>
      <c r="B1240" s="20"/>
      <c r="C1240" s="20"/>
      <c r="D1240" s="21" t="str">
        <f>IF(C1240="","",IFERROR(INDEX(Deviz!$C$5:$C$204,MATCH(C1240,Deviz!$B$5:$B$204,0)),""))</f>
        <v/>
      </c>
      <c r="E1240" s="22" t="str">
        <f>IF(C1240="","",IFERROR(INDEX(Deviz!$D$5:$D$204,MATCH(C1240,Deviz!$B$5:$B$204,0)),""))</f>
        <v/>
      </c>
      <c r="F1240" s="23" t="str">
        <f>IF(C1240="","",IFERROR(INDEX(Deviz!$F$5:$F$204,MATCH(C1240,Deviz!$B$5:$B$204,0)),""))</f>
        <v/>
      </c>
      <c r="G1240" s="24"/>
      <c r="H1240" s="23" t="str">
        <f t="shared" si="19"/>
        <v/>
      </c>
      <c r="I1240" s="20"/>
      <c r="J1240" s="25"/>
      <c r="K1240" s="26" t="str">
        <f>IF(B1240="","",TRIM(IF(AND(C1240&lt;&gt;"",D1240=""),"Cod inexistent în deviz. ","")&amp;IF(N(G1240)&lt;=0,"Lipsește cantitatea. ","")&amp;IF(I1240&lt;&gt;"Da","Neconfirmat de beneficiar. ","")&amp;IF(AND(C1240&lt;&gt;"",D1240&lt;&gt;""),IF(AND(INDEX(Deviz!$H$5:$H$204,MATCH(C1240,Deviz!$B$5:$B$204,0))="Suplimentar",INDEX(Deviz!$I$5:$I$204,MATCH(C1240,Deviz!$B$5:$B$204,0))&lt;&gt;"Da"),"Suplimentar neaprobat. ",""),"")))</f>
        <v/>
      </c>
    </row>
    <row r="1241" spans="1:11" x14ac:dyDescent="0.2">
      <c r="A1241" s="1" t="str">
        <f>IF(B1241="","",B1241&amp;"|"&amp;COUNTIF(INDEX($B:$B,5):B1241,B1241))</f>
        <v/>
      </c>
      <c r="B1241" s="20"/>
      <c r="C1241" s="20"/>
      <c r="D1241" s="21" t="str">
        <f>IF(C1241="","",IFERROR(INDEX(Deviz!$C$5:$C$204,MATCH(C1241,Deviz!$B$5:$B$204,0)),""))</f>
        <v/>
      </c>
      <c r="E1241" s="22" t="str">
        <f>IF(C1241="","",IFERROR(INDEX(Deviz!$D$5:$D$204,MATCH(C1241,Deviz!$B$5:$B$204,0)),""))</f>
        <v/>
      </c>
      <c r="F1241" s="23" t="str">
        <f>IF(C1241="","",IFERROR(INDEX(Deviz!$F$5:$F$204,MATCH(C1241,Deviz!$B$5:$B$204,0)),""))</f>
        <v/>
      </c>
      <c r="G1241" s="24"/>
      <c r="H1241" s="23" t="str">
        <f t="shared" si="19"/>
        <v/>
      </c>
      <c r="I1241" s="20"/>
      <c r="J1241" s="25"/>
      <c r="K1241" s="26" t="str">
        <f>IF(B1241="","",TRIM(IF(AND(C1241&lt;&gt;"",D1241=""),"Cod inexistent în deviz. ","")&amp;IF(N(G1241)&lt;=0,"Lipsește cantitatea. ","")&amp;IF(I1241&lt;&gt;"Da","Neconfirmat de beneficiar. ","")&amp;IF(AND(C1241&lt;&gt;"",D1241&lt;&gt;""),IF(AND(INDEX(Deviz!$H$5:$H$204,MATCH(C1241,Deviz!$B$5:$B$204,0))="Suplimentar",INDEX(Deviz!$I$5:$I$204,MATCH(C1241,Deviz!$B$5:$B$204,0))&lt;&gt;"Da"),"Suplimentar neaprobat. ",""),"")))</f>
        <v/>
      </c>
    </row>
    <row r="1242" spans="1:11" x14ac:dyDescent="0.2">
      <c r="A1242" s="1" t="str">
        <f>IF(B1242="","",B1242&amp;"|"&amp;COUNTIF(INDEX($B:$B,5):B1242,B1242))</f>
        <v/>
      </c>
      <c r="B1242" s="20"/>
      <c r="C1242" s="20"/>
      <c r="D1242" s="21" t="str">
        <f>IF(C1242="","",IFERROR(INDEX(Deviz!$C$5:$C$204,MATCH(C1242,Deviz!$B$5:$B$204,0)),""))</f>
        <v/>
      </c>
      <c r="E1242" s="22" t="str">
        <f>IF(C1242="","",IFERROR(INDEX(Deviz!$D$5:$D$204,MATCH(C1242,Deviz!$B$5:$B$204,0)),""))</f>
        <v/>
      </c>
      <c r="F1242" s="23" t="str">
        <f>IF(C1242="","",IFERROR(INDEX(Deviz!$F$5:$F$204,MATCH(C1242,Deviz!$B$5:$B$204,0)),""))</f>
        <v/>
      </c>
      <c r="G1242" s="24"/>
      <c r="H1242" s="23" t="str">
        <f t="shared" si="19"/>
        <v/>
      </c>
      <c r="I1242" s="20"/>
      <c r="J1242" s="25"/>
      <c r="K1242" s="26" t="str">
        <f>IF(B1242="","",TRIM(IF(AND(C1242&lt;&gt;"",D1242=""),"Cod inexistent în deviz. ","")&amp;IF(N(G1242)&lt;=0,"Lipsește cantitatea. ","")&amp;IF(I1242&lt;&gt;"Da","Neconfirmat de beneficiar. ","")&amp;IF(AND(C1242&lt;&gt;"",D1242&lt;&gt;""),IF(AND(INDEX(Deviz!$H$5:$H$204,MATCH(C1242,Deviz!$B$5:$B$204,0))="Suplimentar",INDEX(Deviz!$I$5:$I$204,MATCH(C1242,Deviz!$B$5:$B$204,0))&lt;&gt;"Da"),"Suplimentar neaprobat. ",""),"")))</f>
        <v/>
      </c>
    </row>
    <row r="1243" spans="1:11" x14ac:dyDescent="0.2">
      <c r="A1243" s="1" t="str">
        <f>IF(B1243="","",B1243&amp;"|"&amp;COUNTIF(INDEX($B:$B,5):B1243,B1243))</f>
        <v/>
      </c>
      <c r="B1243" s="20"/>
      <c r="C1243" s="20"/>
      <c r="D1243" s="21" t="str">
        <f>IF(C1243="","",IFERROR(INDEX(Deviz!$C$5:$C$204,MATCH(C1243,Deviz!$B$5:$B$204,0)),""))</f>
        <v/>
      </c>
      <c r="E1243" s="22" t="str">
        <f>IF(C1243="","",IFERROR(INDEX(Deviz!$D$5:$D$204,MATCH(C1243,Deviz!$B$5:$B$204,0)),""))</f>
        <v/>
      </c>
      <c r="F1243" s="23" t="str">
        <f>IF(C1243="","",IFERROR(INDEX(Deviz!$F$5:$F$204,MATCH(C1243,Deviz!$B$5:$B$204,0)),""))</f>
        <v/>
      </c>
      <c r="G1243" s="24"/>
      <c r="H1243" s="23" t="str">
        <f t="shared" si="19"/>
        <v/>
      </c>
      <c r="I1243" s="20"/>
      <c r="J1243" s="25"/>
      <c r="K1243" s="26" t="str">
        <f>IF(B1243="","",TRIM(IF(AND(C1243&lt;&gt;"",D1243=""),"Cod inexistent în deviz. ","")&amp;IF(N(G1243)&lt;=0,"Lipsește cantitatea. ","")&amp;IF(I1243&lt;&gt;"Da","Neconfirmat de beneficiar. ","")&amp;IF(AND(C1243&lt;&gt;"",D1243&lt;&gt;""),IF(AND(INDEX(Deviz!$H$5:$H$204,MATCH(C1243,Deviz!$B$5:$B$204,0))="Suplimentar",INDEX(Deviz!$I$5:$I$204,MATCH(C1243,Deviz!$B$5:$B$204,0))&lt;&gt;"Da"),"Suplimentar neaprobat. ",""),"")))</f>
        <v/>
      </c>
    </row>
    <row r="1244" spans="1:11" x14ac:dyDescent="0.2">
      <c r="A1244" s="1" t="str">
        <f>IF(B1244="","",B1244&amp;"|"&amp;COUNTIF(INDEX($B:$B,5):B1244,B1244))</f>
        <v/>
      </c>
      <c r="B1244" s="20"/>
      <c r="C1244" s="20"/>
      <c r="D1244" s="21" t="str">
        <f>IF(C1244="","",IFERROR(INDEX(Deviz!$C$5:$C$204,MATCH(C1244,Deviz!$B$5:$B$204,0)),""))</f>
        <v/>
      </c>
      <c r="E1244" s="22" t="str">
        <f>IF(C1244="","",IFERROR(INDEX(Deviz!$D$5:$D$204,MATCH(C1244,Deviz!$B$5:$B$204,0)),""))</f>
        <v/>
      </c>
      <c r="F1244" s="23" t="str">
        <f>IF(C1244="","",IFERROR(INDEX(Deviz!$F$5:$F$204,MATCH(C1244,Deviz!$B$5:$B$204,0)),""))</f>
        <v/>
      </c>
      <c r="G1244" s="24"/>
      <c r="H1244" s="23" t="str">
        <f t="shared" si="19"/>
        <v/>
      </c>
      <c r="I1244" s="20"/>
      <c r="J1244" s="25"/>
      <c r="K1244" s="26" t="str">
        <f>IF(B1244="","",TRIM(IF(AND(C1244&lt;&gt;"",D1244=""),"Cod inexistent în deviz. ","")&amp;IF(N(G1244)&lt;=0,"Lipsește cantitatea. ","")&amp;IF(I1244&lt;&gt;"Da","Neconfirmat de beneficiar. ","")&amp;IF(AND(C1244&lt;&gt;"",D1244&lt;&gt;""),IF(AND(INDEX(Deviz!$H$5:$H$204,MATCH(C1244,Deviz!$B$5:$B$204,0))="Suplimentar",INDEX(Deviz!$I$5:$I$204,MATCH(C1244,Deviz!$B$5:$B$204,0))&lt;&gt;"Da"),"Suplimentar neaprobat. ",""),"")))</f>
        <v/>
      </c>
    </row>
    <row r="1245" spans="1:11" x14ac:dyDescent="0.2">
      <c r="A1245" s="1" t="str">
        <f>IF(B1245="","",B1245&amp;"|"&amp;COUNTIF(INDEX($B:$B,5):B1245,B1245))</f>
        <v/>
      </c>
      <c r="B1245" s="20"/>
      <c r="C1245" s="20"/>
      <c r="D1245" s="21" t="str">
        <f>IF(C1245="","",IFERROR(INDEX(Deviz!$C$5:$C$204,MATCH(C1245,Deviz!$B$5:$B$204,0)),""))</f>
        <v/>
      </c>
      <c r="E1245" s="22" t="str">
        <f>IF(C1245="","",IFERROR(INDEX(Deviz!$D$5:$D$204,MATCH(C1245,Deviz!$B$5:$B$204,0)),""))</f>
        <v/>
      </c>
      <c r="F1245" s="23" t="str">
        <f>IF(C1245="","",IFERROR(INDEX(Deviz!$F$5:$F$204,MATCH(C1245,Deviz!$B$5:$B$204,0)),""))</f>
        <v/>
      </c>
      <c r="G1245" s="24"/>
      <c r="H1245" s="23" t="str">
        <f t="shared" si="19"/>
        <v/>
      </c>
      <c r="I1245" s="20"/>
      <c r="J1245" s="25"/>
      <c r="K1245" s="26" t="str">
        <f>IF(B1245="","",TRIM(IF(AND(C1245&lt;&gt;"",D1245=""),"Cod inexistent în deviz. ","")&amp;IF(N(G1245)&lt;=0,"Lipsește cantitatea. ","")&amp;IF(I1245&lt;&gt;"Da","Neconfirmat de beneficiar. ","")&amp;IF(AND(C1245&lt;&gt;"",D1245&lt;&gt;""),IF(AND(INDEX(Deviz!$H$5:$H$204,MATCH(C1245,Deviz!$B$5:$B$204,0))="Suplimentar",INDEX(Deviz!$I$5:$I$204,MATCH(C1245,Deviz!$B$5:$B$204,0))&lt;&gt;"Da"),"Suplimentar neaprobat. ",""),"")))</f>
        <v/>
      </c>
    </row>
    <row r="1246" spans="1:11" x14ac:dyDescent="0.2">
      <c r="A1246" s="1" t="str">
        <f>IF(B1246="","",B1246&amp;"|"&amp;COUNTIF(INDEX($B:$B,5):B1246,B1246))</f>
        <v/>
      </c>
      <c r="B1246" s="20"/>
      <c r="C1246" s="20"/>
      <c r="D1246" s="21" t="str">
        <f>IF(C1246="","",IFERROR(INDEX(Deviz!$C$5:$C$204,MATCH(C1246,Deviz!$B$5:$B$204,0)),""))</f>
        <v/>
      </c>
      <c r="E1246" s="22" t="str">
        <f>IF(C1246="","",IFERROR(INDEX(Deviz!$D$5:$D$204,MATCH(C1246,Deviz!$B$5:$B$204,0)),""))</f>
        <v/>
      </c>
      <c r="F1246" s="23" t="str">
        <f>IF(C1246="","",IFERROR(INDEX(Deviz!$F$5:$F$204,MATCH(C1246,Deviz!$B$5:$B$204,0)),""))</f>
        <v/>
      </c>
      <c r="G1246" s="24"/>
      <c r="H1246" s="23" t="str">
        <f t="shared" si="19"/>
        <v/>
      </c>
      <c r="I1246" s="20"/>
      <c r="J1246" s="25"/>
      <c r="K1246" s="26" t="str">
        <f>IF(B1246="","",TRIM(IF(AND(C1246&lt;&gt;"",D1246=""),"Cod inexistent în deviz. ","")&amp;IF(N(G1246)&lt;=0,"Lipsește cantitatea. ","")&amp;IF(I1246&lt;&gt;"Da","Neconfirmat de beneficiar. ","")&amp;IF(AND(C1246&lt;&gt;"",D1246&lt;&gt;""),IF(AND(INDEX(Deviz!$H$5:$H$204,MATCH(C1246,Deviz!$B$5:$B$204,0))="Suplimentar",INDEX(Deviz!$I$5:$I$204,MATCH(C1246,Deviz!$B$5:$B$204,0))&lt;&gt;"Da"),"Suplimentar neaprobat. ",""),"")))</f>
        <v/>
      </c>
    </row>
    <row r="1247" spans="1:11" x14ac:dyDescent="0.2">
      <c r="A1247" s="1" t="str">
        <f>IF(B1247="","",B1247&amp;"|"&amp;COUNTIF(INDEX($B:$B,5):B1247,B1247))</f>
        <v/>
      </c>
      <c r="B1247" s="20"/>
      <c r="C1247" s="20"/>
      <c r="D1247" s="21" t="str">
        <f>IF(C1247="","",IFERROR(INDEX(Deviz!$C$5:$C$204,MATCH(C1247,Deviz!$B$5:$B$204,0)),""))</f>
        <v/>
      </c>
      <c r="E1247" s="22" t="str">
        <f>IF(C1247="","",IFERROR(INDEX(Deviz!$D$5:$D$204,MATCH(C1247,Deviz!$B$5:$B$204,0)),""))</f>
        <v/>
      </c>
      <c r="F1247" s="23" t="str">
        <f>IF(C1247="","",IFERROR(INDEX(Deviz!$F$5:$F$204,MATCH(C1247,Deviz!$B$5:$B$204,0)),""))</f>
        <v/>
      </c>
      <c r="G1247" s="24"/>
      <c r="H1247" s="23" t="str">
        <f t="shared" si="19"/>
        <v/>
      </c>
      <c r="I1247" s="20"/>
      <c r="J1247" s="25"/>
      <c r="K1247" s="26" t="str">
        <f>IF(B1247="","",TRIM(IF(AND(C1247&lt;&gt;"",D1247=""),"Cod inexistent în deviz. ","")&amp;IF(N(G1247)&lt;=0,"Lipsește cantitatea. ","")&amp;IF(I1247&lt;&gt;"Da","Neconfirmat de beneficiar. ","")&amp;IF(AND(C1247&lt;&gt;"",D1247&lt;&gt;""),IF(AND(INDEX(Deviz!$H$5:$H$204,MATCH(C1247,Deviz!$B$5:$B$204,0))="Suplimentar",INDEX(Deviz!$I$5:$I$204,MATCH(C1247,Deviz!$B$5:$B$204,0))&lt;&gt;"Da"),"Suplimentar neaprobat. ",""),"")))</f>
        <v/>
      </c>
    </row>
    <row r="1248" spans="1:11" x14ac:dyDescent="0.2">
      <c r="A1248" s="1" t="str">
        <f>IF(B1248="","",B1248&amp;"|"&amp;COUNTIF(INDEX($B:$B,5):B1248,B1248))</f>
        <v/>
      </c>
      <c r="B1248" s="20"/>
      <c r="C1248" s="20"/>
      <c r="D1248" s="21" t="str">
        <f>IF(C1248="","",IFERROR(INDEX(Deviz!$C$5:$C$204,MATCH(C1248,Deviz!$B$5:$B$204,0)),""))</f>
        <v/>
      </c>
      <c r="E1248" s="22" t="str">
        <f>IF(C1248="","",IFERROR(INDEX(Deviz!$D$5:$D$204,MATCH(C1248,Deviz!$B$5:$B$204,0)),""))</f>
        <v/>
      </c>
      <c r="F1248" s="23" t="str">
        <f>IF(C1248="","",IFERROR(INDEX(Deviz!$F$5:$F$204,MATCH(C1248,Deviz!$B$5:$B$204,0)),""))</f>
        <v/>
      </c>
      <c r="G1248" s="24"/>
      <c r="H1248" s="23" t="str">
        <f t="shared" si="19"/>
        <v/>
      </c>
      <c r="I1248" s="20"/>
      <c r="J1248" s="25"/>
      <c r="K1248" s="26" t="str">
        <f>IF(B1248="","",TRIM(IF(AND(C1248&lt;&gt;"",D1248=""),"Cod inexistent în deviz. ","")&amp;IF(N(G1248)&lt;=0,"Lipsește cantitatea. ","")&amp;IF(I1248&lt;&gt;"Da","Neconfirmat de beneficiar. ","")&amp;IF(AND(C1248&lt;&gt;"",D1248&lt;&gt;""),IF(AND(INDEX(Deviz!$H$5:$H$204,MATCH(C1248,Deviz!$B$5:$B$204,0))="Suplimentar",INDEX(Deviz!$I$5:$I$204,MATCH(C1248,Deviz!$B$5:$B$204,0))&lt;&gt;"Da"),"Suplimentar neaprobat. ",""),"")))</f>
        <v/>
      </c>
    </row>
    <row r="1249" spans="1:11" x14ac:dyDescent="0.2">
      <c r="A1249" s="1" t="str">
        <f>IF(B1249="","",B1249&amp;"|"&amp;COUNTIF(INDEX($B:$B,5):B1249,B1249))</f>
        <v/>
      </c>
      <c r="B1249" s="20"/>
      <c r="C1249" s="20"/>
      <c r="D1249" s="21" t="str">
        <f>IF(C1249="","",IFERROR(INDEX(Deviz!$C$5:$C$204,MATCH(C1249,Deviz!$B$5:$B$204,0)),""))</f>
        <v/>
      </c>
      <c r="E1249" s="22" t="str">
        <f>IF(C1249="","",IFERROR(INDEX(Deviz!$D$5:$D$204,MATCH(C1249,Deviz!$B$5:$B$204,0)),""))</f>
        <v/>
      </c>
      <c r="F1249" s="23" t="str">
        <f>IF(C1249="","",IFERROR(INDEX(Deviz!$F$5:$F$204,MATCH(C1249,Deviz!$B$5:$B$204,0)),""))</f>
        <v/>
      </c>
      <c r="G1249" s="24"/>
      <c r="H1249" s="23" t="str">
        <f t="shared" si="19"/>
        <v/>
      </c>
      <c r="I1249" s="20"/>
      <c r="J1249" s="25"/>
      <c r="K1249" s="26" t="str">
        <f>IF(B1249="","",TRIM(IF(AND(C1249&lt;&gt;"",D1249=""),"Cod inexistent în deviz. ","")&amp;IF(N(G1249)&lt;=0,"Lipsește cantitatea. ","")&amp;IF(I1249&lt;&gt;"Da","Neconfirmat de beneficiar. ","")&amp;IF(AND(C1249&lt;&gt;"",D1249&lt;&gt;""),IF(AND(INDEX(Deviz!$H$5:$H$204,MATCH(C1249,Deviz!$B$5:$B$204,0))="Suplimentar",INDEX(Deviz!$I$5:$I$204,MATCH(C1249,Deviz!$B$5:$B$204,0))&lt;&gt;"Da"),"Suplimentar neaprobat. ",""),"")))</f>
        <v/>
      </c>
    </row>
    <row r="1250" spans="1:11" x14ac:dyDescent="0.2">
      <c r="A1250" s="1" t="str">
        <f>IF(B1250="","",B1250&amp;"|"&amp;COUNTIF(INDEX($B:$B,5):B1250,B1250))</f>
        <v/>
      </c>
      <c r="B1250" s="20"/>
      <c r="C1250" s="20"/>
      <c r="D1250" s="21" t="str">
        <f>IF(C1250="","",IFERROR(INDEX(Deviz!$C$5:$C$204,MATCH(C1250,Deviz!$B$5:$B$204,0)),""))</f>
        <v/>
      </c>
      <c r="E1250" s="22" t="str">
        <f>IF(C1250="","",IFERROR(INDEX(Deviz!$D$5:$D$204,MATCH(C1250,Deviz!$B$5:$B$204,0)),""))</f>
        <v/>
      </c>
      <c r="F1250" s="23" t="str">
        <f>IF(C1250="","",IFERROR(INDEX(Deviz!$F$5:$F$204,MATCH(C1250,Deviz!$B$5:$B$204,0)),""))</f>
        <v/>
      </c>
      <c r="G1250" s="24"/>
      <c r="H1250" s="23" t="str">
        <f t="shared" si="19"/>
        <v/>
      </c>
      <c r="I1250" s="20"/>
      <c r="J1250" s="25"/>
      <c r="K1250" s="26" t="str">
        <f>IF(B1250="","",TRIM(IF(AND(C1250&lt;&gt;"",D1250=""),"Cod inexistent în deviz. ","")&amp;IF(N(G1250)&lt;=0,"Lipsește cantitatea. ","")&amp;IF(I1250&lt;&gt;"Da","Neconfirmat de beneficiar. ","")&amp;IF(AND(C1250&lt;&gt;"",D1250&lt;&gt;""),IF(AND(INDEX(Deviz!$H$5:$H$204,MATCH(C1250,Deviz!$B$5:$B$204,0))="Suplimentar",INDEX(Deviz!$I$5:$I$204,MATCH(C1250,Deviz!$B$5:$B$204,0))&lt;&gt;"Da"),"Suplimentar neaprobat. ",""),"")))</f>
        <v/>
      </c>
    </row>
    <row r="1251" spans="1:11" x14ac:dyDescent="0.2">
      <c r="A1251" s="1" t="str">
        <f>IF(B1251="","",B1251&amp;"|"&amp;COUNTIF(INDEX($B:$B,5):B1251,B1251))</f>
        <v/>
      </c>
      <c r="B1251" s="20"/>
      <c r="C1251" s="20"/>
      <c r="D1251" s="21" t="str">
        <f>IF(C1251="","",IFERROR(INDEX(Deviz!$C$5:$C$204,MATCH(C1251,Deviz!$B$5:$B$204,0)),""))</f>
        <v/>
      </c>
      <c r="E1251" s="22" t="str">
        <f>IF(C1251="","",IFERROR(INDEX(Deviz!$D$5:$D$204,MATCH(C1251,Deviz!$B$5:$B$204,0)),""))</f>
        <v/>
      </c>
      <c r="F1251" s="23" t="str">
        <f>IF(C1251="","",IFERROR(INDEX(Deviz!$F$5:$F$204,MATCH(C1251,Deviz!$B$5:$B$204,0)),""))</f>
        <v/>
      </c>
      <c r="G1251" s="24"/>
      <c r="H1251" s="23" t="str">
        <f t="shared" si="19"/>
        <v/>
      </c>
      <c r="I1251" s="20"/>
      <c r="J1251" s="25"/>
      <c r="K1251" s="26" t="str">
        <f>IF(B1251="","",TRIM(IF(AND(C1251&lt;&gt;"",D1251=""),"Cod inexistent în deviz. ","")&amp;IF(N(G1251)&lt;=0,"Lipsește cantitatea. ","")&amp;IF(I1251&lt;&gt;"Da","Neconfirmat de beneficiar. ","")&amp;IF(AND(C1251&lt;&gt;"",D1251&lt;&gt;""),IF(AND(INDEX(Deviz!$H$5:$H$204,MATCH(C1251,Deviz!$B$5:$B$204,0))="Suplimentar",INDEX(Deviz!$I$5:$I$204,MATCH(C1251,Deviz!$B$5:$B$204,0))&lt;&gt;"Da"),"Suplimentar neaprobat. ",""),"")))</f>
        <v/>
      </c>
    </row>
    <row r="1252" spans="1:11" x14ac:dyDescent="0.2">
      <c r="A1252" s="1" t="str">
        <f>IF(B1252="","",B1252&amp;"|"&amp;COUNTIF(INDEX($B:$B,5):B1252,B1252))</f>
        <v/>
      </c>
      <c r="B1252" s="20"/>
      <c r="C1252" s="20"/>
      <c r="D1252" s="21" t="str">
        <f>IF(C1252="","",IFERROR(INDEX(Deviz!$C$5:$C$204,MATCH(C1252,Deviz!$B$5:$B$204,0)),""))</f>
        <v/>
      </c>
      <c r="E1252" s="22" t="str">
        <f>IF(C1252="","",IFERROR(INDEX(Deviz!$D$5:$D$204,MATCH(C1252,Deviz!$B$5:$B$204,0)),""))</f>
        <v/>
      </c>
      <c r="F1252" s="23" t="str">
        <f>IF(C1252="","",IFERROR(INDEX(Deviz!$F$5:$F$204,MATCH(C1252,Deviz!$B$5:$B$204,0)),""))</f>
        <v/>
      </c>
      <c r="G1252" s="24"/>
      <c r="H1252" s="23" t="str">
        <f t="shared" si="19"/>
        <v/>
      </c>
      <c r="I1252" s="20"/>
      <c r="J1252" s="25"/>
      <c r="K1252" s="26" t="str">
        <f>IF(B1252="","",TRIM(IF(AND(C1252&lt;&gt;"",D1252=""),"Cod inexistent în deviz. ","")&amp;IF(N(G1252)&lt;=0,"Lipsește cantitatea. ","")&amp;IF(I1252&lt;&gt;"Da","Neconfirmat de beneficiar. ","")&amp;IF(AND(C1252&lt;&gt;"",D1252&lt;&gt;""),IF(AND(INDEX(Deviz!$H$5:$H$204,MATCH(C1252,Deviz!$B$5:$B$204,0))="Suplimentar",INDEX(Deviz!$I$5:$I$204,MATCH(C1252,Deviz!$B$5:$B$204,0))&lt;&gt;"Da"),"Suplimentar neaprobat. ",""),"")))</f>
        <v/>
      </c>
    </row>
    <row r="1253" spans="1:11" x14ac:dyDescent="0.2">
      <c r="A1253" s="1" t="str">
        <f>IF(B1253="","",B1253&amp;"|"&amp;COUNTIF(INDEX($B:$B,5):B1253,B1253))</f>
        <v/>
      </c>
      <c r="B1253" s="20"/>
      <c r="C1253" s="20"/>
      <c r="D1253" s="21" t="str">
        <f>IF(C1253="","",IFERROR(INDEX(Deviz!$C$5:$C$204,MATCH(C1253,Deviz!$B$5:$B$204,0)),""))</f>
        <v/>
      </c>
      <c r="E1253" s="22" t="str">
        <f>IF(C1253="","",IFERROR(INDEX(Deviz!$D$5:$D$204,MATCH(C1253,Deviz!$B$5:$B$204,0)),""))</f>
        <v/>
      </c>
      <c r="F1253" s="23" t="str">
        <f>IF(C1253="","",IFERROR(INDEX(Deviz!$F$5:$F$204,MATCH(C1253,Deviz!$B$5:$B$204,0)),""))</f>
        <v/>
      </c>
      <c r="G1253" s="24"/>
      <c r="H1253" s="23" t="str">
        <f t="shared" si="19"/>
        <v/>
      </c>
      <c r="I1253" s="20"/>
      <c r="J1253" s="25"/>
      <c r="K1253" s="26" t="str">
        <f>IF(B1253="","",TRIM(IF(AND(C1253&lt;&gt;"",D1253=""),"Cod inexistent în deviz. ","")&amp;IF(N(G1253)&lt;=0,"Lipsește cantitatea. ","")&amp;IF(I1253&lt;&gt;"Da","Neconfirmat de beneficiar. ","")&amp;IF(AND(C1253&lt;&gt;"",D1253&lt;&gt;""),IF(AND(INDEX(Deviz!$H$5:$H$204,MATCH(C1253,Deviz!$B$5:$B$204,0))="Suplimentar",INDEX(Deviz!$I$5:$I$204,MATCH(C1253,Deviz!$B$5:$B$204,0))&lt;&gt;"Da"),"Suplimentar neaprobat. ",""),"")))</f>
        <v/>
      </c>
    </row>
    <row r="1254" spans="1:11" x14ac:dyDescent="0.2">
      <c r="A1254" s="1" t="str">
        <f>IF(B1254="","",B1254&amp;"|"&amp;COUNTIF(INDEX($B:$B,5):B1254,B1254))</f>
        <v/>
      </c>
      <c r="B1254" s="20"/>
      <c r="C1254" s="20"/>
      <c r="D1254" s="21" t="str">
        <f>IF(C1254="","",IFERROR(INDEX(Deviz!$C$5:$C$204,MATCH(C1254,Deviz!$B$5:$B$204,0)),""))</f>
        <v/>
      </c>
      <c r="E1254" s="22" t="str">
        <f>IF(C1254="","",IFERROR(INDEX(Deviz!$D$5:$D$204,MATCH(C1254,Deviz!$B$5:$B$204,0)),""))</f>
        <v/>
      </c>
      <c r="F1254" s="23" t="str">
        <f>IF(C1254="","",IFERROR(INDEX(Deviz!$F$5:$F$204,MATCH(C1254,Deviz!$B$5:$B$204,0)),""))</f>
        <v/>
      </c>
      <c r="G1254" s="24"/>
      <c r="H1254" s="23" t="str">
        <f t="shared" si="19"/>
        <v/>
      </c>
      <c r="I1254" s="20"/>
      <c r="J1254" s="25"/>
      <c r="K1254" s="26" t="str">
        <f>IF(B1254="","",TRIM(IF(AND(C1254&lt;&gt;"",D1254=""),"Cod inexistent în deviz. ","")&amp;IF(N(G1254)&lt;=0,"Lipsește cantitatea. ","")&amp;IF(I1254&lt;&gt;"Da","Neconfirmat de beneficiar. ","")&amp;IF(AND(C1254&lt;&gt;"",D1254&lt;&gt;""),IF(AND(INDEX(Deviz!$H$5:$H$204,MATCH(C1254,Deviz!$B$5:$B$204,0))="Suplimentar",INDEX(Deviz!$I$5:$I$204,MATCH(C1254,Deviz!$B$5:$B$204,0))&lt;&gt;"Da"),"Suplimentar neaprobat. ",""),"")))</f>
        <v/>
      </c>
    </row>
    <row r="1255" spans="1:11" x14ac:dyDescent="0.2">
      <c r="A1255" s="1" t="str">
        <f>IF(B1255="","",B1255&amp;"|"&amp;COUNTIF(INDEX($B:$B,5):B1255,B1255))</f>
        <v/>
      </c>
      <c r="B1255" s="20"/>
      <c r="C1255" s="20"/>
      <c r="D1255" s="21" t="str">
        <f>IF(C1255="","",IFERROR(INDEX(Deviz!$C$5:$C$204,MATCH(C1255,Deviz!$B$5:$B$204,0)),""))</f>
        <v/>
      </c>
      <c r="E1255" s="22" t="str">
        <f>IF(C1255="","",IFERROR(INDEX(Deviz!$D$5:$D$204,MATCH(C1255,Deviz!$B$5:$B$204,0)),""))</f>
        <v/>
      </c>
      <c r="F1255" s="23" t="str">
        <f>IF(C1255="","",IFERROR(INDEX(Deviz!$F$5:$F$204,MATCH(C1255,Deviz!$B$5:$B$204,0)),""))</f>
        <v/>
      </c>
      <c r="G1255" s="24"/>
      <c r="H1255" s="23" t="str">
        <f t="shared" si="19"/>
        <v/>
      </c>
      <c r="I1255" s="20"/>
      <c r="J1255" s="25"/>
      <c r="K1255" s="26" t="str">
        <f>IF(B1255="","",TRIM(IF(AND(C1255&lt;&gt;"",D1255=""),"Cod inexistent în deviz. ","")&amp;IF(N(G1255)&lt;=0,"Lipsește cantitatea. ","")&amp;IF(I1255&lt;&gt;"Da","Neconfirmat de beneficiar. ","")&amp;IF(AND(C1255&lt;&gt;"",D1255&lt;&gt;""),IF(AND(INDEX(Deviz!$H$5:$H$204,MATCH(C1255,Deviz!$B$5:$B$204,0))="Suplimentar",INDEX(Deviz!$I$5:$I$204,MATCH(C1255,Deviz!$B$5:$B$204,0))&lt;&gt;"Da"),"Suplimentar neaprobat. ",""),"")))</f>
        <v/>
      </c>
    </row>
    <row r="1256" spans="1:11" x14ac:dyDescent="0.2">
      <c r="A1256" s="1" t="str">
        <f>IF(B1256="","",B1256&amp;"|"&amp;COUNTIF(INDEX($B:$B,5):B1256,B1256))</f>
        <v/>
      </c>
      <c r="B1256" s="20"/>
      <c r="C1256" s="20"/>
      <c r="D1256" s="21" t="str">
        <f>IF(C1256="","",IFERROR(INDEX(Deviz!$C$5:$C$204,MATCH(C1256,Deviz!$B$5:$B$204,0)),""))</f>
        <v/>
      </c>
      <c r="E1256" s="22" t="str">
        <f>IF(C1256="","",IFERROR(INDEX(Deviz!$D$5:$D$204,MATCH(C1256,Deviz!$B$5:$B$204,0)),""))</f>
        <v/>
      </c>
      <c r="F1256" s="23" t="str">
        <f>IF(C1256="","",IFERROR(INDEX(Deviz!$F$5:$F$204,MATCH(C1256,Deviz!$B$5:$B$204,0)),""))</f>
        <v/>
      </c>
      <c r="G1256" s="24"/>
      <c r="H1256" s="23" t="str">
        <f t="shared" si="19"/>
        <v/>
      </c>
      <c r="I1256" s="20"/>
      <c r="J1256" s="25"/>
      <c r="K1256" s="26" t="str">
        <f>IF(B1256="","",TRIM(IF(AND(C1256&lt;&gt;"",D1256=""),"Cod inexistent în deviz. ","")&amp;IF(N(G1256)&lt;=0,"Lipsește cantitatea. ","")&amp;IF(I1256&lt;&gt;"Da","Neconfirmat de beneficiar. ","")&amp;IF(AND(C1256&lt;&gt;"",D1256&lt;&gt;""),IF(AND(INDEX(Deviz!$H$5:$H$204,MATCH(C1256,Deviz!$B$5:$B$204,0))="Suplimentar",INDEX(Deviz!$I$5:$I$204,MATCH(C1256,Deviz!$B$5:$B$204,0))&lt;&gt;"Da"),"Suplimentar neaprobat. ",""),"")))</f>
        <v/>
      </c>
    </row>
    <row r="1257" spans="1:11" x14ac:dyDescent="0.2">
      <c r="A1257" s="1" t="str">
        <f>IF(B1257="","",B1257&amp;"|"&amp;COUNTIF(INDEX($B:$B,5):B1257,B1257))</f>
        <v/>
      </c>
      <c r="B1257" s="20"/>
      <c r="C1257" s="20"/>
      <c r="D1257" s="21" t="str">
        <f>IF(C1257="","",IFERROR(INDEX(Deviz!$C$5:$C$204,MATCH(C1257,Deviz!$B$5:$B$204,0)),""))</f>
        <v/>
      </c>
      <c r="E1257" s="22" t="str">
        <f>IF(C1257="","",IFERROR(INDEX(Deviz!$D$5:$D$204,MATCH(C1257,Deviz!$B$5:$B$204,0)),""))</f>
        <v/>
      </c>
      <c r="F1257" s="23" t="str">
        <f>IF(C1257="","",IFERROR(INDEX(Deviz!$F$5:$F$204,MATCH(C1257,Deviz!$B$5:$B$204,0)),""))</f>
        <v/>
      </c>
      <c r="G1257" s="24"/>
      <c r="H1257" s="23" t="str">
        <f t="shared" si="19"/>
        <v/>
      </c>
      <c r="I1257" s="20"/>
      <c r="J1257" s="25"/>
      <c r="K1257" s="26" t="str">
        <f>IF(B1257="","",TRIM(IF(AND(C1257&lt;&gt;"",D1257=""),"Cod inexistent în deviz. ","")&amp;IF(N(G1257)&lt;=0,"Lipsește cantitatea. ","")&amp;IF(I1257&lt;&gt;"Da","Neconfirmat de beneficiar. ","")&amp;IF(AND(C1257&lt;&gt;"",D1257&lt;&gt;""),IF(AND(INDEX(Deviz!$H$5:$H$204,MATCH(C1257,Deviz!$B$5:$B$204,0))="Suplimentar",INDEX(Deviz!$I$5:$I$204,MATCH(C1257,Deviz!$B$5:$B$204,0))&lt;&gt;"Da"),"Suplimentar neaprobat. ",""),"")))</f>
        <v/>
      </c>
    </row>
    <row r="1258" spans="1:11" x14ac:dyDescent="0.2">
      <c r="A1258" s="1" t="str">
        <f>IF(B1258="","",B1258&amp;"|"&amp;COUNTIF(INDEX($B:$B,5):B1258,B1258))</f>
        <v/>
      </c>
      <c r="B1258" s="20"/>
      <c r="C1258" s="20"/>
      <c r="D1258" s="21" t="str">
        <f>IF(C1258="","",IFERROR(INDEX(Deviz!$C$5:$C$204,MATCH(C1258,Deviz!$B$5:$B$204,0)),""))</f>
        <v/>
      </c>
      <c r="E1258" s="22" t="str">
        <f>IF(C1258="","",IFERROR(INDEX(Deviz!$D$5:$D$204,MATCH(C1258,Deviz!$B$5:$B$204,0)),""))</f>
        <v/>
      </c>
      <c r="F1258" s="23" t="str">
        <f>IF(C1258="","",IFERROR(INDEX(Deviz!$F$5:$F$204,MATCH(C1258,Deviz!$B$5:$B$204,0)),""))</f>
        <v/>
      </c>
      <c r="G1258" s="24"/>
      <c r="H1258" s="23" t="str">
        <f t="shared" si="19"/>
        <v/>
      </c>
      <c r="I1258" s="20"/>
      <c r="J1258" s="25"/>
      <c r="K1258" s="26" t="str">
        <f>IF(B1258="","",TRIM(IF(AND(C1258&lt;&gt;"",D1258=""),"Cod inexistent în deviz. ","")&amp;IF(N(G1258)&lt;=0,"Lipsește cantitatea. ","")&amp;IF(I1258&lt;&gt;"Da","Neconfirmat de beneficiar. ","")&amp;IF(AND(C1258&lt;&gt;"",D1258&lt;&gt;""),IF(AND(INDEX(Deviz!$H$5:$H$204,MATCH(C1258,Deviz!$B$5:$B$204,0))="Suplimentar",INDEX(Deviz!$I$5:$I$204,MATCH(C1258,Deviz!$B$5:$B$204,0))&lt;&gt;"Da"),"Suplimentar neaprobat. ",""),"")))</f>
        <v/>
      </c>
    </row>
    <row r="1259" spans="1:11" x14ac:dyDescent="0.2">
      <c r="A1259" s="1" t="str">
        <f>IF(B1259="","",B1259&amp;"|"&amp;COUNTIF(INDEX($B:$B,5):B1259,B1259))</f>
        <v/>
      </c>
      <c r="B1259" s="20"/>
      <c r="C1259" s="20"/>
      <c r="D1259" s="21" t="str">
        <f>IF(C1259="","",IFERROR(INDEX(Deviz!$C$5:$C$204,MATCH(C1259,Deviz!$B$5:$B$204,0)),""))</f>
        <v/>
      </c>
      <c r="E1259" s="22" t="str">
        <f>IF(C1259="","",IFERROR(INDEX(Deviz!$D$5:$D$204,MATCH(C1259,Deviz!$B$5:$B$204,0)),""))</f>
        <v/>
      </c>
      <c r="F1259" s="23" t="str">
        <f>IF(C1259="","",IFERROR(INDEX(Deviz!$F$5:$F$204,MATCH(C1259,Deviz!$B$5:$B$204,0)),""))</f>
        <v/>
      </c>
      <c r="G1259" s="24"/>
      <c r="H1259" s="23" t="str">
        <f t="shared" si="19"/>
        <v/>
      </c>
      <c r="I1259" s="20"/>
      <c r="J1259" s="25"/>
      <c r="K1259" s="26" t="str">
        <f>IF(B1259="","",TRIM(IF(AND(C1259&lt;&gt;"",D1259=""),"Cod inexistent în deviz. ","")&amp;IF(N(G1259)&lt;=0,"Lipsește cantitatea. ","")&amp;IF(I1259&lt;&gt;"Da","Neconfirmat de beneficiar. ","")&amp;IF(AND(C1259&lt;&gt;"",D1259&lt;&gt;""),IF(AND(INDEX(Deviz!$H$5:$H$204,MATCH(C1259,Deviz!$B$5:$B$204,0))="Suplimentar",INDEX(Deviz!$I$5:$I$204,MATCH(C1259,Deviz!$B$5:$B$204,0))&lt;&gt;"Da"),"Suplimentar neaprobat. ",""),"")))</f>
        <v/>
      </c>
    </row>
    <row r="1260" spans="1:11" x14ac:dyDescent="0.2">
      <c r="A1260" s="1" t="str">
        <f>IF(B1260="","",B1260&amp;"|"&amp;COUNTIF(INDEX($B:$B,5):B1260,B1260))</f>
        <v/>
      </c>
      <c r="B1260" s="20"/>
      <c r="C1260" s="20"/>
      <c r="D1260" s="21" t="str">
        <f>IF(C1260="","",IFERROR(INDEX(Deviz!$C$5:$C$204,MATCH(C1260,Deviz!$B$5:$B$204,0)),""))</f>
        <v/>
      </c>
      <c r="E1260" s="22" t="str">
        <f>IF(C1260="","",IFERROR(INDEX(Deviz!$D$5:$D$204,MATCH(C1260,Deviz!$B$5:$B$204,0)),""))</f>
        <v/>
      </c>
      <c r="F1260" s="23" t="str">
        <f>IF(C1260="","",IFERROR(INDEX(Deviz!$F$5:$F$204,MATCH(C1260,Deviz!$B$5:$B$204,0)),""))</f>
        <v/>
      </c>
      <c r="G1260" s="24"/>
      <c r="H1260" s="23" t="str">
        <f t="shared" si="19"/>
        <v/>
      </c>
      <c r="I1260" s="20"/>
      <c r="J1260" s="25"/>
      <c r="K1260" s="26" t="str">
        <f>IF(B1260="","",TRIM(IF(AND(C1260&lt;&gt;"",D1260=""),"Cod inexistent în deviz. ","")&amp;IF(N(G1260)&lt;=0,"Lipsește cantitatea. ","")&amp;IF(I1260&lt;&gt;"Da","Neconfirmat de beneficiar. ","")&amp;IF(AND(C1260&lt;&gt;"",D1260&lt;&gt;""),IF(AND(INDEX(Deviz!$H$5:$H$204,MATCH(C1260,Deviz!$B$5:$B$204,0))="Suplimentar",INDEX(Deviz!$I$5:$I$204,MATCH(C1260,Deviz!$B$5:$B$204,0))&lt;&gt;"Da"),"Suplimentar neaprobat. ",""),"")))</f>
        <v/>
      </c>
    </row>
    <row r="1261" spans="1:11" x14ac:dyDescent="0.2">
      <c r="A1261" s="1" t="str">
        <f>IF(B1261="","",B1261&amp;"|"&amp;COUNTIF(INDEX($B:$B,5):B1261,B1261))</f>
        <v/>
      </c>
      <c r="B1261" s="20"/>
      <c r="C1261" s="20"/>
      <c r="D1261" s="21" t="str">
        <f>IF(C1261="","",IFERROR(INDEX(Deviz!$C$5:$C$204,MATCH(C1261,Deviz!$B$5:$B$204,0)),""))</f>
        <v/>
      </c>
      <c r="E1261" s="22" t="str">
        <f>IF(C1261="","",IFERROR(INDEX(Deviz!$D$5:$D$204,MATCH(C1261,Deviz!$B$5:$B$204,0)),""))</f>
        <v/>
      </c>
      <c r="F1261" s="23" t="str">
        <f>IF(C1261="","",IFERROR(INDEX(Deviz!$F$5:$F$204,MATCH(C1261,Deviz!$B$5:$B$204,0)),""))</f>
        <v/>
      </c>
      <c r="G1261" s="24"/>
      <c r="H1261" s="23" t="str">
        <f t="shared" si="19"/>
        <v/>
      </c>
      <c r="I1261" s="20"/>
      <c r="J1261" s="25"/>
      <c r="K1261" s="26" t="str">
        <f>IF(B1261="","",TRIM(IF(AND(C1261&lt;&gt;"",D1261=""),"Cod inexistent în deviz. ","")&amp;IF(N(G1261)&lt;=0,"Lipsește cantitatea. ","")&amp;IF(I1261&lt;&gt;"Da","Neconfirmat de beneficiar. ","")&amp;IF(AND(C1261&lt;&gt;"",D1261&lt;&gt;""),IF(AND(INDEX(Deviz!$H$5:$H$204,MATCH(C1261,Deviz!$B$5:$B$204,0))="Suplimentar",INDEX(Deviz!$I$5:$I$204,MATCH(C1261,Deviz!$B$5:$B$204,0))&lt;&gt;"Da"),"Suplimentar neaprobat. ",""),"")))</f>
        <v/>
      </c>
    </row>
    <row r="1262" spans="1:11" x14ac:dyDescent="0.2">
      <c r="A1262" s="1" t="str">
        <f>IF(B1262="","",B1262&amp;"|"&amp;COUNTIF(INDEX($B:$B,5):B1262,B1262))</f>
        <v/>
      </c>
      <c r="B1262" s="20"/>
      <c r="C1262" s="20"/>
      <c r="D1262" s="21" t="str">
        <f>IF(C1262="","",IFERROR(INDEX(Deviz!$C$5:$C$204,MATCH(C1262,Deviz!$B$5:$B$204,0)),""))</f>
        <v/>
      </c>
      <c r="E1262" s="22" t="str">
        <f>IF(C1262="","",IFERROR(INDEX(Deviz!$D$5:$D$204,MATCH(C1262,Deviz!$B$5:$B$204,0)),""))</f>
        <v/>
      </c>
      <c r="F1262" s="23" t="str">
        <f>IF(C1262="","",IFERROR(INDEX(Deviz!$F$5:$F$204,MATCH(C1262,Deviz!$B$5:$B$204,0)),""))</f>
        <v/>
      </c>
      <c r="G1262" s="24"/>
      <c r="H1262" s="23" t="str">
        <f t="shared" si="19"/>
        <v/>
      </c>
      <c r="I1262" s="20"/>
      <c r="J1262" s="25"/>
      <c r="K1262" s="26" t="str">
        <f>IF(B1262="","",TRIM(IF(AND(C1262&lt;&gt;"",D1262=""),"Cod inexistent în deviz. ","")&amp;IF(N(G1262)&lt;=0,"Lipsește cantitatea. ","")&amp;IF(I1262&lt;&gt;"Da","Neconfirmat de beneficiar. ","")&amp;IF(AND(C1262&lt;&gt;"",D1262&lt;&gt;""),IF(AND(INDEX(Deviz!$H$5:$H$204,MATCH(C1262,Deviz!$B$5:$B$204,0))="Suplimentar",INDEX(Deviz!$I$5:$I$204,MATCH(C1262,Deviz!$B$5:$B$204,0))&lt;&gt;"Da"),"Suplimentar neaprobat. ",""),"")))</f>
        <v/>
      </c>
    </row>
    <row r="1263" spans="1:11" x14ac:dyDescent="0.2">
      <c r="A1263" s="1" t="str">
        <f>IF(B1263="","",B1263&amp;"|"&amp;COUNTIF(INDEX($B:$B,5):B1263,B1263))</f>
        <v/>
      </c>
      <c r="B1263" s="20"/>
      <c r="C1263" s="20"/>
      <c r="D1263" s="21" t="str">
        <f>IF(C1263="","",IFERROR(INDEX(Deviz!$C$5:$C$204,MATCH(C1263,Deviz!$B$5:$B$204,0)),""))</f>
        <v/>
      </c>
      <c r="E1263" s="22" t="str">
        <f>IF(C1263="","",IFERROR(INDEX(Deviz!$D$5:$D$204,MATCH(C1263,Deviz!$B$5:$B$204,0)),""))</f>
        <v/>
      </c>
      <c r="F1263" s="23" t="str">
        <f>IF(C1263="","",IFERROR(INDEX(Deviz!$F$5:$F$204,MATCH(C1263,Deviz!$B$5:$B$204,0)),""))</f>
        <v/>
      </c>
      <c r="G1263" s="24"/>
      <c r="H1263" s="23" t="str">
        <f t="shared" si="19"/>
        <v/>
      </c>
      <c r="I1263" s="20"/>
      <c r="J1263" s="25"/>
      <c r="K1263" s="26" t="str">
        <f>IF(B1263="","",TRIM(IF(AND(C1263&lt;&gt;"",D1263=""),"Cod inexistent în deviz. ","")&amp;IF(N(G1263)&lt;=0,"Lipsește cantitatea. ","")&amp;IF(I1263&lt;&gt;"Da","Neconfirmat de beneficiar. ","")&amp;IF(AND(C1263&lt;&gt;"",D1263&lt;&gt;""),IF(AND(INDEX(Deviz!$H$5:$H$204,MATCH(C1263,Deviz!$B$5:$B$204,0))="Suplimentar",INDEX(Deviz!$I$5:$I$204,MATCH(C1263,Deviz!$B$5:$B$204,0))&lt;&gt;"Da"),"Suplimentar neaprobat. ",""),"")))</f>
        <v/>
      </c>
    </row>
    <row r="1264" spans="1:11" x14ac:dyDescent="0.2">
      <c r="A1264" s="1" t="str">
        <f>IF(B1264="","",B1264&amp;"|"&amp;COUNTIF(INDEX($B:$B,5):B1264,B1264))</f>
        <v/>
      </c>
      <c r="B1264" s="20"/>
      <c r="C1264" s="20"/>
      <c r="D1264" s="21" t="str">
        <f>IF(C1264="","",IFERROR(INDEX(Deviz!$C$5:$C$204,MATCH(C1264,Deviz!$B$5:$B$204,0)),""))</f>
        <v/>
      </c>
      <c r="E1264" s="22" t="str">
        <f>IF(C1264="","",IFERROR(INDEX(Deviz!$D$5:$D$204,MATCH(C1264,Deviz!$B$5:$B$204,0)),""))</f>
        <v/>
      </c>
      <c r="F1264" s="23" t="str">
        <f>IF(C1264="","",IFERROR(INDEX(Deviz!$F$5:$F$204,MATCH(C1264,Deviz!$B$5:$B$204,0)),""))</f>
        <v/>
      </c>
      <c r="G1264" s="24"/>
      <c r="H1264" s="23" t="str">
        <f t="shared" si="19"/>
        <v/>
      </c>
      <c r="I1264" s="20"/>
      <c r="J1264" s="25"/>
      <c r="K1264" s="26" t="str">
        <f>IF(B1264="","",TRIM(IF(AND(C1264&lt;&gt;"",D1264=""),"Cod inexistent în deviz. ","")&amp;IF(N(G1264)&lt;=0,"Lipsește cantitatea. ","")&amp;IF(I1264&lt;&gt;"Da","Neconfirmat de beneficiar. ","")&amp;IF(AND(C1264&lt;&gt;"",D1264&lt;&gt;""),IF(AND(INDEX(Deviz!$H$5:$H$204,MATCH(C1264,Deviz!$B$5:$B$204,0))="Suplimentar",INDEX(Deviz!$I$5:$I$204,MATCH(C1264,Deviz!$B$5:$B$204,0))&lt;&gt;"Da"),"Suplimentar neaprobat. ",""),"")))</f>
        <v/>
      </c>
    </row>
    <row r="1265" spans="1:11" x14ac:dyDescent="0.2">
      <c r="A1265" s="1" t="str">
        <f>IF(B1265="","",B1265&amp;"|"&amp;COUNTIF(INDEX($B:$B,5):B1265,B1265))</f>
        <v/>
      </c>
      <c r="B1265" s="20"/>
      <c r="C1265" s="20"/>
      <c r="D1265" s="21" t="str">
        <f>IF(C1265="","",IFERROR(INDEX(Deviz!$C$5:$C$204,MATCH(C1265,Deviz!$B$5:$B$204,0)),""))</f>
        <v/>
      </c>
      <c r="E1265" s="22" t="str">
        <f>IF(C1265="","",IFERROR(INDEX(Deviz!$D$5:$D$204,MATCH(C1265,Deviz!$B$5:$B$204,0)),""))</f>
        <v/>
      </c>
      <c r="F1265" s="23" t="str">
        <f>IF(C1265="","",IFERROR(INDEX(Deviz!$F$5:$F$204,MATCH(C1265,Deviz!$B$5:$B$204,0)),""))</f>
        <v/>
      </c>
      <c r="G1265" s="24"/>
      <c r="H1265" s="23" t="str">
        <f t="shared" si="19"/>
        <v/>
      </c>
      <c r="I1265" s="20"/>
      <c r="J1265" s="25"/>
      <c r="K1265" s="26" t="str">
        <f>IF(B1265="","",TRIM(IF(AND(C1265&lt;&gt;"",D1265=""),"Cod inexistent în deviz. ","")&amp;IF(N(G1265)&lt;=0,"Lipsește cantitatea. ","")&amp;IF(I1265&lt;&gt;"Da","Neconfirmat de beneficiar. ","")&amp;IF(AND(C1265&lt;&gt;"",D1265&lt;&gt;""),IF(AND(INDEX(Deviz!$H$5:$H$204,MATCH(C1265,Deviz!$B$5:$B$204,0))="Suplimentar",INDEX(Deviz!$I$5:$I$204,MATCH(C1265,Deviz!$B$5:$B$204,0))&lt;&gt;"Da"),"Suplimentar neaprobat. ",""),"")))</f>
        <v/>
      </c>
    </row>
    <row r="1266" spans="1:11" x14ac:dyDescent="0.2">
      <c r="A1266" s="1" t="str">
        <f>IF(B1266="","",B1266&amp;"|"&amp;COUNTIF(INDEX($B:$B,5):B1266,B1266))</f>
        <v/>
      </c>
      <c r="B1266" s="20"/>
      <c r="C1266" s="20"/>
      <c r="D1266" s="21" t="str">
        <f>IF(C1266="","",IFERROR(INDEX(Deviz!$C$5:$C$204,MATCH(C1266,Deviz!$B$5:$B$204,0)),""))</f>
        <v/>
      </c>
      <c r="E1266" s="22" t="str">
        <f>IF(C1266="","",IFERROR(INDEX(Deviz!$D$5:$D$204,MATCH(C1266,Deviz!$B$5:$B$204,0)),""))</f>
        <v/>
      </c>
      <c r="F1266" s="23" t="str">
        <f>IF(C1266="","",IFERROR(INDEX(Deviz!$F$5:$F$204,MATCH(C1266,Deviz!$B$5:$B$204,0)),""))</f>
        <v/>
      </c>
      <c r="G1266" s="24"/>
      <c r="H1266" s="23" t="str">
        <f t="shared" si="19"/>
        <v/>
      </c>
      <c r="I1266" s="20"/>
      <c r="J1266" s="25"/>
      <c r="K1266" s="26" t="str">
        <f>IF(B1266="","",TRIM(IF(AND(C1266&lt;&gt;"",D1266=""),"Cod inexistent în deviz. ","")&amp;IF(N(G1266)&lt;=0,"Lipsește cantitatea. ","")&amp;IF(I1266&lt;&gt;"Da","Neconfirmat de beneficiar. ","")&amp;IF(AND(C1266&lt;&gt;"",D1266&lt;&gt;""),IF(AND(INDEX(Deviz!$H$5:$H$204,MATCH(C1266,Deviz!$B$5:$B$204,0))="Suplimentar",INDEX(Deviz!$I$5:$I$204,MATCH(C1266,Deviz!$B$5:$B$204,0))&lt;&gt;"Da"),"Suplimentar neaprobat. ",""),"")))</f>
        <v/>
      </c>
    </row>
    <row r="1267" spans="1:11" x14ac:dyDescent="0.2">
      <c r="A1267" s="1" t="str">
        <f>IF(B1267="","",B1267&amp;"|"&amp;COUNTIF(INDEX($B:$B,5):B1267,B1267))</f>
        <v/>
      </c>
      <c r="B1267" s="20"/>
      <c r="C1267" s="20"/>
      <c r="D1267" s="21" t="str">
        <f>IF(C1267="","",IFERROR(INDEX(Deviz!$C$5:$C$204,MATCH(C1267,Deviz!$B$5:$B$204,0)),""))</f>
        <v/>
      </c>
      <c r="E1267" s="22" t="str">
        <f>IF(C1267="","",IFERROR(INDEX(Deviz!$D$5:$D$204,MATCH(C1267,Deviz!$B$5:$B$204,0)),""))</f>
        <v/>
      </c>
      <c r="F1267" s="23" t="str">
        <f>IF(C1267="","",IFERROR(INDEX(Deviz!$F$5:$F$204,MATCH(C1267,Deviz!$B$5:$B$204,0)),""))</f>
        <v/>
      </c>
      <c r="G1267" s="24"/>
      <c r="H1267" s="23" t="str">
        <f t="shared" si="19"/>
        <v/>
      </c>
      <c r="I1267" s="20"/>
      <c r="J1267" s="25"/>
      <c r="K1267" s="26" t="str">
        <f>IF(B1267="","",TRIM(IF(AND(C1267&lt;&gt;"",D1267=""),"Cod inexistent în deviz. ","")&amp;IF(N(G1267)&lt;=0,"Lipsește cantitatea. ","")&amp;IF(I1267&lt;&gt;"Da","Neconfirmat de beneficiar. ","")&amp;IF(AND(C1267&lt;&gt;"",D1267&lt;&gt;""),IF(AND(INDEX(Deviz!$H$5:$H$204,MATCH(C1267,Deviz!$B$5:$B$204,0))="Suplimentar",INDEX(Deviz!$I$5:$I$204,MATCH(C1267,Deviz!$B$5:$B$204,0))&lt;&gt;"Da"),"Suplimentar neaprobat. ",""),"")))</f>
        <v/>
      </c>
    </row>
    <row r="1268" spans="1:11" x14ac:dyDescent="0.2">
      <c r="A1268" s="1" t="str">
        <f>IF(B1268="","",B1268&amp;"|"&amp;COUNTIF(INDEX($B:$B,5):B1268,B1268))</f>
        <v/>
      </c>
      <c r="B1268" s="20"/>
      <c r="C1268" s="20"/>
      <c r="D1268" s="21" t="str">
        <f>IF(C1268="","",IFERROR(INDEX(Deviz!$C$5:$C$204,MATCH(C1268,Deviz!$B$5:$B$204,0)),""))</f>
        <v/>
      </c>
      <c r="E1268" s="22" t="str">
        <f>IF(C1268="","",IFERROR(INDEX(Deviz!$D$5:$D$204,MATCH(C1268,Deviz!$B$5:$B$204,0)),""))</f>
        <v/>
      </c>
      <c r="F1268" s="23" t="str">
        <f>IF(C1268="","",IFERROR(INDEX(Deviz!$F$5:$F$204,MATCH(C1268,Deviz!$B$5:$B$204,0)),""))</f>
        <v/>
      </c>
      <c r="G1268" s="24"/>
      <c r="H1268" s="23" t="str">
        <f t="shared" si="19"/>
        <v/>
      </c>
      <c r="I1268" s="20"/>
      <c r="J1268" s="25"/>
      <c r="K1268" s="26" t="str">
        <f>IF(B1268="","",TRIM(IF(AND(C1268&lt;&gt;"",D1268=""),"Cod inexistent în deviz. ","")&amp;IF(N(G1268)&lt;=0,"Lipsește cantitatea. ","")&amp;IF(I1268&lt;&gt;"Da","Neconfirmat de beneficiar. ","")&amp;IF(AND(C1268&lt;&gt;"",D1268&lt;&gt;""),IF(AND(INDEX(Deviz!$H$5:$H$204,MATCH(C1268,Deviz!$B$5:$B$204,0))="Suplimentar",INDEX(Deviz!$I$5:$I$204,MATCH(C1268,Deviz!$B$5:$B$204,0))&lt;&gt;"Da"),"Suplimentar neaprobat. ",""),"")))</f>
        <v/>
      </c>
    </row>
    <row r="1269" spans="1:11" x14ac:dyDescent="0.2">
      <c r="A1269" s="1" t="str">
        <f>IF(B1269="","",B1269&amp;"|"&amp;COUNTIF(INDEX($B:$B,5):B1269,B1269))</f>
        <v/>
      </c>
      <c r="B1269" s="20"/>
      <c r="C1269" s="20"/>
      <c r="D1269" s="21" t="str">
        <f>IF(C1269="","",IFERROR(INDEX(Deviz!$C$5:$C$204,MATCH(C1269,Deviz!$B$5:$B$204,0)),""))</f>
        <v/>
      </c>
      <c r="E1269" s="22" t="str">
        <f>IF(C1269="","",IFERROR(INDEX(Deviz!$D$5:$D$204,MATCH(C1269,Deviz!$B$5:$B$204,0)),""))</f>
        <v/>
      </c>
      <c r="F1269" s="23" t="str">
        <f>IF(C1269="","",IFERROR(INDEX(Deviz!$F$5:$F$204,MATCH(C1269,Deviz!$B$5:$B$204,0)),""))</f>
        <v/>
      </c>
      <c r="G1269" s="24"/>
      <c r="H1269" s="23" t="str">
        <f t="shared" si="19"/>
        <v/>
      </c>
      <c r="I1269" s="20"/>
      <c r="J1269" s="25"/>
      <c r="K1269" s="26" t="str">
        <f>IF(B1269="","",TRIM(IF(AND(C1269&lt;&gt;"",D1269=""),"Cod inexistent în deviz. ","")&amp;IF(N(G1269)&lt;=0,"Lipsește cantitatea. ","")&amp;IF(I1269&lt;&gt;"Da","Neconfirmat de beneficiar. ","")&amp;IF(AND(C1269&lt;&gt;"",D1269&lt;&gt;""),IF(AND(INDEX(Deviz!$H$5:$H$204,MATCH(C1269,Deviz!$B$5:$B$204,0))="Suplimentar",INDEX(Deviz!$I$5:$I$204,MATCH(C1269,Deviz!$B$5:$B$204,0))&lt;&gt;"Da"),"Suplimentar neaprobat. ",""),"")))</f>
        <v/>
      </c>
    </row>
    <row r="1270" spans="1:11" x14ac:dyDescent="0.2">
      <c r="A1270" s="1" t="str">
        <f>IF(B1270="","",B1270&amp;"|"&amp;COUNTIF(INDEX($B:$B,5):B1270,B1270))</f>
        <v/>
      </c>
      <c r="B1270" s="20"/>
      <c r="C1270" s="20"/>
      <c r="D1270" s="21" t="str">
        <f>IF(C1270="","",IFERROR(INDEX(Deviz!$C$5:$C$204,MATCH(C1270,Deviz!$B$5:$B$204,0)),""))</f>
        <v/>
      </c>
      <c r="E1270" s="22" t="str">
        <f>IF(C1270="","",IFERROR(INDEX(Deviz!$D$5:$D$204,MATCH(C1270,Deviz!$B$5:$B$204,0)),""))</f>
        <v/>
      </c>
      <c r="F1270" s="23" t="str">
        <f>IF(C1270="","",IFERROR(INDEX(Deviz!$F$5:$F$204,MATCH(C1270,Deviz!$B$5:$B$204,0)),""))</f>
        <v/>
      </c>
      <c r="G1270" s="24"/>
      <c r="H1270" s="23" t="str">
        <f t="shared" si="19"/>
        <v/>
      </c>
      <c r="I1270" s="20"/>
      <c r="J1270" s="25"/>
      <c r="K1270" s="26" t="str">
        <f>IF(B1270="","",TRIM(IF(AND(C1270&lt;&gt;"",D1270=""),"Cod inexistent în deviz. ","")&amp;IF(N(G1270)&lt;=0,"Lipsește cantitatea. ","")&amp;IF(I1270&lt;&gt;"Da","Neconfirmat de beneficiar. ","")&amp;IF(AND(C1270&lt;&gt;"",D1270&lt;&gt;""),IF(AND(INDEX(Deviz!$H$5:$H$204,MATCH(C1270,Deviz!$B$5:$B$204,0))="Suplimentar",INDEX(Deviz!$I$5:$I$204,MATCH(C1270,Deviz!$B$5:$B$204,0))&lt;&gt;"Da"),"Suplimentar neaprobat. ",""),"")))</f>
        <v/>
      </c>
    </row>
    <row r="1271" spans="1:11" x14ac:dyDescent="0.2">
      <c r="A1271" s="1" t="str">
        <f>IF(B1271="","",B1271&amp;"|"&amp;COUNTIF(INDEX($B:$B,5):B1271,B1271))</f>
        <v/>
      </c>
      <c r="B1271" s="20"/>
      <c r="C1271" s="20"/>
      <c r="D1271" s="21" t="str">
        <f>IF(C1271="","",IFERROR(INDEX(Deviz!$C$5:$C$204,MATCH(C1271,Deviz!$B$5:$B$204,0)),""))</f>
        <v/>
      </c>
      <c r="E1271" s="22" t="str">
        <f>IF(C1271="","",IFERROR(INDEX(Deviz!$D$5:$D$204,MATCH(C1271,Deviz!$B$5:$B$204,0)),""))</f>
        <v/>
      </c>
      <c r="F1271" s="23" t="str">
        <f>IF(C1271="","",IFERROR(INDEX(Deviz!$F$5:$F$204,MATCH(C1271,Deviz!$B$5:$B$204,0)),""))</f>
        <v/>
      </c>
      <c r="G1271" s="24"/>
      <c r="H1271" s="23" t="str">
        <f t="shared" si="19"/>
        <v/>
      </c>
      <c r="I1271" s="20"/>
      <c r="J1271" s="25"/>
      <c r="K1271" s="26" t="str">
        <f>IF(B1271="","",TRIM(IF(AND(C1271&lt;&gt;"",D1271=""),"Cod inexistent în deviz. ","")&amp;IF(N(G1271)&lt;=0,"Lipsește cantitatea. ","")&amp;IF(I1271&lt;&gt;"Da","Neconfirmat de beneficiar. ","")&amp;IF(AND(C1271&lt;&gt;"",D1271&lt;&gt;""),IF(AND(INDEX(Deviz!$H$5:$H$204,MATCH(C1271,Deviz!$B$5:$B$204,0))="Suplimentar",INDEX(Deviz!$I$5:$I$204,MATCH(C1271,Deviz!$B$5:$B$204,0))&lt;&gt;"Da"),"Suplimentar neaprobat. ",""),"")))</f>
        <v/>
      </c>
    </row>
    <row r="1272" spans="1:11" x14ac:dyDescent="0.2">
      <c r="A1272" s="1" t="str">
        <f>IF(B1272="","",B1272&amp;"|"&amp;COUNTIF(INDEX($B:$B,5):B1272,B1272))</f>
        <v/>
      </c>
      <c r="B1272" s="20"/>
      <c r="C1272" s="20"/>
      <c r="D1272" s="21" t="str">
        <f>IF(C1272="","",IFERROR(INDEX(Deviz!$C$5:$C$204,MATCH(C1272,Deviz!$B$5:$B$204,0)),""))</f>
        <v/>
      </c>
      <c r="E1272" s="22" t="str">
        <f>IF(C1272="","",IFERROR(INDEX(Deviz!$D$5:$D$204,MATCH(C1272,Deviz!$B$5:$B$204,0)),""))</f>
        <v/>
      </c>
      <c r="F1272" s="23" t="str">
        <f>IF(C1272="","",IFERROR(INDEX(Deviz!$F$5:$F$204,MATCH(C1272,Deviz!$B$5:$B$204,0)),""))</f>
        <v/>
      </c>
      <c r="G1272" s="24"/>
      <c r="H1272" s="23" t="str">
        <f t="shared" si="19"/>
        <v/>
      </c>
      <c r="I1272" s="20"/>
      <c r="J1272" s="25"/>
      <c r="K1272" s="26" t="str">
        <f>IF(B1272="","",TRIM(IF(AND(C1272&lt;&gt;"",D1272=""),"Cod inexistent în deviz. ","")&amp;IF(N(G1272)&lt;=0,"Lipsește cantitatea. ","")&amp;IF(I1272&lt;&gt;"Da","Neconfirmat de beneficiar. ","")&amp;IF(AND(C1272&lt;&gt;"",D1272&lt;&gt;""),IF(AND(INDEX(Deviz!$H$5:$H$204,MATCH(C1272,Deviz!$B$5:$B$204,0))="Suplimentar",INDEX(Deviz!$I$5:$I$204,MATCH(C1272,Deviz!$B$5:$B$204,0))&lt;&gt;"Da"),"Suplimentar neaprobat. ",""),"")))</f>
        <v/>
      </c>
    </row>
    <row r="1273" spans="1:11" x14ac:dyDescent="0.2">
      <c r="A1273" s="1" t="str">
        <f>IF(B1273="","",B1273&amp;"|"&amp;COUNTIF(INDEX($B:$B,5):B1273,B1273))</f>
        <v/>
      </c>
      <c r="B1273" s="20"/>
      <c r="C1273" s="20"/>
      <c r="D1273" s="21" t="str">
        <f>IF(C1273="","",IFERROR(INDEX(Deviz!$C$5:$C$204,MATCH(C1273,Deviz!$B$5:$B$204,0)),""))</f>
        <v/>
      </c>
      <c r="E1273" s="22" t="str">
        <f>IF(C1273="","",IFERROR(INDEX(Deviz!$D$5:$D$204,MATCH(C1273,Deviz!$B$5:$B$204,0)),""))</f>
        <v/>
      </c>
      <c r="F1273" s="23" t="str">
        <f>IF(C1273="","",IFERROR(INDEX(Deviz!$F$5:$F$204,MATCH(C1273,Deviz!$B$5:$B$204,0)),""))</f>
        <v/>
      </c>
      <c r="G1273" s="24"/>
      <c r="H1273" s="23" t="str">
        <f t="shared" si="19"/>
        <v/>
      </c>
      <c r="I1273" s="20"/>
      <c r="J1273" s="25"/>
      <c r="K1273" s="26" t="str">
        <f>IF(B1273="","",TRIM(IF(AND(C1273&lt;&gt;"",D1273=""),"Cod inexistent în deviz. ","")&amp;IF(N(G1273)&lt;=0,"Lipsește cantitatea. ","")&amp;IF(I1273&lt;&gt;"Da","Neconfirmat de beneficiar. ","")&amp;IF(AND(C1273&lt;&gt;"",D1273&lt;&gt;""),IF(AND(INDEX(Deviz!$H$5:$H$204,MATCH(C1273,Deviz!$B$5:$B$204,0))="Suplimentar",INDEX(Deviz!$I$5:$I$204,MATCH(C1273,Deviz!$B$5:$B$204,0))&lt;&gt;"Da"),"Suplimentar neaprobat. ",""),"")))</f>
        <v/>
      </c>
    </row>
    <row r="1274" spans="1:11" x14ac:dyDescent="0.2">
      <c r="A1274" s="1" t="str">
        <f>IF(B1274="","",B1274&amp;"|"&amp;COUNTIF(INDEX($B:$B,5):B1274,B1274))</f>
        <v/>
      </c>
      <c r="B1274" s="20"/>
      <c r="C1274" s="20"/>
      <c r="D1274" s="21" t="str">
        <f>IF(C1274="","",IFERROR(INDEX(Deviz!$C$5:$C$204,MATCH(C1274,Deviz!$B$5:$B$204,0)),""))</f>
        <v/>
      </c>
      <c r="E1274" s="22" t="str">
        <f>IF(C1274="","",IFERROR(INDEX(Deviz!$D$5:$D$204,MATCH(C1274,Deviz!$B$5:$B$204,0)),""))</f>
        <v/>
      </c>
      <c r="F1274" s="23" t="str">
        <f>IF(C1274="","",IFERROR(INDEX(Deviz!$F$5:$F$204,MATCH(C1274,Deviz!$B$5:$B$204,0)),""))</f>
        <v/>
      </c>
      <c r="G1274" s="24"/>
      <c r="H1274" s="23" t="str">
        <f t="shared" si="19"/>
        <v/>
      </c>
      <c r="I1274" s="20"/>
      <c r="J1274" s="25"/>
      <c r="K1274" s="26" t="str">
        <f>IF(B1274="","",TRIM(IF(AND(C1274&lt;&gt;"",D1274=""),"Cod inexistent în deviz. ","")&amp;IF(N(G1274)&lt;=0,"Lipsește cantitatea. ","")&amp;IF(I1274&lt;&gt;"Da","Neconfirmat de beneficiar. ","")&amp;IF(AND(C1274&lt;&gt;"",D1274&lt;&gt;""),IF(AND(INDEX(Deviz!$H$5:$H$204,MATCH(C1274,Deviz!$B$5:$B$204,0))="Suplimentar",INDEX(Deviz!$I$5:$I$204,MATCH(C1274,Deviz!$B$5:$B$204,0))&lt;&gt;"Da"),"Suplimentar neaprobat. ",""),"")))</f>
        <v/>
      </c>
    </row>
    <row r="1275" spans="1:11" x14ac:dyDescent="0.2">
      <c r="A1275" s="1" t="str">
        <f>IF(B1275="","",B1275&amp;"|"&amp;COUNTIF(INDEX($B:$B,5):B1275,B1275))</f>
        <v/>
      </c>
      <c r="B1275" s="20"/>
      <c r="C1275" s="20"/>
      <c r="D1275" s="21" t="str">
        <f>IF(C1275="","",IFERROR(INDEX(Deviz!$C$5:$C$204,MATCH(C1275,Deviz!$B$5:$B$204,0)),""))</f>
        <v/>
      </c>
      <c r="E1275" s="22" t="str">
        <f>IF(C1275="","",IFERROR(INDEX(Deviz!$D$5:$D$204,MATCH(C1275,Deviz!$B$5:$B$204,0)),""))</f>
        <v/>
      </c>
      <c r="F1275" s="23" t="str">
        <f>IF(C1275="","",IFERROR(INDEX(Deviz!$F$5:$F$204,MATCH(C1275,Deviz!$B$5:$B$204,0)),""))</f>
        <v/>
      </c>
      <c r="G1275" s="24"/>
      <c r="H1275" s="23" t="str">
        <f t="shared" si="19"/>
        <v/>
      </c>
      <c r="I1275" s="20"/>
      <c r="J1275" s="25"/>
      <c r="K1275" s="26" t="str">
        <f>IF(B1275="","",TRIM(IF(AND(C1275&lt;&gt;"",D1275=""),"Cod inexistent în deviz. ","")&amp;IF(N(G1275)&lt;=0,"Lipsește cantitatea. ","")&amp;IF(I1275&lt;&gt;"Da","Neconfirmat de beneficiar. ","")&amp;IF(AND(C1275&lt;&gt;"",D1275&lt;&gt;""),IF(AND(INDEX(Deviz!$H$5:$H$204,MATCH(C1275,Deviz!$B$5:$B$204,0))="Suplimentar",INDEX(Deviz!$I$5:$I$204,MATCH(C1275,Deviz!$B$5:$B$204,0))&lt;&gt;"Da"),"Suplimentar neaprobat. ",""),"")))</f>
        <v/>
      </c>
    </row>
    <row r="1276" spans="1:11" x14ac:dyDescent="0.2">
      <c r="A1276" s="1" t="str">
        <f>IF(B1276="","",B1276&amp;"|"&amp;COUNTIF(INDEX($B:$B,5):B1276,B1276))</f>
        <v/>
      </c>
      <c r="B1276" s="20"/>
      <c r="C1276" s="20"/>
      <c r="D1276" s="21" t="str">
        <f>IF(C1276="","",IFERROR(INDEX(Deviz!$C$5:$C$204,MATCH(C1276,Deviz!$B$5:$B$204,0)),""))</f>
        <v/>
      </c>
      <c r="E1276" s="22" t="str">
        <f>IF(C1276="","",IFERROR(INDEX(Deviz!$D$5:$D$204,MATCH(C1276,Deviz!$B$5:$B$204,0)),""))</f>
        <v/>
      </c>
      <c r="F1276" s="23" t="str">
        <f>IF(C1276="","",IFERROR(INDEX(Deviz!$F$5:$F$204,MATCH(C1276,Deviz!$B$5:$B$204,0)),""))</f>
        <v/>
      </c>
      <c r="G1276" s="24"/>
      <c r="H1276" s="23" t="str">
        <f t="shared" si="19"/>
        <v/>
      </c>
      <c r="I1276" s="20"/>
      <c r="J1276" s="25"/>
      <c r="K1276" s="26" t="str">
        <f>IF(B1276="","",TRIM(IF(AND(C1276&lt;&gt;"",D1276=""),"Cod inexistent în deviz. ","")&amp;IF(N(G1276)&lt;=0,"Lipsește cantitatea. ","")&amp;IF(I1276&lt;&gt;"Da","Neconfirmat de beneficiar. ","")&amp;IF(AND(C1276&lt;&gt;"",D1276&lt;&gt;""),IF(AND(INDEX(Deviz!$H$5:$H$204,MATCH(C1276,Deviz!$B$5:$B$204,0))="Suplimentar",INDEX(Deviz!$I$5:$I$204,MATCH(C1276,Deviz!$B$5:$B$204,0))&lt;&gt;"Da"),"Suplimentar neaprobat. ",""),"")))</f>
        <v/>
      </c>
    </row>
    <row r="1277" spans="1:11" x14ac:dyDescent="0.2">
      <c r="A1277" s="1" t="str">
        <f>IF(B1277="","",B1277&amp;"|"&amp;COUNTIF(INDEX($B:$B,5):B1277,B1277))</f>
        <v/>
      </c>
      <c r="B1277" s="20"/>
      <c r="C1277" s="20"/>
      <c r="D1277" s="21" t="str">
        <f>IF(C1277="","",IFERROR(INDEX(Deviz!$C$5:$C$204,MATCH(C1277,Deviz!$B$5:$B$204,0)),""))</f>
        <v/>
      </c>
      <c r="E1277" s="22" t="str">
        <f>IF(C1277="","",IFERROR(INDEX(Deviz!$D$5:$D$204,MATCH(C1277,Deviz!$B$5:$B$204,0)),""))</f>
        <v/>
      </c>
      <c r="F1277" s="23" t="str">
        <f>IF(C1277="","",IFERROR(INDEX(Deviz!$F$5:$F$204,MATCH(C1277,Deviz!$B$5:$B$204,0)),""))</f>
        <v/>
      </c>
      <c r="G1277" s="24"/>
      <c r="H1277" s="23" t="str">
        <f t="shared" si="19"/>
        <v/>
      </c>
      <c r="I1277" s="20"/>
      <c r="J1277" s="25"/>
      <c r="K1277" s="26" t="str">
        <f>IF(B1277="","",TRIM(IF(AND(C1277&lt;&gt;"",D1277=""),"Cod inexistent în deviz. ","")&amp;IF(N(G1277)&lt;=0,"Lipsește cantitatea. ","")&amp;IF(I1277&lt;&gt;"Da","Neconfirmat de beneficiar. ","")&amp;IF(AND(C1277&lt;&gt;"",D1277&lt;&gt;""),IF(AND(INDEX(Deviz!$H$5:$H$204,MATCH(C1277,Deviz!$B$5:$B$204,0))="Suplimentar",INDEX(Deviz!$I$5:$I$204,MATCH(C1277,Deviz!$B$5:$B$204,0))&lt;&gt;"Da"),"Suplimentar neaprobat. ",""),"")))</f>
        <v/>
      </c>
    </row>
    <row r="1278" spans="1:11" x14ac:dyDescent="0.2">
      <c r="A1278" s="1" t="str">
        <f>IF(B1278="","",B1278&amp;"|"&amp;COUNTIF(INDEX($B:$B,5):B1278,B1278))</f>
        <v/>
      </c>
      <c r="B1278" s="20"/>
      <c r="C1278" s="20"/>
      <c r="D1278" s="21" t="str">
        <f>IF(C1278="","",IFERROR(INDEX(Deviz!$C$5:$C$204,MATCH(C1278,Deviz!$B$5:$B$204,0)),""))</f>
        <v/>
      </c>
      <c r="E1278" s="22" t="str">
        <f>IF(C1278="","",IFERROR(INDEX(Deviz!$D$5:$D$204,MATCH(C1278,Deviz!$B$5:$B$204,0)),""))</f>
        <v/>
      </c>
      <c r="F1278" s="23" t="str">
        <f>IF(C1278="","",IFERROR(INDEX(Deviz!$F$5:$F$204,MATCH(C1278,Deviz!$B$5:$B$204,0)),""))</f>
        <v/>
      </c>
      <c r="G1278" s="24"/>
      <c r="H1278" s="23" t="str">
        <f t="shared" si="19"/>
        <v/>
      </c>
      <c r="I1278" s="20"/>
      <c r="J1278" s="25"/>
      <c r="K1278" s="26" t="str">
        <f>IF(B1278="","",TRIM(IF(AND(C1278&lt;&gt;"",D1278=""),"Cod inexistent în deviz. ","")&amp;IF(N(G1278)&lt;=0,"Lipsește cantitatea. ","")&amp;IF(I1278&lt;&gt;"Da","Neconfirmat de beneficiar. ","")&amp;IF(AND(C1278&lt;&gt;"",D1278&lt;&gt;""),IF(AND(INDEX(Deviz!$H$5:$H$204,MATCH(C1278,Deviz!$B$5:$B$204,0))="Suplimentar",INDEX(Deviz!$I$5:$I$204,MATCH(C1278,Deviz!$B$5:$B$204,0))&lt;&gt;"Da"),"Suplimentar neaprobat. ",""),"")))</f>
        <v/>
      </c>
    </row>
    <row r="1279" spans="1:11" x14ac:dyDescent="0.2">
      <c r="A1279" s="1" t="str">
        <f>IF(B1279="","",B1279&amp;"|"&amp;COUNTIF(INDEX($B:$B,5):B1279,B1279))</f>
        <v/>
      </c>
      <c r="B1279" s="20"/>
      <c r="C1279" s="20"/>
      <c r="D1279" s="21" t="str">
        <f>IF(C1279="","",IFERROR(INDEX(Deviz!$C$5:$C$204,MATCH(C1279,Deviz!$B$5:$B$204,0)),""))</f>
        <v/>
      </c>
      <c r="E1279" s="22" t="str">
        <f>IF(C1279="","",IFERROR(INDEX(Deviz!$D$5:$D$204,MATCH(C1279,Deviz!$B$5:$B$204,0)),""))</f>
        <v/>
      </c>
      <c r="F1279" s="23" t="str">
        <f>IF(C1279="","",IFERROR(INDEX(Deviz!$F$5:$F$204,MATCH(C1279,Deviz!$B$5:$B$204,0)),""))</f>
        <v/>
      </c>
      <c r="G1279" s="24"/>
      <c r="H1279" s="23" t="str">
        <f t="shared" si="19"/>
        <v/>
      </c>
      <c r="I1279" s="20"/>
      <c r="J1279" s="25"/>
      <c r="K1279" s="26" t="str">
        <f>IF(B1279="","",TRIM(IF(AND(C1279&lt;&gt;"",D1279=""),"Cod inexistent în deviz. ","")&amp;IF(N(G1279)&lt;=0,"Lipsește cantitatea. ","")&amp;IF(I1279&lt;&gt;"Da","Neconfirmat de beneficiar. ","")&amp;IF(AND(C1279&lt;&gt;"",D1279&lt;&gt;""),IF(AND(INDEX(Deviz!$H$5:$H$204,MATCH(C1279,Deviz!$B$5:$B$204,0))="Suplimentar",INDEX(Deviz!$I$5:$I$204,MATCH(C1279,Deviz!$B$5:$B$204,0))&lt;&gt;"Da"),"Suplimentar neaprobat. ",""),"")))</f>
        <v/>
      </c>
    </row>
    <row r="1280" spans="1:11" x14ac:dyDescent="0.2">
      <c r="A1280" s="1" t="str">
        <f>IF(B1280="","",B1280&amp;"|"&amp;COUNTIF(INDEX($B:$B,5):B1280,B1280))</f>
        <v/>
      </c>
      <c r="B1280" s="20"/>
      <c r="C1280" s="20"/>
      <c r="D1280" s="21" t="str">
        <f>IF(C1280="","",IFERROR(INDEX(Deviz!$C$5:$C$204,MATCH(C1280,Deviz!$B$5:$B$204,0)),""))</f>
        <v/>
      </c>
      <c r="E1280" s="22" t="str">
        <f>IF(C1280="","",IFERROR(INDEX(Deviz!$D$5:$D$204,MATCH(C1280,Deviz!$B$5:$B$204,0)),""))</f>
        <v/>
      </c>
      <c r="F1280" s="23" t="str">
        <f>IF(C1280="","",IFERROR(INDEX(Deviz!$F$5:$F$204,MATCH(C1280,Deviz!$B$5:$B$204,0)),""))</f>
        <v/>
      </c>
      <c r="G1280" s="24"/>
      <c r="H1280" s="23" t="str">
        <f t="shared" si="19"/>
        <v/>
      </c>
      <c r="I1280" s="20"/>
      <c r="J1280" s="25"/>
      <c r="K1280" s="26" t="str">
        <f>IF(B1280="","",TRIM(IF(AND(C1280&lt;&gt;"",D1280=""),"Cod inexistent în deviz. ","")&amp;IF(N(G1280)&lt;=0,"Lipsește cantitatea. ","")&amp;IF(I1280&lt;&gt;"Da","Neconfirmat de beneficiar. ","")&amp;IF(AND(C1280&lt;&gt;"",D1280&lt;&gt;""),IF(AND(INDEX(Deviz!$H$5:$H$204,MATCH(C1280,Deviz!$B$5:$B$204,0))="Suplimentar",INDEX(Deviz!$I$5:$I$204,MATCH(C1280,Deviz!$B$5:$B$204,0))&lt;&gt;"Da"),"Suplimentar neaprobat. ",""),"")))</f>
        <v/>
      </c>
    </row>
    <row r="1281" spans="1:11" x14ac:dyDescent="0.2">
      <c r="A1281" s="1" t="str">
        <f>IF(B1281="","",B1281&amp;"|"&amp;COUNTIF(INDEX($B:$B,5):B1281,B1281))</f>
        <v/>
      </c>
      <c r="B1281" s="20"/>
      <c r="C1281" s="20"/>
      <c r="D1281" s="21" t="str">
        <f>IF(C1281="","",IFERROR(INDEX(Deviz!$C$5:$C$204,MATCH(C1281,Deviz!$B$5:$B$204,0)),""))</f>
        <v/>
      </c>
      <c r="E1281" s="22" t="str">
        <f>IF(C1281="","",IFERROR(INDEX(Deviz!$D$5:$D$204,MATCH(C1281,Deviz!$B$5:$B$204,0)),""))</f>
        <v/>
      </c>
      <c r="F1281" s="23" t="str">
        <f>IF(C1281="","",IFERROR(INDEX(Deviz!$F$5:$F$204,MATCH(C1281,Deviz!$B$5:$B$204,0)),""))</f>
        <v/>
      </c>
      <c r="G1281" s="24"/>
      <c r="H1281" s="23" t="str">
        <f t="shared" si="19"/>
        <v/>
      </c>
      <c r="I1281" s="20"/>
      <c r="J1281" s="25"/>
      <c r="K1281" s="26" t="str">
        <f>IF(B1281="","",TRIM(IF(AND(C1281&lt;&gt;"",D1281=""),"Cod inexistent în deviz. ","")&amp;IF(N(G1281)&lt;=0,"Lipsește cantitatea. ","")&amp;IF(I1281&lt;&gt;"Da","Neconfirmat de beneficiar. ","")&amp;IF(AND(C1281&lt;&gt;"",D1281&lt;&gt;""),IF(AND(INDEX(Deviz!$H$5:$H$204,MATCH(C1281,Deviz!$B$5:$B$204,0))="Suplimentar",INDEX(Deviz!$I$5:$I$204,MATCH(C1281,Deviz!$B$5:$B$204,0))&lt;&gt;"Da"),"Suplimentar neaprobat. ",""),"")))</f>
        <v/>
      </c>
    </row>
    <row r="1282" spans="1:11" x14ac:dyDescent="0.2">
      <c r="A1282" s="1" t="str">
        <f>IF(B1282="","",B1282&amp;"|"&amp;COUNTIF(INDEX($B:$B,5):B1282,B1282))</f>
        <v/>
      </c>
      <c r="B1282" s="20"/>
      <c r="C1282" s="20"/>
      <c r="D1282" s="21" t="str">
        <f>IF(C1282="","",IFERROR(INDEX(Deviz!$C$5:$C$204,MATCH(C1282,Deviz!$B$5:$B$204,0)),""))</f>
        <v/>
      </c>
      <c r="E1282" s="22" t="str">
        <f>IF(C1282="","",IFERROR(INDEX(Deviz!$D$5:$D$204,MATCH(C1282,Deviz!$B$5:$B$204,0)),""))</f>
        <v/>
      </c>
      <c r="F1282" s="23" t="str">
        <f>IF(C1282="","",IFERROR(INDEX(Deviz!$F$5:$F$204,MATCH(C1282,Deviz!$B$5:$B$204,0)),""))</f>
        <v/>
      </c>
      <c r="G1282" s="24"/>
      <c r="H1282" s="23" t="str">
        <f t="shared" si="19"/>
        <v/>
      </c>
      <c r="I1282" s="20"/>
      <c r="J1282" s="25"/>
      <c r="K1282" s="26" t="str">
        <f>IF(B1282="","",TRIM(IF(AND(C1282&lt;&gt;"",D1282=""),"Cod inexistent în deviz. ","")&amp;IF(N(G1282)&lt;=0,"Lipsește cantitatea. ","")&amp;IF(I1282&lt;&gt;"Da","Neconfirmat de beneficiar. ","")&amp;IF(AND(C1282&lt;&gt;"",D1282&lt;&gt;""),IF(AND(INDEX(Deviz!$H$5:$H$204,MATCH(C1282,Deviz!$B$5:$B$204,0))="Suplimentar",INDEX(Deviz!$I$5:$I$204,MATCH(C1282,Deviz!$B$5:$B$204,0))&lt;&gt;"Da"),"Suplimentar neaprobat. ",""),"")))</f>
        <v/>
      </c>
    </row>
    <row r="1283" spans="1:11" x14ac:dyDescent="0.2">
      <c r="A1283" s="1" t="str">
        <f>IF(B1283="","",B1283&amp;"|"&amp;COUNTIF(INDEX($B:$B,5):B1283,B1283))</f>
        <v/>
      </c>
      <c r="B1283" s="20"/>
      <c r="C1283" s="20"/>
      <c r="D1283" s="21" t="str">
        <f>IF(C1283="","",IFERROR(INDEX(Deviz!$C$5:$C$204,MATCH(C1283,Deviz!$B$5:$B$204,0)),""))</f>
        <v/>
      </c>
      <c r="E1283" s="22" t="str">
        <f>IF(C1283="","",IFERROR(INDEX(Deviz!$D$5:$D$204,MATCH(C1283,Deviz!$B$5:$B$204,0)),""))</f>
        <v/>
      </c>
      <c r="F1283" s="23" t="str">
        <f>IF(C1283="","",IFERROR(INDEX(Deviz!$F$5:$F$204,MATCH(C1283,Deviz!$B$5:$B$204,0)),""))</f>
        <v/>
      </c>
      <c r="G1283" s="24"/>
      <c r="H1283" s="23" t="str">
        <f t="shared" si="19"/>
        <v/>
      </c>
      <c r="I1283" s="20"/>
      <c r="J1283" s="25"/>
      <c r="K1283" s="26" t="str">
        <f>IF(B1283="","",TRIM(IF(AND(C1283&lt;&gt;"",D1283=""),"Cod inexistent în deviz. ","")&amp;IF(N(G1283)&lt;=0,"Lipsește cantitatea. ","")&amp;IF(I1283&lt;&gt;"Da","Neconfirmat de beneficiar. ","")&amp;IF(AND(C1283&lt;&gt;"",D1283&lt;&gt;""),IF(AND(INDEX(Deviz!$H$5:$H$204,MATCH(C1283,Deviz!$B$5:$B$204,0))="Suplimentar",INDEX(Deviz!$I$5:$I$204,MATCH(C1283,Deviz!$B$5:$B$204,0))&lt;&gt;"Da"),"Suplimentar neaprobat. ",""),"")))</f>
        <v/>
      </c>
    </row>
    <row r="1284" spans="1:11" x14ac:dyDescent="0.2">
      <c r="A1284" s="1" t="str">
        <f>IF(B1284="","",B1284&amp;"|"&amp;COUNTIF(INDEX($B:$B,5):B1284,B1284))</f>
        <v/>
      </c>
      <c r="B1284" s="20"/>
      <c r="C1284" s="20"/>
      <c r="D1284" s="21" t="str">
        <f>IF(C1284="","",IFERROR(INDEX(Deviz!$C$5:$C$204,MATCH(C1284,Deviz!$B$5:$B$204,0)),""))</f>
        <v/>
      </c>
      <c r="E1284" s="22" t="str">
        <f>IF(C1284="","",IFERROR(INDEX(Deviz!$D$5:$D$204,MATCH(C1284,Deviz!$B$5:$B$204,0)),""))</f>
        <v/>
      </c>
      <c r="F1284" s="23" t="str">
        <f>IF(C1284="","",IFERROR(INDEX(Deviz!$F$5:$F$204,MATCH(C1284,Deviz!$B$5:$B$204,0)),""))</f>
        <v/>
      </c>
      <c r="G1284" s="24"/>
      <c r="H1284" s="23" t="str">
        <f t="shared" si="19"/>
        <v/>
      </c>
      <c r="I1284" s="20"/>
      <c r="J1284" s="25"/>
      <c r="K1284" s="26" t="str">
        <f>IF(B1284="","",TRIM(IF(AND(C1284&lt;&gt;"",D1284=""),"Cod inexistent în deviz. ","")&amp;IF(N(G1284)&lt;=0,"Lipsește cantitatea. ","")&amp;IF(I1284&lt;&gt;"Da","Neconfirmat de beneficiar. ","")&amp;IF(AND(C1284&lt;&gt;"",D1284&lt;&gt;""),IF(AND(INDEX(Deviz!$H$5:$H$204,MATCH(C1284,Deviz!$B$5:$B$204,0))="Suplimentar",INDEX(Deviz!$I$5:$I$204,MATCH(C1284,Deviz!$B$5:$B$204,0))&lt;&gt;"Da"),"Suplimentar neaprobat. ",""),"")))</f>
        <v/>
      </c>
    </row>
    <row r="1285" spans="1:11" x14ac:dyDescent="0.2">
      <c r="A1285" s="1" t="str">
        <f>IF(B1285="","",B1285&amp;"|"&amp;COUNTIF(INDEX($B:$B,5):B1285,B1285))</f>
        <v/>
      </c>
      <c r="B1285" s="20"/>
      <c r="C1285" s="20"/>
      <c r="D1285" s="21" t="str">
        <f>IF(C1285="","",IFERROR(INDEX(Deviz!$C$5:$C$204,MATCH(C1285,Deviz!$B$5:$B$204,0)),""))</f>
        <v/>
      </c>
      <c r="E1285" s="22" t="str">
        <f>IF(C1285="","",IFERROR(INDEX(Deviz!$D$5:$D$204,MATCH(C1285,Deviz!$B$5:$B$204,0)),""))</f>
        <v/>
      </c>
      <c r="F1285" s="23" t="str">
        <f>IF(C1285="","",IFERROR(INDEX(Deviz!$F$5:$F$204,MATCH(C1285,Deviz!$B$5:$B$204,0)),""))</f>
        <v/>
      </c>
      <c r="G1285" s="24"/>
      <c r="H1285" s="23" t="str">
        <f t="shared" ref="H1285:H1348" si="20">IF(OR(N(F1285)=0,N(G1285)=0),"",ROUND(F1285*G1285,2))</f>
        <v/>
      </c>
      <c r="I1285" s="20"/>
      <c r="J1285" s="25"/>
      <c r="K1285" s="26" t="str">
        <f>IF(B1285="","",TRIM(IF(AND(C1285&lt;&gt;"",D1285=""),"Cod inexistent în deviz. ","")&amp;IF(N(G1285)&lt;=0,"Lipsește cantitatea. ","")&amp;IF(I1285&lt;&gt;"Da","Neconfirmat de beneficiar. ","")&amp;IF(AND(C1285&lt;&gt;"",D1285&lt;&gt;""),IF(AND(INDEX(Deviz!$H$5:$H$204,MATCH(C1285,Deviz!$B$5:$B$204,0))="Suplimentar",INDEX(Deviz!$I$5:$I$204,MATCH(C1285,Deviz!$B$5:$B$204,0))&lt;&gt;"Da"),"Suplimentar neaprobat. ",""),"")))</f>
        <v/>
      </c>
    </row>
    <row r="1286" spans="1:11" x14ac:dyDescent="0.2">
      <c r="A1286" s="1" t="str">
        <f>IF(B1286="","",B1286&amp;"|"&amp;COUNTIF(INDEX($B:$B,5):B1286,B1286))</f>
        <v/>
      </c>
      <c r="B1286" s="20"/>
      <c r="C1286" s="20"/>
      <c r="D1286" s="21" t="str">
        <f>IF(C1286="","",IFERROR(INDEX(Deviz!$C$5:$C$204,MATCH(C1286,Deviz!$B$5:$B$204,0)),""))</f>
        <v/>
      </c>
      <c r="E1286" s="22" t="str">
        <f>IF(C1286="","",IFERROR(INDEX(Deviz!$D$5:$D$204,MATCH(C1286,Deviz!$B$5:$B$204,0)),""))</f>
        <v/>
      </c>
      <c r="F1286" s="23" t="str">
        <f>IF(C1286="","",IFERROR(INDEX(Deviz!$F$5:$F$204,MATCH(C1286,Deviz!$B$5:$B$204,0)),""))</f>
        <v/>
      </c>
      <c r="G1286" s="24"/>
      <c r="H1286" s="23" t="str">
        <f t="shared" si="20"/>
        <v/>
      </c>
      <c r="I1286" s="20"/>
      <c r="J1286" s="25"/>
      <c r="K1286" s="26" t="str">
        <f>IF(B1286="","",TRIM(IF(AND(C1286&lt;&gt;"",D1286=""),"Cod inexistent în deviz. ","")&amp;IF(N(G1286)&lt;=0,"Lipsește cantitatea. ","")&amp;IF(I1286&lt;&gt;"Da","Neconfirmat de beneficiar. ","")&amp;IF(AND(C1286&lt;&gt;"",D1286&lt;&gt;""),IF(AND(INDEX(Deviz!$H$5:$H$204,MATCH(C1286,Deviz!$B$5:$B$204,0))="Suplimentar",INDEX(Deviz!$I$5:$I$204,MATCH(C1286,Deviz!$B$5:$B$204,0))&lt;&gt;"Da"),"Suplimentar neaprobat. ",""),"")))</f>
        <v/>
      </c>
    </row>
    <row r="1287" spans="1:11" x14ac:dyDescent="0.2">
      <c r="A1287" s="1" t="str">
        <f>IF(B1287="","",B1287&amp;"|"&amp;COUNTIF(INDEX($B:$B,5):B1287,B1287))</f>
        <v/>
      </c>
      <c r="B1287" s="20"/>
      <c r="C1287" s="20"/>
      <c r="D1287" s="21" t="str">
        <f>IF(C1287="","",IFERROR(INDEX(Deviz!$C$5:$C$204,MATCH(C1287,Deviz!$B$5:$B$204,0)),""))</f>
        <v/>
      </c>
      <c r="E1287" s="22" t="str">
        <f>IF(C1287="","",IFERROR(INDEX(Deviz!$D$5:$D$204,MATCH(C1287,Deviz!$B$5:$B$204,0)),""))</f>
        <v/>
      </c>
      <c r="F1287" s="23" t="str">
        <f>IF(C1287="","",IFERROR(INDEX(Deviz!$F$5:$F$204,MATCH(C1287,Deviz!$B$5:$B$204,0)),""))</f>
        <v/>
      </c>
      <c r="G1287" s="24"/>
      <c r="H1287" s="23" t="str">
        <f t="shared" si="20"/>
        <v/>
      </c>
      <c r="I1287" s="20"/>
      <c r="J1287" s="25"/>
      <c r="K1287" s="26" t="str">
        <f>IF(B1287="","",TRIM(IF(AND(C1287&lt;&gt;"",D1287=""),"Cod inexistent în deviz. ","")&amp;IF(N(G1287)&lt;=0,"Lipsește cantitatea. ","")&amp;IF(I1287&lt;&gt;"Da","Neconfirmat de beneficiar. ","")&amp;IF(AND(C1287&lt;&gt;"",D1287&lt;&gt;""),IF(AND(INDEX(Deviz!$H$5:$H$204,MATCH(C1287,Deviz!$B$5:$B$204,0))="Suplimentar",INDEX(Deviz!$I$5:$I$204,MATCH(C1287,Deviz!$B$5:$B$204,0))&lt;&gt;"Da"),"Suplimentar neaprobat. ",""),"")))</f>
        <v/>
      </c>
    </row>
    <row r="1288" spans="1:11" x14ac:dyDescent="0.2">
      <c r="A1288" s="1" t="str">
        <f>IF(B1288="","",B1288&amp;"|"&amp;COUNTIF(INDEX($B:$B,5):B1288,B1288))</f>
        <v/>
      </c>
      <c r="B1288" s="20"/>
      <c r="C1288" s="20"/>
      <c r="D1288" s="21" t="str">
        <f>IF(C1288="","",IFERROR(INDEX(Deviz!$C$5:$C$204,MATCH(C1288,Deviz!$B$5:$B$204,0)),""))</f>
        <v/>
      </c>
      <c r="E1288" s="22" t="str">
        <f>IF(C1288="","",IFERROR(INDEX(Deviz!$D$5:$D$204,MATCH(C1288,Deviz!$B$5:$B$204,0)),""))</f>
        <v/>
      </c>
      <c r="F1288" s="23" t="str">
        <f>IF(C1288="","",IFERROR(INDEX(Deviz!$F$5:$F$204,MATCH(C1288,Deviz!$B$5:$B$204,0)),""))</f>
        <v/>
      </c>
      <c r="G1288" s="24"/>
      <c r="H1288" s="23" t="str">
        <f t="shared" si="20"/>
        <v/>
      </c>
      <c r="I1288" s="20"/>
      <c r="J1288" s="25"/>
      <c r="K1288" s="26" t="str">
        <f>IF(B1288="","",TRIM(IF(AND(C1288&lt;&gt;"",D1288=""),"Cod inexistent în deviz. ","")&amp;IF(N(G1288)&lt;=0,"Lipsește cantitatea. ","")&amp;IF(I1288&lt;&gt;"Da","Neconfirmat de beneficiar. ","")&amp;IF(AND(C1288&lt;&gt;"",D1288&lt;&gt;""),IF(AND(INDEX(Deviz!$H$5:$H$204,MATCH(C1288,Deviz!$B$5:$B$204,0))="Suplimentar",INDEX(Deviz!$I$5:$I$204,MATCH(C1288,Deviz!$B$5:$B$204,0))&lt;&gt;"Da"),"Suplimentar neaprobat. ",""),"")))</f>
        <v/>
      </c>
    </row>
    <row r="1289" spans="1:11" x14ac:dyDescent="0.2">
      <c r="A1289" s="1" t="str">
        <f>IF(B1289="","",B1289&amp;"|"&amp;COUNTIF(INDEX($B:$B,5):B1289,B1289))</f>
        <v/>
      </c>
      <c r="B1289" s="20"/>
      <c r="C1289" s="20"/>
      <c r="D1289" s="21" t="str">
        <f>IF(C1289="","",IFERROR(INDEX(Deviz!$C$5:$C$204,MATCH(C1289,Deviz!$B$5:$B$204,0)),""))</f>
        <v/>
      </c>
      <c r="E1289" s="22" t="str">
        <f>IF(C1289="","",IFERROR(INDEX(Deviz!$D$5:$D$204,MATCH(C1289,Deviz!$B$5:$B$204,0)),""))</f>
        <v/>
      </c>
      <c r="F1289" s="23" t="str">
        <f>IF(C1289="","",IFERROR(INDEX(Deviz!$F$5:$F$204,MATCH(C1289,Deviz!$B$5:$B$204,0)),""))</f>
        <v/>
      </c>
      <c r="G1289" s="24"/>
      <c r="H1289" s="23" t="str">
        <f t="shared" si="20"/>
        <v/>
      </c>
      <c r="I1289" s="20"/>
      <c r="J1289" s="25"/>
      <c r="K1289" s="26" t="str">
        <f>IF(B1289="","",TRIM(IF(AND(C1289&lt;&gt;"",D1289=""),"Cod inexistent în deviz. ","")&amp;IF(N(G1289)&lt;=0,"Lipsește cantitatea. ","")&amp;IF(I1289&lt;&gt;"Da","Neconfirmat de beneficiar. ","")&amp;IF(AND(C1289&lt;&gt;"",D1289&lt;&gt;""),IF(AND(INDEX(Deviz!$H$5:$H$204,MATCH(C1289,Deviz!$B$5:$B$204,0))="Suplimentar",INDEX(Deviz!$I$5:$I$204,MATCH(C1289,Deviz!$B$5:$B$204,0))&lt;&gt;"Da"),"Suplimentar neaprobat. ",""),"")))</f>
        <v/>
      </c>
    </row>
    <row r="1290" spans="1:11" x14ac:dyDescent="0.2">
      <c r="A1290" s="1" t="str">
        <f>IF(B1290="","",B1290&amp;"|"&amp;COUNTIF(INDEX($B:$B,5):B1290,B1290))</f>
        <v/>
      </c>
      <c r="B1290" s="20"/>
      <c r="C1290" s="20"/>
      <c r="D1290" s="21" t="str">
        <f>IF(C1290="","",IFERROR(INDEX(Deviz!$C$5:$C$204,MATCH(C1290,Deviz!$B$5:$B$204,0)),""))</f>
        <v/>
      </c>
      <c r="E1290" s="22" t="str">
        <f>IF(C1290="","",IFERROR(INDEX(Deviz!$D$5:$D$204,MATCH(C1290,Deviz!$B$5:$B$204,0)),""))</f>
        <v/>
      </c>
      <c r="F1290" s="23" t="str">
        <f>IF(C1290="","",IFERROR(INDEX(Deviz!$F$5:$F$204,MATCH(C1290,Deviz!$B$5:$B$204,0)),""))</f>
        <v/>
      </c>
      <c r="G1290" s="24"/>
      <c r="H1290" s="23" t="str">
        <f t="shared" si="20"/>
        <v/>
      </c>
      <c r="I1290" s="20"/>
      <c r="J1290" s="25"/>
      <c r="K1290" s="26" t="str">
        <f>IF(B1290="","",TRIM(IF(AND(C1290&lt;&gt;"",D1290=""),"Cod inexistent în deviz. ","")&amp;IF(N(G1290)&lt;=0,"Lipsește cantitatea. ","")&amp;IF(I1290&lt;&gt;"Da","Neconfirmat de beneficiar. ","")&amp;IF(AND(C1290&lt;&gt;"",D1290&lt;&gt;""),IF(AND(INDEX(Deviz!$H$5:$H$204,MATCH(C1290,Deviz!$B$5:$B$204,0))="Suplimentar",INDEX(Deviz!$I$5:$I$204,MATCH(C1290,Deviz!$B$5:$B$204,0))&lt;&gt;"Da"),"Suplimentar neaprobat. ",""),"")))</f>
        <v/>
      </c>
    </row>
    <row r="1291" spans="1:11" x14ac:dyDescent="0.2">
      <c r="A1291" s="1" t="str">
        <f>IF(B1291="","",B1291&amp;"|"&amp;COUNTIF(INDEX($B:$B,5):B1291,B1291))</f>
        <v/>
      </c>
      <c r="B1291" s="20"/>
      <c r="C1291" s="20"/>
      <c r="D1291" s="21" t="str">
        <f>IF(C1291="","",IFERROR(INDEX(Deviz!$C$5:$C$204,MATCH(C1291,Deviz!$B$5:$B$204,0)),""))</f>
        <v/>
      </c>
      <c r="E1291" s="22" t="str">
        <f>IF(C1291="","",IFERROR(INDEX(Deviz!$D$5:$D$204,MATCH(C1291,Deviz!$B$5:$B$204,0)),""))</f>
        <v/>
      </c>
      <c r="F1291" s="23" t="str">
        <f>IF(C1291="","",IFERROR(INDEX(Deviz!$F$5:$F$204,MATCH(C1291,Deviz!$B$5:$B$204,0)),""))</f>
        <v/>
      </c>
      <c r="G1291" s="24"/>
      <c r="H1291" s="23" t="str">
        <f t="shared" si="20"/>
        <v/>
      </c>
      <c r="I1291" s="20"/>
      <c r="J1291" s="25"/>
      <c r="K1291" s="26" t="str">
        <f>IF(B1291="","",TRIM(IF(AND(C1291&lt;&gt;"",D1291=""),"Cod inexistent în deviz. ","")&amp;IF(N(G1291)&lt;=0,"Lipsește cantitatea. ","")&amp;IF(I1291&lt;&gt;"Da","Neconfirmat de beneficiar. ","")&amp;IF(AND(C1291&lt;&gt;"",D1291&lt;&gt;""),IF(AND(INDEX(Deviz!$H$5:$H$204,MATCH(C1291,Deviz!$B$5:$B$204,0))="Suplimentar",INDEX(Deviz!$I$5:$I$204,MATCH(C1291,Deviz!$B$5:$B$204,0))&lt;&gt;"Da"),"Suplimentar neaprobat. ",""),"")))</f>
        <v/>
      </c>
    </row>
    <row r="1292" spans="1:11" x14ac:dyDescent="0.2">
      <c r="A1292" s="1" t="str">
        <f>IF(B1292="","",B1292&amp;"|"&amp;COUNTIF(INDEX($B:$B,5):B1292,B1292))</f>
        <v/>
      </c>
      <c r="B1292" s="20"/>
      <c r="C1292" s="20"/>
      <c r="D1292" s="21" t="str">
        <f>IF(C1292="","",IFERROR(INDEX(Deviz!$C$5:$C$204,MATCH(C1292,Deviz!$B$5:$B$204,0)),""))</f>
        <v/>
      </c>
      <c r="E1292" s="22" t="str">
        <f>IF(C1292="","",IFERROR(INDEX(Deviz!$D$5:$D$204,MATCH(C1292,Deviz!$B$5:$B$204,0)),""))</f>
        <v/>
      </c>
      <c r="F1292" s="23" t="str">
        <f>IF(C1292="","",IFERROR(INDEX(Deviz!$F$5:$F$204,MATCH(C1292,Deviz!$B$5:$B$204,0)),""))</f>
        <v/>
      </c>
      <c r="G1292" s="24"/>
      <c r="H1292" s="23" t="str">
        <f t="shared" si="20"/>
        <v/>
      </c>
      <c r="I1292" s="20"/>
      <c r="J1292" s="25"/>
      <c r="K1292" s="26" t="str">
        <f>IF(B1292="","",TRIM(IF(AND(C1292&lt;&gt;"",D1292=""),"Cod inexistent în deviz. ","")&amp;IF(N(G1292)&lt;=0,"Lipsește cantitatea. ","")&amp;IF(I1292&lt;&gt;"Da","Neconfirmat de beneficiar. ","")&amp;IF(AND(C1292&lt;&gt;"",D1292&lt;&gt;""),IF(AND(INDEX(Deviz!$H$5:$H$204,MATCH(C1292,Deviz!$B$5:$B$204,0))="Suplimentar",INDEX(Deviz!$I$5:$I$204,MATCH(C1292,Deviz!$B$5:$B$204,0))&lt;&gt;"Da"),"Suplimentar neaprobat. ",""),"")))</f>
        <v/>
      </c>
    </row>
    <row r="1293" spans="1:11" x14ac:dyDescent="0.2">
      <c r="A1293" s="1" t="str">
        <f>IF(B1293="","",B1293&amp;"|"&amp;COUNTIF(INDEX($B:$B,5):B1293,B1293))</f>
        <v/>
      </c>
      <c r="B1293" s="20"/>
      <c r="C1293" s="20"/>
      <c r="D1293" s="21" t="str">
        <f>IF(C1293="","",IFERROR(INDEX(Deviz!$C$5:$C$204,MATCH(C1293,Deviz!$B$5:$B$204,0)),""))</f>
        <v/>
      </c>
      <c r="E1293" s="22" t="str">
        <f>IF(C1293="","",IFERROR(INDEX(Deviz!$D$5:$D$204,MATCH(C1293,Deviz!$B$5:$B$204,0)),""))</f>
        <v/>
      </c>
      <c r="F1293" s="23" t="str">
        <f>IF(C1293="","",IFERROR(INDEX(Deviz!$F$5:$F$204,MATCH(C1293,Deviz!$B$5:$B$204,0)),""))</f>
        <v/>
      </c>
      <c r="G1293" s="24"/>
      <c r="H1293" s="23" t="str">
        <f t="shared" si="20"/>
        <v/>
      </c>
      <c r="I1293" s="20"/>
      <c r="J1293" s="25"/>
      <c r="K1293" s="26" t="str">
        <f>IF(B1293="","",TRIM(IF(AND(C1293&lt;&gt;"",D1293=""),"Cod inexistent în deviz. ","")&amp;IF(N(G1293)&lt;=0,"Lipsește cantitatea. ","")&amp;IF(I1293&lt;&gt;"Da","Neconfirmat de beneficiar. ","")&amp;IF(AND(C1293&lt;&gt;"",D1293&lt;&gt;""),IF(AND(INDEX(Deviz!$H$5:$H$204,MATCH(C1293,Deviz!$B$5:$B$204,0))="Suplimentar",INDEX(Deviz!$I$5:$I$204,MATCH(C1293,Deviz!$B$5:$B$204,0))&lt;&gt;"Da"),"Suplimentar neaprobat. ",""),"")))</f>
        <v/>
      </c>
    </row>
    <row r="1294" spans="1:11" x14ac:dyDescent="0.2">
      <c r="A1294" s="1" t="str">
        <f>IF(B1294="","",B1294&amp;"|"&amp;COUNTIF(INDEX($B:$B,5):B1294,B1294))</f>
        <v/>
      </c>
      <c r="B1294" s="20"/>
      <c r="C1294" s="20"/>
      <c r="D1294" s="21" t="str">
        <f>IF(C1294="","",IFERROR(INDEX(Deviz!$C$5:$C$204,MATCH(C1294,Deviz!$B$5:$B$204,0)),""))</f>
        <v/>
      </c>
      <c r="E1294" s="22" t="str">
        <f>IF(C1294="","",IFERROR(INDEX(Deviz!$D$5:$D$204,MATCH(C1294,Deviz!$B$5:$B$204,0)),""))</f>
        <v/>
      </c>
      <c r="F1294" s="23" t="str">
        <f>IF(C1294="","",IFERROR(INDEX(Deviz!$F$5:$F$204,MATCH(C1294,Deviz!$B$5:$B$204,0)),""))</f>
        <v/>
      </c>
      <c r="G1294" s="24"/>
      <c r="H1294" s="23" t="str">
        <f t="shared" si="20"/>
        <v/>
      </c>
      <c r="I1294" s="20"/>
      <c r="J1294" s="25"/>
      <c r="K1294" s="26" t="str">
        <f>IF(B1294="","",TRIM(IF(AND(C1294&lt;&gt;"",D1294=""),"Cod inexistent în deviz. ","")&amp;IF(N(G1294)&lt;=0,"Lipsește cantitatea. ","")&amp;IF(I1294&lt;&gt;"Da","Neconfirmat de beneficiar. ","")&amp;IF(AND(C1294&lt;&gt;"",D1294&lt;&gt;""),IF(AND(INDEX(Deviz!$H$5:$H$204,MATCH(C1294,Deviz!$B$5:$B$204,0))="Suplimentar",INDEX(Deviz!$I$5:$I$204,MATCH(C1294,Deviz!$B$5:$B$204,0))&lt;&gt;"Da"),"Suplimentar neaprobat. ",""),"")))</f>
        <v/>
      </c>
    </row>
    <row r="1295" spans="1:11" x14ac:dyDescent="0.2">
      <c r="A1295" s="1" t="str">
        <f>IF(B1295="","",B1295&amp;"|"&amp;COUNTIF(INDEX($B:$B,5):B1295,B1295))</f>
        <v/>
      </c>
      <c r="B1295" s="20"/>
      <c r="C1295" s="20"/>
      <c r="D1295" s="21" t="str">
        <f>IF(C1295="","",IFERROR(INDEX(Deviz!$C$5:$C$204,MATCH(C1295,Deviz!$B$5:$B$204,0)),""))</f>
        <v/>
      </c>
      <c r="E1295" s="22" t="str">
        <f>IF(C1295="","",IFERROR(INDEX(Deviz!$D$5:$D$204,MATCH(C1295,Deviz!$B$5:$B$204,0)),""))</f>
        <v/>
      </c>
      <c r="F1295" s="23" t="str">
        <f>IF(C1295="","",IFERROR(INDEX(Deviz!$F$5:$F$204,MATCH(C1295,Deviz!$B$5:$B$204,0)),""))</f>
        <v/>
      </c>
      <c r="G1295" s="24"/>
      <c r="H1295" s="23" t="str">
        <f t="shared" si="20"/>
        <v/>
      </c>
      <c r="I1295" s="20"/>
      <c r="J1295" s="25"/>
      <c r="K1295" s="26" t="str">
        <f>IF(B1295="","",TRIM(IF(AND(C1295&lt;&gt;"",D1295=""),"Cod inexistent în deviz. ","")&amp;IF(N(G1295)&lt;=0,"Lipsește cantitatea. ","")&amp;IF(I1295&lt;&gt;"Da","Neconfirmat de beneficiar. ","")&amp;IF(AND(C1295&lt;&gt;"",D1295&lt;&gt;""),IF(AND(INDEX(Deviz!$H$5:$H$204,MATCH(C1295,Deviz!$B$5:$B$204,0))="Suplimentar",INDEX(Deviz!$I$5:$I$204,MATCH(C1295,Deviz!$B$5:$B$204,0))&lt;&gt;"Da"),"Suplimentar neaprobat. ",""),"")))</f>
        <v/>
      </c>
    </row>
    <row r="1296" spans="1:11" x14ac:dyDescent="0.2">
      <c r="A1296" s="1" t="str">
        <f>IF(B1296="","",B1296&amp;"|"&amp;COUNTIF(INDEX($B:$B,5):B1296,B1296))</f>
        <v/>
      </c>
      <c r="B1296" s="20"/>
      <c r="C1296" s="20"/>
      <c r="D1296" s="21" t="str">
        <f>IF(C1296="","",IFERROR(INDEX(Deviz!$C$5:$C$204,MATCH(C1296,Deviz!$B$5:$B$204,0)),""))</f>
        <v/>
      </c>
      <c r="E1296" s="22" t="str">
        <f>IF(C1296="","",IFERROR(INDEX(Deviz!$D$5:$D$204,MATCH(C1296,Deviz!$B$5:$B$204,0)),""))</f>
        <v/>
      </c>
      <c r="F1296" s="23" t="str">
        <f>IF(C1296="","",IFERROR(INDEX(Deviz!$F$5:$F$204,MATCH(C1296,Deviz!$B$5:$B$204,0)),""))</f>
        <v/>
      </c>
      <c r="G1296" s="24"/>
      <c r="H1296" s="23" t="str">
        <f t="shared" si="20"/>
        <v/>
      </c>
      <c r="I1296" s="20"/>
      <c r="J1296" s="25"/>
      <c r="K1296" s="26" t="str">
        <f>IF(B1296="","",TRIM(IF(AND(C1296&lt;&gt;"",D1296=""),"Cod inexistent în deviz. ","")&amp;IF(N(G1296)&lt;=0,"Lipsește cantitatea. ","")&amp;IF(I1296&lt;&gt;"Da","Neconfirmat de beneficiar. ","")&amp;IF(AND(C1296&lt;&gt;"",D1296&lt;&gt;""),IF(AND(INDEX(Deviz!$H$5:$H$204,MATCH(C1296,Deviz!$B$5:$B$204,0))="Suplimentar",INDEX(Deviz!$I$5:$I$204,MATCH(C1296,Deviz!$B$5:$B$204,0))&lt;&gt;"Da"),"Suplimentar neaprobat. ",""),"")))</f>
        <v/>
      </c>
    </row>
    <row r="1297" spans="1:11" x14ac:dyDescent="0.2">
      <c r="A1297" s="1" t="str">
        <f>IF(B1297="","",B1297&amp;"|"&amp;COUNTIF(INDEX($B:$B,5):B1297,B1297))</f>
        <v/>
      </c>
      <c r="B1297" s="20"/>
      <c r="C1297" s="20"/>
      <c r="D1297" s="21" t="str">
        <f>IF(C1297="","",IFERROR(INDEX(Deviz!$C$5:$C$204,MATCH(C1297,Deviz!$B$5:$B$204,0)),""))</f>
        <v/>
      </c>
      <c r="E1297" s="22" t="str">
        <f>IF(C1297="","",IFERROR(INDEX(Deviz!$D$5:$D$204,MATCH(C1297,Deviz!$B$5:$B$204,0)),""))</f>
        <v/>
      </c>
      <c r="F1297" s="23" t="str">
        <f>IF(C1297="","",IFERROR(INDEX(Deviz!$F$5:$F$204,MATCH(C1297,Deviz!$B$5:$B$204,0)),""))</f>
        <v/>
      </c>
      <c r="G1297" s="24"/>
      <c r="H1297" s="23" t="str">
        <f t="shared" si="20"/>
        <v/>
      </c>
      <c r="I1297" s="20"/>
      <c r="J1297" s="25"/>
      <c r="K1297" s="26" t="str">
        <f>IF(B1297="","",TRIM(IF(AND(C1297&lt;&gt;"",D1297=""),"Cod inexistent în deviz. ","")&amp;IF(N(G1297)&lt;=0,"Lipsește cantitatea. ","")&amp;IF(I1297&lt;&gt;"Da","Neconfirmat de beneficiar. ","")&amp;IF(AND(C1297&lt;&gt;"",D1297&lt;&gt;""),IF(AND(INDEX(Deviz!$H$5:$H$204,MATCH(C1297,Deviz!$B$5:$B$204,0))="Suplimentar",INDEX(Deviz!$I$5:$I$204,MATCH(C1297,Deviz!$B$5:$B$204,0))&lt;&gt;"Da"),"Suplimentar neaprobat. ",""),"")))</f>
        <v/>
      </c>
    </row>
    <row r="1298" spans="1:11" x14ac:dyDescent="0.2">
      <c r="A1298" s="1" t="str">
        <f>IF(B1298="","",B1298&amp;"|"&amp;COUNTIF(INDEX($B:$B,5):B1298,B1298))</f>
        <v/>
      </c>
      <c r="B1298" s="20"/>
      <c r="C1298" s="20"/>
      <c r="D1298" s="21" t="str">
        <f>IF(C1298="","",IFERROR(INDEX(Deviz!$C$5:$C$204,MATCH(C1298,Deviz!$B$5:$B$204,0)),""))</f>
        <v/>
      </c>
      <c r="E1298" s="22" t="str">
        <f>IF(C1298="","",IFERROR(INDEX(Deviz!$D$5:$D$204,MATCH(C1298,Deviz!$B$5:$B$204,0)),""))</f>
        <v/>
      </c>
      <c r="F1298" s="23" t="str">
        <f>IF(C1298="","",IFERROR(INDEX(Deviz!$F$5:$F$204,MATCH(C1298,Deviz!$B$5:$B$204,0)),""))</f>
        <v/>
      </c>
      <c r="G1298" s="24"/>
      <c r="H1298" s="23" t="str">
        <f t="shared" si="20"/>
        <v/>
      </c>
      <c r="I1298" s="20"/>
      <c r="J1298" s="25"/>
      <c r="K1298" s="26" t="str">
        <f>IF(B1298="","",TRIM(IF(AND(C1298&lt;&gt;"",D1298=""),"Cod inexistent în deviz. ","")&amp;IF(N(G1298)&lt;=0,"Lipsește cantitatea. ","")&amp;IF(I1298&lt;&gt;"Da","Neconfirmat de beneficiar. ","")&amp;IF(AND(C1298&lt;&gt;"",D1298&lt;&gt;""),IF(AND(INDEX(Deviz!$H$5:$H$204,MATCH(C1298,Deviz!$B$5:$B$204,0))="Suplimentar",INDEX(Deviz!$I$5:$I$204,MATCH(C1298,Deviz!$B$5:$B$204,0))&lt;&gt;"Da"),"Suplimentar neaprobat. ",""),"")))</f>
        <v/>
      </c>
    </row>
    <row r="1299" spans="1:11" x14ac:dyDescent="0.2">
      <c r="A1299" s="1" t="str">
        <f>IF(B1299="","",B1299&amp;"|"&amp;COUNTIF(INDEX($B:$B,5):B1299,B1299))</f>
        <v/>
      </c>
      <c r="B1299" s="20"/>
      <c r="C1299" s="20"/>
      <c r="D1299" s="21" t="str">
        <f>IF(C1299="","",IFERROR(INDEX(Deviz!$C$5:$C$204,MATCH(C1299,Deviz!$B$5:$B$204,0)),""))</f>
        <v/>
      </c>
      <c r="E1299" s="22" t="str">
        <f>IF(C1299="","",IFERROR(INDEX(Deviz!$D$5:$D$204,MATCH(C1299,Deviz!$B$5:$B$204,0)),""))</f>
        <v/>
      </c>
      <c r="F1299" s="23" t="str">
        <f>IF(C1299="","",IFERROR(INDEX(Deviz!$F$5:$F$204,MATCH(C1299,Deviz!$B$5:$B$204,0)),""))</f>
        <v/>
      </c>
      <c r="G1299" s="24"/>
      <c r="H1299" s="23" t="str">
        <f t="shared" si="20"/>
        <v/>
      </c>
      <c r="I1299" s="20"/>
      <c r="J1299" s="25"/>
      <c r="K1299" s="26" t="str">
        <f>IF(B1299="","",TRIM(IF(AND(C1299&lt;&gt;"",D1299=""),"Cod inexistent în deviz. ","")&amp;IF(N(G1299)&lt;=0,"Lipsește cantitatea. ","")&amp;IF(I1299&lt;&gt;"Da","Neconfirmat de beneficiar. ","")&amp;IF(AND(C1299&lt;&gt;"",D1299&lt;&gt;""),IF(AND(INDEX(Deviz!$H$5:$H$204,MATCH(C1299,Deviz!$B$5:$B$204,0))="Suplimentar",INDEX(Deviz!$I$5:$I$204,MATCH(C1299,Deviz!$B$5:$B$204,0))&lt;&gt;"Da"),"Suplimentar neaprobat. ",""),"")))</f>
        <v/>
      </c>
    </row>
    <row r="1300" spans="1:11" x14ac:dyDescent="0.2">
      <c r="A1300" s="1" t="str">
        <f>IF(B1300="","",B1300&amp;"|"&amp;COUNTIF(INDEX($B:$B,5):B1300,B1300))</f>
        <v/>
      </c>
      <c r="B1300" s="20"/>
      <c r="C1300" s="20"/>
      <c r="D1300" s="21" t="str">
        <f>IF(C1300="","",IFERROR(INDEX(Deviz!$C$5:$C$204,MATCH(C1300,Deviz!$B$5:$B$204,0)),""))</f>
        <v/>
      </c>
      <c r="E1300" s="22" t="str">
        <f>IF(C1300="","",IFERROR(INDEX(Deviz!$D$5:$D$204,MATCH(C1300,Deviz!$B$5:$B$204,0)),""))</f>
        <v/>
      </c>
      <c r="F1300" s="23" t="str">
        <f>IF(C1300="","",IFERROR(INDEX(Deviz!$F$5:$F$204,MATCH(C1300,Deviz!$B$5:$B$204,0)),""))</f>
        <v/>
      </c>
      <c r="G1300" s="24"/>
      <c r="H1300" s="23" t="str">
        <f t="shared" si="20"/>
        <v/>
      </c>
      <c r="I1300" s="20"/>
      <c r="J1300" s="25"/>
      <c r="K1300" s="26" t="str">
        <f>IF(B1300="","",TRIM(IF(AND(C1300&lt;&gt;"",D1300=""),"Cod inexistent în deviz. ","")&amp;IF(N(G1300)&lt;=0,"Lipsește cantitatea. ","")&amp;IF(I1300&lt;&gt;"Da","Neconfirmat de beneficiar. ","")&amp;IF(AND(C1300&lt;&gt;"",D1300&lt;&gt;""),IF(AND(INDEX(Deviz!$H$5:$H$204,MATCH(C1300,Deviz!$B$5:$B$204,0))="Suplimentar",INDEX(Deviz!$I$5:$I$204,MATCH(C1300,Deviz!$B$5:$B$204,0))&lt;&gt;"Da"),"Suplimentar neaprobat. ",""),"")))</f>
        <v/>
      </c>
    </row>
    <row r="1301" spans="1:11" x14ac:dyDescent="0.2">
      <c r="A1301" s="1" t="str">
        <f>IF(B1301="","",B1301&amp;"|"&amp;COUNTIF(INDEX($B:$B,5):B1301,B1301))</f>
        <v/>
      </c>
      <c r="B1301" s="20"/>
      <c r="C1301" s="20"/>
      <c r="D1301" s="21" t="str">
        <f>IF(C1301="","",IFERROR(INDEX(Deviz!$C$5:$C$204,MATCH(C1301,Deviz!$B$5:$B$204,0)),""))</f>
        <v/>
      </c>
      <c r="E1301" s="22" t="str">
        <f>IF(C1301="","",IFERROR(INDEX(Deviz!$D$5:$D$204,MATCH(C1301,Deviz!$B$5:$B$204,0)),""))</f>
        <v/>
      </c>
      <c r="F1301" s="23" t="str">
        <f>IF(C1301="","",IFERROR(INDEX(Deviz!$F$5:$F$204,MATCH(C1301,Deviz!$B$5:$B$204,0)),""))</f>
        <v/>
      </c>
      <c r="G1301" s="24"/>
      <c r="H1301" s="23" t="str">
        <f t="shared" si="20"/>
        <v/>
      </c>
      <c r="I1301" s="20"/>
      <c r="J1301" s="25"/>
      <c r="K1301" s="26" t="str">
        <f>IF(B1301="","",TRIM(IF(AND(C1301&lt;&gt;"",D1301=""),"Cod inexistent în deviz. ","")&amp;IF(N(G1301)&lt;=0,"Lipsește cantitatea. ","")&amp;IF(I1301&lt;&gt;"Da","Neconfirmat de beneficiar. ","")&amp;IF(AND(C1301&lt;&gt;"",D1301&lt;&gt;""),IF(AND(INDEX(Deviz!$H$5:$H$204,MATCH(C1301,Deviz!$B$5:$B$204,0))="Suplimentar",INDEX(Deviz!$I$5:$I$204,MATCH(C1301,Deviz!$B$5:$B$204,0))&lt;&gt;"Da"),"Suplimentar neaprobat. ",""),"")))</f>
        <v/>
      </c>
    </row>
    <row r="1302" spans="1:11" x14ac:dyDescent="0.2">
      <c r="A1302" s="1" t="str">
        <f>IF(B1302="","",B1302&amp;"|"&amp;COUNTIF(INDEX($B:$B,5):B1302,B1302))</f>
        <v/>
      </c>
      <c r="B1302" s="20"/>
      <c r="C1302" s="20"/>
      <c r="D1302" s="21" t="str">
        <f>IF(C1302="","",IFERROR(INDEX(Deviz!$C$5:$C$204,MATCH(C1302,Deviz!$B$5:$B$204,0)),""))</f>
        <v/>
      </c>
      <c r="E1302" s="22" t="str">
        <f>IF(C1302="","",IFERROR(INDEX(Deviz!$D$5:$D$204,MATCH(C1302,Deviz!$B$5:$B$204,0)),""))</f>
        <v/>
      </c>
      <c r="F1302" s="23" t="str">
        <f>IF(C1302="","",IFERROR(INDEX(Deviz!$F$5:$F$204,MATCH(C1302,Deviz!$B$5:$B$204,0)),""))</f>
        <v/>
      </c>
      <c r="G1302" s="24"/>
      <c r="H1302" s="23" t="str">
        <f t="shared" si="20"/>
        <v/>
      </c>
      <c r="I1302" s="20"/>
      <c r="J1302" s="25"/>
      <c r="K1302" s="26" t="str">
        <f>IF(B1302="","",TRIM(IF(AND(C1302&lt;&gt;"",D1302=""),"Cod inexistent în deviz. ","")&amp;IF(N(G1302)&lt;=0,"Lipsește cantitatea. ","")&amp;IF(I1302&lt;&gt;"Da","Neconfirmat de beneficiar. ","")&amp;IF(AND(C1302&lt;&gt;"",D1302&lt;&gt;""),IF(AND(INDEX(Deviz!$H$5:$H$204,MATCH(C1302,Deviz!$B$5:$B$204,0))="Suplimentar",INDEX(Deviz!$I$5:$I$204,MATCH(C1302,Deviz!$B$5:$B$204,0))&lt;&gt;"Da"),"Suplimentar neaprobat. ",""),"")))</f>
        <v/>
      </c>
    </row>
    <row r="1303" spans="1:11" x14ac:dyDescent="0.2">
      <c r="A1303" s="1" t="str">
        <f>IF(B1303="","",B1303&amp;"|"&amp;COUNTIF(INDEX($B:$B,5):B1303,B1303))</f>
        <v/>
      </c>
      <c r="B1303" s="20"/>
      <c r="C1303" s="20"/>
      <c r="D1303" s="21" t="str">
        <f>IF(C1303="","",IFERROR(INDEX(Deviz!$C$5:$C$204,MATCH(C1303,Deviz!$B$5:$B$204,0)),""))</f>
        <v/>
      </c>
      <c r="E1303" s="22" t="str">
        <f>IF(C1303="","",IFERROR(INDEX(Deviz!$D$5:$D$204,MATCH(C1303,Deviz!$B$5:$B$204,0)),""))</f>
        <v/>
      </c>
      <c r="F1303" s="23" t="str">
        <f>IF(C1303="","",IFERROR(INDEX(Deviz!$F$5:$F$204,MATCH(C1303,Deviz!$B$5:$B$204,0)),""))</f>
        <v/>
      </c>
      <c r="G1303" s="24"/>
      <c r="H1303" s="23" t="str">
        <f t="shared" si="20"/>
        <v/>
      </c>
      <c r="I1303" s="20"/>
      <c r="J1303" s="25"/>
      <c r="K1303" s="26" t="str">
        <f>IF(B1303="","",TRIM(IF(AND(C1303&lt;&gt;"",D1303=""),"Cod inexistent în deviz. ","")&amp;IF(N(G1303)&lt;=0,"Lipsește cantitatea. ","")&amp;IF(I1303&lt;&gt;"Da","Neconfirmat de beneficiar. ","")&amp;IF(AND(C1303&lt;&gt;"",D1303&lt;&gt;""),IF(AND(INDEX(Deviz!$H$5:$H$204,MATCH(C1303,Deviz!$B$5:$B$204,0))="Suplimentar",INDEX(Deviz!$I$5:$I$204,MATCH(C1303,Deviz!$B$5:$B$204,0))&lt;&gt;"Da"),"Suplimentar neaprobat. ",""),"")))</f>
        <v/>
      </c>
    </row>
    <row r="1304" spans="1:11" x14ac:dyDescent="0.2">
      <c r="A1304" s="1" t="str">
        <f>IF(B1304="","",B1304&amp;"|"&amp;COUNTIF(INDEX($B:$B,5):B1304,B1304))</f>
        <v/>
      </c>
      <c r="B1304" s="20"/>
      <c r="C1304" s="20"/>
      <c r="D1304" s="21" t="str">
        <f>IF(C1304="","",IFERROR(INDEX(Deviz!$C$5:$C$204,MATCH(C1304,Deviz!$B$5:$B$204,0)),""))</f>
        <v/>
      </c>
      <c r="E1304" s="22" t="str">
        <f>IF(C1304="","",IFERROR(INDEX(Deviz!$D$5:$D$204,MATCH(C1304,Deviz!$B$5:$B$204,0)),""))</f>
        <v/>
      </c>
      <c r="F1304" s="23" t="str">
        <f>IF(C1304="","",IFERROR(INDEX(Deviz!$F$5:$F$204,MATCH(C1304,Deviz!$B$5:$B$204,0)),""))</f>
        <v/>
      </c>
      <c r="G1304" s="24"/>
      <c r="H1304" s="23" t="str">
        <f t="shared" si="20"/>
        <v/>
      </c>
      <c r="I1304" s="20"/>
      <c r="J1304" s="25"/>
      <c r="K1304" s="26" t="str">
        <f>IF(B1304="","",TRIM(IF(AND(C1304&lt;&gt;"",D1304=""),"Cod inexistent în deviz. ","")&amp;IF(N(G1304)&lt;=0,"Lipsește cantitatea. ","")&amp;IF(I1304&lt;&gt;"Da","Neconfirmat de beneficiar. ","")&amp;IF(AND(C1304&lt;&gt;"",D1304&lt;&gt;""),IF(AND(INDEX(Deviz!$H$5:$H$204,MATCH(C1304,Deviz!$B$5:$B$204,0))="Suplimentar",INDEX(Deviz!$I$5:$I$204,MATCH(C1304,Deviz!$B$5:$B$204,0))&lt;&gt;"Da"),"Suplimentar neaprobat. ",""),"")))</f>
        <v/>
      </c>
    </row>
    <row r="1305" spans="1:11" x14ac:dyDescent="0.2">
      <c r="A1305" s="1" t="str">
        <f>IF(B1305="","",B1305&amp;"|"&amp;COUNTIF(INDEX($B:$B,5):B1305,B1305))</f>
        <v/>
      </c>
      <c r="B1305" s="20"/>
      <c r="C1305" s="20"/>
      <c r="D1305" s="21" t="str">
        <f>IF(C1305="","",IFERROR(INDEX(Deviz!$C$5:$C$204,MATCH(C1305,Deviz!$B$5:$B$204,0)),""))</f>
        <v/>
      </c>
      <c r="E1305" s="22" t="str">
        <f>IF(C1305="","",IFERROR(INDEX(Deviz!$D$5:$D$204,MATCH(C1305,Deviz!$B$5:$B$204,0)),""))</f>
        <v/>
      </c>
      <c r="F1305" s="23" t="str">
        <f>IF(C1305="","",IFERROR(INDEX(Deviz!$F$5:$F$204,MATCH(C1305,Deviz!$B$5:$B$204,0)),""))</f>
        <v/>
      </c>
      <c r="G1305" s="24"/>
      <c r="H1305" s="23" t="str">
        <f t="shared" si="20"/>
        <v/>
      </c>
      <c r="I1305" s="20"/>
      <c r="J1305" s="25"/>
      <c r="K1305" s="26" t="str">
        <f>IF(B1305="","",TRIM(IF(AND(C1305&lt;&gt;"",D1305=""),"Cod inexistent în deviz. ","")&amp;IF(N(G1305)&lt;=0,"Lipsește cantitatea. ","")&amp;IF(I1305&lt;&gt;"Da","Neconfirmat de beneficiar. ","")&amp;IF(AND(C1305&lt;&gt;"",D1305&lt;&gt;""),IF(AND(INDEX(Deviz!$H$5:$H$204,MATCH(C1305,Deviz!$B$5:$B$204,0))="Suplimentar",INDEX(Deviz!$I$5:$I$204,MATCH(C1305,Deviz!$B$5:$B$204,0))&lt;&gt;"Da"),"Suplimentar neaprobat. ",""),"")))</f>
        <v/>
      </c>
    </row>
    <row r="1306" spans="1:11" x14ac:dyDescent="0.2">
      <c r="A1306" s="1" t="str">
        <f>IF(B1306="","",B1306&amp;"|"&amp;COUNTIF(INDEX($B:$B,5):B1306,B1306))</f>
        <v/>
      </c>
      <c r="B1306" s="20"/>
      <c r="C1306" s="20"/>
      <c r="D1306" s="21" t="str">
        <f>IF(C1306="","",IFERROR(INDEX(Deviz!$C$5:$C$204,MATCH(C1306,Deviz!$B$5:$B$204,0)),""))</f>
        <v/>
      </c>
      <c r="E1306" s="22" t="str">
        <f>IF(C1306="","",IFERROR(INDEX(Deviz!$D$5:$D$204,MATCH(C1306,Deviz!$B$5:$B$204,0)),""))</f>
        <v/>
      </c>
      <c r="F1306" s="23" t="str">
        <f>IF(C1306="","",IFERROR(INDEX(Deviz!$F$5:$F$204,MATCH(C1306,Deviz!$B$5:$B$204,0)),""))</f>
        <v/>
      </c>
      <c r="G1306" s="24"/>
      <c r="H1306" s="23" t="str">
        <f t="shared" si="20"/>
        <v/>
      </c>
      <c r="I1306" s="20"/>
      <c r="J1306" s="25"/>
      <c r="K1306" s="26" t="str">
        <f>IF(B1306="","",TRIM(IF(AND(C1306&lt;&gt;"",D1306=""),"Cod inexistent în deviz. ","")&amp;IF(N(G1306)&lt;=0,"Lipsește cantitatea. ","")&amp;IF(I1306&lt;&gt;"Da","Neconfirmat de beneficiar. ","")&amp;IF(AND(C1306&lt;&gt;"",D1306&lt;&gt;""),IF(AND(INDEX(Deviz!$H$5:$H$204,MATCH(C1306,Deviz!$B$5:$B$204,0))="Suplimentar",INDEX(Deviz!$I$5:$I$204,MATCH(C1306,Deviz!$B$5:$B$204,0))&lt;&gt;"Da"),"Suplimentar neaprobat. ",""),"")))</f>
        <v/>
      </c>
    </row>
    <row r="1307" spans="1:11" x14ac:dyDescent="0.2">
      <c r="A1307" s="1" t="str">
        <f>IF(B1307="","",B1307&amp;"|"&amp;COUNTIF(INDEX($B:$B,5):B1307,B1307))</f>
        <v/>
      </c>
      <c r="B1307" s="20"/>
      <c r="C1307" s="20"/>
      <c r="D1307" s="21" t="str">
        <f>IF(C1307="","",IFERROR(INDEX(Deviz!$C$5:$C$204,MATCH(C1307,Deviz!$B$5:$B$204,0)),""))</f>
        <v/>
      </c>
      <c r="E1307" s="22" t="str">
        <f>IF(C1307="","",IFERROR(INDEX(Deviz!$D$5:$D$204,MATCH(C1307,Deviz!$B$5:$B$204,0)),""))</f>
        <v/>
      </c>
      <c r="F1307" s="23" t="str">
        <f>IF(C1307="","",IFERROR(INDEX(Deviz!$F$5:$F$204,MATCH(C1307,Deviz!$B$5:$B$204,0)),""))</f>
        <v/>
      </c>
      <c r="G1307" s="24"/>
      <c r="H1307" s="23" t="str">
        <f t="shared" si="20"/>
        <v/>
      </c>
      <c r="I1307" s="20"/>
      <c r="J1307" s="25"/>
      <c r="K1307" s="26" t="str">
        <f>IF(B1307="","",TRIM(IF(AND(C1307&lt;&gt;"",D1307=""),"Cod inexistent în deviz. ","")&amp;IF(N(G1307)&lt;=0,"Lipsește cantitatea. ","")&amp;IF(I1307&lt;&gt;"Da","Neconfirmat de beneficiar. ","")&amp;IF(AND(C1307&lt;&gt;"",D1307&lt;&gt;""),IF(AND(INDEX(Deviz!$H$5:$H$204,MATCH(C1307,Deviz!$B$5:$B$204,0))="Suplimentar",INDEX(Deviz!$I$5:$I$204,MATCH(C1307,Deviz!$B$5:$B$204,0))&lt;&gt;"Da"),"Suplimentar neaprobat. ",""),"")))</f>
        <v/>
      </c>
    </row>
    <row r="1308" spans="1:11" x14ac:dyDescent="0.2">
      <c r="A1308" s="1" t="str">
        <f>IF(B1308="","",B1308&amp;"|"&amp;COUNTIF(INDEX($B:$B,5):B1308,B1308))</f>
        <v/>
      </c>
      <c r="B1308" s="20"/>
      <c r="C1308" s="20"/>
      <c r="D1308" s="21" t="str">
        <f>IF(C1308="","",IFERROR(INDEX(Deviz!$C$5:$C$204,MATCH(C1308,Deviz!$B$5:$B$204,0)),""))</f>
        <v/>
      </c>
      <c r="E1308" s="22" t="str">
        <f>IF(C1308="","",IFERROR(INDEX(Deviz!$D$5:$D$204,MATCH(C1308,Deviz!$B$5:$B$204,0)),""))</f>
        <v/>
      </c>
      <c r="F1308" s="23" t="str">
        <f>IF(C1308="","",IFERROR(INDEX(Deviz!$F$5:$F$204,MATCH(C1308,Deviz!$B$5:$B$204,0)),""))</f>
        <v/>
      </c>
      <c r="G1308" s="24"/>
      <c r="H1308" s="23" t="str">
        <f t="shared" si="20"/>
        <v/>
      </c>
      <c r="I1308" s="20"/>
      <c r="J1308" s="25"/>
      <c r="K1308" s="26" t="str">
        <f>IF(B1308="","",TRIM(IF(AND(C1308&lt;&gt;"",D1308=""),"Cod inexistent în deviz. ","")&amp;IF(N(G1308)&lt;=0,"Lipsește cantitatea. ","")&amp;IF(I1308&lt;&gt;"Da","Neconfirmat de beneficiar. ","")&amp;IF(AND(C1308&lt;&gt;"",D1308&lt;&gt;""),IF(AND(INDEX(Deviz!$H$5:$H$204,MATCH(C1308,Deviz!$B$5:$B$204,0))="Suplimentar",INDEX(Deviz!$I$5:$I$204,MATCH(C1308,Deviz!$B$5:$B$204,0))&lt;&gt;"Da"),"Suplimentar neaprobat. ",""),"")))</f>
        <v/>
      </c>
    </row>
    <row r="1309" spans="1:11" x14ac:dyDescent="0.2">
      <c r="A1309" s="1" t="str">
        <f>IF(B1309="","",B1309&amp;"|"&amp;COUNTIF(INDEX($B:$B,5):B1309,B1309))</f>
        <v/>
      </c>
      <c r="B1309" s="20"/>
      <c r="C1309" s="20"/>
      <c r="D1309" s="21" t="str">
        <f>IF(C1309="","",IFERROR(INDEX(Deviz!$C$5:$C$204,MATCH(C1309,Deviz!$B$5:$B$204,0)),""))</f>
        <v/>
      </c>
      <c r="E1309" s="22" t="str">
        <f>IF(C1309="","",IFERROR(INDEX(Deviz!$D$5:$D$204,MATCH(C1309,Deviz!$B$5:$B$204,0)),""))</f>
        <v/>
      </c>
      <c r="F1309" s="23" t="str">
        <f>IF(C1309="","",IFERROR(INDEX(Deviz!$F$5:$F$204,MATCH(C1309,Deviz!$B$5:$B$204,0)),""))</f>
        <v/>
      </c>
      <c r="G1309" s="24"/>
      <c r="H1309" s="23" t="str">
        <f t="shared" si="20"/>
        <v/>
      </c>
      <c r="I1309" s="20"/>
      <c r="J1309" s="25"/>
      <c r="K1309" s="26" t="str">
        <f>IF(B1309="","",TRIM(IF(AND(C1309&lt;&gt;"",D1309=""),"Cod inexistent în deviz. ","")&amp;IF(N(G1309)&lt;=0,"Lipsește cantitatea. ","")&amp;IF(I1309&lt;&gt;"Da","Neconfirmat de beneficiar. ","")&amp;IF(AND(C1309&lt;&gt;"",D1309&lt;&gt;""),IF(AND(INDEX(Deviz!$H$5:$H$204,MATCH(C1309,Deviz!$B$5:$B$204,0))="Suplimentar",INDEX(Deviz!$I$5:$I$204,MATCH(C1309,Deviz!$B$5:$B$204,0))&lt;&gt;"Da"),"Suplimentar neaprobat. ",""),"")))</f>
        <v/>
      </c>
    </row>
    <row r="1310" spans="1:11" x14ac:dyDescent="0.2">
      <c r="A1310" s="1" t="str">
        <f>IF(B1310="","",B1310&amp;"|"&amp;COUNTIF(INDEX($B:$B,5):B1310,B1310))</f>
        <v/>
      </c>
      <c r="B1310" s="20"/>
      <c r="C1310" s="20"/>
      <c r="D1310" s="21" t="str">
        <f>IF(C1310="","",IFERROR(INDEX(Deviz!$C$5:$C$204,MATCH(C1310,Deviz!$B$5:$B$204,0)),""))</f>
        <v/>
      </c>
      <c r="E1310" s="22" t="str">
        <f>IF(C1310="","",IFERROR(INDEX(Deviz!$D$5:$D$204,MATCH(C1310,Deviz!$B$5:$B$204,0)),""))</f>
        <v/>
      </c>
      <c r="F1310" s="23" t="str">
        <f>IF(C1310="","",IFERROR(INDEX(Deviz!$F$5:$F$204,MATCH(C1310,Deviz!$B$5:$B$204,0)),""))</f>
        <v/>
      </c>
      <c r="G1310" s="24"/>
      <c r="H1310" s="23" t="str">
        <f t="shared" si="20"/>
        <v/>
      </c>
      <c r="I1310" s="20"/>
      <c r="J1310" s="25"/>
      <c r="K1310" s="26" t="str">
        <f>IF(B1310="","",TRIM(IF(AND(C1310&lt;&gt;"",D1310=""),"Cod inexistent în deviz. ","")&amp;IF(N(G1310)&lt;=0,"Lipsește cantitatea. ","")&amp;IF(I1310&lt;&gt;"Da","Neconfirmat de beneficiar. ","")&amp;IF(AND(C1310&lt;&gt;"",D1310&lt;&gt;""),IF(AND(INDEX(Deviz!$H$5:$H$204,MATCH(C1310,Deviz!$B$5:$B$204,0))="Suplimentar",INDEX(Deviz!$I$5:$I$204,MATCH(C1310,Deviz!$B$5:$B$204,0))&lt;&gt;"Da"),"Suplimentar neaprobat. ",""),"")))</f>
        <v/>
      </c>
    </row>
    <row r="1311" spans="1:11" x14ac:dyDescent="0.2">
      <c r="A1311" s="1" t="str">
        <f>IF(B1311="","",B1311&amp;"|"&amp;COUNTIF(INDEX($B:$B,5):B1311,B1311))</f>
        <v/>
      </c>
      <c r="B1311" s="20"/>
      <c r="C1311" s="20"/>
      <c r="D1311" s="21" t="str">
        <f>IF(C1311="","",IFERROR(INDEX(Deviz!$C$5:$C$204,MATCH(C1311,Deviz!$B$5:$B$204,0)),""))</f>
        <v/>
      </c>
      <c r="E1311" s="22" t="str">
        <f>IF(C1311="","",IFERROR(INDEX(Deviz!$D$5:$D$204,MATCH(C1311,Deviz!$B$5:$B$204,0)),""))</f>
        <v/>
      </c>
      <c r="F1311" s="23" t="str">
        <f>IF(C1311="","",IFERROR(INDEX(Deviz!$F$5:$F$204,MATCH(C1311,Deviz!$B$5:$B$204,0)),""))</f>
        <v/>
      </c>
      <c r="G1311" s="24"/>
      <c r="H1311" s="23" t="str">
        <f t="shared" si="20"/>
        <v/>
      </c>
      <c r="I1311" s="20"/>
      <c r="J1311" s="25"/>
      <c r="K1311" s="26" t="str">
        <f>IF(B1311="","",TRIM(IF(AND(C1311&lt;&gt;"",D1311=""),"Cod inexistent în deviz. ","")&amp;IF(N(G1311)&lt;=0,"Lipsește cantitatea. ","")&amp;IF(I1311&lt;&gt;"Da","Neconfirmat de beneficiar. ","")&amp;IF(AND(C1311&lt;&gt;"",D1311&lt;&gt;""),IF(AND(INDEX(Deviz!$H$5:$H$204,MATCH(C1311,Deviz!$B$5:$B$204,0))="Suplimentar",INDEX(Deviz!$I$5:$I$204,MATCH(C1311,Deviz!$B$5:$B$204,0))&lt;&gt;"Da"),"Suplimentar neaprobat. ",""),"")))</f>
        <v/>
      </c>
    </row>
    <row r="1312" spans="1:11" x14ac:dyDescent="0.2">
      <c r="A1312" s="1" t="str">
        <f>IF(B1312="","",B1312&amp;"|"&amp;COUNTIF(INDEX($B:$B,5):B1312,B1312))</f>
        <v/>
      </c>
      <c r="B1312" s="20"/>
      <c r="C1312" s="20"/>
      <c r="D1312" s="21" t="str">
        <f>IF(C1312="","",IFERROR(INDEX(Deviz!$C$5:$C$204,MATCH(C1312,Deviz!$B$5:$B$204,0)),""))</f>
        <v/>
      </c>
      <c r="E1312" s="22" t="str">
        <f>IF(C1312="","",IFERROR(INDEX(Deviz!$D$5:$D$204,MATCH(C1312,Deviz!$B$5:$B$204,0)),""))</f>
        <v/>
      </c>
      <c r="F1312" s="23" t="str">
        <f>IF(C1312="","",IFERROR(INDEX(Deviz!$F$5:$F$204,MATCH(C1312,Deviz!$B$5:$B$204,0)),""))</f>
        <v/>
      </c>
      <c r="G1312" s="24"/>
      <c r="H1312" s="23" t="str">
        <f t="shared" si="20"/>
        <v/>
      </c>
      <c r="I1312" s="20"/>
      <c r="J1312" s="25"/>
      <c r="K1312" s="26" t="str">
        <f>IF(B1312="","",TRIM(IF(AND(C1312&lt;&gt;"",D1312=""),"Cod inexistent în deviz. ","")&amp;IF(N(G1312)&lt;=0,"Lipsește cantitatea. ","")&amp;IF(I1312&lt;&gt;"Da","Neconfirmat de beneficiar. ","")&amp;IF(AND(C1312&lt;&gt;"",D1312&lt;&gt;""),IF(AND(INDEX(Deviz!$H$5:$H$204,MATCH(C1312,Deviz!$B$5:$B$204,0))="Suplimentar",INDEX(Deviz!$I$5:$I$204,MATCH(C1312,Deviz!$B$5:$B$204,0))&lt;&gt;"Da"),"Suplimentar neaprobat. ",""),"")))</f>
        <v/>
      </c>
    </row>
    <row r="1313" spans="1:11" x14ac:dyDescent="0.2">
      <c r="A1313" s="1" t="str">
        <f>IF(B1313="","",B1313&amp;"|"&amp;COUNTIF(INDEX($B:$B,5):B1313,B1313))</f>
        <v/>
      </c>
      <c r="B1313" s="20"/>
      <c r="C1313" s="20"/>
      <c r="D1313" s="21" t="str">
        <f>IF(C1313="","",IFERROR(INDEX(Deviz!$C$5:$C$204,MATCH(C1313,Deviz!$B$5:$B$204,0)),""))</f>
        <v/>
      </c>
      <c r="E1313" s="22" t="str">
        <f>IF(C1313="","",IFERROR(INDEX(Deviz!$D$5:$D$204,MATCH(C1313,Deviz!$B$5:$B$204,0)),""))</f>
        <v/>
      </c>
      <c r="F1313" s="23" t="str">
        <f>IF(C1313="","",IFERROR(INDEX(Deviz!$F$5:$F$204,MATCH(C1313,Deviz!$B$5:$B$204,0)),""))</f>
        <v/>
      </c>
      <c r="G1313" s="24"/>
      <c r="H1313" s="23" t="str">
        <f t="shared" si="20"/>
        <v/>
      </c>
      <c r="I1313" s="20"/>
      <c r="J1313" s="25"/>
      <c r="K1313" s="26" t="str">
        <f>IF(B1313="","",TRIM(IF(AND(C1313&lt;&gt;"",D1313=""),"Cod inexistent în deviz. ","")&amp;IF(N(G1313)&lt;=0,"Lipsește cantitatea. ","")&amp;IF(I1313&lt;&gt;"Da","Neconfirmat de beneficiar. ","")&amp;IF(AND(C1313&lt;&gt;"",D1313&lt;&gt;""),IF(AND(INDEX(Deviz!$H$5:$H$204,MATCH(C1313,Deviz!$B$5:$B$204,0))="Suplimentar",INDEX(Deviz!$I$5:$I$204,MATCH(C1313,Deviz!$B$5:$B$204,0))&lt;&gt;"Da"),"Suplimentar neaprobat. ",""),"")))</f>
        <v/>
      </c>
    </row>
    <row r="1314" spans="1:11" x14ac:dyDescent="0.2">
      <c r="A1314" s="1" t="str">
        <f>IF(B1314="","",B1314&amp;"|"&amp;COUNTIF(INDEX($B:$B,5):B1314,B1314))</f>
        <v/>
      </c>
      <c r="B1314" s="20"/>
      <c r="C1314" s="20"/>
      <c r="D1314" s="21" t="str">
        <f>IF(C1314="","",IFERROR(INDEX(Deviz!$C$5:$C$204,MATCH(C1314,Deviz!$B$5:$B$204,0)),""))</f>
        <v/>
      </c>
      <c r="E1314" s="22" t="str">
        <f>IF(C1314="","",IFERROR(INDEX(Deviz!$D$5:$D$204,MATCH(C1314,Deviz!$B$5:$B$204,0)),""))</f>
        <v/>
      </c>
      <c r="F1314" s="23" t="str">
        <f>IF(C1314="","",IFERROR(INDEX(Deviz!$F$5:$F$204,MATCH(C1314,Deviz!$B$5:$B$204,0)),""))</f>
        <v/>
      </c>
      <c r="G1314" s="24"/>
      <c r="H1314" s="23" t="str">
        <f t="shared" si="20"/>
        <v/>
      </c>
      <c r="I1314" s="20"/>
      <c r="J1314" s="25"/>
      <c r="K1314" s="26" t="str">
        <f>IF(B1314="","",TRIM(IF(AND(C1314&lt;&gt;"",D1314=""),"Cod inexistent în deviz. ","")&amp;IF(N(G1314)&lt;=0,"Lipsește cantitatea. ","")&amp;IF(I1314&lt;&gt;"Da","Neconfirmat de beneficiar. ","")&amp;IF(AND(C1314&lt;&gt;"",D1314&lt;&gt;""),IF(AND(INDEX(Deviz!$H$5:$H$204,MATCH(C1314,Deviz!$B$5:$B$204,0))="Suplimentar",INDEX(Deviz!$I$5:$I$204,MATCH(C1314,Deviz!$B$5:$B$204,0))&lt;&gt;"Da"),"Suplimentar neaprobat. ",""),"")))</f>
        <v/>
      </c>
    </row>
    <row r="1315" spans="1:11" x14ac:dyDescent="0.2">
      <c r="A1315" s="1" t="str">
        <f>IF(B1315="","",B1315&amp;"|"&amp;COUNTIF(INDEX($B:$B,5):B1315,B1315))</f>
        <v/>
      </c>
      <c r="B1315" s="20"/>
      <c r="C1315" s="20"/>
      <c r="D1315" s="21" t="str">
        <f>IF(C1315="","",IFERROR(INDEX(Deviz!$C$5:$C$204,MATCH(C1315,Deviz!$B$5:$B$204,0)),""))</f>
        <v/>
      </c>
      <c r="E1315" s="22" t="str">
        <f>IF(C1315="","",IFERROR(INDEX(Deviz!$D$5:$D$204,MATCH(C1315,Deviz!$B$5:$B$204,0)),""))</f>
        <v/>
      </c>
      <c r="F1315" s="23" t="str">
        <f>IF(C1315="","",IFERROR(INDEX(Deviz!$F$5:$F$204,MATCH(C1315,Deviz!$B$5:$B$204,0)),""))</f>
        <v/>
      </c>
      <c r="G1315" s="24"/>
      <c r="H1315" s="23" t="str">
        <f t="shared" si="20"/>
        <v/>
      </c>
      <c r="I1315" s="20"/>
      <c r="J1315" s="25"/>
      <c r="K1315" s="26" t="str">
        <f>IF(B1315="","",TRIM(IF(AND(C1315&lt;&gt;"",D1315=""),"Cod inexistent în deviz. ","")&amp;IF(N(G1315)&lt;=0,"Lipsește cantitatea. ","")&amp;IF(I1315&lt;&gt;"Da","Neconfirmat de beneficiar. ","")&amp;IF(AND(C1315&lt;&gt;"",D1315&lt;&gt;""),IF(AND(INDEX(Deviz!$H$5:$H$204,MATCH(C1315,Deviz!$B$5:$B$204,0))="Suplimentar",INDEX(Deviz!$I$5:$I$204,MATCH(C1315,Deviz!$B$5:$B$204,0))&lt;&gt;"Da"),"Suplimentar neaprobat. ",""),"")))</f>
        <v/>
      </c>
    </row>
    <row r="1316" spans="1:11" x14ac:dyDescent="0.2">
      <c r="A1316" s="1" t="str">
        <f>IF(B1316="","",B1316&amp;"|"&amp;COUNTIF(INDEX($B:$B,5):B1316,B1316))</f>
        <v/>
      </c>
      <c r="B1316" s="20"/>
      <c r="C1316" s="20"/>
      <c r="D1316" s="21" t="str">
        <f>IF(C1316="","",IFERROR(INDEX(Deviz!$C$5:$C$204,MATCH(C1316,Deviz!$B$5:$B$204,0)),""))</f>
        <v/>
      </c>
      <c r="E1316" s="22" t="str">
        <f>IF(C1316="","",IFERROR(INDEX(Deviz!$D$5:$D$204,MATCH(C1316,Deviz!$B$5:$B$204,0)),""))</f>
        <v/>
      </c>
      <c r="F1316" s="23" t="str">
        <f>IF(C1316="","",IFERROR(INDEX(Deviz!$F$5:$F$204,MATCH(C1316,Deviz!$B$5:$B$204,0)),""))</f>
        <v/>
      </c>
      <c r="G1316" s="24"/>
      <c r="H1316" s="23" t="str">
        <f t="shared" si="20"/>
        <v/>
      </c>
      <c r="I1316" s="20"/>
      <c r="J1316" s="25"/>
      <c r="K1316" s="26" t="str">
        <f>IF(B1316="","",TRIM(IF(AND(C1316&lt;&gt;"",D1316=""),"Cod inexistent în deviz. ","")&amp;IF(N(G1316)&lt;=0,"Lipsește cantitatea. ","")&amp;IF(I1316&lt;&gt;"Da","Neconfirmat de beneficiar. ","")&amp;IF(AND(C1316&lt;&gt;"",D1316&lt;&gt;""),IF(AND(INDEX(Deviz!$H$5:$H$204,MATCH(C1316,Deviz!$B$5:$B$204,0))="Suplimentar",INDEX(Deviz!$I$5:$I$204,MATCH(C1316,Deviz!$B$5:$B$204,0))&lt;&gt;"Da"),"Suplimentar neaprobat. ",""),"")))</f>
        <v/>
      </c>
    </row>
    <row r="1317" spans="1:11" x14ac:dyDescent="0.2">
      <c r="A1317" s="1" t="str">
        <f>IF(B1317="","",B1317&amp;"|"&amp;COUNTIF(INDEX($B:$B,5):B1317,B1317))</f>
        <v/>
      </c>
      <c r="B1317" s="20"/>
      <c r="C1317" s="20"/>
      <c r="D1317" s="21" t="str">
        <f>IF(C1317="","",IFERROR(INDEX(Deviz!$C$5:$C$204,MATCH(C1317,Deviz!$B$5:$B$204,0)),""))</f>
        <v/>
      </c>
      <c r="E1317" s="22" t="str">
        <f>IF(C1317="","",IFERROR(INDEX(Deviz!$D$5:$D$204,MATCH(C1317,Deviz!$B$5:$B$204,0)),""))</f>
        <v/>
      </c>
      <c r="F1317" s="23" t="str">
        <f>IF(C1317="","",IFERROR(INDEX(Deviz!$F$5:$F$204,MATCH(C1317,Deviz!$B$5:$B$204,0)),""))</f>
        <v/>
      </c>
      <c r="G1317" s="24"/>
      <c r="H1317" s="23" t="str">
        <f t="shared" si="20"/>
        <v/>
      </c>
      <c r="I1317" s="20"/>
      <c r="J1317" s="25"/>
      <c r="K1317" s="26" t="str">
        <f>IF(B1317="","",TRIM(IF(AND(C1317&lt;&gt;"",D1317=""),"Cod inexistent în deviz. ","")&amp;IF(N(G1317)&lt;=0,"Lipsește cantitatea. ","")&amp;IF(I1317&lt;&gt;"Da","Neconfirmat de beneficiar. ","")&amp;IF(AND(C1317&lt;&gt;"",D1317&lt;&gt;""),IF(AND(INDEX(Deviz!$H$5:$H$204,MATCH(C1317,Deviz!$B$5:$B$204,0))="Suplimentar",INDEX(Deviz!$I$5:$I$204,MATCH(C1317,Deviz!$B$5:$B$204,0))&lt;&gt;"Da"),"Suplimentar neaprobat. ",""),"")))</f>
        <v/>
      </c>
    </row>
    <row r="1318" spans="1:11" x14ac:dyDescent="0.2">
      <c r="A1318" s="1" t="str">
        <f>IF(B1318="","",B1318&amp;"|"&amp;COUNTIF(INDEX($B:$B,5):B1318,B1318))</f>
        <v/>
      </c>
      <c r="B1318" s="20"/>
      <c r="C1318" s="20"/>
      <c r="D1318" s="21" t="str">
        <f>IF(C1318="","",IFERROR(INDEX(Deviz!$C$5:$C$204,MATCH(C1318,Deviz!$B$5:$B$204,0)),""))</f>
        <v/>
      </c>
      <c r="E1318" s="22" t="str">
        <f>IF(C1318="","",IFERROR(INDEX(Deviz!$D$5:$D$204,MATCH(C1318,Deviz!$B$5:$B$204,0)),""))</f>
        <v/>
      </c>
      <c r="F1318" s="23" t="str">
        <f>IF(C1318="","",IFERROR(INDEX(Deviz!$F$5:$F$204,MATCH(C1318,Deviz!$B$5:$B$204,0)),""))</f>
        <v/>
      </c>
      <c r="G1318" s="24"/>
      <c r="H1318" s="23" t="str">
        <f t="shared" si="20"/>
        <v/>
      </c>
      <c r="I1318" s="20"/>
      <c r="J1318" s="25"/>
      <c r="K1318" s="26" t="str">
        <f>IF(B1318="","",TRIM(IF(AND(C1318&lt;&gt;"",D1318=""),"Cod inexistent în deviz. ","")&amp;IF(N(G1318)&lt;=0,"Lipsește cantitatea. ","")&amp;IF(I1318&lt;&gt;"Da","Neconfirmat de beneficiar. ","")&amp;IF(AND(C1318&lt;&gt;"",D1318&lt;&gt;""),IF(AND(INDEX(Deviz!$H$5:$H$204,MATCH(C1318,Deviz!$B$5:$B$204,0))="Suplimentar",INDEX(Deviz!$I$5:$I$204,MATCH(C1318,Deviz!$B$5:$B$204,0))&lt;&gt;"Da"),"Suplimentar neaprobat. ",""),"")))</f>
        <v/>
      </c>
    </row>
    <row r="1319" spans="1:11" x14ac:dyDescent="0.2">
      <c r="A1319" s="1" t="str">
        <f>IF(B1319="","",B1319&amp;"|"&amp;COUNTIF(INDEX($B:$B,5):B1319,B1319))</f>
        <v/>
      </c>
      <c r="B1319" s="20"/>
      <c r="C1319" s="20"/>
      <c r="D1319" s="21" t="str">
        <f>IF(C1319="","",IFERROR(INDEX(Deviz!$C$5:$C$204,MATCH(C1319,Deviz!$B$5:$B$204,0)),""))</f>
        <v/>
      </c>
      <c r="E1319" s="22" t="str">
        <f>IF(C1319="","",IFERROR(INDEX(Deviz!$D$5:$D$204,MATCH(C1319,Deviz!$B$5:$B$204,0)),""))</f>
        <v/>
      </c>
      <c r="F1319" s="23" t="str">
        <f>IF(C1319="","",IFERROR(INDEX(Deviz!$F$5:$F$204,MATCH(C1319,Deviz!$B$5:$B$204,0)),""))</f>
        <v/>
      </c>
      <c r="G1319" s="24"/>
      <c r="H1319" s="23" t="str">
        <f t="shared" si="20"/>
        <v/>
      </c>
      <c r="I1319" s="20"/>
      <c r="J1319" s="25"/>
      <c r="K1319" s="26" t="str">
        <f>IF(B1319="","",TRIM(IF(AND(C1319&lt;&gt;"",D1319=""),"Cod inexistent în deviz. ","")&amp;IF(N(G1319)&lt;=0,"Lipsește cantitatea. ","")&amp;IF(I1319&lt;&gt;"Da","Neconfirmat de beneficiar. ","")&amp;IF(AND(C1319&lt;&gt;"",D1319&lt;&gt;""),IF(AND(INDEX(Deviz!$H$5:$H$204,MATCH(C1319,Deviz!$B$5:$B$204,0))="Suplimentar",INDEX(Deviz!$I$5:$I$204,MATCH(C1319,Deviz!$B$5:$B$204,0))&lt;&gt;"Da"),"Suplimentar neaprobat. ",""),"")))</f>
        <v/>
      </c>
    </row>
    <row r="1320" spans="1:11" x14ac:dyDescent="0.2">
      <c r="A1320" s="1" t="str">
        <f>IF(B1320="","",B1320&amp;"|"&amp;COUNTIF(INDEX($B:$B,5):B1320,B1320))</f>
        <v/>
      </c>
      <c r="B1320" s="20"/>
      <c r="C1320" s="20"/>
      <c r="D1320" s="21" t="str">
        <f>IF(C1320="","",IFERROR(INDEX(Deviz!$C$5:$C$204,MATCH(C1320,Deviz!$B$5:$B$204,0)),""))</f>
        <v/>
      </c>
      <c r="E1320" s="22" t="str">
        <f>IF(C1320="","",IFERROR(INDEX(Deviz!$D$5:$D$204,MATCH(C1320,Deviz!$B$5:$B$204,0)),""))</f>
        <v/>
      </c>
      <c r="F1320" s="23" t="str">
        <f>IF(C1320="","",IFERROR(INDEX(Deviz!$F$5:$F$204,MATCH(C1320,Deviz!$B$5:$B$204,0)),""))</f>
        <v/>
      </c>
      <c r="G1320" s="24"/>
      <c r="H1320" s="23" t="str">
        <f t="shared" si="20"/>
        <v/>
      </c>
      <c r="I1320" s="20"/>
      <c r="J1320" s="25"/>
      <c r="K1320" s="26" t="str">
        <f>IF(B1320="","",TRIM(IF(AND(C1320&lt;&gt;"",D1320=""),"Cod inexistent în deviz. ","")&amp;IF(N(G1320)&lt;=0,"Lipsește cantitatea. ","")&amp;IF(I1320&lt;&gt;"Da","Neconfirmat de beneficiar. ","")&amp;IF(AND(C1320&lt;&gt;"",D1320&lt;&gt;""),IF(AND(INDEX(Deviz!$H$5:$H$204,MATCH(C1320,Deviz!$B$5:$B$204,0))="Suplimentar",INDEX(Deviz!$I$5:$I$204,MATCH(C1320,Deviz!$B$5:$B$204,0))&lt;&gt;"Da"),"Suplimentar neaprobat. ",""),"")))</f>
        <v/>
      </c>
    </row>
    <row r="1321" spans="1:11" x14ac:dyDescent="0.2">
      <c r="A1321" s="1" t="str">
        <f>IF(B1321="","",B1321&amp;"|"&amp;COUNTIF(INDEX($B:$B,5):B1321,B1321))</f>
        <v/>
      </c>
      <c r="B1321" s="20"/>
      <c r="C1321" s="20"/>
      <c r="D1321" s="21" t="str">
        <f>IF(C1321="","",IFERROR(INDEX(Deviz!$C$5:$C$204,MATCH(C1321,Deviz!$B$5:$B$204,0)),""))</f>
        <v/>
      </c>
      <c r="E1321" s="22" t="str">
        <f>IF(C1321="","",IFERROR(INDEX(Deviz!$D$5:$D$204,MATCH(C1321,Deviz!$B$5:$B$204,0)),""))</f>
        <v/>
      </c>
      <c r="F1321" s="23" t="str">
        <f>IF(C1321="","",IFERROR(INDEX(Deviz!$F$5:$F$204,MATCH(C1321,Deviz!$B$5:$B$204,0)),""))</f>
        <v/>
      </c>
      <c r="G1321" s="24"/>
      <c r="H1321" s="23" t="str">
        <f t="shared" si="20"/>
        <v/>
      </c>
      <c r="I1321" s="20"/>
      <c r="J1321" s="25"/>
      <c r="K1321" s="26" t="str">
        <f>IF(B1321="","",TRIM(IF(AND(C1321&lt;&gt;"",D1321=""),"Cod inexistent în deviz. ","")&amp;IF(N(G1321)&lt;=0,"Lipsește cantitatea. ","")&amp;IF(I1321&lt;&gt;"Da","Neconfirmat de beneficiar. ","")&amp;IF(AND(C1321&lt;&gt;"",D1321&lt;&gt;""),IF(AND(INDEX(Deviz!$H$5:$H$204,MATCH(C1321,Deviz!$B$5:$B$204,0))="Suplimentar",INDEX(Deviz!$I$5:$I$204,MATCH(C1321,Deviz!$B$5:$B$204,0))&lt;&gt;"Da"),"Suplimentar neaprobat. ",""),"")))</f>
        <v/>
      </c>
    </row>
    <row r="1322" spans="1:11" x14ac:dyDescent="0.2">
      <c r="A1322" s="1" t="str">
        <f>IF(B1322="","",B1322&amp;"|"&amp;COUNTIF(INDEX($B:$B,5):B1322,B1322))</f>
        <v/>
      </c>
      <c r="B1322" s="20"/>
      <c r="C1322" s="20"/>
      <c r="D1322" s="21" t="str">
        <f>IF(C1322="","",IFERROR(INDEX(Deviz!$C$5:$C$204,MATCH(C1322,Deviz!$B$5:$B$204,0)),""))</f>
        <v/>
      </c>
      <c r="E1322" s="22" t="str">
        <f>IF(C1322="","",IFERROR(INDEX(Deviz!$D$5:$D$204,MATCH(C1322,Deviz!$B$5:$B$204,0)),""))</f>
        <v/>
      </c>
      <c r="F1322" s="23" t="str">
        <f>IF(C1322="","",IFERROR(INDEX(Deviz!$F$5:$F$204,MATCH(C1322,Deviz!$B$5:$B$204,0)),""))</f>
        <v/>
      </c>
      <c r="G1322" s="24"/>
      <c r="H1322" s="23" t="str">
        <f t="shared" si="20"/>
        <v/>
      </c>
      <c r="I1322" s="20"/>
      <c r="J1322" s="25"/>
      <c r="K1322" s="26" t="str">
        <f>IF(B1322="","",TRIM(IF(AND(C1322&lt;&gt;"",D1322=""),"Cod inexistent în deviz. ","")&amp;IF(N(G1322)&lt;=0,"Lipsește cantitatea. ","")&amp;IF(I1322&lt;&gt;"Da","Neconfirmat de beneficiar. ","")&amp;IF(AND(C1322&lt;&gt;"",D1322&lt;&gt;""),IF(AND(INDEX(Deviz!$H$5:$H$204,MATCH(C1322,Deviz!$B$5:$B$204,0))="Suplimentar",INDEX(Deviz!$I$5:$I$204,MATCH(C1322,Deviz!$B$5:$B$204,0))&lt;&gt;"Da"),"Suplimentar neaprobat. ",""),"")))</f>
        <v/>
      </c>
    </row>
    <row r="1323" spans="1:11" x14ac:dyDescent="0.2">
      <c r="A1323" s="1" t="str">
        <f>IF(B1323="","",B1323&amp;"|"&amp;COUNTIF(INDEX($B:$B,5):B1323,B1323))</f>
        <v/>
      </c>
      <c r="B1323" s="20"/>
      <c r="C1323" s="20"/>
      <c r="D1323" s="21" t="str">
        <f>IF(C1323="","",IFERROR(INDEX(Deviz!$C$5:$C$204,MATCH(C1323,Deviz!$B$5:$B$204,0)),""))</f>
        <v/>
      </c>
      <c r="E1323" s="22" t="str">
        <f>IF(C1323="","",IFERROR(INDEX(Deviz!$D$5:$D$204,MATCH(C1323,Deviz!$B$5:$B$204,0)),""))</f>
        <v/>
      </c>
      <c r="F1323" s="23" t="str">
        <f>IF(C1323="","",IFERROR(INDEX(Deviz!$F$5:$F$204,MATCH(C1323,Deviz!$B$5:$B$204,0)),""))</f>
        <v/>
      </c>
      <c r="G1323" s="24"/>
      <c r="H1323" s="23" t="str">
        <f t="shared" si="20"/>
        <v/>
      </c>
      <c r="I1323" s="20"/>
      <c r="J1323" s="25"/>
      <c r="K1323" s="26" t="str">
        <f>IF(B1323="","",TRIM(IF(AND(C1323&lt;&gt;"",D1323=""),"Cod inexistent în deviz. ","")&amp;IF(N(G1323)&lt;=0,"Lipsește cantitatea. ","")&amp;IF(I1323&lt;&gt;"Da","Neconfirmat de beneficiar. ","")&amp;IF(AND(C1323&lt;&gt;"",D1323&lt;&gt;""),IF(AND(INDEX(Deviz!$H$5:$H$204,MATCH(C1323,Deviz!$B$5:$B$204,0))="Suplimentar",INDEX(Deviz!$I$5:$I$204,MATCH(C1323,Deviz!$B$5:$B$204,0))&lt;&gt;"Da"),"Suplimentar neaprobat. ",""),"")))</f>
        <v/>
      </c>
    </row>
    <row r="1324" spans="1:11" x14ac:dyDescent="0.2">
      <c r="A1324" s="1" t="str">
        <f>IF(B1324="","",B1324&amp;"|"&amp;COUNTIF(INDEX($B:$B,5):B1324,B1324))</f>
        <v/>
      </c>
      <c r="B1324" s="20"/>
      <c r="C1324" s="20"/>
      <c r="D1324" s="21" t="str">
        <f>IF(C1324="","",IFERROR(INDEX(Deviz!$C$5:$C$204,MATCH(C1324,Deviz!$B$5:$B$204,0)),""))</f>
        <v/>
      </c>
      <c r="E1324" s="22" t="str">
        <f>IF(C1324="","",IFERROR(INDEX(Deviz!$D$5:$D$204,MATCH(C1324,Deviz!$B$5:$B$204,0)),""))</f>
        <v/>
      </c>
      <c r="F1324" s="23" t="str">
        <f>IF(C1324="","",IFERROR(INDEX(Deviz!$F$5:$F$204,MATCH(C1324,Deviz!$B$5:$B$204,0)),""))</f>
        <v/>
      </c>
      <c r="G1324" s="24"/>
      <c r="H1324" s="23" t="str">
        <f t="shared" si="20"/>
        <v/>
      </c>
      <c r="I1324" s="20"/>
      <c r="J1324" s="25"/>
      <c r="K1324" s="26" t="str">
        <f>IF(B1324="","",TRIM(IF(AND(C1324&lt;&gt;"",D1324=""),"Cod inexistent în deviz. ","")&amp;IF(N(G1324)&lt;=0,"Lipsește cantitatea. ","")&amp;IF(I1324&lt;&gt;"Da","Neconfirmat de beneficiar. ","")&amp;IF(AND(C1324&lt;&gt;"",D1324&lt;&gt;""),IF(AND(INDEX(Deviz!$H$5:$H$204,MATCH(C1324,Deviz!$B$5:$B$204,0))="Suplimentar",INDEX(Deviz!$I$5:$I$204,MATCH(C1324,Deviz!$B$5:$B$204,0))&lt;&gt;"Da"),"Suplimentar neaprobat. ",""),"")))</f>
        <v/>
      </c>
    </row>
    <row r="1325" spans="1:11" x14ac:dyDescent="0.2">
      <c r="A1325" s="1" t="str">
        <f>IF(B1325="","",B1325&amp;"|"&amp;COUNTIF(INDEX($B:$B,5):B1325,B1325))</f>
        <v/>
      </c>
      <c r="B1325" s="20"/>
      <c r="C1325" s="20"/>
      <c r="D1325" s="21" t="str">
        <f>IF(C1325="","",IFERROR(INDEX(Deviz!$C$5:$C$204,MATCH(C1325,Deviz!$B$5:$B$204,0)),""))</f>
        <v/>
      </c>
      <c r="E1325" s="22" t="str">
        <f>IF(C1325="","",IFERROR(INDEX(Deviz!$D$5:$D$204,MATCH(C1325,Deviz!$B$5:$B$204,0)),""))</f>
        <v/>
      </c>
      <c r="F1325" s="23" t="str">
        <f>IF(C1325="","",IFERROR(INDEX(Deviz!$F$5:$F$204,MATCH(C1325,Deviz!$B$5:$B$204,0)),""))</f>
        <v/>
      </c>
      <c r="G1325" s="24"/>
      <c r="H1325" s="23" t="str">
        <f t="shared" si="20"/>
        <v/>
      </c>
      <c r="I1325" s="20"/>
      <c r="J1325" s="25"/>
      <c r="K1325" s="26" t="str">
        <f>IF(B1325="","",TRIM(IF(AND(C1325&lt;&gt;"",D1325=""),"Cod inexistent în deviz. ","")&amp;IF(N(G1325)&lt;=0,"Lipsește cantitatea. ","")&amp;IF(I1325&lt;&gt;"Da","Neconfirmat de beneficiar. ","")&amp;IF(AND(C1325&lt;&gt;"",D1325&lt;&gt;""),IF(AND(INDEX(Deviz!$H$5:$H$204,MATCH(C1325,Deviz!$B$5:$B$204,0))="Suplimentar",INDEX(Deviz!$I$5:$I$204,MATCH(C1325,Deviz!$B$5:$B$204,0))&lt;&gt;"Da"),"Suplimentar neaprobat. ",""),"")))</f>
        <v/>
      </c>
    </row>
    <row r="1326" spans="1:11" x14ac:dyDescent="0.2">
      <c r="A1326" s="1" t="str">
        <f>IF(B1326="","",B1326&amp;"|"&amp;COUNTIF(INDEX($B:$B,5):B1326,B1326))</f>
        <v/>
      </c>
      <c r="B1326" s="20"/>
      <c r="C1326" s="20"/>
      <c r="D1326" s="21" t="str">
        <f>IF(C1326="","",IFERROR(INDEX(Deviz!$C$5:$C$204,MATCH(C1326,Deviz!$B$5:$B$204,0)),""))</f>
        <v/>
      </c>
      <c r="E1326" s="22" t="str">
        <f>IF(C1326="","",IFERROR(INDEX(Deviz!$D$5:$D$204,MATCH(C1326,Deviz!$B$5:$B$204,0)),""))</f>
        <v/>
      </c>
      <c r="F1326" s="23" t="str">
        <f>IF(C1326="","",IFERROR(INDEX(Deviz!$F$5:$F$204,MATCH(C1326,Deviz!$B$5:$B$204,0)),""))</f>
        <v/>
      </c>
      <c r="G1326" s="24"/>
      <c r="H1326" s="23" t="str">
        <f t="shared" si="20"/>
        <v/>
      </c>
      <c r="I1326" s="20"/>
      <c r="J1326" s="25"/>
      <c r="K1326" s="26" t="str">
        <f>IF(B1326="","",TRIM(IF(AND(C1326&lt;&gt;"",D1326=""),"Cod inexistent în deviz. ","")&amp;IF(N(G1326)&lt;=0,"Lipsește cantitatea. ","")&amp;IF(I1326&lt;&gt;"Da","Neconfirmat de beneficiar. ","")&amp;IF(AND(C1326&lt;&gt;"",D1326&lt;&gt;""),IF(AND(INDEX(Deviz!$H$5:$H$204,MATCH(C1326,Deviz!$B$5:$B$204,0))="Suplimentar",INDEX(Deviz!$I$5:$I$204,MATCH(C1326,Deviz!$B$5:$B$204,0))&lt;&gt;"Da"),"Suplimentar neaprobat. ",""),"")))</f>
        <v/>
      </c>
    </row>
    <row r="1327" spans="1:11" x14ac:dyDescent="0.2">
      <c r="A1327" s="1" t="str">
        <f>IF(B1327="","",B1327&amp;"|"&amp;COUNTIF(INDEX($B:$B,5):B1327,B1327))</f>
        <v/>
      </c>
      <c r="B1327" s="20"/>
      <c r="C1327" s="20"/>
      <c r="D1327" s="21" t="str">
        <f>IF(C1327="","",IFERROR(INDEX(Deviz!$C$5:$C$204,MATCH(C1327,Deviz!$B$5:$B$204,0)),""))</f>
        <v/>
      </c>
      <c r="E1327" s="22" t="str">
        <f>IF(C1327="","",IFERROR(INDEX(Deviz!$D$5:$D$204,MATCH(C1327,Deviz!$B$5:$B$204,0)),""))</f>
        <v/>
      </c>
      <c r="F1327" s="23" t="str">
        <f>IF(C1327="","",IFERROR(INDEX(Deviz!$F$5:$F$204,MATCH(C1327,Deviz!$B$5:$B$204,0)),""))</f>
        <v/>
      </c>
      <c r="G1327" s="24"/>
      <c r="H1327" s="23" t="str">
        <f t="shared" si="20"/>
        <v/>
      </c>
      <c r="I1327" s="20"/>
      <c r="J1327" s="25"/>
      <c r="K1327" s="26" t="str">
        <f>IF(B1327="","",TRIM(IF(AND(C1327&lt;&gt;"",D1327=""),"Cod inexistent în deviz. ","")&amp;IF(N(G1327)&lt;=0,"Lipsește cantitatea. ","")&amp;IF(I1327&lt;&gt;"Da","Neconfirmat de beneficiar. ","")&amp;IF(AND(C1327&lt;&gt;"",D1327&lt;&gt;""),IF(AND(INDEX(Deviz!$H$5:$H$204,MATCH(C1327,Deviz!$B$5:$B$204,0))="Suplimentar",INDEX(Deviz!$I$5:$I$204,MATCH(C1327,Deviz!$B$5:$B$204,0))&lt;&gt;"Da"),"Suplimentar neaprobat. ",""),"")))</f>
        <v/>
      </c>
    </row>
    <row r="1328" spans="1:11" x14ac:dyDescent="0.2">
      <c r="A1328" s="1" t="str">
        <f>IF(B1328="","",B1328&amp;"|"&amp;COUNTIF(INDEX($B:$B,5):B1328,B1328))</f>
        <v/>
      </c>
      <c r="B1328" s="20"/>
      <c r="C1328" s="20"/>
      <c r="D1328" s="21" t="str">
        <f>IF(C1328="","",IFERROR(INDEX(Deviz!$C$5:$C$204,MATCH(C1328,Deviz!$B$5:$B$204,0)),""))</f>
        <v/>
      </c>
      <c r="E1328" s="22" t="str">
        <f>IF(C1328="","",IFERROR(INDEX(Deviz!$D$5:$D$204,MATCH(C1328,Deviz!$B$5:$B$204,0)),""))</f>
        <v/>
      </c>
      <c r="F1328" s="23" t="str">
        <f>IF(C1328="","",IFERROR(INDEX(Deviz!$F$5:$F$204,MATCH(C1328,Deviz!$B$5:$B$204,0)),""))</f>
        <v/>
      </c>
      <c r="G1328" s="24"/>
      <c r="H1328" s="23" t="str">
        <f t="shared" si="20"/>
        <v/>
      </c>
      <c r="I1328" s="20"/>
      <c r="J1328" s="25"/>
      <c r="K1328" s="26" t="str">
        <f>IF(B1328="","",TRIM(IF(AND(C1328&lt;&gt;"",D1328=""),"Cod inexistent în deviz. ","")&amp;IF(N(G1328)&lt;=0,"Lipsește cantitatea. ","")&amp;IF(I1328&lt;&gt;"Da","Neconfirmat de beneficiar. ","")&amp;IF(AND(C1328&lt;&gt;"",D1328&lt;&gt;""),IF(AND(INDEX(Deviz!$H$5:$H$204,MATCH(C1328,Deviz!$B$5:$B$204,0))="Suplimentar",INDEX(Deviz!$I$5:$I$204,MATCH(C1328,Deviz!$B$5:$B$204,0))&lt;&gt;"Da"),"Suplimentar neaprobat. ",""),"")))</f>
        <v/>
      </c>
    </row>
    <row r="1329" spans="1:11" x14ac:dyDescent="0.2">
      <c r="A1329" s="1" t="str">
        <f>IF(B1329="","",B1329&amp;"|"&amp;COUNTIF(INDEX($B:$B,5):B1329,B1329))</f>
        <v/>
      </c>
      <c r="B1329" s="20"/>
      <c r="C1329" s="20"/>
      <c r="D1329" s="21" t="str">
        <f>IF(C1329="","",IFERROR(INDEX(Deviz!$C$5:$C$204,MATCH(C1329,Deviz!$B$5:$B$204,0)),""))</f>
        <v/>
      </c>
      <c r="E1329" s="22" t="str">
        <f>IF(C1329="","",IFERROR(INDEX(Deviz!$D$5:$D$204,MATCH(C1329,Deviz!$B$5:$B$204,0)),""))</f>
        <v/>
      </c>
      <c r="F1329" s="23" t="str">
        <f>IF(C1329="","",IFERROR(INDEX(Deviz!$F$5:$F$204,MATCH(C1329,Deviz!$B$5:$B$204,0)),""))</f>
        <v/>
      </c>
      <c r="G1329" s="24"/>
      <c r="H1329" s="23" t="str">
        <f t="shared" si="20"/>
        <v/>
      </c>
      <c r="I1329" s="20"/>
      <c r="J1329" s="25"/>
      <c r="K1329" s="26" t="str">
        <f>IF(B1329="","",TRIM(IF(AND(C1329&lt;&gt;"",D1329=""),"Cod inexistent în deviz. ","")&amp;IF(N(G1329)&lt;=0,"Lipsește cantitatea. ","")&amp;IF(I1329&lt;&gt;"Da","Neconfirmat de beneficiar. ","")&amp;IF(AND(C1329&lt;&gt;"",D1329&lt;&gt;""),IF(AND(INDEX(Deviz!$H$5:$H$204,MATCH(C1329,Deviz!$B$5:$B$204,0))="Suplimentar",INDEX(Deviz!$I$5:$I$204,MATCH(C1329,Deviz!$B$5:$B$204,0))&lt;&gt;"Da"),"Suplimentar neaprobat. ",""),"")))</f>
        <v/>
      </c>
    </row>
    <row r="1330" spans="1:11" x14ac:dyDescent="0.2">
      <c r="A1330" s="1" t="str">
        <f>IF(B1330="","",B1330&amp;"|"&amp;COUNTIF(INDEX($B:$B,5):B1330,B1330))</f>
        <v/>
      </c>
      <c r="B1330" s="20"/>
      <c r="C1330" s="20"/>
      <c r="D1330" s="21" t="str">
        <f>IF(C1330="","",IFERROR(INDEX(Deviz!$C$5:$C$204,MATCH(C1330,Deviz!$B$5:$B$204,0)),""))</f>
        <v/>
      </c>
      <c r="E1330" s="22" t="str">
        <f>IF(C1330="","",IFERROR(INDEX(Deviz!$D$5:$D$204,MATCH(C1330,Deviz!$B$5:$B$204,0)),""))</f>
        <v/>
      </c>
      <c r="F1330" s="23" t="str">
        <f>IF(C1330="","",IFERROR(INDEX(Deviz!$F$5:$F$204,MATCH(C1330,Deviz!$B$5:$B$204,0)),""))</f>
        <v/>
      </c>
      <c r="G1330" s="24"/>
      <c r="H1330" s="23" t="str">
        <f t="shared" si="20"/>
        <v/>
      </c>
      <c r="I1330" s="20"/>
      <c r="J1330" s="25"/>
      <c r="K1330" s="26" t="str">
        <f>IF(B1330="","",TRIM(IF(AND(C1330&lt;&gt;"",D1330=""),"Cod inexistent în deviz. ","")&amp;IF(N(G1330)&lt;=0,"Lipsește cantitatea. ","")&amp;IF(I1330&lt;&gt;"Da","Neconfirmat de beneficiar. ","")&amp;IF(AND(C1330&lt;&gt;"",D1330&lt;&gt;""),IF(AND(INDEX(Deviz!$H$5:$H$204,MATCH(C1330,Deviz!$B$5:$B$204,0))="Suplimentar",INDEX(Deviz!$I$5:$I$204,MATCH(C1330,Deviz!$B$5:$B$204,0))&lt;&gt;"Da"),"Suplimentar neaprobat. ",""),"")))</f>
        <v/>
      </c>
    </row>
    <row r="1331" spans="1:11" x14ac:dyDescent="0.2">
      <c r="A1331" s="1" t="str">
        <f>IF(B1331="","",B1331&amp;"|"&amp;COUNTIF(INDEX($B:$B,5):B1331,B1331))</f>
        <v/>
      </c>
      <c r="B1331" s="20"/>
      <c r="C1331" s="20"/>
      <c r="D1331" s="21" t="str">
        <f>IF(C1331="","",IFERROR(INDEX(Deviz!$C$5:$C$204,MATCH(C1331,Deviz!$B$5:$B$204,0)),""))</f>
        <v/>
      </c>
      <c r="E1331" s="22" t="str">
        <f>IF(C1331="","",IFERROR(INDEX(Deviz!$D$5:$D$204,MATCH(C1331,Deviz!$B$5:$B$204,0)),""))</f>
        <v/>
      </c>
      <c r="F1331" s="23" t="str">
        <f>IF(C1331="","",IFERROR(INDEX(Deviz!$F$5:$F$204,MATCH(C1331,Deviz!$B$5:$B$204,0)),""))</f>
        <v/>
      </c>
      <c r="G1331" s="24"/>
      <c r="H1331" s="23" t="str">
        <f t="shared" si="20"/>
        <v/>
      </c>
      <c r="I1331" s="20"/>
      <c r="J1331" s="25"/>
      <c r="K1331" s="26" t="str">
        <f>IF(B1331="","",TRIM(IF(AND(C1331&lt;&gt;"",D1331=""),"Cod inexistent în deviz. ","")&amp;IF(N(G1331)&lt;=0,"Lipsește cantitatea. ","")&amp;IF(I1331&lt;&gt;"Da","Neconfirmat de beneficiar. ","")&amp;IF(AND(C1331&lt;&gt;"",D1331&lt;&gt;""),IF(AND(INDEX(Deviz!$H$5:$H$204,MATCH(C1331,Deviz!$B$5:$B$204,0))="Suplimentar",INDEX(Deviz!$I$5:$I$204,MATCH(C1331,Deviz!$B$5:$B$204,0))&lt;&gt;"Da"),"Suplimentar neaprobat. ",""),"")))</f>
        <v/>
      </c>
    </row>
    <row r="1332" spans="1:11" x14ac:dyDescent="0.2">
      <c r="A1332" s="1" t="str">
        <f>IF(B1332="","",B1332&amp;"|"&amp;COUNTIF(INDEX($B:$B,5):B1332,B1332))</f>
        <v/>
      </c>
      <c r="B1332" s="20"/>
      <c r="C1332" s="20"/>
      <c r="D1332" s="21" t="str">
        <f>IF(C1332="","",IFERROR(INDEX(Deviz!$C$5:$C$204,MATCH(C1332,Deviz!$B$5:$B$204,0)),""))</f>
        <v/>
      </c>
      <c r="E1332" s="22" t="str">
        <f>IF(C1332="","",IFERROR(INDEX(Deviz!$D$5:$D$204,MATCH(C1332,Deviz!$B$5:$B$204,0)),""))</f>
        <v/>
      </c>
      <c r="F1332" s="23" t="str">
        <f>IF(C1332="","",IFERROR(INDEX(Deviz!$F$5:$F$204,MATCH(C1332,Deviz!$B$5:$B$204,0)),""))</f>
        <v/>
      </c>
      <c r="G1332" s="24"/>
      <c r="H1332" s="23" t="str">
        <f t="shared" si="20"/>
        <v/>
      </c>
      <c r="I1332" s="20"/>
      <c r="J1332" s="25"/>
      <c r="K1332" s="26" t="str">
        <f>IF(B1332="","",TRIM(IF(AND(C1332&lt;&gt;"",D1332=""),"Cod inexistent în deviz. ","")&amp;IF(N(G1332)&lt;=0,"Lipsește cantitatea. ","")&amp;IF(I1332&lt;&gt;"Da","Neconfirmat de beneficiar. ","")&amp;IF(AND(C1332&lt;&gt;"",D1332&lt;&gt;""),IF(AND(INDEX(Deviz!$H$5:$H$204,MATCH(C1332,Deviz!$B$5:$B$204,0))="Suplimentar",INDEX(Deviz!$I$5:$I$204,MATCH(C1332,Deviz!$B$5:$B$204,0))&lt;&gt;"Da"),"Suplimentar neaprobat. ",""),"")))</f>
        <v/>
      </c>
    </row>
    <row r="1333" spans="1:11" x14ac:dyDescent="0.2">
      <c r="A1333" s="1" t="str">
        <f>IF(B1333="","",B1333&amp;"|"&amp;COUNTIF(INDEX($B:$B,5):B1333,B1333))</f>
        <v/>
      </c>
      <c r="B1333" s="20"/>
      <c r="C1333" s="20"/>
      <c r="D1333" s="21" t="str">
        <f>IF(C1333="","",IFERROR(INDEX(Deviz!$C$5:$C$204,MATCH(C1333,Deviz!$B$5:$B$204,0)),""))</f>
        <v/>
      </c>
      <c r="E1333" s="22" t="str">
        <f>IF(C1333="","",IFERROR(INDEX(Deviz!$D$5:$D$204,MATCH(C1333,Deviz!$B$5:$B$204,0)),""))</f>
        <v/>
      </c>
      <c r="F1333" s="23" t="str">
        <f>IF(C1333="","",IFERROR(INDEX(Deviz!$F$5:$F$204,MATCH(C1333,Deviz!$B$5:$B$204,0)),""))</f>
        <v/>
      </c>
      <c r="G1333" s="24"/>
      <c r="H1333" s="23" t="str">
        <f t="shared" si="20"/>
        <v/>
      </c>
      <c r="I1333" s="20"/>
      <c r="J1333" s="25"/>
      <c r="K1333" s="26" t="str">
        <f>IF(B1333="","",TRIM(IF(AND(C1333&lt;&gt;"",D1333=""),"Cod inexistent în deviz. ","")&amp;IF(N(G1333)&lt;=0,"Lipsește cantitatea. ","")&amp;IF(I1333&lt;&gt;"Da","Neconfirmat de beneficiar. ","")&amp;IF(AND(C1333&lt;&gt;"",D1333&lt;&gt;""),IF(AND(INDEX(Deviz!$H$5:$H$204,MATCH(C1333,Deviz!$B$5:$B$204,0))="Suplimentar",INDEX(Deviz!$I$5:$I$204,MATCH(C1333,Deviz!$B$5:$B$204,0))&lt;&gt;"Da"),"Suplimentar neaprobat. ",""),"")))</f>
        <v/>
      </c>
    </row>
    <row r="1334" spans="1:11" x14ac:dyDescent="0.2">
      <c r="A1334" s="1" t="str">
        <f>IF(B1334="","",B1334&amp;"|"&amp;COUNTIF(INDEX($B:$B,5):B1334,B1334))</f>
        <v/>
      </c>
      <c r="B1334" s="20"/>
      <c r="C1334" s="20"/>
      <c r="D1334" s="21" t="str">
        <f>IF(C1334="","",IFERROR(INDEX(Deviz!$C$5:$C$204,MATCH(C1334,Deviz!$B$5:$B$204,0)),""))</f>
        <v/>
      </c>
      <c r="E1334" s="22" t="str">
        <f>IF(C1334="","",IFERROR(INDEX(Deviz!$D$5:$D$204,MATCH(C1334,Deviz!$B$5:$B$204,0)),""))</f>
        <v/>
      </c>
      <c r="F1334" s="23" t="str">
        <f>IF(C1334="","",IFERROR(INDEX(Deviz!$F$5:$F$204,MATCH(C1334,Deviz!$B$5:$B$204,0)),""))</f>
        <v/>
      </c>
      <c r="G1334" s="24"/>
      <c r="H1334" s="23" t="str">
        <f t="shared" si="20"/>
        <v/>
      </c>
      <c r="I1334" s="20"/>
      <c r="J1334" s="25"/>
      <c r="K1334" s="26" t="str">
        <f>IF(B1334="","",TRIM(IF(AND(C1334&lt;&gt;"",D1334=""),"Cod inexistent în deviz. ","")&amp;IF(N(G1334)&lt;=0,"Lipsește cantitatea. ","")&amp;IF(I1334&lt;&gt;"Da","Neconfirmat de beneficiar. ","")&amp;IF(AND(C1334&lt;&gt;"",D1334&lt;&gt;""),IF(AND(INDEX(Deviz!$H$5:$H$204,MATCH(C1334,Deviz!$B$5:$B$204,0))="Suplimentar",INDEX(Deviz!$I$5:$I$204,MATCH(C1334,Deviz!$B$5:$B$204,0))&lt;&gt;"Da"),"Suplimentar neaprobat. ",""),"")))</f>
        <v/>
      </c>
    </row>
    <row r="1335" spans="1:11" x14ac:dyDescent="0.2">
      <c r="A1335" s="1" t="str">
        <f>IF(B1335="","",B1335&amp;"|"&amp;COUNTIF(INDEX($B:$B,5):B1335,B1335))</f>
        <v/>
      </c>
      <c r="B1335" s="20"/>
      <c r="C1335" s="20"/>
      <c r="D1335" s="21" t="str">
        <f>IF(C1335="","",IFERROR(INDEX(Deviz!$C$5:$C$204,MATCH(C1335,Deviz!$B$5:$B$204,0)),""))</f>
        <v/>
      </c>
      <c r="E1335" s="22" t="str">
        <f>IF(C1335="","",IFERROR(INDEX(Deviz!$D$5:$D$204,MATCH(C1335,Deviz!$B$5:$B$204,0)),""))</f>
        <v/>
      </c>
      <c r="F1335" s="23" t="str">
        <f>IF(C1335="","",IFERROR(INDEX(Deviz!$F$5:$F$204,MATCH(C1335,Deviz!$B$5:$B$204,0)),""))</f>
        <v/>
      </c>
      <c r="G1335" s="24"/>
      <c r="H1335" s="23" t="str">
        <f t="shared" si="20"/>
        <v/>
      </c>
      <c r="I1335" s="20"/>
      <c r="J1335" s="25"/>
      <c r="K1335" s="26" t="str">
        <f>IF(B1335="","",TRIM(IF(AND(C1335&lt;&gt;"",D1335=""),"Cod inexistent în deviz. ","")&amp;IF(N(G1335)&lt;=0,"Lipsește cantitatea. ","")&amp;IF(I1335&lt;&gt;"Da","Neconfirmat de beneficiar. ","")&amp;IF(AND(C1335&lt;&gt;"",D1335&lt;&gt;""),IF(AND(INDEX(Deviz!$H$5:$H$204,MATCH(C1335,Deviz!$B$5:$B$204,0))="Suplimentar",INDEX(Deviz!$I$5:$I$204,MATCH(C1335,Deviz!$B$5:$B$204,0))&lt;&gt;"Da"),"Suplimentar neaprobat. ",""),"")))</f>
        <v/>
      </c>
    </row>
    <row r="1336" spans="1:11" x14ac:dyDescent="0.2">
      <c r="A1336" s="1" t="str">
        <f>IF(B1336="","",B1336&amp;"|"&amp;COUNTIF(INDEX($B:$B,5):B1336,B1336))</f>
        <v/>
      </c>
      <c r="B1336" s="20"/>
      <c r="C1336" s="20"/>
      <c r="D1336" s="21" t="str">
        <f>IF(C1336="","",IFERROR(INDEX(Deviz!$C$5:$C$204,MATCH(C1336,Deviz!$B$5:$B$204,0)),""))</f>
        <v/>
      </c>
      <c r="E1336" s="22" t="str">
        <f>IF(C1336="","",IFERROR(INDEX(Deviz!$D$5:$D$204,MATCH(C1336,Deviz!$B$5:$B$204,0)),""))</f>
        <v/>
      </c>
      <c r="F1336" s="23" t="str">
        <f>IF(C1336="","",IFERROR(INDEX(Deviz!$F$5:$F$204,MATCH(C1336,Deviz!$B$5:$B$204,0)),""))</f>
        <v/>
      </c>
      <c r="G1336" s="24"/>
      <c r="H1336" s="23" t="str">
        <f t="shared" si="20"/>
        <v/>
      </c>
      <c r="I1336" s="20"/>
      <c r="J1336" s="25"/>
      <c r="K1336" s="26" t="str">
        <f>IF(B1336="","",TRIM(IF(AND(C1336&lt;&gt;"",D1336=""),"Cod inexistent în deviz. ","")&amp;IF(N(G1336)&lt;=0,"Lipsește cantitatea. ","")&amp;IF(I1336&lt;&gt;"Da","Neconfirmat de beneficiar. ","")&amp;IF(AND(C1336&lt;&gt;"",D1336&lt;&gt;""),IF(AND(INDEX(Deviz!$H$5:$H$204,MATCH(C1336,Deviz!$B$5:$B$204,0))="Suplimentar",INDEX(Deviz!$I$5:$I$204,MATCH(C1336,Deviz!$B$5:$B$204,0))&lt;&gt;"Da"),"Suplimentar neaprobat. ",""),"")))</f>
        <v/>
      </c>
    </row>
    <row r="1337" spans="1:11" x14ac:dyDescent="0.2">
      <c r="A1337" s="1" t="str">
        <f>IF(B1337="","",B1337&amp;"|"&amp;COUNTIF(INDEX($B:$B,5):B1337,B1337))</f>
        <v/>
      </c>
      <c r="B1337" s="20"/>
      <c r="C1337" s="20"/>
      <c r="D1337" s="21" t="str">
        <f>IF(C1337="","",IFERROR(INDEX(Deviz!$C$5:$C$204,MATCH(C1337,Deviz!$B$5:$B$204,0)),""))</f>
        <v/>
      </c>
      <c r="E1337" s="22" t="str">
        <f>IF(C1337="","",IFERROR(INDEX(Deviz!$D$5:$D$204,MATCH(C1337,Deviz!$B$5:$B$204,0)),""))</f>
        <v/>
      </c>
      <c r="F1337" s="23" t="str">
        <f>IF(C1337="","",IFERROR(INDEX(Deviz!$F$5:$F$204,MATCH(C1337,Deviz!$B$5:$B$204,0)),""))</f>
        <v/>
      </c>
      <c r="G1337" s="24"/>
      <c r="H1337" s="23" t="str">
        <f t="shared" si="20"/>
        <v/>
      </c>
      <c r="I1337" s="20"/>
      <c r="J1337" s="25"/>
      <c r="K1337" s="26" t="str">
        <f>IF(B1337="","",TRIM(IF(AND(C1337&lt;&gt;"",D1337=""),"Cod inexistent în deviz. ","")&amp;IF(N(G1337)&lt;=0,"Lipsește cantitatea. ","")&amp;IF(I1337&lt;&gt;"Da","Neconfirmat de beneficiar. ","")&amp;IF(AND(C1337&lt;&gt;"",D1337&lt;&gt;""),IF(AND(INDEX(Deviz!$H$5:$H$204,MATCH(C1337,Deviz!$B$5:$B$204,0))="Suplimentar",INDEX(Deviz!$I$5:$I$204,MATCH(C1337,Deviz!$B$5:$B$204,0))&lt;&gt;"Da"),"Suplimentar neaprobat. ",""),"")))</f>
        <v/>
      </c>
    </row>
    <row r="1338" spans="1:11" x14ac:dyDescent="0.2">
      <c r="A1338" s="1" t="str">
        <f>IF(B1338="","",B1338&amp;"|"&amp;COUNTIF(INDEX($B:$B,5):B1338,B1338))</f>
        <v/>
      </c>
      <c r="B1338" s="20"/>
      <c r="C1338" s="20"/>
      <c r="D1338" s="21" t="str">
        <f>IF(C1338="","",IFERROR(INDEX(Deviz!$C$5:$C$204,MATCH(C1338,Deviz!$B$5:$B$204,0)),""))</f>
        <v/>
      </c>
      <c r="E1338" s="22" t="str">
        <f>IF(C1338="","",IFERROR(INDEX(Deviz!$D$5:$D$204,MATCH(C1338,Deviz!$B$5:$B$204,0)),""))</f>
        <v/>
      </c>
      <c r="F1338" s="23" t="str">
        <f>IF(C1338="","",IFERROR(INDEX(Deviz!$F$5:$F$204,MATCH(C1338,Deviz!$B$5:$B$204,0)),""))</f>
        <v/>
      </c>
      <c r="G1338" s="24"/>
      <c r="H1338" s="23" t="str">
        <f t="shared" si="20"/>
        <v/>
      </c>
      <c r="I1338" s="20"/>
      <c r="J1338" s="25"/>
      <c r="K1338" s="26" t="str">
        <f>IF(B1338="","",TRIM(IF(AND(C1338&lt;&gt;"",D1338=""),"Cod inexistent în deviz. ","")&amp;IF(N(G1338)&lt;=0,"Lipsește cantitatea. ","")&amp;IF(I1338&lt;&gt;"Da","Neconfirmat de beneficiar. ","")&amp;IF(AND(C1338&lt;&gt;"",D1338&lt;&gt;""),IF(AND(INDEX(Deviz!$H$5:$H$204,MATCH(C1338,Deviz!$B$5:$B$204,0))="Suplimentar",INDEX(Deviz!$I$5:$I$204,MATCH(C1338,Deviz!$B$5:$B$204,0))&lt;&gt;"Da"),"Suplimentar neaprobat. ",""),"")))</f>
        <v/>
      </c>
    </row>
    <row r="1339" spans="1:11" x14ac:dyDescent="0.2">
      <c r="A1339" s="1" t="str">
        <f>IF(B1339="","",B1339&amp;"|"&amp;COUNTIF(INDEX($B:$B,5):B1339,B1339))</f>
        <v/>
      </c>
      <c r="B1339" s="20"/>
      <c r="C1339" s="20"/>
      <c r="D1339" s="21" t="str">
        <f>IF(C1339="","",IFERROR(INDEX(Deviz!$C$5:$C$204,MATCH(C1339,Deviz!$B$5:$B$204,0)),""))</f>
        <v/>
      </c>
      <c r="E1339" s="22" t="str">
        <f>IF(C1339="","",IFERROR(INDEX(Deviz!$D$5:$D$204,MATCH(C1339,Deviz!$B$5:$B$204,0)),""))</f>
        <v/>
      </c>
      <c r="F1339" s="23" t="str">
        <f>IF(C1339="","",IFERROR(INDEX(Deviz!$F$5:$F$204,MATCH(C1339,Deviz!$B$5:$B$204,0)),""))</f>
        <v/>
      </c>
      <c r="G1339" s="24"/>
      <c r="H1339" s="23" t="str">
        <f t="shared" si="20"/>
        <v/>
      </c>
      <c r="I1339" s="20"/>
      <c r="J1339" s="25"/>
      <c r="K1339" s="26" t="str">
        <f>IF(B1339="","",TRIM(IF(AND(C1339&lt;&gt;"",D1339=""),"Cod inexistent în deviz. ","")&amp;IF(N(G1339)&lt;=0,"Lipsește cantitatea. ","")&amp;IF(I1339&lt;&gt;"Da","Neconfirmat de beneficiar. ","")&amp;IF(AND(C1339&lt;&gt;"",D1339&lt;&gt;""),IF(AND(INDEX(Deviz!$H$5:$H$204,MATCH(C1339,Deviz!$B$5:$B$204,0))="Suplimentar",INDEX(Deviz!$I$5:$I$204,MATCH(C1339,Deviz!$B$5:$B$204,0))&lt;&gt;"Da"),"Suplimentar neaprobat. ",""),"")))</f>
        <v/>
      </c>
    </row>
    <row r="1340" spans="1:11" x14ac:dyDescent="0.2">
      <c r="A1340" s="1" t="str">
        <f>IF(B1340="","",B1340&amp;"|"&amp;COUNTIF(INDEX($B:$B,5):B1340,B1340))</f>
        <v/>
      </c>
      <c r="B1340" s="20"/>
      <c r="C1340" s="20"/>
      <c r="D1340" s="21" t="str">
        <f>IF(C1340="","",IFERROR(INDEX(Deviz!$C$5:$C$204,MATCH(C1340,Deviz!$B$5:$B$204,0)),""))</f>
        <v/>
      </c>
      <c r="E1340" s="22" t="str">
        <f>IF(C1340="","",IFERROR(INDEX(Deviz!$D$5:$D$204,MATCH(C1340,Deviz!$B$5:$B$204,0)),""))</f>
        <v/>
      </c>
      <c r="F1340" s="23" t="str">
        <f>IF(C1340="","",IFERROR(INDEX(Deviz!$F$5:$F$204,MATCH(C1340,Deviz!$B$5:$B$204,0)),""))</f>
        <v/>
      </c>
      <c r="G1340" s="24"/>
      <c r="H1340" s="23" t="str">
        <f t="shared" si="20"/>
        <v/>
      </c>
      <c r="I1340" s="20"/>
      <c r="J1340" s="25"/>
      <c r="K1340" s="26" t="str">
        <f>IF(B1340="","",TRIM(IF(AND(C1340&lt;&gt;"",D1340=""),"Cod inexistent în deviz. ","")&amp;IF(N(G1340)&lt;=0,"Lipsește cantitatea. ","")&amp;IF(I1340&lt;&gt;"Da","Neconfirmat de beneficiar. ","")&amp;IF(AND(C1340&lt;&gt;"",D1340&lt;&gt;""),IF(AND(INDEX(Deviz!$H$5:$H$204,MATCH(C1340,Deviz!$B$5:$B$204,0))="Suplimentar",INDEX(Deviz!$I$5:$I$204,MATCH(C1340,Deviz!$B$5:$B$204,0))&lt;&gt;"Da"),"Suplimentar neaprobat. ",""),"")))</f>
        <v/>
      </c>
    </row>
    <row r="1341" spans="1:11" x14ac:dyDescent="0.2">
      <c r="A1341" s="1" t="str">
        <f>IF(B1341="","",B1341&amp;"|"&amp;COUNTIF(INDEX($B:$B,5):B1341,B1341))</f>
        <v/>
      </c>
      <c r="B1341" s="20"/>
      <c r="C1341" s="20"/>
      <c r="D1341" s="21" t="str">
        <f>IF(C1341="","",IFERROR(INDEX(Deviz!$C$5:$C$204,MATCH(C1341,Deviz!$B$5:$B$204,0)),""))</f>
        <v/>
      </c>
      <c r="E1341" s="22" t="str">
        <f>IF(C1341="","",IFERROR(INDEX(Deviz!$D$5:$D$204,MATCH(C1341,Deviz!$B$5:$B$204,0)),""))</f>
        <v/>
      </c>
      <c r="F1341" s="23" t="str">
        <f>IF(C1341="","",IFERROR(INDEX(Deviz!$F$5:$F$204,MATCH(C1341,Deviz!$B$5:$B$204,0)),""))</f>
        <v/>
      </c>
      <c r="G1341" s="24"/>
      <c r="H1341" s="23" t="str">
        <f t="shared" si="20"/>
        <v/>
      </c>
      <c r="I1341" s="20"/>
      <c r="J1341" s="25"/>
      <c r="K1341" s="26" t="str">
        <f>IF(B1341="","",TRIM(IF(AND(C1341&lt;&gt;"",D1341=""),"Cod inexistent în deviz. ","")&amp;IF(N(G1341)&lt;=0,"Lipsește cantitatea. ","")&amp;IF(I1341&lt;&gt;"Da","Neconfirmat de beneficiar. ","")&amp;IF(AND(C1341&lt;&gt;"",D1341&lt;&gt;""),IF(AND(INDEX(Deviz!$H$5:$H$204,MATCH(C1341,Deviz!$B$5:$B$204,0))="Suplimentar",INDEX(Deviz!$I$5:$I$204,MATCH(C1341,Deviz!$B$5:$B$204,0))&lt;&gt;"Da"),"Suplimentar neaprobat. ",""),"")))</f>
        <v/>
      </c>
    </row>
    <row r="1342" spans="1:11" x14ac:dyDescent="0.2">
      <c r="A1342" s="1" t="str">
        <f>IF(B1342="","",B1342&amp;"|"&amp;COUNTIF(INDEX($B:$B,5):B1342,B1342))</f>
        <v/>
      </c>
      <c r="B1342" s="20"/>
      <c r="C1342" s="20"/>
      <c r="D1342" s="21" t="str">
        <f>IF(C1342="","",IFERROR(INDEX(Deviz!$C$5:$C$204,MATCH(C1342,Deviz!$B$5:$B$204,0)),""))</f>
        <v/>
      </c>
      <c r="E1342" s="22" t="str">
        <f>IF(C1342="","",IFERROR(INDEX(Deviz!$D$5:$D$204,MATCH(C1342,Deviz!$B$5:$B$204,0)),""))</f>
        <v/>
      </c>
      <c r="F1342" s="23" t="str">
        <f>IF(C1342="","",IFERROR(INDEX(Deviz!$F$5:$F$204,MATCH(C1342,Deviz!$B$5:$B$204,0)),""))</f>
        <v/>
      </c>
      <c r="G1342" s="24"/>
      <c r="H1342" s="23" t="str">
        <f t="shared" si="20"/>
        <v/>
      </c>
      <c r="I1342" s="20"/>
      <c r="J1342" s="25"/>
      <c r="K1342" s="26" t="str">
        <f>IF(B1342="","",TRIM(IF(AND(C1342&lt;&gt;"",D1342=""),"Cod inexistent în deviz. ","")&amp;IF(N(G1342)&lt;=0,"Lipsește cantitatea. ","")&amp;IF(I1342&lt;&gt;"Da","Neconfirmat de beneficiar. ","")&amp;IF(AND(C1342&lt;&gt;"",D1342&lt;&gt;""),IF(AND(INDEX(Deviz!$H$5:$H$204,MATCH(C1342,Deviz!$B$5:$B$204,0))="Suplimentar",INDEX(Deviz!$I$5:$I$204,MATCH(C1342,Deviz!$B$5:$B$204,0))&lt;&gt;"Da"),"Suplimentar neaprobat. ",""),"")))</f>
        <v/>
      </c>
    </row>
    <row r="1343" spans="1:11" x14ac:dyDescent="0.2">
      <c r="A1343" s="1" t="str">
        <f>IF(B1343="","",B1343&amp;"|"&amp;COUNTIF(INDEX($B:$B,5):B1343,B1343))</f>
        <v/>
      </c>
      <c r="B1343" s="20"/>
      <c r="C1343" s="20"/>
      <c r="D1343" s="21" t="str">
        <f>IF(C1343="","",IFERROR(INDEX(Deviz!$C$5:$C$204,MATCH(C1343,Deviz!$B$5:$B$204,0)),""))</f>
        <v/>
      </c>
      <c r="E1343" s="22" t="str">
        <f>IF(C1343="","",IFERROR(INDEX(Deviz!$D$5:$D$204,MATCH(C1343,Deviz!$B$5:$B$204,0)),""))</f>
        <v/>
      </c>
      <c r="F1343" s="23" t="str">
        <f>IF(C1343="","",IFERROR(INDEX(Deviz!$F$5:$F$204,MATCH(C1343,Deviz!$B$5:$B$204,0)),""))</f>
        <v/>
      </c>
      <c r="G1343" s="24"/>
      <c r="H1343" s="23" t="str">
        <f t="shared" si="20"/>
        <v/>
      </c>
      <c r="I1343" s="20"/>
      <c r="J1343" s="25"/>
      <c r="K1343" s="26" t="str">
        <f>IF(B1343="","",TRIM(IF(AND(C1343&lt;&gt;"",D1343=""),"Cod inexistent în deviz. ","")&amp;IF(N(G1343)&lt;=0,"Lipsește cantitatea. ","")&amp;IF(I1343&lt;&gt;"Da","Neconfirmat de beneficiar. ","")&amp;IF(AND(C1343&lt;&gt;"",D1343&lt;&gt;""),IF(AND(INDEX(Deviz!$H$5:$H$204,MATCH(C1343,Deviz!$B$5:$B$204,0))="Suplimentar",INDEX(Deviz!$I$5:$I$204,MATCH(C1343,Deviz!$B$5:$B$204,0))&lt;&gt;"Da"),"Suplimentar neaprobat. ",""),"")))</f>
        <v/>
      </c>
    </row>
    <row r="1344" spans="1:11" x14ac:dyDescent="0.2">
      <c r="A1344" s="1" t="str">
        <f>IF(B1344="","",B1344&amp;"|"&amp;COUNTIF(INDEX($B:$B,5):B1344,B1344))</f>
        <v/>
      </c>
      <c r="B1344" s="20"/>
      <c r="C1344" s="20"/>
      <c r="D1344" s="21" t="str">
        <f>IF(C1344="","",IFERROR(INDEX(Deviz!$C$5:$C$204,MATCH(C1344,Deviz!$B$5:$B$204,0)),""))</f>
        <v/>
      </c>
      <c r="E1344" s="22" t="str">
        <f>IF(C1344="","",IFERROR(INDEX(Deviz!$D$5:$D$204,MATCH(C1344,Deviz!$B$5:$B$204,0)),""))</f>
        <v/>
      </c>
      <c r="F1344" s="23" t="str">
        <f>IF(C1344="","",IFERROR(INDEX(Deviz!$F$5:$F$204,MATCH(C1344,Deviz!$B$5:$B$204,0)),""))</f>
        <v/>
      </c>
      <c r="G1344" s="24"/>
      <c r="H1344" s="23" t="str">
        <f t="shared" si="20"/>
        <v/>
      </c>
      <c r="I1344" s="20"/>
      <c r="J1344" s="25"/>
      <c r="K1344" s="26" t="str">
        <f>IF(B1344="","",TRIM(IF(AND(C1344&lt;&gt;"",D1344=""),"Cod inexistent în deviz. ","")&amp;IF(N(G1344)&lt;=0,"Lipsește cantitatea. ","")&amp;IF(I1344&lt;&gt;"Da","Neconfirmat de beneficiar. ","")&amp;IF(AND(C1344&lt;&gt;"",D1344&lt;&gt;""),IF(AND(INDEX(Deviz!$H$5:$H$204,MATCH(C1344,Deviz!$B$5:$B$204,0))="Suplimentar",INDEX(Deviz!$I$5:$I$204,MATCH(C1344,Deviz!$B$5:$B$204,0))&lt;&gt;"Da"),"Suplimentar neaprobat. ",""),"")))</f>
        <v/>
      </c>
    </row>
    <row r="1345" spans="1:11" x14ac:dyDescent="0.2">
      <c r="A1345" s="1" t="str">
        <f>IF(B1345="","",B1345&amp;"|"&amp;COUNTIF(INDEX($B:$B,5):B1345,B1345))</f>
        <v/>
      </c>
      <c r="B1345" s="20"/>
      <c r="C1345" s="20"/>
      <c r="D1345" s="21" t="str">
        <f>IF(C1345="","",IFERROR(INDEX(Deviz!$C$5:$C$204,MATCH(C1345,Deviz!$B$5:$B$204,0)),""))</f>
        <v/>
      </c>
      <c r="E1345" s="22" t="str">
        <f>IF(C1345="","",IFERROR(INDEX(Deviz!$D$5:$D$204,MATCH(C1345,Deviz!$B$5:$B$204,0)),""))</f>
        <v/>
      </c>
      <c r="F1345" s="23" t="str">
        <f>IF(C1345="","",IFERROR(INDEX(Deviz!$F$5:$F$204,MATCH(C1345,Deviz!$B$5:$B$204,0)),""))</f>
        <v/>
      </c>
      <c r="G1345" s="24"/>
      <c r="H1345" s="23" t="str">
        <f t="shared" si="20"/>
        <v/>
      </c>
      <c r="I1345" s="20"/>
      <c r="J1345" s="25"/>
      <c r="K1345" s="26" t="str">
        <f>IF(B1345="","",TRIM(IF(AND(C1345&lt;&gt;"",D1345=""),"Cod inexistent în deviz. ","")&amp;IF(N(G1345)&lt;=0,"Lipsește cantitatea. ","")&amp;IF(I1345&lt;&gt;"Da","Neconfirmat de beneficiar. ","")&amp;IF(AND(C1345&lt;&gt;"",D1345&lt;&gt;""),IF(AND(INDEX(Deviz!$H$5:$H$204,MATCH(C1345,Deviz!$B$5:$B$204,0))="Suplimentar",INDEX(Deviz!$I$5:$I$204,MATCH(C1345,Deviz!$B$5:$B$204,0))&lt;&gt;"Da"),"Suplimentar neaprobat. ",""),"")))</f>
        <v/>
      </c>
    </row>
    <row r="1346" spans="1:11" x14ac:dyDescent="0.2">
      <c r="A1346" s="1" t="str">
        <f>IF(B1346="","",B1346&amp;"|"&amp;COUNTIF(INDEX($B:$B,5):B1346,B1346))</f>
        <v/>
      </c>
      <c r="B1346" s="20"/>
      <c r="C1346" s="20"/>
      <c r="D1346" s="21" t="str">
        <f>IF(C1346="","",IFERROR(INDEX(Deviz!$C$5:$C$204,MATCH(C1346,Deviz!$B$5:$B$204,0)),""))</f>
        <v/>
      </c>
      <c r="E1346" s="22" t="str">
        <f>IF(C1346="","",IFERROR(INDEX(Deviz!$D$5:$D$204,MATCH(C1346,Deviz!$B$5:$B$204,0)),""))</f>
        <v/>
      </c>
      <c r="F1346" s="23" t="str">
        <f>IF(C1346="","",IFERROR(INDEX(Deviz!$F$5:$F$204,MATCH(C1346,Deviz!$B$5:$B$204,0)),""))</f>
        <v/>
      </c>
      <c r="G1346" s="24"/>
      <c r="H1346" s="23" t="str">
        <f t="shared" si="20"/>
        <v/>
      </c>
      <c r="I1346" s="20"/>
      <c r="J1346" s="25"/>
      <c r="K1346" s="26" t="str">
        <f>IF(B1346="","",TRIM(IF(AND(C1346&lt;&gt;"",D1346=""),"Cod inexistent în deviz. ","")&amp;IF(N(G1346)&lt;=0,"Lipsește cantitatea. ","")&amp;IF(I1346&lt;&gt;"Da","Neconfirmat de beneficiar. ","")&amp;IF(AND(C1346&lt;&gt;"",D1346&lt;&gt;""),IF(AND(INDEX(Deviz!$H$5:$H$204,MATCH(C1346,Deviz!$B$5:$B$204,0))="Suplimentar",INDEX(Deviz!$I$5:$I$204,MATCH(C1346,Deviz!$B$5:$B$204,0))&lt;&gt;"Da"),"Suplimentar neaprobat. ",""),"")))</f>
        <v/>
      </c>
    </row>
    <row r="1347" spans="1:11" x14ac:dyDescent="0.2">
      <c r="A1347" s="1" t="str">
        <f>IF(B1347="","",B1347&amp;"|"&amp;COUNTIF(INDEX($B:$B,5):B1347,B1347))</f>
        <v/>
      </c>
      <c r="B1347" s="20"/>
      <c r="C1347" s="20"/>
      <c r="D1347" s="21" t="str">
        <f>IF(C1347="","",IFERROR(INDEX(Deviz!$C$5:$C$204,MATCH(C1347,Deviz!$B$5:$B$204,0)),""))</f>
        <v/>
      </c>
      <c r="E1347" s="22" t="str">
        <f>IF(C1347="","",IFERROR(INDEX(Deviz!$D$5:$D$204,MATCH(C1347,Deviz!$B$5:$B$204,0)),""))</f>
        <v/>
      </c>
      <c r="F1347" s="23" t="str">
        <f>IF(C1347="","",IFERROR(INDEX(Deviz!$F$5:$F$204,MATCH(C1347,Deviz!$B$5:$B$204,0)),""))</f>
        <v/>
      </c>
      <c r="G1347" s="24"/>
      <c r="H1347" s="23" t="str">
        <f t="shared" si="20"/>
        <v/>
      </c>
      <c r="I1347" s="20"/>
      <c r="J1347" s="25"/>
      <c r="K1347" s="26" t="str">
        <f>IF(B1347="","",TRIM(IF(AND(C1347&lt;&gt;"",D1347=""),"Cod inexistent în deviz. ","")&amp;IF(N(G1347)&lt;=0,"Lipsește cantitatea. ","")&amp;IF(I1347&lt;&gt;"Da","Neconfirmat de beneficiar. ","")&amp;IF(AND(C1347&lt;&gt;"",D1347&lt;&gt;""),IF(AND(INDEX(Deviz!$H$5:$H$204,MATCH(C1347,Deviz!$B$5:$B$204,0))="Suplimentar",INDEX(Deviz!$I$5:$I$204,MATCH(C1347,Deviz!$B$5:$B$204,0))&lt;&gt;"Da"),"Suplimentar neaprobat. ",""),"")))</f>
        <v/>
      </c>
    </row>
    <row r="1348" spans="1:11" x14ac:dyDescent="0.2">
      <c r="A1348" s="1" t="str">
        <f>IF(B1348="","",B1348&amp;"|"&amp;COUNTIF(INDEX($B:$B,5):B1348,B1348))</f>
        <v/>
      </c>
      <c r="B1348" s="20"/>
      <c r="C1348" s="20"/>
      <c r="D1348" s="21" t="str">
        <f>IF(C1348="","",IFERROR(INDEX(Deviz!$C$5:$C$204,MATCH(C1348,Deviz!$B$5:$B$204,0)),""))</f>
        <v/>
      </c>
      <c r="E1348" s="22" t="str">
        <f>IF(C1348="","",IFERROR(INDEX(Deviz!$D$5:$D$204,MATCH(C1348,Deviz!$B$5:$B$204,0)),""))</f>
        <v/>
      </c>
      <c r="F1348" s="23" t="str">
        <f>IF(C1348="","",IFERROR(INDEX(Deviz!$F$5:$F$204,MATCH(C1348,Deviz!$B$5:$B$204,0)),""))</f>
        <v/>
      </c>
      <c r="G1348" s="24"/>
      <c r="H1348" s="23" t="str">
        <f t="shared" si="20"/>
        <v/>
      </c>
      <c r="I1348" s="20"/>
      <c r="J1348" s="25"/>
      <c r="K1348" s="26" t="str">
        <f>IF(B1348="","",TRIM(IF(AND(C1348&lt;&gt;"",D1348=""),"Cod inexistent în deviz. ","")&amp;IF(N(G1348)&lt;=0,"Lipsește cantitatea. ","")&amp;IF(I1348&lt;&gt;"Da","Neconfirmat de beneficiar. ","")&amp;IF(AND(C1348&lt;&gt;"",D1348&lt;&gt;""),IF(AND(INDEX(Deviz!$H$5:$H$204,MATCH(C1348,Deviz!$B$5:$B$204,0))="Suplimentar",INDEX(Deviz!$I$5:$I$204,MATCH(C1348,Deviz!$B$5:$B$204,0))&lt;&gt;"Da"),"Suplimentar neaprobat. ",""),"")))</f>
        <v/>
      </c>
    </row>
    <row r="1349" spans="1:11" x14ac:dyDescent="0.2">
      <c r="A1349" s="1" t="str">
        <f>IF(B1349="","",B1349&amp;"|"&amp;COUNTIF(INDEX($B:$B,5):B1349,B1349))</f>
        <v/>
      </c>
      <c r="B1349" s="20"/>
      <c r="C1349" s="20"/>
      <c r="D1349" s="21" t="str">
        <f>IF(C1349="","",IFERROR(INDEX(Deviz!$C$5:$C$204,MATCH(C1349,Deviz!$B$5:$B$204,0)),""))</f>
        <v/>
      </c>
      <c r="E1349" s="22" t="str">
        <f>IF(C1349="","",IFERROR(INDEX(Deviz!$D$5:$D$204,MATCH(C1349,Deviz!$B$5:$B$204,0)),""))</f>
        <v/>
      </c>
      <c r="F1349" s="23" t="str">
        <f>IF(C1349="","",IFERROR(INDEX(Deviz!$F$5:$F$204,MATCH(C1349,Deviz!$B$5:$B$204,0)),""))</f>
        <v/>
      </c>
      <c r="G1349" s="24"/>
      <c r="H1349" s="23" t="str">
        <f t="shared" ref="H1349:H1412" si="21">IF(OR(N(F1349)=0,N(G1349)=0),"",ROUND(F1349*G1349,2))</f>
        <v/>
      </c>
      <c r="I1349" s="20"/>
      <c r="J1349" s="25"/>
      <c r="K1349" s="26" t="str">
        <f>IF(B1349="","",TRIM(IF(AND(C1349&lt;&gt;"",D1349=""),"Cod inexistent în deviz. ","")&amp;IF(N(G1349)&lt;=0,"Lipsește cantitatea. ","")&amp;IF(I1349&lt;&gt;"Da","Neconfirmat de beneficiar. ","")&amp;IF(AND(C1349&lt;&gt;"",D1349&lt;&gt;""),IF(AND(INDEX(Deviz!$H$5:$H$204,MATCH(C1349,Deviz!$B$5:$B$204,0))="Suplimentar",INDEX(Deviz!$I$5:$I$204,MATCH(C1349,Deviz!$B$5:$B$204,0))&lt;&gt;"Da"),"Suplimentar neaprobat. ",""),"")))</f>
        <v/>
      </c>
    </row>
    <row r="1350" spans="1:11" x14ac:dyDescent="0.2">
      <c r="A1350" s="1" t="str">
        <f>IF(B1350="","",B1350&amp;"|"&amp;COUNTIF(INDEX($B:$B,5):B1350,B1350))</f>
        <v/>
      </c>
      <c r="B1350" s="20"/>
      <c r="C1350" s="20"/>
      <c r="D1350" s="21" t="str">
        <f>IF(C1350="","",IFERROR(INDEX(Deviz!$C$5:$C$204,MATCH(C1350,Deviz!$B$5:$B$204,0)),""))</f>
        <v/>
      </c>
      <c r="E1350" s="22" t="str">
        <f>IF(C1350="","",IFERROR(INDEX(Deviz!$D$5:$D$204,MATCH(C1350,Deviz!$B$5:$B$204,0)),""))</f>
        <v/>
      </c>
      <c r="F1350" s="23" t="str">
        <f>IF(C1350="","",IFERROR(INDEX(Deviz!$F$5:$F$204,MATCH(C1350,Deviz!$B$5:$B$204,0)),""))</f>
        <v/>
      </c>
      <c r="G1350" s="24"/>
      <c r="H1350" s="23" t="str">
        <f t="shared" si="21"/>
        <v/>
      </c>
      <c r="I1350" s="20"/>
      <c r="J1350" s="25"/>
      <c r="K1350" s="26" t="str">
        <f>IF(B1350="","",TRIM(IF(AND(C1350&lt;&gt;"",D1350=""),"Cod inexistent în deviz. ","")&amp;IF(N(G1350)&lt;=0,"Lipsește cantitatea. ","")&amp;IF(I1350&lt;&gt;"Da","Neconfirmat de beneficiar. ","")&amp;IF(AND(C1350&lt;&gt;"",D1350&lt;&gt;""),IF(AND(INDEX(Deviz!$H$5:$H$204,MATCH(C1350,Deviz!$B$5:$B$204,0))="Suplimentar",INDEX(Deviz!$I$5:$I$204,MATCH(C1350,Deviz!$B$5:$B$204,0))&lt;&gt;"Da"),"Suplimentar neaprobat. ",""),"")))</f>
        <v/>
      </c>
    </row>
    <row r="1351" spans="1:11" x14ac:dyDescent="0.2">
      <c r="A1351" s="1" t="str">
        <f>IF(B1351="","",B1351&amp;"|"&amp;COUNTIF(INDEX($B:$B,5):B1351,B1351))</f>
        <v/>
      </c>
      <c r="B1351" s="20"/>
      <c r="C1351" s="20"/>
      <c r="D1351" s="21" t="str">
        <f>IF(C1351="","",IFERROR(INDEX(Deviz!$C$5:$C$204,MATCH(C1351,Deviz!$B$5:$B$204,0)),""))</f>
        <v/>
      </c>
      <c r="E1351" s="22" t="str">
        <f>IF(C1351="","",IFERROR(INDEX(Deviz!$D$5:$D$204,MATCH(C1351,Deviz!$B$5:$B$204,0)),""))</f>
        <v/>
      </c>
      <c r="F1351" s="23" t="str">
        <f>IF(C1351="","",IFERROR(INDEX(Deviz!$F$5:$F$204,MATCH(C1351,Deviz!$B$5:$B$204,0)),""))</f>
        <v/>
      </c>
      <c r="G1351" s="24"/>
      <c r="H1351" s="23" t="str">
        <f t="shared" si="21"/>
        <v/>
      </c>
      <c r="I1351" s="20"/>
      <c r="J1351" s="25"/>
      <c r="K1351" s="26" t="str">
        <f>IF(B1351="","",TRIM(IF(AND(C1351&lt;&gt;"",D1351=""),"Cod inexistent în deviz. ","")&amp;IF(N(G1351)&lt;=0,"Lipsește cantitatea. ","")&amp;IF(I1351&lt;&gt;"Da","Neconfirmat de beneficiar. ","")&amp;IF(AND(C1351&lt;&gt;"",D1351&lt;&gt;""),IF(AND(INDEX(Deviz!$H$5:$H$204,MATCH(C1351,Deviz!$B$5:$B$204,0))="Suplimentar",INDEX(Deviz!$I$5:$I$204,MATCH(C1351,Deviz!$B$5:$B$204,0))&lt;&gt;"Da"),"Suplimentar neaprobat. ",""),"")))</f>
        <v/>
      </c>
    </row>
    <row r="1352" spans="1:11" x14ac:dyDescent="0.2">
      <c r="A1352" s="1" t="str">
        <f>IF(B1352="","",B1352&amp;"|"&amp;COUNTIF(INDEX($B:$B,5):B1352,B1352))</f>
        <v/>
      </c>
      <c r="B1352" s="20"/>
      <c r="C1352" s="20"/>
      <c r="D1352" s="21" t="str">
        <f>IF(C1352="","",IFERROR(INDEX(Deviz!$C$5:$C$204,MATCH(C1352,Deviz!$B$5:$B$204,0)),""))</f>
        <v/>
      </c>
      <c r="E1352" s="22" t="str">
        <f>IF(C1352="","",IFERROR(INDEX(Deviz!$D$5:$D$204,MATCH(C1352,Deviz!$B$5:$B$204,0)),""))</f>
        <v/>
      </c>
      <c r="F1352" s="23" t="str">
        <f>IF(C1352="","",IFERROR(INDEX(Deviz!$F$5:$F$204,MATCH(C1352,Deviz!$B$5:$B$204,0)),""))</f>
        <v/>
      </c>
      <c r="G1352" s="24"/>
      <c r="H1352" s="23" t="str">
        <f t="shared" si="21"/>
        <v/>
      </c>
      <c r="I1352" s="20"/>
      <c r="J1352" s="25"/>
      <c r="K1352" s="26" t="str">
        <f>IF(B1352="","",TRIM(IF(AND(C1352&lt;&gt;"",D1352=""),"Cod inexistent în deviz. ","")&amp;IF(N(G1352)&lt;=0,"Lipsește cantitatea. ","")&amp;IF(I1352&lt;&gt;"Da","Neconfirmat de beneficiar. ","")&amp;IF(AND(C1352&lt;&gt;"",D1352&lt;&gt;""),IF(AND(INDEX(Deviz!$H$5:$H$204,MATCH(C1352,Deviz!$B$5:$B$204,0))="Suplimentar",INDEX(Deviz!$I$5:$I$204,MATCH(C1352,Deviz!$B$5:$B$204,0))&lt;&gt;"Da"),"Suplimentar neaprobat. ",""),"")))</f>
        <v/>
      </c>
    </row>
    <row r="1353" spans="1:11" x14ac:dyDescent="0.2">
      <c r="A1353" s="1" t="str">
        <f>IF(B1353="","",B1353&amp;"|"&amp;COUNTIF(INDEX($B:$B,5):B1353,B1353))</f>
        <v/>
      </c>
      <c r="B1353" s="20"/>
      <c r="C1353" s="20"/>
      <c r="D1353" s="21" t="str">
        <f>IF(C1353="","",IFERROR(INDEX(Deviz!$C$5:$C$204,MATCH(C1353,Deviz!$B$5:$B$204,0)),""))</f>
        <v/>
      </c>
      <c r="E1353" s="22" t="str">
        <f>IF(C1353="","",IFERROR(INDEX(Deviz!$D$5:$D$204,MATCH(C1353,Deviz!$B$5:$B$204,0)),""))</f>
        <v/>
      </c>
      <c r="F1353" s="23" t="str">
        <f>IF(C1353="","",IFERROR(INDEX(Deviz!$F$5:$F$204,MATCH(C1353,Deviz!$B$5:$B$204,0)),""))</f>
        <v/>
      </c>
      <c r="G1353" s="24"/>
      <c r="H1353" s="23" t="str">
        <f t="shared" si="21"/>
        <v/>
      </c>
      <c r="I1353" s="20"/>
      <c r="J1353" s="25"/>
      <c r="K1353" s="26" t="str">
        <f>IF(B1353="","",TRIM(IF(AND(C1353&lt;&gt;"",D1353=""),"Cod inexistent în deviz. ","")&amp;IF(N(G1353)&lt;=0,"Lipsește cantitatea. ","")&amp;IF(I1353&lt;&gt;"Da","Neconfirmat de beneficiar. ","")&amp;IF(AND(C1353&lt;&gt;"",D1353&lt;&gt;""),IF(AND(INDEX(Deviz!$H$5:$H$204,MATCH(C1353,Deviz!$B$5:$B$204,0))="Suplimentar",INDEX(Deviz!$I$5:$I$204,MATCH(C1353,Deviz!$B$5:$B$204,0))&lt;&gt;"Da"),"Suplimentar neaprobat. ",""),"")))</f>
        <v/>
      </c>
    </row>
    <row r="1354" spans="1:11" x14ac:dyDescent="0.2">
      <c r="A1354" s="1" t="str">
        <f>IF(B1354="","",B1354&amp;"|"&amp;COUNTIF(INDEX($B:$B,5):B1354,B1354))</f>
        <v/>
      </c>
      <c r="B1354" s="20"/>
      <c r="C1354" s="20"/>
      <c r="D1354" s="21" t="str">
        <f>IF(C1354="","",IFERROR(INDEX(Deviz!$C$5:$C$204,MATCH(C1354,Deviz!$B$5:$B$204,0)),""))</f>
        <v/>
      </c>
      <c r="E1354" s="22" t="str">
        <f>IF(C1354="","",IFERROR(INDEX(Deviz!$D$5:$D$204,MATCH(C1354,Deviz!$B$5:$B$204,0)),""))</f>
        <v/>
      </c>
      <c r="F1354" s="23" t="str">
        <f>IF(C1354="","",IFERROR(INDEX(Deviz!$F$5:$F$204,MATCH(C1354,Deviz!$B$5:$B$204,0)),""))</f>
        <v/>
      </c>
      <c r="G1354" s="24"/>
      <c r="H1354" s="23" t="str">
        <f t="shared" si="21"/>
        <v/>
      </c>
      <c r="I1354" s="20"/>
      <c r="J1354" s="25"/>
      <c r="K1354" s="26" t="str">
        <f>IF(B1354="","",TRIM(IF(AND(C1354&lt;&gt;"",D1354=""),"Cod inexistent în deviz. ","")&amp;IF(N(G1354)&lt;=0,"Lipsește cantitatea. ","")&amp;IF(I1354&lt;&gt;"Da","Neconfirmat de beneficiar. ","")&amp;IF(AND(C1354&lt;&gt;"",D1354&lt;&gt;""),IF(AND(INDEX(Deviz!$H$5:$H$204,MATCH(C1354,Deviz!$B$5:$B$204,0))="Suplimentar",INDEX(Deviz!$I$5:$I$204,MATCH(C1354,Deviz!$B$5:$B$204,0))&lt;&gt;"Da"),"Suplimentar neaprobat. ",""),"")))</f>
        <v/>
      </c>
    </row>
    <row r="1355" spans="1:11" x14ac:dyDescent="0.2">
      <c r="A1355" s="1" t="str">
        <f>IF(B1355="","",B1355&amp;"|"&amp;COUNTIF(INDEX($B:$B,5):B1355,B1355))</f>
        <v/>
      </c>
      <c r="B1355" s="20"/>
      <c r="C1355" s="20"/>
      <c r="D1355" s="21" t="str">
        <f>IF(C1355="","",IFERROR(INDEX(Deviz!$C$5:$C$204,MATCH(C1355,Deviz!$B$5:$B$204,0)),""))</f>
        <v/>
      </c>
      <c r="E1355" s="22" t="str">
        <f>IF(C1355="","",IFERROR(INDEX(Deviz!$D$5:$D$204,MATCH(C1355,Deviz!$B$5:$B$204,0)),""))</f>
        <v/>
      </c>
      <c r="F1355" s="23" t="str">
        <f>IF(C1355="","",IFERROR(INDEX(Deviz!$F$5:$F$204,MATCH(C1355,Deviz!$B$5:$B$204,0)),""))</f>
        <v/>
      </c>
      <c r="G1355" s="24"/>
      <c r="H1355" s="23" t="str">
        <f t="shared" si="21"/>
        <v/>
      </c>
      <c r="I1355" s="20"/>
      <c r="J1355" s="25"/>
      <c r="K1355" s="26" t="str">
        <f>IF(B1355="","",TRIM(IF(AND(C1355&lt;&gt;"",D1355=""),"Cod inexistent în deviz. ","")&amp;IF(N(G1355)&lt;=0,"Lipsește cantitatea. ","")&amp;IF(I1355&lt;&gt;"Da","Neconfirmat de beneficiar. ","")&amp;IF(AND(C1355&lt;&gt;"",D1355&lt;&gt;""),IF(AND(INDEX(Deviz!$H$5:$H$204,MATCH(C1355,Deviz!$B$5:$B$204,0))="Suplimentar",INDEX(Deviz!$I$5:$I$204,MATCH(C1355,Deviz!$B$5:$B$204,0))&lt;&gt;"Da"),"Suplimentar neaprobat. ",""),"")))</f>
        <v/>
      </c>
    </row>
    <row r="1356" spans="1:11" x14ac:dyDescent="0.2">
      <c r="A1356" s="1" t="str">
        <f>IF(B1356="","",B1356&amp;"|"&amp;COUNTIF(INDEX($B:$B,5):B1356,B1356))</f>
        <v/>
      </c>
      <c r="B1356" s="20"/>
      <c r="C1356" s="20"/>
      <c r="D1356" s="21" t="str">
        <f>IF(C1356="","",IFERROR(INDEX(Deviz!$C$5:$C$204,MATCH(C1356,Deviz!$B$5:$B$204,0)),""))</f>
        <v/>
      </c>
      <c r="E1356" s="22" t="str">
        <f>IF(C1356="","",IFERROR(INDEX(Deviz!$D$5:$D$204,MATCH(C1356,Deviz!$B$5:$B$204,0)),""))</f>
        <v/>
      </c>
      <c r="F1356" s="23" t="str">
        <f>IF(C1356="","",IFERROR(INDEX(Deviz!$F$5:$F$204,MATCH(C1356,Deviz!$B$5:$B$204,0)),""))</f>
        <v/>
      </c>
      <c r="G1356" s="24"/>
      <c r="H1356" s="23" t="str">
        <f t="shared" si="21"/>
        <v/>
      </c>
      <c r="I1356" s="20"/>
      <c r="J1356" s="25"/>
      <c r="K1356" s="26" t="str">
        <f>IF(B1356="","",TRIM(IF(AND(C1356&lt;&gt;"",D1356=""),"Cod inexistent în deviz. ","")&amp;IF(N(G1356)&lt;=0,"Lipsește cantitatea. ","")&amp;IF(I1356&lt;&gt;"Da","Neconfirmat de beneficiar. ","")&amp;IF(AND(C1356&lt;&gt;"",D1356&lt;&gt;""),IF(AND(INDEX(Deviz!$H$5:$H$204,MATCH(C1356,Deviz!$B$5:$B$204,0))="Suplimentar",INDEX(Deviz!$I$5:$I$204,MATCH(C1356,Deviz!$B$5:$B$204,0))&lt;&gt;"Da"),"Suplimentar neaprobat. ",""),"")))</f>
        <v/>
      </c>
    </row>
    <row r="1357" spans="1:11" x14ac:dyDescent="0.2">
      <c r="A1357" s="1" t="str">
        <f>IF(B1357="","",B1357&amp;"|"&amp;COUNTIF(INDEX($B:$B,5):B1357,B1357))</f>
        <v/>
      </c>
      <c r="B1357" s="20"/>
      <c r="C1357" s="20"/>
      <c r="D1357" s="21" t="str">
        <f>IF(C1357="","",IFERROR(INDEX(Deviz!$C$5:$C$204,MATCH(C1357,Deviz!$B$5:$B$204,0)),""))</f>
        <v/>
      </c>
      <c r="E1357" s="22" t="str">
        <f>IF(C1357="","",IFERROR(INDEX(Deviz!$D$5:$D$204,MATCH(C1357,Deviz!$B$5:$B$204,0)),""))</f>
        <v/>
      </c>
      <c r="F1357" s="23" t="str">
        <f>IF(C1357="","",IFERROR(INDEX(Deviz!$F$5:$F$204,MATCH(C1357,Deviz!$B$5:$B$204,0)),""))</f>
        <v/>
      </c>
      <c r="G1357" s="24"/>
      <c r="H1357" s="23" t="str">
        <f t="shared" si="21"/>
        <v/>
      </c>
      <c r="I1357" s="20"/>
      <c r="J1357" s="25"/>
      <c r="K1357" s="26" t="str">
        <f>IF(B1357="","",TRIM(IF(AND(C1357&lt;&gt;"",D1357=""),"Cod inexistent în deviz. ","")&amp;IF(N(G1357)&lt;=0,"Lipsește cantitatea. ","")&amp;IF(I1357&lt;&gt;"Da","Neconfirmat de beneficiar. ","")&amp;IF(AND(C1357&lt;&gt;"",D1357&lt;&gt;""),IF(AND(INDEX(Deviz!$H$5:$H$204,MATCH(C1357,Deviz!$B$5:$B$204,0))="Suplimentar",INDEX(Deviz!$I$5:$I$204,MATCH(C1357,Deviz!$B$5:$B$204,0))&lt;&gt;"Da"),"Suplimentar neaprobat. ",""),"")))</f>
        <v/>
      </c>
    </row>
    <row r="1358" spans="1:11" x14ac:dyDescent="0.2">
      <c r="A1358" s="1" t="str">
        <f>IF(B1358="","",B1358&amp;"|"&amp;COUNTIF(INDEX($B:$B,5):B1358,B1358))</f>
        <v/>
      </c>
      <c r="B1358" s="20"/>
      <c r="C1358" s="20"/>
      <c r="D1358" s="21" t="str">
        <f>IF(C1358="","",IFERROR(INDEX(Deviz!$C$5:$C$204,MATCH(C1358,Deviz!$B$5:$B$204,0)),""))</f>
        <v/>
      </c>
      <c r="E1358" s="22" t="str">
        <f>IF(C1358="","",IFERROR(INDEX(Deviz!$D$5:$D$204,MATCH(C1358,Deviz!$B$5:$B$204,0)),""))</f>
        <v/>
      </c>
      <c r="F1358" s="23" t="str">
        <f>IF(C1358="","",IFERROR(INDEX(Deviz!$F$5:$F$204,MATCH(C1358,Deviz!$B$5:$B$204,0)),""))</f>
        <v/>
      </c>
      <c r="G1358" s="24"/>
      <c r="H1358" s="23" t="str">
        <f t="shared" si="21"/>
        <v/>
      </c>
      <c r="I1358" s="20"/>
      <c r="J1358" s="25"/>
      <c r="K1358" s="26" t="str">
        <f>IF(B1358="","",TRIM(IF(AND(C1358&lt;&gt;"",D1358=""),"Cod inexistent în deviz. ","")&amp;IF(N(G1358)&lt;=0,"Lipsește cantitatea. ","")&amp;IF(I1358&lt;&gt;"Da","Neconfirmat de beneficiar. ","")&amp;IF(AND(C1358&lt;&gt;"",D1358&lt;&gt;""),IF(AND(INDEX(Deviz!$H$5:$H$204,MATCH(C1358,Deviz!$B$5:$B$204,0))="Suplimentar",INDEX(Deviz!$I$5:$I$204,MATCH(C1358,Deviz!$B$5:$B$204,0))&lt;&gt;"Da"),"Suplimentar neaprobat. ",""),"")))</f>
        <v/>
      </c>
    </row>
    <row r="1359" spans="1:11" x14ac:dyDescent="0.2">
      <c r="A1359" s="1" t="str">
        <f>IF(B1359="","",B1359&amp;"|"&amp;COUNTIF(INDEX($B:$B,5):B1359,B1359))</f>
        <v/>
      </c>
      <c r="B1359" s="20"/>
      <c r="C1359" s="20"/>
      <c r="D1359" s="21" t="str">
        <f>IF(C1359="","",IFERROR(INDEX(Deviz!$C$5:$C$204,MATCH(C1359,Deviz!$B$5:$B$204,0)),""))</f>
        <v/>
      </c>
      <c r="E1359" s="22" t="str">
        <f>IF(C1359="","",IFERROR(INDEX(Deviz!$D$5:$D$204,MATCH(C1359,Deviz!$B$5:$B$204,0)),""))</f>
        <v/>
      </c>
      <c r="F1359" s="23" t="str">
        <f>IF(C1359="","",IFERROR(INDEX(Deviz!$F$5:$F$204,MATCH(C1359,Deviz!$B$5:$B$204,0)),""))</f>
        <v/>
      </c>
      <c r="G1359" s="24"/>
      <c r="H1359" s="23" t="str">
        <f t="shared" si="21"/>
        <v/>
      </c>
      <c r="I1359" s="20"/>
      <c r="J1359" s="25"/>
      <c r="K1359" s="26" t="str">
        <f>IF(B1359="","",TRIM(IF(AND(C1359&lt;&gt;"",D1359=""),"Cod inexistent în deviz. ","")&amp;IF(N(G1359)&lt;=0,"Lipsește cantitatea. ","")&amp;IF(I1359&lt;&gt;"Da","Neconfirmat de beneficiar. ","")&amp;IF(AND(C1359&lt;&gt;"",D1359&lt;&gt;""),IF(AND(INDEX(Deviz!$H$5:$H$204,MATCH(C1359,Deviz!$B$5:$B$204,0))="Suplimentar",INDEX(Deviz!$I$5:$I$204,MATCH(C1359,Deviz!$B$5:$B$204,0))&lt;&gt;"Da"),"Suplimentar neaprobat. ",""),"")))</f>
        <v/>
      </c>
    </row>
    <row r="1360" spans="1:11" x14ac:dyDescent="0.2">
      <c r="A1360" s="1" t="str">
        <f>IF(B1360="","",B1360&amp;"|"&amp;COUNTIF(INDEX($B:$B,5):B1360,B1360))</f>
        <v/>
      </c>
      <c r="B1360" s="20"/>
      <c r="C1360" s="20"/>
      <c r="D1360" s="21" t="str">
        <f>IF(C1360="","",IFERROR(INDEX(Deviz!$C$5:$C$204,MATCH(C1360,Deviz!$B$5:$B$204,0)),""))</f>
        <v/>
      </c>
      <c r="E1360" s="22" t="str">
        <f>IF(C1360="","",IFERROR(INDEX(Deviz!$D$5:$D$204,MATCH(C1360,Deviz!$B$5:$B$204,0)),""))</f>
        <v/>
      </c>
      <c r="F1360" s="23" t="str">
        <f>IF(C1360="","",IFERROR(INDEX(Deviz!$F$5:$F$204,MATCH(C1360,Deviz!$B$5:$B$204,0)),""))</f>
        <v/>
      </c>
      <c r="G1360" s="24"/>
      <c r="H1360" s="23" t="str">
        <f t="shared" si="21"/>
        <v/>
      </c>
      <c r="I1360" s="20"/>
      <c r="J1360" s="25"/>
      <c r="K1360" s="26" t="str">
        <f>IF(B1360="","",TRIM(IF(AND(C1360&lt;&gt;"",D1360=""),"Cod inexistent în deviz. ","")&amp;IF(N(G1360)&lt;=0,"Lipsește cantitatea. ","")&amp;IF(I1360&lt;&gt;"Da","Neconfirmat de beneficiar. ","")&amp;IF(AND(C1360&lt;&gt;"",D1360&lt;&gt;""),IF(AND(INDEX(Deviz!$H$5:$H$204,MATCH(C1360,Deviz!$B$5:$B$204,0))="Suplimentar",INDEX(Deviz!$I$5:$I$204,MATCH(C1360,Deviz!$B$5:$B$204,0))&lt;&gt;"Da"),"Suplimentar neaprobat. ",""),"")))</f>
        <v/>
      </c>
    </row>
    <row r="1361" spans="1:11" x14ac:dyDescent="0.2">
      <c r="A1361" s="1" t="str">
        <f>IF(B1361="","",B1361&amp;"|"&amp;COUNTIF(INDEX($B:$B,5):B1361,B1361))</f>
        <v/>
      </c>
      <c r="B1361" s="20"/>
      <c r="C1361" s="20"/>
      <c r="D1361" s="21" t="str">
        <f>IF(C1361="","",IFERROR(INDEX(Deviz!$C$5:$C$204,MATCH(C1361,Deviz!$B$5:$B$204,0)),""))</f>
        <v/>
      </c>
      <c r="E1361" s="22" t="str">
        <f>IF(C1361="","",IFERROR(INDEX(Deviz!$D$5:$D$204,MATCH(C1361,Deviz!$B$5:$B$204,0)),""))</f>
        <v/>
      </c>
      <c r="F1361" s="23" t="str">
        <f>IF(C1361="","",IFERROR(INDEX(Deviz!$F$5:$F$204,MATCH(C1361,Deviz!$B$5:$B$204,0)),""))</f>
        <v/>
      </c>
      <c r="G1361" s="24"/>
      <c r="H1361" s="23" t="str">
        <f t="shared" si="21"/>
        <v/>
      </c>
      <c r="I1361" s="20"/>
      <c r="J1361" s="25"/>
      <c r="K1361" s="26" t="str">
        <f>IF(B1361="","",TRIM(IF(AND(C1361&lt;&gt;"",D1361=""),"Cod inexistent în deviz. ","")&amp;IF(N(G1361)&lt;=0,"Lipsește cantitatea. ","")&amp;IF(I1361&lt;&gt;"Da","Neconfirmat de beneficiar. ","")&amp;IF(AND(C1361&lt;&gt;"",D1361&lt;&gt;""),IF(AND(INDEX(Deviz!$H$5:$H$204,MATCH(C1361,Deviz!$B$5:$B$204,0))="Suplimentar",INDEX(Deviz!$I$5:$I$204,MATCH(C1361,Deviz!$B$5:$B$204,0))&lt;&gt;"Da"),"Suplimentar neaprobat. ",""),"")))</f>
        <v/>
      </c>
    </row>
    <row r="1362" spans="1:11" x14ac:dyDescent="0.2">
      <c r="A1362" s="1" t="str">
        <f>IF(B1362="","",B1362&amp;"|"&amp;COUNTIF(INDEX($B:$B,5):B1362,B1362))</f>
        <v/>
      </c>
      <c r="B1362" s="20"/>
      <c r="C1362" s="20"/>
      <c r="D1362" s="21" t="str">
        <f>IF(C1362="","",IFERROR(INDEX(Deviz!$C$5:$C$204,MATCH(C1362,Deviz!$B$5:$B$204,0)),""))</f>
        <v/>
      </c>
      <c r="E1362" s="22" t="str">
        <f>IF(C1362="","",IFERROR(INDEX(Deviz!$D$5:$D$204,MATCH(C1362,Deviz!$B$5:$B$204,0)),""))</f>
        <v/>
      </c>
      <c r="F1362" s="23" t="str">
        <f>IF(C1362="","",IFERROR(INDEX(Deviz!$F$5:$F$204,MATCH(C1362,Deviz!$B$5:$B$204,0)),""))</f>
        <v/>
      </c>
      <c r="G1362" s="24"/>
      <c r="H1362" s="23" t="str">
        <f t="shared" si="21"/>
        <v/>
      </c>
      <c r="I1362" s="20"/>
      <c r="J1362" s="25"/>
      <c r="K1362" s="26" t="str">
        <f>IF(B1362="","",TRIM(IF(AND(C1362&lt;&gt;"",D1362=""),"Cod inexistent în deviz. ","")&amp;IF(N(G1362)&lt;=0,"Lipsește cantitatea. ","")&amp;IF(I1362&lt;&gt;"Da","Neconfirmat de beneficiar. ","")&amp;IF(AND(C1362&lt;&gt;"",D1362&lt;&gt;""),IF(AND(INDEX(Deviz!$H$5:$H$204,MATCH(C1362,Deviz!$B$5:$B$204,0))="Suplimentar",INDEX(Deviz!$I$5:$I$204,MATCH(C1362,Deviz!$B$5:$B$204,0))&lt;&gt;"Da"),"Suplimentar neaprobat. ",""),"")))</f>
        <v/>
      </c>
    </row>
    <row r="1363" spans="1:11" x14ac:dyDescent="0.2">
      <c r="A1363" s="1" t="str">
        <f>IF(B1363="","",B1363&amp;"|"&amp;COUNTIF(INDEX($B:$B,5):B1363,B1363))</f>
        <v/>
      </c>
      <c r="B1363" s="20"/>
      <c r="C1363" s="20"/>
      <c r="D1363" s="21" t="str">
        <f>IF(C1363="","",IFERROR(INDEX(Deviz!$C$5:$C$204,MATCH(C1363,Deviz!$B$5:$B$204,0)),""))</f>
        <v/>
      </c>
      <c r="E1363" s="22" t="str">
        <f>IF(C1363="","",IFERROR(INDEX(Deviz!$D$5:$D$204,MATCH(C1363,Deviz!$B$5:$B$204,0)),""))</f>
        <v/>
      </c>
      <c r="F1363" s="23" t="str">
        <f>IF(C1363="","",IFERROR(INDEX(Deviz!$F$5:$F$204,MATCH(C1363,Deviz!$B$5:$B$204,0)),""))</f>
        <v/>
      </c>
      <c r="G1363" s="24"/>
      <c r="H1363" s="23" t="str">
        <f t="shared" si="21"/>
        <v/>
      </c>
      <c r="I1363" s="20"/>
      <c r="J1363" s="25"/>
      <c r="K1363" s="26" t="str">
        <f>IF(B1363="","",TRIM(IF(AND(C1363&lt;&gt;"",D1363=""),"Cod inexistent în deviz. ","")&amp;IF(N(G1363)&lt;=0,"Lipsește cantitatea. ","")&amp;IF(I1363&lt;&gt;"Da","Neconfirmat de beneficiar. ","")&amp;IF(AND(C1363&lt;&gt;"",D1363&lt;&gt;""),IF(AND(INDEX(Deviz!$H$5:$H$204,MATCH(C1363,Deviz!$B$5:$B$204,0))="Suplimentar",INDEX(Deviz!$I$5:$I$204,MATCH(C1363,Deviz!$B$5:$B$204,0))&lt;&gt;"Da"),"Suplimentar neaprobat. ",""),"")))</f>
        <v/>
      </c>
    </row>
    <row r="1364" spans="1:11" x14ac:dyDescent="0.2">
      <c r="A1364" s="1" t="str">
        <f>IF(B1364="","",B1364&amp;"|"&amp;COUNTIF(INDEX($B:$B,5):B1364,B1364))</f>
        <v/>
      </c>
      <c r="B1364" s="20"/>
      <c r="C1364" s="20"/>
      <c r="D1364" s="21" t="str">
        <f>IF(C1364="","",IFERROR(INDEX(Deviz!$C$5:$C$204,MATCH(C1364,Deviz!$B$5:$B$204,0)),""))</f>
        <v/>
      </c>
      <c r="E1364" s="22" t="str">
        <f>IF(C1364="","",IFERROR(INDEX(Deviz!$D$5:$D$204,MATCH(C1364,Deviz!$B$5:$B$204,0)),""))</f>
        <v/>
      </c>
      <c r="F1364" s="23" t="str">
        <f>IF(C1364="","",IFERROR(INDEX(Deviz!$F$5:$F$204,MATCH(C1364,Deviz!$B$5:$B$204,0)),""))</f>
        <v/>
      </c>
      <c r="G1364" s="24"/>
      <c r="H1364" s="23" t="str">
        <f t="shared" si="21"/>
        <v/>
      </c>
      <c r="I1364" s="20"/>
      <c r="J1364" s="25"/>
      <c r="K1364" s="26" t="str">
        <f>IF(B1364="","",TRIM(IF(AND(C1364&lt;&gt;"",D1364=""),"Cod inexistent în deviz. ","")&amp;IF(N(G1364)&lt;=0,"Lipsește cantitatea. ","")&amp;IF(I1364&lt;&gt;"Da","Neconfirmat de beneficiar. ","")&amp;IF(AND(C1364&lt;&gt;"",D1364&lt;&gt;""),IF(AND(INDEX(Deviz!$H$5:$H$204,MATCH(C1364,Deviz!$B$5:$B$204,0))="Suplimentar",INDEX(Deviz!$I$5:$I$204,MATCH(C1364,Deviz!$B$5:$B$204,0))&lt;&gt;"Da"),"Suplimentar neaprobat. ",""),"")))</f>
        <v/>
      </c>
    </row>
    <row r="1365" spans="1:11" x14ac:dyDescent="0.2">
      <c r="A1365" s="1" t="str">
        <f>IF(B1365="","",B1365&amp;"|"&amp;COUNTIF(INDEX($B:$B,5):B1365,B1365))</f>
        <v/>
      </c>
      <c r="B1365" s="20"/>
      <c r="C1365" s="20"/>
      <c r="D1365" s="21" t="str">
        <f>IF(C1365="","",IFERROR(INDEX(Deviz!$C$5:$C$204,MATCH(C1365,Deviz!$B$5:$B$204,0)),""))</f>
        <v/>
      </c>
      <c r="E1365" s="22" t="str">
        <f>IF(C1365="","",IFERROR(INDEX(Deviz!$D$5:$D$204,MATCH(C1365,Deviz!$B$5:$B$204,0)),""))</f>
        <v/>
      </c>
      <c r="F1365" s="23" t="str">
        <f>IF(C1365="","",IFERROR(INDEX(Deviz!$F$5:$F$204,MATCH(C1365,Deviz!$B$5:$B$204,0)),""))</f>
        <v/>
      </c>
      <c r="G1365" s="24"/>
      <c r="H1365" s="23" t="str">
        <f t="shared" si="21"/>
        <v/>
      </c>
      <c r="I1365" s="20"/>
      <c r="J1365" s="25"/>
      <c r="K1365" s="26" t="str">
        <f>IF(B1365="","",TRIM(IF(AND(C1365&lt;&gt;"",D1365=""),"Cod inexistent în deviz. ","")&amp;IF(N(G1365)&lt;=0,"Lipsește cantitatea. ","")&amp;IF(I1365&lt;&gt;"Da","Neconfirmat de beneficiar. ","")&amp;IF(AND(C1365&lt;&gt;"",D1365&lt;&gt;""),IF(AND(INDEX(Deviz!$H$5:$H$204,MATCH(C1365,Deviz!$B$5:$B$204,0))="Suplimentar",INDEX(Deviz!$I$5:$I$204,MATCH(C1365,Deviz!$B$5:$B$204,0))&lt;&gt;"Da"),"Suplimentar neaprobat. ",""),"")))</f>
        <v/>
      </c>
    </row>
    <row r="1366" spans="1:11" x14ac:dyDescent="0.2">
      <c r="A1366" s="1" t="str">
        <f>IF(B1366="","",B1366&amp;"|"&amp;COUNTIF(INDEX($B:$B,5):B1366,B1366))</f>
        <v/>
      </c>
      <c r="B1366" s="20"/>
      <c r="C1366" s="20"/>
      <c r="D1366" s="21" t="str">
        <f>IF(C1366="","",IFERROR(INDEX(Deviz!$C$5:$C$204,MATCH(C1366,Deviz!$B$5:$B$204,0)),""))</f>
        <v/>
      </c>
      <c r="E1366" s="22" t="str">
        <f>IF(C1366="","",IFERROR(INDEX(Deviz!$D$5:$D$204,MATCH(C1366,Deviz!$B$5:$B$204,0)),""))</f>
        <v/>
      </c>
      <c r="F1366" s="23" t="str">
        <f>IF(C1366="","",IFERROR(INDEX(Deviz!$F$5:$F$204,MATCH(C1366,Deviz!$B$5:$B$204,0)),""))</f>
        <v/>
      </c>
      <c r="G1366" s="24"/>
      <c r="H1366" s="23" t="str">
        <f t="shared" si="21"/>
        <v/>
      </c>
      <c r="I1366" s="20"/>
      <c r="J1366" s="25"/>
      <c r="K1366" s="26" t="str">
        <f>IF(B1366="","",TRIM(IF(AND(C1366&lt;&gt;"",D1366=""),"Cod inexistent în deviz. ","")&amp;IF(N(G1366)&lt;=0,"Lipsește cantitatea. ","")&amp;IF(I1366&lt;&gt;"Da","Neconfirmat de beneficiar. ","")&amp;IF(AND(C1366&lt;&gt;"",D1366&lt;&gt;""),IF(AND(INDEX(Deviz!$H$5:$H$204,MATCH(C1366,Deviz!$B$5:$B$204,0))="Suplimentar",INDEX(Deviz!$I$5:$I$204,MATCH(C1366,Deviz!$B$5:$B$204,0))&lt;&gt;"Da"),"Suplimentar neaprobat. ",""),"")))</f>
        <v/>
      </c>
    </row>
    <row r="1367" spans="1:11" x14ac:dyDescent="0.2">
      <c r="A1367" s="1" t="str">
        <f>IF(B1367="","",B1367&amp;"|"&amp;COUNTIF(INDEX($B:$B,5):B1367,B1367))</f>
        <v/>
      </c>
      <c r="B1367" s="20"/>
      <c r="C1367" s="20"/>
      <c r="D1367" s="21" t="str">
        <f>IF(C1367="","",IFERROR(INDEX(Deviz!$C$5:$C$204,MATCH(C1367,Deviz!$B$5:$B$204,0)),""))</f>
        <v/>
      </c>
      <c r="E1367" s="22" t="str">
        <f>IF(C1367="","",IFERROR(INDEX(Deviz!$D$5:$D$204,MATCH(C1367,Deviz!$B$5:$B$204,0)),""))</f>
        <v/>
      </c>
      <c r="F1367" s="23" t="str">
        <f>IF(C1367="","",IFERROR(INDEX(Deviz!$F$5:$F$204,MATCH(C1367,Deviz!$B$5:$B$204,0)),""))</f>
        <v/>
      </c>
      <c r="G1367" s="24"/>
      <c r="H1367" s="23" t="str">
        <f t="shared" si="21"/>
        <v/>
      </c>
      <c r="I1367" s="20"/>
      <c r="J1367" s="25"/>
      <c r="K1367" s="26" t="str">
        <f>IF(B1367="","",TRIM(IF(AND(C1367&lt;&gt;"",D1367=""),"Cod inexistent în deviz. ","")&amp;IF(N(G1367)&lt;=0,"Lipsește cantitatea. ","")&amp;IF(I1367&lt;&gt;"Da","Neconfirmat de beneficiar. ","")&amp;IF(AND(C1367&lt;&gt;"",D1367&lt;&gt;""),IF(AND(INDEX(Deviz!$H$5:$H$204,MATCH(C1367,Deviz!$B$5:$B$204,0))="Suplimentar",INDEX(Deviz!$I$5:$I$204,MATCH(C1367,Deviz!$B$5:$B$204,0))&lt;&gt;"Da"),"Suplimentar neaprobat. ",""),"")))</f>
        <v/>
      </c>
    </row>
    <row r="1368" spans="1:11" x14ac:dyDescent="0.2">
      <c r="A1368" s="1" t="str">
        <f>IF(B1368="","",B1368&amp;"|"&amp;COUNTIF(INDEX($B:$B,5):B1368,B1368))</f>
        <v/>
      </c>
      <c r="B1368" s="20"/>
      <c r="C1368" s="20"/>
      <c r="D1368" s="21" t="str">
        <f>IF(C1368="","",IFERROR(INDEX(Deviz!$C$5:$C$204,MATCH(C1368,Deviz!$B$5:$B$204,0)),""))</f>
        <v/>
      </c>
      <c r="E1368" s="22" t="str">
        <f>IF(C1368="","",IFERROR(INDEX(Deviz!$D$5:$D$204,MATCH(C1368,Deviz!$B$5:$B$204,0)),""))</f>
        <v/>
      </c>
      <c r="F1368" s="23" t="str">
        <f>IF(C1368="","",IFERROR(INDEX(Deviz!$F$5:$F$204,MATCH(C1368,Deviz!$B$5:$B$204,0)),""))</f>
        <v/>
      </c>
      <c r="G1368" s="24"/>
      <c r="H1368" s="23" t="str">
        <f t="shared" si="21"/>
        <v/>
      </c>
      <c r="I1368" s="20"/>
      <c r="J1368" s="25"/>
      <c r="K1368" s="26" t="str">
        <f>IF(B1368="","",TRIM(IF(AND(C1368&lt;&gt;"",D1368=""),"Cod inexistent în deviz. ","")&amp;IF(N(G1368)&lt;=0,"Lipsește cantitatea. ","")&amp;IF(I1368&lt;&gt;"Da","Neconfirmat de beneficiar. ","")&amp;IF(AND(C1368&lt;&gt;"",D1368&lt;&gt;""),IF(AND(INDEX(Deviz!$H$5:$H$204,MATCH(C1368,Deviz!$B$5:$B$204,0))="Suplimentar",INDEX(Deviz!$I$5:$I$204,MATCH(C1368,Deviz!$B$5:$B$204,0))&lt;&gt;"Da"),"Suplimentar neaprobat. ",""),"")))</f>
        <v/>
      </c>
    </row>
    <row r="1369" spans="1:11" x14ac:dyDescent="0.2">
      <c r="A1369" s="1" t="str">
        <f>IF(B1369="","",B1369&amp;"|"&amp;COUNTIF(INDEX($B:$B,5):B1369,B1369))</f>
        <v/>
      </c>
      <c r="B1369" s="20"/>
      <c r="C1369" s="20"/>
      <c r="D1369" s="21" t="str">
        <f>IF(C1369="","",IFERROR(INDEX(Deviz!$C$5:$C$204,MATCH(C1369,Deviz!$B$5:$B$204,0)),""))</f>
        <v/>
      </c>
      <c r="E1369" s="22" t="str">
        <f>IF(C1369="","",IFERROR(INDEX(Deviz!$D$5:$D$204,MATCH(C1369,Deviz!$B$5:$B$204,0)),""))</f>
        <v/>
      </c>
      <c r="F1369" s="23" t="str">
        <f>IF(C1369="","",IFERROR(INDEX(Deviz!$F$5:$F$204,MATCH(C1369,Deviz!$B$5:$B$204,0)),""))</f>
        <v/>
      </c>
      <c r="G1369" s="24"/>
      <c r="H1369" s="23" t="str">
        <f t="shared" si="21"/>
        <v/>
      </c>
      <c r="I1369" s="20"/>
      <c r="J1369" s="25"/>
      <c r="K1369" s="26" t="str">
        <f>IF(B1369="","",TRIM(IF(AND(C1369&lt;&gt;"",D1369=""),"Cod inexistent în deviz. ","")&amp;IF(N(G1369)&lt;=0,"Lipsește cantitatea. ","")&amp;IF(I1369&lt;&gt;"Da","Neconfirmat de beneficiar. ","")&amp;IF(AND(C1369&lt;&gt;"",D1369&lt;&gt;""),IF(AND(INDEX(Deviz!$H$5:$H$204,MATCH(C1369,Deviz!$B$5:$B$204,0))="Suplimentar",INDEX(Deviz!$I$5:$I$204,MATCH(C1369,Deviz!$B$5:$B$204,0))&lt;&gt;"Da"),"Suplimentar neaprobat. ",""),"")))</f>
        <v/>
      </c>
    </row>
    <row r="1370" spans="1:11" x14ac:dyDescent="0.2">
      <c r="A1370" s="1" t="str">
        <f>IF(B1370="","",B1370&amp;"|"&amp;COUNTIF(INDEX($B:$B,5):B1370,B1370))</f>
        <v/>
      </c>
      <c r="B1370" s="20"/>
      <c r="C1370" s="20"/>
      <c r="D1370" s="21" t="str">
        <f>IF(C1370="","",IFERROR(INDEX(Deviz!$C$5:$C$204,MATCH(C1370,Deviz!$B$5:$B$204,0)),""))</f>
        <v/>
      </c>
      <c r="E1370" s="22" t="str">
        <f>IF(C1370="","",IFERROR(INDEX(Deviz!$D$5:$D$204,MATCH(C1370,Deviz!$B$5:$B$204,0)),""))</f>
        <v/>
      </c>
      <c r="F1370" s="23" t="str">
        <f>IF(C1370="","",IFERROR(INDEX(Deviz!$F$5:$F$204,MATCH(C1370,Deviz!$B$5:$B$204,0)),""))</f>
        <v/>
      </c>
      <c r="G1370" s="24"/>
      <c r="H1370" s="23" t="str">
        <f t="shared" si="21"/>
        <v/>
      </c>
      <c r="I1370" s="20"/>
      <c r="J1370" s="25"/>
      <c r="K1370" s="26" t="str">
        <f>IF(B1370="","",TRIM(IF(AND(C1370&lt;&gt;"",D1370=""),"Cod inexistent în deviz. ","")&amp;IF(N(G1370)&lt;=0,"Lipsește cantitatea. ","")&amp;IF(I1370&lt;&gt;"Da","Neconfirmat de beneficiar. ","")&amp;IF(AND(C1370&lt;&gt;"",D1370&lt;&gt;""),IF(AND(INDEX(Deviz!$H$5:$H$204,MATCH(C1370,Deviz!$B$5:$B$204,0))="Suplimentar",INDEX(Deviz!$I$5:$I$204,MATCH(C1370,Deviz!$B$5:$B$204,0))&lt;&gt;"Da"),"Suplimentar neaprobat. ",""),"")))</f>
        <v/>
      </c>
    </row>
    <row r="1371" spans="1:11" x14ac:dyDescent="0.2">
      <c r="A1371" s="1" t="str">
        <f>IF(B1371="","",B1371&amp;"|"&amp;COUNTIF(INDEX($B:$B,5):B1371,B1371))</f>
        <v/>
      </c>
      <c r="B1371" s="20"/>
      <c r="C1371" s="20"/>
      <c r="D1371" s="21" t="str">
        <f>IF(C1371="","",IFERROR(INDEX(Deviz!$C$5:$C$204,MATCH(C1371,Deviz!$B$5:$B$204,0)),""))</f>
        <v/>
      </c>
      <c r="E1371" s="22" t="str">
        <f>IF(C1371="","",IFERROR(INDEX(Deviz!$D$5:$D$204,MATCH(C1371,Deviz!$B$5:$B$204,0)),""))</f>
        <v/>
      </c>
      <c r="F1371" s="23" t="str">
        <f>IF(C1371="","",IFERROR(INDEX(Deviz!$F$5:$F$204,MATCH(C1371,Deviz!$B$5:$B$204,0)),""))</f>
        <v/>
      </c>
      <c r="G1371" s="24"/>
      <c r="H1371" s="23" t="str">
        <f t="shared" si="21"/>
        <v/>
      </c>
      <c r="I1371" s="20"/>
      <c r="J1371" s="25"/>
      <c r="K1371" s="26" t="str">
        <f>IF(B1371="","",TRIM(IF(AND(C1371&lt;&gt;"",D1371=""),"Cod inexistent în deviz. ","")&amp;IF(N(G1371)&lt;=0,"Lipsește cantitatea. ","")&amp;IF(I1371&lt;&gt;"Da","Neconfirmat de beneficiar. ","")&amp;IF(AND(C1371&lt;&gt;"",D1371&lt;&gt;""),IF(AND(INDEX(Deviz!$H$5:$H$204,MATCH(C1371,Deviz!$B$5:$B$204,0))="Suplimentar",INDEX(Deviz!$I$5:$I$204,MATCH(C1371,Deviz!$B$5:$B$204,0))&lt;&gt;"Da"),"Suplimentar neaprobat. ",""),"")))</f>
        <v/>
      </c>
    </row>
    <row r="1372" spans="1:11" x14ac:dyDescent="0.2">
      <c r="A1372" s="1" t="str">
        <f>IF(B1372="","",B1372&amp;"|"&amp;COUNTIF(INDEX($B:$B,5):B1372,B1372))</f>
        <v/>
      </c>
      <c r="B1372" s="20"/>
      <c r="C1372" s="20"/>
      <c r="D1372" s="21" t="str">
        <f>IF(C1372="","",IFERROR(INDEX(Deviz!$C$5:$C$204,MATCH(C1372,Deviz!$B$5:$B$204,0)),""))</f>
        <v/>
      </c>
      <c r="E1372" s="22" t="str">
        <f>IF(C1372="","",IFERROR(INDEX(Deviz!$D$5:$D$204,MATCH(C1372,Deviz!$B$5:$B$204,0)),""))</f>
        <v/>
      </c>
      <c r="F1372" s="23" t="str">
        <f>IF(C1372="","",IFERROR(INDEX(Deviz!$F$5:$F$204,MATCH(C1372,Deviz!$B$5:$B$204,0)),""))</f>
        <v/>
      </c>
      <c r="G1372" s="24"/>
      <c r="H1372" s="23" t="str">
        <f t="shared" si="21"/>
        <v/>
      </c>
      <c r="I1372" s="20"/>
      <c r="J1372" s="25"/>
      <c r="K1372" s="26" t="str">
        <f>IF(B1372="","",TRIM(IF(AND(C1372&lt;&gt;"",D1372=""),"Cod inexistent în deviz. ","")&amp;IF(N(G1372)&lt;=0,"Lipsește cantitatea. ","")&amp;IF(I1372&lt;&gt;"Da","Neconfirmat de beneficiar. ","")&amp;IF(AND(C1372&lt;&gt;"",D1372&lt;&gt;""),IF(AND(INDEX(Deviz!$H$5:$H$204,MATCH(C1372,Deviz!$B$5:$B$204,0))="Suplimentar",INDEX(Deviz!$I$5:$I$204,MATCH(C1372,Deviz!$B$5:$B$204,0))&lt;&gt;"Da"),"Suplimentar neaprobat. ",""),"")))</f>
        <v/>
      </c>
    </row>
    <row r="1373" spans="1:11" x14ac:dyDescent="0.2">
      <c r="A1373" s="1" t="str">
        <f>IF(B1373="","",B1373&amp;"|"&amp;COUNTIF(INDEX($B:$B,5):B1373,B1373))</f>
        <v/>
      </c>
      <c r="B1373" s="20"/>
      <c r="C1373" s="20"/>
      <c r="D1373" s="21" t="str">
        <f>IF(C1373="","",IFERROR(INDEX(Deviz!$C$5:$C$204,MATCH(C1373,Deviz!$B$5:$B$204,0)),""))</f>
        <v/>
      </c>
      <c r="E1373" s="22" t="str">
        <f>IF(C1373="","",IFERROR(INDEX(Deviz!$D$5:$D$204,MATCH(C1373,Deviz!$B$5:$B$204,0)),""))</f>
        <v/>
      </c>
      <c r="F1373" s="23" t="str">
        <f>IF(C1373="","",IFERROR(INDEX(Deviz!$F$5:$F$204,MATCH(C1373,Deviz!$B$5:$B$204,0)),""))</f>
        <v/>
      </c>
      <c r="G1373" s="24"/>
      <c r="H1373" s="23" t="str">
        <f t="shared" si="21"/>
        <v/>
      </c>
      <c r="I1373" s="20"/>
      <c r="J1373" s="25"/>
      <c r="K1373" s="26" t="str">
        <f>IF(B1373="","",TRIM(IF(AND(C1373&lt;&gt;"",D1373=""),"Cod inexistent în deviz. ","")&amp;IF(N(G1373)&lt;=0,"Lipsește cantitatea. ","")&amp;IF(I1373&lt;&gt;"Da","Neconfirmat de beneficiar. ","")&amp;IF(AND(C1373&lt;&gt;"",D1373&lt;&gt;""),IF(AND(INDEX(Deviz!$H$5:$H$204,MATCH(C1373,Deviz!$B$5:$B$204,0))="Suplimentar",INDEX(Deviz!$I$5:$I$204,MATCH(C1373,Deviz!$B$5:$B$204,0))&lt;&gt;"Da"),"Suplimentar neaprobat. ",""),"")))</f>
        <v/>
      </c>
    </row>
    <row r="1374" spans="1:11" x14ac:dyDescent="0.2">
      <c r="A1374" s="1" t="str">
        <f>IF(B1374="","",B1374&amp;"|"&amp;COUNTIF(INDEX($B:$B,5):B1374,B1374))</f>
        <v/>
      </c>
      <c r="B1374" s="20"/>
      <c r="C1374" s="20"/>
      <c r="D1374" s="21" t="str">
        <f>IF(C1374="","",IFERROR(INDEX(Deviz!$C$5:$C$204,MATCH(C1374,Deviz!$B$5:$B$204,0)),""))</f>
        <v/>
      </c>
      <c r="E1374" s="22" t="str">
        <f>IF(C1374="","",IFERROR(INDEX(Deviz!$D$5:$D$204,MATCH(C1374,Deviz!$B$5:$B$204,0)),""))</f>
        <v/>
      </c>
      <c r="F1374" s="23" t="str">
        <f>IF(C1374="","",IFERROR(INDEX(Deviz!$F$5:$F$204,MATCH(C1374,Deviz!$B$5:$B$204,0)),""))</f>
        <v/>
      </c>
      <c r="G1374" s="24"/>
      <c r="H1374" s="23" t="str">
        <f t="shared" si="21"/>
        <v/>
      </c>
      <c r="I1374" s="20"/>
      <c r="J1374" s="25"/>
      <c r="K1374" s="26" t="str">
        <f>IF(B1374="","",TRIM(IF(AND(C1374&lt;&gt;"",D1374=""),"Cod inexistent în deviz. ","")&amp;IF(N(G1374)&lt;=0,"Lipsește cantitatea. ","")&amp;IF(I1374&lt;&gt;"Da","Neconfirmat de beneficiar. ","")&amp;IF(AND(C1374&lt;&gt;"",D1374&lt;&gt;""),IF(AND(INDEX(Deviz!$H$5:$H$204,MATCH(C1374,Deviz!$B$5:$B$204,0))="Suplimentar",INDEX(Deviz!$I$5:$I$204,MATCH(C1374,Deviz!$B$5:$B$204,0))&lt;&gt;"Da"),"Suplimentar neaprobat. ",""),"")))</f>
        <v/>
      </c>
    </row>
    <row r="1375" spans="1:11" x14ac:dyDescent="0.2">
      <c r="A1375" s="1" t="str">
        <f>IF(B1375="","",B1375&amp;"|"&amp;COUNTIF(INDEX($B:$B,5):B1375,B1375))</f>
        <v/>
      </c>
      <c r="B1375" s="20"/>
      <c r="C1375" s="20"/>
      <c r="D1375" s="21" t="str">
        <f>IF(C1375="","",IFERROR(INDEX(Deviz!$C$5:$C$204,MATCH(C1375,Deviz!$B$5:$B$204,0)),""))</f>
        <v/>
      </c>
      <c r="E1375" s="22" t="str">
        <f>IF(C1375="","",IFERROR(INDEX(Deviz!$D$5:$D$204,MATCH(C1375,Deviz!$B$5:$B$204,0)),""))</f>
        <v/>
      </c>
      <c r="F1375" s="23" t="str">
        <f>IF(C1375="","",IFERROR(INDEX(Deviz!$F$5:$F$204,MATCH(C1375,Deviz!$B$5:$B$204,0)),""))</f>
        <v/>
      </c>
      <c r="G1375" s="24"/>
      <c r="H1375" s="23" t="str">
        <f t="shared" si="21"/>
        <v/>
      </c>
      <c r="I1375" s="20"/>
      <c r="J1375" s="25"/>
      <c r="K1375" s="26" t="str">
        <f>IF(B1375="","",TRIM(IF(AND(C1375&lt;&gt;"",D1375=""),"Cod inexistent în deviz. ","")&amp;IF(N(G1375)&lt;=0,"Lipsește cantitatea. ","")&amp;IF(I1375&lt;&gt;"Da","Neconfirmat de beneficiar. ","")&amp;IF(AND(C1375&lt;&gt;"",D1375&lt;&gt;""),IF(AND(INDEX(Deviz!$H$5:$H$204,MATCH(C1375,Deviz!$B$5:$B$204,0))="Suplimentar",INDEX(Deviz!$I$5:$I$204,MATCH(C1375,Deviz!$B$5:$B$204,0))&lt;&gt;"Da"),"Suplimentar neaprobat. ",""),"")))</f>
        <v/>
      </c>
    </row>
    <row r="1376" spans="1:11" x14ac:dyDescent="0.2">
      <c r="A1376" s="1" t="str">
        <f>IF(B1376="","",B1376&amp;"|"&amp;COUNTIF(INDEX($B:$B,5):B1376,B1376))</f>
        <v/>
      </c>
      <c r="B1376" s="20"/>
      <c r="C1376" s="20"/>
      <c r="D1376" s="21" t="str">
        <f>IF(C1376="","",IFERROR(INDEX(Deviz!$C$5:$C$204,MATCH(C1376,Deviz!$B$5:$B$204,0)),""))</f>
        <v/>
      </c>
      <c r="E1376" s="22" t="str">
        <f>IF(C1376="","",IFERROR(INDEX(Deviz!$D$5:$D$204,MATCH(C1376,Deviz!$B$5:$B$204,0)),""))</f>
        <v/>
      </c>
      <c r="F1376" s="23" t="str">
        <f>IF(C1376="","",IFERROR(INDEX(Deviz!$F$5:$F$204,MATCH(C1376,Deviz!$B$5:$B$204,0)),""))</f>
        <v/>
      </c>
      <c r="G1376" s="24"/>
      <c r="H1376" s="23" t="str">
        <f t="shared" si="21"/>
        <v/>
      </c>
      <c r="I1376" s="20"/>
      <c r="J1376" s="25"/>
      <c r="K1376" s="26" t="str">
        <f>IF(B1376="","",TRIM(IF(AND(C1376&lt;&gt;"",D1376=""),"Cod inexistent în deviz. ","")&amp;IF(N(G1376)&lt;=0,"Lipsește cantitatea. ","")&amp;IF(I1376&lt;&gt;"Da","Neconfirmat de beneficiar. ","")&amp;IF(AND(C1376&lt;&gt;"",D1376&lt;&gt;""),IF(AND(INDEX(Deviz!$H$5:$H$204,MATCH(C1376,Deviz!$B$5:$B$204,0))="Suplimentar",INDEX(Deviz!$I$5:$I$204,MATCH(C1376,Deviz!$B$5:$B$204,0))&lt;&gt;"Da"),"Suplimentar neaprobat. ",""),"")))</f>
        <v/>
      </c>
    </row>
    <row r="1377" spans="1:11" x14ac:dyDescent="0.2">
      <c r="A1377" s="1" t="str">
        <f>IF(B1377="","",B1377&amp;"|"&amp;COUNTIF(INDEX($B:$B,5):B1377,B1377))</f>
        <v/>
      </c>
      <c r="B1377" s="20"/>
      <c r="C1377" s="20"/>
      <c r="D1377" s="21" t="str">
        <f>IF(C1377="","",IFERROR(INDEX(Deviz!$C$5:$C$204,MATCH(C1377,Deviz!$B$5:$B$204,0)),""))</f>
        <v/>
      </c>
      <c r="E1377" s="22" t="str">
        <f>IF(C1377="","",IFERROR(INDEX(Deviz!$D$5:$D$204,MATCH(C1377,Deviz!$B$5:$B$204,0)),""))</f>
        <v/>
      </c>
      <c r="F1377" s="23" t="str">
        <f>IF(C1377="","",IFERROR(INDEX(Deviz!$F$5:$F$204,MATCH(C1377,Deviz!$B$5:$B$204,0)),""))</f>
        <v/>
      </c>
      <c r="G1377" s="24"/>
      <c r="H1377" s="23" t="str">
        <f t="shared" si="21"/>
        <v/>
      </c>
      <c r="I1377" s="20"/>
      <c r="J1377" s="25"/>
      <c r="K1377" s="26" t="str">
        <f>IF(B1377="","",TRIM(IF(AND(C1377&lt;&gt;"",D1377=""),"Cod inexistent în deviz. ","")&amp;IF(N(G1377)&lt;=0,"Lipsește cantitatea. ","")&amp;IF(I1377&lt;&gt;"Da","Neconfirmat de beneficiar. ","")&amp;IF(AND(C1377&lt;&gt;"",D1377&lt;&gt;""),IF(AND(INDEX(Deviz!$H$5:$H$204,MATCH(C1377,Deviz!$B$5:$B$204,0))="Suplimentar",INDEX(Deviz!$I$5:$I$204,MATCH(C1377,Deviz!$B$5:$B$204,0))&lt;&gt;"Da"),"Suplimentar neaprobat. ",""),"")))</f>
        <v/>
      </c>
    </row>
    <row r="1378" spans="1:11" x14ac:dyDescent="0.2">
      <c r="A1378" s="1" t="str">
        <f>IF(B1378="","",B1378&amp;"|"&amp;COUNTIF(INDEX($B:$B,5):B1378,B1378))</f>
        <v/>
      </c>
      <c r="B1378" s="20"/>
      <c r="C1378" s="20"/>
      <c r="D1378" s="21" t="str">
        <f>IF(C1378="","",IFERROR(INDEX(Deviz!$C$5:$C$204,MATCH(C1378,Deviz!$B$5:$B$204,0)),""))</f>
        <v/>
      </c>
      <c r="E1378" s="22" t="str">
        <f>IF(C1378="","",IFERROR(INDEX(Deviz!$D$5:$D$204,MATCH(C1378,Deviz!$B$5:$B$204,0)),""))</f>
        <v/>
      </c>
      <c r="F1378" s="23" t="str">
        <f>IF(C1378="","",IFERROR(INDEX(Deviz!$F$5:$F$204,MATCH(C1378,Deviz!$B$5:$B$204,0)),""))</f>
        <v/>
      </c>
      <c r="G1378" s="24"/>
      <c r="H1378" s="23" t="str">
        <f t="shared" si="21"/>
        <v/>
      </c>
      <c r="I1378" s="20"/>
      <c r="J1378" s="25"/>
      <c r="K1378" s="26" t="str">
        <f>IF(B1378="","",TRIM(IF(AND(C1378&lt;&gt;"",D1378=""),"Cod inexistent în deviz. ","")&amp;IF(N(G1378)&lt;=0,"Lipsește cantitatea. ","")&amp;IF(I1378&lt;&gt;"Da","Neconfirmat de beneficiar. ","")&amp;IF(AND(C1378&lt;&gt;"",D1378&lt;&gt;""),IF(AND(INDEX(Deviz!$H$5:$H$204,MATCH(C1378,Deviz!$B$5:$B$204,0))="Suplimentar",INDEX(Deviz!$I$5:$I$204,MATCH(C1378,Deviz!$B$5:$B$204,0))&lt;&gt;"Da"),"Suplimentar neaprobat. ",""),"")))</f>
        <v/>
      </c>
    </row>
    <row r="1379" spans="1:11" x14ac:dyDescent="0.2">
      <c r="A1379" s="1" t="str">
        <f>IF(B1379="","",B1379&amp;"|"&amp;COUNTIF(INDEX($B:$B,5):B1379,B1379))</f>
        <v/>
      </c>
      <c r="B1379" s="20"/>
      <c r="C1379" s="20"/>
      <c r="D1379" s="21" t="str">
        <f>IF(C1379="","",IFERROR(INDEX(Deviz!$C$5:$C$204,MATCH(C1379,Deviz!$B$5:$B$204,0)),""))</f>
        <v/>
      </c>
      <c r="E1379" s="22" t="str">
        <f>IF(C1379="","",IFERROR(INDEX(Deviz!$D$5:$D$204,MATCH(C1379,Deviz!$B$5:$B$204,0)),""))</f>
        <v/>
      </c>
      <c r="F1379" s="23" t="str">
        <f>IF(C1379="","",IFERROR(INDEX(Deviz!$F$5:$F$204,MATCH(C1379,Deviz!$B$5:$B$204,0)),""))</f>
        <v/>
      </c>
      <c r="G1379" s="24"/>
      <c r="H1379" s="23" t="str">
        <f t="shared" si="21"/>
        <v/>
      </c>
      <c r="I1379" s="20"/>
      <c r="J1379" s="25"/>
      <c r="K1379" s="26" t="str">
        <f>IF(B1379="","",TRIM(IF(AND(C1379&lt;&gt;"",D1379=""),"Cod inexistent în deviz. ","")&amp;IF(N(G1379)&lt;=0,"Lipsește cantitatea. ","")&amp;IF(I1379&lt;&gt;"Da","Neconfirmat de beneficiar. ","")&amp;IF(AND(C1379&lt;&gt;"",D1379&lt;&gt;""),IF(AND(INDEX(Deviz!$H$5:$H$204,MATCH(C1379,Deviz!$B$5:$B$204,0))="Suplimentar",INDEX(Deviz!$I$5:$I$204,MATCH(C1379,Deviz!$B$5:$B$204,0))&lt;&gt;"Da"),"Suplimentar neaprobat. ",""),"")))</f>
        <v/>
      </c>
    </row>
    <row r="1380" spans="1:11" x14ac:dyDescent="0.2">
      <c r="A1380" s="1" t="str">
        <f>IF(B1380="","",B1380&amp;"|"&amp;COUNTIF(INDEX($B:$B,5):B1380,B1380))</f>
        <v/>
      </c>
      <c r="B1380" s="20"/>
      <c r="C1380" s="20"/>
      <c r="D1380" s="21" t="str">
        <f>IF(C1380="","",IFERROR(INDEX(Deviz!$C$5:$C$204,MATCH(C1380,Deviz!$B$5:$B$204,0)),""))</f>
        <v/>
      </c>
      <c r="E1380" s="22" t="str">
        <f>IF(C1380="","",IFERROR(INDEX(Deviz!$D$5:$D$204,MATCH(C1380,Deviz!$B$5:$B$204,0)),""))</f>
        <v/>
      </c>
      <c r="F1380" s="23" t="str">
        <f>IF(C1380="","",IFERROR(INDEX(Deviz!$F$5:$F$204,MATCH(C1380,Deviz!$B$5:$B$204,0)),""))</f>
        <v/>
      </c>
      <c r="G1380" s="24"/>
      <c r="H1380" s="23" t="str">
        <f t="shared" si="21"/>
        <v/>
      </c>
      <c r="I1380" s="20"/>
      <c r="J1380" s="25"/>
      <c r="K1380" s="26" t="str">
        <f>IF(B1380="","",TRIM(IF(AND(C1380&lt;&gt;"",D1380=""),"Cod inexistent în deviz. ","")&amp;IF(N(G1380)&lt;=0,"Lipsește cantitatea. ","")&amp;IF(I1380&lt;&gt;"Da","Neconfirmat de beneficiar. ","")&amp;IF(AND(C1380&lt;&gt;"",D1380&lt;&gt;""),IF(AND(INDEX(Deviz!$H$5:$H$204,MATCH(C1380,Deviz!$B$5:$B$204,0))="Suplimentar",INDEX(Deviz!$I$5:$I$204,MATCH(C1380,Deviz!$B$5:$B$204,0))&lt;&gt;"Da"),"Suplimentar neaprobat. ",""),"")))</f>
        <v/>
      </c>
    </row>
    <row r="1381" spans="1:11" x14ac:dyDescent="0.2">
      <c r="A1381" s="1" t="str">
        <f>IF(B1381="","",B1381&amp;"|"&amp;COUNTIF(INDEX($B:$B,5):B1381,B1381))</f>
        <v/>
      </c>
      <c r="B1381" s="20"/>
      <c r="C1381" s="20"/>
      <c r="D1381" s="21" t="str">
        <f>IF(C1381="","",IFERROR(INDEX(Deviz!$C$5:$C$204,MATCH(C1381,Deviz!$B$5:$B$204,0)),""))</f>
        <v/>
      </c>
      <c r="E1381" s="22" t="str">
        <f>IF(C1381="","",IFERROR(INDEX(Deviz!$D$5:$D$204,MATCH(C1381,Deviz!$B$5:$B$204,0)),""))</f>
        <v/>
      </c>
      <c r="F1381" s="23" t="str">
        <f>IF(C1381="","",IFERROR(INDEX(Deviz!$F$5:$F$204,MATCH(C1381,Deviz!$B$5:$B$204,0)),""))</f>
        <v/>
      </c>
      <c r="G1381" s="24"/>
      <c r="H1381" s="23" t="str">
        <f t="shared" si="21"/>
        <v/>
      </c>
      <c r="I1381" s="20"/>
      <c r="J1381" s="25"/>
      <c r="K1381" s="26" t="str">
        <f>IF(B1381="","",TRIM(IF(AND(C1381&lt;&gt;"",D1381=""),"Cod inexistent în deviz. ","")&amp;IF(N(G1381)&lt;=0,"Lipsește cantitatea. ","")&amp;IF(I1381&lt;&gt;"Da","Neconfirmat de beneficiar. ","")&amp;IF(AND(C1381&lt;&gt;"",D1381&lt;&gt;""),IF(AND(INDEX(Deviz!$H$5:$H$204,MATCH(C1381,Deviz!$B$5:$B$204,0))="Suplimentar",INDEX(Deviz!$I$5:$I$204,MATCH(C1381,Deviz!$B$5:$B$204,0))&lt;&gt;"Da"),"Suplimentar neaprobat. ",""),"")))</f>
        <v/>
      </c>
    </row>
    <row r="1382" spans="1:11" x14ac:dyDescent="0.2">
      <c r="A1382" s="1" t="str">
        <f>IF(B1382="","",B1382&amp;"|"&amp;COUNTIF(INDEX($B:$B,5):B1382,B1382))</f>
        <v/>
      </c>
      <c r="B1382" s="20"/>
      <c r="C1382" s="20"/>
      <c r="D1382" s="21" t="str">
        <f>IF(C1382="","",IFERROR(INDEX(Deviz!$C$5:$C$204,MATCH(C1382,Deviz!$B$5:$B$204,0)),""))</f>
        <v/>
      </c>
      <c r="E1382" s="22" t="str">
        <f>IF(C1382="","",IFERROR(INDEX(Deviz!$D$5:$D$204,MATCH(C1382,Deviz!$B$5:$B$204,0)),""))</f>
        <v/>
      </c>
      <c r="F1382" s="23" t="str">
        <f>IF(C1382="","",IFERROR(INDEX(Deviz!$F$5:$F$204,MATCH(C1382,Deviz!$B$5:$B$204,0)),""))</f>
        <v/>
      </c>
      <c r="G1382" s="24"/>
      <c r="H1382" s="23" t="str">
        <f t="shared" si="21"/>
        <v/>
      </c>
      <c r="I1382" s="20"/>
      <c r="J1382" s="25"/>
      <c r="K1382" s="26" t="str">
        <f>IF(B1382="","",TRIM(IF(AND(C1382&lt;&gt;"",D1382=""),"Cod inexistent în deviz. ","")&amp;IF(N(G1382)&lt;=0,"Lipsește cantitatea. ","")&amp;IF(I1382&lt;&gt;"Da","Neconfirmat de beneficiar. ","")&amp;IF(AND(C1382&lt;&gt;"",D1382&lt;&gt;""),IF(AND(INDEX(Deviz!$H$5:$H$204,MATCH(C1382,Deviz!$B$5:$B$204,0))="Suplimentar",INDEX(Deviz!$I$5:$I$204,MATCH(C1382,Deviz!$B$5:$B$204,0))&lt;&gt;"Da"),"Suplimentar neaprobat. ",""),"")))</f>
        <v/>
      </c>
    </row>
    <row r="1383" spans="1:11" x14ac:dyDescent="0.2">
      <c r="A1383" s="1" t="str">
        <f>IF(B1383="","",B1383&amp;"|"&amp;COUNTIF(INDEX($B:$B,5):B1383,B1383))</f>
        <v/>
      </c>
      <c r="B1383" s="20"/>
      <c r="C1383" s="20"/>
      <c r="D1383" s="21" t="str">
        <f>IF(C1383="","",IFERROR(INDEX(Deviz!$C$5:$C$204,MATCH(C1383,Deviz!$B$5:$B$204,0)),""))</f>
        <v/>
      </c>
      <c r="E1383" s="22" t="str">
        <f>IF(C1383="","",IFERROR(INDEX(Deviz!$D$5:$D$204,MATCH(C1383,Deviz!$B$5:$B$204,0)),""))</f>
        <v/>
      </c>
      <c r="F1383" s="23" t="str">
        <f>IF(C1383="","",IFERROR(INDEX(Deviz!$F$5:$F$204,MATCH(C1383,Deviz!$B$5:$B$204,0)),""))</f>
        <v/>
      </c>
      <c r="G1383" s="24"/>
      <c r="H1383" s="23" t="str">
        <f t="shared" si="21"/>
        <v/>
      </c>
      <c r="I1383" s="20"/>
      <c r="J1383" s="25"/>
      <c r="K1383" s="26" t="str">
        <f>IF(B1383="","",TRIM(IF(AND(C1383&lt;&gt;"",D1383=""),"Cod inexistent în deviz. ","")&amp;IF(N(G1383)&lt;=0,"Lipsește cantitatea. ","")&amp;IF(I1383&lt;&gt;"Da","Neconfirmat de beneficiar. ","")&amp;IF(AND(C1383&lt;&gt;"",D1383&lt;&gt;""),IF(AND(INDEX(Deviz!$H$5:$H$204,MATCH(C1383,Deviz!$B$5:$B$204,0))="Suplimentar",INDEX(Deviz!$I$5:$I$204,MATCH(C1383,Deviz!$B$5:$B$204,0))&lt;&gt;"Da"),"Suplimentar neaprobat. ",""),"")))</f>
        <v/>
      </c>
    </row>
    <row r="1384" spans="1:11" x14ac:dyDescent="0.2">
      <c r="A1384" s="1" t="str">
        <f>IF(B1384="","",B1384&amp;"|"&amp;COUNTIF(INDEX($B:$B,5):B1384,B1384))</f>
        <v/>
      </c>
      <c r="B1384" s="20"/>
      <c r="C1384" s="20"/>
      <c r="D1384" s="21" t="str">
        <f>IF(C1384="","",IFERROR(INDEX(Deviz!$C$5:$C$204,MATCH(C1384,Deviz!$B$5:$B$204,0)),""))</f>
        <v/>
      </c>
      <c r="E1384" s="22" t="str">
        <f>IF(C1384="","",IFERROR(INDEX(Deviz!$D$5:$D$204,MATCH(C1384,Deviz!$B$5:$B$204,0)),""))</f>
        <v/>
      </c>
      <c r="F1384" s="23" t="str">
        <f>IF(C1384="","",IFERROR(INDEX(Deviz!$F$5:$F$204,MATCH(C1384,Deviz!$B$5:$B$204,0)),""))</f>
        <v/>
      </c>
      <c r="G1384" s="24"/>
      <c r="H1384" s="23" t="str">
        <f t="shared" si="21"/>
        <v/>
      </c>
      <c r="I1384" s="20"/>
      <c r="J1384" s="25"/>
      <c r="K1384" s="26" t="str">
        <f>IF(B1384="","",TRIM(IF(AND(C1384&lt;&gt;"",D1384=""),"Cod inexistent în deviz. ","")&amp;IF(N(G1384)&lt;=0,"Lipsește cantitatea. ","")&amp;IF(I1384&lt;&gt;"Da","Neconfirmat de beneficiar. ","")&amp;IF(AND(C1384&lt;&gt;"",D1384&lt;&gt;""),IF(AND(INDEX(Deviz!$H$5:$H$204,MATCH(C1384,Deviz!$B$5:$B$204,0))="Suplimentar",INDEX(Deviz!$I$5:$I$204,MATCH(C1384,Deviz!$B$5:$B$204,0))&lt;&gt;"Da"),"Suplimentar neaprobat. ",""),"")))</f>
        <v/>
      </c>
    </row>
    <row r="1385" spans="1:11" x14ac:dyDescent="0.2">
      <c r="A1385" s="1" t="str">
        <f>IF(B1385="","",B1385&amp;"|"&amp;COUNTIF(INDEX($B:$B,5):B1385,B1385))</f>
        <v/>
      </c>
      <c r="B1385" s="20"/>
      <c r="C1385" s="20"/>
      <c r="D1385" s="21" t="str">
        <f>IF(C1385="","",IFERROR(INDEX(Deviz!$C$5:$C$204,MATCH(C1385,Deviz!$B$5:$B$204,0)),""))</f>
        <v/>
      </c>
      <c r="E1385" s="22" t="str">
        <f>IF(C1385="","",IFERROR(INDEX(Deviz!$D$5:$D$204,MATCH(C1385,Deviz!$B$5:$B$204,0)),""))</f>
        <v/>
      </c>
      <c r="F1385" s="23" t="str">
        <f>IF(C1385="","",IFERROR(INDEX(Deviz!$F$5:$F$204,MATCH(C1385,Deviz!$B$5:$B$204,0)),""))</f>
        <v/>
      </c>
      <c r="G1385" s="24"/>
      <c r="H1385" s="23" t="str">
        <f t="shared" si="21"/>
        <v/>
      </c>
      <c r="I1385" s="20"/>
      <c r="J1385" s="25"/>
      <c r="K1385" s="26" t="str">
        <f>IF(B1385="","",TRIM(IF(AND(C1385&lt;&gt;"",D1385=""),"Cod inexistent în deviz. ","")&amp;IF(N(G1385)&lt;=0,"Lipsește cantitatea. ","")&amp;IF(I1385&lt;&gt;"Da","Neconfirmat de beneficiar. ","")&amp;IF(AND(C1385&lt;&gt;"",D1385&lt;&gt;""),IF(AND(INDEX(Deviz!$H$5:$H$204,MATCH(C1385,Deviz!$B$5:$B$204,0))="Suplimentar",INDEX(Deviz!$I$5:$I$204,MATCH(C1385,Deviz!$B$5:$B$204,0))&lt;&gt;"Da"),"Suplimentar neaprobat. ",""),"")))</f>
        <v/>
      </c>
    </row>
    <row r="1386" spans="1:11" x14ac:dyDescent="0.2">
      <c r="A1386" s="1" t="str">
        <f>IF(B1386="","",B1386&amp;"|"&amp;COUNTIF(INDEX($B:$B,5):B1386,B1386))</f>
        <v/>
      </c>
      <c r="B1386" s="20"/>
      <c r="C1386" s="20"/>
      <c r="D1386" s="21" t="str">
        <f>IF(C1386="","",IFERROR(INDEX(Deviz!$C$5:$C$204,MATCH(C1386,Deviz!$B$5:$B$204,0)),""))</f>
        <v/>
      </c>
      <c r="E1386" s="22" t="str">
        <f>IF(C1386="","",IFERROR(INDEX(Deviz!$D$5:$D$204,MATCH(C1386,Deviz!$B$5:$B$204,0)),""))</f>
        <v/>
      </c>
      <c r="F1386" s="23" t="str">
        <f>IF(C1386="","",IFERROR(INDEX(Deviz!$F$5:$F$204,MATCH(C1386,Deviz!$B$5:$B$204,0)),""))</f>
        <v/>
      </c>
      <c r="G1386" s="24"/>
      <c r="H1386" s="23" t="str">
        <f t="shared" si="21"/>
        <v/>
      </c>
      <c r="I1386" s="20"/>
      <c r="J1386" s="25"/>
      <c r="K1386" s="26" t="str">
        <f>IF(B1386="","",TRIM(IF(AND(C1386&lt;&gt;"",D1386=""),"Cod inexistent în deviz. ","")&amp;IF(N(G1386)&lt;=0,"Lipsește cantitatea. ","")&amp;IF(I1386&lt;&gt;"Da","Neconfirmat de beneficiar. ","")&amp;IF(AND(C1386&lt;&gt;"",D1386&lt;&gt;""),IF(AND(INDEX(Deviz!$H$5:$H$204,MATCH(C1386,Deviz!$B$5:$B$204,0))="Suplimentar",INDEX(Deviz!$I$5:$I$204,MATCH(C1386,Deviz!$B$5:$B$204,0))&lt;&gt;"Da"),"Suplimentar neaprobat. ",""),"")))</f>
        <v/>
      </c>
    </row>
    <row r="1387" spans="1:11" x14ac:dyDescent="0.2">
      <c r="A1387" s="1" t="str">
        <f>IF(B1387="","",B1387&amp;"|"&amp;COUNTIF(INDEX($B:$B,5):B1387,B1387))</f>
        <v/>
      </c>
      <c r="B1387" s="20"/>
      <c r="C1387" s="20"/>
      <c r="D1387" s="21" t="str">
        <f>IF(C1387="","",IFERROR(INDEX(Deviz!$C$5:$C$204,MATCH(C1387,Deviz!$B$5:$B$204,0)),""))</f>
        <v/>
      </c>
      <c r="E1387" s="22" t="str">
        <f>IF(C1387="","",IFERROR(INDEX(Deviz!$D$5:$D$204,MATCH(C1387,Deviz!$B$5:$B$204,0)),""))</f>
        <v/>
      </c>
      <c r="F1387" s="23" t="str">
        <f>IF(C1387="","",IFERROR(INDEX(Deviz!$F$5:$F$204,MATCH(C1387,Deviz!$B$5:$B$204,0)),""))</f>
        <v/>
      </c>
      <c r="G1387" s="24"/>
      <c r="H1387" s="23" t="str">
        <f t="shared" si="21"/>
        <v/>
      </c>
      <c r="I1387" s="20"/>
      <c r="J1387" s="25"/>
      <c r="K1387" s="26" t="str">
        <f>IF(B1387="","",TRIM(IF(AND(C1387&lt;&gt;"",D1387=""),"Cod inexistent în deviz. ","")&amp;IF(N(G1387)&lt;=0,"Lipsește cantitatea. ","")&amp;IF(I1387&lt;&gt;"Da","Neconfirmat de beneficiar. ","")&amp;IF(AND(C1387&lt;&gt;"",D1387&lt;&gt;""),IF(AND(INDEX(Deviz!$H$5:$H$204,MATCH(C1387,Deviz!$B$5:$B$204,0))="Suplimentar",INDEX(Deviz!$I$5:$I$204,MATCH(C1387,Deviz!$B$5:$B$204,0))&lt;&gt;"Da"),"Suplimentar neaprobat. ",""),"")))</f>
        <v/>
      </c>
    </row>
    <row r="1388" spans="1:11" x14ac:dyDescent="0.2">
      <c r="A1388" s="1" t="str">
        <f>IF(B1388="","",B1388&amp;"|"&amp;COUNTIF(INDEX($B:$B,5):B1388,B1388))</f>
        <v/>
      </c>
      <c r="B1388" s="20"/>
      <c r="C1388" s="20"/>
      <c r="D1388" s="21" t="str">
        <f>IF(C1388="","",IFERROR(INDEX(Deviz!$C$5:$C$204,MATCH(C1388,Deviz!$B$5:$B$204,0)),""))</f>
        <v/>
      </c>
      <c r="E1388" s="22" t="str">
        <f>IF(C1388="","",IFERROR(INDEX(Deviz!$D$5:$D$204,MATCH(C1388,Deviz!$B$5:$B$204,0)),""))</f>
        <v/>
      </c>
      <c r="F1388" s="23" t="str">
        <f>IF(C1388="","",IFERROR(INDEX(Deviz!$F$5:$F$204,MATCH(C1388,Deviz!$B$5:$B$204,0)),""))</f>
        <v/>
      </c>
      <c r="G1388" s="24"/>
      <c r="H1388" s="23" t="str">
        <f t="shared" si="21"/>
        <v/>
      </c>
      <c r="I1388" s="20"/>
      <c r="J1388" s="25"/>
      <c r="K1388" s="26" t="str">
        <f>IF(B1388="","",TRIM(IF(AND(C1388&lt;&gt;"",D1388=""),"Cod inexistent în deviz. ","")&amp;IF(N(G1388)&lt;=0,"Lipsește cantitatea. ","")&amp;IF(I1388&lt;&gt;"Da","Neconfirmat de beneficiar. ","")&amp;IF(AND(C1388&lt;&gt;"",D1388&lt;&gt;""),IF(AND(INDEX(Deviz!$H$5:$H$204,MATCH(C1388,Deviz!$B$5:$B$204,0))="Suplimentar",INDEX(Deviz!$I$5:$I$204,MATCH(C1388,Deviz!$B$5:$B$204,0))&lt;&gt;"Da"),"Suplimentar neaprobat. ",""),"")))</f>
        <v/>
      </c>
    </row>
    <row r="1389" spans="1:11" x14ac:dyDescent="0.2">
      <c r="A1389" s="1" t="str">
        <f>IF(B1389="","",B1389&amp;"|"&amp;COUNTIF(INDEX($B:$B,5):B1389,B1389))</f>
        <v/>
      </c>
      <c r="B1389" s="20"/>
      <c r="C1389" s="20"/>
      <c r="D1389" s="21" t="str">
        <f>IF(C1389="","",IFERROR(INDEX(Deviz!$C$5:$C$204,MATCH(C1389,Deviz!$B$5:$B$204,0)),""))</f>
        <v/>
      </c>
      <c r="E1389" s="22" t="str">
        <f>IF(C1389="","",IFERROR(INDEX(Deviz!$D$5:$D$204,MATCH(C1389,Deviz!$B$5:$B$204,0)),""))</f>
        <v/>
      </c>
      <c r="F1389" s="23" t="str">
        <f>IF(C1389="","",IFERROR(INDEX(Deviz!$F$5:$F$204,MATCH(C1389,Deviz!$B$5:$B$204,0)),""))</f>
        <v/>
      </c>
      <c r="G1389" s="24"/>
      <c r="H1389" s="23" t="str">
        <f t="shared" si="21"/>
        <v/>
      </c>
      <c r="I1389" s="20"/>
      <c r="J1389" s="25"/>
      <c r="K1389" s="26" t="str">
        <f>IF(B1389="","",TRIM(IF(AND(C1389&lt;&gt;"",D1389=""),"Cod inexistent în deviz. ","")&amp;IF(N(G1389)&lt;=0,"Lipsește cantitatea. ","")&amp;IF(I1389&lt;&gt;"Da","Neconfirmat de beneficiar. ","")&amp;IF(AND(C1389&lt;&gt;"",D1389&lt;&gt;""),IF(AND(INDEX(Deviz!$H$5:$H$204,MATCH(C1389,Deviz!$B$5:$B$204,0))="Suplimentar",INDEX(Deviz!$I$5:$I$204,MATCH(C1389,Deviz!$B$5:$B$204,0))&lt;&gt;"Da"),"Suplimentar neaprobat. ",""),"")))</f>
        <v/>
      </c>
    </row>
    <row r="1390" spans="1:11" x14ac:dyDescent="0.2">
      <c r="A1390" s="1" t="str">
        <f>IF(B1390="","",B1390&amp;"|"&amp;COUNTIF(INDEX($B:$B,5):B1390,B1390))</f>
        <v/>
      </c>
      <c r="B1390" s="20"/>
      <c r="C1390" s="20"/>
      <c r="D1390" s="21" t="str">
        <f>IF(C1390="","",IFERROR(INDEX(Deviz!$C$5:$C$204,MATCH(C1390,Deviz!$B$5:$B$204,0)),""))</f>
        <v/>
      </c>
      <c r="E1390" s="22" t="str">
        <f>IF(C1390="","",IFERROR(INDEX(Deviz!$D$5:$D$204,MATCH(C1390,Deviz!$B$5:$B$204,0)),""))</f>
        <v/>
      </c>
      <c r="F1390" s="23" t="str">
        <f>IF(C1390="","",IFERROR(INDEX(Deviz!$F$5:$F$204,MATCH(C1390,Deviz!$B$5:$B$204,0)),""))</f>
        <v/>
      </c>
      <c r="G1390" s="24"/>
      <c r="H1390" s="23" t="str">
        <f t="shared" si="21"/>
        <v/>
      </c>
      <c r="I1390" s="20"/>
      <c r="J1390" s="25"/>
      <c r="K1390" s="26" t="str">
        <f>IF(B1390="","",TRIM(IF(AND(C1390&lt;&gt;"",D1390=""),"Cod inexistent în deviz. ","")&amp;IF(N(G1390)&lt;=0,"Lipsește cantitatea. ","")&amp;IF(I1390&lt;&gt;"Da","Neconfirmat de beneficiar. ","")&amp;IF(AND(C1390&lt;&gt;"",D1390&lt;&gt;""),IF(AND(INDEX(Deviz!$H$5:$H$204,MATCH(C1390,Deviz!$B$5:$B$204,0))="Suplimentar",INDEX(Deviz!$I$5:$I$204,MATCH(C1390,Deviz!$B$5:$B$204,0))&lt;&gt;"Da"),"Suplimentar neaprobat. ",""),"")))</f>
        <v/>
      </c>
    </row>
    <row r="1391" spans="1:11" x14ac:dyDescent="0.2">
      <c r="A1391" s="1" t="str">
        <f>IF(B1391="","",B1391&amp;"|"&amp;COUNTIF(INDEX($B:$B,5):B1391,B1391))</f>
        <v/>
      </c>
      <c r="B1391" s="20"/>
      <c r="C1391" s="20"/>
      <c r="D1391" s="21" t="str">
        <f>IF(C1391="","",IFERROR(INDEX(Deviz!$C$5:$C$204,MATCH(C1391,Deviz!$B$5:$B$204,0)),""))</f>
        <v/>
      </c>
      <c r="E1391" s="22" t="str">
        <f>IF(C1391="","",IFERROR(INDEX(Deviz!$D$5:$D$204,MATCH(C1391,Deviz!$B$5:$B$204,0)),""))</f>
        <v/>
      </c>
      <c r="F1391" s="23" t="str">
        <f>IF(C1391="","",IFERROR(INDEX(Deviz!$F$5:$F$204,MATCH(C1391,Deviz!$B$5:$B$204,0)),""))</f>
        <v/>
      </c>
      <c r="G1391" s="24"/>
      <c r="H1391" s="23" t="str">
        <f t="shared" si="21"/>
        <v/>
      </c>
      <c r="I1391" s="20"/>
      <c r="J1391" s="25"/>
      <c r="K1391" s="26" t="str">
        <f>IF(B1391="","",TRIM(IF(AND(C1391&lt;&gt;"",D1391=""),"Cod inexistent în deviz. ","")&amp;IF(N(G1391)&lt;=0,"Lipsește cantitatea. ","")&amp;IF(I1391&lt;&gt;"Da","Neconfirmat de beneficiar. ","")&amp;IF(AND(C1391&lt;&gt;"",D1391&lt;&gt;""),IF(AND(INDEX(Deviz!$H$5:$H$204,MATCH(C1391,Deviz!$B$5:$B$204,0))="Suplimentar",INDEX(Deviz!$I$5:$I$204,MATCH(C1391,Deviz!$B$5:$B$204,0))&lt;&gt;"Da"),"Suplimentar neaprobat. ",""),"")))</f>
        <v/>
      </c>
    </row>
    <row r="1392" spans="1:11" x14ac:dyDescent="0.2">
      <c r="A1392" s="1" t="str">
        <f>IF(B1392="","",B1392&amp;"|"&amp;COUNTIF(INDEX($B:$B,5):B1392,B1392))</f>
        <v/>
      </c>
      <c r="B1392" s="20"/>
      <c r="C1392" s="20"/>
      <c r="D1392" s="21" t="str">
        <f>IF(C1392="","",IFERROR(INDEX(Deviz!$C$5:$C$204,MATCH(C1392,Deviz!$B$5:$B$204,0)),""))</f>
        <v/>
      </c>
      <c r="E1392" s="22" t="str">
        <f>IF(C1392="","",IFERROR(INDEX(Deviz!$D$5:$D$204,MATCH(C1392,Deviz!$B$5:$B$204,0)),""))</f>
        <v/>
      </c>
      <c r="F1392" s="23" t="str">
        <f>IF(C1392="","",IFERROR(INDEX(Deviz!$F$5:$F$204,MATCH(C1392,Deviz!$B$5:$B$204,0)),""))</f>
        <v/>
      </c>
      <c r="G1392" s="24"/>
      <c r="H1392" s="23" t="str">
        <f t="shared" si="21"/>
        <v/>
      </c>
      <c r="I1392" s="20"/>
      <c r="J1392" s="25"/>
      <c r="K1392" s="26" t="str">
        <f>IF(B1392="","",TRIM(IF(AND(C1392&lt;&gt;"",D1392=""),"Cod inexistent în deviz. ","")&amp;IF(N(G1392)&lt;=0,"Lipsește cantitatea. ","")&amp;IF(I1392&lt;&gt;"Da","Neconfirmat de beneficiar. ","")&amp;IF(AND(C1392&lt;&gt;"",D1392&lt;&gt;""),IF(AND(INDEX(Deviz!$H$5:$H$204,MATCH(C1392,Deviz!$B$5:$B$204,0))="Suplimentar",INDEX(Deviz!$I$5:$I$204,MATCH(C1392,Deviz!$B$5:$B$204,0))&lt;&gt;"Da"),"Suplimentar neaprobat. ",""),"")))</f>
        <v/>
      </c>
    </row>
    <row r="1393" spans="1:11" x14ac:dyDescent="0.2">
      <c r="A1393" s="1" t="str">
        <f>IF(B1393="","",B1393&amp;"|"&amp;COUNTIF(INDEX($B:$B,5):B1393,B1393))</f>
        <v/>
      </c>
      <c r="B1393" s="20"/>
      <c r="C1393" s="20"/>
      <c r="D1393" s="21" t="str">
        <f>IF(C1393="","",IFERROR(INDEX(Deviz!$C$5:$C$204,MATCH(C1393,Deviz!$B$5:$B$204,0)),""))</f>
        <v/>
      </c>
      <c r="E1393" s="22" t="str">
        <f>IF(C1393="","",IFERROR(INDEX(Deviz!$D$5:$D$204,MATCH(C1393,Deviz!$B$5:$B$204,0)),""))</f>
        <v/>
      </c>
      <c r="F1393" s="23" t="str">
        <f>IF(C1393="","",IFERROR(INDEX(Deviz!$F$5:$F$204,MATCH(C1393,Deviz!$B$5:$B$204,0)),""))</f>
        <v/>
      </c>
      <c r="G1393" s="24"/>
      <c r="H1393" s="23" t="str">
        <f t="shared" si="21"/>
        <v/>
      </c>
      <c r="I1393" s="20"/>
      <c r="J1393" s="25"/>
      <c r="K1393" s="26" t="str">
        <f>IF(B1393="","",TRIM(IF(AND(C1393&lt;&gt;"",D1393=""),"Cod inexistent în deviz. ","")&amp;IF(N(G1393)&lt;=0,"Lipsește cantitatea. ","")&amp;IF(I1393&lt;&gt;"Da","Neconfirmat de beneficiar. ","")&amp;IF(AND(C1393&lt;&gt;"",D1393&lt;&gt;""),IF(AND(INDEX(Deviz!$H$5:$H$204,MATCH(C1393,Deviz!$B$5:$B$204,0))="Suplimentar",INDEX(Deviz!$I$5:$I$204,MATCH(C1393,Deviz!$B$5:$B$204,0))&lt;&gt;"Da"),"Suplimentar neaprobat. ",""),"")))</f>
        <v/>
      </c>
    </row>
    <row r="1394" spans="1:11" x14ac:dyDescent="0.2">
      <c r="A1394" s="1" t="str">
        <f>IF(B1394="","",B1394&amp;"|"&amp;COUNTIF(INDEX($B:$B,5):B1394,B1394))</f>
        <v/>
      </c>
      <c r="B1394" s="20"/>
      <c r="C1394" s="20"/>
      <c r="D1394" s="21" t="str">
        <f>IF(C1394="","",IFERROR(INDEX(Deviz!$C$5:$C$204,MATCH(C1394,Deviz!$B$5:$B$204,0)),""))</f>
        <v/>
      </c>
      <c r="E1394" s="22" t="str">
        <f>IF(C1394="","",IFERROR(INDEX(Deviz!$D$5:$D$204,MATCH(C1394,Deviz!$B$5:$B$204,0)),""))</f>
        <v/>
      </c>
      <c r="F1394" s="23" t="str">
        <f>IF(C1394="","",IFERROR(INDEX(Deviz!$F$5:$F$204,MATCH(C1394,Deviz!$B$5:$B$204,0)),""))</f>
        <v/>
      </c>
      <c r="G1394" s="24"/>
      <c r="H1394" s="23" t="str">
        <f t="shared" si="21"/>
        <v/>
      </c>
      <c r="I1394" s="20"/>
      <c r="J1394" s="25"/>
      <c r="K1394" s="26" t="str">
        <f>IF(B1394="","",TRIM(IF(AND(C1394&lt;&gt;"",D1394=""),"Cod inexistent în deviz. ","")&amp;IF(N(G1394)&lt;=0,"Lipsește cantitatea. ","")&amp;IF(I1394&lt;&gt;"Da","Neconfirmat de beneficiar. ","")&amp;IF(AND(C1394&lt;&gt;"",D1394&lt;&gt;""),IF(AND(INDEX(Deviz!$H$5:$H$204,MATCH(C1394,Deviz!$B$5:$B$204,0))="Suplimentar",INDEX(Deviz!$I$5:$I$204,MATCH(C1394,Deviz!$B$5:$B$204,0))&lt;&gt;"Da"),"Suplimentar neaprobat. ",""),"")))</f>
        <v/>
      </c>
    </row>
    <row r="1395" spans="1:11" x14ac:dyDescent="0.2">
      <c r="A1395" s="1" t="str">
        <f>IF(B1395="","",B1395&amp;"|"&amp;COUNTIF(INDEX($B:$B,5):B1395,B1395))</f>
        <v/>
      </c>
      <c r="B1395" s="20"/>
      <c r="C1395" s="20"/>
      <c r="D1395" s="21" t="str">
        <f>IF(C1395="","",IFERROR(INDEX(Deviz!$C$5:$C$204,MATCH(C1395,Deviz!$B$5:$B$204,0)),""))</f>
        <v/>
      </c>
      <c r="E1395" s="22" t="str">
        <f>IF(C1395="","",IFERROR(INDEX(Deviz!$D$5:$D$204,MATCH(C1395,Deviz!$B$5:$B$204,0)),""))</f>
        <v/>
      </c>
      <c r="F1395" s="23" t="str">
        <f>IF(C1395="","",IFERROR(INDEX(Deviz!$F$5:$F$204,MATCH(C1395,Deviz!$B$5:$B$204,0)),""))</f>
        <v/>
      </c>
      <c r="G1395" s="24"/>
      <c r="H1395" s="23" t="str">
        <f t="shared" si="21"/>
        <v/>
      </c>
      <c r="I1395" s="20"/>
      <c r="J1395" s="25"/>
      <c r="K1395" s="26" t="str">
        <f>IF(B1395="","",TRIM(IF(AND(C1395&lt;&gt;"",D1395=""),"Cod inexistent în deviz. ","")&amp;IF(N(G1395)&lt;=0,"Lipsește cantitatea. ","")&amp;IF(I1395&lt;&gt;"Da","Neconfirmat de beneficiar. ","")&amp;IF(AND(C1395&lt;&gt;"",D1395&lt;&gt;""),IF(AND(INDEX(Deviz!$H$5:$H$204,MATCH(C1395,Deviz!$B$5:$B$204,0))="Suplimentar",INDEX(Deviz!$I$5:$I$204,MATCH(C1395,Deviz!$B$5:$B$204,0))&lt;&gt;"Da"),"Suplimentar neaprobat. ",""),"")))</f>
        <v/>
      </c>
    </row>
    <row r="1396" spans="1:11" x14ac:dyDescent="0.2">
      <c r="A1396" s="1" t="str">
        <f>IF(B1396="","",B1396&amp;"|"&amp;COUNTIF(INDEX($B:$B,5):B1396,B1396))</f>
        <v/>
      </c>
      <c r="B1396" s="20"/>
      <c r="C1396" s="20"/>
      <c r="D1396" s="21" t="str">
        <f>IF(C1396="","",IFERROR(INDEX(Deviz!$C$5:$C$204,MATCH(C1396,Deviz!$B$5:$B$204,0)),""))</f>
        <v/>
      </c>
      <c r="E1396" s="22" t="str">
        <f>IF(C1396="","",IFERROR(INDEX(Deviz!$D$5:$D$204,MATCH(C1396,Deviz!$B$5:$B$204,0)),""))</f>
        <v/>
      </c>
      <c r="F1396" s="23" t="str">
        <f>IF(C1396="","",IFERROR(INDEX(Deviz!$F$5:$F$204,MATCH(C1396,Deviz!$B$5:$B$204,0)),""))</f>
        <v/>
      </c>
      <c r="G1396" s="24"/>
      <c r="H1396" s="23" t="str">
        <f t="shared" si="21"/>
        <v/>
      </c>
      <c r="I1396" s="20"/>
      <c r="J1396" s="25"/>
      <c r="K1396" s="26" t="str">
        <f>IF(B1396="","",TRIM(IF(AND(C1396&lt;&gt;"",D1396=""),"Cod inexistent în deviz. ","")&amp;IF(N(G1396)&lt;=0,"Lipsește cantitatea. ","")&amp;IF(I1396&lt;&gt;"Da","Neconfirmat de beneficiar. ","")&amp;IF(AND(C1396&lt;&gt;"",D1396&lt;&gt;""),IF(AND(INDEX(Deviz!$H$5:$H$204,MATCH(C1396,Deviz!$B$5:$B$204,0))="Suplimentar",INDEX(Deviz!$I$5:$I$204,MATCH(C1396,Deviz!$B$5:$B$204,0))&lt;&gt;"Da"),"Suplimentar neaprobat. ",""),"")))</f>
        <v/>
      </c>
    </row>
    <row r="1397" spans="1:11" x14ac:dyDescent="0.2">
      <c r="A1397" s="1" t="str">
        <f>IF(B1397="","",B1397&amp;"|"&amp;COUNTIF(INDEX($B:$B,5):B1397,B1397))</f>
        <v/>
      </c>
      <c r="B1397" s="20"/>
      <c r="C1397" s="20"/>
      <c r="D1397" s="21" t="str">
        <f>IF(C1397="","",IFERROR(INDEX(Deviz!$C$5:$C$204,MATCH(C1397,Deviz!$B$5:$B$204,0)),""))</f>
        <v/>
      </c>
      <c r="E1397" s="22" t="str">
        <f>IF(C1397="","",IFERROR(INDEX(Deviz!$D$5:$D$204,MATCH(C1397,Deviz!$B$5:$B$204,0)),""))</f>
        <v/>
      </c>
      <c r="F1397" s="23" t="str">
        <f>IF(C1397="","",IFERROR(INDEX(Deviz!$F$5:$F$204,MATCH(C1397,Deviz!$B$5:$B$204,0)),""))</f>
        <v/>
      </c>
      <c r="G1397" s="24"/>
      <c r="H1397" s="23" t="str">
        <f t="shared" si="21"/>
        <v/>
      </c>
      <c r="I1397" s="20"/>
      <c r="J1397" s="25"/>
      <c r="K1397" s="26" t="str">
        <f>IF(B1397="","",TRIM(IF(AND(C1397&lt;&gt;"",D1397=""),"Cod inexistent în deviz. ","")&amp;IF(N(G1397)&lt;=0,"Lipsește cantitatea. ","")&amp;IF(I1397&lt;&gt;"Da","Neconfirmat de beneficiar. ","")&amp;IF(AND(C1397&lt;&gt;"",D1397&lt;&gt;""),IF(AND(INDEX(Deviz!$H$5:$H$204,MATCH(C1397,Deviz!$B$5:$B$204,0))="Suplimentar",INDEX(Deviz!$I$5:$I$204,MATCH(C1397,Deviz!$B$5:$B$204,0))&lt;&gt;"Da"),"Suplimentar neaprobat. ",""),"")))</f>
        <v/>
      </c>
    </row>
    <row r="1398" spans="1:11" x14ac:dyDescent="0.2">
      <c r="A1398" s="1" t="str">
        <f>IF(B1398="","",B1398&amp;"|"&amp;COUNTIF(INDEX($B:$B,5):B1398,B1398))</f>
        <v/>
      </c>
      <c r="B1398" s="20"/>
      <c r="C1398" s="20"/>
      <c r="D1398" s="21" t="str">
        <f>IF(C1398="","",IFERROR(INDEX(Deviz!$C$5:$C$204,MATCH(C1398,Deviz!$B$5:$B$204,0)),""))</f>
        <v/>
      </c>
      <c r="E1398" s="22" t="str">
        <f>IF(C1398="","",IFERROR(INDEX(Deviz!$D$5:$D$204,MATCH(C1398,Deviz!$B$5:$B$204,0)),""))</f>
        <v/>
      </c>
      <c r="F1398" s="23" t="str">
        <f>IF(C1398="","",IFERROR(INDEX(Deviz!$F$5:$F$204,MATCH(C1398,Deviz!$B$5:$B$204,0)),""))</f>
        <v/>
      </c>
      <c r="G1398" s="24"/>
      <c r="H1398" s="23" t="str">
        <f t="shared" si="21"/>
        <v/>
      </c>
      <c r="I1398" s="20"/>
      <c r="J1398" s="25"/>
      <c r="K1398" s="26" t="str">
        <f>IF(B1398="","",TRIM(IF(AND(C1398&lt;&gt;"",D1398=""),"Cod inexistent în deviz. ","")&amp;IF(N(G1398)&lt;=0,"Lipsește cantitatea. ","")&amp;IF(I1398&lt;&gt;"Da","Neconfirmat de beneficiar. ","")&amp;IF(AND(C1398&lt;&gt;"",D1398&lt;&gt;""),IF(AND(INDEX(Deviz!$H$5:$H$204,MATCH(C1398,Deviz!$B$5:$B$204,0))="Suplimentar",INDEX(Deviz!$I$5:$I$204,MATCH(C1398,Deviz!$B$5:$B$204,0))&lt;&gt;"Da"),"Suplimentar neaprobat. ",""),"")))</f>
        <v/>
      </c>
    </row>
    <row r="1399" spans="1:11" x14ac:dyDescent="0.2">
      <c r="A1399" s="1" t="str">
        <f>IF(B1399="","",B1399&amp;"|"&amp;COUNTIF(INDEX($B:$B,5):B1399,B1399))</f>
        <v/>
      </c>
      <c r="B1399" s="20"/>
      <c r="C1399" s="20"/>
      <c r="D1399" s="21" t="str">
        <f>IF(C1399="","",IFERROR(INDEX(Deviz!$C$5:$C$204,MATCH(C1399,Deviz!$B$5:$B$204,0)),""))</f>
        <v/>
      </c>
      <c r="E1399" s="22" t="str">
        <f>IF(C1399="","",IFERROR(INDEX(Deviz!$D$5:$D$204,MATCH(C1399,Deviz!$B$5:$B$204,0)),""))</f>
        <v/>
      </c>
      <c r="F1399" s="23" t="str">
        <f>IF(C1399="","",IFERROR(INDEX(Deviz!$F$5:$F$204,MATCH(C1399,Deviz!$B$5:$B$204,0)),""))</f>
        <v/>
      </c>
      <c r="G1399" s="24"/>
      <c r="H1399" s="23" t="str">
        <f t="shared" si="21"/>
        <v/>
      </c>
      <c r="I1399" s="20"/>
      <c r="J1399" s="25"/>
      <c r="K1399" s="26" t="str">
        <f>IF(B1399="","",TRIM(IF(AND(C1399&lt;&gt;"",D1399=""),"Cod inexistent în deviz. ","")&amp;IF(N(G1399)&lt;=0,"Lipsește cantitatea. ","")&amp;IF(I1399&lt;&gt;"Da","Neconfirmat de beneficiar. ","")&amp;IF(AND(C1399&lt;&gt;"",D1399&lt;&gt;""),IF(AND(INDEX(Deviz!$H$5:$H$204,MATCH(C1399,Deviz!$B$5:$B$204,0))="Suplimentar",INDEX(Deviz!$I$5:$I$204,MATCH(C1399,Deviz!$B$5:$B$204,0))&lt;&gt;"Da"),"Suplimentar neaprobat. ",""),"")))</f>
        <v/>
      </c>
    </row>
    <row r="1400" spans="1:11" x14ac:dyDescent="0.2">
      <c r="A1400" s="1" t="str">
        <f>IF(B1400="","",B1400&amp;"|"&amp;COUNTIF(INDEX($B:$B,5):B1400,B1400))</f>
        <v/>
      </c>
      <c r="B1400" s="20"/>
      <c r="C1400" s="20"/>
      <c r="D1400" s="21" t="str">
        <f>IF(C1400="","",IFERROR(INDEX(Deviz!$C$5:$C$204,MATCH(C1400,Deviz!$B$5:$B$204,0)),""))</f>
        <v/>
      </c>
      <c r="E1400" s="22" t="str">
        <f>IF(C1400="","",IFERROR(INDEX(Deviz!$D$5:$D$204,MATCH(C1400,Deviz!$B$5:$B$204,0)),""))</f>
        <v/>
      </c>
      <c r="F1400" s="23" t="str">
        <f>IF(C1400="","",IFERROR(INDEX(Deviz!$F$5:$F$204,MATCH(C1400,Deviz!$B$5:$B$204,0)),""))</f>
        <v/>
      </c>
      <c r="G1400" s="24"/>
      <c r="H1400" s="23" t="str">
        <f t="shared" si="21"/>
        <v/>
      </c>
      <c r="I1400" s="20"/>
      <c r="J1400" s="25"/>
      <c r="K1400" s="26" t="str">
        <f>IF(B1400="","",TRIM(IF(AND(C1400&lt;&gt;"",D1400=""),"Cod inexistent în deviz. ","")&amp;IF(N(G1400)&lt;=0,"Lipsește cantitatea. ","")&amp;IF(I1400&lt;&gt;"Da","Neconfirmat de beneficiar. ","")&amp;IF(AND(C1400&lt;&gt;"",D1400&lt;&gt;""),IF(AND(INDEX(Deviz!$H$5:$H$204,MATCH(C1400,Deviz!$B$5:$B$204,0))="Suplimentar",INDEX(Deviz!$I$5:$I$204,MATCH(C1400,Deviz!$B$5:$B$204,0))&lt;&gt;"Da"),"Suplimentar neaprobat. ",""),"")))</f>
        <v/>
      </c>
    </row>
    <row r="1401" spans="1:11" x14ac:dyDescent="0.2">
      <c r="A1401" s="1" t="str">
        <f>IF(B1401="","",B1401&amp;"|"&amp;COUNTIF(INDEX($B:$B,5):B1401,B1401))</f>
        <v/>
      </c>
      <c r="B1401" s="20"/>
      <c r="C1401" s="20"/>
      <c r="D1401" s="21" t="str">
        <f>IF(C1401="","",IFERROR(INDEX(Deviz!$C$5:$C$204,MATCH(C1401,Deviz!$B$5:$B$204,0)),""))</f>
        <v/>
      </c>
      <c r="E1401" s="22" t="str">
        <f>IF(C1401="","",IFERROR(INDEX(Deviz!$D$5:$D$204,MATCH(C1401,Deviz!$B$5:$B$204,0)),""))</f>
        <v/>
      </c>
      <c r="F1401" s="23" t="str">
        <f>IF(C1401="","",IFERROR(INDEX(Deviz!$F$5:$F$204,MATCH(C1401,Deviz!$B$5:$B$204,0)),""))</f>
        <v/>
      </c>
      <c r="G1401" s="24"/>
      <c r="H1401" s="23" t="str">
        <f t="shared" si="21"/>
        <v/>
      </c>
      <c r="I1401" s="20"/>
      <c r="J1401" s="25"/>
      <c r="K1401" s="26" t="str">
        <f>IF(B1401="","",TRIM(IF(AND(C1401&lt;&gt;"",D1401=""),"Cod inexistent în deviz. ","")&amp;IF(N(G1401)&lt;=0,"Lipsește cantitatea. ","")&amp;IF(I1401&lt;&gt;"Da","Neconfirmat de beneficiar. ","")&amp;IF(AND(C1401&lt;&gt;"",D1401&lt;&gt;""),IF(AND(INDEX(Deviz!$H$5:$H$204,MATCH(C1401,Deviz!$B$5:$B$204,0))="Suplimentar",INDEX(Deviz!$I$5:$I$204,MATCH(C1401,Deviz!$B$5:$B$204,0))&lt;&gt;"Da"),"Suplimentar neaprobat. ",""),"")))</f>
        <v/>
      </c>
    </row>
    <row r="1402" spans="1:11" x14ac:dyDescent="0.2">
      <c r="A1402" s="1" t="str">
        <f>IF(B1402="","",B1402&amp;"|"&amp;COUNTIF(INDEX($B:$B,5):B1402,B1402))</f>
        <v/>
      </c>
      <c r="B1402" s="20"/>
      <c r="C1402" s="20"/>
      <c r="D1402" s="21" t="str">
        <f>IF(C1402="","",IFERROR(INDEX(Deviz!$C$5:$C$204,MATCH(C1402,Deviz!$B$5:$B$204,0)),""))</f>
        <v/>
      </c>
      <c r="E1402" s="22" t="str">
        <f>IF(C1402="","",IFERROR(INDEX(Deviz!$D$5:$D$204,MATCH(C1402,Deviz!$B$5:$B$204,0)),""))</f>
        <v/>
      </c>
      <c r="F1402" s="23" t="str">
        <f>IF(C1402="","",IFERROR(INDEX(Deviz!$F$5:$F$204,MATCH(C1402,Deviz!$B$5:$B$204,0)),""))</f>
        <v/>
      </c>
      <c r="G1402" s="24"/>
      <c r="H1402" s="23" t="str">
        <f t="shared" si="21"/>
        <v/>
      </c>
      <c r="I1402" s="20"/>
      <c r="J1402" s="25"/>
      <c r="K1402" s="26" t="str">
        <f>IF(B1402="","",TRIM(IF(AND(C1402&lt;&gt;"",D1402=""),"Cod inexistent în deviz. ","")&amp;IF(N(G1402)&lt;=0,"Lipsește cantitatea. ","")&amp;IF(I1402&lt;&gt;"Da","Neconfirmat de beneficiar. ","")&amp;IF(AND(C1402&lt;&gt;"",D1402&lt;&gt;""),IF(AND(INDEX(Deviz!$H$5:$H$204,MATCH(C1402,Deviz!$B$5:$B$204,0))="Suplimentar",INDEX(Deviz!$I$5:$I$204,MATCH(C1402,Deviz!$B$5:$B$204,0))&lt;&gt;"Da"),"Suplimentar neaprobat. ",""),"")))</f>
        <v/>
      </c>
    </row>
    <row r="1403" spans="1:11" x14ac:dyDescent="0.2">
      <c r="A1403" s="1" t="str">
        <f>IF(B1403="","",B1403&amp;"|"&amp;COUNTIF(INDEX($B:$B,5):B1403,B1403))</f>
        <v/>
      </c>
      <c r="B1403" s="20"/>
      <c r="C1403" s="20"/>
      <c r="D1403" s="21" t="str">
        <f>IF(C1403="","",IFERROR(INDEX(Deviz!$C$5:$C$204,MATCH(C1403,Deviz!$B$5:$B$204,0)),""))</f>
        <v/>
      </c>
      <c r="E1403" s="22" t="str">
        <f>IF(C1403="","",IFERROR(INDEX(Deviz!$D$5:$D$204,MATCH(C1403,Deviz!$B$5:$B$204,0)),""))</f>
        <v/>
      </c>
      <c r="F1403" s="23" t="str">
        <f>IF(C1403="","",IFERROR(INDEX(Deviz!$F$5:$F$204,MATCH(C1403,Deviz!$B$5:$B$204,0)),""))</f>
        <v/>
      </c>
      <c r="G1403" s="24"/>
      <c r="H1403" s="23" t="str">
        <f t="shared" si="21"/>
        <v/>
      </c>
      <c r="I1403" s="20"/>
      <c r="J1403" s="25"/>
      <c r="K1403" s="26" t="str">
        <f>IF(B1403="","",TRIM(IF(AND(C1403&lt;&gt;"",D1403=""),"Cod inexistent în deviz. ","")&amp;IF(N(G1403)&lt;=0,"Lipsește cantitatea. ","")&amp;IF(I1403&lt;&gt;"Da","Neconfirmat de beneficiar. ","")&amp;IF(AND(C1403&lt;&gt;"",D1403&lt;&gt;""),IF(AND(INDEX(Deviz!$H$5:$H$204,MATCH(C1403,Deviz!$B$5:$B$204,0))="Suplimentar",INDEX(Deviz!$I$5:$I$204,MATCH(C1403,Deviz!$B$5:$B$204,0))&lt;&gt;"Da"),"Suplimentar neaprobat. ",""),"")))</f>
        <v/>
      </c>
    </row>
    <row r="1404" spans="1:11" x14ac:dyDescent="0.2">
      <c r="A1404" s="1" t="str">
        <f>IF(B1404="","",B1404&amp;"|"&amp;COUNTIF(INDEX($B:$B,5):B1404,B1404))</f>
        <v/>
      </c>
      <c r="B1404" s="20"/>
      <c r="C1404" s="20"/>
      <c r="D1404" s="21" t="str">
        <f>IF(C1404="","",IFERROR(INDEX(Deviz!$C$5:$C$204,MATCH(C1404,Deviz!$B$5:$B$204,0)),""))</f>
        <v/>
      </c>
      <c r="E1404" s="22" t="str">
        <f>IF(C1404="","",IFERROR(INDEX(Deviz!$D$5:$D$204,MATCH(C1404,Deviz!$B$5:$B$204,0)),""))</f>
        <v/>
      </c>
      <c r="F1404" s="23" t="str">
        <f>IF(C1404="","",IFERROR(INDEX(Deviz!$F$5:$F$204,MATCH(C1404,Deviz!$B$5:$B$204,0)),""))</f>
        <v/>
      </c>
      <c r="G1404" s="24"/>
      <c r="H1404" s="23" t="str">
        <f t="shared" si="21"/>
        <v/>
      </c>
      <c r="I1404" s="20"/>
      <c r="J1404" s="25"/>
      <c r="K1404" s="26" t="str">
        <f>IF(B1404="","",TRIM(IF(AND(C1404&lt;&gt;"",D1404=""),"Cod inexistent în deviz. ","")&amp;IF(N(G1404)&lt;=0,"Lipsește cantitatea. ","")&amp;IF(I1404&lt;&gt;"Da","Neconfirmat de beneficiar. ","")&amp;IF(AND(C1404&lt;&gt;"",D1404&lt;&gt;""),IF(AND(INDEX(Deviz!$H$5:$H$204,MATCH(C1404,Deviz!$B$5:$B$204,0))="Suplimentar",INDEX(Deviz!$I$5:$I$204,MATCH(C1404,Deviz!$B$5:$B$204,0))&lt;&gt;"Da"),"Suplimentar neaprobat. ",""),"")))</f>
        <v/>
      </c>
    </row>
    <row r="1405" spans="1:11" x14ac:dyDescent="0.2">
      <c r="A1405" s="1" t="str">
        <f>IF(B1405="","",B1405&amp;"|"&amp;COUNTIF(INDEX($B:$B,5):B1405,B1405))</f>
        <v/>
      </c>
      <c r="B1405" s="20"/>
      <c r="C1405" s="20"/>
      <c r="D1405" s="21" t="str">
        <f>IF(C1405="","",IFERROR(INDEX(Deviz!$C$5:$C$204,MATCH(C1405,Deviz!$B$5:$B$204,0)),""))</f>
        <v/>
      </c>
      <c r="E1405" s="22" t="str">
        <f>IF(C1405="","",IFERROR(INDEX(Deviz!$D$5:$D$204,MATCH(C1405,Deviz!$B$5:$B$204,0)),""))</f>
        <v/>
      </c>
      <c r="F1405" s="23" t="str">
        <f>IF(C1405="","",IFERROR(INDEX(Deviz!$F$5:$F$204,MATCH(C1405,Deviz!$B$5:$B$204,0)),""))</f>
        <v/>
      </c>
      <c r="G1405" s="24"/>
      <c r="H1405" s="23" t="str">
        <f t="shared" si="21"/>
        <v/>
      </c>
      <c r="I1405" s="20"/>
      <c r="J1405" s="25"/>
      <c r="K1405" s="26" t="str">
        <f>IF(B1405="","",TRIM(IF(AND(C1405&lt;&gt;"",D1405=""),"Cod inexistent în deviz. ","")&amp;IF(N(G1405)&lt;=0,"Lipsește cantitatea. ","")&amp;IF(I1405&lt;&gt;"Da","Neconfirmat de beneficiar. ","")&amp;IF(AND(C1405&lt;&gt;"",D1405&lt;&gt;""),IF(AND(INDEX(Deviz!$H$5:$H$204,MATCH(C1405,Deviz!$B$5:$B$204,0))="Suplimentar",INDEX(Deviz!$I$5:$I$204,MATCH(C1405,Deviz!$B$5:$B$204,0))&lt;&gt;"Da"),"Suplimentar neaprobat. ",""),"")))</f>
        <v/>
      </c>
    </row>
    <row r="1406" spans="1:11" x14ac:dyDescent="0.2">
      <c r="A1406" s="1" t="str">
        <f>IF(B1406="","",B1406&amp;"|"&amp;COUNTIF(INDEX($B:$B,5):B1406,B1406))</f>
        <v/>
      </c>
      <c r="B1406" s="20"/>
      <c r="C1406" s="20"/>
      <c r="D1406" s="21" t="str">
        <f>IF(C1406="","",IFERROR(INDEX(Deviz!$C$5:$C$204,MATCH(C1406,Deviz!$B$5:$B$204,0)),""))</f>
        <v/>
      </c>
      <c r="E1406" s="22" t="str">
        <f>IF(C1406="","",IFERROR(INDEX(Deviz!$D$5:$D$204,MATCH(C1406,Deviz!$B$5:$B$204,0)),""))</f>
        <v/>
      </c>
      <c r="F1406" s="23" t="str">
        <f>IF(C1406="","",IFERROR(INDEX(Deviz!$F$5:$F$204,MATCH(C1406,Deviz!$B$5:$B$204,0)),""))</f>
        <v/>
      </c>
      <c r="G1406" s="24"/>
      <c r="H1406" s="23" t="str">
        <f t="shared" si="21"/>
        <v/>
      </c>
      <c r="I1406" s="20"/>
      <c r="J1406" s="25"/>
      <c r="K1406" s="26" t="str">
        <f>IF(B1406="","",TRIM(IF(AND(C1406&lt;&gt;"",D1406=""),"Cod inexistent în deviz. ","")&amp;IF(N(G1406)&lt;=0,"Lipsește cantitatea. ","")&amp;IF(I1406&lt;&gt;"Da","Neconfirmat de beneficiar. ","")&amp;IF(AND(C1406&lt;&gt;"",D1406&lt;&gt;""),IF(AND(INDEX(Deviz!$H$5:$H$204,MATCH(C1406,Deviz!$B$5:$B$204,0))="Suplimentar",INDEX(Deviz!$I$5:$I$204,MATCH(C1406,Deviz!$B$5:$B$204,0))&lt;&gt;"Da"),"Suplimentar neaprobat. ",""),"")))</f>
        <v/>
      </c>
    </row>
    <row r="1407" spans="1:11" x14ac:dyDescent="0.2">
      <c r="A1407" s="1" t="str">
        <f>IF(B1407="","",B1407&amp;"|"&amp;COUNTIF(INDEX($B:$B,5):B1407,B1407))</f>
        <v/>
      </c>
      <c r="B1407" s="20"/>
      <c r="C1407" s="20"/>
      <c r="D1407" s="21" t="str">
        <f>IF(C1407="","",IFERROR(INDEX(Deviz!$C$5:$C$204,MATCH(C1407,Deviz!$B$5:$B$204,0)),""))</f>
        <v/>
      </c>
      <c r="E1407" s="22" t="str">
        <f>IF(C1407="","",IFERROR(INDEX(Deviz!$D$5:$D$204,MATCH(C1407,Deviz!$B$5:$B$204,0)),""))</f>
        <v/>
      </c>
      <c r="F1407" s="23" t="str">
        <f>IF(C1407="","",IFERROR(INDEX(Deviz!$F$5:$F$204,MATCH(C1407,Deviz!$B$5:$B$204,0)),""))</f>
        <v/>
      </c>
      <c r="G1407" s="24"/>
      <c r="H1407" s="23" t="str">
        <f t="shared" si="21"/>
        <v/>
      </c>
      <c r="I1407" s="20"/>
      <c r="J1407" s="25"/>
      <c r="K1407" s="26" t="str">
        <f>IF(B1407="","",TRIM(IF(AND(C1407&lt;&gt;"",D1407=""),"Cod inexistent în deviz. ","")&amp;IF(N(G1407)&lt;=0,"Lipsește cantitatea. ","")&amp;IF(I1407&lt;&gt;"Da","Neconfirmat de beneficiar. ","")&amp;IF(AND(C1407&lt;&gt;"",D1407&lt;&gt;""),IF(AND(INDEX(Deviz!$H$5:$H$204,MATCH(C1407,Deviz!$B$5:$B$204,0))="Suplimentar",INDEX(Deviz!$I$5:$I$204,MATCH(C1407,Deviz!$B$5:$B$204,0))&lt;&gt;"Da"),"Suplimentar neaprobat. ",""),"")))</f>
        <v/>
      </c>
    </row>
    <row r="1408" spans="1:11" x14ac:dyDescent="0.2">
      <c r="A1408" s="1" t="str">
        <f>IF(B1408="","",B1408&amp;"|"&amp;COUNTIF(INDEX($B:$B,5):B1408,B1408))</f>
        <v/>
      </c>
      <c r="B1408" s="20"/>
      <c r="C1408" s="20"/>
      <c r="D1408" s="21" t="str">
        <f>IF(C1408="","",IFERROR(INDEX(Deviz!$C$5:$C$204,MATCH(C1408,Deviz!$B$5:$B$204,0)),""))</f>
        <v/>
      </c>
      <c r="E1408" s="22" t="str">
        <f>IF(C1408="","",IFERROR(INDEX(Deviz!$D$5:$D$204,MATCH(C1408,Deviz!$B$5:$B$204,0)),""))</f>
        <v/>
      </c>
      <c r="F1408" s="23" t="str">
        <f>IF(C1408="","",IFERROR(INDEX(Deviz!$F$5:$F$204,MATCH(C1408,Deviz!$B$5:$B$204,0)),""))</f>
        <v/>
      </c>
      <c r="G1408" s="24"/>
      <c r="H1408" s="23" t="str">
        <f t="shared" si="21"/>
        <v/>
      </c>
      <c r="I1408" s="20"/>
      <c r="J1408" s="25"/>
      <c r="K1408" s="26" t="str">
        <f>IF(B1408="","",TRIM(IF(AND(C1408&lt;&gt;"",D1408=""),"Cod inexistent în deviz. ","")&amp;IF(N(G1408)&lt;=0,"Lipsește cantitatea. ","")&amp;IF(I1408&lt;&gt;"Da","Neconfirmat de beneficiar. ","")&amp;IF(AND(C1408&lt;&gt;"",D1408&lt;&gt;""),IF(AND(INDEX(Deviz!$H$5:$H$204,MATCH(C1408,Deviz!$B$5:$B$204,0))="Suplimentar",INDEX(Deviz!$I$5:$I$204,MATCH(C1408,Deviz!$B$5:$B$204,0))&lt;&gt;"Da"),"Suplimentar neaprobat. ",""),"")))</f>
        <v/>
      </c>
    </row>
    <row r="1409" spans="1:11" x14ac:dyDescent="0.2">
      <c r="A1409" s="1" t="str">
        <f>IF(B1409="","",B1409&amp;"|"&amp;COUNTIF(INDEX($B:$B,5):B1409,B1409))</f>
        <v/>
      </c>
      <c r="B1409" s="20"/>
      <c r="C1409" s="20"/>
      <c r="D1409" s="21" t="str">
        <f>IF(C1409="","",IFERROR(INDEX(Deviz!$C$5:$C$204,MATCH(C1409,Deviz!$B$5:$B$204,0)),""))</f>
        <v/>
      </c>
      <c r="E1409" s="22" t="str">
        <f>IF(C1409="","",IFERROR(INDEX(Deviz!$D$5:$D$204,MATCH(C1409,Deviz!$B$5:$B$204,0)),""))</f>
        <v/>
      </c>
      <c r="F1409" s="23" t="str">
        <f>IF(C1409="","",IFERROR(INDEX(Deviz!$F$5:$F$204,MATCH(C1409,Deviz!$B$5:$B$204,0)),""))</f>
        <v/>
      </c>
      <c r="G1409" s="24"/>
      <c r="H1409" s="23" t="str">
        <f t="shared" si="21"/>
        <v/>
      </c>
      <c r="I1409" s="20"/>
      <c r="J1409" s="25"/>
      <c r="K1409" s="26" t="str">
        <f>IF(B1409="","",TRIM(IF(AND(C1409&lt;&gt;"",D1409=""),"Cod inexistent în deviz. ","")&amp;IF(N(G1409)&lt;=0,"Lipsește cantitatea. ","")&amp;IF(I1409&lt;&gt;"Da","Neconfirmat de beneficiar. ","")&amp;IF(AND(C1409&lt;&gt;"",D1409&lt;&gt;""),IF(AND(INDEX(Deviz!$H$5:$H$204,MATCH(C1409,Deviz!$B$5:$B$204,0))="Suplimentar",INDEX(Deviz!$I$5:$I$204,MATCH(C1409,Deviz!$B$5:$B$204,0))&lt;&gt;"Da"),"Suplimentar neaprobat. ",""),"")))</f>
        <v/>
      </c>
    </row>
    <row r="1410" spans="1:11" x14ac:dyDescent="0.2">
      <c r="A1410" s="1" t="str">
        <f>IF(B1410="","",B1410&amp;"|"&amp;COUNTIF(INDEX($B:$B,5):B1410,B1410))</f>
        <v/>
      </c>
      <c r="B1410" s="20"/>
      <c r="C1410" s="20"/>
      <c r="D1410" s="21" t="str">
        <f>IF(C1410="","",IFERROR(INDEX(Deviz!$C$5:$C$204,MATCH(C1410,Deviz!$B$5:$B$204,0)),""))</f>
        <v/>
      </c>
      <c r="E1410" s="22" t="str">
        <f>IF(C1410="","",IFERROR(INDEX(Deviz!$D$5:$D$204,MATCH(C1410,Deviz!$B$5:$B$204,0)),""))</f>
        <v/>
      </c>
      <c r="F1410" s="23" t="str">
        <f>IF(C1410="","",IFERROR(INDEX(Deviz!$F$5:$F$204,MATCH(C1410,Deviz!$B$5:$B$204,0)),""))</f>
        <v/>
      </c>
      <c r="G1410" s="24"/>
      <c r="H1410" s="23" t="str">
        <f t="shared" si="21"/>
        <v/>
      </c>
      <c r="I1410" s="20"/>
      <c r="J1410" s="25"/>
      <c r="K1410" s="26" t="str">
        <f>IF(B1410="","",TRIM(IF(AND(C1410&lt;&gt;"",D1410=""),"Cod inexistent în deviz. ","")&amp;IF(N(G1410)&lt;=0,"Lipsește cantitatea. ","")&amp;IF(I1410&lt;&gt;"Da","Neconfirmat de beneficiar. ","")&amp;IF(AND(C1410&lt;&gt;"",D1410&lt;&gt;""),IF(AND(INDEX(Deviz!$H$5:$H$204,MATCH(C1410,Deviz!$B$5:$B$204,0))="Suplimentar",INDEX(Deviz!$I$5:$I$204,MATCH(C1410,Deviz!$B$5:$B$204,0))&lt;&gt;"Da"),"Suplimentar neaprobat. ",""),"")))</f>
        <v/>
      </c>
    </row>
    <row r="1411" spans="1:11" x14ac:dyDescent="0.2">
      <c r="A1411" s="1" t="str">
        <f>IF(B1411="","",B1411&amp;"|"&amp;COUNTIF(INDEX($B:$B,5):B1411,B1411))</f>
        <v/>
      </c>
      <c r="B1411" s="20"/>
      <c r="C1411" s="20"/>
      <c r="D1411" s="21" t="str">
        <f>IF(C1411="","",IFERROR(INDEX(Deviz!$C$5:$C$204,MATCH(C1411,Deviz!$B$5:$B$204,0)),""))</f>
        <v/>
      </c>
      <c r="E1411" s="22" t="str">
        <f>IF(C1411="","",IFERROR(INDEX(Deviz!$D$5:$D$204,MATCH(C1411,Deviz!$B$5:$B$204,0)),""))</f>
        <v/>
      </c>
      <c r="F1411" s="23" t="str">
        <f>IF(C1411="","",IFERROR(INDEX(Deviz!$F$5:$F$204,MATCH(C1411,Deviz!$B$5:$B$204,0)),""))</f>
        <v/>
      </c>
      <c r="G1411" s="24"/>
      <c r="H1411" s="23" t="str">
        <f t="shared" si="21"/>
        <v/>
      </c>
      <c r="I1411" s="20"/>
      <c r="J1411" s="25"/>
      <c r="K1411" s="26" t="str">
        <f>IF(B1411="","",TRIM(IF(AND(C1411&lt;&gt;"",D1411=""),"Cod inexistent în deviz. ","")&amp;IF(N(G1411)&lt;=0,"Lipsește cantitatea. ","")&amp;IF(I1411&lt;&gt;"Da","Neconfirmat de beneficiar. ","")&amp;IF(AND(C1411&lt;&gt;"",D1411&lt;&gt;""),IF(AND(INDEX(Deviz!$H$5:$H$204,MATCH(C1411,Deviz!$B$5:$B$204,0))="Suplimentar",INDEX(Deviz!$I$5:$I$204,MATCH(C1411,Deviz!$B$5:$B$204,0))&lt;&gt;"Da"),"Suplimentar neaprobat. ",""),"")))</f>
        <v/>
      </c>
    </row>
    <row r="1412" spans="1:11" x14ac:dyDescent="0.2">
      <c r="A1412" s="1" t="str">
        <f>IF(B1412="","",B1412&amp;"|"&amp;COUNTIF(INDEX($B:$B,5):B1412,B1412))</f>
        <v/>
      </c>
      <c r="B1412" s="20"/>
      <c r="C1412" s="20"/>
      <c r="D1412" s="21" t="str">
        <f>IF(C1412="","",IFERROR(INDEX(Deviz!$C$5:$C$204,MATCH(C1412,Deviz!$B$5:$B$204,0)),""))</f>
        <v/>
      </c>
      <c r="E1412" s="22" t="str">
        <f>IF(C1412="","",IFERROR(INDEX(Deviz!$D$5:$D$204,MATCH(C1412,Deviz!$B$5:$B$204,0)),""))</f>
        <v/>
      </c>
      <c r="F1412" s="23" t="str">
        <f>IF(C1412="","",IFERROR(INDEX(Deviz!$F$5:$F$204,MATCH(C1412,Deviz!$B$5:$B$204,0)),""))</f>
        <v/>
      </c>
      <c r="G1412" s="24"/>
      <c r="H1412" s="23" t="str">
        <f t="shared" si="21"/>
        <v/>
      </c>
      <c r="I1412" s="20"/>
      <c r="J1412" s="25"/>
      <c r="K1412" s="26" t="str">
        <f>IF(B1412="","",TRIM(IF(AND(C1412&lt;&gt;"",D1412=""),"Cod inexistent în deviz. ","")&amp;IF(N(G1412)&lt;=0,"Lipsește cantitatea. ","")&amp;IF(I1412&lt;&gt;"Da","Neconfirmat de beneficiar. ","")&amp;IF(AND(C1412&lt;&gt;"",D1412&lt;&gt;""),IF(AND(INDEX(Deviz!$H$5:$H$204,MATCH(C1412,Deviz!$B$5:$B$204,0))="Suplimentar",INDEX(Deviz!$I$5:$I$204,MATCH(C1412,Deviz!$B$5:$B$204,0))&lt;&gt;"Da"),"Suplimentar neaprobat. ",""),"")))</f>
        <v/>
      </c>
    </row>
    <row r="1413" spans="1:11" x14ac:dyDescent="0.2">
      <c r="A1413" s="1" t="str">
        <f>IF(B1413="","",B1413&amp;"|"&amp;COUNTIF(INDEX($B:$B,5):B1413,B1413))</f>
        <v/>
      </c>
      <c r="B1413" s="20"/>
      <c r="C1413" s="20"/>
      <c r="D1413" s="21" t="str">
        <f>IF(C1413="","",IFERROR(INDEX(Deviz!$C$5:$C$204,MATCH(C1413,Deviz!$B$5:$B$204,0)),""))</f>
        <v/>
      </c>
      <c r="E1413" s="22" t="str">
        <f>IF(C1413="","",IFERROR(INDEX(Deviz!$D$5:$D$204,MATCH(C1413,Deviz!$B$5:$B$204,0)),""))</f>
        <v/>
      </c>
      <c r="F1413" s="23" t="str">
        <f>IF(C1413="","",IFERROR(INDEX(Deviz!$F$5:$F$204,MATCH(C1413,Deviz!$B$5:$B$204,0)),""))</f>
        <v/>
      </c>
      <c r="G1413" s="24"/>
      <c r="H1413" s="23" t="str">
        <f t="shared" ref="H1413:H1476" si="22">IF(OR(N(F1413)=0,N(G1413)=0),"",ROUND(F1413*G1413,2))</f>
        <v/>
      </c>
      <c r="I1413" s="20"/>
      <c r="J1413" s="25"/>
      <c r="K1413" s="26" t="str">
        <f>IF(B1413="","",TRIM(IF(AND(C1413&lt;&gt;"",D1413=""),"Cod inexistent în deviz. ","")&amp;IF(N(G1413)&lt;=0,"Lipsește cantitatea. ","")&amp;IF(I1413&lt;&gt;"Da","Neconfirmat de beneficiar. ","")&amp;IF(AND(C1413&lt;&gt;"",D1413&lt;&gt;""),IF(AND(INDEX(Deviz!$H$5:$H$204,MATCH(C1413,Deviz!$B$5:$B$204,0))="Suplimentar",INDEX(Deviz!$I$5:$I$204,MATCH(C1413,Deviz!$B$5:$B$204,0))&lt;&gt;"Da"),"Suplimentar neaprobat. ",""),"")))</f>
        <v/>
      </c>
    </row>
    <row r="1414" spans="1:11" x14ac:dyDescent="0.2">
      <c r="A1414" s="1" t="str">
        <f>IF(B1414="","",B1414&amp;"|"&amp;COUNTIF(INDEX($B:$B,5):B1414,B1414))</f>
        <v/>
      </c>
      <c r="B1414" s="20"/>
      <c r="C1414" s="20"/>
      <c r="D1414" s="21" t="str">
        <f>IF(C1414="","",IFERROR(INDEX(Deviz!$C$5:$C$204,MATCH(C1414,Deviz!$B$5:$B$204,0)),""))</f>
        <v/>
      </c>
      <c r="E1414" s="22" t="str">
        <f>IF(C1414="","",IFERROR(INDEX(Deviz!$D$5:$D$204,MATCH(C1414,Deviz!$B$5:$B$204,0)),""))</f>
        <v/>
      </c>
      <c r="F1414" s="23" t="str">
        <f>IF(C1414="","",IFERROR(INDEX(Deviz!$F$5:$F$204,MATCH(C1414,Deviz!$B$5:$B$204,0)),""))</f>
        <v/>
      </c>
      <c r="G1414" s="24"/>
      <c r="H1414" s="23" t="str">
        <f t="shared" si="22"/>
        <v/>
      </c>
      <c r="I1414" s="20"/>
      <c r="J1414" s="25"/>
      <c r="K1414" s="26" t="str">
        <f>IF(B1414="","",TRIM(IF(AND(C1414&lt;&gt;"",D1414=""),"Cod inexistent în deviz. ","")&amp;IF(N(G1414)&lt;=0,"Lipsește cantitatea. ","")&amp;IF(I1414&lt;&gt;"Da","Neconfirmat de beneficiar. ","")&amp;IF(AND(C1414&lt;&gt;"",D1414&lt;&gt;""),IF(AND(INDEX(Deviz!$H$5:$H$204,MATCH(C1414,Deviz!$B$5:$B$204,0))="Suplimentar",INDEX(Deviz!$I$5:$I$204,MATCH(C1414,Deviz!$B$5:$B$204,0))&lt;&gt;"Da"),"Suplimentar neaprobat. ",""),"")))</f>
        <v/>
      </c>
    </row>
    <row r="1415" spans="1:11" x14ac:dyDescent="0.2">
      <c r="A1415" s="1" t="str">
        <f>IF(B1415="","",B1415&amp;"|"&amp;COUNTIF(INDEX($B:$B,5):B1415,B1415))</f>
        <v/>
      </c>
      <c r="B1415" s="20"/>
      <c r="C1415" s="20"/>
      <c r="D1415" s="21" t="str">
        <f>IF(C1415="","",IFERROR(INDEX(Deviz!$C$5:$C$204,MATCH(C1415,Deviz!$B$5:$B$204,0)),""))</f>
        <v/>
      </c>
      <c r="E1415" s="22" t="str">
        <f>IF(C1415="","",IFERROR(INDEX(Deviz!$D$5:$D$204,MATCH(C1415,Deviz!$B$5:$B$204,0)),""))</f>
        <v/>
      </c>
      <c r="F1415" s="23" t="str">
        <f>IF(C1415="","",IFERROR(INDEX(Deviz!$F$5:$F$204,MATCH(C1415,Deviz!$B$5:$B$204,0)),""))</f>
        <v/>
      </c>
      <c r="G1415" s="24"/>
      <c r="H1415" s="23" t="str">
        <f t="shared" si="22"/>
        <v/>
      </c>
      <c r="I1415" s="20"/>
      <c r="J1415" s="25"/>
      <c r="K1415" s="26" t="str">
        <f>IF(B1415="","",TRIM(IF(AND(C1415&lt;&gt;"",D1415=""),"Cod inexistent în deviz. ","")&amp;IF(N(G1415)&lt;=0,"Lipsește cantitatea. ","")&amp;IF(I1415&lt;&gt;"Da","Neconfirmat de beneficiar. ","")&amp;IF(AND(C1415&lt;&gt;"",D1415&lt;&gt;""),IF(AND(INDEX(Deviz!$H$5:$H$204,MATCH(C1415,Deviz!$B$5:$B$204,0))="Suplimentar",INDEX(Deviz!$I$5:$I$204,MATCH(C1415,Deviz!$B$5:$B$204,0))&lt;&gt;"Da"),"Suplimentar neaprobat. ",""),"")))</f>
        <v/>
      </c>
    </row>
    <row r="1416" spans="1:11" x14ac:dyDescent="0.2">
      <c r="A1416" s="1" t="str">
        <f>IF(B1416="","",B1416&amp;"|"&amp;COUNTIF(INDEX($B:$B,5):B1416,B1416))</f>
        <v/>
      </c>
      <c r="B1416" s="20"/>
      <c r="C1416" s="20"/>
      <c r="D1416" s="21" t="str">
        <f>IF(C1416="","",IFERROR(INDEX(Deviz!$C$5:$C$204,MATCH(C1416,Deviz!$B$5:$B$204,0)),""))</f>
        <v/>
      </c>
      <c r="E1416" s="22" t="str">
        <f>IF(C1416="","",IFERROR(INDEX(Deviz!$D$5:$D$204,MATCH(C1416,Deviz!$B$5:$B$204,0)),""))</f>
        <v/>
      </c>
      <c r="F1416" s="23" t="str">
        <f>IF(C1416="","",IFERROR(INDEX(Deviz!$F$5:$F$204,MATCH(C1416,Deviz!$B$5:$B$204,0)),""))</f>
        <v/>
      </c>
      <c r="G1416" s="24"/>
      <c r="H1416" s="23" t="str">
        <f t="shared" si="22"/>
        <v/>
      </c>
      <c r="I1416" s="20"/>
      <c r="J1416" s="25"/>
      <c r="K1416" s="26" t="str">
        <f>IF(B1416="","",TRIM(IF(AND(C1416&lt;&gt;"",D1416=""),"Cod inexistent în deviz. ","")&amp;IF(N(G1416)&lt;=0,"Lipsește cantitatea. ","")&amp;IF(I1416&lt;&gt;"Da","Neconfirmat de beneficiar. ","")&amp;IF(AND(C1416&lt;&gt;"",D1416&lt;&gt;""),IF(AND(INDEX(Deviz!$H$5:$H$204,MATCH(C1416,Deviz!$B$5:$B$204,0))="Suplimentar",INDEX(Deviz!$I$5:$I$204,MATCH(C1416,Deviz!$B$5:$B$204,0))&lt;&gt;"Da"),"Suplimentar neaprobat. ",""),"")))</f>
        <v/>
      </c>
    </row>
    <row r="1417" spans="1:11" x14ac:dyDescent="0.2">
      <c r="A1417" s="1" t="str">
        <f>IF(B1417="","",B1417&amp;"|"&amp;COUNTIF(INDEX($B:$B,5):B1417,B1417))</f>
        <v/>
      </c>
      <c r="B1417" s="20"/>
      <c r="C1417" s="20"/>
      <c r="D1417" s="21" t="str">
        <f>IF(C1417="","",IFERROR(INDEX(Deviz!$C$5:$C$204,MATCH(C1417,Deviz!$B$5:$B$204,0)),""))</f>
        <v/>
      </c>
      <c r="E1417" s="22" t="str">
        <f>IF(C1417="","",IFERROR(INDEX(Deviz!$D$5:$D$204,MATCH(C1417,Deviz!$B$5:$B$204,0)),""))</f>
        <v/>
      </c>
      <c r="F1417" s="23" t="str">
        <f>IF(C1417="","",IFERROR(INDEX(Deviz!$F$5:$F$204,MATCH(C1417,Deviz!$B$5:$B$204,0)),""))</f>
        <v/>
      </c>
      <c r="G1417" s="24"/>
      <c r="H1417" s="23" t="str">
        <f t="shared" si="22"/>
        <v/>
      </c>
      <c r="I1417" s="20"/>
      <c r="J1417" s="25"/>
      <c r="K1417" s="26" t="str">
        <f>IF(B1417="","",TRIM(IF(AND(C1417&lt;&gt;"",D1417=""),"Cod inexistent în deviz. ","")&amp;IF(N(G1417)&lt;=0,"Lipsește cantitatea. ","")&amp;IF(I1417&lt;&gt;"Da","Neconfirmat de beneficiar. ","")&amp;IF(AND(C1417&lt;&gt;"",D1417&lt;&gt;""),IF(AND(INDEX(Deviz!$H$5:$H$204,MATCH(C1417,Deviz!$B$5:$B$204,0))="Suplimentar",INDEX(Deviz!$I$5:$I$204,MATCH(C1417,Deviz!$B$5:$B$204,0))&lt;&gt;"Da"),"Suplimentar neaprobat. ",""),"")))</f>
        <v/>
      </c>
    </row>
    <row r="1418" spans="1:11" x14ac:dyDescent="0.2">
      <c r="A1418" s="1" t="str">
        <f>IF(B1418="","",B1418&amp;"|"&amp;COUNTIF(INDEX($B:$B,5):B1418,B1418))</f>
        <v/>
      </c>
      <c r="B1418" s="20"/>
      <c r="C1418" s="20"/>
      <c r="D1418" s="21" t="str">
        <f>IF(C1418="","",IFERROR(INDEX(Deviz!$C$5:$C$204,MATCH(C1418,Deviz!$B$5:$B$204,0)),""))</f>
        <v/>
      </c>
      <c r="E1418" s="22" t="str">
        <f>IF(C1418="","",IFERROR(INDEX(Deviz!$D$5:$D$204,MATCH(C1418,Deviz!$B$5:$B$204,0)),""))</f>
        <v/>
      </c>
      <c r="F1418" s="23" t="str">
        <f>IF(C1418="","",IFERROR(INDEX(Deviz!$F$5:$F$204,MATCH(C1418,Deviz!$B$5:$B$204,0)),""))</f>
        <v/>
      </c>
      <c r="G1418" s="24"/>
      <c r="H1418" s="23" t="str">
        <f t="shared" si="22"/>
        <v/>
      </c>
      <c r="I1418" s="20"/>
      <c r="J1418" s="25"/>
      <c r="K1418" s="26" t="str">
        <f>IF(B1418="","",TRIM(IF(AND(C1418&lt;&gt;"",D1418=""),"Cod inexistent în deviz. ","")&amp;IF(N(G1418)&lt;=0,"Lipsește cantitatea. ","")&amp;IF(I1418&lt;&gt;"Da","Neconfirmat de beneficiar. ","")&amp;IF(AND(C1418&lt;&gt;"",D1418&lt;&gt;""),IF(AND(INDEX(Deviz!$H$5:$H$204,MATCH(C1418,Deviz!$B$5:$B$204,0))="Suplimentar",INDEX(Deviz!$I$5:$I$204,MATCH(C1418,Deviz!$B$5:$B$204,0))&lt;&gt;"Da"),"Suplimentar neaprobat. ",""),"")))</f>
        <v/>
      </c>
    </row>
    <row r="1419" spans="1:11" x14ac:dyDescent="0.2">
      <c r="A1419" s="1" t="str">
        <f>IF(B1419="","",B1419&amp;"|"&amp;COUNTIF(INDEX($B:$B,5):B1419,B1419))</f>
        <v/>
      </c>
      <c r="B1419" s="20"/>
      <c r="C1419" s="20"/>
      <c r="D1419" s="21" t="str">
        <f>IF(C1419="","",IFERROR(INDEX(Deviz!$C$5:$C$204,MATCH(C1419,Deviz!$B$5:$B$204,0)),""))</f>
        <v/>
      </c>
      <c r="E1419" s="22" t="str">
        <f>IF(C1419="","",IFERROR(INDEX(Deviz!$D$5:$D$204,MATCH(C1419,Deviz!$B$5:$B$204,0)),""))</f>
        <v/>
      </c>
      <c r="F1419" s="23" t="str">
        <f>IF(C1419="","",IFERROR(INDEX(Deviz!$F$5:$F$204,MATCH(C1419,Deviz!$B$5:$B$204,0)),""))</f>
        <v/>
      </c>
      <c r="G1419" s="24"/>
      <c r="H1419" s="23" t="str">
        <f t="shared" si="22"/>
        <v/>
      </c>
      <c r="I1419" s="20"/>
      <c r="J1419" s="25"/>
      <c r="K1419" s="26" t="str">
        <f>IF(B1419="","",TRIM(IF(AND(C1419&lt;&gt;"",D1419=""),"Cod inexistent în deviz. ","")&amp;IF(N(G1419)&lt;=0,"Lipsește cantitatea. ","")&amp;IF(I1419&lt;&gt;"Da","Neconfirmat de beneficiar. ","")&amp;IF(AND(C1419&lt;&gt;"",D1419&lt;&gt;""),IF(AND(INDEX(Deviz!$H$5:$H$204,MATCH(C1419,Deviz!$B$5:$B$204,0))="Suplimentar",INDEX(Deviz!$I$5:$I$204,MATCH(C1419,Deviz!$B$5:$B$204,0))&lt;&gt;"Da"),"Suplimentar neaprobat. ",""),"")))</f>
        <v/>
      </c>
    </row>
    <row r="1420" spans="1:11" x14ac:dyDescent="0.2">
      <c r="A1420" s="1" t="str">
        <f>IF(B1420="","",B1420&amp;"|"&amp;COUNTIF(INDEX($B:$B,5):B1420,B1420))</f>
        <v/>
      </c>
      <c r="B1420" s="20"/>
      <c r="C1420" s="20"/>
      <c r="D1420" s="21" t="str">
        <f>IF(C1420="","",IFERROR(INDEX(Deviz!$C$5:$C$204,MATCH(C1420,Deviz!$B$5:$B$204,0)),""))</f>
        <v/>
      </c>
      <c r="E1420" s="22" t="str">
        <f>IF(C1420="","",IFERROR(INDEX(Deviz!$D$5:$D$204,MATCH(C1420,Deviz!$B$5:$B$204,0)),""))</f>
        <v/>
      </c>
      <c r="F1420" s="23" t="str">
        <f>IF(C1420="","",IFERROR(INDEX(Deviz!$F$5:$F$204,MATCH(C1420,Deviz!$B$5:$B$204,0)),""))</f>
        <v/>
      </c>
      <c r="G1420" s="24"/>
      <c r="H1420" s="23" t="str">
        <f t="shared" si="22"/>
        <v/>
      </c>
      <c r="I1420" s="20"/>
      <c r="J1420" s="25"/>
      <c r="K1420" s="26" t="str">
        <f>IF(B1420="","",TRIM(IF(AND(C1420&lt;&gt;"",D1420=""),"Cod inexistent în deviz. ","")&amp;IF(N(G1420)&lt;=0,"Lipsește cantitatea. ","")&amp;IF(I1420&lt;&gt;"Da","Neconfirmat de beneficiar. ","")&amp;IF(AND(C1420&lt;&gt;"",D1420&lt;&gt;""),IF(AND(INDEX(Deviz!$H$5:$H$204,MATCH(C1420,Deviz!$B$5:$B$204,0))="Suplimentar",INDEX(Deviz!$I$5:$I$204,MATCH(C1420,Deviz!$B$5:$B$204,0))&lt;&gt;"Da"),"Suplimentar neaprobat. ",""),"")))</f>
        <v/>
      </c>
    </row>
    <row r="1421" spans="1:11" x14ac:dyDescent="0.2">
      <c r="A1421" s="1" t="str">
        <f>IF(B1421="","",B1421&amp;"|"&amp;COUNTIF(INDEX($B:$B,5):B1421,B1421))</f>
        <v/>
      </c>
      <c r="B1421" s="20"/>
      <c r="C1421" s="20"/>
      <c r="D1421" s="21" t="str">
        <f>IF(C1421="","",IFERROR(INDEX(Deviz!$C$5:$C$204,MATCH(C1421,Deviz!$B$5:$B$204,0)),""))</f>
        <v/>
      </c>
      <c r="E1421" s="22" t="str">
        <f>IF(C1421="","",IFERROR(INDEX(Deviz!$D$5:$D$204,MATCH(C1421,Deviz!$B$5:$B$204,0)),""))</f>
        <v/>
      </c>
      <c r="F1421" s="23" t="str">
        <f>IF(C1421="","",IFERROR(INDEX(Deviz!$F$5:$F$204,MATCH(C1421,Deviz!$B$5:$B$204,0)),""))</f>
        <v/>
      </c>
      <c r="G1421" s="24"/>
      <c r="H1421" s="23" t="str">
        <f t="shared" si="22"/>
        <v/>
      </c>
      <c r="I1421" s="20"/>
      <c r="J1421" s="25"/>
      <c r="K1421" s="26" t="str">
        <f>IF(B1421="","",TRIM(IF(AND(C1421&lt;&gt;"",D1421=""),"Cod inexistent în deviz. ","")&amp;IF(N(G1421)&lt;=0,"Lipsește cantitatea. ","")&amp;IF(I1421&lt;&gt;"Da","Neconfirmat de beneficiar. ","")&amp;IF(AND(C1421&lt;&gt;"",D1421&lt;&gt;""),IF(AND(INDEX(Deviz!$H$5:$H$204,MATCH(C1421,Deviz!$B$5:$B$204,0))="Suplimentar",INDEX(Deviz!$I$5:$I$204,MATCH(C1421,Deviz!$B$5:$B$204,0))&lt;&gt;"Da"),"Suplimentar neaprobat. ",""),"")))</f>
        <v/>
      </c>
    </row>
    <row r="1422" spans="1:11" x14ac:dyDescent="0.2">
      <c r="A1422" s="1" t="str">
        <f>IF(B1422="","",B1422&amp;"|"&amp;COUNTIF(INDEX($B:$B,5):B1422,B1422))</f>
        <v/>
      </c>
      <c r="B1422" s="20"/>
      <c r="C1422" s="20"/>
      <c r="D1422" s="21" t="str">
        <f>IF(C1422="","",IFERROR(INDEX(Deviz!$C$5:$C$204,MATCH(C1422,Deviz!$B$5:$B$204,0)),""))</f>
        <v/>
      </c>
      <c r="E1422" s="22" t="str">
        <f>IF(C1422="","",IFERROR(INDEX(Deviz!$D$5:$D$204,MATCH(C1422,Deviz!$B$5:$B$204,0)),""))</f>
        <v/>
      </c>
      <c r="F1422" s="23" t="str">
        <f>IF(C1422="","",IFERROR(INDEX(Deviz!$F$5:$F$204,MATCH(C1422,Deviz!$B$5:$B$204,0)),""))</f>
        <v/>
      </c>
      <c r="G1422" s="24"/>
      <c r="H1422" s="23" t="str">
        <f t="shared" si="22"/>
        <v/>
      </c>
      <c r="I1422" s="20"/>
      <c r="J1422" s="25"/>
      <c r="K1422" s="26" t="str">
        <f>IF(B1422="","",TRIM(IF(AND(C1422&lt;&gt;"",D1422=""),"Cod inexistent în deviz. ","")&amp;IF(N(G1422)&lt;=0,"Lipsește cantitatea. ","")&amp;IF(I1422&lt;&gt;"Da","Neconfirmat de beneficiar. ","")&amp;IF(AND(C1422&lt;&gt;"",D1422&lt;&gt;""),IF(AND(INDEX(Deviz!$H$5:$H$204,MATCH(C1422,Deviz!$B$5:$B$204,0))="Suplimentar",INDEX(Deviz!$I$5:$I$204,MATCH(C1422,Deviz!$B$5:$B$204,0))&lt;&gt;"Da"),"Suplimentar neaprobat. ",""),"")))</f>
        <v/>
      </c>
    </row>
    <row r="1423" spans="1:11" x14ac:dyDescent="0.2">
      <c r="A1423" s="1" t="str">
        <f>IF(B1423="","",B1423&amp;"|"&amp;COUNTIF(INDEX($B:$B,5):B1423,B1423))</f>
        <v/>
      </c>
      <c r="B1423" s="20"/>
      <c r="C1423" s="20"/>
      <c r="D1423" s="21" t="str">
        <f>IF(C1423="","",IFERROR(INDEX(Deviz!$C$5:$C$204,MATCH(C1423,Deviz!$B$5:$B$204,0)),""))</f>
        <v/>
      </c>
      <c r="E1423" s="22" t="str">
        <f>IF(C1423="","",IFERROR(INDEX(Deviz!$D$5:$D$204,MATCH(C1423,Deviz!$B$5:$B$204,0)),""))</f>
        <v/>
      </c>
      <c r="F1423" s="23" t="str">
        <f>IF(C1423="","",IFERROR(INDEX(Deviz!$F$5:$F$204,MATCH(C1423,Deviz!$B$5:$B$204,0)),""))</f>
        <v/>
      </c>
      <c r="G1423" s="24"/>
      <c r="H1423" s="23" t="str">
        <f t="shared" si="22"/>
        <v/>
      </c>
      <c r="I1423" s="20"/>
      <c r="J1423" s="25"/>
      <c r="K1423" s="26" t="str">
        <f>IF(B1423="","",TRIM(IF(AND(C1423&lt;&gt;"",D1423=""),"Cod inexistent în deviz. ","")&amp;IF(N(G1423)&lt;=0,"Lipsește cantitatea. ","")&amp;IF(I1423&lt;&gt;"Da","Neconfirmat de beneficiar. ","")&amp;IF(AND(C1423&lt;&gt;"",D1423&lt;&gt;""),IF(AND(INDEX(Deviz!$H$5:$H$204,MATCH(C1423,Deviz!$B$5:$B$204,0))="Suplimentar",INDEX(Deviz!$I$5:$I$204,MATCH(C1423,Deviz!$B$5:$B$204,0))&lt;&gt;"Da"),"Suplimentar neaprobat. ",""),"")))</f>
        <v/>
      </c>
    </row>
    <row r="1424" spans="1:11" x14ac:dyDescent="0.2">
      <c r="A1424" s="1" t="str">
        <f>IF(B1424="","",B1424&amp;"|"&amp;COUNTIF(INDEX($B:$B,5):B1424,B1424))</f>
        <v/>
      </c>
      <c r="B1424" s="20"/>
      <c r="C1424" s="20"/>
      <c r="D1424" s="21" t="str">
        <f>IF(C1424="","",IFERROR(INDEX(Deviz!$C$5:$C$204,MATCH(C1424,Deviz!$B$5:$B$204,0)),""))</f>
        <v/>
      </c>
      <c r="E1424" s="22" t="str">
        <f>IF(C1424="","",IFERROR(INDEX(Deviz!$D$5:$D$204,MATCH(C1424,Deviz!$B$5:$B$204,0)),""))</f>
        <v/>
      </c>
      <c r="F1424" s="23" t="str">
        <f>IF(C1424="","",IFERROR(INDEX(Deviz!$F$5:$F$204,MATCH(C1424,Deviz!$B$5:$B$204,0)),""))</f>
        <v/>
      </c>
      <c r="G1424" s="24"/>
      <c r="H1424" s="23" t="str">
        <f t="shared" si="22"/>
        <v/>
      </c>
      <c r="I1424" s="20"/>
      <c r="J1424" s="25"/>
      <c r="K1424" s="26" t="str">
        <f>IF(B1424="","",TRIM(IF(AND(C1424&lt;&gt;"",D1424=""),"Cod inexistent în deviz. ","")&amp;IF(N(G1424)&lt;=0,"Lipsește cantitatea. ","")&amp;IF(I1424&lt;&gt;"Da","Neconfirmat de beneficiar. ","")&amp;IF(AND(C1424&lt;&gt;"",D1424&lt;&gt;""),IF(AND(INDEX(Deviz!$H$5:$H$204,MATCH(C1424,Deviz!$B$5:$B$204,0))="Suplimentar",INDEX(Deviz!$I$5:$I$204,MATCH(C1424,Deviz!$B$5:$B$204,0))&lt;&gt;"Da"),"Suplimentar neaprobat. ",""),"")))</f>
        <v/>
      </c>
    </row>
    <row r="1425" spans="1:11" x14ac:dyDescent="0.2">
      <c r="A1425" s="1" t="str">
        <f>IF(B1425="","",B1425&amp;"|"&amp;COUNTIF(INDEX($B:$B,5):B1425,B1425))</f>
        <v/>
      </c>
      <c r="B1425" s="20"/>
      <c r="C1425" s="20"/>
      <c r="D1425" s="21" t="str">
        <f>IF(C1425="","",IFERROR(INDEX(Deviz!$C$5:$C$204,MATCH(C1425,Deviz!$B$5:$B$204,0)),""))</f>
        <v/>
      </c>
      <c r="E1425" s="22" t="str">
        <f>IF(C1425="","",IFERROR(INDEX(Deviz!$D$5:$D$204,MATCH(C1425,Deviz!$B$5:$B$204,0)),""))</f>
        <v/>
      </c>
      <c r="F1425" s="23" t="str">
        <f>IF(C1425="","",IFERROR(INDEX(Deviz!$F$5:$F$204,MATCH(C1425,Deviz!$B$5:$B$204,0)),""))</f>
        <v/>
      </c>
      <c r="G1425" s="24"/>
      <c r="H1425" s="23" t="str">
        <f t="shared" si="22"/>
        <v/>
      </c>
      <c r="I1425" s="20"/>
      <c r="J1425" s="25"/>
      <c r="K1425" s="26" t="str">
        <f>IF(B1425="","",TRIM(IF(AND(C1425&lt;&gt;"",D1425=""),"Cod inexistent în deviz. ","")&amp;IF(N(G1425)&lt;=0,"Lipsește cantitatea. ","")&amp;IF(I1425&lt;&gt;"Da","Neconfirmat de beneficiar. ","")&amp;IF(AND(C1425&lt;&gt;"",D1425&lt;&gt;""),IF(AND(INDEX(Deviz!$H$5:$H$204,MATCH(C1425,Deviz!$B$5:$B$204,0))="Suplimentar",INDEX(Deviz!$I$5:$I$204,MATCH(C1425,Deviz!$B$5:$B$204,0))&lt;&gt;"Da"),"Suplimentar neaprobat. ",""),"")))</f>
        <v/>
      </c>
    </row>
    <row r="1426" spans="1:11" x14ac:dyDescent="0.2">
      <c r="A1426" s="1" t="str">
        <f>IF(B1426="","",B1426&amp;"|"&amp;COUNTIF(INDEX($B:$B,5):B1426,B1426))</f>
        <v/>
      </c>
      <c r="B1426" s="20"/>
      <c r="C1426" s="20"/>
      <c r="D1426" s="21" t="str">
        <f>IF(C1426="","",IFERROR(INDEX(Deviz!$C$5:$C$204,MATCH(C1426,Deviz!$B$5:$B$204,0)),""))</f>
        <v/>
      </c>
      <c r="E1426" s="22" t="str">
        <f>IF(C1426="","",IFERROR(INDEX(Deviz!$D$5:$D$204,MATCH(C1426,Deviz!$B$5:$B$204,0)),""))</f>
        <v/>
      </c>
      <c r="F1426" s="23" t="str">
        <f>IF(C1426="","",IFERROR(INDEX(Deviz!$F$5:$F$204,MATCH(C1426,Deviz!$B$5:$B$204,0)),""))</f>
        <v/>
      </c>
      <c r="G1426" s="24"/>
      <c r="H1426" s="23" t="str">
        <f t="shared" si="22"/>
        <v/>
      </c>
      <c r="I1426" s="20"/>
      <c r="J1426" s="25"/>
      <c r="K1426" s="26" t="str">
        <f>IF(B1426="","",TRIM(IF(AND(C1426&lt;&gt;"",D1426=""),"Cod inexistent în deviz. ","")&amp;IF(N(G1426)&lt;=0,"Lipsește cantitatea. ","")&amp;IF(I1426&lt;&gt;"Da","Neconfirmat de beneficiar. ","")&amp;IF(AND(C1426&lt;&gt;"",D1426&lt;&gt;""),IF(AND(INDEX(Deviz!$H$5:$H$204,MATCH(C1426,Deviz!$B$5:$B$204,0))="Suplimentar",INDEX(Deviz!$I$5:$I$204,MATCH(C1426,Deviz!$B$5:$B$204,0))&lt;&gt;"Da"),"Suplimentar neaprobat. ",""),"")))</f>
        <v/>
      </c>
    </row>
    <row r="1427" spans="1:11" x14ac:dyDescent="0.2">
      <c r="A1427" s="1" t="str">
        <f>IF(B1427="","",B1427&amp;"|"&amp;COUNTIF(INDEX($B:$B,5):B1427,B1427))</f>
        <v/>
      </c>
      <c r="B1427" s="20"/>
      <c r="C1427" s="20"/>
      <c r="D1427" s="21" t="str">
        <f>IF(C1427="","",IFERROR(INDEX(Deviz!$C$5:$C$204,MATCH(C1427,Deviz!$B$5:$B$204,0)),""))</f>
        <v/>
      </c>
      <c r="E1427" s="22" t="str">
        <f>IF(C1427="","",IFERROR(INDEX(Deviz!$D$5:$D$204,MATCH(C1427,Deviz!$B$5:$B$204,0)),""))</f>
        <v/>
      </c>
      <c r="F1427" s="23" t="str">
        <f>IF(C1427="","",IFERROR(INDEX(Deviz!$F$5:$F$204,MATCH(C1427,Deviz!$B$5:$B$204,0)),""))</f>
        <v/>
      </c>
      <c r="G1427" s="24"/>
      <c r="H1427" s="23" t="str">
        <f t="shared" si="22"/>
        <v/>
      </c>
      <c r="I1427" s="20"/>
      <c r="J1427" s="25"/>
      <c r="K1427" s="26" t="str">
        <f>IF(B1427="","",TRIM(IF(AND(C1427&lt;&gt;"",D1427=""),"Cod inexistent în deviz. ","")&amp;IF(N(G1427)&lt;=0,"Lipsește cantitatea. ","")&amp;IF(I1427&lt;&gt;"Da","Neconfirmat de beneficiar. ","")&amp;IF(AND(C1427&lt;&gt;"",D1427&lt;&gt;""),IF(AND(INDEX(Deviz!$H$5:$H$204,MATCH(C1427,Deviz!$B$5:$B$204,0))="Suplimentar",INDEX(Deviz!$I$5:$I$204,MATCH(C1427,Deviz!$B$5:$B$204,0))&lt;&gt;"Da"),"Suplimentar neaprobat. ",""),"")))</f>
        <v/>
      </c>
    </row>
    <row r="1428" spans="1:11" x14ac:dyDescent="0.2">
      <c r="A1428" s="1" t="str">
        <f>IF(B1428="","",B1428&amp;"|"&amp;COUNTIF(INDEX($B:$B,5):B1428,B1428))</f>
        <v/>
      </c>
      <c r="B1428" s="20"/>
      <c r="C1428" s="20"/>
      <c r="D1428" s="21" t="str">
        <f>IF(C1428="","",IFERROR(INDEX(Deviz!$C$5:$C$204,MATCH(C1428,Deviz!$B$5:$B$204,0)),""))</f>
        <v/>
      </c>
      <c r="E1428" s="22" t="str">
        <f>IF(C1428="","",IFERROR(INDEX(Deviz!$D$5:$D$204,MATCH(C1428,Deviz!$B$5:$B$204,0)),""))</f>
        <v/>
      </c>
      <c r="F1428" s="23" t="str">
        <f>IF(C1428="","",IFERROR(INDEX(Deviz!$F$5:$F$204,MATCH(C1428,Deviz!$B$5:$B$204,0)),""))</f>
        <v/>
      </c>
      <c r="G1428" s="24"/>
      <c r="H1428" s="23" t="str">
        <f t="shared" si="22"/>
        <v/>
      </c>
      <c r="I1428" s="20"/>
      <c r="J1428" s="25"/>
      <c r="K1428" s="26" t="str">
        <f>IF(B1428="","",TRIM(IF(AND(C1428&lt;&gt;"",D1428=""),"Cod inexistent în deviz. ","")&amp;IF(N(G1428)&lt;=0,"Lipsește cantitatea. ","")&amp;IF(I1428&lt;&gt;"Da","Neconfirmat de beneficiar. ","")&amp;IF(AND(C1428&lt;&gt;"",D1428&lt;&gt;""),IF(AND(INDEX(Deviz!$H$5:$H$204,MATCH(C1428,Deviz!$B$5:$B$204,0))="Suplimentar",INDEX(Deviz!$I$5:$I$204,MATCH(C1428,Deviz!$B$5:$B$204,0))&lt;&gt;"Da"),"Suplimentar neaprobat. ",""),"")))</f>
        <v/>
      </c>
    </row>
    <row r="1429" spans="1:11" x14ac:dyDescent="0.2">
      <c r="A1429" s="1" t="str">
        <f>IF(B1429="","",B1429&amp;"|"&amp;COUNTIF(INDEX($B:$B,5):B1429,B1429))</f>
        <v/>
      </c>
      <c r="B1429" s="20"/>
      <c r="C1429" s="20"/>
      <c r="D1429" s="21" t="str">
        <f>IF(C1429="","",IFERROR(INDEX(Deviz!$C$5:$C$204,MATCH(C1429,Deviz!$B$5:$B$204,0)),""))</f>
        <v/>
      </c>
      <c r="E1429" s="22" t="str">
        <f>IF(C1429="","",IFERROR(INDEX(Deviz!$D$5:$D$204,MATCH(C1429,Deviz!$B$5:$B$204,0)),""))</f>
        <v/>
      </c>
      <c r="F1429" s="23" t="str">
        <f>IF(C1429="","",IFERROR(INDEX(Deviz!$F$5:$F$204,MATCH(C1429,Deviz!$B$5:$B$204,0)),""))</f>
        <v/>
      </c>
      <c r="G1429" s="24"/>
      <c r="H1429" s="23" t="str">
        <f t="shared" si="22"/>
        <v/>
      </c>
      <c r="I1429" s="20"/>
      <c r="J1429" s="25"/>
      <c r="K1429" s="26" t="str">
        <f>IF(B1429="","",TRIM(IF(AND(C1429&lt;&gt;"",D1429=""),"Cod inexistent în deviz. ","")&amp;IF(N(G1429)&lt;=0,"Lipsește cantitatea. ","")&amp;IF(I1429&lt;&gt;"Da","Neconfirmat de beneficiar. ","")&amp;IF(AND(C1429&lt;&gt;"",D1429&lt;&gt;""),IF(AND(INDEX(Deviz!$H$5:$H$204,MATCH(C1429,Deviz!$B$5:$B$204,0))="Suplimentar",INDEX(Deviz!$I$5:$I$204,MATCH(C1429,Deviz!$B$5:$B$204,0))&lt;&gt;"Da"),"Suplimentar neaprobat. ",""),"")))</f>
        <v/>
      </c>
    </row>
    <row r="1430" spans="1:11" x14ac:dyDescent="0.2">
      <c r="A1430" s="1" t="str">
        <f>IF(B1430="","",B1430&amp;"|"&amp;COUNTIF(INDEX($B:$B,5):B1430,B1430))</f>
        <v/>
      </c>
      <c r="B1430" s="20"/>
      <c r="C1430" s="20"/>
      <c r="D1430" s="21" t="str">
        <f>IF(C1430="","",IFERROR(INDEX(Deviz!$C$5:$C$204,MATCH(C1430,Deviz!$B$5:$B$204,0)),""))</f>
        <v/>
      </c>
      <c r="E1430" s="22" t="str">
        <f>IF(C1430="","",IFERROR(INDEX(Deviz!$D$5:$D$204,MATCH(C1430,Deviz!$B$5:$B$204,0)),""))</f>
        <v/>
      </c>
      <c r="F1430" s="23" t="str">
        <f>IF(C1430="","",IFERROR(INDEX(Deviz!$F$5:$F$204,MATCH(C1430,Deviz!$B$5:$B$204,0)),""))</f>
        <v/>
      </c>
      <c r="G1430" s="24"/>
      <c r="H1430" s="23" t="str">
        <f t="shared" si="22"/>
        <v/>
      </c>
      <c r="I1430" s="20"/>
      <c r="J1430" s="25"/>
      <c r="K1430" s="26" t="str">
        <f>IF(B1430="","",TRIM(IF(AND(C1430&lt;&gt;"",D1430=""),"Cod inexistent în deviz. ","")&amp;IF(N(G1430)&lt;=0,"Lipsește cantitatea. ","")&amp;IF(I1430&lt;&gt;"Da","Neconfirmat de beneficiar. ","")&amp;IF(AND(C1430&lt;&gt;"",D1430&lt;&gt;""),IF(AND(INDEX(Deviz!$H$5:$H$204,MATCH(C1430,Deviz!$B$5:$B$204,0))="Suplimentar",INDEX(Deviz!$I$5:$I$204,MATCH(C1430,Deviz!$B$5:$B$204,0))&lt;&gt;"Da"),"Suplimentar neaprobat. ",""),"")))</f>
        <v/>
      </c>
    </row>
    <row r="1431" spans="1:11" x14ac:dyDescent="0.2">
      <c r="A1431" s="1" t="str">
        <f>IF(B1431="","",B1431&amp;"|"&amp;COUNTIF(INDEX($B:$B,5):B1431,B1431))</f>
        <v/>
      </c>
      <c r="B1431" s="20"/>
      <c r="C1431" s="20"/>
      <c r="D1431" s="21" t="str">
        <f>IF(C1431="","",IFERROR(INDEX(Deviz!$C$5:$C$204,MATCH(C1431,Deviz!$B$5:$B$204,0)),""))</f>
        <v/>
      </c>
      <c r="E1431" s="22" t="str">
        <f>IF(C1431="","",IFERROR(INDEX(Deviz!$D$5:$D$204,MATCH(C1431,Deviz!$B$5:$B$204,0)),""))</f>
        <v/>
      </c>
      <c r="F1431" s="23" t="str">
        <f>IF(C1431="","",IFERROR(INDEX(Deviz!$F$5:$F$204,MATCH(C1431,Deviz!$B$5:$B$204,0)),""))</f>
        <v/>
      </c>
      <c r="G1431" s="24"/>
      <c r="H1431" s="23" t="str">
        <f t="shared" si="22"/>
        <v/>
      </c>
      <c r="I1431" s="20"/>
      <c r="J1431" s="25"/>
      <c r="K1431" s="26" t="str">
        <f>IF(B1431="","",TRIM(IF(AND(C1431&lt;&gt;"",D1431=""),"Cod inexistent în deviz. ","")&amp;IF(N(G1431)&lt;=0,"Lipsește cantitatea. ","")&amp;IF(I1431&lt;&gt;"Da","Neconfirmat de beneficiar. ","")&amp;IF(AND(C1431&lt;&gt;"",D1431&lt;&gt;""),IF(AND(INDEX(Deviz!$H$5:$H$204,MATCH(C1431,Deviz!$B$5:$B$204,0))="Suplimentar",INDEX(Deviz!$I$5:$I$204,MATCH(C1431,Deviz!$B$5:$B$204,0))&lt;&gt;"Da"),"Suplimentar neaprobat. ",""),"")))</f>
        <v/>
      </c>
    </row>
    <row r="1432" spans="1:11" x14ac:dyDescent="0.2">
      <c r="A1432" s="1" t="str">
        <f>IF(B1432="","",B1432&amp;"|"&amp;COUNTIF(INDEX($B:$B,5):B1432,B1432))</f>
        <v/>
      </c>
      <c r="B1432" s="20"/>
      <c r="C1432" s="20"/>
      <c r="D1432" s="21" t="str">
        <f>IF(C1432="","",IFERROR(INDEX(Deviz!$C$5:$C$204,MATCH(C1432,Deviz!$B$5:$B$204,0)),""))</f>
        <v/>
      </c>
      <c r="E1432" s="22" t="str">
        <f>IF(C1432="","",IFERROR(INDEX(Deviz!$D$5:$D$204,MATCH(C1432,Deviz!$B$5:$B$204,0)),""))</f>
        <v/>
      </c>
      <c r="F1432" s="23" t="str">
        <f>IF(C1432="","",IFERROR(INDEX(Deviz!$F$5:$F$204,MATCH(C1432,Deviz!$B$5:$B$204,0)),""))</f>
        <v/>
      </c>
      <c r="G1432" s="24"/>
      <c r="H1432" s="23" t="str">
        <f t="shared" si="22"/>
        <v/>
      </c>
      <c r="I1432" s="20"/>
      <c r="J1432" s="25"/>
      <c r="K1432" s="26" t="str">
        <f>IF(B1432="","",TRIM(IF(AND(C1432&lt;&gt;"",D1432=""),"Cod inexistent în deviz. ","")&amp;IF(N(G1432)&lt;=0,"Lipsește cantitatea. ","")&amp;IF(I1432&lt;&gt;"Da","Neconfirmat de beneficiar. ","")&amp;IF(AND(C1432&lt;&gt;"",D1432&lt;&gt;""),IF(AND(INDEX(Deviz!$H$5:$H$204,MATCH(C1432,Deviz!$B$5:$B$204,0))="Suplimentar",INDEX(Deviz!$I$5:$I$204,MATCH(C1432,Deviz!$B$5:$B$204,0))&lt;&gt;"Da"),"Suplimentar neaprobat. ",""),"")))</f>
        <v/>
      </c>
    </row>
    <row r="1433" spans="1:11" x14ac:dyDescent="0.2">
      <c r="A1433" s="1" t="str">
        <f>IF(B1433="","",B1433&amp;"|"&amp;COUNTIF(INDEX($B:$B,5):B1433,B1433))</f>
        <v/>
      </c>
      <c r="B1433" s="20"/>
      <c r="C1433" s="20"/>
      <c r="D1433" s="21" t="str">
        <f>IF(C1433="","",IFERROR(INDEX(Deviz!$C$5:$C$204,MATCH(C1433,Deviz!$B$5:$B$204,0)),""))</f>
        <v/>
      </c>
      <c r="E1433" s="22" t="str">
        <f>IF(C1433="","",IFERROR(INDEX(Deviz!$D$5:$D$204,MATCH(C1433,Deviz!$B$5:$B$204,0)),""))</f>
        <v/>
      </c>
      <c r="F1433" s="23" t="str">
        <f>IF(C1433="","",IFERROR(INDEX(Deviz!$F$5:$F$204,MATCH(C1433,Deviz!$B$5:$B$204,0)),""))</f>
        <v/>
      </c>
      <c r="G1433" s="24"/>
      <c r="H1433" s="23" t="str">
        <f t="shared" si="22"/>
        <v/>
      </c>
      <c r="I1433" s="20"/>
      <c r="J1433" s="25"/>
      <c r="K1433" s="26" t="str">
        <f>IF(B1433="","",TRIM(IF(AND(C1433&lt;&gt;"",D1433=""),"Cod inexistent în deviz. ","")&amp;IF(N(G1433)&lt;=0,"Lipsește cantitatea. ","")&amp;IF(I1433&lt;&gt;"Da","Neconfirmat de beneficiar. ","")&amp;IF(AND(C1433&lt;&gt;"",D1433&lt;&gt;""),IF(AND(INDEX(Deviz!$H$5:$H$204,MATCH(C1433,Deviz!$B$5:$B$204,0))="Suplimentar",INDEX(Deviz!$I$5:$I$204,MATCH(C1433,Deviz!$B$5:$B$204,0))&lt;&gt;"Da"),"Suplimentar neaprobat. ",""),"")))</f>
        <v/>
      </c>
    </row>
    <row r="1434" spans="1:11" x14ac:dyDescent="0.2">
      <c r="A1434" s="1" t="str">
        <f>IF(B1434="","",B1434&amp;"|"&amp;COUNTIF(INDEX($B:$B,5):B1434,B1434))</f>
        <v/>
      </c>
      <c r="B1434" s="20"/>
      <c r="C1434" s="20"/>
      <c r="D1434" s="21" t="str">
        <f>IF(C1434="","",IFERROR(INDEX(Deviz!$C$5:$C$204,MATCH(C1434,Deviz!$B$5:$B$204,0)),""))</f>
        <v/>
      </c>
      <c r="E1434" s="22" t="str">
        <f>IF(C1434="","",IFERROR(INDEX(Deviz!$D$5:$D$204,MATCH(C1434,Deviz!$B$5:$B$204,0)),""))</f>
        <v/>
      </c>
      <c r="F1434" s="23" t="str">
        <f>IF(C1434="","",IFERROR(INDEX(Deviz!$F$5:$F$204,MATCH(C1434,Deviz!$B$5:$B$204,0)),""))</f>
        <v/>
      </c>
      <c r="G1434" s="24"/>
      <c r="H1434" s="23" t="str">
        <f t="shared" si="22"/>
        <v/>
      </c>
      <c r="I1434" s="20"/>
      <c r="J1434" s="25"/>
      <c r="K1434" s="26" t="str">
        <f>IF(B1434="","",TRIM(IF(AND(C1434&lt;&gt;"",D1434=""),"Cod inexistent în deviz. ","")&amp;IF(N(G1434)&lt;=0,"Lipsește cantitatea. ","")&amp;IF(I1434&lt;&gt;"Da","Neconfirmat de beneficiar. ","")&amp;IF(AND(C1434&lt;&gt;"",D1434&lt;&gt;""),IF(AND(INDEX(Deviz!$H$5:$H$204,MATCH(C1434,Deviz!$B$5:$B$204,0))="Suplimentar",INDEX(Deviz!$I$5:$I$204,MATCH(C1434,Deviz!$B$5:$B$204,0))&lt;&gt;"Da"),"Suplimentar neaprobat. ",""),"")))</f>
        <v/>
      </c>
    </row>
    <row r="1435" spans="1:11" x14ac:dyDescent="0.2">
      <c r="A1435" s="1" t="str">
        <f>IF(B1435="","",B1435&amp;"|"&amp;COUNTIF(INDEX($B:$B,5):B1435,B1435))</f>
        <v/>
      </c>
      <c r="B1435" s="20"/>
      <c r="C1435" s="20"/>
      <c r="D1435" s="21" t="str">
        <f>IF(C1435="","",IFERROR(INDEX(Deviz!$C$5:$C$204,MATCH(C1435,Deviz!$B$5:$B$204,0)),""))</f>
        <v/>
      </c>
      <c r="E1435" s="22" t="str">
        <f>IF(C1435="","",IFERROR(INDEX(Deviz!$D$5:$D$204,MATCH(C1435,Deviz!$B$5:$B$204,0)),""))</f>
        <v/>
      </c>
      <c r="F1435" s="23" t="str">
        <f>IF(C1435="","",IFERROR(INDEX(Deviz!$F$5:$F$204,MATCH(C1435,Deviz!$B$5:$B$204,0)),""))</f>
        <v/>
      </c>
      <c r="G1435" s="24"/>
      <c r="H1435" s="23" t="str">
        <f t="shared" si="22"/>
        <v/>
      </c>
      <c r="I1435" s="20"/>
      <c r="J1435" s="25"/>
      <c r="K1435" s="26" t="str">
        <f>IF(B1435="","",TRIM(IF(AND(C1435&lt;&gt;"",D1435=""),"Cod inexistent în deviz. ","")&amp;IF(N(G1435)&lt;=0,"Lipsește cantitatea. ","")&amp;IF(I1435&lt;&gt;"Da","Neconfirmat de beneficiar. ","")&amp;IF(AND(C1435&lt;&gt;"",D1435&lt;&gt;""),IF(AND(INDEX(Deviz!$H$5:$H$204,MATCH(C1435,Deviz!$B$5:$B$204,0))="Suplimentar",INDEX(Deviz!$I$5:$I$204,MATCH(C1435,Deviz!$B$5:$B$204,0))&lt;&gt;"Da"),"Suplimentar neaprobat. ",""),"")))</f>
        <v/>
      </c>
    </row>
    <row r="1436" spans="1:11" x14ac:dyDescent="0.2">
      <c r="A1436" s="1" t="str">
        <f>IF(B1436="","",B1436&amp;"|"&amp;COUNTIF(INDEX($B:$B,5):B1436,B1436))</f>
        <v/>
      </c>
      <c r="B1436" s="20"/>
      <c r="C1436" s="20"/>
      <c r="D1436" s="21" t="str">
        <f>IF(C1436="","",IFERROR(INDEX(Deviz!$C$5:$C$204,MATCH(C1436,Deviz!$B$5:$B$204,0)),""))</f>
        <v/>
      </c>
      <c r="E1436" s="22" t="str">
        <f>IF(C1436="","",IFERROR(INDEX(Deviz!$D$5:$D$204,MATCH(C1436,Deviz!$B$5:$B$204,0)),""))</f>
        <v/>
      </c>
      <c r="F1436" s="23" t="str">
        <f>IF(C1436="","",IFERROR(INDEX(Deviz!$F$5:$F$204,MATCH(C1436,Deviz!$B$5:$B$204,0)),""))</f>
        <v/>
      </c>
      <c r="G1436" s="24"/>
      <c r="H1436" s="23" t="str">
        <f t="shared" si="22"/>
        <v/>
      </c>
      <c r="I1436" s="20"/>
      <c r="J1436" s="25"/>
      <c r="K1436" s="26" t="str">
        <f>IF(B1436="","",TRIM(IF(AND(C1436&lt;&gt;"",D1436=""),"Cod inexistent în deviz. ","")&amp;IF(N(G1436)&lt;=0,"Lipsește cantitatea. ","")&amp;IF(I1436&lt;&gt;"Da","Neconfirmat de beneficiar. ","")&amp;IF(AND(C1436&lt;&gt;"",D1436&lt;&gt;""),IF(AND(INDEX(Deviz!$H$5:$H$204,MATCH(C1436,Deviz!$B$5:$B$204,0))="Suplimentar",INDEX(Deviz!$I$5:$I$204,MATCH(C1436,Deviz!$B$5:$B$204,0))&lt;&gt;"Da"),"Suplimentar neaprobat. ",""),"")))</f>
        <v/>
      </c>
    </row>
    <row r="1437" spans="1:11" x14ac:dyDescent="0.2">
      <c r="A1437" s="1" t="str">
        <f>IF(B1437="","",B1437&amp;"|"&amp;COUNTIF(INDEX($B:$B,5):B1437,B1437))</f>
        <v/>
      </c>
      <c r="B1437" s="20"/>
      <c r="C1437" s="20"/>
      <c r="D1437" s="21" t="str">
        <f>IF(C1437="","",IFERROR(INDEX(Deviz!$C$5:$C$204,MATCH(C1437,Deviz!$B$5:$B$204,0)),""))</f>
        <v/>
      </c>
      <c r="E1437" s="22" t="str">
        <f>IF(C1437="","",IFERROR(INDEX(Deviz!$D$5:$D$204,MATCH(C1437,Deviz!$B$5:$B$204,0)),""))</f>
        <v/>
      </c>
      <c r="F1437" s="23" t="str">
        <f>IF(C1437="","",IFERROR(INDEX(Deviz!$F$5:$F$204,MATCH(C1437,Deviz!$B$5:$B$204,0)),""))</f>
        <v/>
      </c>
      <c r="G1437" s="24"/>
      <c r="H1437" s="23" t="str">
        <f t="shared" si="22"/>
        <v/>
      </c>
      <c r="I1437" s="20"/>
      <c r="J1437" s="25"/>
      <c r="K1437" s="26" t="str">
        <f>IF(B1437="","",TRIM(IF(AND(C1437&lt;&gt;"",D1437=""),"Cod inexistent în deviz. ","")&amp;IF(N(G1437)&lt;=0,"Lipsește cantitatea. ","")&amp;IF(I1437&lt;&gt;"Da","Neconfirmat de beneficiar. ","")&amp;IF(AND(C1437&lt;&gt;"",D1437&lt;&gt;""),IF(AND(INDEX(Deviz!$H$5:$H$204,MATCH(C1437,Deviz!$B$5:$B$204,0))="Suplimentar",INDEX(Deviz!$I$5:$I$204,MATCH(C1437,Deviz!$B$5:$B$204,0))&lt;&gt;"Da"),"Suplimentar neaprobat. ",""),"")))</f>
        <v/>
      </c>
    </row>
    <row r="1438" spans="1:11" x14ac:dyDescent="0.2">
      <c r="A1438" s="1" t="str">
        <f>IF(B1438="","",B1438&amp;"|"&amp;COUNTIF(INDEX($B:$B,5):B1438,B1438))</f>
        <v/>
      </c>
      <c r="B1438" s="20"/>
      <c r="C1438" s="20"/>
      <c r="D1438" s="21" t="str">
        <f>IF(C1438="","",IFERROR(INDEX(Deviz!$C$5:$C$204,MATCH(C1438,Deviz!$B$5:$B$204,0)),""))</f>
        <v/>
      </c>
      <c r="E1438" s="22" t="str">
        <f>IF(C1438="","",IFERROR(INDEX(Deviz!$D$5:$D$204,MATCH(C1438,Deviz!$B$5:$B$204,0)),""))</f>
        <v/>
      </c>
      <c r="F1438" s="23" t="str">
        <f>IF(C1438="","",IFERROR(INDEX(Deviz!$F$5:$F$204,MATCH(C1438,Deviz!$B$5:$B$204,0)),""))</f>
        <v/>
      </c>
      <c r="G1438" s="24"/>
      <c r="H1438" s="23" t="str">
        <f t="shared" si="22"/>
        <v/>
      </c>
      <c r="I1438" s="20"/>
      <c r="J1438" s="25"/>
      <c r="K1438" s="26" t="str">
        <f>IF(B1438="","",TRIM(IF(AND(C1438&lt;&gt;"",D1438=""),"Cod inexistent în deviz. ","")&amp;IF(N(G1438)&lt;=0,"Lipsește cantitatea. ","")&amp;IF(I1438&lt;&gt;"Da","Neconfirmat de beneficiar. ","")&amp;IF(AND(C1438&lt;&gt;"",D1438&lt;&gt;""),IF(AND(INDEX(Deviz!$H$5:$H$204,MATCH(C1438,Deviz!$B$5:$B$204,0))="Suplimentar",INDEX(Deviz!$I$5:$I$204,MATCH(C1438,Deviz!$B$5:$B$204,0))&lt;&gt;"Da"),"Suplimentar neaprobat. ",""),"")))</f>
        <v/>
      </c>
    </row>
    <row r="1439" spans="1:11" x14ac:dyDescent="0.2">
      <c r="A1439" s="1" t="str">
        <f>IF(B1439="","",B1439&amp;"|"&amp;COUNTIF(INDEX($B:$B,5):B1439,B1439))</f>
        <v/>
      </c>
      <c r="B1439" s="20"/>
      <c r="C1439" s="20"/>
      <c r="D1439" s="21" t="str">
        <f>IF(C1439="","",IFERROR(INDEX(Deviz!$C$5:$C$204,MATCH(C1439,Deviz!$B$5:$B$204,0)),""))</f>
        <v/>
      </c>
      <c r="E1439" s="22" t="str">
        <f>IF(C1439="","",IFERROR(INDEX(Deviz!$D$5:$D$204,MATCH(C1439,Deviz!$B$5:$B$204,0)),""))</f>
        <v/>
      </c>
      <c r="F1439" s="23" t="str">
        <f>IF(C1439="","",IFERROR(INDEX(Deviz!$F$5:$F$204,MATCH(C1439,Deviz!$B$5:$B$204,0)),""))</f>
        <v/>
      </c>
      <c r="G1439" s="24"/>
      <c r="H1439" s="23" t="str">
        <f t="shared" si="22"/>
        <v/>
      </c>
      <c r="I1439" s="20"/>
      <c r="J1439" s="25"/>
      <c r="K1439" s="26" t="str">
        <f>IF(B1439="","",TRIM(IF(AND(C1439&lt;&gt;"",D1439=""),"Cod inexistent în deviz. ","")&amp;IF(N(G1439)&lt;=0,"Lipsește cantitatea. ","")&amp;IF(I1439&lt;&gt;"Da","Neconfirmat de beneficiar. ","")&amp;IF(AND(C1439&lt;&gt;"",D1439&lt;&gt;""),IF(AND(INDEX(Deviz!$H$5:$H$204,MATCH(C1439,Deviz!$B$5:$B$204,0))="Suplimentar",INDEX(Deviz!$I$5:$I$204,MATCH(C1439,Deviz!$B$5:$B$204,0))&lt;&gt;"Da"),"Suplimentar neaprobat. ",""),"")))</f>
        <v/>
      </c>
    </row>
    <row r="1440" spans="1:11" x14ac:dyDescent="0.2">
      <c r="A1440" s="1" t="str">
        <f>IF(B1440="","",B1440&amp;"|"&amp;COUNTIF(INDEX($B:$B,5):B1440,B1440))</f>
        <v/>
      </c>
      <c r="B1440" s="20"/>
      <c r="C1440" s="20"/>
      <c r="D1440" s="21" t="str">
        <f>IF(C1440="","",IFERROR(INDEX(Deviz!$C$5:$C$204,MATCH(C1440,Deviz!$B$5:$B$204,0)),""))</f>
        <v/>
      </c>
      <c r="E1440" s="22" t="str">
        <f>IF(C1440="","",IFERROR(INDEX(Deviz!$D$5:$D$204,MATCH(C1440,Deviz!$B$5:$B$204,0)),""))</f>
        <v/>
      </c>
      <c r="F1440" s="23" t="str">
        <f>IF(C1440="","",IFERROR(INDEX(Deviz!$F$5:$F$204,MATCH(C1440,Deviz!$B$5:$B$204,0)),""))</f>
        <v/>
      </c>
      <c r="G1440" s="24"/>
      <c r="H1440" s="23" t="str">
        <f t="shared" si="22"/>
        <v/>
      </c>
      <c r="I1440" s="20"/>
      <c r="J1440" s="25"/>
      <c r="K1440" s="26" t="str">
        <f>IF(B1440="","",TRIM(IF(AND(C1440&lt;&gt;"",D1440=""),"Cod inexistent în deviz. ","")&amp;IF(N(G1440)&lt;=0,"Lipsește cantitatea. ","")&amp;IF(I1440&lt;&gt;"Da","Neconfirmat de beneficiar. ","")&amp;IF(AND(C1440&lt;&gt;"",D1440&lt;&gt;""),IF(AND(INDEX(Deviz!$H$5:$H$204,MATCH(C1440,Deviz!$B$5:$B$204,0))="Suplimentar",INDEX(Deviz!$I$5:$I$204,MATCH(C1440,Deviz!$B$5:$B$204,0))&lt;&gt;"Da"),"Suplimentar neaprobat. ",""),"")))</f>
        <v/>
      </c>
    </row>
    <row r="1441" spans="1:11" x14ac:dyDescent="0.2">
      <c r="A1441" s="1" t="str">
        <f>IF(B1441="","",B1441&amp;"|"&amp;COUNTIF(INDEX($B:$B,5):B1441,B1441))</f>
        <v/>
      </c>
      <c r="B1441" s="20"/>
      <c r="C1441" s="20"/>
      <c r="D1441" s="21" t="str">
        <f>IF(C1441="","",IFERROR(INDEX(Deviz!$C$5:$C$204,MATCH(C1441,Deviz!$B$5:$B$204,0)),""))</f>
        <v/>
      </c>
      <c r="E1441" s="22" t="str">
        <f>IF(C1441="","",IFERROR(INDEX(Deviz!$D$5:$D$204,MATCH(C1441,Deviz!$B$5:$B$204,0)),""))</f>
        <v/>
      </c>
      <c r="F1441" s="23" t="str">
        <f>IF(C1441="","",IFERROR(INDEX(Deviz!$F$5:$F$204,MATCH(C1441,Deviz!$B$5:$B$204,0)),""))</f>
        <v/>
      </c>
      <c r="G1441" s="24"/>
      <c r="H1441" s="23" t="str">
        <f t="shared" si="22"/>
        <v/>
      </c>
      <c r="I1441" s="20"/>
      <c r="J1441" s="25"/>
      <c r="K1441" s="26" t="str">
        <f>IF(B1441="","",TRIM(IF(AND(C1441&lt;&gt;"",D1441=""),"Cod inexistent în deviz. ","")&amp;IF(N(G1441)&lt;=0,"Lipsește cantitatea. ","")&amp;IF(I1441&lt;&gt;"Da","Neconfirmat de beneficiar. ","")&amp;IF(AND(C1441&lt;&gt;"",D1441&lt;&gt;""),IF(AND(INDEX(Deviz!$H$5:$H$204,MATCH(C1441,Deviz!$B$5:$B$204,0))="Suplimentar",INDEX(Deviz!$I$5:$I$204,MATCH(C1441,Deviz!$B$5:$B$204,0))&lt;&gt;"Da"),"Suplimentar neaprobat. ",""),"")))</f>
        <v/>
      </c>
    </row>
    <row r="1442" spans="1:11" x14ac:dyDescent="0.2">
      <c r="A1442" s="1" t="str">
        <f>IF(B1442="","",B1442&amp;"|"&amp;COUNTIF(INDEX($B:$B,5):B1442,B1442))</f>
        <v/>
      </c>
      <c r="B1442" s="20"/>
      <c r="C1442" s="20"/>
      <c r="D1442" s="21" t="str">
        <f>IF(C1442="","",IFERROR(INDEX(Deviz!$C$5:$C$204,MATCH(C1442,Deviz!$B$5:$B$204,0)),""))</f>
        <v/>
      </c>
      <c r="E1442" s="22" t="str">
        <f>IF(C1442="","",IFERROR(INDEX(Deviz!$D$5:$D$204,MATCH(C1442,Deviz!$B$5:$B$204,0)),""))</f>
        <v/>
      </c>
      <c r="F1442" s="23" t="str">
        <f>IF(C1442="","",IFERROR(INDEX(Deviz!$F$5:$F$204,MATCH(C1442,Deviz!$B$5:$B$204,0)),""))</f>
        <v/>
      </c>
      <c r="G1442" s="24"/>
      <c r="H1442" s="23" t="str">
        <f t="shared" si="22"/>
        <v/>
      </c>
      <c r="I1442" s="20"/>
      <c r="J1442" s="25"/>
      <c r="K1442" s="26" t="str">
        <f>IF(B1442="","",TRIM(IF(AND(C1442&lt;&gt;"",D1442=""),"Cod inexistent în deviz. ","")&amp;IF(N(G1442)&lt;=0,"Lipsește cantitatea. ","")&amp;IF(I1442&lt;&gt;"Da","Neconfirmat de beneficiar. ","")&amp;IF(AND(C1442&lt;&gt;"",D1442&lt;&gt;""),IF(AND(INDEX(Deviz!$H$5:$H$204,MATCH(C1442,Deviz!$B$5:$B$204,0))="Suplimentar",INDEX(Deviz!$I$5:$I$204,MATCH(C1442,Deviz!$B$5:$B$204,0))&lt;&gt;"Da"),"Suplimentar neaprobat. ",""),"")))</f>
        <v/>
      </c>
    </row>
    <row r="1443" spans="1:11" x14ac:dyDescent="0.2">
      <c r="A1443" s="1" t="str">
        <f>IF(B1443="","",B1443&amp;"|"&amp;COUNTIF(INDEX($B:$B,5):B1443,B1443))</f>
        <v/>
      </c>
      <c r="B1443" s="20"/>
      <c r="C1443" s="20"/>
      <c r="D1443" s="21" t="str">
        <f>IF(C1443="","",IFERROR(INDEX(Deviz!$C$5:$C$204,MATCH(C1443,Deviz!$B$5:$B$204,0)),""))</f>
        <v/>
      </c>
      <c r="E1443" s="22" t="str">
        <f>IF(C1443="","",IFERROR(INDEX(Deviz!$D$5:$D$204,MATCH(C1443,Deviz!$B$5:$B$204,0)),""))</f>
        <v/>
      </c>
      <c r="F1443" s="23" t="str">
        <f>IF(C1443="","",IFERROR(INDEX(Deviz!$F$5:$F$204,MATCH(C1443,Deviz!$B$5:$B$204,0)),""))</f>
        <v/>
      </c>
      <c r="G1443" s="24"/>
      <c r="H1443" s="23" t="str">
        <f t="shared" si="22"/>
        <v/>
      </c>
      <c r="I1443" s="20"/>
      <c r="J1443" s="25"/>
      <c r="K1443" s="26" t="str">
        <f>IF(B1443="","",TRIM(IF(AND(C1443&lt;&gt;"",D1443=""),"Cod inexistent în deviz. ","")&amp;IF(N(G1443)&lt;=0,"Lipsește cantitatea. ","")&amp;IF(I1443&lt;&gt;"Da","Neconfirmat de beneficiar. ","")&amp;IF(AND(C1443&lt;&gt;"",D1443&lt;&gt;""),IF(AND(INDEX(Deviz!$H$5:$H$204,MATCH(C1443,Deviz!$B$5:$B$204,0))="Suplimentar",INDEX(Deviz!$I$5:$I$204,MATCH(C1443,Deviz!$B$5:$B$204,0))&lt;&gt;"Da"),"Suplimentar neaprobat. ",""),"")))</f>
        <v/>
      </c>
    </row>
    <row r="1444" spans="1:11" x14ac:dyDescent="0.2">
      <c r="A1444" s="1" t="str">
        <f>IF(B1444="","",B1444&amp;"|"&amp;COUNTIF(INDEX($B:$B,5):B1444,B1444))</f>
        <v/>
      </c>
      <c r="B1444" s="20"/>
      <c r="C1444" s="20"/>
      <c r="D1444" s="21" t="str">
        <f>IF(C1444="","",IFERROR(INDEX(Deviz!$C$5:$C$204,MATCH(C1444,Deviz!$B$5:$B$204,0)),""))</f>
        <v/>
      </c>
      <c r="E1444" s="22" t="str">
        <f>IF(C1444="","",IFERROR(INDEX(Deviz!$D$5:$D$204,MATCH(C1444,Deviz!$B$5:$B$204,0)),""))</f>
        <v/>
      </c>
      <c r="F1444" s="23" t="str">
        <f>IF(C1444="","",IFERROR(INDEX(Deviz!$F$5:$F$204,MATCH(C1444,Deviz!$B$5:$B$204,0)),""))</f>
        <v/>
      </c>
      <c r="G1444" s="24"/>
      <c r="H1444" s="23" t="str">
        <f t="shared" si="22"/>
        <v/>
      </c>
      <c r="I1444" s="20"/>
      <c r="J1444" s="25"/>
      <c r="K1444" s="26" t="str">
        <f>IF(B1444="","",TRIM(IF(AND(C1444&lt;&gt;"",D1444=""),"Cod inexistent în deviz. ","")&amp;IF(N(G1444)&lt;=0,"Lipsește cantitatea. ","")&amp;IF(I1444&lt;&gt;"Da","Neconfirmat de beneficiar. ","")&amp;IF(AND(C1444&lt;&gt;"",D1444&lt;&gt;""),IF(AND(INDEX(Deviz!$H$5:$H$204,MATCH(C1444,Deviz!$B$5:$B$204,0))="Suplimentar",INDEX(Deviz!$I$5:$I$204,MATCH(C1444,Deviz!$B$5:$B$204,0))&lt;&gt;"Da"),"Suplimentar neaprobat. ",""),"")))</f>
        <v/>
      </c>
    </row>
    <row r="1445" spans="1:11" x14ac:dyDescent="0.2">
      <c r="A1445" s="1" t="str">
        <f>IF(B1445="","",B1445&amp;"|"&amp;COUNTIF(INDEX($B:$B,5):B1445,B1445))</f>
        <v/>
      </c>
      <c r="B1445" s="20"/>
      <c r="C1445" s="20"/>
      <c r="D1445" s="21" t="str">
        <f>IF(C1445="","",IFERROR(INDEX(Deviz!$C$5:$C$204,MATCH(C1445,Deviz!$B$5:$B$204,0)),""))</f>
        <v/>
      </c>
      <c r="E1445" s="22" t="str">
        <f>IF(C1445="","",IFERROR(INDEX(Deviz!$D$5:$D$204,MATCH(C1445,Deviz!$B$5:$B$204,0)),""))</f>
        <v/>
      </c>
      <c r="F1445" s="23" t="str">
        <f>IF(C1445="","",IFERROR(INDEX(Deviz!$F$5:$F$204,MATCH(C1445,Deviz!$B$5:$B$204,0)),""))</f>
        <v/>
      </c>
      <c r="G1445" s="24"/>
      <c r="H1445" s="23" t="str">
        <f t="shared" si="22"/>
        <v/>
      </c>
      <c r="I1445" s="20"/>
      <c r="J1445" s="25"/>
      <c r="K1445" s="26" t="str">
        <f>IF(B1445="","",TRIM(IF(AND(C1445&lt;&gt;"",D1445=""),"Cod inexistent în deviz. ","")&amp;IF(N(G1445)&lt;=0,"Lipsește cantitatea. ","")&amp;IF(I1445&lt;&gt;"Da","Neconfirmat de beneficiar. ","")&amp;IF(AND(C1445&lt;&gt;"",D1445&lt;&gt;""),IF(AND(INDEX(Deviz!$H$5:$H$204,MATCH(C1445,Deviz!$B$5:$B$204,0))="Suplimentar",INDEX(Deviz!$I$5:$I$204,MATCH(C1445,Deviz!$B$5:$B$204,0))&lt;&gt;"Da"),"Suplimentar neaprobat. ",""),"")))</f>
        <v/>
      </c>
    </row>
    <row r="1446" spans="1:11" x14ac:dyDescent="0.2">
      <c r="A1446" s="1" t="str">
        <f>IF(B1446="","",B1446&amp;"|"&amp;COUNTIF(INDEX($B:$B,5):B1446,B1446))</f>
        <v/>
      </c>
      <c r="B1446" s="20"/>
      <c r="C1446" s="20"/>
      <c r="D1446" s="21" t="str">
        <f>IF(C1446="","",IFERROR(INDEX(Deviz!$C$5:$C$204,MATCH(C1446,Deviz!$B$5:$B$204,0)),""))</f>
        <v/>
      </c>
      <c r="E1446" s="22" t="str">
        <f>IF(C1446="","",IFERROR(INDEX(Deviz!$D$5:$D$204,MATCH(C1446,Deviz!$B$5:$B$204,0)),""))</f>
        <v/>
      </c>
      <c r="F1446" s="23" t="str">
        <f>IF(C1446="","",IFERROR(INDEX(Deviz!$F$5:$F$204,MATCH(C1446,Deviz!$B$5:$B$204,0)),""))</f>
        <v/>
      </c>
      <c r="G1446" s="24"/>
      <c r="H1446" s="23" t="str">
        <f t="shared" si="22"/>
        <v/>
      </c>
      <c r="I1446" s="20"/>
      <c r="J1446" s="25"/>
      <c r="K1446" s="26" t="str">
        <f>IF(B1446="","",TRIM(IF(AND(C1446&lt;&gt;"",D1446=""),"Cod inexistent în deviz. ","")&amp;IF(N(G1446)&lt;=0,"Lipsește cantitatea. ","")&amp;IF(I1446&lt;&gt;"Da","Neconfirmat de beneficiar. ","")&amp;IF(AND(C1446&lt;&gt;"",D1446&lt;&gt;""),IF(AND(INDEX(Deviz!$H$5:$H$204,MATCH(C1446,Deviz!$B$5:$B$204,0))="Suplimentar",INDEX(Deviz!$I$5:$I$204,MATCH(C1446,Deviz!$B$5:$B$204,0))&lt;&gt;"Da"),"Suplimentar neaprobat. ",""),"")))</f>
        <v/>
      </c>
    </row>
    <row r="1447" spans="1:11" x14ac:dyDescent="0.2">
      <c r="A1447" s="1" t="str">
        <f>IF(B1447="","",B1447&amp;"|"&amp;COUNTIF(INDEX($B:$B,5):B1447,B1447))</f>
        <v/>
      </c>
      <c r="B1447" s="20"/>
      <c r="C1447" s="20"/>
      <c r="D1447" s="21" t="str">
        <f>IF(C1447="","",IFERROR(INDEX(Deviz!$C$5:$C$204,MATCH(C1447,Deviz!$B$5:$B$204,0)),""))</f>
        <v/>
      </c>
      <c r="E1447" s="22" t="str">
        <f>IF(C1447="","",IFERROR(INDEX(Deviz!$D$5:$D$204,MATCH(C1447,Deviz!$B$5:$B$204,0)),""))</f>
        <v/>
      </c>
      <c r="F1447" s="23" t="str">
        <f>IF(C1447="","",IFERROR(INDEX(Deviz!$F$5:$F$204,MATCH(C1447,Deviz!$B$5:$B$204,0)),""))</f>
        <v/>
      </c>
      <c r="G1447" s="24"/>
      <c r="H1447" s="23" t="str">
        <f t="shared" si="22"/>
        <v/>
      </c>
      <c r="I1447" s="20"/>
      <c r="J1447" s="25"/>
      <c r="K1447" s="26" t="str">
        <f>IF(B1447="","",TRIM(IF(AND(C1447&lt;&gt;"",D1447=""),"Cod inexistent în deviz. ","")&amp;IF(N(G1447)&lt;=0,"Lipsește cantitatea. ","")&amp;IF(I1447&lt;&gt;"Da","Neconfirmat de beneficiar. ","")&amp;IF(AND(C1447&lt;&gt;"",D1447&lt;&gt;""),IF(AND(INDEX(Deviz!$H$5:$H$204,MATCH(C1447,Deviz!$B$5:$B$204,0))="Suplimentar",INDEX(Deviz!$I$5:$I$204,MATCH(C1447,Deviz!$B$5:$B$204,0))&lt;&gt;"Da"),"Suplimentar neaprobat. ",""),"")))</f>
        <v/>
      </c>
    </row>
    <row r="1448" spans="1:11" x14ac:dyDescent="0.2">
      <c r="A1448" s="1" t="str">
        <f>IF(B1448="","",B1448&amp;"|"&amp;COUNTIF(INDEX($B:$B,5):B1448,B1448))</f>
        <v/>
      </c>
      <c r="B1448" s="20"/>
      <c r="C1448" s="20"/>
      <c r="D1448" s="21" t="str">
        <f>IF(C1448="","",IFERROR(INDEX(Deviz!$C$5:$C$204,MATCH(C1448,Deviz!$B$5:$B$204,0)),""))</f>
        <v/>
      </c>
      <c r="E1448" s="22" t="str">
        <f>IF(C1448="","",IFERROR(INDEX(Deviz!$D$5:$D$204,MATCH(C1448,Deviz!$B$5:$B$204,0)),""))</f>
        <v/>
      </c>
      <c r="F1448" s="23" t="str">
        <f>IF(C1448="","",IFERROR(INDEX(Deviz!$F$5:$F$204,MATCH(C1448,Deviz!$B$5:$B$204,0)),""))</f>
        <v/>
      </c>
      <c r="G1448" s="24"/>
      <c r="H1448" s="23" t="str">
        <f t="shared" si="22"/>
        <v/>
      </c>
      <c r="I1448" s="20"/>
      <c r="J1448" s="25"/>
      <c r="K1448" s="26" t="str">
        <f>IF(B1448="","",TRIM(IF(AND(C1448&lt;&gt;"",D1448=""),"Cod inexistent în deviz. ","")&amp;IF(N(G1448)&lt;=0,"Lipsește cantitatea. ","")&amp;IF(I1448&lt;&gt;"Da","Neconfirmat de beneficiar. ","")&amp;IF(AND(C1448&lt;&gt;"",D1448&lt;&gt;""),IF(AND(INDEX(Deviz!$H$5:$H$204,MATCH(C1448,Deviz!$B$5:$B$204,0))="Suplimentar",INDEX(Deviz!$I$5:$I$204,MATCH(C1448,Deviz!$B$5:$B$204,0))&lt;&gt;"Da"),"Suplimentar neaprobat. ",""),"")))</f>
        <v/>
      </c>
    </row>
    <row r="1449" spans="1:11" x14ac:dyDescent="0.2">
      <c r="A1449" s="1" t="str">
        <f>IF(B1449="","",B1449&amp;"|"&amp;COUNTIF(INDEX($B:$B,5):B1449,B1449))</f>
        <v/>
      </c>
      <c r="B1449" s="20"/>
      <c r="C1449" s="20"/>
      <c r="D1449" s="21" t="str">
        <f>IF(C1449="","",IFERROR(INDEX(Deviz!$C$5:$C$204,MATCH(C1449,Deviz!$B$5:$B$204,0)),""))</f>
        <v/>
      </c>
      <c r="E1449" s="22" t="str">
        <f>IF(C1449="","",IFERROR(INDEX(Deviz!$D$5:$D$204,MATCH(C1449,Deviz!$B$5:$B$204,0)),""))</f>
        <v/>
      </c>
      <c r="F1449" s="23" t="str">
        <f>IF(C1449="","",IFERROR(INDEX(Deviz!$F$5:$F$204,MATCH(C1449,Deviz!$B$5:$B$204,0)),""))</f>
        <v/>
      </c>
      <c r="G1449" s="24"/>
      <c r="H1449" s="23" t="str">
        <f t="shared" si="22"/>
        <v/>
      </c>
      <c r="I1449" s="20"/>
      <c r="J1449" s="25"/>
      <c r="K1449" s="26" t="str">
        <f>IF(B1449="","",TRIM(IF(AND(C1449&lt;&gt;"",D1449=""),"Cod inexistent în deviz. ","")&amp;IF(N(G1449)&lt;=0,"Lipsește cantitatea. ","")&amp;IF(I1449&lt;&gt;"Da","Neconfirmat de beneficiar. ","")&amp;IF(AND(C1449&lt;&gt;"",D1449&lt;&gt;""),IF(AND(INDEX(Deviz!$H$5:$H$204,MATCH(C1449,Deviz!$B$5:$B$204,0))="Suplimentar",INDEX(Deviz!$I$5:$I$204,MATCH(C1449,Deviz!$B$5:$B$204,0))&lt;&gt;"Da"),"Suplimentar neaprobat. ",""),"")))</f>
        <v/>
      </c>
    </row>
    <row r="1450" spans="1:11" x14ac:dyDescent="0.2">
      <c r="A1450" s="1" t="str">
        <f>IF(B1450="","",B1450&amp;"|"&amp;COUNTIF(INDEX($B:$B,5):B1450,B1450))</f>
        <v/>
      </c>
      <c r="B1450" s="20"/>
      <c r="C1450" s="20"/>
      <c r="D1450" s="21" t="str">
        <f>IF(C1450="","",IFERROR(INDEX(Deviz!$C$5:$C$204,MATCH(C1450,Deviz!$B$5:$B$204,0)),""))</f>
        <v/>
      </c>
      <c r="E1450" s="22" t="str">
        <f>IF(C1450="","",IFERROR(INDEX(Deviz!$D$5:$D$204,MATCH(C1450,Deviz!$B$5:$B$204,0)),""))</f>
        <v/>
      </c>
      <c r="F1450" s="23" t="str">
        <f>IF(C1450="","",IFERROR(INDEX(Deviz!$F$5:$F$204,MATCH(C1450,Deviz!$B$5:$B$204,0)),""))</f>
        <v/>
      </c>
      <c r="G1450" s="24"/>
      <c r="H1450" s="23" t="str">
        <f t="shared" si="22"/>
        <v/>
      </c>
      <c r="I1450" s="20"/>
      <c r="J1450" s="25"/>
      <c r="K1450" s="26" t="str">
        <f>IF(B1450="","",TRIM(IF(AND(C1450&lt;&gt;"",D1450=""),"Cod inexistent în deviz. ","")&amp;IF(N(G1450)&lt;=0,"Lipsește cantitatea. ","")&amp;IF(I1450&lt;&gt;"Da","Neconfirmat de beneficiar. ","")&amp;IF(AND(C1450&lt;&gt;"",D1450&lt;&gt;""),IF(AND(INDEX(Deviz!$H$5:$H$204,MATCH(C1450,Deviz!$B$5:$B$204,0))="Suplimentar",INDEX(Deviz!$I$5:$I$204,MATCH(C1450,Deviz!$B$5:$B$204,0))&lt;&gt;"Da"),"Suplimentar neaprobat. ",""),"")))</f>
        <v/>
      </c>
    </row>
    <row r="1451" spans="1:11" x14ac:dyDescent="0.2">
      <c r="A1451" s="1" t="str">
        <f>IF(B1451="","",B1451&amp;"|"&amp;COUNTIF(INDEX($B:$B,5):B1451,B1451))</f>
        <v/>
      </c>
      <c r="B1451" s="20"/>
      <c r="C1451" s="20"/>
      <c r="D1451" s="21" t="str">
        <f>IF(C1451="","",IFERROR(INDEX(Deviz!$C$5:$C$204,MATCH(C1451,Deviz!$B$5:$B$204,0)),""))</f>
        <v/>
      </c>
      <c r="E1451" s="22" t="str">
        <f>IF(C1451="","",IFERROR(INDEX(Deviz!$D$5:$D$204,MATCH(C1451,Deviz!$B$5:$B$204,0)),""))</f>
        <v/>
      </c>
      <c r="F1451" s="23" t="str">
        <f>IF(C1451="","",IFERROR(INDEX(Deviz!$F$5:$F$204,MATCH(C1451,Deviz!$B$5:$B$204,0)),""))</f>
        <v/>
      </c>
      <c r="G1451" s="24"/>
      <c r="H1451" s="23" t="str">
        <f t="shared" si="22"/>
        <v/>
      </c>
      <c r="I1451" s="20"/>
      <c r="J1451" s="25"/>
      <c r="K1451" s="26" t="str">
        <f>IF(B1451="","",TRIM(IF(AND(C1451&lt;&gt;"",D1451=""),"Cod inexistent în deviz. ","")&amp;IF(N(G1451)&lt;=0,"Lipsește cantitatea. ","")&amp;IF(I1451&lt;&gt;"Da","Neconfirmat de beneficiar. ","")&amp;IF(AND(C1451&lt;&gt;"",D1451&lt;&gt;""),IF(AND(INDEX(Deviz!$H$5:$H$204,MATCH(C1451,Deviz!$B$5:$B$204,0))="Suplimentar",INDEX(Deviz!$I$5:$I$204,MATCH(C1451,Deviz!$B$5:$B$204,0))&lt;&gt;"Da"),"Suplimentar neaprobat. ",""),"")))</f>
        <v/>
      </c>
    </row>
    <row r="1452" spans="1:11" x14ac:dyDescent="0.2">
      <c r="A1452" s="1" t="str">
        <f>IF(B1452="","",B1452&amp;"|"&amp;COUNTIF(INDEX($B:$B,5):B1452,B1452))</f>
        <v/>
      </c>
      <c r="B1452" s="20"/>
      <c r="C1452" s="20"/>
      <c r="D1452" s="21" t="str">
        <f>IF(C1452="","",IFERROR(INDEX(Deviz!$C$5:$C$204,MATCH(C1452,Deviz!$B$5:$B$204,0)),""))</f>
        <v/>
      </c>
      <c r="E1452" s="22" t="str">
        <f>IF(C1452="","",IFERROR(INDEX(Deviz!$D$5:$D$204,MATCH(C1452,Deviz!$B$5:$B$204,0)),""))</f>
        <v/>
      </c>
      <c r="F1452" s="23" t="str">
        <f>IF(C1452="","",IFERROR(INDEX(Deviz!$F$5:$F$204,MATCH(C1452,Deviz!$B$5:$B$204,0)),""))</f>
        <v/>
      </c>
      <c r="G1452" s="24"/>
      <c r="H1452" s="23" t="str">
        <f t="shared" si="22"/>
        <v/>
      </c>
      <c r="I1452" s="20"/>
      <c r="J1452" s="25"/>
      <c r="K1452" s="26" t="str">
        <f>IF(B1452="","",TRIM(IF(AND(C1452&lt;&gt;"",D1452=""),"Cod inexistent în deviz. ","")&amp;IF(N(G1452)&lt;=0,"Lipsește cantitatea. ","")&amp;IF(I1452&lt;&gt;"Da","Neconfirmat de beneficiar. ","")&amp;IF(AND(C1452&lt;&gt;"",D1452&lt;&gt;""),IF(AND(INDEX(Deviz!$H$5:$H$204,MATCH(C1452,Deviz!$B$5:$B$204,0))="Suplimentar",INDEX(Deviz!$I$5:$I$204,MATCH(C1452,Deviz!$B$5:$B$204,0))&lt;&gt;"Da"),"Suplimentar neaprobat. ",""),"")))</f>
        <v/>
      </c>
    </row>
    <row r="1453" spans="1:11" x14ac:dyDescent="0.2">
      <c r="A1453" s="1" t="str">
        <f>IF(B1453="","",B1453&amp;"|"&amp;COUNTIF(INDEX($B:$B,5):B1453,B1453))</f>
        <v/>
      </c>
      <c r="B1453" s="20"/>
      <c r="C1453" s="20"/>
      <c r="D1453" s="21" t="str">
        <f>IF(C1453="","",IFERROR(INDEX(Deviz!$C$5:$C$204,MATCH(C1453,Deviz!$B$5:$B$204,0)),""))</f>
        <v/>
      </c>
      <c r="E1453" s="22" t="str">
        <f>IF(C1453="","",IFERROR(INDEX(Deviz!$D$5:$D$204,MATCH(C1453,Deviz!$B$5:$B$204,0)),""))</f>
        <v/>
      </c>
      <c r="F1453" s="23" t="str">
        <f>IF(C1453="","",IFERROR(INDEX(Deviz!$F$5:$F$204,MATCH(C1453,Deviz!$B$5:$B$204,0)),""))</f>
        <v/>
      </c>
      <c r="G1453" s="24"/>
      <c r="H1453" s="23" t="str">
        <f t="shared" si="22"/>
        <v/>
      </c>
      <c r="I1453" s="20"/>
      <c r="J1453" s="25"/>
      <c r="K1453" s="26" t="str">
        <f>IF(B1453="","",TRIM(IF(AND(C1453&lt;&gt;"",D1453=""),"Cod inexistent în deviz. ","")&amp;IF(N(G1453)&lt;=0,"Lipsește cantitatea. ","")&amp;IF(I1453&lt;&gt;"Da","Neconfirmat de beneficiar. ","")&amp;IF(AND(C1453&lt;&gt;"",D1453&lt;&gt;""),IF(AND(INDEX(Deviz!$H$5:$H$204,MATCH(C1453,Deviz!$B$5:$B$204,0))="Suplimentar",INDEX(Deviz!$I$5:$I$204,MATCH(C1453,Deviz!$B$5:$B$204,0))&lt;&gt;"Da"),"Suplimentar neaprobat. ",""),"")))</f>
        <v/>
      </c>
    </row>
    <row r="1454" spans="1:11" x14ac:dyDescent="0.2">
      <c r="A1454" s="1" t="str">
        <f>IF(B1454="","",B1454&amp;"|"&amp;COUNTIF(INDEX($B:$B,5):B1454,B1454))</f>
        <v/>
      </c>
      <c r="B1454" s="20"/>
      <c r="C1454" s="20"/>
      <c r="D1454" s="21" t="str">
        <f>IF(C1454="","",IFERROR(INDEX(Deviz!$C$5:$C$204,MATCH(C1454,Deviz!$B$5:$B$204,0)),""))</f>
        <v/>
      </c>
      <c r="E1454" s="22" t="str">
        <f>IF(C1454="","",IFERROR(INDEX(Deviz!$D$5:$D$204,MATCH(C1454,Deviz!$B$5:$B$204,0)),""))</f>
        <v/>
      </c>
      <c r="F1454" s="23" t="str">
        <f>IF(C1454="","",IFERROR(INDEX(Deviz!$F$5:$F$204,MATCH(C1454,Deviz!$B$5:$B$204,0)),""))</f>
        <v/>
      </c>
      <c r="G1454" s="24"/>
      <c r="H1454" s="23" t="str">
        <f t="shared" si="22"/>
        <v/>
      </c>
      <c r="I1454" s="20"/>
      <c r="J1454" s="25"/>
      <c r="K1454" s="26" t="str">
        <f>IF(B1454="","",TRIM(IF(AND(C1454&lt;&gt;"",D1454=""),"Cod inexistent în deviz. ","")&amp;IF(N(G1454)&lt;=0,"Lipsește cantitatea. ","")&amp;IF(I1454&lt;&gt;"Da","Neconfirmat de beneficiar. ","")&amp;IF(AND(C1454&lt;&gt;"",D1454&lt;&gt;""),IF(AND(INDEX(Deviz!$H$5:$H$204,MATCH(C1454,Deviz!$B$5:$B$204,0))="Suplimentar",INDEX(Deviz!$I$5:$I$204,MATCH(C1454,Deviz!$B$5:$B$204,0))&lt;&gt;"Da"),"Suplimentar neaprobat. ",""),"")))</f>
        <v/>
      </c>
    </row>
    <row r="1455" spans="1:11" x14ac:dyDescent="0.2">
      <c r="A1455" s="1" t="str">
        <f>IF(B1455="","",B1455&amp;"|"&amp;COUNTIF(INDEX($B:$B,5):B1455,B1455))</f>
        <v/>
      </c>
      <c r="B1455" s="20"/>
      <c r="C1455" s="20"/>
      <c r="D1455" s="21" t="str">
        <f>IF(C1455="","",IFERROR(INDEX(Deviz!$C$5:$C$204,MATCH(C1455,Deviz!$B$5:$B$204,0)),""))</f>
        <v/>
      </c>
      <c r="E1455" s="22" t="str">
        <f>IF(C1455="","",IFERROR(INDEX(Deviz!$D$5:$D$204,MATCH(C1455,Deviz!$B$5:$B$204,0)),""))</f>
        <v/>
      </c>
      <c r="F1455" s="23" t="str">
        <f>IF(C1455="","",IFERROR(INDEX(Deviz!$F$5:$F$204,MATCH(C1455,Deviz!$B$5:$B$204,0)),""))</f>
        <v/>
      </c>
      <c r="G1455" s="24"/>
      <c r="H1455" s="23" t="str">
        <f t="shared" si="22"/>
        <v/>
      </c>
      <c r="I1455" s="20"/>
      <c r="J1455" s="25"/>
      <c r="K1455" s="26" t="str">
        <f>IF(B1455="","",TRIM(IF(AND(C1455&lt;&gt;"",D1455=""),"Cod inexistent în deviz. ","")&amp;IF(N(G1455)&lt;=0,"Lipsește cantitatea. ","")&amp;IF(I1455&lt;&gt;"Da","Neconfirmat de beneficiar. ","")&amp;IF(AND(C1455&lt;&gt;"",D1455&lt;&gt;""),IF(AND(INDEX(Deviz!$H$5:$H$204,MATCH(C1455,Deviz!$B$5:$B$204,0))="Suplimentar",INDEX(Deviz!$I$5:$I$204,MATCH(C1455,Deviz!$B$5:$B$204,0))&lt;&gt;"Da"),"Suplimentar neaprobat. ",""),"")))</f>
        <v/>
      </c>
    </row>
    <row r="1456" spans="1:11" x14ac:dyDescent="0.2">
      <c r="A1456" s="1" t="str">
        <f>IF(B1456="","",B1456&amp;"|"&amp;COUNTIF(INDEX($B:$B,5):B1456,B1456))</f>
        <v/>
      </c>
      <c r="B1456" s="20"/>
      <c r="C1456" s="20"/>
      <c r="D1456" s="21" t="str">
        <f>IF(C1456="","",IFERROR(INDEX(Deviz!$C$5:$C$204,MATCH(C1456,Deviz!$B$5:$B$204,0)),""))</f>
        <v/>
      </c>
      <c r="E1456" s="22" t="str">
        <f>IF(C1456="","",IFERROR(INDEX(Deviz!$D$5:$D$204,MATCH(C1456,Deviz!$B$5:$B$204,0)),""))</f>
        <v/>
      </c>
      <c r="F1456" s="23" t="str">
        <f>IF(C1456="","",IFERROR(INDEX(Deviz!$F$5:$F$204,MATCH(C1456,Deviz!$B$5:$B$204,0)),""))</f>
        <v/>
      </c>
      <c r="G1456" s="24"/>
      <c r="H1456" s="23" t="str">
        <f t="shared" si="22"/>
        <v/>
      </c>
      <c r="I1456" s="20"/>
      <c r="J1456" s="25"/>
      <c r="K1456" s="26" t="str">
        <f>IF(B1456="","",TRIM(IF(AND(C1456&lt;&gt;"",D1456=""),"Cod inexistent în deviz. ","")&amp;IF(N(G1456)&lt;=0,"Lipsește cantitatea. ","")&amp;IF(I1456&lt;&gt;"Da","Neconfirmat de beneficiar. ","")&amp;IF(AND(C1456&lt;&gt;"",D1456&lt;&gt;""),IF(AND(INDEX(Deviz!$H$5:$H$204,MATCH(C1456,Deviz!$B$5:$B$204,0))="Suplimentar",INDEX(Deviz!$I$5:$I$204,MATCH(C1456,Deviz!$B$5:$B$204,0))&lt;&gt;"Da"),"Suplimentar neaprobat. ",""),"")))</f>
        <v/>
      </c>
    </row>
    <row r="1457" spans="1:11" x14ac:dyDescent="0.2">
      <c r="A1457" s="1" t="str">
        <f>IF(B1457="","",B1457&amp;"|"&amp;COUNTIF(INDEX($B:$B,5):B1457,B1457))</f>
        <v/>
      </c>
      <c r="B1457" s="20"/>
      <c r="C1457" s="20"/>
      <c r="D1457" s="21" t="str">
        <f>IF(C1457="","",IFERROR(INDEX(Deviz!$C$5:$C$204,MATCH(C1457,Deviz!$B$5:$B$204,0)),""))</f>
        <v/>
      </c>
      <c r="E1457" s="22" t="str">
        <f>IF(C1457="","",IFERROR(INDEX(Deviz!$D$5:$D$204,MATCH(C1457,Deviz!$B$5:$B$204,0)),""))</f>
        <v/>
      </c>
      <c r="F1457" s="23" t="str">
        <f>IF(C1457="","",IFERROR(INDEX(Deviz!$F$5:$F$204,MATCH(C1457,Deviz!$B$5:$B$204,0)),""))</f>
        <v/>
      </c>
      <c r="G1457" s="24"/>
      <c r="H1457" s="23" t="str">
        <f t="shared" si="22"/>
        <v/>
      </c>
      <c r="I1457" s="20"/>
      <c r="J1457" s="25"/>
      <c r="K1457" s="26" t="str">
        <f>IF(B1457="","",TRIM(IF(AND(C1457&lt;&gt;"",D1457=""),"Cod inexistent în deviz. ","")&amp;IF(N(G1457)&lt;=0,"Lipsește cantitatea. ","")&amp;IF(I1457&lt;&gt;"Da","Neconfirmat de beneficiar. ","")&amp;IF(AND(C1457&lt;&gt;"",D1457&lt;&gt;""),IF(AND(INDEX(Deviz!$H$5:$H$204,MATCH(C1457,Deviz!$B$5:$B$204,0))="Suplimentar",INDEX(Deviz!$I$5:$I$204,MATCH(C1457,Deviz!$B$5:$B$204,0))&lt;&gt;"Da"),"Suplimentar neaprobat. ",""),"")))</f>
        <v/>
      </c>
    </row>
    <row r="1458" spans="1:11" x14ac:dyDescent="0.2">
      <c r="A1458" s="1" t="str">
        <f>IF(B1458="","",B1458&amp;"|"&amp;COUNTIF(INDEX($B:$B,5):B1458,B1458))</f>
        <v/>
      </c>
      <c r="B1458" s="20"/>
      <c r="C1458" s="20"/>
      <c r="D1458" s="21" t="str">
        <f>IF(C1458="","",IFERROR(INDEX(Deviz!$C$5:$C$204,MATCH(C1458,Deviz!$B$5:$B$204,0)),""))</f>
        <v/>
      </c>
      <c r="E1458" s="22" t="str">
        <f>IF(C1458="","",IFERROR(INDEX(Deviz!$D$5:$D$204,MATCH(C1458,Deviz!$B$5:$B$204,0)),""))</f>
        <v/>
      </c>
      <c r="F1458" s="23" t="str">
        <f>IF(C1458="","",IFERROR(INDEX(Deviz!$F$5:$F$204,MATCH(C1458,Deviz!$B$5:$B$204,0)),""))</f>
        <v/>
      </c>
      <c r="G1458" s="24"/>
      <c r="H1458" s="23" t="str">
        <f t="shared" si="22"/>
        <v/>
      </c>
      <c r="I1458" s="20"/>
      <c r="J1458" s="25"/>
      <c r="K1458" s="26" t="str">
        <f>IF(B1458="","",TRIM(IF(AND(C1458&lt;&gt;"",D1458=""),"Cod inexistent în deviz. ","")&amp;IF(N(G1458)&lt;=0,"Lipsește cantitatea. ","")&amp;IF(I1458&lt;&gt;"Da","Neconfirmat de beneficiar. ","")&amp;IF(AND(C1458&lt;&gt;"",D1458&lt;&gt;""),IF(AND(INDEX(Deviz!$H$5:$H$204,MATCH(C1458,Deviz!$B$5:$B$204,0))="Suplimentar",INDEX(Deviz!$I$5:$I$204,MATCH(C1458,Deviz!$B$5:$B$204,0))&lt;&gt;"Da"),"Suplimentar neaprobat. ",""),"")))</f>
        <v/>
      </c>
    </row>
    <row r="1459" spans="1:11" x14ac:dyDescent="0.2">
      <c r="A1459" s="1" t="str">
        <f>IF(B1459="","",B1459&amp;"|"&amp;COUNTIF(INDEX($B:$B,5):B1459,B1459))</f>
        <v/>
      </c>
      <c r="B1459" s="20"/>
      <c r="C1459" s="20"/>
      <c r="D1459" s="21" t="str">
        <f>IF(C1459="","",IFERROR(INDEX(Deviz!$C$5:$C$204,MATCH(C1459,Deviz!$B$5:$B$204,0)),""))</f>
        <v/>
      </c>
      <c r="E1459" s="22" t="str">
        <f>IF(C1459="","",IFERROR(INDEX(Deviz!$D$5:$D$204,MATCH(C1459,Deviz!$B$5:$B$204,0)),""))</f>
        <v/>
      </c>
      <c r="F1459" s="23" t="str">
        <f>IF(C1459="","",IFERROR(INDEX(Deviz!$F$5:$F$204,MATCH(C1459,Deviz!$B$5:$B$204,0)),""))</f>
        <v/>
      </c>
      <c r="G1459" s="24"/>
      <c r="H1459" s="23" t="str">
        <f t="shared" si="22"/>
        <v/>
      </c>
      <c r="I1459" s="20"/>
      <c r="J1459" s="25"/>
      <c r="K1459" s="26" t="str">
        <f>IF(B1459="","",TRIM(IF(AND(C1459&lt;&gt;"",D1459=""),"Cod inexistent în deviz. ","")&amp;IF(N(G1459)&lt;=0,"Lipsește cantitatea. ","")&amp;IF(I1459&lt;&gt;"Da","Neconfirmat de beneficiar. ","")&amp;IF(AND(C1459&lt;&gt;"",D1459&lt;&gt;""),IF(AND(INDEX(Deviz!$H$5:$H$204,MATCH(C1459,Deviz!$B$5:$B$204,0))="Suplimentar",INDEX(Deviz!$I$5:$I$204,MATCH(C1459,Deviz!$B$5:$B$204,0))&lt;&gt;"Da"),"Suplimentar neaprobat. ",""),"")))</f>
        <v/>
      </c>
    </row>
    <row r="1460" spans="1:11" x14ac:dyDescent="0.2">
      <c r="A1460" s="1" t="str">
        <f>IF(B1460="","",B1460&amp;"|"&amp;COUNTIF(INDEX($B:$B,5):B1460,B1460))</f>
        <v/>
      </c>
      <c r="B1460" s="20"/>
      <c r="C1460" s="20"/>
      <c r="D1460" s="21" t="str">
        <f>IF(C1460="","",IFERROR(INDEX(Deviz!$C$5:$C$204,MATCH(C1460,Deviz!$B$5:$B$204,0)),""))</f>
        <v/>
      </c>
      <c r="E1460" s="22" t="str">
        <f>IF(C1460="","",IFERROR(INDEX(Deviz!$D$5:$D$204,MATCH(C1460,Deviz!$B$5:$B$204,0)),""))</f>
        <v/>
      </c>
      <c r="F1460" s="23" t="str">
        <f>IF(C1460="","",IFERROR(INDEX(Deviz!$F$5:$F$204,MATCH(C1460,Deviz!$B$5:$B$204,0)),""))</f>
        <v/>
      </c>
      <c r="G1460" s="24"/>
      <c r="H1460" s="23" t="str">
        <f t="shared" si="22"/>
        <v/>
      </c>
      <c r="I1460" s="20"/>
      <c r="J1460" s="25"/>
      <c r="K1460" s="26" t="str">
        <f>IF(B1460="","",TRIM(IF(AND(C1460&lt;&gt;"",D1460=""),"Cod inexistent în deviz. ","")&amp;IF(N(G1460)&lt;=0,"Lipsește cantitatea. ","")&amp;IF(I1460&lt;&gt;"Da","Neconfirmat de beneficiar. ","")&amp;IF(AND(C1460&lt;&gt;"",D1460&lt;&gt;""),IF(AND(INDEX(Deviz!$H$5:$H$204,MATCH(C1460,Deviz!$B$5:$B$204,0))="Suplimentar",INDEX(Deviz!$I$5:$I$204,MATCH(C1460,Deviz!$B$5:$B$204,0))&lt;&gt;"Da"),"Suplimentar neaprobat. ",""),"")))</f>
        <v/>
      </c>
    </row>
    <row r="1461" spans="1:11" x14ac:dyDescent="0.2">
      <c r="A1461" s="1" t="str">
        <f>IF(B1461="","",B1461&amp;"|"&amp;COUNTIF(INDEX($B:$B,5):B1461,B1461))</f>
        <v/>
      </c>
      <c r="B1461" s="20"/>
      <c r="C1461" s="20"/>
      <c r="D1461" s="21" t="str">
        <f>IF(C1461="","",IFERROR(INDEX(Deviz!$C$5:$C$204,MATCH(C1461,Deviz!$B$5:$B$204,0)),""))</f>
        <v/>
      </c>
      <c r="E1461" s="22" t="str">
        <f>IF(C1461="","",IFERROR(INDEX(Deviz!$D$5:$D$204,MATCH(C1461,Deviz!$B$5:$B$204,0)),""))</f>
        <v/>
      </c>
      <c r="F1461" s="23" t="str">
        <f>IF(C1461="","",IFERROR(INDEX(Deviz!$F$5:$F$204,MATCH(C1461,Deviz!$B$5:$B$204,0)),""))</f>
        <v/>
      </c>
      <c r="G1461" s="24"/>
      <c r="H1461" s="23" t="str">
        <f t="shared" si="22"/>
        <v/>
      </c>
      <c r="I1461" s="20"/>
      <c r="J1461" s="25"/>
      <c r="K1461" s="26" t="str">
        <f>IF(B1461="","",TRIM(IF(AND(C1461&lt;&gt;"",D1461=""),"Cod inexistent în deviz. ","")&amp;IF(N(G1461)&lt;=0,"Lipsește cantitatea. ","")&amp;IF(I1461&lt;&gt;"Da","Neconfirmat de beneficiar. ","")&amp;IF(AND(C1461&lt;&gt;"",D1461&lt;&gt;""),IF(AND(INDEX(Deviz!$H$5:$H$204,MATCH(C1461,Deviz!$B$5:$B$204,0))="Suplimentar",INDEX(Deviz!$I$5:$I$204,MATCH(C1461,Deviz!$B$5:$B$204,0))&lt;&gt;"Da"),"Suplimentar neaprobat. ",""),"")))</f>
        <v/>
      </c>
    </row>
    <row r="1462" spans="1:11" x14ac:dyDescent="0.2">
      <c r="A1462" s="1" t="str">
        <f>IF(B1462="","",B1462&amp;"|"&amp;COUNTIF(INDEX($B:$B,5):B1462,B1462))</f>
        <v/>
      </c>
      <c r="B1462" s="20"/>
      <c r="C1462" s="20"/>
      <c r="D1462" s="21" t="str">
        <f>IF(C1462="","",IFERROR(INDEX(Deviz!$C$5:$C$204,MATCH(C1462,Deviz!$B$5:$B$204,0)),""))</f>
        <v/>
      </c>
      <c r="E1462" s="22" t="str">
        <f>IF(C1462="","",IFERROR(INDEX(Deviz!$D$5:$D$204,MATCH(C1462,Deviz!$B$5:$B$204,0)),""))</f>
        <v/>
      </c>
      <c r="F1462" s="23" t="str">
        <f>IF(C1462="","",IFERROR(INDEX(Deviz!$F$5:$F$204,MATCH(C1462,Deviz!$B$5:$B$204,0)),""))</f>
        <v/>
      </c>
      <c r="G1462" s="24"/>
      <c r="H1462" s="23" t="str">
        <f t="shared" si="22"/>
        <v/>
      </c>
      <c r="I1462" s="20"/>
      <c r="J1462" s="25"/>
      <c r="K1462" s="26" t="str">
        <f>IF(B1462="","",TRIM(IF(AND(C1462&lt;&gt;"",D1462=""),"Cod inexistent în deviz. ","")&amp;IF(N(G1462)&lt;=0,"Lipsește cantitatea. ","")&amp;IF(I1462&lt;&gt;"Da","Neconfirmat de beneficiar. ","")&amp;IF(AND(C1462&lt;&gt;"",D1462&lt;&gt;""),IF(AND(INDEX(Deviz!$H$5:$H$204,MATCH(C1462,Deviz!$B$5:$B$204,0))="Suplimentar",INDEX(Deviz!$I$5:$I$204,MATCH(C1462,Deviz!$B$5:$B$204,0))&lt;&gt;"Da"),"Suplimentar neaprobat. ",""),"")))</f>
        <v/>
      </c>
    </row>
    <row r="1463" spans="1:11" x14ac:dyDescent="0.2">
      <c r="A1463" s="1" t="str">
        <f>IF(B1463="","",B1463&amp;"|"&amp;COUNTIF(INDEX($B:$B,5):B1463,B1463))</f>
        <v/>
      </c>
      <c r="B1463" s="20"/>
      <c r="C1463" s="20"/>
      <c r="D1463" s="21" t="str">
        <f>IF(C1463="","",IFERROR(INDEX(Deviz!$C$5:$C$204,MATCH(C1463,Deviz!$B$5:$B$204,0)),""))</f>
        <v/>
      </c>
      <c r="E1463" s="22" t="str">
        <f>IF(C1463="","",IFERROR(INDEX(Deviz!$D$5:$D$204,MATCH(C1463,Deviz!$B$5:$B$204,0)),""))</f>
        <v/>
      </c>
      <c r="F1463" s="23" t="str">
        <f>IF(C1463="","",IFERROR(INDEX(Deviz!$F$5:$F$204,MATCH(C1463,Deviz!$B$5:$B$204,0)),""))</f>
        <v/>
      </c>
      <c r="G1463" s="24"/>
      <c r="H1463" s="23" t="str">
        <f t="shared" si="22"/>
        <v/>
      </c>
      <c r="I1463" s="20"/>
      <c r="J1463" s="25"/>
      <c r="K1463" s="26" t="str">
        <f>IF(B1463="","",TRIM(IF(AND(C1463&lt;&gt;"",D1463=""),"Cod inexistent în deviz. ","")&amp;IF(N(G1463)&lt;=0,"Lipsește cantitatea. ","")&amp;IF(I1463&lt;&gt;"Da","Neconfirmat de beneficiar. ","")&amp;IF(AND(C1463&lt;&gt;"",D1463&lt;&gt;""),IF(AND(INDEX(Deviz!$H$5:$H$204,MATCH(C1463,Deviz!$B$5:$B$204,0))="Suplimentar",INDEX(Deviz!$I$5:$I$204,MATCH(C1463,Deviz!$B$5:$B$204,0))&lt;&gt;"Da"),"Suplimentar neaprobat. ",""),"")))</f>
        <v/>
      </c>
    </row>
    <row r="1464" spans="1:11" x14ac:dyDescent="0.2">
      <c r="A1464" s="1" t="str">
        <f>IF(B1464="","",B1464&amp;"|"&amp;COUNTIF(INDEX($B:$B,5):B1464,B1464))</f>
        <v/>
      </c>
      <c r="B1464" s="20"/>
      <c r="C1464" s="20"/>
      <c r="D1464" s="21" t="str">
        <f>IF(C1464="","",IFERROR(INDEX(Deviz!$C$5:$C$204,MATCH(C1464,Deviz!$B$5:$B$204,0)),""))</f>
        <v/>
      </c>
      <c r="E1464" s="22" t="str">
        <f>IF(C1464="","",IFERROR(INDEX(Deviz!$D$5:$D$204,MATCH(C1464,Deviz!$B$5:$B$204,0)),""))</f>
        <v/>
      </c>
      <c r="F1464" s="23" t="str">
        <f>IF(C1464="","",IFERROR(INDEX(Deviz!$F$5:$F$204,MATCH(C1464,Deviz!$B$5:$B$204,0)),""))</f>
        <v/>
      </c>
      <c r="G1464" s="24"/>
      <c r="H1464" s="23" t="str">
        <f t="shared" si="22"/>
        <v/>
      </c>
      <c r="I1464" s="20"/>
      <c r="J1464" s="25"/>
      <c r="K1464" s="26" t="str">
        <f>IF(B1464="","",TRIM(IF(AND(C1464&lt;&gt;"",D1464=""),"Cod inexistent în deviz. ","")&amp;IF(N(G1464)&lt;=0,"Lipsește cantitatea. ","")&amp;IF(I1464&lt;&gt;"Da","Neconfirmat de beneficiar. ","")&amp;IF(AND(C1464&lt;&gt;"",D1464&lt;&gt;""),IF(AND(INDEX(Deviz!$H$5:$H$204,MATCH(C1464,Deviz!$B$5:$B$204,0))="Suplimentar",INDEX(Deviz!$I$5:$I$204,MATCH(C1464,Deviz!$B$5:$B$204,0))&lt;&gt;"Da"),"Suplimentar neaprobat. ",""),"")))</f>
        <v/>
      </c>
    </row>
    <row r="1465" spans="1:11" x14ac:dyDescent="0.2">
      <c r="A1465" s="1" t="str">
        <f>IF(B1465="","",B1465&amp;"|"&amp;COUNTIF(INDEX($B:$B,5):B1465,B1465))</f>
        <v/>
      </c>
      <c r="B1465" s="20"/>
      <c r="C1465" s="20"/>
      <c r="D1465" s="21" t="str">
        <f>IF(C1465="","",IFERROR(INDEX(Deviz!$C$5:$C$204,MATCH(C1465,Deviz!$B$5:$B$204,0)),""))</f>
        <v/>
      </c>
      <c r="E1465" s="22" t="str">
        <f>IF(C1465="","",IFERROR(INDEX(Deviz!$D$5:$D$204,MATCH(C1465,Deviz!$B$5:$B$204,0)),""))</f>
        <v/>
      </c>
      <c r="F1465" s="23" t="str">
        <f>IF(C1465="","",IFERROR(INDEX(Deviz!$F$5:$F$204,MATCH(C1465,Deviz!$B$5:$B$204,0)),""))</f>
        <v/>
      </c>
      <c r="G1465" s="24"/>
      <c r="H1465" s="23" t="str">
        <f t="shared" si="22"/>
        <v/>
      </c>
      <c r="I1465" s="20"/>
      <c r="J1465" s="25"/>
      <c r="K1465" s="26" t="str">
        <f>IF(B1465="","",TRIM(IF(AND(C1465&lt;&gt;"",D1465=""),"Cod inexistent în deviz. ","")&amp;IF(N(G1465)&lt;=0,"Lipsește cantitatea. ","")&amp;IF(I1465&lt;&gt;"Da","Neconfirmat de beneficiar. ","")&amp;IF(AND(C1465&lt;&gt;"",D1465&lt;&gt;""),IF(AND(INDEX(Deviz!$H$5:$H$204,MATCH(C1465,Deviz!$B$5:$B$204,0))="Suplimentar",INDEX(Deviz!$I$5:$I$204,MATCH(C1465,Deviz!$B$5:$B$204,0))&lt;&gt;"Da"),"Suplimentar neaprobat. ",""),"")))</f>
        <v/>
      </c>
    </row>
    <row r="1466" spans="1:11" x14ac:dyDescent="0.2">
      <c r="A1466" s="1" t="str">
        <f>IF(B1466="","",B1466&amp;"|"&amp;COUNTIF(INDEX($B:$B,5):B1466,B1466))</f>
        <v/>
      </c>
      <c r="B1466" s="20"/>
      <c r="C1466" s="20"/>
      <c r="D1466" s="21" t="str">
        <f>IF(C1466="","",IFERROR(INDEX(Deviz!$C$5:$C$204,MATCH(C1466,Deviz!$B$5:$B$204,0)),""))</f>
        <v/>
      </c>
      <c r="E1466" s="22" t="str">
        <f>IF(C1466="","",IFERROR(INDEX(Deviz!$D$5:$D$204,MATCH(C1466,Deviz!$B$5:$B$204,0)),""))</f>
        <v/>
      </c>
      <c r="F1466" s="23" t="str">
        <f>IF(C1466="","",IFERROR(INDEX(Deviz!$F$5:$F$204,MATCH(C1466,Deviz!$B$5:$B$204,0)),""))</f>
        <v/>
      </c>
      <c r="G1466" s="24"/>
      <c r="H1466" s="23" t="str">
        <f t="shared" si="22"/>
        <v/>
      </c>
      <c r="I1466" s="20"/>
      <c r="J1466" s="25"/>
      <c r="K1466" s="26" t="str">
        <f>IF(B1466="","",TRIM(IF(AND(C1466&lt;&gt;"",D1466=""),"Cod inexistent în deviz. ","")&amp;IF(N(G1466)&lt;=0,"Lipsește cantitatea. ","")&amp;IF(I1466&lt;&gt;"Da","Neconfirmat de beneficiar. ","")&amp;IF(AND(C1466&lt;&gt;"",D1466&lt;&gt;""),IF(AND(INDEX(Deviz!$H$5:$H$204,MATCH(C1466,Deviz!$B$5:$B$204,0))="Suplimentar",INDEX(Deviz!$I$5:$I$204,MATCH(C1466,Deviz!$B$5:$B$204,0))&lt;&gt;"Da"),"Suplimentar neaprobat. ",""),"")))</f>
        <v/>
      </c>
    </row>
    <row r="1467" spans="1:11" x14ac:dyDescent="0.2">
      <c r="A1467" s="1" t="str">
        <f>IF(B1467="","",B1467&amp;"|"&amp;COUNTIF(INDEX($B:$B,5):B1467,B1467))</f>
        <v/>
      </c>
      <c r="B1467" s="20"/>
      <c r="C1467" s="20"/>
      <c r="D1467" s="21" t="str">
        <f>IF(C1467="","",IFERROR(INDEX(Deviz!$C$5:$C$204,MATCH(C1467,Deviz!$B$5:$B$204,0)),""))</f>
        <v/>
      </c>
      <c r="E1467" s="22" t="str">
        <f>IF(C1467="","",IFERROR(INDEX(Deviz!$D$5:$D$204,MATCH(C1467,Deviz!$B$5:$B$204,0)),""))</f>
        <v/>
      </c>
      <c r="F1467" s="23" t="str">
        <f>IF(C1467="","",IFERROR(INDEX(Deviz!$F$5:$F$204,MATCH(C1467,Deviz!$B$5:$B$204,0)),""))</f>
        <v/>
      </c>
      <c r="G1467" s="24"/>
      <c r="H1467" s="23" t="str">
        <f t="shared" si="22"/>
        <v/>
      </c>
      <c r="I1467" s="20"/>
      <c r="J1467" s="25"/>
      <c r="K1467" s="26" t="str">
        <f>IF(B1467="","",TRIM(IF(AND(C1467&lt;&gt;"",D1467=""),"Cod inexistent în deviz. ","")&amp;IF(N(G1467)&lt;=0,"Lipsește cantitatea. ","")&amp;IF(I1467&lt;&gt;"Da","Neconfirmat de beneficiar. ","")&amp;IF(AND(C1467&lt;&gt;"",D1467&lt;&gt;""),IF(AND(INDEX(Deviz!$H$5:$H$204,MATCH(C1467,Deviz!$B$5:$B$204,0))="Suplimentar",INDEX(Deviz!$I$5:$I$204,MATCH(C1467,Deviz!$B$5:$B$204,0))&lt;&gt;"Da"),"Suplimentar neaprobat. ",""),"")))</f>
        <v/>
      </c>
    </row>
    <row r="1468" spans="1:11" x14ac:dyDescent="0.2">
      <c r="A1468" s="1" t="str">
        <f>IF(B1468="","",B1468&amp;"|"&amp;COUNTIF(INDEX($B:$B,5):B1468,B1468))</f>
        <v/>
      </c>
      <c r="B1468" s="20"/>
      <c r="C1468" s="20"/>
      <c r="D1468" s="21" t="str">
        <f>IF(C1468="","",IFERROR(INDEX(Deviz!$C$5:$C$204,MATCH(C1468,Deviz!$B$5:$B$204,0)),""))</f>
        <v/>
      </c>
      <c r="E1468" s="22" t="str">
        <f>IF(C1468="","",IFERROR(INDEX(Deviz!$D$5:$D$204,MATCH(C1468,Deviz!$B$5:$B$204,0)),""))</f>
        <v/>
      </c>
      <c r="F1468" s="23" t="str">
        <f>IF(C1468="","",IFERROR(INDEX(Deviz!$F$5:$F$204,MATCH(C1468,Deviz!$B$5:$B$204,0)),""))</f>
        <v/>
      </c>
      <c r="G1468" s="24"/>
      <c r="H1468" s="23" t="str">
        <f t="shared" si="22"/>
        <v/>
      </c>
      <c r="I1468" s="20"/>
      <c r="J1468" s="25"/>
      <c r="K1468" s="26" t="str">
        <f>IF(B1468="","",TRIM(IF(AND(C1468&lt;&gt;"",D1468=""),"Cod inexistent în deviz. ","")&amp;IF(N(G1468)&lt;=0,"Lipsește cantitatea. ","")&amp;IF(I1468&lt;&gt;"Da","Neconfirmat de beneficiar. ","")&amp;IF(AND(C1468&lt;&gt;"",D1468&lt;&gt;""),IF(AND(INDEX(Deviz!$H$5:$H$204,MATCH(C1468,Deviz!$B$5:$B$204,0))="Suplimentar",INDEX(Deviz!$I$5:$I$204,MATCH(C1468,Deviz!$B$5:$B$204,0))&lt;&gt;"Da"),"Suplimentar neaprobat. ",""),"")))</f>
        <v/>
      </c>
    </row>
    <row r="1469" spans="1:11" x14ac:dyDescent="0.2">
      <c r="A1469" s="1" t="str">
        <f>IF(B1469="","",B1469&amp;"|"&amp;COUNTIF(INDEX($B:$B,5):B1469,B1469))</f>
        <v/>
      </c>
      <c r="B1469" s="20"/>
      <c r="C1469" s="20"/>
      <c r="D1469" s="21" t="str">
        <f>IF(C1469="","",IFERROR(INDEX(Deviz!$C$5:$C$204,MATCH(C1469,Deviz!$B$5:$B$204,0)),""))</f>
        <v/>
      </c>
      <c r="E1469" s="22" t="str">
        <f>IF(C1469="","",IFERROR(INDEX(Deviz!$D$5:$D$204,MATCH(C1469,Deviz!$B$5:$B$204,0)),""))</f>
        <v/>
      </c>
      <c r="F1469" s="23" t="str">
        <f>IF(C1469="","",IFERROR(INDEX(Deviz!$F$5:$F$204,MATCH(C1469,Deviz!$B$5:$B$204,0)),""))</f>
        <v/>
      </c>
      <c r="G1469" s="24"/>
      <c r="H1469" s="23" t="str">
        <f t="shared" si="22"/>
        <v/>
      </c>
      <c r="I1469" s="20"/>
      <c r="J1469" s="25"/>
      <c r="K1469" s="26" t="str">
        <f>IF(B1469="","",TRIM(IF(AND(C1469&lt;&gt;"",D1469=""),"Cod inexistent în deviz. ","")&amp;IF(N(G1469)&lt;=0,"Lipsește cantitatea. ","")&amp;IF(I1469&lt;&gt;"Da","Neconfirmat de beneficiar. ","")&amp;IF(AND(C1469&lt;&gt;"",D1469&lt;&gt;""),IF(AND(INDEX(Deviz!$H$5:$H$204,MATCH(C1469,Deviz!$B$5:$B$204,0))="Suplimentar",INDEX(Deviz!$I$5:$I$204,MATCH(C1469,Deviz!$B$5:$B$204,0))&lt;&gt;"Da"),"Suplimentar neaprobat. ",""),"")))</f>
        <v/>
      </c>
    </row>
    <row r="1470" spans="1:11" x14ac:dyDescent="0.2">
      <c r="A1470" s="1" t="str">
        <f>IF(B1470="","",B1470&amp;"|"&amp;COUNTIF(INDEX($B:$B,5):B1470,B1470))</f>
        <v/>
      </c>
      <c r="B1470" s="20"/>
      <c r="C1470" s="20"/>
      <c r="D1470" s="21" t="str">
        <f>IF(C1470="","",IFERROR(INDEX(Deviz!$C$5:$C$204,MATCH(C1470,Deviz!$B$5:$B$204,0)),""))</f>
        <v/>
      </c>
      <c r="E1470" s="22" t="str">
        <f>IF(C1470="","",IFERROR(INDEX(Deviz!$D$5:$D$204,MATCH(C1470,Deviz!$B$5:$B$204,0)),""))</f>
        <v/>
      </c>
      <c r="F1470" s="23" t="str">
        <f>IF(C1470="","",IFERROR(INDEX(Deviz!$F$5:$F$204,MATCH(C1470,Deviz!$B$5:$B$204,0)),""))</f>
        <v/>
      </c>
      <c r="G1470" s="24"/>
      <c r="H1470" s="23" t="str">
        <f t="shared" si="22"/>
        <v/>
      </c>
      <c r="I1470" s="20"/>
      <c r="J1470" s="25"/>
      <c r="K1470" s="26" t="str">
        <f>IF(B1470="","",TRIM(IF(AND(C1470&lt;&gt;"",D1470=""),"Cod inexistent în deviz. ","")&amp;IF(N(G1470)&lt;=0,"Lipsește cantitatea. ","")&amp;IF(I1470&lt;&gt;"Da","Neconfirmat de beneficiar. ","")&amp;IF(AND(C1470&lt;&gt;"",D1470&lt;&gt;""),IF(AND(INDEX(Deviz!$H$5:$H$204,MATCH(C1470,Deviz!$B$5:$B$204,0))="Suplimentar",INDEX(Deviz!$I$5:$I$204,MATCH(C1470,Deviz!$B$5:$B$204,0))&lt;&gt;"Da"),"Suplimentar neaprobat. ",""),"")))</f>
        <v/>
      </c>
    </row>
    <row r="1471" spans="1:11" x14ac:dyDescent="0.2">
      <c r="A1471" s="1" t="str">
        <f>IF(B1471="","",B1471&amp;"|"&amp;COUNTIF(INDEX($B:$B,5):B1471,B1471))</f>
        <v/>
      </c>
      <c r="B1471" s="20"/>
      <c r="C1471" s="20"/>
      <c r="D1471" s="21" t="str">
        <f>IF(C1471="","",IFERROR(INDEX(Deviz!$C$5:$C$204,MATCH(C1471,Deviz!$B$5:$B$204,0)),""))</f>
        <v/>
      </c>
      <c r="E1471" s="22" t="str">
        <f>IF(C1471="","",IFERROR(INDEX(Deviz!$D$5:$D$204,MATCH(C1471,Deviz!$B$5:$B$204,0)),""))</f>
        <v/>
      </c>
      <c r="F1471" s="23" t="str">
        <f>IF(C1471="","",IFERROR(INDEX(Deviz!$F$5:$F$204,MATCH(C1471,Deviz!$B$5:$B$204,0)),""))</f>
        <v/>
      </c>
      <c r="G1471" s="24"/>
      <c r="H1471" s="23" t="str">
        <f t="shared" si="22"/>
        <v/>
      </c>
      <c r="I1471" s="20"/>
      <c r="J1471" s="25"/>
      <c r="K1471" s="26" t="str">
        <f>IF(B1471="","",TRIM(IF(AND(C1471&lt;&gt;"",D1471=""),"Cod inexistent în deviz. ","")&amp;IF(N(G1471)&lt;=0,"Lipsește cantitatea. ","")&amp;IF(I1471&lt;&gt;"Da","Neconfirmat de beneficiar. ","")&amp;IF(AND(C1471&lt;&gt;"",D1471&lt;&gt;""),IF(AND(INDEX(Deviz!$H$5:$H$204,MATCH(C1471,Deviz!$B$5:$B$204,0))="Suplimentar",INDEX(Deviz!$I$5:$I$204,MATCH(C1471,Deviz!$B$5:$B$204,0))&lt;&gt;"Da"),"Suplimentar neaprobat. ",""),"")))</f>
        <v/>
      </c>
    </row>
    <row r="1472" spans="1:11" x14ac:dyDescent="0.2">
      <c r="A1472" s="1" t="str">
        <f>IF(B1472="","",B1472&amp;"|"&amp;COUNTIF(INDEX($B:$B,5):B1472,B1472))</f>
        <v/>
      </c>
      <c r="B1472" s="20"/>
      <c r="C1472" s="20"/>
      <c r="D1472" s="21" t="str">
        <f>IF(C1472="","",IFERROR(INDEX(Deviz!$C$5:$C$204,MATCH(C1472,Deviz!$B$5:$B$204,0)),""))</f>
        <v/>
      </c>
      <c r="E1472" s="22" t="str">
        <f>IF(C1472="","",IFERROR(INDEX(Deviz!$D$5:$D$204,MATCH(C1472,Deviz!$B$5:$B$204,0)),""))</f>
        <v/>
      </c>
      <c r="F1472" s="23" t="str">
        <f>IF(C1472="","",IFERROR(INDEX(Deviz!$F$5:$F$204,MATCH(C1472,Deviz!$B$5:$B$204,0)),""))</f>
        <v/>
      </c>
      <c r="G1472" s="24"/>
      <c r="H1472" s="23" t="str">
        <f t="shared" si="22"/>
        <v/>
      </c>
      <c r="I1472" s="20"/>
      <c r="J1472" s="25"/>
      <c r="K1472" s="26" t="str">
        <f>IF(B1472="","",TRIM(IF(AND(C1472&lt;&gt;"",D1472=""),"Cod inexistent în deviz. ","")&amp;IF(N(G1472)&lt;=0,"Lipsește cantitatea. ","")&amp;IF(I1472&lt;&gt;"Da","Neconfirmat de beneficiar. ","")&amp;IF(AND(C1472&lt;&gt;"",D1472&lt;&gt;""),IF(AND(INDEX(Deviz!$H$5:$H$204,MATCH(C1472,Deviz!$B$5:$B$204,0))="Suplimentar",INDEX(Deviz!$I$5:$I$204,MATCH(C1472,Deviz!$B$5:$B$204,0))&lt;&gt;"Da"),"Suplimentar neaprobat. ",""),"")))</f>
        <v/>
      </c>
    </row>
    <row r="1473" spans="1:11" x14ac:dyDescent="0.2">
      <c r="A1473" s="1" t="str">
        <f>IF(B1473="","",B1473&amp;"|"&amp;COUNTIF(INDEX($B:$B,5):B1473,B1473))</f>
        <v/>
      </c>
      <c r="B1473" s="20"/>
      <c r="C1473" s="20"/>
      <c r="D1473" s="21" t="str">
        <f>IF(C1473="","",IFERROR(INDEX(Deviz!$C$5:$C$204,MATCH(C1473,Deviz!$B$5:$B$204,0)),""))</f>
        <v/>
      </c>
      <c r="E1473" s="22" t="str">
        <f>IF(C1473="","",IFERROR(INDEX(Deviz!$D$5:$D$204,MATCH(C1473,Deviz!$B$5:$B$204,0)),""))</f>
        <v/>
      </c>
      <c r="F1473" s="23" t="str">
        <f>IF(C1473="","",IFERROR(INDEX(Deviz!$F$5:$F$204,MATCH(C1473,Deviz!$B$5:$B$204,0)),""))</f>
        <v/>
      </c>
      <c r="G1473" s="24"/>
      <c r="H1473" s="23" t="str">
        <f t="shared" si="22"/>
        <v/>
      </c>
      <c r="I1473" s="20"/>
      <c r="J1473" s="25"/>
      <c r="K1473" s="26" t="str">
        <f>IF(B1473="","",TRIM(IF(AND(C1473&lt;&gt;"",D1473=""),"Cod inexistent în deviz. ","")&amp;IF(N(G1473)&lt;=0,"Lipsește cantitatea. ","")&amp;IF(I1473&lt;&gt;"Da","Neconfirmat de beneficiar. ","")&amp;IF(AND(C1473&lt;&gt;"",D1473&lt;&gt;""),IF(AND(INDEX(Deviz!$H$5:$H$204,MATCH(C1473,Deviz!$B$5:$B$204,0))="Suplimentar",INDEX(Deviz!$I$5:$I$204,MATCH(C1473,Deviz!$B$5:$B$204,0))&lt;&gt;"Da"),"Suplimentar neaprobat. ",""),"")))</f>
        <v/>
      </c>
    </row>
    <row r="1474" spans="1:11" x14ac:dyDescent="0.2">
      <c r="A1474" s="1" t="str">
        <f>IF(B1474="","",B1474&amp;"|"&amp;COUNTIF(INDEX($B:$B,5):B1474,B1474))</f>
        <v/>
      </c>
      <c r="B1474" s="20"/>
      <c r="C1474" s="20"/>
      <c r="D1474" s="21" t="str">
        <f>IF(C1474="","",IFERROR(INDEX(Deviz!$C$5:$C$204,MATCH(C1474,Deviz!$B$5:$B$204,0)),""))</f>
        <v/>
      </c>
      <c r="E1474" s="22" t="str">
        <f>IF(C1474="","",IFERROR(INDEX(Deviz!$D$5:$D$204,MATCH(C1474,Deviz!$B$5:$B$204,0)),""))</f>
        <v/>
      </c>
      <c r="F1474" s="23" t="str">
        <f>IF(C1474="","",IFERROR(INDEX(Deviz!$F$5:$F$204,MATCH(C1474,Deviz!$B$5:$B$204,0)),""))</f>
        <v/>
      </c>
      <c r="G1474" s="24"/>
      <c r="H1474" s="23" t="str">
        <f t="shared" si="22"/>
        <v/>
      </c>
      <c r="I1474" s="20"/>
      <c r="J1474" s="25"/>
      <c r="K1474" s="26" t="str">
        <f>IF(B1474="","",TRIM(IF(AND(C1474&lt;&gt;"",D1474=""),"Cod inexistent în deviz. ","")&amp;IF(N(G1474)&lt;=0,"Lipsește cantitatea. ","")&amp;IF(I1474&lt;&gt;"Da","Neconfirmat de beneficiar. ","")&amp;IF(AND(C1474&lt;&gt;"",D1474&lt;&gt;""),IF(AND(INDEX(Deviz!$H$5:$H$204,MATCH(C1474,Deviz!$B$5:$B$204,0))="Suplimentar",INDEX(Deviz!$I$5:$I$204,MATCH(C1474,Deviz!$B$5:$B$204,0))&lt;&gt;"Da"),"Suplimentar neaprobat. ",""),"")))</f>
        <v/>
      </c>
    </row>
    <row r="1475" spans="1:11" x14ac:dyDescent="0.2">
      <c r="A1475" s="1" t="str">
        <f>IF(B1475="","",B1475&amp;"|"&amp;COUNTIF(INDEX($B:$B,5):B1475,B1475))</f>
        <v/>
      </c>
      <c r="B1475" s="20"/>
      <c r="C1475" s="20"/>
      <c r="D1475" s="21" t="str">
        <f>IF(C1475="","",IFERROR(INDEX(Deviz!$C$5:$C$204,MATCH(C1475,Deviz!$B$5:$B$204,0)),""))</f>
        <v/>
      </c>
      <c r="E1475" s="22" t="str">
        <f>IF(C1475="","",IFERROR(INDEX(Deviz!$D$5:$D$204,MATCH(C1475,Deviz!$B$5:$B$204,0)),""))</f>
        <v/>
      </c>
      <c r="F1475" s="23" t="str">
        <f>IF(C1475="","",IFERROR(INDEX(Deviz!$F$5:$F$204,MATCH(C1475,Deviz!$B$5:$B$204,0)),""))</f>
        <v/>
      </c>
      <c r="G1475" s="24"/>
      <c r="H1475" s="23" t="str">
        <f t="shared" si="22"/>
        <v/>
      </c>
      <c r="I1475" s="20"/>
      <c r="J1475" s="25"/>
      <c r="K1475" s="26" t="str">
        <f>IF(B1475="","",TRIM(IF(AND(C1475&lt;&gt;"",D1475=""),"Cod inexistent în deviz. ","")&amp;IF(N(G1475)&lt;=0,"Lipsește cantitatea. ","")&amp;IF(I1475&lt;&gt;"Da","Neconfirmat de beneficiar. ","")&amp;IF(AND(C1475&lt;&gt;"",D1475&lt;&gt;""),IF(AND(INDEX(Deviz!$H$5:$H$204,MATCH(C1475,Deviz!$B$5:$B$204,0))="Suplimentar",INDEX(Deviz!$I$5:$I$204,MATCH(C1475,Deviz!$B$5:$B$204,0))&lt;&gt;"Da"),"Suplimentar neaprobat. ",""),"")))</f>
        <v/>
      </c>
    </row>
    <row r="1476" spans="1:11" x14ac:dyDescent="0.2">
      <c r="A1476" s="1" t="str">
        <f>IF(B1476="","",B1476&amp;"|"&amp;COUNTIF(INDEX($B:$B,5):B1476,B1476))</f>
        <v/>
      </c>
      <c r="B1476" s="20"/>
      <c r="C1476" s="20"/>
      <c r="D1476" s="21" t="str">
        <f>IF(C1476="","",IFERROR(INDEX(Deviz!$C$5:$C$204,MATCH(C1476,Deviz!$B$5:$B$204,0)),""))</f>
        <v/>
      </c>
      <c r="E1476" s="22" t="str">
        <f>IF(C1476="","",IFERROR(INDEX(Deviz!$D$5:$D$204,MATCH(C1476,Deviz!$B$5:$B$204,0)),""))</f>
        <v/>
      </c>
      <c r="F1476" s="23" t="str">
        <f>IF(C1476="","",IFERROR(INDEX(Deviz!$F$5:$F$204,MATCH(C1476,Deviz!$B$5:$B$204,0)),""))</f>
        <v/>
      </c>
      <c r="G1476" s="24"/>
      <c r="H1476" s="23" t="str">
        <f t="shared" si="22"/>
        <v/>
      </c>
      <c r="I1476" s="20"/>
      <c r="J1476" s="25"/>
      <c r="K1476" s="26" t="str">
        <f>IF(B1476="","",TRIM(IF(AND(C1476&lt;&gt;"",D1476=""),"Cod inexistent în deviz. ","")&amp;IF(N(G1476)&lt;=0,"Lipsește cantitatea. ","")&amp;IF(I1476&lt;&gt;"Da","Neconfirmat de beneficiar. ","")&amp;IF(AND(C1476&lt;&gt;"",D1476&lt;&gt;""),IF(AND(INDEX(Deviz!$H$5:$H$204,MATCH(C1476,Deviz!$B$5:$B$204,0))="Suplimentar",INDEX(Deviz!$I$5:$I$204,MATCH(C1476,Deviz!$B$5:$B$204,0))&lt;&gt;"Da"),"Suplimentar neaprobat. ",""),"")))</f>
        <v/>
      </c>
    </row>
    <row r="1477" spans="1:11" x14ac:dyDescent="0.2">
      <c r="A1477" s="1" t="str">
        <f>IF(B1477="","",B1477&amp;"|"&amp;COUNTIF(INDEX($B:$B,5):B1477,B1477))</f>
        <v/>
      </c>
      <c r="B1477" s="20"/>
      <c r="C1477" s="20"/>
      <c r="D1477" s="21" t="str">
        <f>IF(C1477="","",IFERROR(INDEX(Deviz!$C$5:$C$204,MATCH(C1477,Deviz!$B$5:$B$204,0)),""))</f>
        <v/>
      </c>
      <c r="E1477" s="22" t="str">
        <f>IF(C1477="","",IFERROR(INDEX(Deviz!$D$5:$D$204,MATCH(C1477,Deviz!$B$5:$B$204,0)),""))</f>
        <v/>
      </c>
      <c r="F1477" s="23" t="str">
        <f>IF(C1477="","",IFERROR(INDEX(Deviz!$F$5:$F$204,MATCH(C1477,Deviz!$B$5:$B$204,0)),""))</f>
        <v/>
      </c>
      <c r="G1477" s="24"/>
      <c r="H1477" s="23" t="str">
        <f t="shared" ref="H1477:H1540" si="23">IF(OR(N(F1477)=0,N(G1477)=0),"",ROUND(F1477*G1477,2))</f>
        <v/>
      </c>
      <c r="I1477" s="20"/>
      <c r="J1477" s="25"/>
      <c r="K1477" s="26" t="str">
        <f>IF(B1477="","",TRIM(IF(AND(C1477&lt;&gt;"",D1477=""),"Cod inexistent în deviz. ","")&amp;IF(N(G1477)&lt;=0,"Lipsește cantitatea. ","")&amp;IF(I1477&lt;&gt;"Da","Neconfirmat de beneficiar. ","")&amp;IF(AND(C1477&lt;&gt;"",D1477&lt;&gt;""),IF(AND(INDEX(Deviz!$H$5:$H$204,MATCH(C1477,Deviz!$B$5:$B$204,0))="Suplimentar",INDEX(Deviz!$I$5:$I$204,MATCH(C1477,Deviz!$B$5:$B$204,0))&lt;&gt;"Da"),"Suplimentar neaprobat. ",""),"")))</f>
        <v/>
      </c>
    </row>
    <row r="1478" spans="1:11" x14ac:dyDescent="0.2">
      <c r="A1478" s="1" t="str">
        <f>IF(B1478="","",B1478&amp;"|"&amp;COUNTIF(INDEX($B:$B,5):B1478,B1478))</f>
        <v/>
      </c>
      <c r="B1478" s="20"/>
      <c r="C1478" s="20"/>
      <c r="D1478" s="21" t="str">
        <f>IF(C1478="","",IFERROR(INDEX(Deviz!$C$5:$C$204,MATCH(C1478,Deviz!$B$5:$B$204,0)),""))</f>
        <v/>
      </c>
      <c r="E1478" s="22" t="str">
        <f>IF(C1478="","",IFERROR(INDEX(Deviz!$D$5:$D$204,MATCH(C1478,Deviz!$B$5:$B$204,0)),""))</f>
        <v/>
      </c>
      <c r="F1478" s="23" t="str">
        <f>IF(C1478="","",IFERROR(INDEX(Deviz!$F$5:$F$204,MATCH(C1478,Deviz!$B$5:$B$204,0)),""))</f>
        <v/>
      </c>
      <c r="G1478" s="24"/>
      <c r="H1478" s="23" t="str">
        <f t="shared" si="23"/>
        <v/>
      </c>
      <c r="I1478" s="20"/>
      <c r="J1478" s="25"/>
      <c r="K1478" s="26" t="str">
        <f>IF(B1478="","",TRIM(IF(AND(C1478&lt;&gt;"",D1478=""),"Cod inexistent în deviz. ","")&amp;IF(N(G1478)&lt;=0,"Lipsește cantitatea. ","")&amp;IF(I1478&lt;&gt;"Da","Neconfirmat de beneficiar. ","")&amp;IF(AND(C1478&lt;&gt;"",D1478&lt;&gt;""),IF(AND(INDEX(Deviz!$H$5:$H$204,MATCH(C1478,Deviz!$B$5:$B$204,0))="Suplimentar",INDEX(Deviz!$I$5:$I$204,MATCH(C1478,Deviz!$B$5:$B$204,0))&lt;&gt;"Da"),"Suplimentar neaprobat. ",""),"")))</f>
        <v/>
      </c>
    </row>
    <row r="1479" spans="1:11" x14ac:dyDescent="0.2">
      <c r="A1479" s="1" t="str">
        <f>IF(B1479="","",B1479&amp;"|"&amp;COUNTIF(INDEX($B:$B,5):B1479,B1479))</f>
        <v/>
      </c>
      <c r="B1479" s="20"/>
      <c r="C1479" s="20"/>
      <c r="D1479" s="21" t="str">
        <f>IF(C1479="","",IFERROR(INDEX(Deviz!$C$5:$C$204,MATCH(C1479,Deviz!$B$5:$B$204,0)),""))</f>
        <v/>
      </c>
      <c r="E1479" s="22" t="str">
        <f>IF(C1479="","",IFERROR(INDEX(Deviz!$D$5:$D$204,MATCH(C1479,Deviz!$B$5:$B$204,0)),""))</f>
        <v/>
      </c>
      <c r="F1479" s="23" t="str">
        <f>IF(C1479="","",IFERROR(INDEX(Deviz!$F$5:$F$204,MATCH(C1479,Deviz!$B$5:$B$204,0)),""))</f>
        <v/>
      </c>
      <c r="G1479" s="24"/>
      <c r="H1479" s="23" t="str">
        <f t="shared" si="23"/>
        <v/>
      </c>
      <c r="I1479" s="20"/>
      <c r="J1479" s="25"/>
      <c r="K1479" s="26" t="str">
        <f>IF(B1479="","",TRIM(IF(AND(C1479&lt;&gt;"",D1479=""),"Cod inexistent în deviz. ","")&amp;IF(N(G1479)&lt;=0,"Lipsește cantitatea. ","")&amp;IF(I1479&lt;&gt;"Da","Neconfirmat de beneficiar. ","")&amp;IF(AND(C1479&lt;&gt;"",D1479&lt;&gt;""),IF(AND(INDEX(Deviz!$H$5:$H$204,MATCH(C1479,Deviz!$B$5:$B$204,0))="Suplimentar",INDEX(Deviz!$I$5:$I$204,MATCH(C1479,Deviz!$B$5:$B$204,0))&lt;&gt;"Da"),"Suplimentar neaprobat. ",""),"")))</f>
        <v/>
      </c>
    </row>
    <row r="1480" spans="1:11" x14ac:dyDescent="0.2">
      <c r="A1480" s="1" t="str">
        <f>IF(B1480="","",B1480&amp;"|"&amp;COUNTIF(INDEX($B:$B,5):B1480,B1480))</f>
        <v/>
      </c>
      <c r="B1480" s="20"/>
      <c r="C1480" s="20"/>
      <c r="D1480" s="21" t="str">
        <f>IF(C1480="","",IFERROR(INDEX(Deviz!$C$5:$C$204,MATCH(C1480,Deviz!$B$5:$B$204,0)),""))</f>
        <v/>
      </c>
      <c r="E1480" s="22" t="str">
        <f>IF(C1480="","",IFERROR(INDEX(Deviz!$D$5:$D$204,MATCH(C1480,Deviz!$B$5:$B$204,0)),""))</f>
        <v/>
      </c>
      <c r="F1480" s="23" t="str">
        <f>IF(C1480="","",IFERROR(INDEX(Deviz!$F$5:$F$204,MATCH(C1480,Deviz!$B$5:$B$204,0)),""))</f>
        <v/>
      </c>
      <c r="G1480" s="24"/>
      <c r="H1480" s="23" t="str">
        <f t="shared" si="23"/>
        <v/>
      </c>
      <c r="I1480" s="20"/>
      <c r="J1480" s="25"/>
      <c r="K1480" s="26" t="str">
        <f>IF(B1480="","",TRIM(IF(AND(C1480&lt;&gt;"",D1480=""),"Cod inexistent în deviz. ","")&amp;IF(N(G1480)&lt;=0,"Lipsește cantitatea. ","")&amp;IF(I1480&lt;&gt;"Da","Neconfirmat de beneficiar. ","")&amp;IF(AND(C1480&lt;&gt;"",D1480&lt;&gt;""),IF(AND(INDEX(Deviz!$H$5:$H$204,MATCH(C1480,Deviz!$B$5:$B$204,0))="Suplimentar",INDEX(Deviz!$I$5:$I$204,MATCH(C1480,Deviz!$B$5:$B$204,0))&lt;&gt;"Da"),"Suplimentar neaprobat. ",""),"")))</f>
        <v/>
      </c>
    </row>
    <row r="1481" spans="1:11" x14ac:dyDescent="0.2">
      <c r="A1481" s="1" t="str">
        <f>IF(B1481="","",B1481&amp;"|"&amp;COUNTIF(INDEX($B:$B,5):B1481,B1481))</f>
        <v/>
      </c>
      <c r="B1481" s="20"/>
      <c r="C1481" s="20"/>
      <c r="D1481" s="21" t="str">
        <f>IF(C1481="","",IFERROR(INDEX(Deviz!$C$5:$C$204,MATCH(C1481,Deviz!$B$5:$B$204,0)),""))</f>
        <v/>
      </c>
      <c r="E1481" s="22" t="str">
        <f>IF(C1481="","",IFERROR(INDEX(Deviz!$D$5:$D$204,MATCH(C1481,Deviz!$B$5:$B$204,0)),""))</f>
        <v/>
      </c>
      <c r="F1481" s="23" t="str">
        <f>IF(C1481="","",IFERROR(INDEX(Deviz!$F$5:$F$204,MATCH(C1481,Deviz!$B$5:$B$204,0)),""))</f>
        <v/>
      </c>
      <c r="G1481" s="24"/>
      <c r="H1481" s="23" t="str">
        <f t="shared" si="23"/>
        <v/>
      </c>
      <c r="I1481" s="20"/>
      <c r="J1481" s="25"/>
      <c r="K1481" s="26" t="str">
        <f>IF(B1481="","",TRIM(IF(AND(C1481&lt;&gt;"",D1481=""),"Cod inexistent în deviz. ","")&amp;IF(N(G1481)&lt;=0,"Lipsește cantitatea. ","")&amp;IF(I1481&lt;&gt;"Da","Neconfirmat de beneficiar. ","")&amp;IF(AND(C1481&lt;&gt;"",D1481&lt;&gt;""),IF(AND(INDEX(Deviz!$H$5:$H$204,MATCH(C1481,Deviz!$B$5:$B$204,0))="Suplimentar",INDEX(Deviz!$I$5:$I$204,MATCH(C1481,Deviz!$B$5:$B$204,0))&lt;&gt;"Da"),"Suplimentar neaprobat. ",""),"")))</f>
        <v/>
      </c>
    </row>
    <row r="1482" spans="1:11" x14ac:dyDescent="0.2">
      <c r="A1482" s="1" t="str">
        <f>IF(B1482="","",B1482&amp;"|"&amp;COUNTIF(INDEX($B:$B,5):B1482,B1482))</f>
        <v/>
      </c>
      <c r="B1482" s="20"/>
      <c r="C1482" s="20"/>
      <c r="D1482" s="21" t="str">
        <f>IF(C1482="","",IFERROR(INDEX(Deviz!$C$5:$C$204,MATCH(C1482,Deviz!$B$5:$B$204,0)),""))</f>
        <v/>
      </c>
      <c r="E1482" s="22" t="str">
        <f>IF(C1482="","",IFERROR(INDEX(Deviz!$D$5:$D$204,MATCH(C1482,Deviz!$B$5:$B$204,0)),""))</f>
        <v/>
      </c>
      <c r="F1482" s="23" t="str">
        <f>IF(C1482="","",IFERROR(INDEX(Deviz!$F$5:$F$204,MATCH(C1482,Deviz!$B$5:$B$204,0)),""))</f>
        <v/>
      </c>
      <c r="G1482" s="24"/>
      <c r="H1482" s="23" t="str">
        <f t="shared" si="23"/>
        <v/>
      </c>
      <c r="I1482" s="20"/>
      <c r="J1482" s="25"/>
      <c r="K1482" s="26" t="str">
        <f>IF(B1482="","",TRIM(IF(AND(C1482&lt;&gt;"",D1482=""),"Cod inexistent în deviz. ","")&amp;IF(N(G1482)&lt;=0,"Lipsește cantitatea. ","")&amp;IF(I1482&lt;&gt;"Da","Neconfirmat de beneficiar. ","")&amp;IF(AND(C1482&lt;&gt;"",D1482&lt;&gt;""),IF(AND(INDEX(Deviz!$H$5:$H$204,MATCH(C1482,Deviz!$B$5:$B$204,0))="Suplimentar",INDEX(Deviz!$I$5:$I$204,MATCH(C1482,Deviz!$B$5:$B$204,0))&lt;&gt;"Da"),"Suplimentar neaprobat. ",""),"")))</f>
        <v/>
      </c>
    </row>
    <row r="1483" spans="1:11" x14ac:dyDescent="0.2">
      <c r="A1483" s="1" t="str">
        <f>IF(B1483="","",B1483&amp;"|"&amp;COUNTIF(INDEX($B:$B,5):B1483,B1483))</f>
        <v/>
      </c>
      <c r="B1483" s="20"/>
      <c r="C1483" s="20"/>
      <c r="D1483" s="21" t="str">
        <f>IF(C1483="","",IFERROR(INDEX(Deviz!$C$5:$C$204,MATCH(C1483,Deviz!$B$5:$B$204,0)),""))</f>
        <v/>
      </c>
      <c r="E1483" s="22" t="str">
        <f>IF(C1483="","",IFERROR(INDEX(Deviz!$D$5:$D$204,MATCH(C1483,Deviz!$B$5:$B$204,0)),""))</f>
        <v/>
      </c>
      <c r="F1483" s="23" t="str">
        <f>IF(C1483="","",IFERROR(INDEX(Deviz!$F$5:$F$204,MATCH(C1483,Deviz!$B$5:$B$204,0)),""))</f>
        <v/>
      </c>
      <c r="G1483" s="24"/>
      <c r="H1483" s="23" t="str">
        <f t="shared" si="23"/>
        <v/>
      </c>
      <c r="I1483" s="20"/>
      <c r="J1483" s="25"/>
      <c r="K1483" s="26" t="str">
        <f>IF(B1483="","",TRIM(IF(AND(C1483&lt;&gt;"",D1483=""),"Cod inexistent în deviz. ","")&amp;IF(N(G1483)&lt;=0,"Lipsește cantitatea. ","")&amp;IF(I1483&lt;&gt;"Da","Neconfirmat de beneficiar. ","")&amp;IF(AND(C1483&lt;&gt;"",D1483&lt;&gt;""),IF(AND(INDEX(Deviz!$H$5:$H$204,MATCH(C1483,Deviz!$B$5:$B$204,0))="Suplimentar",INDEX(Deviz!$I$5:$I$204,MATCH(C1483,Deviz!$B$5:$B$204,0))&lt;&gt;"Da"),"Suplimentar neaprobat. ",""),"")))</f>
        <v/>
      </c>
    </row>
    <row r="1484" spans="1:11" x14ac:dyDescent="0.2">
      <c r="A1484" s="1" t="str">
        <f>IF(B1484="","",B1484&amp;"|"&amp;COUNTIF(INDEX($B:$B,5):B1484,B1484))</f>
        <v/>
      </c>
      <c r="B1484" s="20"/>
      <c r="C1484" s="20"/>
      <c r="D1484" s="21" t="str">
        <f>IF(C1484="","",IFERROR(INDEX(Deviz!$C$5:$C$204,MATCH(C1484,Deviz!$B$5:$B$204,0)),""))</f>
        <v/>
      </c>
      <c r="E1484" s="22" t="str">
        <f>IF(C1484="","",IFERROR(INDEX(Deviz!$D$5:$D$204,MATCH(C1484,Deviz!$B$5:$B$204,0)),""))</f>
        <v/>
      </c>
      <c r="F1484" s="23" t="str">
        <f>IF(C1484="","",IFERROR(INDEX(Deviz!$F$5:$F$204,MATCH(C1484,Deviz!$B$5:$B$204,0)),""))</f>
        <v/>
      </c>
      <c r="G1484" s="24"/>
      <c r="H1484" s="23" t="str">
        <f t="shared" si="23"/>
        <v/>
      </c>
      <c r="I1484" s="20"/>
      <c r="J1484" s="25"/>
      <c r="K1484" s="26" t="str">
        <f>IF(B1484="","",TRIM(IF(AND(C1484&lt;&gt;"",D1484=""),"Cod inexistent în deviz. ","")&amp;IF(N(G1484)&lt;=0,"Lipsește cantitatea. ","")&amp;IF(I1484&lt;&gt;"Da","Neconfirmat de beneficiar. ","")&amp;IF(AND(C1484&lt;&gt;"",D1484&lt;&gt;""),IF(AND(INDEX(Deviz!$H$5:$H$204,MATCH(C1484,Deviz!$B$5:$B$204,0))="Suplimentar",INDEX(Deviz!$I$5:$I$204,MATCH(C1484,Deviz!$B$5:$B$204,0))&lt;&gt;"Da"),"Suplimentar neaprobat. ",""),"")))</f>
        <v/>
      </c>
    </row>
    <row r="1485" spans="1:11" x14ac:dyDescent="0.2">
      <c r="A1485" s="1" t="str">
        <f>IF(B1485="","",B1485&amp;"|"&amp;COUNTIF(INDEX($B:$B,5):B1485,B1485))</f>
        <v/>
      </c>
      <c r="B1485" s="20"/>
      <c r="C1485" s="20"/>
      <c r="D1485" s="21" t="str">
        <f>IF(C1485="","",IFERROR(INDEX(Deviz!$C$5:$C$204,MATCH(C1485,Deviz!$B$5:$B$204,0)),""))</f>
        <v/>
      </c>
      <c r="E1485" s="22" t="str">
        <f>IF(C1485="","",IFERROR(INDEX(Deviz!$D$5:$D$204,MATCH(C1485,Deviz!$B$5:$B$204,0)),""))</f>
        <v/>
      </c>
      <c r="F1485" s="23" t="str">
        <f>IF(C1485="","",IFERROR(INDEX(Deviz!$F$5:$F$204,MATCH(C1485,Deviz!$B$5:$B$204,0)),""))</f>
        <v/>
      </c>
      <c r="G1485" s="24"/>
      <c r="H1485" s="23" t="str">
        <f t="shared" si="23"/>
        <v/>
      </c>
      <c r="I1485" s="20"/>
      <c r="J1485" s="25"/>
      <c r="K1485" s="26" t="str">
        <f>IF(B1485="","",TRIM(IF(AND(C1485&lt;&gt;"",D1485=""),"Cod inexistent în deviz. ","")&amp;IF(N(G1485)&lt;=0,"Lipsește cantitatea. ","")&amp;IF(I1485&lt;&gt;"Da","Neconfirmat de beneficiar. ","")&amp;IF(AND(C1485&lt;&gt;"",D1485&lt;&gt;""),IF(AND(INDEX(Deviz!$H$5:$H$204,MATCH(C1485,Deviz!$B$5:$B$204,0))="Suplimentar",INDEX(Deviz!$I$5:$I$204,MATCH(C1485,Deviz!$B$5:$B$204,0))&lt;&gt;"Da"),"Suplimentar neaprobat. ",""),"")))</f>
        <v/>
      </c>
    </row>
    <row r="1486" spans="1:11" x14ac:dyDescent="0.2">
      <c r="A1486" s="1" t="str">
        <f>IF(B1486="","",B1486&amp;"|"&amp;COUNTIF(INDEX($B:$B,5):B1486,B1486))</f>
        <v/>
      </c>
      <c r="B1486" s="20"/>
      <c r="C1486" s="20"/>
      <c r="D1486" s="21" t="str">
        <f>IF(C1486="","",IFERROR(INDEX(Deviz!$C$5:$C$204,MATCH(C1486,Deviz!$B$5:$B$204,0)),""))</f>
        <v/>
      </c>
      <c r="E1486" s="22" t="str">
        <f>IF(C1486="","",IFERROR(INDEX(Deviz!$D$5:$D$204,MATCH(C1486,Deviz!$B$5:$B$204,0)),""))</f>
        <v/>
      </c>
      <c r="F1486" s="23" t="str">
        <f>IF(C1486="","",IFERROR(INDEX(Deviz!$F$5:$F$204,MATCH(C1486,Deviz!$B$5:$B$204,0)),""))</f>
        <v/>
      </c>
      <c r="G1486" s="24"/>
      <c r="H1486" s="23" t="str">
        <f t="shared" si="23"/>
        <v/>
      </c>
      <c r="I1486" s="20"/>
      <c r="J1486" s="25"/>
      <c r="K1486" s="26" t="str">
        <f>IF(B1486="","",TRIM(IF(AND(C1486&lt;&gt;"",D1486=""),"Cod inexistent în deviz. ","")&amp;IF(N(G1486)&lt;=0,"Lipsește cantitatea. ","")&amp;IF(I1486&lt;&gt;"Da","Neconfirmat de beneficiar. ","")&amp;IF(AND(C1486&lt;&gt;"",D1486&lt;&gt;""),IF(AND(INDEX(Deviz!$H$5:$H$204,MATCH(C1486,Deviz!$B$5:$B$204,0))="Suplimentar",INDEX(Deviz!$I$5:$I$204,MATCH(C1486,Deviz!$B$5:$B$204,0))&lt;&gt;"Da"),"Suplimentar neaprobat. ",""),"")))</f>
        <v/>
      </c>
    </row>
    <row r="1487" spans="1:11" x14ac:dyDescent="0.2">
      <c r="A1487" s="1" t="str">
        <f>IF(B1487="","",B1487&amp;"|"&amp;COUNTIF(INDEX($B:$B,5):B1487,B1487))</f>
        <v/>
      </c>
      <c r="B1487" s="20"/>
      <c r="C1487" s="20"/>
      <c r="D1487" s="21" t="str">
        <f>IF(C1487="","",IFERROR(INDEX(Deviz!$C$5:$C$204,MATCH(C1487,Deviz!$B$5:$B$204,0)),""))</f>
        <v/>
      </c>
      <c r="E1487" s="22" t="str">
        <f>IF(C1487="","",IFERROR(INDEX(Deviz!$D$5:$D$204,MATCH(C1487,Deviz!$B$5:$B$204,0)),""))</f>
        <v/>
      </c>
      <c r="F1487" s="23" t="str">
        <f>IF(C1487="","",IFERROR(INDEX(Deviz!$F$5:$F$204,MATCH(C1487,Deviz!$B$5:$B$204,0)),""))</f>
        <v/>
      </c>
      <c r="G1487" s="24"/>
      <c r="H1487" s="23" t="str">
        <f t="shared" si="23"/>
        <v/>
      </c>
      <c r="I1487" s="20"/>
      <c r="J1487" s="25"/>
      <c r="K1487" s="26" t="str">
        <f>IF(B1487="","",TRIM(IF(AND(C1487&lt;&gt;"",D1487=""),"Cod inexistent în deviz. ","")&amp;IF(N(G1487)&lt;=0,"Lipsește cantitatea. ","")&amp;IF(I1487&lt;&gt;"Da","Neconfirmat de beneficiar. ","")&amp;IF(AND(C1487&lt;&gt;"",D1487&lt;&gt;""),IF(AND(INDEX(Deviz!$H$5:$H$204,MATCH(C1487,Deviz!$B$5:$B$204,0))="Suplimentar",INDEX(Deviz!$I$5:$I$204,MATCH(C1487,Deviz!$B$5:$B$204,0))&lt;&gt;"Da"),"Suplimentar neaprobat. ",""),"")))</f>
        <v/>
      </c>
    </row>
    <row r="1488" spans="1:11" x14ac:dyDescent="0.2">
      <c r="A1488" s="1" t="str">
        <f>IF(B1488="","",B1488&amp;"|"&amp;COUNTIF(INDEX($B:$B,5):B1488,B1488))</f>
        <v/>
      </c>
      <c r="B1488" s="20"/>
      <c r="C1488" s="20"/>
      <c r="D1488" s="21" t="str">
        <f>IF(C1488="","",IFERROR(INDEX(Deviz!$C$5:$C$204,MATCH(C1488,Deviz!$B$5:$B$204,0)),""))</f>
        <v/>
      </c>
      <c r="E1488" s="22" t="str">
        <f>IF(C1488="","",IFERROR(INDEX(Deviz!$D$5:$D$204,MATCH(C1488,Deviz!$B$5:$B$204,0)),""))</f>
        <v/>
      </c>
      <c r="F1488" s="23" t="str">
        <f>IF(C1488="","",IFERROR(INDEX(Deviz!$F$5:$F$204,MATCH(C1488,Deviz!$B$5:$B$204,0)),""))</f>
        <v/>
      </c>
      <c r="G1488" s="24"/>
      <c r="H1488" s="23" t="str">
        <f t="shared" si="23"/>
        <v/>
      </c>
      <c r="I1488" s="20"/>
      <c r="J1488" s="25"/>
      <c r="K1488" s="26" t="str">
        <f>IF(B1488="","",TRIM(IF(AND(C1488&lt;&gt;"",D1488=""),"Cod inexistent în deviz. ","")&amp;IF(N(G1488)&lt;=0,"Lipsește cantitatea. ","")&amp;IF(I1488&lt;&gt;"Da","Neconfirmat de beneficiar. ","")&amp;IF(AND(C1488&lt;&gt;"",D1488&lt;&gt;""),IF(AND(INDEX(Deviz!$H$5:$H$204,MATCH(C1488,Deviz!$B$5:$B$204,0))="Suplimentar",INDEX(Deviz!$I$5:$I$204,MATCH(C1488,Deviz!$B$5:$B$204,0))&lt;&gt;"Da"),"Suplimentar neaprobat. ",""),"")))</f>
        <v/>
      </c>
    </row>
    <row r="1489" spans="1:11" x14ac:dyDescent="0.2">
      <c r="A1489" s="1" t="str">
        <f>IF(B1489="","",B1489&amp;"|"&amp;COUNTIF(INDEX($B:$B,5):B1489,B1489))</f>
        <v/>
      </c>
      <c r="B1489" s="20"/>
      <c r="C1489" s="20"/>
      <c r="D1489" s="21" t="str">
        <f>IF(C1489="","",IFERROR(INDEX(Deviz!$C$5:$C$204,MATCH(C1489,Deviz!$B$5:$B$204,0)),""))</f>
        <v/>
      </c>
      <c r="E1489" s="22" t="str">
        <f>IF(C1489="","",IFERROR(INDEX(Deviz!$D$5:$D$204,MATCH(C1489,Deviz!$B$5:$B$204,0)),""))</f>
        <v/>
      </c>
      <c r="F1489" s="23" t="str">
        <f>IF(C1489="","",IFERROR(INDEX(Deviz!$F$5:$F$204,MATCH(C1489,Deviz!$B$5:$B$204,0)),""))</f>
        <v/>
      </c>
      <c r="G1489" s="24"/>
      <c r="H1489" s="23" t="str">
        <f t="shared" si="23"/>
        <v/>
      </c>
      <c r="I1489" s="20"/>
      <c r="J1489" s="25"/>
      <c r="K1489" s="26" t="str">
        <f>IF(B1489="","",TRIM(IF(AND(C1489&lt;&gt;"",D1489=""),"Cod inexistent în deviz. ","")&amp;IF(N(G1489)&lt;=0,"Lipsește cantitatea. ","")&amp;IF(I1489&lt;&gt;"Da","Neconfirmat de beneficiar. ","")&amp;IF(AND(C1489&lt;&gt;"",D1489&lt;&gt;""),IF(AND(INDEX(Deviz!$H$5:$H$204,MATCH(C1489,Deviz!$B$5:$B$204,0))="Suplimentar",INDEX(Deviz!$I$5:$I$204,MATCH(C1489,Deviz!$B$5:$B$204,0))&lt;&gt;"Da"),"Suplimentar neaprobat. ",""),"")))</f>
        <v/>
      </c>
    </row>
    <row r="1490" spans="1:11" x14ac:dyDescent="0.2">
      <c r="A1490" s="1" t="str">
        <f>IF(B1490="","",B1490&amp;"|"&amp;COUNTIF(INDEX($B:$B,5):B1490,B1490))</f>
        <v/>
      </c>
      <c r="B1490" s="20"/>
      <c r="C1490" s="20"/>
      <c r="D1490" s="21" t="str">
        <f>IF(C1490="","",IFERROR(INDEX(Deviz!$C$5:$C$204,MATCH(C1490,Deviz!$B$5:$B$204,0)),""))</f>
        <v/>
      </c>
      <c r="E1490" s="22" t="str">
        <f>IF(C1490="","",IFERROR(INDEX(Deviz!$D$5:$D$204,MATCH(C1490,Deviz!$B$5:$B$204,0)),""))</f>
        <v/>
      </c>
      <c r="F1490" s="23" t="str">
        <f>IF(C1490="","",IFERROR(INDEX(Deviz!$F$5:$F$204,MATCH(C1490,Deviz!$B$5:$B$204,0)),""))</f>
        <v/>
      </c>
      <c r="G1490" s="24"/>
      <c r="H1490" s="23" t="str">
        <f t="shared" si="23"/>
        <v/>
      </c>
      <c r="I1490" s="20"/>
      <c r="J1490" s="25"/>
      <c r="K1490" s="26" t="str">
        <f>IF(B1490="","",TRIM(IF(AND(C1490&lt;&gt;"",D1490=""),"Cod inexistent în deviz. ","")&amp;IF(N(G1490)&lt;=0,"Lipsește cantitatea. ","")&amp;IF(I1490&lt;&gt;"Da","Neconfirmat de beneficiar. ","")&amp;IF(AND(C1490&lt;&gt;"",D1490&lt;&gt;""),IF(AND(INDEX(Deviz!$H$5:$H$204,MATCH(C1490,Deviz!$B$5:$B$204,0))="Suplimentar",INDEX(Deviz!$I$5:$I$204,MATCH(C1490,Deviz!$B$5:$B$204,0))&lt;&gt;"Da"),"Suplimentar neaprobat. ",""),"")))</f>
        <v/>
      </c>
    </row>
    <row r="1491" spans="1:11" x14ac:dyDescent="0.2">
      <c r="A1491" s="1" t="str">
        <f>IF(B1491="","",B1491&amp;"|"&amp;COUNTIF(INDEX($B:$B,5):B1491,B1491))</f>
        <v/>
      </c>
      <c r="B1491" s="20"/>
      <c r="C1491" s="20"/>
      <c r="D1491" s="21" t="str">
        <f>IF(C1491="","",IFERROR(INDEX(Deviz!$C$5:$C$204,MATCH(C1491,Deviz!$B$5:$B$204,0)),""))</f>
        <v/>
      </c>
      <c r="E1491" s="22" t="str">
        <f>IF(C1491="","",IFERROR(INDEX(Deviz!$D$5:$D$204,MATCH(C1491,Deviz!$B$5:$B$204,0)),""))</f>
        <v/>
      </c>
      <c r="F1491" s="23" t="str">
        <f>IF(C1491="","",IFERROR(INDEX(Deviz!$F$5:$F$204,MATCH(C1491,Deviz!$B$5:$B$204,0)),""))</f>
        <v/>
      </c>
      <c r="G1491" s="24"/>
      <c r="H1491" s="23" t="str">
        <f t="shared" si="23"/>
        <v/>
      </c>
      <c r="I1491" s="20"/>
      <c r="J1491" s="25"/>
      <c r="K1491" s="26" t="str">
        <f>IF(B1491="","",TRIM(IF(AND(C1491&lt;&gt;"",D1491=""),"Cod inexistent în deviz. ","")&amp;IF(N(G1491)&lt;=0,"Lipsește cantitatea. ","")&amp;IF(I1491&lt;&gt;"Da","Neconfirmat de beneficiar. ","")&amp;IF(AND(C1491&lt;&gt;"",D1491&lt;&gt;""),IF(AND(INDEX(Deviz!$H$5:$H$204,MATCH(C1491,Deviz!$B$5:$B$204,0))="Suplimentar",INDEX(Deviz!$I$5:$I$204,MATCH(C1491,Deviz!$B$5:$B$204,0))&lt;&gt;"Da"),"Suplimentar neaprobat. ",""),"")))</f>
        <v/>
      </c>
    </row>
    <row r="1492" spans="1:11" x14ac:dyDescent="0.2">
      <c r="A1492" s="1" t="str">
        <f>IF(B1492="","",B1492&amp;"|"&amp;COUNTIF(INDEX($B:$B,5):B1492,B1492))</f>
        <v/>
      </c>
      <c r="B1492" s="20"/>
      <c r="C1492" s="20"/>
      <c r="D1492" s="21" t="str">
        <f>IF(C1492="","",IFERROR(INDEX(Deviz!$C$5:$C$204,MATCH(C1492,Deviz!$B$5:$B$204,0)),""))</f>
        <v/>
      </c>
      <c r="E1492" s="22" t="str">
        <f>IF(C1492="","",IFERROR(INDEX(Deviz!$D$5:$D$204,MATCH(C1492,Deviz!$B$5:$B$204,0)),""))</f>
        <v/>
      </c>
      <c r="F1492" s="23" t="str">
        <f>IF(C1492="","",IFERROR(INDEX(Deviz!$F$5:$F$204,MATCH(C1492,Deviz!$B$5:$B$204,0)),""))</f>
        <v/>
      </c>
      <c r="G1492" s="24"/>
      <c r="H1492" s="23" t="str">
        <f t="shared" si="23"/>
        <v/>
      </c>
      <c r="I1492" s="20"/>
      <c r="J1492" s="25"/>
      <c r="K1492" s="26" t="str">
        <f>IF(B1492="","",TRIM(IF(AND(C1492&lt;&gt;"",D1492=""),"Cod inexistent în deviz. ","")&amp;IF(N(G1492)&lt;=0,"Lipsește cantitatea. ","")&amp;IF(I1492&lt;&gt;"Da","Neconfirmat de beneficiar. ","")&amp;IF(AND(C1492&lt;&gt;"",D1492&lt;&gt;""),IF(AND(INDEX(Deviz!$H$5:$H$204,MATCH(C1492,Deviz!$B$5:$B$204,0))="Suplimentar",INDEX(Deviz!$I$5:$I$204,MATCH(C1492,Deviz!$B$5:$B$204,0))&lt;&gt;"Da"),"Suplimentar neaprobat. ",""),"")))</f>
        <v/>
      </c>
    </row>
    <row r="1493" spans="1:11" x14ac:dyDescent="0.2">
      <c r="A1493" s="1" t="str">
        <f>IF(B1493="","",B1493&amp;"|"&amp;COUNTIF(INDEX($B:$B,5):B1493,B1493))</f>
        <v/>
      </c>
      <c r="B1493" s="20"/>
      <c r="C1493" s="20"/>
      <c r="D1493" s="21" t="str">
        <f>IF(C1493="","",IFERROR(INDEX(Deviz!$C$5:$C$204,MATCH(C1493,Deviz!$B$5:$B$204,0)),""))</f>
        <v/>
      </c>
      <c r="E1493" s="22" t="str">
        <f>IF(C1493="","",IFERROR(INDEX(Deviz!$D$5:$D$204,MATCH(C1493,Deviz!$B$5:$B$204,0)),""))</f>
        <v/>
      </c>
      <c r="F1493" s="23" t="str">
        <f>IF(C1493="","",IFERROR(INDEX(Deviz!$F$5:$F$204,MATCH(C1493,Deviz!$B$5:$B$204,0)),""))</f>
        <v/>
      </c>
      <c r="G1493" s="24"/>
      <c r="H1493" s="23" t="str">
        <f t="shared" si="23"/>
        <v/>
      </c>
      <c r="I1493" s="20"/>
      <c r="J1493" s="25"/>
      <c r="K1493" s="26" t="str">
        <f>IF(B1493="","",TRIM(IF(AND(C1493&lt;&gt;"",D1493=""),"Cod inexistent în deviz. ","")&amp;IF(N(G1493)&lt;=0,"Lipsește cantitatea. ","")&amp;IF(I1493&lt;&gt;"Da","Neconfirmat de beneficiar. ","")&amp;IF(AND(C1493&lt;&gt;"",D1493&lt;&gt;""),IF(AND(INDEX(Deviz!$H$5:$H$204,MATCH(C1493,Deviz!$B$5:$B$204,0))="Suplimentar",INDEX(Deviz!$I$5:$I$204,MATCH(C1493,Deviz!$B$5:$B$204,0))&lt;&gt;"Da"),"Suplimentar neaprobat. ",""),"")))</f>
        <v/>
      </c>
    </row>
    <row r="1494" spans="1:11" x14ac:dyDescent="0.2">
      <c r="A1494" s="1" t="str">
        <f>IF(B1494="","",B1494&amp;"|"&amp;COUNTIF(INDEX($B:$B,5):B1494,B1494))</f>
        <v/>
      </c>
      <c r="B1494" s="20"/>
      <c r="C1494" s="20"/>
      <c r="D1494" s="21" t="str">
        <f>IF(C1494="","",IFERROR(INDEX(Deviz!$C$5:$C$204,MATCH(C1494,Deviz!$B$5:$B$204,0)),""))</f>
        <v/>
      </c>
      <c r="E1494" s="22" t="str">
        <f>IF(C1494="","",IFERROR(INDEX(Deviz!$D$5:$D$204,MATCH(C1494,Deviz!$B$5:$B$204,0)),""))</f>
        <v/>
      </c>
      <c r="F1494" s="23" t="str">
        <f>IF(C1494="","",IFERROR(INDEX(Deviz!$F$5:$F$204,MATCH(C1494,Deviz!$B$5:$B$204,0)),""))</f>
        <v/>
      </c>
      <c r="G1494" s="24"/>
      <c r="H1494" s="23" t="str">
        <f t="shared" si="23"/>
        <v/>
      </c>
      <c r="I1494" s="20"/>
      <c r="J1494" s="25"/>
      <c r="K1494" s="26" t="str">
        <f>IF(B1494="","",TRIM(IF(AND(C1494&lt;&gt;"",D1494=""),"Cod inexistent în deviz. ","")&amp;IF(N(G1494)&lt;=0,"Lipsește cantitatea. ","")&amp;IF(I1494&lt;&gt;"Da","Neconfirmat de beneficiar. ","")&amp;IF(AND(C1494&lt;&gt;"",D1494&lt;&gt;""),IF(AND(INDEX(Deviz!$H$5:$H$204,MATCH(C1494,Deviz!$B$5:$B$204,0))="Suplimentar",INDEX(Deviz!$I$5:$I$204,MATCH(C1494,Deviz!$B$5:$B$204,0))&lt;&gt;"Da"),"Suplimentar neaprobat. ",""),"")))</f>
        <v/>
      </c>
    </row>
    <row r="1495" spans="1:11" x14ac:dyDescent="0.2">
      <c r="A1495" s="1" t="str">
        <f>IF(B1495="","",B1495&amp;"|"&amp;COUNTIF(INDEX($B:$B,5):B1495,B1495))</f>
        <v/>
      </c>
      <c r="B1495" s="20"/>
      <c r="C1495" s="20"/>
      <c r="D1495" s="21" t="str">
        <f>IF(C1495="","",IFERROR(INDEX(Deviz!$C$5:$C$204,MATCH(C1495,Deviz!$B$5:$B$204,0)),""))</f>
        <v/>
      </c>
      <c r="E1495" s="22" t="str">
        <f>IF(C1495="","",IFERROR(INDEX(Deviz!$D$5:$D$204,MATCH(C1495,Deviz!$B$5:$B$204,0)),""))</f>
        <v/>
      </c>
      <c r="F1495" s="23" t="str">
        <f>IF(C1495="","",IFERROR(INDEX(Deviz!$F$5:$F$204,MATCH(C1495,Deviz!$B$5:$B$204,0)),""))</f>
        <v/>
      </c>
      <c r="G1495" s="24"/>
      <c r="H1495" s="23" t="str">
        <f t="shared" si="23"/>
        <v/>
      </c>
      <c r="I1495" s="20"/>
      <c r="J1495" s="25"/>
      <c r="K1495" s="26" t="str">
        <f>IF(B1495="","",TRIM(IF(AND(C1495&lt;&gt;"",D1495=""),"Cod inexistent în deviz. ","")&amp;IF(N(G1495)&lt;=0,"Lipsește cantitatea. ","")&amp;IF(I1495&lt;&gt;"Da","Neconfirmat de beneficiar. ","")&amp;IF(AND(C1495&lt;&gt;"",D1495&lt;&gt;""),IF(AND(INDEX(Deviz!$H$5:$H$204,MATCH(C1495,Deviz!$B$5:$B$204,0))="Suplimentar",INDEX(Deviz!$I$5:$I$204,MATCH(C1495,Deviz!$B$5:$B$204,0))&lt;&gt;"Da"),"Suplimentar neaprobat. ",""),"")))</f>
        <v/>
      </c>
    </row>
    <row r="1496" spans="1:11" x14ac:dyDescent="0.2">
      <c r="A1496" s="1" t="str">
        <f>IF(B1496="","",B1496&amp;"|"&amp;COUNTIF(INDEX($B:$B,5):B1496,B1496))</f>
        <v/>
      </c>
      <c r="B1496" s="20"/>
      <c r="C1496" s="20"/>
      <c r="D1496" s="21" t="str">
        <f>IF(C1496="","",IFERROR(INDEX(Deviz!$C$5:$C$204,MATCH(C1496,Deviz!$B$5:$B$204,0)),""))</f>
        <v/>
      </c>
      <c r="E1496" s="22" t="str">
        <f>IF(C1496="","",IFERROR(INDEX(Deviz!$D$5:$D$204,MATCH(C1496,Deviz!$B$5:$B$204,0)),""))</f>
        <v/>
      </c>
      <c r="F1496" s="23" t="str">
        <f>IF(C1496="","",IFERROR(INDEX(Deviz!$F$5:$F$204,MATCH(C1496,Deviz!$B$5:$B$204,0)),""))</f>
        <v/>
      </c>
      <c r="G1496" s="24"/>
      <c r="H1496" s="23" t="str">
        <f t="shared" si="23"/>
        <v/>
      </c>
      <c r="I1496" s="20"/>
      <c r="J1496" s="25"/>
      <c r="K1496" s="26" t="str">
        <f>IF(B1496="","",TRIM(IF(AND(C1496&lt;&gt;"",D1496=""),"Cod inexistent în deviz. ","")&amp;IF(N(G1496)&lt;=0,"Lipsește cantitatea. ","")&amp;IF(I1496&lt;&gt;"Da","Neconfirmat de beneficiar. ","")&amp;IF(AND(C1496&lt;&gt;"",D1496&lt;&gt;""),IF(AND(INDEX(Deviz!$H$5:$H$204,MATCH(C1496,Deviz!$B$5:$B$204,0))="Suplimentar",INDEX(Deviz!$I$5:$I$204,MATCH(C1496,Deviz!$B$5:$B$204,0))&lt;&gt;"Da"),"Suplimentar neaprobat. ",""),"")))</f>
        <v/>
      </c>
    </row>
    <row r="1497" spans="1:11" x14ac:dyDescent="0.2">
      <c r="A1497" s="1" t="str">
        <f>IF(B1497="","",B1497&amp;"|"&amp;COUNTIF(INDEX($B:$B,5):B1497,B1497))</f>
        <v/>
      </c>
      <c r="B1497" s="20"/>
      <c r="C1497" s="20"/>
      <c r="D1497" s="21" t="str">
        <f>IF(C1497="","",IFERROR(INDEX(Deviz!$C$5:$C$204,MATCH(C1497,Deviz!$B$5:$B$204,0)),""))</f>
        <v/>
      </c>
      <c r="E1497" s="22" t="str">
        <f>IF(C1497="","",IFERROR(INDEX(Deviz!$D$5:$D$204,MATCH(C1497,Deviz!$B$5:$B$204,0)),""))</f>
        <v/>
      </c>
      <c r="F1497" s="23" t="str">
        <f>IF(C1497="","",IFERROR(INDEX(Deviz!$F$5:$F$204,MATCH(C1497,Deviz!$B$5:$B$204,0)),""))</f>
        <v/>
      </c>
      <c r="G1497" s="24"/>
      <c r="H1497" s="23" t="str">
        <f t="shared" si="23"/>
        <v/>
      </c>
      <c r="I1497" s="20"/>
      <c r="J1497" s="25"/>
      <c r="K1497" s="26" t="str">
        <f>IF(B1497="","",TRIM(IF(AND(C1497&lt;&gt;"",D1497=""),"Cod inexistent în deviz. ","")&amp;IF(N(G1497)&lt;=0,"Lipsește cantitatea. ","")&amp;IF(I1497&lt;&gt;"Da","Neconfirmat de beneficiar. ","")&amp;IF(AND(C1497&lt;&gt;"",D1497&lt;&gt;""),IF(AND(INDEX(Deviz!$H$5:$H$204,MATCH(C1497,Deviz!$B$5:$B$204,0))="Suplimentar",INDEX(Deviz!$I$5:$I$204,MATCH(C1497,Deviz!$B$5:$B$204,0))&lt;&gt;"Da"),"Suplimentar neaprobat. ",""),"")))</f>
        <v/>
      </c>
    </row>
    <row r="1498" spans="1:11" x14ac:dyDescent="0.2">
      <c r="A1498" s="1" t="str">
        <f>IF(B1498="","",B1498&amp;"|"&amp;COUNTIF(INDEX($B:$B,5):B1498,B1498))</f>
        <v/>
      </c>
      <c r="B1498" s="20"/>
      <c r="C1498" s="20"/>
      <c r="D1498" s="21" t="str">
        <f>IF(C1498="","",IFERROR(INDEX(Deviz!$C$5:$C$204,MATCH(C1498,Deviz!$B$5:$B$204,0)),""))</f>
        <v/>
      </c>
      <c r="E1498" s="22" t="str">
        <f>IF(C1498="","",IFERROR(INDEX(Deviz!$D$5:$D$204,MATCH(C1498,Deviz!$B$5:$B$204,0)),""))</f>
        <v/>
      </c>
      <c r="F1498" s="23" t="str">
        <f>IF(C1498="","",IFERROR(INDEX(Deviz!$F$5:$F$204,MATCH(C1498,Deviz!$B$5:$B$204,0)),""))</f>
        <v/>
      </c>
      <c r="G1498" s="24"/>
      <c r="H1498" s="23" t="str">
        <f t="shared" si="23"/>
        <v/>
      </c>
      <c r="I1498" s="20"/>
      <c r="J1498" s="25"/>
      <c r="K1498" s="26" t="str">
        <f>IF(B1498="","",TRIM(IF(AND(C1498&lt;&gt;"",D1498=""),"Cod inexistent în deviz. ","")&amp;IF(N(G1498)&lt;=0,"Lipsește cantitatea. ","")&amp;IF(I1498&lt;&gt;"Da","Neconfirmat de beneficiar. ","")&amp;IF(AND(C1498&lt;&gt;"",D1498&lt;&gt;""),IF(AND(INDEX(Deviz!$H$5:$H$204,MATCH(C1498,Deviz!$B$5:$B$204,0))="Suplimentar",INDEX(Deviz!$I$5:$I$204,MATCH(C1498,Deviz!$B$5:$B$204,0))&lt;&gt;"Da"),"Suplimentar neaprobat. ",""),"")))</f>
        <v/>
      </c>
    </row>
    <row r="1499" spans="1:11" x14ac:dyDescent="0.2">
      <c r="A1499" s="1" t="str">
        <f>IF(B1499="","",B1499&amp;"|"&amp;COUNTIF(INDEX($B:$B,5):B1499,B1499))</f>
        <v/>
      </c>
      <c r="B1499" s="20"/>
      <c r="C1499" s="20"/>
      <c r="D1499" s="21" t="str">
        <f>IF(C1499="","",IFERROR(INDEX(Deviz!$C$5:$C$204,MATCH(C1499,Deviz!$B$5:$B$204,0)),""))</f>
        <v/>
      </c>
      <c r="E1499" s="22" t="str">
        <f>IF(C1499="","",IFERROR(INDEX(Deviz!$D$5:$D$204,MATCH(C1499,Deviz!$B$5:$B$204,0)),""))</f>
        <v/>
      </c>
      <c r="F1499" s="23" t="str">
        <f>IF(C1499="","",IFERROR(INDEX(Deviz!$F$5:$F$204,MATCH(C1499,Deviz!$B$5:$B$204,0)),""))</f>
        <v/>
      </c>
      <c r="G1499" s="24"/>
      <c r="H1499" s="23" t="str">
        <f t="shared" si="23"/>
        <v/>
      </c>
      <c r="I1499" s="20"/>
      <c r="J1499" s="25"/>
      <c r="K1499" s="26" t="str">
        <f>IF(B1499="","",TRIM(IF(AND(C1499&lt;&gt;"",D1499=""),"Cod inexistent în deviz. ","")&amp;IF(N(G1499)&lt;=0,"Lipsește cantitatea. ","")&amp;IF(I1499&lt;&gt;"Da","Neconfirmat de beneficiar. ","")&amp;IF(AND(C1499&lt;&gt;"",D1499&lt;&gt;""),IF(AND(INDEX(Deviz!$H$5:$H$204,MATCH(C1499,Deviz!$B$5:$B$204,0))="Suplimentar",INDEX(Deviz!$I$5:$I$204,MATCH(C1499,Deviz!$B$5:$B$204,0))&lt;&gt;"Da"),"Suplimentar neaprobat. ",""),"")))</f>
        <v/>
      </c>
    </row>
    <row r="1500" spans="1:11" x14ac:dyDescent="0.2">
      <c r="A1500" s="1" t="str">
        <f>IF(B1500="","",B1500&amp;"|"&amp;COUNTIF(INDEX($B:$B,5):B1500,B1500))</f>
        <v/>
      </c>
      <c r="B1500" s="20"/>
      <c r="C1500" s="20"/>
      <c r="D1500" s="21" t="str">
        <f>IF(C1500="","",IFERROR(INDEX(Deviz!$C$5:$C$204,MATCH(C1500,Deviz!$B$5:$B$204,0)),""))</f>
        <v/>
      </c>
      <c r="E1500" s="22" t="str">
        <f>IF(C1500="","",IFERROR(INDEX(Deviz!$D$5:$D$204,MATCH(C1500,Deviz!$B$5:$B$204,0)),""))</f>
        <v/>
      </c>
      <c r="F1500" s="23" t="str">
        <f>IF(C1500="","",IFERROR(INDEX(Deviz!$F$5:$F$204,MATCH(C1500,Deviz!$B$5:$B$204,0)),""))</f>
        <v/>
      </c>
      <c r="G1500" s="24"/>
      <c r="H1500" s="23" t="str">
        <f t="shared" si="23"/>
        <v/>
      </c>
      <c r="I1500" s="20"/>
      <c r="J1500" s="25"/>
      <c r="K1500" s="26" t="str">
        <f>IF(B1500="","",TRIM(IF(AND(C1500&lt;&gt;"",D1500=""),"Cod inexistent în deviz. ","")&amp;IF(N(G1500)&lt;=0,"Lipsește cantitatea. ","")&amp;IF(I1500&lt;&gt;"Da","Neconfirmat de beneficiar. ","")&amp;IF(AND(C1500&lt;&gt;"",D1500&lt;&gt;""),IF(AND(INDEX(Deviz!$H$5:$H$204,MATCH(C1500,Deviz!$B$5:$B$204,0))="Suplimentar",INDEX(Deviz!$I$5:$I$204,MATCH(C1500,Deviz!$B$5:$B$204,0))&lt;&gt;"Da"),"Suplimentar neaprobat. ",""),"")))</f>
        <v/>
      </c>
    </row>
    <row r="1501" spans="1:11" x14ac:dyDescent="0.2">
      <c r="A1501" s="1" t="str">
        <f>IF(B1501="","",B1501&amp;"|"&amp;COUNTIF(INDEX($B:$B,5):B1501,B1501))</f>
        <v/>
      </c>
      <c r="B1501" s="20"/>
      <c r="C1501" s="20"/>
      <c r="D1501" s="21" t="str">
        <f>IF(C1501="","",IFERROR(INDEX(Deviz!$C$5:$C$204,MATCH(C1501,Deviz!$B$5:$B$204,0)),""))</f>
        <v/>
      </c>
      <c r="E1501" s="22" t="str">
        <f>IF(C1501="","",IFERROR(INDEX(Deviz!$D$5:$D$204,MATCH(C1501,Deviz!$B$5:$B$204,0)),""))</f>
        <v/>
      </c>
      <c r="F1501" s="23" t="str">
        <f>IF(C1501="","",IFERROR(INDEX(Deviz!$F$5:$F$204,MATCH(C1501,Deviz!$B$5:$B$204,0)),""))</f>
        <v/>
      </c>
      <c r="G1501" s="24"/>
      <c r="H1501" s="23" t="str">
        <f t="shared" si="23"/>
        <v/>
      </c>
      <c r="I1501" s="20"/>
      <c r="J1501" s="25"/>
      <c r="K1501" s="26" t="str">
        <f>IF(B1501="","",TRIM(IF(AND(C1501&lt;&gt;"",D1501=""),"Cod inexistent în deviz. ","")&amp;IF(N(G1501)&lt;=0,"Lipsește cantitatea. ","")&amp;IF(I1501&lt;&gt;"Da","Neconfirmat de beneficiar. ","")&amp;IF(AND(C1501&lt;&gt;"",D1501&lt;&gt;""),IF(AND(INDEX(Deviz!$H$5:$H$204,MATCH(C1501,Deviz!$B$5:$B$204,0))="Suplimentar",INDEX(Deviz!$I$5:$I$204,MATCH(C1501,Deviz!$B$5:$B$204,0))&lt;&gt;"Da"),"Suplimentar neaprobat. ",""),"")))</f>
        <v/>
      </c>
    </row>
    <row r="1502" spans="1:11" x14ac:dyDescent="0.2">
      <c r="A1502" s="1" t="str">
        <f>IF(B1502="","",B1502&amp;"|"&amp;COUNTIF(INDEX($B:$B,5):B1502,B1502))</f>
        <v/>
      </c>
      <c r="B1502" s="20"/>
      <c r="C1502" s="20"/>
      <c r="D1502" s="21" t="str">
        <f>IF(C1502="","",IFERROR(INDEX(Deviz!$C$5:$C$204,MATCH(C1502,Deviz!$B$5:$B$204,0)),""))</f>
        <v/>
      </c>
      <c r="E1502" s="22" t="str">
        <f>IF(C1502="","",IFERROR(INDEX(Deviz!$D$5:$D$204,MATCH(C1502,Deviz!$B$5:$B$204,0)),""))</f>
        <v/>
      </c>
      <c r="F1502" s="23" t="str">
        <f>IF(C1502="","",IFERROR(INDEX(Deviz!$F$5:$F$204,MATCH(C1502,Deviz!$B$5:$B$204,0)),""))</f>
        <v/>
      </c>
      <c r="G1502" s="24"/>
      <c r="H1502" s="23" t="str">
        <f t="shared" si="23"/>
        <v/>
      </c>
      <c r="I1502" s="20"/>
      <c r="J1502" s="25"/>
      <c r="K1502" s="26" t="str">
        <f>IF(B1502="","",TRIM(IF(AND(C1502&lt;&gt;"",D1502=""),"Cod inexistent în deviz. ","")&amp;IF(N(G1502)&lt;=0,"Lipsește cantitatea. ","")&amp;IF(I1502&lt;&gt;"Da","Neconfirmat de beneficiar. ","")&amp;IF(AND(C1502&lt;&gt;"",D1502&lt;&gt;""),IF(AND(INDEX(Deviz!$H$5:$H$204,MATCH(C1502,Deviz!$B$5:$B$204,0))="Suplimentar",INDEX(Deviz!$I$5:$I$204,MATCH(C1502,Deviz!$B$5:$B$204,0))&lt;&gt;"Da"),"Suplimentar neaprobat. ",""),"")))</f>
        <v/>
      </c>
    </row>
    <row r="1503" spans="1:11" x14ac:dyDescent="0.2">
      <c r="A1503" s="1" t="str">
        <f>IF(B1503="","",B1503&amp;"|"&amp;COUNTIF(INDEX($B:$B,5):B1503,B1503))</f>
        <v/>
      </c>
      <c r="B1503" s="20"/>
      <c r="C1503" s="20"/>
      <c r="D1503" s="21" t="str">
        <f>IF(C1503="","",IFERROR(INDEX(Deviz!$C$5:$C$204,MATCH(C1503,Deviz!$B$5:$B$204,0)),""))</f>
        <v/>
      </c>
      <c r="E1503" s="22" t="str">
        <f>IF(C1503="","",IFERROR(INDEX(Deviz!$D$5:$D$204,MATCH(C1503,Deviz!$B$5:$B$204,0)),""))</f>
        <v/>
      </c>
      <c r="F1503" s="23" t="str">
        <f>IF(C1503="","",IFERROR(INDEX(Deviz!$F$5:$F$204,MATCH(C1503,Deviz!$B$5:$B$204,0)),""))</f>
        <v/>
      </c>
      <c r="G1503" s="24"/>
      <c r="H1503" s="23" t="str">
        <f t="shared" si="23"/>
        <v/>
      </c>
      <c r="I1503" s="20"/>
      <c r="J1503" s="25"/>
      <c r="K1503" s="26" t="str">
        <f>IF(B1503="","",TRIM(IF(AND(C1503&lt;&gt;"",D1503=""),"Cod inexistent în deviz. ","")&amp;IF(N(G1503)&lt;=0,"Lipsește cantitatea. ","")&amp;IF(I1503&lt;&gt;"Da","Neconfirmat de beneficiar. ","")&amp;IF(AND(C1503&lt;&gt;"",D1503&lt;&gt;""),IF(AND(INDEX(Deviz!$H$5:$H$204,MATCH(C1503,Deviz!$B$5:$B$204,0))="Suplimentar",INDEX(Deviz!$I$5:$I$204,MATCH(C1503,Deviz!$B$5:$B$204,0))&lt;&gt;"Da"),"Suplimentar neaprobat. ",""),"")))</f>
        <v/>
      </c>
    </row>
    <row r="1504" spans="1:11" x14ac:dyDescent="0.2">
      <c r="A1504" s="1" t="str">
        <f>IF(B1504="","",B1504&amp;"|"&amp;COUNTIF(INDEX($B:$B,5):B1504,B1504))</f>
        <v/>
      </c>
      <c r="B1504" s="20"/>
      <c r="C1504" s="20"/>
      <c r="D1504" s="21" t="str">
        <f>IF(C1504="","",IFERROR(INDEX(Deviz!$C$5:$C$204,MATCH(C1504,Deviz!$B$5:$B$204,0)),""))</f>
        <v/>
      </c>
      <c r="E1504" s="22" t="str">
        <f>IF(C1504="","",IFERROR(INDEX(Deviz!$D$5:$D$204,MATCH(C1504,Deviz!$B$5:$B$204,0)),""))</f>
        <v/>
      </c>
      <c r="F1504" s="23" t="str">
        <f>IF(C1504="","",IFERROR(INDEX(Deviz!$F$5:$F$204,MATCH(C1504,Deviz!$B$5:$B$204,0)),""))</f>
        <v/>
      </c>
      <c r="G1504" s="24"/>
      <c r="H1504" s="23" t="str">
        <f t="shared" si="23"/>
        <v/>
      </c>
      <c r="I1504" s="20"/>
      <c r="J1504" s="25"/>
      <c r="K1504" s="26" t="str">
        <f>IF(B1504="","",TRIM(IF(AND(C1504&lt;&gt;"",D1504=""),"Cod inexistent în deviz. ","")&amp;IF(N(G1504)&lt;=0,"Lipsește cantitatea. ","")&amp;IF(I1504&lt;&gt;"Da","Neconfirmat de beneficiar. ","")&amp;IF(AND(C1504&lt;&gt;"",D1504&lt;&gt;""),IF(AND(INDEX(Deviz!$H$5:$H$204,MATCH(C1504,Deviz!$B$5:$B$204,0))="Suplimentar",INDEX(Deviz!$I$5:$I$204,MATCH(C1504,Deviz!$B$5:$B$204,0))&lt;&gt;"Da"),"Suplimentar neaprobat. ",""),"")))</f>
        <v/>
      </c>
    </row>
    <row r="1505" spans="1:11" x14ac:dyDescent="0.2">
      <c r="A1505" s="1" t="str">
        <f>IF(B1505="","",B1505&amp;"|"&amp;COUNTIF(INDEX($B:$B,5):B1505,B1505))</f>
        <v/>
      </c>
      <c r="B1505" s="20"/>
      <c r="C1505" s="20"/>
      <c r="D1505" s="21" t="str">
        <f>IF(C1505="","",IFERROR(INDEX(Deviz!$C$5:$C$204,MATCH(C1505,Deviz!$B$5:$B$204,0)),""))</f>
        <v/>
      </c>
      <c r="E1505" s="22" t="str">
        <f>IF(C1505="","",IFERROR(INDEX(Deviz!$D$5:$D$204,MATCH(C1505,Deviz!$B$5:$B$204,0)),""))</f>
        <v/>
      </c>
      <c r="F1505" s="23" t="str">
        <f>IF(C1505="","",IFERROR(INDEX(Deviz!$F$5:$F$204,MATCH(C1505,Deviz!$B$5:$B$204,0)),""))</f>
        <v/>
      </c>
      <c r="G1505" s="24"/>
      <c r="H1505" s="23" t="str">
        <f t="shared" si="23"/>
        <v/>
      </c>
      <c r="I1505" s="20"/>
      <c r="J1505" s="25"/>
      <c r="K1505" s="26" t="str">
        <f>IF(B1505="","",TRIM(IF(AND(C1505&lt;&gt;"",D1505=""),"Cod inexistent în deviz. ","")&amp;IF(N(G1505)&lt;=0,"Lipsește cantitatea. ","")&amp;IF(I1505&lt;&gt;"Da","Neconfirmat de beneficiar. ","")&amp;IF(AND(C1505&lt;&gt;"",D1505&lt;&gt;""),IF(AND(INDEX(Deviz!$H$5:$H$204,MATCH(C1505,Deviz!$B$5:$B$204,0))="Suplimentar",INDEX(Deviz!$I$5:$I$204,MATCH(C1505,Deviz!$B$5:$B$204,0))&lt;&gt;"Da"),"Suplimentar neaprobat. ",""),"")))</f>
        <v/>
      </c>
    </row>
    <row r="1506" spans="1:11" x14ac:dyDescent="0.2">
      <c r="A1506" s="1" t="str">
        <f>IF(B1506="","",B1506&amp;"|"&amp;COUNTIF(INDEX($B:$B,5):B1506,B1506))</f>
        <v/>
      </c>
      <c r="B1506" s="20"/>
      <c r="C1506" s="20"/>
      <c r="D1506" s="21" t="str">
        <f>IF(C1506="","",IFERROR(INDEX(Deviz!$C$5:$C$204,MATCH(C1506,Deviz!$B$5:$B$204,0)),""))</f>
        <v/>
      </c>
      <c r="E1506" s="22" t="str">
        <f>IF(C1506="","",IFERROR(INDEX(Deviz!$D$5:$D$204,MATCH(C1506,Deviz!$B$5:$B$204,0)),""))</f>
        <v/>
      </c>
      <c r="F1506" s="23" t="str">
        <f>IF(C1506="","",IFERROR(INDEX(Deviz!$F$5:$F$204,MATCH(C1506,Deviz!$B$5:$B$204,0)),""))</f>
        <v/>
      </c>
      <c r="G1506" s="24"/>
      <c r="H1506" s="23" t="str">
        <f t="shared" si="23"/>
        <v/>
      </c>
      <c r="I1506" s="20"/>
      <c r="J1506" s="25"/>
      <c r="K1506" s="26" t="str">
        <f>IF(B1506="","",TRIM(IF(AND(C1506&lt;&gt;"",D1506=""),"Cod inexistent în deviz. ","")&amp;IF(N(G1506)&lt;=0,"Lipsește cantitatea. ","")&amp;IF(I1506&lt;&gt;"Da","Neconfirmat de beneficiar. ","")&amp;IF(AND(C1506&lt;&gt;"",D1506&lt;&gt;""),IF(AND(INDEX(Deviz!$H$5:$H$204,MATCH(C1506,Deviz!$B$5:$B$204,0))="Suplimentar",INDEX(Deviz!$I$5:$I$204,MATCH(C1506,Deviz!$B$5:$B$204,0))&lt;&gt;"Da"),"Suplimentar neaprobat. ",""),"")))</f>
        <v/>
      </c>
    </row>
    <row r="1507" spans="1:11" x14ac:dyDescent="0.2">
      <c r="A1507" s="1" t="str">
        <f>IF(B1507="","",B1507&amp;"|"&amp;COUNTIF(INDEX($B:$B,5):B1507,B1507))</f>
        <v/>
      </c>
      <c r="B1507" s="20"/>
      <c r="C1507" s="20"/>
      <c r="D1507" s="21" t="str">
        <f>IF(C1507="","",IFERROR(INDEX(Deviz!$C$5:$C$204,MATCH(C1507,Deviz!$B$5:$B$204,0)),""))</f>
        <v/>
      </c>
      <c r="E1507" s="22" t="str">
        <f>IF(C1507="","",IFERROR(INDEX(Deviz!$D$5:$D$204,MATCH(C1507,Deviz!$B$5:$B$204,0)),""))</f>
        <v/>
      </c>
      <c r="F1507" s="23" t="str">
        <f>IF(C1507="","",IFERROR(INDEX(Deviz!$F$5:$F$204,MATCH(C1507,Deviz!$B$5:$B$204,0)),""))</f>
        <v/>
      </c>
      <c r="G1507" s="24"/>
      <c r="H1507" s="23" t="str">
        <f t="shared" si="23"/>
        <v/>
      </c>
      <c r="I1507" s="20"/>
      <c r="J1507" s="25"/>
      <c r="K1507" s="26" t="str">
        <f>IF(B1507="","",TRIM(IF(AND(C1507&lt;&gt;"",D1507=""),"Cod inexistent în deviz. ","")&amp;IF(N(G1507)&lt;=0,"Lipsește cantitatea. ","")&amp;IF(I1507&lt;&gt;"Da","Neconfirmat de beneficiar. ","")&amp;IF(AND(C1507&lt;&gt;"",D1507&lt;&gt;""),IF(AND(INDEX(Deviz!$H$5:$H$204,MATCH(C1507,Deviz!$B$5:$B$204,0))="Suplimentar",INDEX(Deviz!$I$5:$I$204,MATCH(C1507,Deviz!$B$5:$B$204,0))&lt;&gt;"Da"),"Suplimentar neaprobat. ",""),"")))</f>
        <v/>
      </c>
    </row>
    <row r="1508" spans="1:11" x14ac:dyDescent="0.2">
      <c r="A1508" s="1" t="str">
        <f>IF(B1508="","",B1508&amp;"|"&amp;COUNTIF(INDEX($B:$B,5):B1508,B1508))</f>
        <v/>
      </c>
      <c r="B1508" s="20"/>
      <c r="C1508" s="20"/>
      <c r="D1508" s="21" t="str">
        <f>IF(C1508="","",IFERROR(INDEX(Deviz!$C$5:$C$204,MATCH(C1508,Deviz!$B$5:$B$204,0)),""))</f>
        <v/>
      </c>
      <c r="E1508" s="22" t="str">
        <f>IF(C1508="","",IFERROR(INDEX(Deviz!$D$5:$D$204,MATCH(C1508,Deviz!$B$5:$B$204,0)),""))</f>
        <v/>
      </c>
      <c r="F1508" s="23" t="str">
        <f>IF(C1508="","",IFERROR(INDEX(Deviz!$F$5:$F$204,MATCH(C1508,Deviz!$B$5:$B$204,0)),""))</f>
        <v/>
      </c>
      <c r="G1508" s="24"/>
      <c r="H1508" s="23" t="str">
        <f t="shared" si="23"/>
        <v/>
      </c>
      <c r="I1508" s="20"/>
      <c r="J1508" s="25"/>
      <c r="K1508" s="26" t="str">
        <f>IF(B1508="","",TRIM(IF(AND(C1508&lt;&gt;"",D1508=""),"Cod inexistent în deviz. ","")&amp;IF(N(G1508)&lt;=0,"Lipsește cantitatea. ","")&amp;IF(I1508&lt;&gt;"Da","Neconfirmat de beneficiar. ","")&amp;IF(AND(C1508&lt;&gt;"",D1508&lt;&gt;""),IF(AND(INDEX(Deviz!$H$5:$H$204,MATCH(C1508,Deviz!$B$5:$B$204,0))="Suplimentar",INDEX(Deviz!$I$5:$I$204,MATCH(C1508,Deviz!$B$5:$B$204,0))&lt;&gt;"Da"),"Suplimentar neaprobat. ",""),"")))</f>
        <v/>
      </c>
    </row>
    <row r="1509" spans="1:11" x14ac:dyDescent="0.2">
      <c r="A1509" s="1" t="str">
        <f>IF(B1509="","",B1509&amp;"|"&amp;COUNTIF(INDEX($B:$B,5):B1509,B1509))</f>
        <v/>
      </c>
      <c r="B1509" s="20"/>
      <c r="C1509" s="20"/>
      <c r="D1509" s="21" t="str">
        <f>IF(C1509="","",IFERROR(INDEX(Deviz!$C$5:$C$204,MATCH(C1509,Deviz!$B$5:$B$204,0)),""))</f>
        <v/>
      </c>
      <c r="E1509" s="22" t="str">
        <f>IF(C1509="","",IFERROR(INDEX(Deviz!$D$5:$D$204,MATCH(C1509,Deviz!$B$5:$B$204,0)),""))</f>
        <v/>
      </c>
      <c r="F1509" s="23" t="str">
        <f>IF(C1509="","",IFERROR(INDEX(Deviz!$F$5:$F$204,MATCH(C1509,Deviz!$B$5:$B$204,0)),""))</f>
        <v/>
      </c>
      <c r="G1509" s="24"/>
      <c r="H1509" s="23" t="str">
        <f t="shared" si="23"/>
        <v/>
      </c>
      <c r="I1509" s="20"/>
      <c r="J1509" s="25"/>
      <c r="K1509" s="26" t="str">
        <f>IF(B1509="","",TRIM(IF(AND(C1509&lt;&gt;"",D1509=""),"Cod inexistent în deviz. ","")&amp;IF(N(G1509)&lt;=0,"Lipsește cantitatea. ","")&amp;IF(I1509&lt;&gt;"Da","Neconfirmat de beneficiar. ","")&amp;IF(AND(C1509&lt;&gt;"",D1509&lt;&gt;""),IF(AND(INDEX(Deviz!$H$5:$H$204,MATCH(C1509,Deviz!$B$5:$B$204,0))="Suplimentar",INDEX(Deviz!$I$5:$I$204,MATCH(C1509,Deviz!$B$5:$B$204,0))&lt;&gt;"Da"),"Suplimentar neaprobat. ",""),"")))</f>
        <v/>
      </c>
    </row>
    <row r="1510" spans="1:11" x14ac:dyDescent="0.2">
      <c r="A1510" s="1" t="str">
        <f>IF(B1510="","",B1510&amp;"|"&amp;COUNTIF(INDEX($B:$B,5):B1510,B1510))</f>
        <v/>
      </c>
      <c r="B1510" s="20"/>
      <c r="C1510" s="20"/>
      <c r="D1510" s="21" t="str">
        <f>IF(C1510="","",IFERROR(INDEX(Deviz!$C$5:$C$204,MATCH(C1510,Deviz!$B$5:$B$204,0)),""))</f>
        <v/>
      </c>
      <c r="E1510" s="22" t="str">
        <f>IF(C1510="","",IFERROR(INDEX(Deviz!$D$5:$D$204,MATCH(C1510,Deviz!$B$5:$B$204,0)),""))</f>
        <v/>
      </c>
      <c r="F1510" s="23" t="str">
        <f>IF(C1510="","",IFERROR(INDEX(Deviz!$F$5:$F$204,MATCH(C1510,Deviz!$B$5:$B$204,0)),""))</f>
        <v/>
      </c>
      <c r="G1510" s="24"/>
      <c r="H1510" s="23" t="str">
        <f t="shared" si="23"/>
        <v/>
      </c>
      <c r="I1510" s="20"/>
      <c r="J1510" s="25"/>
      <c r="K1510" s="26" t="str">
        <f>IF(B1510="","",TRIM(IF(AND(C1510&lt;&gt;"",D1510=""),"Cod inexistent în deviz. ","")&amp;IF(N(G1510)&lt;=0,"Lipsește cantitatea. ","")&amp;IF(I1510&lt;&gt;"Da","Neconfirmat de beneficiar. ","")&amp;IF(AND(C1510&lt;&gt;"",D1510&lt;&gt;""),IF(AND(INDEX(Deviz!$H$5:$H$204,MATCH(C1510,Deviz!$B$5:$B$204,0))="Suplimentar",INDEX(Deviz!$I$5:$I$204,MATCH(C1510,Deviz!$B$5:$B$204,0))&lt;&gt;"Da"),"Suplimentar neaprobat. ",""),"")))</f>
        <v/>
      </c>
    </row>
    <row r="1511" spans="1:11" x14ac:dyDescent="0.2">
      <c r="A1511" s="1" t="str">
        <f>IF(B1511="","",B1511&amp;"|"&amp;COUNTIF(INDEX($B:$B,5):B1511,B1511))</f>
        <v/>
      </c>
      <c r="B1511" s="20"/>
      <c r="C1511" s="20"/>
      <c r="D1511" s="21" t="str">
        <f>IF(C1511="","",IFERROR(INDEX(Deviz!$C$5:$C$204,MATCH(C1511,Deviz!$B$5:$B$204,0)),""))</f>
        <v/>
      </c>
      <c r="E1511" s="22" t="str">
        <f>IF(C1511="","",IFERROR(INDEX(Deviz!$D$5:$D$204,MATCH(C1511,Deviz!$B$5:$B$204,0)),""))</f>
        <v/>
      </c>
      <c r="F1511" s="23" t="str">
        <f>IF(C1511="","",IFERROR(INDEX(Deviz!$F$5:$F$204,MATCH(C1511,Deviz!$B$5:$B$204,0)),""))</f>
        <v/>
      </c>
      <c r="G1511" s="24"/>
      <c r="H1511" s="23" t="str">
        <f t="shared" si="23"/>
        <v/>
      </c>
      <c r="I1511" s="20"/>
      <c r="J1511" s="25"/>
      <c r="K1511" s="26" t="str">
        <f>IF(B1511="","",TRIM(IF(AND(C1511&lt;&gt;"",D1511=""),"Cod inexistent în deviz. ","")&amp;IF(N(G1511)&lt;=0,"Lipsește cantitatea. ","")&amp;IF(I1511&lt;&gt;"Da","Neconfirmat de beneficiar. ","")&amp;IF(AND(C1511&lt;&gt;"",D1511&lt;&gt;""),IF(AND(INDEX(Deviz!$H$5:$H$204,MATCH(C1511,Deviz!$B$5:$B$204,0))="Suplimentar",INDEX(Deviz!$I$5:$I$204,MATCH(C1511,Deviz!$B$5:$B$204,0))&lt;&gt;"Da"),"Suplimentar neaprobat. ",""),"")))</f>
        <v/>
      </c>
    </row>
    <row r="1512" spans="1:11" x14ac:dyDescent="0.2">
      <c r="A1512" s="1" t="str">
        <f>IF(B1512="","",B1512&amp;"|"&amp;COUNTIF(INDEX($B:$B,5):B1512,B1512))</f>
        <v/>
      </c>
      <c r="B1512" s="20"/>
      <c r="C1512" s="20"/>
      <c r="D1512" s="21" t="str">
        <f>IF(C1512="","",IFERROR(INDEX(Deviz!$C$5:$C$204,MATCH(C1512,Deviz!$B$5:$B$204,0)),""))</f>
        <v/>
      </c>
      <c r="E1512" s="22" t="str">
        <f>IF(C1512="","",IFERROR(INDEX(Deviz!$D$5:$D$204,MATCH(C1512,Deviz!$B$5:$B$204,0)),""))</f>
        <v/>
      </c>
      <c r="F1512" s="23" t="str">
        <f>IF(C1512="","",IFERROR(INDEX(Deviz!$F$5:$F$204,MATCH(C1512,Deviz!$B$5:$B$204,0)),""))</f>
        <v/>
      </c>
      <c r="G1512" s="24"/>
      <c r="H1512" s="23" t="str">
        <f t="shared" si="23"/>
        <v/>
      </c>
      <c r="I1512" s="20"/>
      <c r="J1512" s="25"/>
      <c r="K1512" s="26" t="str">
        <f>IF(B1512="","",TRIM(IF(AND(C1512&lt;&gt;"",D1512=""),"Cod inexistent în deviz. ","")&amp;IF(N(G1512)&lt;=0,"Lipsește cantitatea. ","")&amp;IF(I1512&lt;&gt;"Da","Neconfirmat de beneficiar. ","")&amp;IF(AND(C1512&lt;&gt;"",D1512&lt;&gt;""),IF(AND(INDEX(Deviz!$H$5:$H$204,MATCH(C1512,Deviz!$B$5:$B$204,0))="Suplimentar",INDEX(Deviz!$I$5:$I$204,MATCH(C1512,Deviz!$B$5:$B$204,0))&lt;&gt;"Da"),"Suplimentar neaprobat. ",""),"")))</f>
        <v/>
      </c>
    </row>
    <row r="1513" spans="1:11" x14ac:dyDescent="0.2">
      <c r="A1513" s="1" t="str">
        <f>IF(B1513="","",B1513&amp;"|"&amp;COUNTIF(INDEX($B:$B,5):B1513,B1513))</f>
        <v/>
      </c>
      <c r="B1513" s="20"/>
      <c r="C1513" s="20"/>
      <c r="D1513" s="21" t="str">
        <f>IF(C1513="","",IFERROR(INDEX(Deviz!$C$5:$C$204,MATCH(C1513,Deviz!$B$5:$B$204,0)),""))</f>
        <v/>
      </c>
      <c r="E1513" s="22" t="str">
        <f>IF(C1513="","",IFERROR(INDEX(Deviz!$D$5:$D$204,MATCH(C1513,Deviz!$B$5:$B$204,0)),""))</f>
        <v/>
      </c>
      <c r="F1513" s="23" t="str">
        <f>IF(C1513="","",IFERROR(INDEX(Deviz!$F$5:$F$204,MATCH(C1513,Deviz!$B$5:$B$204,0)),""))</f>
        <v/>
      </c>
      <c r="G1513" s="24"/>
      <c r="H1513" s="23" t="str">
        <f t="shared" si="23"/>
        <v/>
      </c>
      <c r="I1513" s="20"/>
      <c r="J1513" s="25"/>
      <c r="K1513" s="26" t="str">
        <f>IF(B1513="","",TRIM(IF(AND(C1513&lt;&gt;"",D1513=""),"Cod inexistent în deviz. ","")&amp;IF(N(G1513)&lt;=0,"Lipsește cantitatea. ","")&amp;IF(I1513&lt;&gt;"Da","Neconfirmat de beneficiar. ","")&amp;IF(AND(C1513&lt;&gt;"",D1513&lt;&gt;""),IF(AND(INDEX(Deviz!$H$5:$H$204,MATCH(C1513,Deviz!$B$5:$B$204,0))="Suplimentar",INDEX(Deviz!$I$5:$I$204,MATCH(C1513,Deviz!$B$5:$B$204,0))&lt;&gt;"Da"),"Suplimentar neaprobat. ",""),"")))</f>
        <v/>
      </c>
    </row>
    <row r="1514" spans="1:11" x14ac:dyDescent="0.2">
      <c r="A1514" s="1" t="str">
        <f>IF(B1514="","",B1514&amp;"|"&amp;COUNTIF(INDEX($B:$B,5):B1514,B1514))</f>
        <v/>
      </c>
      <c r="B1514" s="20"/>
      <c r="C1514" s="20"/>
      <c r="D1514" s="21" t="str">
        <f>IF(C1514="","",IFERROR(INDEX(Deviz!$C$5:$C$204,MATCH(C1514,Deviz!$B$5:$B$204,0)),""))</f>
        <v/>
      </c>
      <c r="E1514" s="22" t="str">
        <f>IF(C1514="","",IFERROR(INDEX(Deviz!$D$5:$D$204,MATCH(C1514,Deviz!$B$5:$B$204,0)),""))</f>
        <v/>
      </c>
      <c r="F1514" s="23" t="str">
        <f>IF(C1514="","",IFERROR(INDEX(Deviz!$F$5:$F$204,MATCH(C1514,Deviz!$B$5:$B$204,0)),""))</f>
        <v/>
      </c>
      <c r="G1514" s="24"/>
      <c r="H1514" s="23" t="str">
        <f t="shared" si="23"/>
        <v/>
      </c>
      <c r="I1514" s="20"/>
      <c r="J1514" s="25"/>
      <c r="K1514" s="26" t="str">
        <f>IF(B1514="","",TRIM(IF(AND(C1514&lt;&gt;"",D1514=""),"Cod inexistent în deviz. ","")&amp;IF(N(G1514)&lt;=0,"Lipsește cantitatea. ","")&amp;IF(I1514&lt;&gt;"Da","Neconfirmat de beneficiar. ","")&amp;IF(AND(C1514&lt;&gt;"",D1514&lt;&gt;""),IF(AND(INDEX(Deviz!$H$5:$H$204,MATCH(C1514,Deviz!$B$5:$B$204,0))="Suplimentar",INDEX(Deviz!$I$5:$I$204,MATCH(C1514,Deviz!$B$5:$B$204,0))&lt;&gt;"Da"),"Suplimentar neaprobat. ",""),"")))</f>
        <v/>
      </c>
    </row>
    <row r="1515" spans="1:11" x14ac:dyDescent="0.2">
      <c r="A1515" s="1" t="str">
        <f>IF(B1515="","",B1515&amp;"|"&amp;COUNTIF(INDEX($B:$B,5):B1515,B1515))</f>
        <v/>
      </c>
      <c r="B1515" s="20"/>
      <c r="C1515" s="20"/>
      <c r="D1515" s="21" t="str">
        <f>IF(C1515="","",IFERROR(INDEX(Deviz!$C$5:$C$204,MATCH(C1515,Deviz!$B$5:$B$204,0)),""))</f>
        <v/>
      </c>
      <c r="E1515" s="22" t="str">
        <f>IF(C1515="","",IFERROR(INDEX(Deviz!$D$5:$D$204,MATCH(C1515,Deviz!$B$5:$B$204,0)),""))</f>
        <v/>
      </c>
      <c r="F1515" s="23" t="str">
        <f>IF(C1515="","",IFERROR(INDEX(Deviz!$F$5:$F$204,MATCH(C1515,Deviz!$B$5:$B$204,0)),""))</f>
        <v/>
      </c>
      <c r="G1515" s="24"/>
      <c r="H1515" s="23" t="str">
        <f t="shared" si="23"/>
        <v/>
      </c>
      <c r="I1515" s="20"/>
      <c r="J1515" s="25"/>
      <c r="K1515" s="26" t="str">
        <f>IF(B1515="","",TRIM(IF(AND(C1515&lt;&gt;"",D1515=""),"Cod inexistent în deviz. ","")&amp;IF(N(G1515)&lt;=0,"Lipsește cantitatea. ","")&amp;IF(I1515&lt;&gt;"Da","Neconfirmat de beneficiar. ","")&amp;IF(AND(C1515&lt;&gt;"",D1515&lt;&gt;""),IF(AND(INDEX(Deviz!$H$5:$H$204,MATCH(C1515,Deviz!$B$5:$B$204,0))="Suplimentar",INDEX(Deviz!$I$5:$I$204,MATCH(C1515,Deviz!$B$5:$B$204,0))&lt;&gt;"Da"),"Suplimentar neaprobat. ",""),"")))</f>
        <v/>
      </c>
    </row>
    <row r="1516" spans="1:11" x14ac:dyDescent="0.2">
      <c r="A1516" s="1" t="str">
        <f>IF(B1516="","",B1516&amp;"|"&amp;COUNTIF(INDEX($B:$B,5):B1516,B1516))</f>
        <v/>
      </c>
      <c r="B1516" s="20"/>
      <c r="C1516" s="20"/>
      <c r="D1516" s="21" t="str">
        <f>IF(C1516="","",IFERROR(INDEX(Deviz!$C$5:$C$204,MATCH(C1516,Deviz!$B$5:$B$204,0)),""))</f>
        <v/>
      </c>
      <c r="E1516" s="22" t="str">
        <f>IF(C1516="","",IFERROR(INDEX(Deviz!$D$5:$D$204,MATCH(C1516,Deviz!$B$5:$B$204,0)),""))</f>
        <v/>
      </c>
      <c r="F1516" s="23" t="str">
        <f>IF(C1516="","",IFERROR(INDEX(Deviz!$F$5:$F$204,MATCH(C1516,Deviz!$B$5:$B$204,0)),""))</f>
        <v/>
      </c>
      <c r="G1516" s="24"/>
      <c r="H1516" s="23" t="str">
        <f t="shared" si="23"/>
        <v/>
      </c>
      <c r="I1516" s="20"/>
      <c r="J1516" s="25"/>
      <c r="K1516" s="26" t="str">
        <f>IF(B1516="","",TRIM(IF(AND(C1516&lt;&gt;"",D1516=""),"Cod inexistent în deviz. ","")&amp;IF(N(G1516)&lt;=0,"Lipsește cantitatea. ","")&amp;IF(I1516&lt;&gt;"Da","Neconfirmat de beneficiar. ","")&amp;IF(AND(C1516&lt;&gt;"",D1516&lt;&gt;""),IF(AND(INDEX(Deviz!$H$5:$H$204,MATCH(C1516,Deviz!$B$5:$B$204,0))="Suplimentar",INDEX(Deviz!$I$5:$I$204,MATCH(C1516,Deviz!$B$5:$B$204,0))&lt;&gt;"Da"),"Suplimentar neaprobat. ",""),"")))</f>
        <v/>
      </c>
    </row>
    <row r="1517" spans="1:11" x14ac:dyDescent="0.2">
      <c r="A1517" s="1" t="str">
        <f>IF(B1517="","",B1517&amp;"|"&amp;COUNTIF(INDEX($B:$B,5):B1517,B1517))</f>
        <v/>
      </c>
      <c r="B1517" s="20"/>
      <c r="C1517" s="20"/>
      <c r="D1517" s="21" t="str">
        <f>IF(C1517="","",IFERROR(INDEX(Deviz!$C$5:$C$204,MATCH(C1517,Deviz!$B$5:$B$204,0)),""))</f>
        <v/>
      </c>
      <c r="E1517" s="22" t="str">
        <f>IF(C1517="","",IFERROR(INDEX(Deviz!$D$5:$D$204,MATCH(C1517,Deviz!$B$5:$B$204,0)),""))</f>
        <v/>
      </c>
      <c r="F1517" s="23" t="str">
        <f>IF(C1517="","",IFERROR(INDEX(Deviz!$F$5:$F$204,MATCH(C1517,Deviz!$B$5:$B$204,0)),""))</f>
        <v/>
      </c>
      <c r="G1517" s="24"/>
      <c r="H1517" s="23" t="str">
        <f t="shared" si="23"/>
        <v/>
      </c>
      <c r="I1517" s="20"/>
      <c r="J1517" s="25"/>
      <c r="K1517" s="26" t="str">
        <f>IF(B1517="","",TRIM(IF(AND(C1517&lt;&gt;"",D1517=""),"Cod inexistent în deviz. ","")&amp;IF(N(G1517)&lt;=0,"Lipsește cantitatea. ","")&amp;IF(I1517&lt;&gt;"Da","Neconfirmat de beneficiar. ","")&amp;IF(AND(C1517&lt;&gt;"",D1517&lt;&gt;""),IF(AND(INDEX(Deviz!$H$5:$H$204,MATCH(C1517,Deviz!$B$5:$B$204,0))="Suplimentar",INDEX(Deviz!$I$5:$I$204,MATCH(C1517,Deviz!$B$5:$B$204,0))&lt;&gt;"Da"),"Suplimentar neaprobat. ",""),"")))</f>
        <v/>
      </c>
    </row>
    <row r="1518" spans="1:11" x14ac:dyDescent="0.2">
      <c r="A1518" s="1" t="str">
        <f>IF(B1518="","",B1518&amp;"|"&amp;COUNTIF(INDEX($B:$B,5):B1518,B1518))</f>
        <v/>
      </c>
      <c r="B1518" s="20"/>
      <c r="C1518" s="20"/>
      <c r="D1518" s="21" t="str">
        <f>IF(C1518="","",IFERROR(INDEX(Deviz!$C$5:$C$204,MATCH(C1518,Deviz!$B$5:$B$204,0)),""))</f>
        <v/>
      </c>
      <c r="E1518" s="22" t="str">
        <f>IF(C1518="","",IFERROR(INDEX(Deviz!$D$5:$D$204,MATCH(C1518,Deviz!$B$5:$B$204,0)),""))</f>
        <v/>
      </c>
      <c r="F1518" s="23" t="str">
        <f>IF(C1518="","",IFERROR(INDEX(Deviz!$F$5:$F$204,MATCH(C1518,Deviz!$B$5:$B$204,0)),""))</f>
        <v/>
      </c>
      <c r="G1518" s="24"/>
      <c r="H1518" s="23" t="str">
        <f t="shared" si="23"/>
        <v/>
      </c>
      <c r="I1518" s="20"/>
      <c r="J1518" s="25"/>
      <c r="K1518" s="26" t="str">
        <f>IF(B1518="","",TRIM(IF(AND(C1518&lt;&gt;"",D1518=""),"Cod inexistent în deviz. ","")&amp;IF(N(G1518)&lt;=0,"Lipsește cantitatea. ","")&amp;IF(I1518&lt;&gt;"Da","Neconfirmat de beneficiar. ","")&amp;IF(AND(C1518&lt;&gt;"",D1518&lt;&gt;""),IF(AND(INDEX(Deviz!$H$5:$H$204,MATCH(C1518,Deviz!$B$5:$B$204,0))="Suplimentar",INDEX(Deviz!$I$5:$I$204,MATCH(C1518,Deviz!$B$5:$B$204,0))&lt;&gt;"Da"),"Suplimentar neaprobat. ",""),"")))</f>
        <v/>
      </c>
    </row>
    <row r="1519" spans="1:11" x14ac:dyDescent="0.2">
      <c r="A1519" s="1" t="str">
        <f>IF(B1519="","",B1519&amp;"|"&amp;COUNTIF(INDEX($B:$B,5):B1519,B1519))</f>
        <v/>
      </c>
      <c r="B1519" s="20"/>
      <c r="C1519" s="20"/>
      <c r="D1519" s="21" t="str">
        <f>IF(C1519="","",IFERROR(INDEX(Deviz!$C$5:$C$204,MATCH(C1519,Deviz!$B$5:$B$204,0)),""))</f>
        <v/>
      </c>
      <c r="E1519" s="22" t="str">
        <f>IF(C1519="","",IFERROR(INDEX(Deviz!$D$5:$D$204,MATCH(C1519,Deviz!$B$5:$B$204,0)),""))</f>
        <v/>
      </c>
      <c r="F1519" s="23" t="str">
        <f>IF(C1519="","",IFERROR(INDEX(Deviz!$F$5:$F$204,MATCH(C1519,Deviz!$B$5:$B$204,0)),""))</f>
        <v/>
      </c>
      <c r="G1519" s="24"/>
      <c r="H1519" s="23" t="str">
        <f t="shared" si="23"/>
        <v/>
      </c>
      <c r="I1519" s="20"/>
      <c r="J1519" s="25"/>
      <c r="K1519" s="26" t="str">
        <f>IF(B1519="","",TRIM(IF(AND(C1519&lt;&gt;"",D1519=""),"Cod inexistent în deviz. ","")&amp;IF(N(G1519)&lt;=0,"Lipsește cantitatea. ","")&amp;IF(I1519&lt;&gt;"Da","Neconfirmat de beneficiar. ","")&amp;IF(AND(C1519&lt;&gt;"",D1519&lt;&gt;""),IF(AND(INDEX(Deviz!$H$5:$H$204,MATCH(C1519,Deviz!$B$5:$B$204,0))="Suplimentar",INDEX(Deviz!$I$5:$I$204,MATCH(C1519,Deviz!$B$5:$B$204,0))&lt;&gt;"Da"),"Suplimentar neaprobat. ",""),"")))</f>
        <v/>
      </c>
    </row>
    <row r="1520" spans="1:11" x14ac:dyDescent="0.2">
      <c r="A1520" s="1" t="str">
        <f>IF(B1520="","",B1520&amp;"|"&amp;COUNTIF(INDEX($B:$B,5):B1520,B1520))</f>
        <v/>
      </c>
      <c r="B1520" s="20"/>
      <c r="C1520" s="20"/>
      <c r="D1520" s="21" t="str">
        <f>IF(C1520="","",IFERROR(INDEX(Deviz!$C$5:$C$204,MATCH(C1520,Deviz!$B$5:$B$204,0)),""))</f>
        <v/>
      </c>
      <c r="E1520" s="22" t="str">
        <f>IF(C1520="","",IFERROR(INDEX(Deviz!$D$5:$D$204,MATCH(C1520,Deviz!$B$5:$B$204,0)),""))</f>
        <v/>
      </c>
      <c r="F1520" s="23" t="str">
        <f>IF(C1520="","",IFERROR(INDEX(Deviz!$F$5:$F$204,MATCH(C1520,Deviz!$B$5:$B$204,0)),""))</f>
        <v/>
      </c>
      <c r="G1520" s="24"/>
      <c r="H1520" s="23" t="str">
        <f t="shared" si="23"/>
        <v/>
      </c>
      <c r="I1520" s="20"/>
      <c r="J1520" s="25"/>
      <c r="K1520" s="26" t="str">
        <f>IF(B1520="","",TRIM(IF(AND(C1520&lt;&gt;"",D1520=""),"Cod inexistent în deviz. ","")&amp;IF(N(G1520)&lt;=0,"Lipsește cantitatea. ","")&amp;IF(I1520&lt;&gt;"Da","Neconfirmat de beneficiar. ","")&amp;IF(AND(C1520&lt;&gt;"",D1520&lt;&gt;""),IF(AND(INDEX(Deviz!$H$5:$H$204,MATCH(C1520,Deviz!$B$5:$B$204,0))="Suplimentar",INDEX(Deviz!$I$5:$I$204,MATCH(C1520,Deviz!$B$5:$B$204,0))&lt;&gt;"Da"),"Suplimentar neaprobat. ",""),"")))</f>
        <v/>
      </c>
    </row>
    <row r="1521" spans="1:11" x14ac:dyDescent="0.2">
      <c r="A1521" s="1" t="str">
        <f>IF(B1521="","",B1521&amp;"|"&amp;COUNTIF(INDEX($B:$B,5):B1521,B1521))</f>
        <v/>
      </c>
      <c r="B1521" s="20"/>
      <c r="C1521" s="20"/>
      <c r="D1521" s="21" t="str">
        <f>IF(C1521="","",IFERROR(INDEX(Deviz!$C$5:$C$204,MATCH(C1521,Deviz!$B$5:$B$204,0)),""))</f>
        <v/>
      </c>
      <c r="E1521" s="22" t="str">
        <f>IF(C1521="","",IFERROR(INDEX(Deviz!$D$5:$D$204,MATCH(C1521,Deviz!$B$5:$B$204,0)),""))</f>
        <v/>
      </c>
      <c r="F1521" s="23" t="str">
        <f>IF(C1521="","",IFERROR(INDEX(Deviz!$F$5:$F$204,MATCH(C1521,Deviz!$B$5:$B$204,0)),""))</f>
        <v/>
      </c>
      <c r="G1521" s="24"/>
      <c r="H1521" s="23" t="str">
        <f t="shared" si="23"/>
        <v/>
      </c>
      <c r="I1521" s="20"/>
      <c r="J1521" s="25"/>
      <c r="K1521" s="26" t="str">
        <f>IF(B1521="","",TRIM(IF(AND(C1521&lt;&gt;"",D1521=""),"Cod inexistent în deviz. ","")&amp;IF(N(G1521)&lt;=0,"Lipsește cantitatea. ","")&amp;IF(I1521&lt;&gt;"Da","Neconfirmat de beneficiar. ","")&amp;IF(AND(C1521&lt;&gt;"",D1521&lt;&gt;""),IF(AND(INDEX(Deviz!$H$5:$H$204,MATCH(C1521,Deviz!$B$5:$B$204,0))="Suplimentar",INDEX(Deviz!$I$5:$I$204,MATCH(C1521,Deviz!$B$5:$B$204,0))&lt;&gt;"Da"),"Suplimentar neaprobat. ",""),"")))</f>
        <v/>
      </c>
    </row>
    <row r="1522" spans="1:11" x14ac:dyDescent="0.2">
      <c r="A1522" s="1" t="str">
        <f>IF(B1522="","",B1522&amp;"|"&amp;COUNTIF(INDEX($B:$B,5):B1522,B1522))</f>
        <v/>
      </c>
      <c r="B1522" s="20"/>
      <c r="C1522" s="20"/>
      <c r="D1522" s="21" t="str">
        <f>IF(C1522="","",IFERROR(INDEX(Deviz!$C$5:$C$204,MATCH(C1522,Deviz!$B$5:$B$204,0)),""))</f>
        <v/>
      </c>
      <c r="E1522" s="22" t="str">
        <f>IF(C1522="","",IFERROR(INDEX(Deviz!$D$5:$D$204,MATCH(C1522,Deviz!$B$5:$B$204,0)),""))</f>
        <v/>
      </c>
      <c r="F1522" s="23" t="str">
        <f>IF(C1522="","",IFERROR(INDEX(Deviz!$F$5:$F$204,MATCH(C1522,Deviz!$B$5:$B$204,0)),""))</f>
        <v/>
      </c>
      <c r="G1522" s="24"/>
      <c r="H1522" s="23" t="str">
        <f t="shared" si="23"/>
        <v/>
      </c>
      <c r="I1522" s="20"/>
      <c r="J1522" s="25"/>
      <c r="K1522" s="26" t="str">
        <f>IF(B1522="","",TRIM(IF(AND(C1522&lt;&gt;"",D1522=""),"Cod inexistent în deviz. ","")&amp;IF(N(G1522)&lt;=0,"Lipsește cantitatea. ","")&amp;IF(I1522&lt;&gt;"Da","Neconfirmat de beneficiar. ","")&amp;IF(AND(C1522&lt;&gt;"",D1522&lt;&gt;""),IF(AND(INDEX(Deviz!$H$5:$H$204,MATCH(C1522,Deviz!$B$5:$B$204,0))="Suplimentar",INDEX(Deviz!$I$5:$I$204,MATCH(C1522,Deviz!$B$5:$B$204,0))&lt;&gt;"Da"),"Suplimentar neaprobat. ",""),"")))</f>
        <v/>
      </c>
    </row>
    <row r="1523" spans="1:11" x14ac:dyDescent="0.2">
      <c r="A1523" s="1" t="str">
        <f>IF(B1523="","",B1523&amp;"|"&amp;COUNTIF(INDEX($B:$B,5):B1523,B1523))</f>
        <v/>
      </c>
      <c r="B1523" s="20"/>
      <c r="C1523" s="20"/>
      <c r="D1523" s="21" t="str">
        <f>IF(C1523="","",IFERROR(INDEX(Deviz!$C$5:$C$204,MATCH(C1523,Deviz!$B$5:$B$204,0)),""))</f>
        <v/>
      </c>
      <c r="E1523" s="22" t="str">
        <f>IF(C1523="","",IFERROR(INDEX(Deviz!$D$5:$D$204,MATCH(C1523,Deviz!$B$5:$B$204,0)),""))</f>
        <v/>
      </c>
      <c r="F1523" s="23" t="str">
        <f>IF(C1523="","",IFERROR(INDEX(Deviz!$F$5:$F$204,MATCH(C1523,Deviz!$B$5:$B$204,0)),""))</f>
        <v/>
      </c>
      <c r="G1523" s="24"/>
      <c r="H1523" s="23" t="str">
        <f t="shared" si="23"/>
        <v/>
      </c>
      <c r="I1523" s="20"/>
      <c r="J1523" s="25"/>
      <c r="K1523" s="26" t="str">
        <f>IF(B1523="","",TRIM(IF(AND(C1523&lt;&gt;"",D1523=""),"Cod inexistent în deviz. ","")&amp;IF(N(G1523)&lt;=0,"Lipsește cantitatea. ","")&amp;IF(I1523&lt;&gt;"Da","Neconfirmat de beneficiar. ","")&amp;IF(AND(C1523&lt;&gt;"",D1523&lt;&gt;""),IF(AND(INDEX(Deviz!$H$5:$H$204,MATCH(C1523,Deviz!$B$5:$B$204,0))="Suplimentar",INDEX(Deviz!$I$5:$I$204,MATCH(C1523,Deviz!$B$5:$B$204,0))&lt;&gt;"Da"),"Suplimentar neaprobat. ",""),"")))</f>
        <v/>
      </c>
    </row>
    <row r="1524" spans="1:11" x14ac:dyDescent="0.2">
      <c r="A1524" s="1" t="str">
        <f>IF(B1524="","",B1524&amp;"|"&amp;COUNTIF(INDEX($B:$B,5):B1524,B1524))</f>
        <v/>
      </c>
      <c r="B1524" s="20"/>
      <c r="C1524" s="20"/>
      <c r="D1524" s="21" t="str">
        <f>IF(C1524="","",IFERROR(INDEX(Deviz!$C$5:$C$204,MATCH(C1524,Deviz!$B$5:$B$204,0)),""))</f>
        <v/>
      </c>
      <c r="E1524" s="22" t="str">
        <f>IF(C1524="","",IFERROR(INDEX(Deviz!$D$5:$D$204,MATCH(C1524,Deviz!$B$5:$B$204,0)),""))</f>
        <v/>
      </c>
      <c r="F1524" s="23" t="str">
        <f>IF(C1524="","",IFERROR(INDEX(Deviz!$F$5:$F$204,MATCH(C1524,Deviz!$B$5:$B$204,0)),""))</f>
        <v/>
      </c>
      <c r="G1524" s="24"/>
      <c r="H1524" s="23" t="str">
        <f t="shared" si="23"/>
        <v/>
      </c>
      <c r="I1524" s="20"/>
      <c r="J1524" s="25"/>
      <c r="K1524" s="26" t="str">
        <f>IF(B1524="","",TRIM(IF(AND(C1524&lt;&gt;"",D1524=""),"Cod inexistent în deviz. ","")&amp;IF(N(G1524)&lt;=0,"Lipsește cantitatea. ","")&amp;IF(I1524&lt;&gt;"Da","Neconfirmat de beneficiar. ","")&amp;IF(AND(C1524&lt;&gt;"",D1524&lt;&gt;""),IF(AND(INDEX(Deviz!$H$5:$H$204,MATCH(C1524,Deviz!$B$5:$B$204,0))="Suplimentar",INDEX(Deviz!$I$5:$I$204,MATCH(C1524,Deviz!$B$5:$B$204,0))&lt;&gt;"Da"),"Suplimentar neaprobat. ",""),"")))</f>
        <v/>
      </c>
    </row>
    <row r="1525" spans="1:11" x14ac:dyDescent="0.2">
      <c r="A1525" s="1" t="str">
        <f>IF(B1525="","",B1525&amp;"|"&amp;COUNTIF(INDEX($B:$B,5):B1525,B1525))</f>
        <v/>
      </c>
      <c r="B1525" s="20"/>
      <c r="C1525" s="20"/>
      <c r="D1525" s="21" t="str">
        <f>IF(C1525="","",IFERROR(INDEX(Deviz!$C$5:$C$204,MATCH(C1525,Deviz!$B$5:$B$204,0)),""))</f>
        <v/>
      </c>
      <c r="E1525" s="22" t="str">
        <f>IF(C1525="","",IFERROR(INDEX(Deviz!$D$5:$D$204,MATCH(C1525,Deviz!$B$5:$B$204,0)),""))</f>
        <v/>
      </c>
      <c r="F1525" s="23" t="str">
        <f>IF(C1525="","",IFERROR(INDEX(Deviz!$F$5:$F$204,MATCH(C1525,Deviz!$B$5:$B$204,0)),""))</f>
        <v/>
      </c>
      <c r="G1525" s="24"/>
      <c r="H1525" s="23" t="str">
        <f t="shared" si="23"/>
        <v/>
      </c>
      <c r="I1525" s="20"/>
      <c r="J1525" s="25"/>
      <c r="K1525" s="26" t="str">
        <f>IF(B1525="","",TRIM(IF(AND(C1525&lt;&gt;"",D1525=""),"Cod inexistent în deviz. ","")&amp;IF(N(G1525)&lt;=0,"Lipsește cantitatea. ","")&amp;IF(I1525&lt;&gt;"Da","Neconfirmat de beneficiar. ","")&amp;IF(AND(C1525&lt;&gt;"",D1525&lt;&gt;""),IF(AND(INDEX(Deviz!$H$5:$H$204,MATCH(C1525,Deviz!$B$5:$B$204,0))="Suplimentar",INDEX(Deviz!$I$5:$I$204,MATCH(C1525,Deviz!$B$5:$B$204,0))&lt;&gt;"Da"),"Suplimentar neaprobat. ",""),"")))</f>
        <v/>
      </c>
    </row>
    <row r="1526" spans="1:11" x14ac:dyDescent="0.2">
      <c r="A1526" s="1" t="str">
        <f>IF(B1526="","",B1526&amp;"|"&amp;COUNTIF(INDEX($B:$B,5):B1526,B1526))</f>
        <v/>
      </c>
      <c r="B1526" s="20"/>
      <c r="C1526" s="20"/>
      <c r="D1526" s="21" t="str">
        <f>IF(C1526="","",IFERROR(INDEX(Deviz!$C$5:$C$204,MATCH(C1526,Deviz!$B$5:$B$204,0)),""))</f>
        <v/>
      </c>
      <c r="E1526" s="22" t="str">
        <f>IF(C1526="","",IFERROR(INDEX(Deviz!$D$5:$D$204,MATCH(C1526,Deviz!$B$5:$B$204,0)),""))</f>
        <v/>
      </c>
      <c r="F1526" s="23" t="str">
        <f>IF(C1526="","",IFERROR(INDEX(Deviz!$F$5:$F$204,MATCH(C1526,Deviz!$B$5:$B$204,0)),""))</f>
        <v/>
      </c>
      <c r="G1526" s="24"/>
      <c r="H1526" s="23" t="str">
        <f t="shared" si="23"/>
        <v/>
      </c>
      <c r="I1526" s="20"/>
      <c r="J1526" s="25"/>
      <c r="K1526" s="26" t="str">
        <f>IF(B1526="","",TRIM(IF(AND(C1526&lt;&gt;"",D1526=""),"Cod inexistent în deviz. ","")&amp;IF(N(G1526)&lt;=0,"Lipsește cantitatea. ","")&amp;IF(I1526&lt;&gt;"Da","Neconfirmat de beneficiar. ","")&amp;IF(AND(C1526&lt;&gt;"",D1526&lt;&gt;""),IF(AND(INDEX(Deviz!$H$5:$H$204,MATCH(C1526,Deviz!$B$5:$B$204,0))="Suplimentar",INDEX(Deviz!$I$5:$I$204,MATCH(C1526,Deviz!$B$5:$B$204,0))&lt;&gt;"Da"),"Suplimentar neaprobat. ",""),"")))</f>
        <v/>
      </c>
    </row>
    <row r="1527" spans="1:11" x14ac:dyDescent="0.2">
      <c r="A1527" s="1" t="str">
        <f>IF(B1527="","",B1527&amp;"|"&amp;COUNTIF(INDEX($B:$B,5):B1527,B1527))</f>
        <v/>
      </c>
      <c r="B1527" s="20"/>
      <c r="C1527" s="20"/>
      <c r="D1527" s="21" t="str">
        <f>IF(C1527="","",IFERROR(INDEX(Deviz!$C$5:$C$204,MATCH(C1527,Deviz!$B$5:$B$204,0)),""))</f>
        <v/>
      </c>
      <c r="E1527" s="22" t="str">
        <f>IF(C1527="","",IFERROR(INDEX(Deviz!$D$5:$D$204,MATCH(C1527,Deviz!$B$5:$B$204,0)),""))</f>
        <v/>
      </c>
      <c r="F1527" s="23" t="str">
        <f>IF(C1527="","",IFERROR(INDEX(Deviz!$F$5:$F$204,MATCH(C1527,Deviz!$B$5:$B$204,0)),""))</f>
        <v/>
      </c>
      <c r="G1527" s="24"/>
      <c r="H1527" s="23" t="str">
        <f t="shared" si="23"/>
        <v/>
      </c>
      <c r="I1527" s="20"/>
      <c r="J1527" s="25"/>
      <c r="K1527" s="26" t="str">
        <f>IF(B1527="","",TRIM(IF(AND(C1527&lt;&gt;"",D1527=""),"Cod inexistent în deviz. ","")&amp;IF(N(G1527)&lt;=0,"Lipsește cantitatea. ","")&amp;IF(I1527&lt;&gt;"Da","Neconfirmat de beneficiar. ","")&amp;IF(AND(C1527&lt;&gt;"",D1527&lt;&gt;""),IF(AND(INDEX(Deviz!$H$5:$H$204,MATCH(C1527,Deviz!$B$5:$B$204,0))="Suplimentar",INDEX(Deviz!$I$5:$I$204,MATCH(C1527,Deviz!$B$5:$B$204,0))&lt;&gt;"Da"),"Suplimentar neaprobat. ",""),"")))</f>
        <v/>
      </c>
    </row>
    <row r="1528" spans="1:11" x14ac:dyDescent="0.2">
      <c r="A1528" s="1" t="str">
        <f>IF(B1528="","",B1528&amp;"|"&amp;COUNTIF(INDEX($B:$B,5):B1528,B1528))</f>
        <v/>
      </c>
      <c r="B1528" s="20"/>
      <c r="C1528" s="20"/>
      <c r="D1528" s="21" t="str">
        <f>IF(C1528="","",IFERROR(INDEX(Deviz!$C$5:$C$204,MATCH(C1528,Deviz!$B$5:$B$204,0)),""))</f>
        <v/>
      </c>
      <c r="E1528" s="22" t="str">
        <f>IF(C1528="","",IFERROR(INDEX(Deviz!$D$5:$D$204,MATCH(C1528,Deviz!$B$5:$B$204,0)),""))</f>
        <v/>
      </c>
      <c r="F1528" s="23" t="str">
        <f>IF(C1528="","",IFERROR(INDEX(Deviz!$F$5:$F$204,MATCH(C1528,Deviz!$B$5:$B$204,0)),""))</f>
        <v/>
      </c>
      <c r="G1528" s="24"/>
      <c r="H1528" s="23" t="str">
        <f t="shared" si="23"/>
        <v/>
      </c>
      <c r="I1528" s="20"/>
      <c r="J1528" s="25"/>
      <c r="K1528" s="26" t="str">
        <f>IF(B1528="","",TRIM(IF(AND(C1528&lt;&gt;"",D1528=""),"Cod inexistent în deviz. ","")&amp;IF(N(G1528)&lt;=0,"Lipsește cantitatea. ","")&amp;IF(I1528&lt;&gt;"Da","Neconfirmat de beneficiar. ","")&amp;IF(AND(C1528&lt;&gt;"",D1528&lt;&gt;""),IF(AND(INDEX(Deviz!$H$5:$H$204,MATCH(C1528,Deviz!$B$5:$B$204,0))="Suplimentar",INDEX(Deviz!$I$5:$I$204,MATCH(C1528,Deviz!$B$5:$B$204,0))&lt;&gt;"Da"),"Suplimentar neaprobat. ",""),"")))</f>
        <v/>
      </c>
    </row>
    <row r="1529" spans="1:11" x14ac:dyDescent="0.2">
      <c r="A1529" s="1" t="str">
        <f>IF(B1529="","",B1529&amp;"|"&amp;COUNTIF(INDEX($B:$B,5):B1529,B1529))</f>
        <v/>
      </c>
      <c r="B1529" s="20"/>
      <c r="C1529" s="20"/>
      <c r="D1529" s="21" t="str">
        <f>IF(C1529="","",IFERROR(INDEX(Deviz!$C$5:$C$204,MATCH(C1529,Deviz!$B$5:$B$204,0)),""))</f>
        <v/>
      </c>
      <c r="E1529" s="22" t="str">
        <f>IF(C1529="","",IFERROR(INDEX(Deviz!$D$5:$D$204,MATCH(C1529,Deviz!$B$5:$B$204,0)),""))</f>
        <v/>
      </c>
      <c r="F1529" s="23" t="str">
        <f>IF(C1529="","",IFERROR(INDEX(Deviz!$F$5:$F$204,MATCH(C1529,Deviz!$B$5:$B$204,0)),""))</f>
        <v/>
      </c>
      <c r="G1529" s="24"/>
      <c r="H1529" s="23" t="str">
        <f t="shared" si="23"/>
        <v/>
      </c>
      <c r="I1529" s="20"/>
      <c r="J1529" s="25"/>
      <c r="K1529" s="26" t="str">
        <f>IF(B1529="","",TRIM(IF(AND(C1529&lt;&gt;"",D1529=""),"Cod inexistent în deviz. ","")&amp;IF(N(G1529)&lt;=0,"Lipsește cantitatea. ","")&amp;IF(I1529&lt;&gt;"Da","Neconfirmat de beneficiar. ","")&amp;IF(AND(C1529&lt;&gt;"",D1529&lt;&gt;""),IF(AND(INDEX(Deviz!$H$5:$H$204,MATCH(C1529,Deviz!$B$5:$B$204,0))="Suplimentar",INDEX(Deviz!$I$5:$I$204,MATCH(C1529,Deviz!$B$5:$B$204,0))&lt;&gt;"Da"),"Suplimentar neaprobat. ",""),"")))</f>
        <v/>
      </c>
    </row>
    <row r="1530" spans="1:11" x14ac:dyDescent="0.2">
      <c r="A1530" s="1" t="str">
        <f>IF(B1530="","",B1530&amp;"|"&amp;COUNTIF(INDEX($B:$B,5):B1530,B1530))</f>
        <v/>
      </c>
      <c r="B1530" s="20"/>
      <c r="C1530" s="20"/>
      <c r="D1530" s="21" t="str">
        <f>IF(C1530="","",IFERROR(INDEX(Deviz!$C$5:$C$204,MATCH(C1530,Deviz!$B$5:$B$204,0)),""))</f>
        <v/>
      </c>
      <c r="E1530" s="22" t="str">
        <f>IF(C1530="","",IFERROR(INDEX(Deviz!$D$5:$D$204,MATCH(C1530,Deviz!$B$5:$B$204,0)),""))</f>
        <v/>
      </c>
      <c r="F1530" s="23" t="str">
        <f>IF(C1530="","",IFERROR(INDEX(Deviz!$F$5:$F$204,MATCH(C1530,Deviz!$B$5:$B$204,0)),""))</f>
        <v/>
      </c>
      <c r="G1530" s="24"/>
      <c r="H1530" s="23" t="str">
        <f t="shared" si="23"/>
        <v/>
      </c>
      <c r="I1530" s="20"/>
      <c r="J1530" s="25"/>
      <c r="K1530" s="26" t="str">
        <f>IF(B1530="","",TRIM(IF(AND(C1530&lt;&gt;"",D1530=""),"Cod inexistent în deviz. ","")&amp;IF(N(G1530)&lt;=0,"Lipsește cantitatea. ","")&amp;IF(I1530&lt;&gt;"Da","Neconfirmat de beneficiar. ","")&amp;IF(AND(C1530&lt;&gt;"",D1530&lt;&gt;""),IF(AND(INDEX(Deviz!$H$5:$H$204,MATCH(C1530,Deviz!$B$5:$B$204,0))="Suplimentar",INDEX(Deviz!$I$5:$I$204,MATCH(C1530,Deviz!$B$5:$B$204,0))&lt;&gt;"Da"),"Suplimentar neaprobat. ",""),"")))</f>
        <v/>
      </c>
    </row>
    <row r="1531" spans="1:11" x14ac:dyDescent="0.2">
      <c r="A1531" s="1" t="str">
        <f>IF(B1531="","",B1531&amp;"|"&amp;COUNTIF(INDEX($B:$B,5):B1531,B1531))</f>
        <v/>
      </c>
      <c r="B1531" s="20"/>
      <c r="C1531" s="20"/>
      <c r="D1531" s="21" t="str">
        <f>IF(C1531="","",IFERROR(INDEX(Deviz!$C$5:$C$204,MATCH(C1531,Deviz!$B$5:$B$204,0)),""))</f>
        <v/>
      </c>
      <c r="E1531" s="22" t="str">
        <f>IF(C1531="","",IFERROR(INDEX(Deviz!$D$5:$D$204,MATCH(C1531,Deviz!$B$5:$B$204,0)),""))</f>
        <v/>
      </c>
      <c r="F1531" s="23" t="str">
        <f>IF(C1531="","",IFERROR(INDEX(Deviz!$F$5:$F$204,MATCH(C1531,Deviz!$B$5:$B$204,0)),""))</f>
        <v/>
      </c>
      <c r="G1531" s="24"/>
      <c r="H1531" s="23" t="str">
        <f t="shared" si="23"/>
        <v/>
      </c>
      <c r="I1531" s="20"/>
      <c r="J1531" s="25"/>
      <c r="K1531" s="26" t="str">
        <f>IF(B1531="","",TRIM(IF(AND(C1531&lt;&gt;"",D1531=""),"Cod inexistent în deviz. ","")&amp;IF(N(G1531)&lt;=0,"Lipsește cantitatea. ","")&amp;IF(I1531&lt;&gt;"Da","Neconfirmat de beneficiar. ","")&amp;IF(AND(C1531&lt;&gt;"",D1531&lt;&gt;""),IF(AND(INDEX(Deviz!$H$5:$H$204,MATCH(C1531,Deviz!$B$5:$B$204,0))="Suplimentar",INDEX(Deviz!$I$5:$I$204,MATCH(C1531,Deviz!$B$5:$B$204,0))&lt;&gt;"Da"),"Suplimentar neaprobat. ",""),"")))</f>
        <v/>
      </c>
    </row>
    <row r="1532" spans="1:11" x14ac:dyDescent="0.2">
      <c r="A1532" s="1" t="str">
        <f>IF(B1532="","",B1532&amp;"|"&amp;COUNTIF(INDEX($B:$B,5):B1532,B1532))</f>
        <v/>
      </c>
      <c r="B1532" s="20"/>
      <c r="C1532" s="20"/>
      <c r="D1532" s="21" t="str">
        <f>IF(C1532="","",IFERROR(INDEX(Deviz!$C$5:$C$204,MATCH(C1532,Deviz!$B$5:$B$204,0)),""))</f>
        <v/>
      </c>
      <c r="E1532" s="22" t="str">
        <f>IF(C1532="","",IFERROR(INDEX(Deviz!$D$5:$D$204,MATCH(C1532,Deviz!$B$5:$B$204,0)),""))</f>
        <v/>
      </c>
      <c r="F1532" s="23" t="str">
        <f>IF(C1532="","",IFERROR(INDEX(Deviz!$F$5:$F$204,MATCH(C1532,Deviz!$B$5:$B$204,0)),""))</f>
        <v/>
      </c>
      <c r="G1532" s="24"/>
      <c r="H1532" s="23" t="str">
        <f t="shared" si="23"/>
        <v/>
      </c>
      <c r="I1532" s="20"/>
      <c r="J1532" s="25"/>
      <c r="K1532" s="26" t="str">
        <f>IF(B1532="","",TRIM(IF(AND(C1532&lt;&gt;"",D1532=""),"Cod inexistent în deviz. ","")&amp;IF(N(G1532)&lt;=0,"Lipsește cantitatea. ","")&amp;IF(I1532&lt;&gt;"Da","Neconfirmat de beneficiar. ","")&amp;IF(AND(C1532&lt;&gt;"",D1532&lt;&gt;""),IF(AND(INDEX(Deviz!$H$5:$H$204,MATCH(C1532,Deviz!$B$5:$B$204,0))="Suplimentar",INDEX(Deviz!$I$5:$I$204,MATCH(C1532,Deviz!$B$5:$B$204,0))&lt;&gt;"Da"),"Suplimentar neaprobat. ",""),"")))</f>
        <v/>
      </c>
    </row>
    <row r="1533" spans="1:11" x14ac:dyDescent="0.2">
      <c r="A1533" s="1" t="str">
        <f>IF(B1533="","",B1533&amp;"|"&amp;COUNTIF(INDEX($B:$B,5):B1533,B1533))</f>
        <v/>
      </c>
      <c r="B1533" s="20"/>
      <c r="C1533" s="20"/>
      <c r="D1533" s="21" t="str">
        <f>IF(C1533="","",IFERROR(INDEX(Deviz!$C$5:$C$204,MATCH(C1533,Deviz!$B$5:$B$204,0)),""))</f>
        <v/>
      </c>
      <c r="E1533" s="22" t="str">
        <f>IF(C1533="","",IFERROR(INDEX(Deviz!$D$5:$D$204,MATCH(C1533,Deviz!$B$5:$B$204,0)),""))</f>
        <v/>
      </c>
      <c r="F1533" s="23" t="str">
        <f>IF(C1533="","",IFERROR(INDEX(Deviz!$F$5:$F$204,MATCH(C1533,Deviz!$B$5:$B$204,0)),""))</f>
        <v/>
      </c>
      <c r="G1533" s="24"/>
      <c r="H1533" s="23" t="str">
        <f t="shared" si="23"/>
        <v/>
      </c>
      <c r="I1533" s="20"/>
      <c r="J1533" s="25"/>
      <c r="K1533" s="26" t="str">
        <f>IF(B1533="","",TRIM(IF(AND(C1533&lt;&gt;"",D1533=""),"Cod inexistent în deviz. ","")&amp;IF(N(G1533)&lt;=0,"Lipsește cantitatea. ","")&amp;IF(I1533&lt;&gt;"Da","Neconfirmat de beneficiar. ","")&amp;IF(AND(C1533&lt;&gt;"",D1533&lt;&gt;""),IF(AND(INDEX(Deviz!$H$5:$H$204,MATCH(C1533,Deviz!$B$5:$B$204,0))="Suplimentar",INDEX(Deviz!$I$5:$I$204,MATCH(C1533,Deviz!$B$5:$B$204,0))&lt;&gt;"Da"),"Suplimentar neaprobat. ",""),"")))</f>
        <v/>
      </c>
    </row>
    <row r="1534" spans="1:11" x14ac:dyDescent="0.2">
      <c r="A1534" s="1" t="str">
        <f>IF(B1534="","",B1534&amp;"|"&amp;COUNTIF(INDEX($B:$B,5):B1534,B1534))</f>
        <v/>
      </c>
      <c r="B1534" s="20"/>
      <c r="C1534" s="20"/>
      <c r="D1534" s="21" t="str">
        <f>IF(C1534="","",IFERROR(INDEX(Deviz!$C$5:$C$204,MATCH(C1534,Deviz!$B$5:$B$204,0)),""))</f>
        <v/>
      </c>
      <c r="E1534" s="22" t="str">
        <f>IF(C1534="","",IFERROR(INDEX(Deviz!$D$5:$D$204,MATCH(C1534,Deviz!$B$5:$B$204,0)),""))</f>
        <v/>
      </c>
      <c r="F1534" s="23" t="str">
        <f>IF(C1534="","",IFERROR(INDEX(Deviz!$F$5:$F$204,MATCH(C1534,Deviz!$B$5:$B$204,0)),""))</f>
        <v/>
      </c>
      <c r="G1534" s="24"/>
      <c r="H1534" s="23" t="str">
        <f t="shared" si="23"/>
        <v/>
      </c>
      <c r="I1534" s="20"/>
      <c r="J1534" s="25"/>
      <c r="K1534" s="26" t="str">
        <f>IF(B1534="","",TRIM(IF(AND(C1534&lt;&gt;"",D1534=""),"Cod inexistent în deviz. ","")&amp;IF(N(G1534)&lt;=0,"Lipsește cantitatea. ","")&amp;IF(I1534&lt;&gt;"Da","Neconfirmat de beneficiar. ","")&amp;IF(AND(C1534&lt;&gt;"",D1534&lt;&gt;""),IF(AND(INDEX(Deviz!$H$5:$H$204,MATCH(C1534,Deviz!$B$5:$B$204,0))="Suplimentar",INDEX(Deviz!$I$5:$I$204,MATCH(C1534,Deviz!$B$5:$B$204,0))&lt;&gt;"Da"),"Suplimentar neaprobat. ",""),"")))</f>
        <v/>
      </c>
    </row>
    <row r="1535" spans="1:11" x14ac:dyDescent="0.2">
      <c r="A1535" s="1" t="str">
        <f>IF(B1535="","",B1535&amp;"|"&amp;COUNTIF(INDEX($B:$B,5):B1535,B1535))</f>
        <v/>
      </c>
      <c r="B1535" s="20"/>
      <c r="C1535" s="20"/>
      <c r="D1535" s="21" t="str">
        <f>IF(C1535="","",IFERROR(INDEX(Deviz!$C$5:$C$204,MATCH(C1535,Deviz!$B$5:$B$204,0)),""))</f>
        <v/>
      </c>
      <c r="E1535" s="22" t="str">
        <f>IF(C1535="","",IFERROR(INDEX(Deviz!$D$5:$D$204,MATCH(C1535,Deviz!$B$5:$B$204,0)),""))</f>
        <v/>
      </c>
      <c r="F1535" s="23" t="str">
        <f>IF(C1535="","",IFERROR(INDEX(Deviz!$F$5:$F$204,MATCH(C1535,Deviz!$B$5:$B$204,0)),""))</f>
        <v/>
      </c>
      <c r="G1535" s="24"/>
      <c r="H1535" s="23" t="str">
        <f t="shared" si="23"/>
        <v/>
      </c>
      <c r="I1535" s="20"/>
      <c r="J1535" s="25"/>
      <c r="K1535" s="26" t="str">
        <f>IF(B1535="","",TRIM(IF(AND(C1535&lt;&gt;"",D1535=""),"Cod inexistent în deviz. ","")&amp;IF(N(G1535)&lt;=0,"Lipsește cantitatea. ","")&amp;IF(I1535&lt;&gt;"Da","Neconfirmat de beneficiar. ","")&amp;IF(AND(C1535&lt;&gt;"",D1535&lt;&gt;""),IF(AND(INDEX(Deviz!$H$5:$H$204,MATCH(C1535,Deviz!$B$5:$B$204,0))="Suplimentar",INDEX(Deviz!$I$5:$I$204,MATCH(C1535,Deviz!$B$5:$B$204,0))&lt;&gt;"Da"),"Suplimentar neaprobat. ",""),"")))</f>
        <v/>
      </c>
    </row>
    <row r="1536" spans="1:11" x14ac:dyDescent="0.2">
      <c r="A1536" s="1" t="str">
        <f>IF(B1536="","",B1536&amp;"|"&amp;COUNTIF(INDEX($B:$B,5):B1536,B1536))</f>
        <v/>
      </c>
      <c r="B1536" s="20"/>
      <c r="C1536" s="20"/>
      <c r="D1536" s="21" t="str">
        <f>IF(C1536="","",IFERROR(INDEX(Deviz!$C$5:$C$204,MATCH(C1536,Deviz!$B$5:$B$204,0)),""))</f>
        <v/>
      </c>
      <c r="E1536" s="22" t="str">
        <f>IF(C1536="","",IFERROR(INDEX(Deviz!$D$5:$D$204,MATCH(C1536,Deviz!$B$5:$B$204,0)),""))</f>
        <v/>
      </c>
      <c r="F1536" s="23" t="str">
        <f>IF(C1536="","",IFERROR(INDEX(Deviz!$F$5:$F$204,MATCH(C1536,Deviz!$B$5:$B$204,0)),""))</f>
        <v/>
      </c>
      <c r="G1536" s="24"/>
      <c r="H1536" s="23" t="str">
        <f t="shared" si="23"/>
        <v/>
      </c>
      <c r="I1536" s="20"/>
      <c r="J1536" s="25"/>
      <c r="K1536" s="26" t="str">
        <f>IF(B1536="","",TRIM(IF(AND(C1536&lt;&gt;"",D1536=""),"Cod inexistent în deviz. ","")&amp;IF(N(G1536)&lt;=0,"Lipsește cantitatea. ","")&amp;IF(I1536&lt;&gt;"Da","Neconfirmat de beneficiar. ","")&amp;IF(AND(C1536&lt;&gt;"",D1536&lt;&gt;""),IF(AND(INDEX(Deviz!$H$5:$H$204,MATCH(C1536,Deviz!$B$5:$B$204,0))="Suplimentar",INDEX(Deviz!$I$5:$I$204,MATCH(C1536,Deviz!$B$5:$B$204,0))&lt;&gt;"Da"),"Suplimentar neaprobat. ",""),"")))</f>
        <v/>
      </c>
    </row>
    <row r="1537" spans="1:11" x14ac:dyDescent="0.2">
      <c r="A1537" s="1" t="str">
        <f>IF(B1537="","",B1537&amp;"|"&amp;COUNTIF(INDEX($B:$B,5):B1537,B1537))</f>
        <v/>
      </c>
      <c r="B1537" s="20"/>
      <c r="C1537" s="20"/>
      <c r="D1537" s="21" t="str">
        <f>IF(C1537="","",IFERROR(INDEX(Deviz!$C$5:$C$204,MATCH(C1537,Deviz!$B$5:$B$204,0)),""))</f>
        <v/>
      </c>
      <c r="E1537" s="22" t="str">
        <f>IF(C1537="","",IFERROR(INDEX(Deviz!$D$5:$D$204,MATCH(C1537,Deviz!$B$5:$B$204,0)),""))</f>
        <v/>
      </c>
      <c r="F1537" s="23" t="str">
        <f>IF(C1537="","",IFERROR(INDEX(Deviz!$F$5:$F$204,MATCH(C1537,Deviz!$B$5:$B$204,0)),""))</f>
        <v/>
      </c>
      <c r="G1537" s="24"/>
      <c r="H1537" s="23" t="str">
        <f t="shared" si="23"/>
        <v/>
      </c>
      <c r="I1537" s="20"/>
      <c r="J1537" s="25"/>
      <c r="K1537" s="26" t="str">
        <f>IF(B1537="","",TRIM(IF(AND(C1537&lt;&gt;"",D1537=""),"Cod inexistent în deviz. ","")&amp;IF(N(G1537)&lt;=0,"Lipsește cantitatea. ","")&amp;IF(I1537&lt;&gt;"Da","Neconfirmat de beneficiar. ","")&amp;IF(AND(C1537&lt;&gt;"",D1537&lt;&gt;""),IF(AND(INDEX(Deviz!$H$5:$H$204,MATCH(C1537,Deviz!$B$5:$B$204,0))="Suplimentar",INDEX(Deviz!$I$5:$I$204,MATCH(C1537,Deviz!$B$5:$B$204,0))&lt;&gt;"Da"),"Suplimentar neaprobat. ",""),"")))</f>
        <v/>
      </c>
    </row>
    <row r="1538" spans="1:11" x14ac:dyDescent="0.2">
      <c r="A1538" s="1" t="str">
        <f>IF(B1538="","",B1538&amp;"|"&amp;COUNTIF(INDEX($B:$B,5):B1538,B1538))</f>
        <v/>
      </c>
      <c r="B1538" s="20"/>
      <c r="C1538" s="20"/>
      <c r="D1538" s="21" t="str">
        <f>IF(C1538="","",IFERROR(INDEX(Deviz!$C$5:$C$204,MATCH(C1538,Deviz!$B$5:$B$204,0)),""))</f>
        <v/>
      </c>
      <c r="E1538" s="22" t="str">
        <f>IF(C1538="","",IFERROR(INDEX(Deviz!$D$5:$D$204,MATCH(C1538,Deviz!$B$5:$B$204,0)),""))</f>
        <v/>
      </c>
      <c r="F1538" s="23" t="str">
        <f>IF(C1538="","",IFERROR(INDEX(Deviz!$F$5:$F$204,MATCH(C1538,Deviz!$B$5:$B$204,0)),""))</f>
        <v/>
      </c>
      <c r="G1538" s="24"/>
      <c r="H1538" s="23" t="str">
        <f t="shared" si="23"/>
        <v/>
      </c>
      <c r="I1538" s="20"/>
      <c r="J1538" s="25"/>
      <c r="K1538" s="26" t="str">
        <f>IF(B1538="","",TRIM(IF(AND(C1538&lt;&gt;"",D1538=""),"Cod inexistent în deviz. ","")&amp;IF(N(G1538)&lt;=0,"Lipsește cantitatea. ","")&amp;IF(I1538&lt;&gt;"Da","Neconfirmat de beneficiar. ","")&amp;IF(AND(C1538&lt;&gt;"",D1538&lt;&gt;""),IF(AND(INDEX(Deviz!$H$5:$H$204,MATCH(C1538,Deviz!$B$5:$B$204,0))="Suplimentar",INDEX(Deviz!$I$5:$I$204,MATCH(C1538,Deviz!$B$5:$B$204,0))&lt;&gt;"Da"),"Suplimentar neaprobat. ",""),"")))</f>
        <v/>
      </c>
    </row>
    <row r="1539" spans="1:11" x14ac:dyDescent="0.2">
      <c r="A1539" s="1" t="str">
        <f>IF(B1539="","",B1539&amp;"|"&amp;COUNTIF(INDEX($B:$B,5):B1539,B1539))</f>
        <v/>
      </c>
      <c r="B1539" s="20"/>
      <c r="C1539" s="20"/>
      <c r="D1539" s="21" t="str">
        <f>IF(C1539="","",IFERROR(INDEX(Deviz!$C$5:$C$204,MATCH(C1539,Deviz!$B$5:$B$204,0)),""))</f>
        <v/>
      </c>
      <c r="E1539" s="22" t="str">
        <f>IF(C1539="","",IFERROR(INDEX(Deviz!$D$5:$D$204,MATCH(C1539,Deviz!$B$5:$B$204,0)),""))</f>
        <v/>
      </c>
      <c r="F1539" s="23" t="str">
        <f>IF(C1539="","",IFERROR(INDEX(Deviz!$F$5:$F$204,MATCH(C1539,Deviz!$B$5:$B$204,0)),""))</f>
        <v/>
      </c>
      <c r="G1539" s="24"/>
      <c r="H1539" s="23" t="str">
        <f t="shared" si="23"/>
        <v/>
      </c>
      <c r="I1539" s="20"/>
      <c r="J1539" s="25"/>
      <c r="K1539" s="26" t="str">
        <f>IF(B1539="","",TRIM(IF(AND(C1539&lt;&gt;"",D1539=""),"Cod inexistent în deviz. ","")&amp;IF(N(G1539)&lt;=0,"Lipsește cantitatea. ","")&amp;IF(I1539&lt;&gt;"Da","Neconfirmat de beneficiar. ","")&amp;IF(AND(C1539&lt;&gt;"",D1539&lt;&gt;""),IF(AND(INDEX(Deviz!$H$5:$H$204,MATCH(C1539,Deviz!$B$5:$B$204,0))="Suplimentar",INDEX(Deviz!$I$5:$I$204,MATCH(C1539,Deviz!$B$5:$B$204,0))&lt;&gt;"Da"),"Suplimentar neaprobat. ",""),"")))</f>
        <v/>
      </c>
    </row>
    <row r="1540" spans="1:11" x14ac:dyDescent="0.2">
      <c r="A1540" s="1" t="str">
        <f>IF(B1540="","",B1540&amp;"|"&amp;COUNTIF(INDEX($B:$B,5):B1540,B1540))</f>
        <v/>
      </c>
      <c r="B1540" s="20"/>
      <c r="C1540" s="20"/>
      <c r="D1540" s="21" t="str">
        <f>IF(C1540="","",IFERROR(INDEX(Deviz!$C$5:$C$204,MATCH(C1540,Deviz!$B$5:$B$204,0)),""))</f>
        <v/>
      </c>
      <c r="E1540" s="22" t="str">
        <f>IF(C1540="","",IFERROR(INDEX(Deviz!$D$5:$D$204,MATCH(C1540,Deviz!$B$5:$B$204,0)),""))</f>
        <v/>
      </c>
      <c r="F1540" s="23" t="str">
        <f>IF(C1540="","",IFERROR(INDEX(Deviz!$F$5:$F$204,MATCH(C1540,Deviz!$B$5:$B$204,0)),""))</f>
        <v/>
      </c>
      <c r="G1540" s="24"/>
      <c r="H1540" s="23" t="str">
        <f t="shared" si="23"/>
        <v/>
      </c>
      <c r="I1540" s="20"/>
      <c r="J1540" s="25"/>
      <c r="K1540" s="26" t="str">
        <f>IF(B1540="","",TRIM(IF(AND(C1540&lt;&gt;"",D1540=""),"Cod inexistent în deviz. ","")&amp;IF(N(G1540)&lt;=0,"Lipsește cantitatea. ","")&amp;IF(I1540&lt;&gt;"Da","Neconfirmat de beneficiar. ","")&amp;IF(AND(C1540&lt;&gt;"",D1540&lt;&gt;""),IF(AND(INDEX(Deviz!$H$5:$H$204,MATCH(C1540,Deviz!$B$5:$B$204,0))="Suplimentar",INDEX(Deviz!$I$5:$I$204,MATCH(C1540,Deviz!$B$5:$B$204,0))&lt;&gt;"Da"),"Suplimentar neaprobat. ",""),"")))</f>
        <v/>
      </c>
    </row>
    <row r="1541" spans="1:11" x14ac:dyDescent="0.2">
      <c r="A1541" s="1" t="str">
        <f>IF(B1541="","",B1541&amp;"|"&amp;COUNTIF(INDEX($B:$B,5):B1541,B1541))</f>
        <v/>
      </c>
      <c r="B1541" s="20"/>
      <c r="C1541" s="20"/>
      <c r="D1541" s="21" t="str">
        <f>IF(C1541="","",IFERROR(INDEX(Deviz!$C$5:$C$204,MATCH(C1541,Deviz!$B$5:$B$204,0)),""))</f>
        <v/>
      </c>
      <c r="E1541" s="22" t="str">
        <f>IF(C1541="","",IFERROR(INDEX(Deviz!$D$5:$D$204,MATCH(C1541,Deviz!$B$5:$B$204,0)),""))</f>
        <v/>
      </c>
      <c r="F1541" s="23" t="str">
        <f>IF(C1541="","",IFERROR(INDEX(Deviz!$F$5:$F$204,MATCH(C1541,Deviz!$B$5:$B$204,0)),""))</f>
        <v/>
      </c>
      <c r="G1541" s="24"/>
      <c r="H1541" s="23" t="str">
        <f t="shared" ref="H1541:H1604" si="24">IF(OR(N(F1541)=0,N(G1541)=0),"",ROUND(F1541*G1541,2))</f>
        <v/>
      </c>
      <c r="I1541" s="20"/>
      <c r="J1541" s="25"/>
      <c r="K1541" s="26" t="str">
        <f>IF(B1541="","",TRIM(IF(AND(C1541&lt;&gt;"",D1541=""),"Cod inexistent în deviz. ","")&amp;IF(N(G1541)&lt;=0,"Lipsește cantitatea. ","")&amp;IF(I1541&lt;&gt;"Da","Neconfirmat de beneficiar. ","")&amp;IF(AND(C1541&lt;&gt;"",D1541&lt;&gt;""),IF(AND(INDEX(Deviz!$H$5:$H$204,MATCH(C1541,Deviz!$B$5:$B$204,0))="Suplimentar",INDEX(Deviz!$I$5:$I$204,MATCH(C1541,Deviz!$B$5:$B$204,0))&lt;&gt;"Da"),"Suplimentar neaprobat. ",""),"")))</f>
        <v/>
      </c>
    </row>
    <row r="1542" spans="1:11" x14ac:dyDescent="0.2">
      <c r="A1542" s="1" t="str">
        <f>IF(B1542="","",B1542&amp;"|"&amp;COUNTIF(INDEX($B:$B,5):B1542,B1542))</f>
        <v/>
      </c>
      <c r="B1542" s="20"/>
      <c r="C1542" s="20"/>
      <c r="D1542" s="21" t="str">
        <f>IF(C1542="","",IFERROR(INDEX(Deviz!$C$5:$C$204,MATCH(C1542,Deviz!$B$5:$B$204,0)),""))</f>
        <v/>
      </c>
      <c r="E1542" s="22" t="str">
        <f>IF(C1542="","",IFERROR(INDEX(Deviz!$D$5:$D$204,MATCH(C1542,Deviz!$B$5:$B$204,0)),""))</f>
        <v/>
      </c>
      <c r="F1542" s="23" t="str">
        <f>IF(C1542="","",IFERROR(INDEX(Deviz!$F$5:$F$204,MATCH(C1542,Deviz!$B$5:$B$204,0)),""))</f>
        <v/>
      </c>
      <c r="G1542" s="24"/>
      <c r="H1542" s="23" t="str">
        <f t="shared" si="24"/>
        <v/>
      </c>
      <c r="I1542" s="20"/>
      <c r="J1542" s="25"/>
      <c r="K1542" s="26" t="str">
        <f>IF(B1542="","",TRIM(IF(AND(C1542&lt;&gt;"",D1542=""),"Cod inexistent în deviz. ","")&amp;IF(N(G1542)&lt;=0,"Lipsește cantitatea. ","")&amp;IF(I1542&lt;&gt;"Da","Neconfirmat de beneficiar. ","")&amp;IF(AND(C1542&lt;&gt;"",D1542&lt;&gt;""),IF(AND(INDEX(Deviz!$H$5:$H$204,MATCH(C1542,Deviz!$B$5:$B$204,0))="Suplimentar",INDEX(Deviz!$I$5:$I$204,MATCH(C1542,Deviz!$B$5:$B$204,0))&lt;&gt;"Da"),"Suplimentar neaprobat. ",""),"")))</f>
        <v/>
      </c>
    </row>
    <row r="1543" spans="1:11" x14ac:dyDescent="0.2">
      <c r="A1543" s="1" t="str">
        <f>IF(B1543="","",B1543&amp;"|"&amp;COUNTIF(INDEX($B:$B,5):B1543,B1543))</f>
        <v/>
      </c>
      <c r="B1543" s="20"/>
      <c r="C1543" s="20"/>
      <c r="D1543" s="21" t="str">
        <f>IF(C1543="","",IFERROR(INDEX(Deviz!$C$5:$C$204,MATCH(C1543,Deviz!$B$5:$B$204,0)),""))</f>
        <v/>
      </c>
      <c r="E1543" s="22" t="str">
        <f>IF(C1543="","",IFERROR(INDEX(Deviz!$D$5:$D$204,MATCH(C1543,Deviz!$B$5:$B$204,0)),""))</f>
        <v/>
      </c>
      <c r="F1543" s="23" t="str">
        <f>IF(C1543="","",IFERROR(INDEX(Deviz!$F$5:$F$204,MATCH(C1543,Deviz!$B$5:$B$204,0)),""))</f>
        <v/>
      </c>
      <c r="G1543" s="24"/>
      <c r="H1543" s="23" t="str">
        <f t="shared" si="24"/>
        <v/>
      </c>
      <c r="I1543" s="20"/>
      <c r="J1543" s="25"/>
      <c r="K1543" s="26" t="str">
        <f>IF(B1543="","",TRIM(IF(AND(C1543&lt;&gt;"",D1543=""),"Cod inexistent în deviz. ","")&amp;IF(N(G1543)&lt;=0,"Lipsește cantitatea. ","")&amp;IF(I1543&lt;&gt;"Da","Neconfirmat de beneficiar. ","")&amp;IF(AND(C1543&lt;&gt;"",D1543&lt;&gt;""),IF(AND(INDEX(Deviz!$H$5:$H$204,MATCH(C1543,Deviz!$B$5:$B$204,0))="Suplimentar",INDEX(Deviz!$I$5:$I$204,MATCH(C1543,Deviz!$B$5:$B$204,0))&lt;&gt;"Da"),"Suplimentar neaprobat. ",""),"")))</f>
        <v/>
      </c>
    </row>
    <row r="1544" spans="1:11" x14ac:dyDescent="0.2">
      <c r="A1544" s="1" t="str">
        <f>IF(B1544="","",B1544&amp;"|"&amp;COUNTIF(INDEX($B:$B,5):B1544,B1544))</f>
        <v/>
      </c>
      <c r="B1544" s="20"/>
      <c r="C1544" s="20"/>
      <c r="D1544" s="21" t="str">
        <f>IF(C1544="","",IFERROR(INDEX(Deviz!$C$5:$C$204,MATCH(C1544,Deviz!$B$5:$B$204,0)),""))</f>
        <v/>
      </c>
      <c r="E1544" s="22" t="str">
        <f>IF(C1544="","",IFERROR(INDEX(Deviz!$D$5:$D$204,MATCH(C1544,Deviz!$B$5:$B$204,0)),""))</f>
        <v/>
      </c>
      <c r="F1544" s="23" t="str">
        <f>IF(C1544="","",IFERROR(INDEX(Deviz!$F$5:$F$204,MATCH(C1544,Deviz!$B$5:$B$204,0)),""))</f>
        <v/>
      </c>
      <c r="G1544" s="24"/>
      <c r="H1544" s="23" t="str">
        <f t="shared" si="24"/>
        <v/>
      </c>
      <c r="I1544" s="20"/>
      <c r="J1544" s="25"/>
      <c r="K1544" s="26" t="str">
        <f>IF(B1544="","",TRIM(IF(AND(C1544&lt;&gt;"",D1544=""),"Cod inexistent în deviz. ","")&amp;IF(N(G1544)&lt;=0,"Lipsește cantitatea. ","")&amp;IF(I1544&lt;&gt;"Da","Neconfirmat de beneficiar. ","")&amp;IF(AND(C1544&lt;&gt;"",D1544&lt;&gt;""),IF(AND(INDEX(Deviz!$H$5:$H$204,MATCH(C1544,Deviz!$B$5:$B$204,0))="Suplimentar",INDEX(Deviz!$I$5:$I$204,MATCH(C1544,Deviz!$B$5:$B$204,0))&lt;&gt;"Da"),"Suplimentar neaprobat. ",""),"")))</f>
        <v/>
      </c>
    </row>
    <row r="1545" spans="1:11" x14ac:dyDescent="0.2">
      <c r="A1545" s="1" t="str">
        <f>IF(B1545="","",B1545&amp;"|"&amp;COUNTIF(INDEX($B:$B,5):B1545,B1545))</f>
        <v/>
      </c>
      <c r="B1545" s="20"/>
      <c r="C1545" s="20"/>
      <c r="D1545" s="21" t="str">
        <f>IF(C1545="","",IFERROR(INDEX(Deviz!$C$5:$C$204,MATCH(C1545,Deviz!$B$5:$B$204,0)),""))</f>
        <v/>
      </c>
      <c r="E1545" s="22" t="str">
        <f>IF(C1545="","",IFERROR(INDEX(Deviz!$D$5:$D$204,MATCH(C1545,Deviz!$B$5:$B$204,0)),""))</f>
        <v/>
      </c>
      <c r="F1545" s="23" t="str">
        <f>IF(C1545="","",IFERROR(INDEX(Deviz!$F$5:$F$204,MATCH(C1545,Deviz!$B$5:$B$204,0)),""))</f>
        <v/>
      </c>
      <c r="G1545" s="24"/>
      <c r="H1545" s="23" t="str">
        <f t="shared" si="24"/>
        <v/>
      </c>
      <c r="I1545" s="20"/>
      <c r="J1545" s="25"/>
      <c r="K1545" s="26" t="str">
        <f>IF(B1545="","",TRIM(IF(AND(C1545&lt;&gt;"",D1545=""),"Cod inexistent în deviz. ","")&amp;IF(N(G1545)&lt;=0,"Lipsește cantitatea. ","")&amp;IF(I1545&lt;&gt;"Da","Neconfirmat de beneficiar. ","")&amp;IF(AND(C1545&lt;&gt;"",D1545&lt;&gt;""),IF(AND(INDEX(Deviz!$H$5:$H$204,MATCH(C1545,Deviz!$B$5:$B$204,0))="Suplimentar",INDEX(Deviz!$I$5:$I$204,MATCH(C1545,Deviz!$B$5:$B$204,0))&lt;&gt;"Da"),"Suplimentar neaprobat. ",""),"")))</f>
        <v/>
      </c>
    </row>
    <row r="1546" spans="1:11" x14ac:dyDescent="0.2">
      <c r="A1546" s="1" t="str">
        <f>IF(B1546="","",B1546&amp;"|"&amp;COUNTIF(INDEX($B:$B,5):B1546,B1546))</f>
        <v/>
      </c>
      <c r="B1546" s="20"/>
      <c r="C1546" s="20"/>
      <c r="D1546" s="21" t="str">
        <f>IF(C1546="","",IFERROR(INDEX(Deviz!$C$5:$C$204,MATCH(C1546,Deviz!$B$5:$B$204,0)),""))</f>
        <v/>
      </c>
      <c r="E1546" s="22" t="str">
        <f>IF(C1546="","",IFERROR(INDEX(Deviz!$D$5:$D$204,MATCH(C1546,Deviz!$B$5:$B$204,0)),""))</f>
        <v/>
      </c>
      <c r="F1546" s="23" t="str">
        <f>IF(C1546="","",IFERROR(INDEX(Deviz!$F$5:$F$204,MATCH(C1546,Deviz!$B$5:$B$204,0)),""))</f>
        <v/>
      </c>
      <c r="G1546" s="24"/>
      <c r="H1546" s="23" t="str">
        <f t="shared" si="24"/>
        <v/>
      </c>
      <c r="I1546" s="20"/>
      <c r="J1546" s="25"/>
      <c r="K1546" s="26" t="str">
        <f>IF(B1546="","",TRIM(IF(AND(C1546&lt;&gt;"",D1546=""),"Cod inexistent în deviz. ","")&amp;IF(N(G1546)&lt;=0,"Lipsește cantitatea. ","")&amp;IF(I1546&lt;&gt;"Da","Neconfirmat de beneficiar. ","")&amp;IF(AND(C1546&lt;&gt;"",D1546&lt;&gt;""),IF(AND(INDEX(Deviz!$H$5:$H$204,MATCH(C1546,Deviz!$B$5:$B$204,0))="Suplimentar",INDEX(Deviz!$I$5:$I$204,MATCH(C1546,Deviz!$B$5:$B$204,0))&lt;&gt;"Da"),"Suplimentar neaprobat. ",""),"")))</f>
        <v/>
      </c>
    </row>
    <row r="1547" spans="1:11" x14ac:dyDescent="0.2">
      <c r="A1547" s="1" t="str">
        <f>IF(B1547="","",B1547&amp;"|"&amp;COUNTIF(INDEX($B:$B,5):B1547,B1547))</f>
        <v/>
      </c>
      <c r="B1547" s="20"/>
      <c r="C1547" s="20"/>
      <c r="D1547" s="21" t="str">
        <f>IF(C1547="","",IFERROR(INDEX(Deviz!$C$5:$C$204,MATCH(C1547,Deviz!$B$5:$B$204,0)),""))</f>
        <v/>
      </c>
      <c r="E1547" s="22" t="str">
        <f>IF(C1547="","",IFERROR(INDEX(Deviz!$D$5:$D$204,MATCH(C1547,Deviz!$B$5:$B$204,0)),""))</f>
        <v/>
      </c>
      <c r="F1547" s="23" t="str">
        <f>IF(C1547="","",IFERROR(INDEX(Deviz!$F$5:$F$204,MATCH(C1547,Deviz!$B$5:$B$204,0)),""))</f>
        <v/>
      </c>
      <c r="G1547" s="24"/>
      <c r="H1547" s="23" t="str">
        <f t="shared" si="24"/>
        <v/>
      </c>
      <c r="I1547" s="20"/>
      <c r="J1547" s="25"/>
      <c r="K1547" s="26" t="str">
        <f>IF(B1547="","",TRIM(IF(AND(C1547&lt;&gt;"",D1547=""),"Cod inexistent în deviz. ","")&amp;IF(N(G1547)&lt;=0,"Lipsește cantitatea. ","")&amp;IF(I1547&lt;&gt;"Da","Neconfirmat de beneficiar. ","")&amp;IF(AND(C1547&lt;&gt;"",D1547&lt;&gt;""),IF(AND(INDEX(Deviz!$H$5:$H$204,MATCH(C1547,Deviz!$B$5:$B$204,0))="Suplimentar",INDEX(Deviz!$I$5:$I$204,MATCH(C1547,Deviz!$B$5:$B$204,0))&lt;&gt;"Da"),"Suplimentar neaprobat. ",""),"")))</f>
        <v/>
      </c>
    </row>
    <row r="1548" spans="1:11" x14ac:dyDescent="0.2">
      <c r="A1548" s="1" t="str">
        <f>IF(B1548="","",B1548&amp;"|"&amp;COUNTIF(INDEX($B:$B,5):B1548,B1548))</f>
        <v/>
      </c>
      <c r="B1548" s="20"/>
      <c r="C1548" s="20"/>
      <c r="D1548" s="21" t="str">
        <f>IF(C1548="","",IFERROR(INDEX(Deviz!$C$5:$C$204,MATCH(C1548,Deviz!$B$5:$B$204,0)),""))</f>
        <v/>
      </c>
      <c r="E1548" s="22" t="str">
        <f>IF(C1548="","",IFERROR(INDEX(Deviz!$D$5:$D$204,MATCH(C1548,Deviz!$B$5:$B$204,0)),""))</f>
        <v/>
      </c>
      <c r="F1548" s="23" t="str">
        <f>IF(C1548="","",IFERROR(INDEX(Deviz!$F$5:$F$204,MATCH(C1548,Deviz!$B$5:$B$204,0)),""))</f>
        <v/>
      </c>
      <c r="G1548" s="24"/>
      <c r="H1548" s="23" t="str">
        <f t="shared" si="24"/>
        <v/>
      </c>
      <c r="I1548" s="20"/>
      <c r="J1548" s="25"/>
      <c r="K1548" s="26" t="str">
        <f>IF(B1548="","",TRIM(IF(AND(C1548&lt;&gt;"",D1548=""),"Cod inexistent în deviz. ","")&amp;IF(N(G1548)&lt;=0,"Lipsește cantitatea. ","")&amp;IF(I1548&lt;&gt;"Da","Neconfirmat de beneficiar. ","")&amp;IF(AND(C1548&lt;&gt;"",D1548&lt;&gt;""),IF(AND(INDEX(Deviz!$H$5:$H$204,MATCH(C1548,Deviz!$B$5:$B$204,0))="Suplimentar",INDEX(Deviz!$I$5:$I$204,MATCH(C1548,Deviz!$B$5:$B$204,0))&lt;&gt;"Da"),"Suplimentar neaprobat. ",""),"")))</f>
        <v/>
      </c>
    </row>
    <row r="1549" spans="1:11" x14ac:dyDescent="0.2">
      <c r="A1549" s="1" t="str">
        <f>IF(B1549="","",B1549&amp;"|"&amp;COUNTIF(INDEX($B:$B,5):B1549,B1549))</f>
        <v/>
      </c>
      <c r="B1549" s="20"/>
      <c r="C1549" s="20"/>
      <c r="D1549" s="21" t="str">
        <f>IF(C1549="","",IFERROR(INDEX(Deviz!$C$5:$C$204,MATCH(C1549,Deviz!$B$5:$B$204,0)),""))</f>
        <v/>
      </c>
      <c r="E1549" s="22" t="str">
        <f>IF(C1549="","",IFERROR(INDEX(Deviz!$D$5:$D$204,MATCH(C1549,Deviz!$B$5:$B$204,0)),""))</f>
        <v/>
      </c>
      <c r="F1549" s="23" t="str">
        <f>IF(C1549="","",IFERROR(INDEX(Deviz!$F$5:$F$204,MATCH(C1549,Deviz!$B$5:$B$204,0)),""))</f>
        <v/>
      </c>
      <c r="G1549" s="24"/>
      <c r="H1549" s="23" t="str">
        <f t="shared" si="24"/>
        <v/>
      </c>
      <c r="I1549" s="20"/>
      <c r="J1549" s="25"/>
      <c r="K1549" s="26" t="str">
        <f>IF(B1549="","",TRIM(IF(AND(C1549&lt;&gt;"",D1549=""),"Cod inexistent în deviz. ","")&amp;IF(N(G1549)&lt;=0,"Lipsește cantitatea. ","")&amp;IF(I1549&lt;&gt;"Da","Neconfirmat de beneficiar. ","")&amp;IF(AND(C1549&lt;&gt;"",D1549&lt;&gt;""),IF(AND(INDEX(Deviz!$H$5:$H$204,MATCH(C1549,Deviz!$B$5:$B$204,0))="Suplimentar",INDEX(Deviz!$I$5:$I$204,MATCH(C1549,Deviz!$B$5:$B$204,0))&lt;&gt;"Da"),"Suplimentar neaprobat. ",""),"")))</f>
        <v/>
      </c>
    </row>
    <row r="1550" spans="1:11" x14ac:dyDescent="0.2">
      <c r="A1550" s="1" t="str">
        <f>IF(B1550="","",B1550&amp;"|"&amp;COUNTIF(INDEX($B:$B,5):B1550,B1550))</f>
        <v/>
      </c>
      <c r="B1550" s="20"/>
      <c r="C1550" s="20"/>
      <c r="D1550" s="21" t="str">
        <f>IF(C1550="","",IFERROR(INDEX(Deviz!$C$5:$C$204,MATCH(C1550,Deviz!$B$5:$B$204,0)),""))</f>
        <v/>
      </c>
      <c r="E1550" s="22" t="str">
        <f>IF(C1550="","",IFERROR(INDEX(Deviz!$D$5:$D$204,MATCH(C1550,Deviz!$B$5:$B$204,0)),""))</f>
        <v/>
      </c>
      <c r="F1550" s="23" t="str">
        <f>IF(C1550="","",IFERROR(INDEX(Deviz!$F$5:$F$204,MATCH(C1550,Deviz!$B$5:$B$204,0)),""))</f>
        <v/>
      </c>
      <c r="G1550" s="24"/>
      <c r="H1550" s="23" t="str">
        <f t="shared" si="24"/>
        <v/>
      </c>
      <c r="I1550" s="20"/>
      <c r="J1550" s="25"/>
      <c r="K1550" s="26" t="str">
        <f>IF(B1550="","",TRIM(IF(AND(C1550&lt;&gt;"",D1550=""),"Cod inexistent în deviz. ","")&amp;IF(N(G1550)&lt;=0,"Lipsește cantitatea. ","")&amp;IF(I1550&lt;&gt;"Da","Neconfirmat de beneficiar. ","")&amp;IF(AND(C1550&lt;&gt;"",D1550&lt;&gt;""),IF(AND(INDEX(Deviz!$H$5:$H$204,MATCH(C1550,Deviz!$B$5:$B$204,0))="Suplimentar",INDEX(Deviz!$I$5:$I$204,MATCH(C1550,Deviz!$B$5:$B$204,0))&lt;&gt;"Da"),"Suplimentar neaprobat. ",""),"")))</f>
        <v/>
      </c>
    </row>
    <row r="1551" spans="1:11" x14ac:dyDescent="0.2">
      <c r="A1551" s="1" t="str">
        <f>IF(B1551="","",B1551&amp;"|"&amp;COUNTIF(INDEX($B:$B,5):B1551,B1551))</f>
        <v/>
      </c>
      <c r="B1551" s="20"/>
      <c r="C1551" s="20"/>
      <c r="D1551" s="21" t="str">
        <f>IF(C1551="","",IFERROR(INDEX(Deviz!$C$5:$C$204,MATCH(C1551,Deviz!$B$5:$B$204,0)),""))</f>
        <v/>
      </c>
      <c r="E1551" s="22" t="str">
        <f>IF(C1551="","",IFERROR(INDEX(Deviz!$D$5:$D$204,MATCH(C1551,Deviz!$B$5:$B$204,0)),""))</f>
        <v/>
      </c>
      <c r="F1551" s="23" t="str">
        <f>IF(C1551="","",IFERROR(INDEX(Deviz!$F$5:$F$204,MATCH(C1551,Deviz!$B$5:$B$204,0)),""))</f>
        <v/>
      </c>
      <c r="G1551" s="24"/>
      <c r="H1551" s="23" t="str">
        <f t="shared" si="24"/>
        <v/>
      </c>
      <c r="I1551" s="20"/>
      <c r="J1551" s="25"/>
      <c r="K1551" s="26" t="str">
        <f>IF(B1551="","",TRIM(IF(AND(C1551&lt;&gt;"",D1551=""),"Cod inexistent în deviz. ","")&amp;IF(N(G1551)&lt;=0,"Lipsește cantitatea. ","")&amp;IF(I1551&lt;&gt;"Da","Neconfirmat de beneficiar. ","")&amp;IF(AND(C1551&lt;&gt;"",D1551&lt;&gt;""),IF(AND(INDEX(Deviz!$H$5:$H$204,MATCH(C1551,Deviz!$B$5:$B$204,0))="Suplimentar",INDEX(Deviz!$I$5:$I$204,MATCH(C1551,Deviz!$B$5:$B$204,0))&lt;&gt;"Da"),"Suplimentar neaprobat. ",""),"")))</f>
        <v/>
      </c>
    </row>
    <row r="1552" spans="1:11" x14ac:dyDescent="0.2">
      <c r="A1552" s="1" t="str">
        <f>IF(B1552="","",B1552&amp;"|"&amp;COUNTIF(INDEX($B:$B,5):B1552,B1552))</f>
        <v/>
      </c>
      <c r="B1552" s="20"/>
      <c r="C1552" s="20"/>
      <c r="D1552" s="21" t="str">
        <f>IF(C1552="","",IFERROR(INDEX(Deviz!$C$5:$C$204,MATCH(C1552,Deviz!$B$5:$B$204,0)),""))</f>
        <v/>
      </c>
      <c r="E1552" s="22" t="str">
        <f>IF(C1552="","",IFERROR(INDEX(Deviz!$D$5:$D$204,MATCH(C1552,Deviz!$B$5:$B$204,0)),""))</f>
        <v/>
      </c>
      <c r="F1552" s="23" t="str">
        <f>IF(C1552="","",IFERROR(INDEX(Deviz!$F$5:$F$204,MATCH(C1552,Deviz!$B$5:$B$204,0)),""))</f>
        <v/>
      </c>
      <c r="G1552" s="24"/>
      <c r="H1552" s="23" t="str">
        <f t="shared" si="24"/>
        <v/>
      </c>
      <c r="I1552" s="20"/>
      <c r="J1552" s="25"/>
      <c r="K1552" s="26" t="str">
        <f>IF(B1552="","",TRIM(IF(AND(C1552&lt;&gt;"",D1552=""),"Cod inexistent în deviz. ","")&amp;IF(N(G1552)&lt;=0,"Lipsește cantitatea. ","")&amp;IF(I1552&lt;&gt;"Da","Neconfirmat de beneficiar. ","")&amp;IF(AND(C1552&lt;&gt;"",D1552&lt;&gt;""),IF(AND(INDEX(Deviz!$H$5:$H$204,MATCH(C1552,Deviz!$B$5:$B$204,0))="Suplimentar",INDEX(Deviz!$I$5:$I$204,MATCH(C1552,Deviz!$B$5:$B$204,0))&lt;&gt;"Da"),"Suplimentar neaprobat. ",""),"")))</f>
        <v/>
      </c>
    </row>
    <row r="1553" spans="1:11" x14ac:dyDescent="0.2">
      <c r="A1553" s="1" t="str">
        <f>IF(B1553="","",B1553&amp;"|"&amp;COUNTIF(INDEX($B:$B,5):B1553,B1553))</f>
        <v/>
      </c>
      <c r="B1553" s="20"/>
      <c r="C1553" s="20"/>
      <c r="D1553" s="21" t="str">
        <f>IF(C1553="","",IFERROR(INDEX(Deviz!$C$5:$C$204,MATCH(C1553,Deviz!$B$5:$B$204,0)),""))</f>
        <v/>
      </c>
      <c r="E1553" s="22" t="str">
        <f>IF(C1553="","",IFERROR(INDEX(Deviz!$D$5:$D$204,MATCH(C1553,Deviz!$B$5:$B$204,0)),""))</f>
        <v/>
      </c>
      <c r="F1553" s="23" t="str">
        <f>IF(C1553="","",IFERROR(INDEX(Deviz!$F$5:$F$204,MATCH(C1553,Deviz!$B$5:$B$204,0)),""))</f>
        <v/>
      </c>
      <c r="G1553" s="24"/>
      <c r="H1553" s="23" t="str">
        <f t="shared" si="24"/>
        <v/>
      </c>
      <c r="I1553" s="20"/>
      <c r="J1553" s="25"/>
      <c r="K1553" s="26" t="str">
        <f>IF(B1553="","",TRIM(IF(AND(C1553&lt;&gt;"",D1553=""),"Cod inexistent în deviz. ","")&amp;IF(N(G1553)&lt;=0,"Lipsește cantitatea. ","")&amp;IF(I1553&lt;&gt;"Da","Neconfirmat de beneficiar. ","")&amp;IF(AND(C1553&lt;&gt;"",D1553&lt;&gt;""),IF(AND(INDEX(Deviz!$H$5:$H$204,MATCH(C1553,Deviz!$B$5:$B$204,0))="Suplimentar",INDEX(Deviz!$I$5:$I$204,MATCH(C1553,Deviz!$B$5:$B$204,0))&lt;&gt;"Da"),"Suplimentar neaprobat. ",""),"")))</f>
        <v/>
      </c>
    </row>
    <row r="1554" spans="1:11" x14ac:dyDescent="0.2">
      <c r="A1554" s="1" t="str">
        <f>IF(B1554="","",B1554&amp;"|"&amp;COUNTIF(INDEX($B:$B,5):B1554,B1554))</f>
        <v/>
      </c>
      <c r="B1554" s="20"/>
      <c r="C1554" s="20"/>
      <c r="D1554" s="21" t="str">
        <f>IF(C1554="","",IFERROR(INDEX(Deviz!$C$5:$C$204,MATCH(C1554,Deviz!$B$5:$B$204,0)),""))</f>
        <v/>
      </c>
      <c r="E1554" s="22" t="str">
        <f>IF(C1554="","",IFERROR(INDEX(Deviz!$D$5:$D$204,MATCH(C1554,Deviz!$B$5:$B$204,0)),""))</f>
        <v/>
      </c>
      <c r="F1554" s="23" t="str">
        <f>IF(C1554="","",IFERROR(INDEX(Deviz!$F$5:$F$204,MATCH(C1554,Deviz!$B$5:$B$204,0)),""))</f>
        <v/>
      </c>
      <c r="G1554" s="24"/>
      <c r="H1554" s="23" t="str">
        <f t="shared" si="24"/>
        <v/>
      </c>
      <c r="I1554" s="20"/>
      <c r="J1554" s="25"/>
      <c r="K1554" s="26" t="str">
        <f>IF(B1554="","",TRIM(IF(AND(C1554&lt;&gt;"",D1554=""),"Cod inexistent în deviz. ","")&amp;IF(N(G1554)&lt;=0,"Lipsește cantitatea. ","")&amp;IF(I1554&lt;&gt;"Da","Neconfirmat de beneficiar. ","")&amp;IF(AND(C1554&lt;&gt;"",D1554&lt;&gt;""),IF(AND(INDEX(Deviz!$H$5:$H$204,MATCH(C1554,Deviz!$B$5:$B$204,0))="Suplimentar",INDEX(Deviz!$I$5:$I$204,MATCH(C1554,Deviz!$B$5:$B$204,0))&lt;&gt;"Da"),"Suplimentar neaprobat. ",""),"")))</f>
        <v/>
      </c>
    </row>
    <row r="1555" spans="1:11" x14ac:dyDescent="0.2">
      <c r="A1555" s="1" t="str">
        <f>IF(B1555="","",B1555&amp;"|"&amp;COUNTIF(INDEX($B:$B,5):B1555,B1555))</f>
        <v/>
      </c>
      <c r="B1555" s="20"/>
      <c r="C1555" s="20"/>
      <c r="D1555" s="21" t="str">
        <f>IF(C1555="","",IFERROR(INDEX(Deviz!$C$5:$C$204,MATCH(C1555,Deviz!$B$5:$B$204,0)),""))</f>
        <v/>
      </c>
      <c r="E1555" s="22" t="str">
        <f>IF(C1555="","",IFERROR(INDEX(Deviz!$D$5:$D$204,MATCH(C1555,Deviz!$B$5:$B$204,0)),""))</f>
        <v/>
      </c>
      <c r="F1555" s="23" t="str">
        <f>IF(C1555="","",IFERROR(INDEX(Deviz!$F$5:$F$204,MATCH(C1555,Deviz!$B$5:$B$204,0)),""))</f>
        <v/>
      </c>
      <c r="G1555" s="24"/>
      <c r="H1555" s="23" t="str">
        <f t="shared" si="24"/>
        <v/>
      </c>
      <c r="I1555" s="20"/>
      <c r="J1555" s="25"/>
      <c r="K1555" s="26" t="str">
        <f>IF(B1555="","",TRIM(IF(AND(C1555&lt;&gt;"",D1555=""),"Cod inexistent în deviz. ","")&amp;IF(N(G1555)&lt;=0,"Lipsește cantitatea. ","")&amp;IF(I1555&lt;&gt;"Da","Neconfirmat de beneficiar. ","")&amp;IF(AND(C1555&lt;&gt;"",D1555&lt;&gt;""),IF(AND(INDEX(Deviz!$H$5:$H$204,MATCH(C1555,Deviz!$B$5:$B$204,0))="Suplimentar",INDEX(Deviz!$I$5:$I$204,MATCH(C1555,Deviz!$B$5:$B$204,0))&lt;&gt;"Da"),"Suplimentar neaprobat. ",""),"")))</f>
        <v/>
      </c>
    </row>
    <row r="1556" spans="1:11" x14ac:dyDescent="0.2">
      <c r="A1556" s="1" t="str">
        <f>IF(B1556="","",B1556&amp;"|"&amp;COUNTIF(INDEX($B:$B,5):B1556,B1556))</f>
        <v/>
      </c>
      <c r="B1556" s="20"/>
      <c r="C1556" s="20"/>
      <c r="D1556" s="21" t="str">
        <f>IF(C1556="","",IFERROR(INDEX(Deviz!$C$5:$C$204,MATCH(C1556,Deviz!$B$5:$B$204,0)),""))</f>
        <v/>
      </c>
      <c r="E1556" s="22" t="str">
        <f>IF(C1556="","",IFERROR(INDEX(Deviz!$D$5:$D$204,MATCH(C1556,Deviz!$B$5:$B$204,0)),""))</f>
        <v/>
      </c>
      <c r="F1556" s="23" t="str">
        <f>IF(C1556="","",IFERROR(INDEX(Deviz!$F$5:$F$204,MATCH(C1556,Deviz!$B$5:$B$204,0)),""))</f>
        <v/>
      </c>
      <c r="G1556" s="24"/>
      <c r="H1556" s="23" t="str">
        <f t="shared" si="24"/>
        <v/>
      </c>
      <c r="I1556" s="20"/>
      <c r="J1556" s="25"/>
      <c r="K1556" s="26" t="str">
        <f>IF(B1556="","",TRIM(IF(AND(C1556&lt;&gt;"",D1556=""),"Cod inexistent în deviz. ","")&amp;IF(N(G1556)&lt;=0,"Lipsește cantitatea. ","")&amp;IF(I1556&lt;&gt;"Da","Neconfirmat de beneficiar. ","")&amp;IF(AND(C1556&lt;&gt;"",D1556&lt;&gt;""),IF(AND(INDEX(Deviz!$H$5:$H$204,MATCH(C1556,Deviz!$B$5:$B$204,0))="Suplimentar",INDEX(Deviz!$I$5:$I$204,MATCH(C1556,Deviz!$B$5:$B$204,0))&lt;&gt;"Da"),"Suplimentar neaprobat. ",""),"")))</f>
        <v/>
      </c>
    </row>
    <row r="1557" spans="1:11" x14ac:dyDescent="0.2">
      <c r="A1557" s="1" t="str">
        <f>IF(B1557="","",B1557&amp;"|"&amp;COUNTIF(INDEX($B:$B,5):B1557,B1557))</f>
        <v/>
      </c>
      <c r="B1557" s="20"/>
      <c r="C1557" s="20"/>
      <c r="D1557" s="21" t="str">
        <f>IF(C1557="","",IFERROR(INDEX(Deviz!$C$5:$C$204,MATCH(C1557,Deviz!$B$5:$B$204,0)),""))</f>
        <v/>
      </c>
      <c r="E1557" s="22" t="str">
        <f>IF(C1557="","",IFERROR(INDEX(Deviz!$D$5:$D$204,MATCH(C1557,Deviz!$B$5:$B$204,0)),""))</f>
        <v/>
      </c>
      <c r="F1557" s="23" t="str">
        <f>IF(C1557="","",IFERROR(INDEX(Deviz!$F$5:$F$204,MATCH(C1557,Deviz!$B$5:$B$204,0)),""))</f>
        <v/>
      </c>
      <c r="G1557" s="24"/>
      <c r="H1557" s="23" t="str">
        <f t="shared" si="24"/>
        <v/>
      </c>
      <c r="I1557" s="20"/>
      <c r="J1557" s="25"/>
      <c r="K1557" s="26" t="str">
        <f>IF(B1557="","",TRIM(IF(AND(C1557&lt;&gt;"",D1557=""),"Cod inexistent în deviz. ","")&amp;IF(N(G1557)&lt;=0,"Lipsește cantitatea. ","")&amp;IF(I1557&lt;&gt;"Da","Neconfirmat de beneficiar. ","")&amp;IF(AND(C1557&lt;&gt;"",D1557&lt;&gt;""),IF(AND(INDEX(Deviz!$H$5:$H$204,MATCH(C1557,Deviz!$B$5:$B$204,0))="Suplimentar",INDEX(Deviz!$I$5:$I$204,MATCH(C1557,Deviz!$B$5:$B$204,0))&lt;&gt;"Da"),"Suplimentar neaprobat. ",""),"")))</f>
        <v/>
      </c>
    </row>
    <row r="1558" spans="1:11" x14ac:dyDescent="0.2">
      <c r="A1558" s="1" t="str">
        <f>IF(B1558="","",B1558&amp;"|"&amp;COUNTIF(INDEX($B:$B,5):B1558,B1558))</f>
        <v/>
      </c>
      <c r="B1558" s="20"/>
      <c r="C1558" s="20"/>
      <c r="D1558" s="21" t="str">
        <f>IF(C1558="","",IFERROR(INDEX(Deviz!$C$5:$C$204,MATCH(C1558,Deviz!$B$5:$B$204,0)),""))</f>
        <v/>
      </c>
      <c r="E1558" s="22" t="str">
        <f>IF(C1558="","",IFERROR(INDEX(Deviz!$D$5:$D$204,MATCH(C1558,Deviz!$B$5:$B$204,0)),""))</f>
        <v/>
      </c>
      <c r="F1558" s="23" t="str">
        <f>IF(C1558="","",IFERROR(INDEX(Deviz!$F$5:$F$204,MATCH(C1558,Deviz!$B$5:$B$204,0)),""))</f>
        <v/>
      </c>
      <c r="G1558" s="24"/>
      <c r="H1558" s="23" t="str">
        <f t="shared" si="24"/>
        <v/>
      </c>
      <c r="I1558" s="20"/>
      <c r="J1558" s="25"/>
      <c r="K1558" s="26" t="str">
        <f>IF(B1558="","",TRIM(IF(AND(C1558&lt;&gt;"",D1558=""),"Cod inexistent în deviz. ","")&amp;IF(N(G1558)&lt;=0,"Lipsește cantitatea. ","")&amp;IF(I1558&lt;&gt;"Da","Neconfirmat de beneficiar. ","")&amp;IF(AND(C1558&lt;&gt;"",D1558&lt;&gt;""),IF(AND(INDEX(Deviz!$H$5:$H$204,MATCH(C1558,Deviz!$B$5:$B$204,0))="Suplimentar",INDEX(Deviz!$I$5:$I$204,MATCH(C1558,Deviz!$B$5:$B$204,0))&lt;&gt;"Da"),"Suplimentar neaprobat. ",""),"")))</f>
        <v/>
      </c>
    </row>
    <row r="1559" spans="1:11" x14ac:dyDescent="0.2">
      <c r="A1559" s="1" t="str">
        <f>IF(B1559="","",B1559&amp;"|"&amp;COUNTIF(INDEX($B:$B,5):B1559,B1559))</f>
        <v/>
      </c>
      <c r="B1559" s="20"/>
      <c r="C1559" s="20"/>
      <c r="D1559" s="21" t="str">
        <f>IF(C1559="","",IFERROR(INDEX(Deviz!$C$5:$C$204,MATCH(C1559,Deviz!$B$5:$B$204,0)),""))</f>
        <v/>
      </c>
      <c r="E1559" s="22" t="str">
        <f>IF(C1559="","",IFERROR(INDEX(Deviz!$D$5:$D$204,MATCH(C1559,Deviz!$B$5:$B$204,0)),""))</f>
        <v/>
      </c>
      <c r="F1559" s="23" t="str">
        <f>IF(C1559="","",IFERROR(INDEX(Deviz!$F$5:$F$204,MATCH(C1559,Deviz!$B$5:$B$204,0)),""))</f>
        <v/>
      </c>
      <c r="G1559" s="24"/>
      <c r="H1559" s="23" t="str">
        <f t="shared" si="24"/>
        <v/>
      </c>
      <c r="I1559" s="20"/>
      <c r="J1559" s="25"/>
      <c r="K1559" s="26" t="str">
        <f>IF(B1559="","",TRIM(IF(AND(C1559&lt;&gt;"",D1559=""),"Cod inexistent în deviz. ","")&amp;IF(N(G1559)&lt;=0,"Lipsește cantitatea. ","")&amp;IF(I1559&lt;&gt;"Da","Neconfirmat de beneficiar. ","")&amp;IF(AND(C1559&lt;&gt;"",D1559&lt;&gt;""),IF(AND(INDEX(Deviz!$H$5:$H$204,MATCH(C1559,Deviz!$B$5:$B$204,0))="Suplimentar",INDEX(Deviz!$I$5:$I$204,MATCH(C1559,Deviz!$B$5:$B$204,0))&lt;&gt;"Da"),"Suplimentar neaprobat. ",""),"")))</f>
        <v/>
      </c>
    </row>
    <row r="1560" spans="1:11" x14ac:dyDescent="0.2">
      <c r="A1560" s="1" t="str">
        <f>IF(B1560="","",B1560&amp;"|"&amp;COUNTIF(INDEX($B:$B,5):B1560,B1560))</f>
        <v/>
      </c>
      <c r="B1560" s="20"/>
      <c r="C1560" s="20"/>
      <c r="D1560" s="21" t="str">
        <f>IF(C1560="","",IFERROR(INDEX(Deviz!$C$5:$C$204,MATCH(C1560,Deviz!$B$5:$B$204,0)),""))</f>
        <v/>
      </c>
      <c r="E1560" s="22" t="str">
        <f>IF(C1560="","",IFERROR(INDEX(Deviz!$D$5:$D$204,MATCH(C1560,Deviz!$B$5:$B$204,0)),""))</f>
        <v/>
      </c>
      <c r="F1560" s="23" t="str">
        <f>IF(C1560="","",IFERROR(INDEX(Deviz!$F$5:$F$204,MATCH(C1560,Deviz!$B$5:$B$204,0)),""))</f>
        <v/>
      </c>
      <c r="G1560" s="24"/>
      <c r="H1560" s="23" t="str">
        <f t="shared" si="24"/>
        <v/>
      </c>
      <c r="I1560" s="20"/>
      <c r="J1560" s="25"/>
      <c r="K1560" s="26" t="str">
        <f>IF(B1560="","",TRIM(IF(AND(C1560&lt;&gt;"",D1560=""),"Cod inexistent în deviz. ","")&amp;IF(N(G1560)&lt;=0,"Lipsește cantitatea. ","")&amp;IF(I1560&lt;&gt;"Da","Neconfirmat de beneficiar. ","")&amp;IF(AND(C1560&lt;&gt;"",D1560&lt;&gt;""),IF(AND(INDEX(Deviz!$H$5:$H$204,MATCH(C1560,Deviz!$B$5:$B$204,0))="Suplimentar",INDEX(Deviz!$I$5:$I$204,MATCH(C1560,Deviz!$B$5:$B$204,0))&lt;&gt;"Da"),"Suplimentar neaprobat. ",""),"")))</f>
        <v/>
      </c>
    </row>
    <row r="1561" spans="1:11" x14ac:dyDescent="0.2">
      <c r="A1561" s="1" t="str">
        <f>IF(B1561="","",B1561&amp;"|"&amp;COUNTIF(INDEX($B:$B,5):B1561,B1561))</f>
        <v/>
      </c>
      <c r="B1561" s="20"/>
      <c r="C1561" s="20"/>
      <c r="D1561" s="21" t="str">
        <f>IF(C1561="","",IFERROR(INDEX(Deviz!$C$5:$C$204,MATCH(C1561,Deviz!$B$5:$B$204,0)),""))</f>
        <v/>
      </c>
      <c r="E1561" s="22" t="str">
        <f>IF(C1561="","",IFERROR(INDEX(Deviz!$D$5:$D$204,MATCH(C1561,Deviz!$B$5:$B$204,0)),""))</f>
        <v/>
      </c>
      <c r="F1561" s="23" t="str">
        <f>IF(C1561="","",IFERROR(INDEX(Deviz!$F$5:$F$204,MATCH(C1561,Deviz!$B$5:$B$204,0)),""))</f>
        <v/>
      </c>
      <c r="G1561" s="24"/>
      <c r="H1561" s="23" t="str">
        <f t="shared" si="24"/>
        <v/>
      </c>
      <c r="I1561" s="20"/>
      <c r="J1561" s="25"/>
      <c r="K1561" s="26" t="str">
        <f>IF(B1561="","",TRIM(IF(AND(C1561&lt;&gt;"",D1561=""),"Cod inexistent în deviz. ","")&amp;IF(N(G1561)&lt;=0,"Lipsește cantitatea. ","")&amp;IF(I1561&lt;&gt;"Da","Neconfirmat de beneficiar. ","")&amp;IF(AND(C1561&lt;&gt;"",D1561&lt;&gt;""),IF(AND(INDEX(Deviz!$H$5:$H$204,MATCH(C1561,Deviz!$B$5:$B$204,0))="Suplimentar",INDEX(Deviz!$I$5:$I$204,MATCH(C1561,Deviz!$B$5:$B$204,0))&lt;&gt;"Da"),"Suplimentar neaprobat. ",""),"")))</f>
        <v/>
      </c>
    </row>
    <row r="1562" spans="1:11" x14ac:dyDescent="0.2">
      <c r="A1562" s="1" t="str">
        <f>IF(B1562="","",B1562&amp;"|"&amp;COUNTIF(INDEX($B:$B,5):B1562,B1562))</f>
        <v/>
      </c>
      <c r="B1562" s="20"/>
      <c r="C1562" s="20"/>
      <c r="D1562" s="21" t="str">
        <f>IF(C1562="","",IFERROR(INDEX(Deviz!$C$5:$C$204,MATCH(C1562,Deviz!$B$5:$B$204,0)),""))</f>
        <v/>
      </c>
      <c r="E1562" s="22" t="str">
        <f>IF(C1562="","",IFERROR(INDEX(Deviz!$D$5:$D$204,MATCH(C1562,Deviz!$B$5:$B$204,0)),""))</f>
        <v/>
      </c>
      <c r="F1562" s="23" t="str">
        <f>IF(C1562="","",IFERROR(INDEX(Deviz!$F$5:$F$204,MATCH(C1562,Deviz!$B$5:$B$204,0)),""))</f>
        <v/>
      </c>
      <c r="G1562" s="24"/>
      <c r="H1562" s="23" t="str">
        <f t="shared" si="24"/>
        <v/>
      </c>
      <c r="I1562" s="20"/>
      <c r="J1562" s="25"/>
      <c r="K1562" s="26" t="str">
        <f>IF(B1562="","",TRIM(IF(AND(C1562&lt;&gt;"",D1562=""),"Cod inexistent în deviz. ","")&amp;IF(N(G1562)&lt;=0,"Lipsește cantitatea. ","")&amp;IF(I1562&lt;&gt;"Da","Neconfirmat de beneficiar. ","")&amp;IF(AND(C1562&lt;&gt;"",D1562&lt;&gt;""),IF(AND(INDEX(Deviz!$H$5:$H$204,MATCH(C1562,Deviz!$B$5:$B$204,0))="Suplimentar",INDEX(Deviz!$I$5:$I$204,MATCH(C1562,Deviz!$B$5:$B$204,0))&lt;&gt;"Da"),"Suplimentar neaprobat. ",""),"")))</f>
        <v/>
      </c>
    </row>
    <row r="1563" spans="1:11" x14ac:dyDescent="0.2">
      <c r="A1563" s="1" t="str">
        <f>IF(B1563="","",B1563&amp;"|"&amp;COUNTIF(INDEX($B:$B,5):B1563,B1563))</f>
        <v/>
      </c>
      <c r="B1563" s="20"/>
      <c r="C1563" s="20"/>
      <c r="D1563" s="21" t="str">
        <f>IF(C1563="","",IFERROR(INDEX(Deviz!$C$5:$C$204,MATCH(C1563,Deviz!$B$5:$B$204,0)),""))</f>
        <v/>
      </c>
      <c r="E1563" s="22" t="str">
        <f>IF(C1563="","",IFERROR(INDEX(Deviz!$D$5:$D$204,MATCH(C1563,Deviz!$B$5:$B$204,0)),""))</f>
        <v/>
      </c>
      <c r="F1563" s="23" t="str">
        <f>IF(C1563="","",IFERROR(INDEX(Deviz!$F$5:$F$204,MATCH(C1563,Deviz!$B$5:$B$204,0)),""))</f>
        <v/>
      </c>
      <c r="G1563" s="24"/>
      <c r="H1563" s="23" t="str">
        <f t="shared" si="24"/>
        <v/>
      </c>
      <c r="I1563" s="20"/>
      <c r="J1563" s="25"/>
      <c r="K1563" s="26" t="str">
        <f>IF(B1563="","",TRIM(IF(AND(C1563&lt;&gt;"",D1563=""),"Cod inexistent în deviz. ","")&amp;IF(N(G1563)&lt;=0,"Lipsește cantitatea. ","")&amp;IF(I1563&lt;&gt;"Da","Neconfirmat de beneficiar. ","")&amp;IF(AND(C1563&lt;&gt;"",D1563&lt;&gt;""),IF(AND(INDEX(Deviz!$H$5:$H$204,MATCH(C1563,Deviz!$B$5:$B$204,0))="Suplimentar",INDEX(Deviz!$I$5:$I$204,MATCH(C1563,Deviz!$B$5:$B$204,0))&lt;&gt;"Da"),"Suplimentar neaprobat. ",""),"")))</f>
        <v/>
      </c>
    </row>
    <row r="1564" spans="1:11" x14ac:dyDescent="0.2">
      <c r="A1564" s="1" t="str">
        <f>IF(B1564="","",B1564&amp;"|"&amp;COUNTIF(INDEX($B:$B,5):B1564,B1564))</f>
        <v/>
      </c>
      <c r="B1564" s="20"/>
      <c r="C1564" s="20"/>
      <c r="D1564" s="21" t="str">
        <f>IF(C1564="","",IFERROR(INDEX(Deviz!$C$5:$C$204,MATCH(C1564,Deviz!$B$5:$B$204,0)),""))</f>
        <v/>
      </c>
      <c r="E1564" s="22" t="str">
        <f>IF(C1564="","",IFERROR(INDEX(Deviz!$D$5:$D$204,MATCH(C1564,Deviz!$B$5:$B$204,0)),""))</f>
        <v/>
      </c>
      <c r="F1564" s="23" t="str">
        <f>IF(C1564="","",IFERROR(INDEX(Deviz!$F$5:$F$204,MATCH(C1564,Deviz!$B$5:$B$204,0)),""))</f>
        <v/>
      </c>
      <c r="G1564" s="24"/>
      <c r="H1564" s="23" t="str">
        <f t="shared" si="24"/>
        <v/>
      </c>
      <c r="I1564" s="20"/>
      <c r="J1564" s="25"/>
      <c r="K1564" s="26" t="str">
        <f>IF(B1564="","",TRIM(IF(AND(C1564&lt;&gt;"",D1564=""),"Cod inexistent în deviz. ","")&amp;IF(N(G1564)&lt;=0,"Lipsește cantitatea. ","")&amp;IF(I1564&lt;&gt;"Da","Neconfirmat de beneficiar. ","")&amp;IF(AND(C1564&lt;&gt;"",D1564&lt;&gt;""),IF(AND(INDEX(Deviz!$H$5:$H$204,MATCH(C1564,Deviz!$B$5:$B$204,0))="Suplimentar",INDEX(Deviz!$I$5:$I$204,MATCH(C1564,Deviz!$B$5:$B$204,0))&lt;&gt;"Da"),"Suplimentar neaprobat. ",""),"")))</f>
        <v/>
      </c>
    </row>
    <row r="1565" spans="1:11" x14ac:dyDescent="0.2">
      <c r="A1565" s="1" t="str">
        <f>IF(B1565="","",B1565&amp;"|"&amp;COUNTIF(INDEX($B:$B,5):B1565,B1565))</f>
        <v/>
      </c>
      <c r="B1565" s="20"/>
      <c r="C1565" s="20"/>
      <c r="D1565" s="21" t="str">
        <f>IF(C1565="","",IFERROR(INDEX(Deviz!$C$5:$C$204,MATCH(C1565,Deviz!$B$5:$B$204,0)),""))</f>
        <v/>
      </c>
      <c r="E1565" s="22" t="str">
        <f>IF(C1565="","",IFERROR(INDEX(Deviz!$D$5:$D$204,MATCH(C1565,Deviz!$B$5:$B$204,0)),""))</f>
        <v/>
      </c>
      <c r="F1565" s="23" t="str">
        <f>IF(C1565="","",IFERROR(INDEX(Deviz!$F$5:$F$204,MATCH(C1565,Deviz!$B$5:$B$204,0)),""))</f>
        <v/>
      </c>
      <c r="G1565" s="24"/>
      <c r="H1565" s="23" t="str">
        <f t="shared" si="24"/>
        <v/>
      </c>
      <c r="I1565" s="20"/>
      <c r="J1565" s="25"/>
      <c r="K1565" s="26" t="str">
        <f>IF(B1565="","",TRIM(IF(AND(C1565&lt;&gt;"",D1565=""),"Cod inexistent în deviz. ","")&amp;IF(N(G1565)&lt;=0,"Lipsește cantitatea. ","")&amp;IF(I1565&lt;&gt;"Da","Neconfirmat de beneficiar. ","")&amp;IF(AND(C1565&lt;&gt;"",D1565&lt;&gt;""),IF(AND(INDEX(Deviz!$H$5:$H$204,MATCH(C1565,Deviz!$B$5:$B$204,0))="Suplimentar",INDEX(Deviz!$I$5:$I$204,MATCH(C1565,Deviz!$B$5:$B$204,0))&lt;&gt;"Da"),"Suplimentar neaprobat. ",""),"")))</f>
        <v/>
      </c>
    </row>
    <row r="1566" spans="1:11" x14ac:dyDescent="0.2">
      <c r="A1566" s="1" t="str">
        <f>IF(B1566="","",B1566&amp;"|"&amp;COUNTIF(INDEX($B:$B,5):B1566,B1566))</f>
        <v/>
      </c>
      <c r="B1566" s="20"/>
      <c r="C1566" s="20"/>
      <c r="D1566" s="21" t="str">
        <f>IF(C1566="","",IFERROR(INDEX(Deviz!$C$5:$C$204,MATCH(C1566,Deviz!$B$5:$B$204,0)),""))</f>
        <v/>
      </c>
      <c r="E1566" s="22" t="str">
        <f>IF(C1566="","",IFERROR(INDEX(Deviz!$D$5:$D$204,MATCH(C1566,Deviz!$B$5:$B$204,0)),""))</f>
        <v/>
      </c>
      <c r="F1566" s="23" t="str">
        <f>IF(C1566="","",IFERROR(INDEX(Deviz!$F$5:$F$204,MATCH(C1566,Deviz!$B$5:$B$204,0)),""))</f>
        <v/>
      </c>
      <c r="G1566" s="24"/>
      <c r="H1566" s="23" t="str">
        <f t="shared" si="24"/>
        <v/>
      </c>
      <c r="I1566" s="20"/>
      <c r="J1566" s="25"/>
      <c r="K1566" s="26" t="str">
        <f>IF(B1566="","",TRIM(IF(AND(C1566&lt;&gt;"",D1566=""),"Cod inexistent în deviz. ","")&amp;IF(N(G1566)&lt;=0,"Lipsește cantitatea. ","")&amp;IF(I1566&lt;&gt;"Da","Neconfirmat de beneficiar. ","")&amp;IF(AND(C1566&lt;&gt;"",D1566&lt;&gt;""),IF(AND(INDEX(Deviz!$H$5:$H$204,MATCH(C1566,Deviz!$B$5:$B$204,0))="Suplimentar",INDEX(Deviz!$I$5:$I$204,MATCH(C1566,Deviz!$B$5:$B$204,0))&lt;&gt;"Da"),"Suplimentar neaprobat. ",""),"")))</f>
        <v/>
      </c>
    </row>
    <row r="1567" spans="1:11" x14ac:dyDescent="0.2">
      <c r="A1567" s="1" t="str">
        <f>IF(B1567="","",B1567&amp;"|"&amp;COUNTIF(INDEX($B:$B,5):B1567,B1567))</f>
        <v/>
      </c>
      <c r="B1567" s="20"/>
      <c r="C1567" s="20"/>
      <c r="D1567" s="21" t="str">
        <f>IF(C1567="","",IFERROR(INDEX(Deviz!$C$5:$C$204,MATCH(C1567,Deviz!$B$5:$B$204,0)),""))</f>
        <v/>
      </c>
      <c r="E1567" s="22" t="str">
        <f>IF(C1567="","",IFERROR(INDEX(Deviz!$D$5:$D$204,MATCH(C1567,Deviz!$B$5:$B$204,0)),""))</f>
        <v/>
      </c>
      <c r="F1567" s="23" t="str">
        <f>IF(C1567="","",IFERROR(INDEX(Deviz!$F$5:$F$204,MATCH(C1567,Deviz!$B$5:$B$204,0)),""))</f>
        <v/>
      </c>
      <c r="G1567" s="24"/>
      <c r="H1567" s="23" t="str">
        <f t="shared" si="24"/>
        <v/>
      </c>
      <c r="I1567" s="20"/>
      <c r="J1567" s="25"/>
      <c r="K1567" s="26" t="str">
        <f>IF(B1567="","",TRIM(IF(AND(C1567&lt;&gt;"",D1567=""),"Cod inexistent în deviz. ","")&amp;IF(N(G1567)&lt;=0,"Lipsește cantitatea. ","")&amp;IF(I1567&lt;&gt;"Da","Neconfirmat de beneficiar. ","")&amp;IF(AND(C1567&lt;&gt;"",D1567&lt;&gt;""),IF(AND(INDEX(Deviz!$H$5:$H$204,MATCH(C1567,Deviz!$B$5:$B$204,0))="Suplimentar",INDEX(Deviz!$I$5:$I$204,MATCH(C1567,Deviz!$B$5:$B$204,0))&lt;&gt;"Da"),"Suplimentar neaprobat. ",""),"")))</f>
        <v/>
      </c>
    </row>
    <row r="1568" spans="1:11" x14ac:dyDescent="0.2">
      <c r="A1568" s="1" t="str">
        <f>IF(B1568="","",B1568&amp;"|"&amp;COUNTIF(INDEX($B:$B,5):B1568,B1568))</f>
        <v/>
      </c>
      <c r="B1568" s="20"/>
      <c r="C1568" s="20"/>
      <c r="D1568" s="21" t="str">
        <f>IF(C1568="","",IFERROR(INDEX(Deviz!$C$5:$C$204,MATCH(C1568,Deviz!$B$5:$B$204,0)),""))</f>
        <v/>
      </c>
      <c r="E1568" s="22" t="str">
        <f>IF(C1568="","",IFERROR(INDEX(Deviz!$D$5:$D$204,MATCH(C1568,Deviz!$B$5:$B$204,0)),""))</f>
        <v/>
      </c>
      <c r="F1568" s="23" t="str">
        <f>IF(C1568="","",IFERROR(INDEX(Deviz!$F$5:$F$204,MATCH(C1568,Deviz!$B$5:$B$204,0)),""))</f>
        <v/>
      </c>
      <c r="G1568" s="24"/>
      <c r="H1568" s="23" t="str">
        <f t="shared" si="24"/>
        <v/>
      </c>
      <c r="I1568" s="20"/>
      <c r="J1568" s="25"/>
      <c r="K1568" s="26" t="str">
        <f>IF(B1568="","",TRIM(IF(AND(C1568&lt;&gt;"",D1568=""),"Cod inexistent în deviz. ","")&amp;IF(N(G1568)&lt;=0,"Lipsește cantitatea. ","")&amp;IF(I1568&lt;&gt;"Da","Neconfirmat de beneficiar. ","")&amp;IF(AND(C1568&lt;&gt;"",D1568&lt;&gt;""),IF(AND(INDEX(Deviz!$H$5:$H$204,MATCH(C1568,Deviz!$B$5:$B$204,0))="Suplimentar",INDEX(Deviz!$I$5:$I$204,MATCH(C1568,Deviz!$B$5:$B$204,0))&lt;&gt;"Da"),"Suplimentar neaprobat. ",""),"")))</f>
        <v/>
      </c>
    </row>
    <row r="1569" spans="1:11" x14ac:dyDescent="0.2">
      <c r="A1569" s="1" t="str">
        <f>IF(B1569="","",B1569&amp;"|"&amp;COUNTIF(INDEX($B:$B,5):B1569,B1569))</f>
        <v/>
      </c>
      <c r="B1569" s="20"/>
      <c r="C1569" s="20"/>
      <c r="D1569" s="21" t="str">
        <f>IF(C1569="","",IFERROR(INDEX(Deviz!$C$5:$C$204,MATCH(C1569,Deviz!$B$5:$B$204,0)),""))</f>
        <v/>
      </c>
      <c r="E1569" s="22" t="str">
        <f>IF(C1569="","",IFERROR(INDEX(Deviz!$D$5:$D$204,MATCH(C1569,Deviz!$B$5:$B$204,0)),""))</f>
        <v/>
      </c>
      <c r="F1569" s="23" t="str">
        <f>IF(C1569="","",IFERROR(INDEX(Deviz!$F$5:$F$204,MATCH(C1569,Deviz!$B$5:$B$204,0)),""))</f>
        <v/>
      </c>
      <c r="G1569" s="24"/>
      <c r="H1569" s="23" t="str">
        <f t="shared" si="24"/>
        <v/>
      </c>
      <c r="I1569" s="20"/>
      <c r="J1569" s="25"/>
      <c r="K1569" s="26" t="str">
        <f>IF(B1569="","",TRIM(IF(AND(C1569&lt;&gt;"",D1569=""),"Cod inexistent în deviz. ","")&amp;IF(N(G1569)&lt;=0,"Lipsește cantitatea. ","")&amp;IF(I1569&lt;&gt;"Da","Neconfirmat de beneficiar. ","")&amp;IF(AND(C1569&lt;&gt;"",D1569&lt;&gt;""),IF(AND(INDEX(Deviz!$H$5:$H$204,MATCH(C1569,Deviz!$B$5:$B$204,0))="Suplimentar",INDEX(Deviz!$I$5:$I$204,MATCH(C1569,Deviz!$B$5:$B$204,0))&lt;&gt;"Da"),"Suplimentar neaprobat. ",""),"")))</f>
        <v/>
      </c>
    </row>
    <row r="1570" spans="1:11" x14ac:dyDescent="0.2">
      <c r="A1570" s="1" t="str">
        <f>IF(B1570="","",B1570&amp;"|"&amp;COUNTIF(INDEX($B:$B,5):B1570,B1570))</f>
        <v/>
      </c>
      <c r="B1570" s="20"/>
      <c r="C1570" s="20"/>
      <c r="D1570" s="21" t="str">
        <f>IF(C1570="","",IFERROR(INDEX(Deviz!$C$5:$C$204,MATCH(C1570,Deviz!$B$5:$B$204,0)),""))</f>
        <v/>
      </c>
      <c r="E1570" s="22" t="str">
        <f>IF(C1570="","",IFERROR(INDEX(Deviz!$D$5:$D$204,MATCH(C1570,Deviz!$B$5:$B$204,0)),""))</f>
        <v/>
      </c>
      <c r="F1570" s="23" t="str">
        <f>IF(C1570="","",IFERROR(INDEX(Deviz!$F$5:$F$204,MATCH(C1570,Deviz!$B$5:$B$204,0)),""))</f>
        <v/>
      </c>
      <c r="G1570" s="24"/>
      <c r="H1570" s="23" t="str">
        <f t="shared" si="24"/>
        <v/>
      </c>
      <c r="I1570" s="20"/>
      <c r="J1570" s="25"/>
      <c r="K1570" s="26" t="str">
        <f>IF(B1570="","",TRIM(IF(AND(C1570&lt;&gt;"",D1570=""),"Cod inexistent în deviz. ","")&amp;IF(N(G1570)&lt;=0,"Lipsește cantitatea. ","")&amp;IF(I1570&lt;&gt;"Da","Neconfirmat de beneficiar. ","")&amp;IF(AND(C1570&lt;&gt;"",D1570&lt;&gt;""),IF(AND(INDEX(Deviz!$H$5:$H$204,MATCH(C1570,Deviz!$B$5:$B$204,0))="Suplimentar",INDEX(Deviz!$I$5:$I$204,MATCH(C1570,Deviz!$B$5:$B$204,0))&lt;&gt;"Da"),"Suplimentar neaprobat. ",""),"")))</f>
        <v/>
      </c>
    </row>
    <row r="1571" spans="1:11" x14ac:dyDescent="0.2">
      <c r="A1571" s="1" t="str">
        <f>IF(B1571="","",B1571&amp;"|"&amp;COUNTIF(INDEX($B:$B,5):B1571,B1571))</f>
        <v/>
      </c>
      <c r="B1571" s="20"/>
      <c r="C1571" s="20"/>
      <c r="D1571" s="21" t="str">
        <f>IF(C1571="","",IFERROR(INDEX(Deviz!$C$5:$C$204,MATCH(C1571,Deviz!$B$5:$B$204,0)),""))</f>
        <v/>
      </c>
      <c r="E1571" s="22" t="str">
        <f>IF(C1571="","",IFERROR(INDEX(Deviz!$D$5:$D$204,MATCH(C1571,Deviz!$B$5:$B$204,0)),""))</f>
        <v/>
      </c>
      <c r="F1571" s="23" t="str">
        <f>IF(C1571="","",IFERROR(INDEX(Deviz!$F$5:$F$204,MATCH(C1571,Deviz!$B$5:$B$204,0)),""))</f>
        <v/>
      </c>
      <c r="G1571" s="24"/>
      <c r="H1571" s="23" t="str">
        <f t="shared" si="24"/>
        <v/>
      </c>
      <c r="I1571" s="20"/>
      <c r="J1571" s="25"/>
      <c r="K1571" s="26" t="str">
        <f>IF(B1571="","",TRIM(IF(AND(C1571&lt;&gt;"",D1571=""),"Cod inexistent în deviz. ","")&amp;IF(N(G1571)&lt;=0,"Lipsește cantitatea. ","")&amp;IF(I1571&lt;&gt;"Da","Neconfirmat de beneficiar. ","")&amp;IF(AND(C1571&lt;&gt;"",D1571&lt;&gt;""),IF(AND(INDEX(Deviz!$H$5:$H$204,MATCH(C1571,Deviz!$B$5:$B$204,0))="Suplimentar",INDEX(Deviz!$I$5:$I$204,MATCH(C1571,Deviz!$B$5:$B$204,0))&lt;&gt;"Da"),"Suplimentar neaprobat. ",""),"")))</f>
        <v/>
      </c>
    </row>
    <row r="1572" spans="1:11" x14ac:dyDescent="0.2">
      <c r="A1572" s="1" t="str">
        <f>IF(B1572="","",B1572&amp;"|"&amp;COUNTIF(INDEX($B:$B,5):B1572,B1572))</f>
        <v/>
      </c>
      <c r="B1572" s="20"/>
      <c r="C1572" s="20"/>
      <c r="D1572" s="21" t="str">
        <f>IF(C1572="","",IFERROR(INDEX(Deviz!$C$5:$C$204,MATCH(C1572,Deviz!$B$5:$B$204,0)),""))</f>
        <v/>
      </c>
      <c r="E1572" s="22" t="str">
        <f>IF(C1572="","",IFERROR(INDEX(Deviz!$D$5:$D$204,MATCH(C1572,Deviz!$B$5:$B$204,0)),""))</f>
        <v/>
      </c>
      <c r="F1572" s="23" t="str">
        <f>IF(C1572="","",IFERROR(INDEX(Deviz!$F$5:$F$204,MATCH(C1572,Deviz!$B$5:$B$204,0)),""))</f>
        <v/>
      </c>
      <c r="G1572" s="24"/>
      <c r="H1572" s="23" t="str">
        <f t="shared" si="24"/>
        <v/>
      </c>
      <c r="I1572" s="20"/>
      <c r="J1572" s="25"/>
      <c r="K1572" s="26" t="str">
        <f>IF(B1572="","",TRIM(IF(AND(C1572&lt;&gt;"",D1572=""),"Cod inexistent în deviz. ","")&amp;IF(N(G1572)&lt;=0,"Lipsește cantitatea. ","")&amp;IF(I1572&lt;&gt;"Da","Neconfirmat de beneficiar. ","")&amp;IF(AND(C1572&lt;&gt;"",D1572&lt;&gt;""),IF(AND(INDEX(Deviz!$H$5:$H$204,MATCH(C1572,Deviz!$B$5:$B$204,0))="Suplimentar",INDEX(Deviz!$I$5:$I$204,MATCH(C1572,Deviz!$B$5:$B$204,0))&lt;&gt;"Da"),"Suplimentar neaprobat. ",""),"")))</f>
        <v/>
      </c>
    </row>
    <row r="1573" spans="1:11" x14ac:dyDescent="0.2">
      <c r="A1573" s="1" t="str">
        <f>IF(B1573="","",B1573&amp;"|"&amp;COUNTIF(INDEX($B:$B,5):B1573,B1573))</f>
        <v/>
      </c>
      <c r="B1573" s="20"/>
      <c r="C1573" s="20"/>
      <c r="D1573" s="21" t="str">
        <f>IF(C1573="","",IFERROR(INDEX(Deviz!$C$5:$C$204,MATCH(C1573,Deviz!$B$5:$B$204,0)),""))</f>
        <v/>
      </c>
      <c r="E1573" s="22" t="str">
        <f>IF(C1573="","",IFERROR(INDEX(Deviz!$D$5:$D$204,MATCH(C1573,Deviz!$B$5:$B$204,0)),""))</f>
        <v/>
      </c>
      <c r="F1573" s="23" t="str">
        <f>IF(C1573="","",IFERROR(INDEX(Deviz!$F$5:$F$204,MATCH(C1573,Deviz!$B$5:$B$204,0)),""))</f>
        <v/>
      </c>
      <c r="G1573" s="24"/>
      <c r="H1573" s="23" t="str">
        <f t="shared" si="24"/>
        <v/>
      </c>
      <c r="I1573" s="20"/>
      <c r="J1573" s="25"/>
      <c r="K1573" s="26" t="str">
        <f>IF(B1573="","",TRIM(IF(AND(C1573&lt;&gt;"",D1573=""),"Cod inexistent în deviz. ","")&amp;IF(N(G1573)&lt;=0,"Lipsește cantitatea. ","")&amp;IF(I1573&lt;&gt;"Da","Neconfirmat de beneficiar. ","")&amp;IF(AND(C1573&lt;&gt;"",D1573&lt;&gt;""),IF(AND(INDEX(Deviz!$H$5:$H$204,MATCH(C1573,Deviz!$B$5:$B$204,0))="Suplimentar",INDEX(Deviz!$I$5:$I$204,MATCH(C1573,Deviz!$B$5:$B$204,0))&lt;&gt;"Da"),"Suplimentar neaprobat. ",""),"")))</f>
        <v/>
      </c>
    </row>
    <row r="1574" spans="1:11" x14ac:dyDescent="0.2">
      <c r="A1574" s="1" t="str">
        <f>IF(B1574="","",B1574&amp;"|"&amp;COUNTIF(INDEX($B:$B,5):B1574,B1574))</f>
        <v/>
      </c>
      <c r="B1574" s="20"/>
      <c r="C1574" s="20"/>
      <c r="D1574" s="21" t="str">
        <f>IF(C1574="","",IFERROR(INDEX(Deviz!$C$5:$C$204,MATCH(C1574,Deviz!$B$5:$B$204,0)),""))</f>
        <v/>
      </c>
      <c r="E1574" s="22" t="str">
        <f>IF(C1574="","",IFERROR(INDEX(Deviz!$D$5:$D$204,MATCH(C1574,Deviz!$B$5:$B$204,0)),""))</f>
        <v/>
      </c>
      <c r="F1574" s="23" t="str">
        <f>IF(C1574="","",IFERROR(INDEX(Deviz!$F$5:$F$204,MATCH(C1574,Deviz!$B$5:$B$204,0)),""))</f>
        <v/>
      </c>
      <c r="G1574" s="24"/>
      <c r="H1574" s="23" t="str">
        <f t="shared" si="24"/>
        <v/>
      </c>
      <c r="I1574" s="20"/>
      <c r="J1574" s="25"/>
      <c r="K1574" s="26" t="str">
        <f>IF(B1574="","",TRIM(IF(AND(C1574&lt;&gt;"",D1574=""),"Cod inexistent în deviz. ","")&amp;IF(N(G1574)&lt;=0,"Lipsește cantitatea. ","")&amp;IF(I1574&lt;&gt;"Da","Neconfirmat de beneficiar. ","")&amp;IF(AND(C1574&lt;&gt;"",D1574&lt;&gt;""),IF(AND(INDEX(Deviz!$H$5:$H$204,MATCH(C1574,Deviz!$B$5:$B$204,0))="Suplimentar",INDEX(Deviz!$I$5:$I$204,MATCH(C1574,Deviz!$B$5:$B$204,0))&lt;&gt;"Da"),"Suplimentar neaprobat. ",""),"")))</f>
        <v/>
      </c>
    </row>
    <row r="1575" spans="1:11" x14ac:dyDescent="0.2">
      <c r="A1575" s="1" t="str">
        <f>IF(B1575="","",B1575&amp;"|"&amp;COUNTIF(INDEX($B:$B,5):B1575,B1575))</f>
        <v/>
      </c>
      <c r="B1575" s="20"/>
      <c r="C1575" s="20"/>
      <c r="D1575" s="21" t="str">
        <f>IF(C1575="","",IFERROR(INDEX(Deviz!$C$5:$C$204,MATCH(C1575,Deviz!$B$5:$B$204,0)),""))</f>
        <v/>
      </c>
      <c r="E1575" s="22" t="str">
        <f>IF(C1575="","",IFERROR(INDEX(Deviz!$D$5:$D$204,MATCH(C1575,Deviz!$B$5:$B$204,0)),""))</f>
        <v/>
      </c>
      <c r="F1575" s="23" t="str">
        <f>IF(C1575="","",IFERROR(INDEX(Deviz!$F$5:$F$204,MATCH(C1575,Deviz!$B$5:$B$204,0)),""))</f>
        <v/>
      </c>
      <c r="G1575" s="24"/>
      <c r="H1575" s="23" t="str">
        <f t="shared" si="24"/>
        <v/>
      </c>
      <c r="I1575" s="20"/>
      <c r="J1575" s="25"/>
      <c r="K1575" s="26" t="str">
        <f>IF(B1575="","",TRIM(IF(AND(C1575&lt;&gt;"",D1575=""),"Cod inexistent în deviz. ","")&amp;IF(N(G1575)&lt;=0,"Lipsește cantitatea. ","")&amp;IF(I1575&lt;&gt;"Da","Neconfirmat de beneficiar. ","")&amp;IF(AND(C1575&lt;&gt;"",D1575&lt;&gt;""),IF(AND(INDEX(Deviz!$H$5:$H$204,MATCH(C1575,Deviz!$B$5:$B$204,0))="Suplimentar",INDEX(Deviz!$I$5:$I$204,MATCH(C1575,Deviz!$B$5:$B$204,0))&lt;&gt;"Da"),"Suplimentar neaprobat. ",""),"")))</f>
        <v/>
      </c>
    </row>
    <row r="1576" spans="1:11" x14ac:dyDescent="0.2">
      <c r="A1576" s="1" t="str">
        <f>IF(B1576="","",B1576&amp;"|"&amp;COUNTIF(INDEX($B:$B,5):B1576,B1576))</f>
        <v/>
      </c>
      <c r="B1576" s="20"/>
      <c r="C1576" s="20"/>
      <c r="D1576" s="21" t="str">
        <f>IF(C1576="","",IFERROR(INDEX(Deviz!$C$5:$C$204,MATCH(C1576,Deviz!$B$5:$B$204,0)),""))</f>
        <v/>
      </c>
      <c r="E1576" s="22" t="str">
        <f>IF(C1576="","",IFERROR(INDEX(Deviz!$D$5:$D$204,MATCH(C1576,Deviz!$B$5:$B$204,0)),""))</f>
        <v/>
      </c>
      <c r="F1576" s="23" t="str">
        <f>IF(C1576="","",IFERROR(INDEX(Deviz!$F$5:$F$204,MATCH(C1576,Deviz!$B$5:$B$204,0)),""))</f>
        <v/>
      </c>
      <c r="G1576" s="24"/>
      <c r="H1576" s="23" t="str">
        <f t="shared" si="24"/>
        <v/>
      </c>
      <c r="I1576" s="20"/>
      <c r="J1576" s="25"/>
      <c r="K1576" s="26" t="str">
        <f>IF(B1576="","",TRIM(IF(AND(C1576&lt;&gt;"",D1576=""),"Cod inexistent în deviz. ","")&amp;IF(N(G1576)&lt;=0,"Lipsește cantitatea. ","")&amp;IF(I1576&lt;&gt;"Da","Neconfirmat de beneficiar. ","")&amp;IF(AND(C1576&lt;&gt;"",D1576&lt;&gt;""),IF(AND(INDEX(Deviz!$H$5:$H$204,MATCH(C1576,Deviz!$B$5:$B$204,0))="Suplimentar",INDEX(Deviz!$I$5:$I$204,MATCH(C1576,Deviz!$B$5:$B$204,0))&lt;&gt;"Da"),"Suplimentar neaprobat. ",""),"")))</f>
        <v/>
      </c>
    </row>
    <row r="1577" spans="1:11" x14ac:dyDescent="0.2">
      <c r="A1577" s="1" t="str">
        <f>IF(B1577="","",B1577&amp;"|"&amp;COUNTIF(INDEX($B:$B,5):B1577,B1577))</f>
        <v/>
      </c>
      <c r="B1577" s="20"/>
      <c r="C1577" s="20"/>
      <c r="D1577" s="21" t="str">
        <f>IF(C1577="","",IFERROR(INDEX(Deviz!$C$5:$C$204,MATCH(C1577,Deviz!$B$5:$B$204,0)),""))</f>
        <v/>
      </c>
      <c r="E1577" s="22" t="str">
        <f>IF(C1577="","",IFERROR(INDEX(Deviz!$D$5:$D$204,MATCH(C1577,Deviz!$B$5:$B$204,0)),""))</f>
        <v/>
      </c>
      <c r="F1577" s="23" t="str">
        <f>IF(C1577="","",IFERROR(INDEX(Deviz!$F$5:$F$204,MATCH(C1577,Deviz!$B$5:$B$204,0)),""))</f>
        <v/>
      </c>
      <c r="G1577" s="24"/>
      <c r="H1577" s="23" t="str">
        <f t="shared" si="24"/>
        <v/>
      </c>
      <c r="I1577" s="20"/>
      <c r="J1577" s="25"/>
      <c r="K1577" s="26" t="str">
        <f>IF(B1577="","",TRIM(IF(AND(C1577&lt;&gt;"",D1577=""),"Cod inexistent în deviz. ","")&amp;IF(N(G1577)&lt;=0,"Lipsește cantitatea. ","")&amp;IF(I1577&lt;&gt;"Da","Neconfirmat de beneficiar. ","")&amp;IF(AND(C1577&lt;&gt;"",D1577&lt;&gt;""),IF(AND(INDEX(Deviz!$H$5:$H$204,MATCH(C1577,Deviz!$B$5:$B$204,0))="Suplimentar",INDEX(Deviz!$I$5:$I$204,MATCH(C1577,Deviz!$B$5:$B$204,0))&lt;&gt;"Da"),"Suplimentar neaprobat. ",""),"")))</f>
        <v/>
      </c>
    </row>
    <row r="1578" spans="1:11" x14ac:dyDescent="0.2">
      <c r="A1578" s="1" t="str">
        <f>IF(B1578="","",B1578&amp;"|"&amp;COUNTIF(INDEX($B:$B,5):B1578,B1578))</f>
        <v/>
      </c>
      <c r="B1578" s="20"/>
      <c r="C1578" s="20"/>
      <c r="D1578" s="21" t="str">
        <f>IF(C1578="","",IFERROR(INDEX(Deviz!$C$5:$C$204,MATCH(C1578,Deviz!$B$5:$B$204,0)),""))</f>
        <v/>
      </c>
      <c r="E1578" s="22" t="str">
        <f>IF(C1578="","",IFERROR(INDEX(Deviz!$D$5:$D$204,MATCH(C1578,Deviz!$B$5:$B$204,0)),""))</f>
        <v/>
      </c>
      <c r="F1578" s="23" t="str">
        <f>IF(C1578="","",IFERROR(INDEX(Deviz!$F$5:$F$204,MATCH(C1578,Deviz!$B$5:$B$204,0)),""))</f>
        <v/>
      </c>
      <c r="G1578" s="24"/>
      <c r="H1578" s="23" t="str">
        <f t="shared" si="24"/>
        <v/>
      </c>
      <c r="I1578" s="20"/>
      <c r="J1578" s="25"/>
      <c r="K1578" s="26" t="str">
        <f>IF(B1578="","",TRIM(IF(AND(C1578&lt;&gt;"",D1578=""),"Cod inexistent în deviz. ","")&amp;IF(N(G1578)&lt;=0,"Lipsește cantitatea. ","")&amp;IF(I1578&lt;&gt;"Da","Neconfirmat de beneficiar. ","")&amp;IF(AND(C1578&lt;&gt;"",D1578&lt;&gt;""),IF(AND(INDEX(Deviz!$H$5:$H$204,MATCH(C1578,Deviz!$B$5:$B$204,0))="Suplimentar",INDEX(Deviz!$I$5:$I$204,MATCH(C1578,Deviz!$B$5:$B$204,0))&lt;&gt;"Da"),"Suplimentar neaprobat. ",""),"")))</f>
        <v/>
      </c>
    </row>
    <row r="1579" spans="1:11" x14ac:dyDescent="0.2">
      <c r="A1579" s="1" t="str">
        <f>IF(B1579="","",B1579&amp;"|"&amp;COUNTIF(INDEX($B:$B,5):B1579,B1579))</f>
        <v/>
      </c>
      <c r="B1579" s="20"/>
      <c r="C1579" s="20"/>
      <c r="D1579" s="21" t="str">
        <f>IF(C1579="","",IFERROR(INDEX(Deviz!$C$5:$C$204,MATCH(C1579,Deviz!$B$5:$B$204,0)),""))</f>
        <v/>
      </c>
      <c r="E1579" s="22" t="str">
        <f>IF(C1579="","",IFERROR(INDEX(Deviz!$D$5:$D$204,MATCH(C1579,Deviz!$B$5:$B$204,0)),""))</f>
        <v/>
      </c>
      <c r="F1579" s="23" t="str">
        <f>IF(C1579="","",IFERROR(INDEX(Deviz!$F$5:$F$204,MATCH(C1579,Deviz!$B$5:$B$204,0)),""))</f>
        <v/>
      </c>
      <c r="G1579" s="24"/>
      <c r="H1579" s="23" t="str">
        <f t="shared" si="24"/>
        <v/>
      </c>
      <c r="I1579" s="20"/>
      <c r="J1579" s="25"/>
      <c r="K1579" s="26" t="str">
        <f>IF(B1579="","",TRIM(IF(AND(C1579&lt;&gt;"",D1579=""),"Cod inexistent în deviz. ","")&amp;IF(N(G1579)&lt;=0,"Lipsește cantitatea. ","")&amp;IF(I1579&lt;&gt;"Da","Neconfirmat de beneficiar. ","")&amp;IF(AND(C1579&lt;&gt;"",D1579&lt;&gt;""),IF(AND(INDEX(Deviz!$H$5:$H$204,MATCH(C1579,Deviz!$B$5:$B$204,0))="Suplimentar",INDEX(Deviz!$I$5:$I$204,MATCH(C1579,Deviz!$B$5:$B$204,0))&lt;&gt;"Da"),"Suplimentar neaprobat. ",""),"")))</f>
        <v/>
      </c>
    </row>
    <row r="1580" spans="1:11" x14ac:dyDescent="0.2">
      <c r="A1580" s="1" t="str">
        <f>IF(B1580="","",B1580&amp;"|"&amp;COUNTIF(INDEX($B:$B,5):B1580,B1580))</f>
        <v/>
      </c>
      <c r="B1580" s="20"/>
      <c r="C1580" s="20"/>
      <c r="D1580" s="21" t="str">
        <f>IF(C1580="","",IFERROR(INDEX(Deviz!$C$5:$C$204,MATCH(C1580,Deviz!$B$5:$B$204,0)),""))</f>
        <v/>
      </c>
      <c r="E1580" s="22" t="str">
        <f>IF(C1580="","",IFERROR(INDEX(Deviz!$D$5:$D$204,MATCH(C1580,Deviz!$B$5:$B$204,0)),""))</f>
        <v/>
      </c>
      <c r="F1580" s="23" t="str">
        <f>IF(C1580="","",IFERROR(INDEX(Deviz!$F$5:$F$204,MATCH(C1580,Deviz!$B$5:$B$204,0)),""))</f>
        <v/>
      </c>
      <c r="G1580" s="24"/>
      <c r="H1580" s="23" t="str">
        <f t="shared" si="24"/>
        <v/>
      </c>
      <c r="I1580" s="20"/>
      <c r="J1580" s="25"/>
      <c r="K1580" s="26" t="str">
        <f>IF(B1580="","",TRIM(IF(AND(C1580&lt;&gt;"",D1580=""),"Cod inexistent în deviz. ","")&amp;IF(N(G1580)&lt;=0,"Lipsește cantitatea. ","")&amp;IF(I1580&lt;&gt;"Da","Neconfirmat de beneficiar. ","")&amp;IF(AND(C1580&lt;&gt;"",D1580&lt;&gt;""),IF(AND(INDEX(Deviz!$H$5:$H$204,MATCH(C1580,Deviz!$B$5:$B$204,0))="Suplimentar",INDEX(Deviz!$I$5:$I$204,MATCH(C1580,Deviz!$B$5:$B$204,0))&lt;&gt;"Da"),"Suplimentar neaprobat. ",""),"")))</f>
        <v/>
      </c>
    </row>
    <row r="1581" spans="1:11" x14ac:dyDescent="0.2">
      <c r="A1581" s="1" t="str">
        <f>IF(B1581="","",B1581&amp;"|"&amp;COUNTIF(INDEX($B:$B,5):B1581,B1581))</f>
        <v/>
      </c>
      <c r="B1581" s="20"/>
      <c r="C1581" s="20"/>
      <c r="D1581" s="21" t="str">
        <f>IF(C1581="","",IFERROR(INDEX(Deviz!$C$5:$C$204,MATCH(C1581,Deviz!$B$5:$B$204,0)),""))</f>
        <v/>
      </c>
      <c r="E1581" s="22" t="str">
        <f>IF(C1581="","",IFERROR(INDEX(Deviz!$D$5:$D$204,MATCH(C1581,Deviz!$B$5:$B$204,0)),""))</f>
        <v/>
      </c>
      <c r="F1581" s="23" t="str">
        <f>IF(C1581="","",IFERROR(INDEX(Deviz!$F$5:$F$204,MATCH(C1581,Deviz!$B$5:$B$204,0)),""))</f>
        <v/>
      </c>
      <c r="G1581" s="24"/>
      <c r="H1581" s="23" t="str">
        <f t="shared" si="24"/>
        <v/>
      </c>
      <c r="I1581" s="20"/>
      <c r="J1581" s="25"/>
      <c r="K1581" s="26" t="str">
        <f>IF(B1581="","",TRIM(IF(AND(C1581&lt;&gt;"",D1581=""),"Cod inexistent în deviz. ","")&amp;IF(N(G1581)&lt;=0,"Lipsește cantitatea. ","")&amp;IF(I1581&lt;&gt;"Da","Neconfirmat de beneficiar. ","")&amp;IF(AND(C1581&lt;&gt;"",D1581&lt;&gt;""),IF(AND(INDEX(Deviz!$H$5:$H$204,MATCH(C1581,Deviz!$B$5:$B$204,0))="Suplimentar",INDEX(Deviz!$I$5:$I$204,MATCH(C1581,Deviz!$B$5:$B$204,0))&lt;&gt;"Da"),"Suplimentar neaprobat. ",""),"")))</f>
        <v/>
      </c>
    </row>
    <row r="1582" spans="1:11" x14ac:dyDescent="0.2">
      <c r="A1582" s="1" t="str">
        <f>IF(B1582="","",B1582&amp;"|"&amp;COUNTIF(INDEX($B:$B,5):B1582,B1582))</f>
        <v/>
      </c>
      <c r="B1582" s="20"/>
      <c r="C1582" s="20"/>
      <c r="D1582" s="21" t="str">
        <f>IF(C1582="","",IFERROR(INDEX(Deviz!$C$5:$C$204,MATCH(C1582,Deviz!$B$5:$B$204,0)),""))</f>
        <v/>
      </c>
      <c r="E1582" s="22" t="str">
        <f>IF(C1582="","",IFERROR(INDEX(Deviz!$D$5:$D$204,MATCH(C1582,Deviz!$B$5:$B$204,0)),""))</f>
        <v/>
      </c>
      <c r="F1582" s="23" t="str">
        <f>IF(C1582="","",IFERROR(INDEX(Deviz!$F$5:$F$204,MATCH(C1582,Deviz!$B$5:$B$204,0)),""))</f>
        <v/>
      </c>
      <c r="G1582" s="24"/>
      <c r="H1582" s="23" t="str">
        <f t="shared" si="24"/>
        <v/>
      </c>
      <c r="I1582" s="20"/>
      <c r="J1582" s="25"/>
      <c r="K1582" s="26" t="str">
        <f>IF(B1582="","",TRIM(IF(AND(C1582&lt;&gt;"",D1582=""),"Cod inexistent în deviz. ","")&amp;IF(N(G1582)&lt;=0,"Lipsește cantitatea. ","")&amp;IF(I1582&lt;&gt;"Da","Neconfirmat de beneficiar. ","")&amp;IF(AND(C1582&lt;&gt;"",D1582&lt;&gt;""),IF(AND(INDEX(Deviz!$H$5:$H$204,MATCH(C1582,Deviz!$B$5:$B$204,0))="Suplimentar",INDEX(Deviz!$I$5:$I$204,MATCH(C1582,Deviz!$B$5:$B$204,0))&lt;&gt;"Da"),"Suplimentar neaprobat. ",""),"")))</f>
        <v/>
      </c>
    </row>
    <row r="1583" spans="1:11" x14ac:dyDescent="0.2">
      <c r="A1583" s="1" t="str">
        <f>IF(B1583="","",B1583&amp;"|"&amp;COUNTIF(INDEX($B:$B,5):B1583,B1583))</f>
        <v/>
      </c>
      <c r="B1583" s="20"/>
      <c r="C1583" s="20"/>
      <c r="D1583" s="21" t="str">
        <f>IF(C1583="","",IFERROR(INDEX(Deviz!$C$5:$C$204,MATCH(C1583,Deviz!$B$5:$B$204,0)),""))</f>
        <v/>
      </c>
      <c r="E1583" s="22" t="str">
        <f>IF(C1583="","",IFERROR(INDEX(Deviz!$D$5:$D$204,MATCH(C1583,Deviz!$B$5:$B$204,0)),""))</f>
        <v/>
      </c>
      <c r="F1583" s="23" t="str">
        <f>IF(C1583="","",IFERROR(INDEX(Deviz!$F$5:$F$204,MATCH(C1583,Deviz!$B$5:$B$204,0)),""))</f>
        <v/>
      </c>
      <c r="G1583" s="24"/>
      <c r="H1583" s="23" t="str">
        <f t="shared" si="24"/>
        <v/>
      </c>
      <c r="I1583" s="20"/>
      <c r="J1583" s="25"/>
      <c r="K1583" s="26" t="str">
        <f>IF(B1583="","",TRIM(IF(AND(C1583&lt;&gt;"",D1583=""),"Cod inexistent în deviz. ","")&amp;IF(N(G1583)&lt;=0,"Lipsește cantitatea. ","")&amp;IF(I1583&lt;&gt;"Da","Neconfirmat de beneficiar. ","")&amp;IF(AND(C1583&lt;&gt;"",D1583&lt;&gt;""),IF(AND(INDEX(Deviz!$H$5:$H$204,MATCH(C1583,Deviz!$B$5:$B$204,0))="Suplimentar",INDEX(Deviz!$I$5:$I$204,MATCH(C1583,Deviz!$B$5:$B$204,0))&lt;&gt;"Da"),"Suplimentar neaprobat. ",""),"")))</f>
        <v/>
      </c>
    </row>
    <row r="1584" spans="1:11" x14ac:dyDescent="0.2">
      <c r="A1584" s="1" t="str">
        <f>IF(B1584="","",B1584&amp;"|"&amp;COUNTIF(INDEX($B:$B,5):B1584,B1584))</f>
        <v/>
      </c>
      <c r="B1584" s="20"/>
      <c r="C1584" s="20"/>
      <c r="D1584" s="21" t="str">
        <f>IF(C1584="","",IFERROR(INDEX(Deviz!$C$5:$C$204,MATCH(C1584,Deviz!$B$5:$B$204,0)),""))</f>
        <v/>
      </c>
      <c r="E1584" s="22" t="str">
        <f>IF(C1584="","",IFERROR(INDEX(Deviz!$D$5:$D$204,MATCH(C1584,Deviz!$B$5:$B$204,0)),""))</f>
        <v/>
      </c>
      <c r="F1584" s="23" t="str">
        <f>IF(C1584="","",IFERROR(INDEX(Deviz!$F$5:$F$204,MATCH(C1584,Deviz!$B$5:$B$204,0)),""))</f>
        <v/>
      </c>
      <c r="G1584" s="24"/>
      <c r="H1584" s="23" t="str">
        <f t="shared" si="24"/>
        <v/>
      </c>
      <c r="I1584" s="20"/>
      <c r="J1584" s="25"/>
      <c r="K1584" s="26" t="str">
        <f>IF(B1584="","",TRIM(IF(AND(C1584&lt;&gt;"",D1584=""),"Cod inexistent în deviz. ","")&amp;IF(N(G1584)&lt;=0,"Lipsește cantitatea. ","")&amp;IF(I1584&lt;&gt;"Da","Neconfirmat de beneficiar. ","")&amp;IF(AND(C1584&lt;&gt;"",D1584&lt;&gt;""),IF(AND(INDEX(Deviz!$H$5:$H$204,MATCH(C1584,Deviz!$B$5:$B$204,0))="Suplimentar",INDEX(Deviz!$I$5:$I$204,MATCH(C1584,Deviz!$B$5:$B$204,0))&lt;&gt;"Da"),"Suplimentar neaprobat. ",""),"")))</f>
        <v/>
      </c>
    </row>
    <row r="1585" spans="1:11" x14ac:dyDescent="0.2">
      <c r="A1585" s="1" t="str">
        <f>IF(B1585="","",B1585&amp;"|"&amp;COUNTIF(INDEX($B:$B,5):B1585,B1585))</f>
        <v/>
      </c>
      <c r="B1585" s="20"/>
      <c r="C1585" s="20"/>
      <c r="D1585" s="21" t="str">
        <f>IF(C1585="","",IFERROR(INDEX(Deviz!$C$5:$C$204,MATCH(C1585,Deviz!$B$5:$B$204,0)),""))</f>
        <v/>
      </c>
      <c r="E1585" s="22" t="str">
        <f>IF(C1585="","",IFERROR(INDEX(Deviz!$D$5:$D$204,MATCH(C1585,Deviz!$B$5:$B$204,0)),""))</f>
        <v/>
      </c>
      <c r="F1585" s="23" t="str">
        <f>IF(C1585="","",IFERROR(INDEX(Deviz!$F$5:$F$204,MATCH(C1585,Deviz!$B$5:$B$204,0)),""))</f>
        <v/>
      </c>
      <c r="G1585" s="24"/>
      <c r="H1585" s="23" t="str">
        <f t="shared" si="24"/>
        <v/>
      </c>
      <c r="I1585" s="20"/>
      <c r="J1585" s="25"/>
      <c r="K1585" s="26" t="str">
        <f>IF(B1585="","",TRIM(IF(AND(C1585&lt;&gt;"",D1585=""),"Cod inexistent în deviz. ","")&amp;IF(N(G1585)&lt;=0,"Lipsește cantitatea. ","")&amp;IF(I1585&lt;&gt;"Da","Neconfirmat de beneficiar. ","")&amp;IF(AND(C1585&lt;&gt;"",D1585&lt;&gt;""),IF(AND(INDEX(Deviz!$H$5:$H$204,MATCH(C1585,Deviz!$B$5:$B$204,0))="Suplimentar",INDEX(Deviz!$I$5:$I$204,MATCH(C1585,Deviz!$B$5:$B$204,0))&lt;&gt;"Da"),"Suplimentar neaprobat. ",""),"")))</f>
        <v/>
      </c>
    </row>
    <row r="1586" spans="1:11" x14ac:dyDescent="0.2">
      <c r="A1586" s="1" t="str">
        <f>IF(B1586="","",B1586&amp;"|"&amp;COUNTIF(INDEX($B:$B,5):B1586,B1586))</f>
        <v/>
      </c>
      <c r="B1586" s="20"/>
      <c r="C1586" s="20"/>
      <c r="D1586" s="21" t="str">
        <f>IF(C1586="","",IFERROR(INDEX(Deviz!$C$5:$C$204,MATCH(C1586,Deviz!$B$5:$B$204,0)),""))</f>
        <v/>
      </c>
      <c r="E1586" s="22" t="str">
        <f>IF(C1586="","",IFERROR(INDEX(Deviz!$D$5:$D$204,MATCH(C1586,Deviz!$B$5:$B$204,0)),""))</f>
        <v/>
      </c>
      <c r="F1586" s="23" t="str">
        <f>IF(C1586="","",IFERROR(INDEX(Deviz!$F$5:$F$204,MATCH(C1586,Deviz!$B$5:$B$204,0)),""))</f>
        <v/>
      </c>
      <c r="G1586" s="24"/>
      <c r="H1586" s="23" t="str">
        <f t="shared" si="24"/>
        <v/>
      </c>
      <c r="I1586" s="20"/>
      <c r="J1586" s="25"/>
      <c r="K1586" s="26" t="str">
        <f>IF(B1586="","",TRIM(IF(AND(C1586&lt;&gt;"",D1586=""),"Cod inexistent în deviz. ","")&amp;IF(N(G1586)&lt;=0,"Lipsește cantitatea. ","")&amp;IF(I1586&lt;&gt;"Da","Neconfirmat de beneficiar. ","")&amp;IF(AND(C1586&lt;&gt;"",D1586&lt;&gt;""),IF(AND(INDEX(Deviz!$H$5:$H$204,MATCH(C1586,Deviz!$B$5:$B$204,0))="Suplimentar",INDEX(Deviz!$I$5:$I$204,MATCH(C1586,Deviz!$B$5:$B$204,0))&lt;&gt;"Da"),"Suplimentar neaprobat. ",""),"")))</f>
        <v/>
      </c>
    </row>
    <row r="1587" spans="1:11" x14ac:dyDescent="0.2">
      <c r="A1587" s="1" t="str">
        <f>IF(B1587="","",B1587&amp;"|"&amp;COUNTIF(INDEX($B:$B,5):B1587,B1587))</f>
        <v/>
      </c>
      <c r="B1587" s="20"/>
      <c r="C1587" s="20"/>
      <c r="D1587" s="21" t="str">
        <f>IF(C1587="","",IFERROR(INDEX(Deviz!$C$5:$C$204,MATCH(C1587,Deviz!$B$5:$B$204,0)),""))</f>
        <v/>
      </c>
      <c r="E1587" s="22" t="str">
        <f>IF(C1587="","",IFERROR(INDEX(Deviz!$D$5:$D$204,MATCH(C1587,Deviz!$B$5:$B$204,0)),""))</f>
        <v/>
      </c>
      <c r="F1587" s="23" t="str">
        <f>IF(C1587="","",IFERROR(INDEX(Deviz!$F$5:$F$204,MATCH(C1587,Deviz!$B$5:$B$204,0)),""))</f>
        <v/>
      </c>
      <c r="G1587" s="24"/>
      <c r="H1587" s="23" t="str">
        <f t="shared" si="24"/>
        <v/>
      </c>
      <c r="I1587" s="20"/>
      <c r="J1587" s="25"/>
      <c r="K1587" s="26" t="str">
        <f>IF(B1587="","",TRIM(IF(AND(C1587&lt;&gt;"",D1587=""),"Cod inexistent în deviz. ","")&amp;IF(N(G1587)&lt;=0,"Lipsește cantitatea. ","")&amp;IF(I1587&lt;&gt;"Da","Neconfirmat de beneficiar. ","")&amp;IF(AND(C1587&lt;&gt;"",D1587&lt;&gt;""),IF(AND(INDEX(Deviz!$H$5:$H$204,MATCH(C1587,Deviz!$B$5:$B$204,0))="Suplimentar",INDEX(Deviz!$I$5:$I$204,MATCH(C1587,Deviz!$B$5:$B$204,0))&lt;&gt;"Da"),"Suplimentar neaprobat. ",""),"")))</f>
        <v/>
      </c>
    </row>
    <row r="1588" spans="1:11" x14ac:dyDescent="0.2">
      <c r="A1588" s="1" t="str">
        <f>IF(B1588="","",B1588&amp;"|"&amp;COUNTIF(INDEX($B:$B,5):B1588,B1588))</f>
        <v/>
      </c>
      <c r="B1588" s="20"/>
      <c r="C1588" s="20"/>
      <c r="D1588" s="21" t="str">
        <f>IF(C1588="","",IFERROR(INDEX(Deviz!$C$5:$C$204,MATCH(C1588,Deviz!$B$5:$B$204,0)),""))</f>
        <v/>
      </c>
      <c r="E1588" s="22" t="str">
        <f>IF(C1588="","",IFERROR(INDEX(Deviz!$D$5:$D$204,MATCH(C1588,Deviz!$B$5:$B$204,0)),""))</f>
        <v/>
      </c>
      <c r="F1588" s="23" t="str">
        <f>IF(C1588="","",IFERROR(INDEX(Deviz!$F$5:$F$204,MATCH(C1588,Deviz!$B$5:$B$204,0)),""))</f>
        <v/>
      </c>
      <c r="G1588" s="24"/>
      <c r="H1588" s="23" t="str">
        <f t="shared" si="24"/>
        <v/>
      </c>
      <c r="I1588" s="20"/>
      <c r="J1588" s="25"/>
      <c r="K1588" s="26" t="str">
        <f>IF(B1588="","",TRIM(IF(AND(C1588&lt;&gt;"",D1588=""),"Cod inexistent în deviz. ","")&amp;IF(N(G1588)&lt;=0,"Lipsește cantitatea. ","")&amp;IF(I1588&lt;&gt;"Da","Neconfirmat de beneficiar. ","")&amp;IF(AND(C1588&lt;&gt;"",D1588&lt;&gt;""),IF(AND(INDEX(Deviz!$H$5:$H$204,MATCH(C1588,Deviz!$B$5:$B$204,0))="Suplimentar",INDEX(Deviz!$I$5:$I$204,MATCH(C1588,Deviz!$B$5:$B$204,0))&lt;&gt;"Da"),"Suplimentar neaprobat. ",""),"")))</f>
        <v/>
      </c>
    </row>
    <row r="1589" spans="1:11" x14ac:dyDescent="0.2">
      <c r="A1589" s="1" t="str">
        <f>IF(B1589="","",B1589&amp;"|"&amp;COUNTIF(INDEX($B:$B,5):B1589,B1589))</f>
        <v/>
      </c>
      <c r="B1589" s="20"/>
      <c r="C1589" s="20"/>
      <c r="D1589" s="21" t="str">
        <f>IF(C1589="","",IFERROR(INDEX(Deviz!$C$5:$C$204,MATCH(C1589,Deviz!$B$5:$B$204,0)),""))</f>
        <v/>
      </c>
      <c r="E1589" s="22" t="str">
        <f>IF(C1589="","",IFERROR(INDEX(Deviz!$D$5:$D$204,MATCH(C1589,Deviz!$B$5:$B$204,0)),""))</f>
        <v/>
      </c>
      <c r="F1589" s="23" t="str">
        <f>IF(C1589="","",IFERROR(INDEX(Deviz!$F$5:$F$204,MATCH(C1589,Deviz!$B$5:$B$204,0)),""))</f>
        <v/>
      </c>
      <c r="G1589" s="24"/>
      <c r="H1589" s="23" t="str">
        <f t="shared" si="24"/>
        <v/>
      </c>
      <c r="I1589" s="20"/>
      <c r="J1589" s="25"/>
      <c r="K1589" s="26" t="str">
        <f>IF(B1589="","",TRIM(IF(AND(C1589&lt;&gt;"",D1589=""),"Cod inexistent în deviz. ","")&amp;IF(N(G1589)&lt;=0,"Lipsește cantitatea. ","")&amp;IF(I1589&lt;&gt;"Da","Neconfirmat de beneficiar. ","")&amp;IF(AND(C1589&lt;&gt;"",D1589&lt;&gt;""),IF(AND(INDEX(Deviz!$H$5:$H$204,MATCH(C1589,Deviz!$B$5:$B$204,0))="Suplimentar",INDEX(Deviz!$I$5:$I$204,MATCH(C1589,Deviz!$B$5:$B$204,0))&lt;&gt;"Da"),"Suplimentar neaprobat. ",""),"")))</f>
        <v/>
      </c>
    </row>
    <row r="1590" spans="1:11" x14ac:dyDescent="0.2">
      <c r="A1590" s="1" t="str">
        <f>IF(B1590="","",B1590&amp;"|"&amp;COUNTIF(INDEX($B:$B,5):B1590,B1590))</f>
        <v/>
      </c>
      <c r="B1590" s="20"/>
      <c r="C1590" s="20"/>
      <c r="D1590" s="21" t="str">
        <f>IF(C1590="","",IFERROR(INDEX(Deviz!$C$5:$C$204,MATCH(C1590,Deviz!$B$5:$B$204,0)),""))</f>
        <v/>
      </c>
      <c r="E1590" s="22" t="str">
        <f>IF(C1590="","",IFERROR(INDEX(Deviz!$D$5:$D$204,MATCH(C1590,Deviz!$B$5:$B$204,0)),""))</f>
        <v/>
      </c>
      <c r="F1590" s="23" t="str">
        <f>IF(C1590="","",IFERROR(INDEX(Deviz!$F$5:$F$204,MATCH(C1590,Deviz!$B$5:$B$204,0)),""))</f>
        <v/>
      </c>
      <c r="G1590" s="24"/>
      <c r="H1590" s="23" t="str">
        <f t="shared" si="24"/>
        <v/>
      </c>
      <c r="I1590" s="20"/>
      <c r="J1590" s="25"/>
      <c r="K1590" s="26" t="str">
        <f>IF(B1590="","",TRIM(IF(AND(C1590&lt;&gt;"",D1590=""),"Cod inexistent în deviz. ","")&amp;IF(N(G1590)&lt;=0,"Lipsește cantitatea. ","")&amp;IF(I1590&lt;&gt;"Da","Neconfirmat de beneficiar. ","")&amp;IF(AND(C1590&lt;&gt;"",D1590&lt;&gt;""),IF(AND(INDEX(Deviz!$H$5:$H$204,MATCH(C1590,Deviz!$B$5:$B$204,0))="Suplimentar",INDEX(Deviz!$I$5:$I$204,MATCH(C1590,Deviz!$B$5:$B$204,0))&lt;&gt;"Da"),"Suplimentar neaprobat. ",""),"")))</f>
        <v/>
      </c>
    </row>
    <row r="1591" spans="1:11" x14ac:dyDescent="0.2">
      <c r="A1591" s="1" t="str">
        <f>IF(B1591="","",B1591&amp;"|"&amp;COUNTIF(INDEX($B:$B,5):B1591,B1591))</f>
        <v/>
      </c>
      <c r="B1591" s="20"/>
      <c r="C1591" s="20"/>
      <c r="D1591" s="21" t="str">
        <f>IF(C1591="","",IFERROR(INDEX(Deviz!$C$5:$C$204,MATCH(C1591,Deviz!$B$5:$B$204,0)),""))</f>
        <v/>
      </c>
      <c r="E1591" s="22" t="str">
        <f>IF(C1591="","",IFERROR(INDEX(Deviz!$D$5:$D$204,MATCH(C1591,Deviz!$B$5:$B$204,0)),""))</f>
        <v/>
      </c>
      <c r="F1591" s="23" t="str">
        <f>IF(C1591="","",IFERROR(INDEX(Deviz!$F$5:$F$204,MATCH(C1591,Deviz!$B$5:$B$204,0)),""))</f>
        <v/>
      </c>
      <c r="G1591" s="24"/>
      <c r="H1591" s="23" t="str">
        <f t="shared" si="24"/>
        <v/>
      </c>
      <c r="I1591" s="20"/>
      <c r="J1591" s="25"/>
      <c r="K1591" s="26" t="str">
        <f>IF(B1591="","",TRIM(IF(AND(C1591&lt;&gt;"",D1591=""),"Cod inexistent în deviz. ","")&amp;IF(N(G1591)&lt;=0,"Lipsește cantitatea. ","")&amp;IF(I1591&lt;&gt;"Da","Neconfirmat de beneficiar. ","")&amp;IF(AND(C1591&lt;&gt;"",D1591&lt;&gt;""),IF(AND(INDEX(Deviz!$H$5:$H$204,MATCH(C1591,Deviz!$B$5:$B$204,0))="Suplimentar",INDEX(Deviz!$I$5:$I$204,MATCH(C1591,Deviz!$B$5:$B$204,0))&lt;&gt;"Da"),"Suplimentar neaprobat. ",""),"")))</f>
        <v/>
      </c>
    </row>
    <row r="1592" spans="1:11" x14ac:dyDescent="0.2">
      <c r="A1592" s="1" t="str">
        <f>IF(B1592="","",B1592&amp;"|"&amp;COUNTIF(INDEX($B:$B,5):B1592,B1592))</f>
        <v/>
      </c>
      <c r="B1592" s="20"/>
      <c r="C1592" s="20"/>
      <c r="D1592" s="21" t="str">
        <f>IF(C1592="","",IFERROR(INDEX(Deviz!$C$5:$C$204,MATCH(C1592,Deviz!$B$5:$B$204,0)),""))</f>
        <v/>
      </c>
      <c r="E1592" s="22" t="str">
        <f>IF(C1592="","",IFERROR(INDEX(Deviz!$D$5:$D$204,MATCH(C1592,Deviz!$B$5:$B$204,0)),""))</f>
        <v/>
      </c>
      <c r="F1592" s="23" t="str">
        <f>IF(C1592="","",IFERROR(INDEX(Deviz!$F$5:$F$204,MATCH(C1592,Deviz!$B$5:$B$204,0)),""))</f>
        <v/>
      </c>
      <c r="G1592" s="24"/>
      <c r="H1592" s="23" t="str">
        <f t="shared" si="24"/>
        <v/>
      </c>
      <c r="I1592" s="20"/>
      <c r="J1592" s="25"/>
      <c r="K1592" s="26" t="str">
        <f>IF(B1592="","",TRIM(IF(AND(C1592&lt;&gt;"",D1592=""),"Cod inexistent în deviz. ","")&amp;IF(N(G1592)&lt;=0,"Lipsește cantitatea. ","")&amp;IF(I1592&lt;&gt;"Da","Neconfirmat de beneficiar. ","")&amp;IF(AND(C1592&lt;&gt;"",D1592&lt;&gt;""),IF(AND(INDEX(Deviz!$H$5:$H$204,MATCH(C1592,Deviz!$B$5:$B$204,0))="Suplimentar",INDEX(Deviz!$I$5:$I$204,MATCH(C1592,Deviz!$B$5:$B$204,0))&lt;&gt;"Da"),"Suplimentar neaprobat. ",""),"")))</f>
        <v/>
      </c>
    </row>
    <row r="1593" spans="1:11" x14ac:dyDescent="0.2">
      <c r="A1593" s="1" t="str">
        <f>IF(B1593="","",B1593&amp;"|"&amp;COUNTIF(INDEX($B:$B,5):B1593,B1593))</f>
        <v/>
      </c>
      <c r="B1593" s="20"/>
      <c r="C1593" s="20"/>
      <c r="D1593" s="21" t="str">
        <f>IF(C1593="","",IFERROR(INDEX(Deviz!$C$5:$C$204,MATCH(C1593,Deviz!$B$5:$B$204,0)),""))</f>
        <v/>
      </c>
      <c r="E1593" s="22" t="str">
        <f>IF(C1593="","",IFERROR(INDEX(Deviz!$D$5:$D$204,MATCH(C1593,Deviz!$B$5:$B$204,0)),""))</f>
        <v/>
      </c>
      <c r="F1593" s="23" t="str">
        <f>IF(C1593="","",IFERROR(INDEX(Deviz!$F$5:$F$204,MATCH(C1593,Deviz!$B$5:$B$204,0)),""))</f>
        <v/>
      </c>
      <c r="G1593" s="24"/>
      <c r="H1593" s="23" t="str">
        <f t="shared" si="24"/>
        <v/>
      </c>
      <c r="I1593" s="20"/>
      <c r="J1593" s="25"/>
      <c r="K1593" s="26" t="str">
        <f>IF(B1593="","",TRIM(IF(AND(C1593&lt;&gt;"",D1593=""),"Cod inexistent în deviz. ","")&amp;IF(N(G1593)&lt;=0,"Lipsește cantitatea. ","")&amp;IF(I1593&lt;&gt;"Da","Neconfirmat de beneficiar. ","")&amp;IF(AND(C1593&lt;&gt;"",D1593&lt;&gt;""),IF(AND(INDEX(Deviz!$H$5:$H$204,MATCH(C1593,Deviz!$B$5:$B$204,0))="Suplimentar",INDEX(Deviz!$I$5:$I$204,MATCH(C1593,Deviz!$B$5:$B$204,0))&lt;&gt;"Da"),"Suplimentar neaprobat. ",""),"")))</f>
        <v/>
      </c>
    </row>
    <row r="1594" spans="1:11" x14ac:dyDescent="0.2">
      <c r="A1594" s="1" t="str">
        <f>IF(B1594="","",B1594&amp;"|"&amp;COUNTIF(INDEX($B:$B,5):B1594,B1594))</f>
        <v/>
      </c>
      <c r="B1594" s="20"/>
      <c r="C1594" s="20"/>
      <c r="D1594" s="21" t="str">
        <f>IF(C1594="","",IFERROR(INDEX(Deviz!$C$5:$C$204,MATCH(C1594,Deviz!$B$5:$B$204,0)),""))</f>
        <v/>
      </c>
      <c r="E1594" s="22" t="str">
        <f>IF(C1594="","",IFERROR(INDEX(Deviz!$D$5:$D$204,MATCH(C1594,Deviz!$B$5:$B$204,0)),""))</f>
        <v/>
      </c>
      <c r="F1594" s="23" t="str">
        <f>IF(C1594="","",IFERROR(INDEX(Deviz!$F$5:$F$204,MATCH(C1594,Deviz!$B$5:$B$204,0)),""))</f>
        <v/>
      </c>
      <c r="G1594" s="24"/>
      <c r="H1594" s="23" t="str">
        <f t="shared" si="24"/>
        <v/>
      </c>
      <c r="I1594" s="20"/>
      <c r="J1594" s="25"/>
      <c r="K1594" s="26" t="str">
        <f>IF(B1594="","",TRIM(IF(AND(C1594&lt;&gt;"",D1594=""),"Cod inexistent în deviz. ","")&amp;IF(N(G1594)&lt;=0,"Lipsește cantitatea. ","")&amp;IF(I1594&lt;&gt;"Da","Neconfirmat de beneficiar. ","")&amp;IF(AND(C1594&lt;&gt;"",D1594&lt;&gt;""),IF(AND(INDEX(Deviz!$H$5:$H$204,MATCH(C1594,Deviz!$B$5:$B$204,0))="Suplimentar",INDEX(Deviz!$I$5:$I$204,MATCH(C1594,Deviz!$B$5:$B$204,0))&lt;&gt;"Da"),"Suplimentar neaprobat. ",""),"")))</f>
        <v/>
      </c>
    </row>
    <row r="1595" spans="1:11" x14ac:dyDescent="0.2">
      <c r="A1595" s="1" t="str">
        <f>IF(B1595="","",B1595&amp;"|"&amp;COUNTIF(INDEX($B:$B,5):B1595,B1595))</f>
        <v/>
      </c>
      <c r="B1595" s="20"/>
      <c r="C1595" s="20"/>
      <c r="D1595" s="21" t="str">
        <f>IF(C1595="","",IFERROR(INDEX(Deviz!$C$5:$C$204,MATCH(C1595,Deviz!$B$5:$B$204,0)),""))</f>
        <v/>
      </c>
      <c r="E1595" s="22" t="str">
        <f>IF(C1595="","",IFERROR(INDEX(Deviz!$D$5:$D$204,MATCH(C1595,Deviz!$B$5:$B$204,0)),""))</f>
        <v/>
      </c>
      <c r="F1595" s="23" t="str">
        <f>IF(C1595="","",IFERROR(INDEX(Deviz!$F$5:$F$204,MATCH(C1595,Deviz!$B$5:$B$204,0)),""))</f>
        <v/>
      </c>
      <c r="G1595" s="24"/>
      <c r="H1595" s="23" t="str">
        <f t="shared" si="24"/>
        <v/>
      </c>
      <c r="I1595" s="20"/>
      <c r="J1595" s="25"/>
      <c r="K1595" s="26" t="str">
        <f>IF(B1595="","",TRIM(IF(AND(C1595&lt;&gt;"",D1595=""),"Cod inexistent în deviz. ","")&amp;IF(N(G1595)&lt;=0,"Lipsește cantitatea. ","")&amp;IF(I1595&lt;&gt;"Da","Neconfirmat de beneficiar. ","")&amp;IF(AND(C1595&lt;&gt;"",D1595&lt;&gt;""),IF(AND(INDEX(Deviz!$H$5:$H$204,MATCH(C1595,Deviz!$B$5:$B$204,0))="Suplimentar",INDEX(Deviz!$I$5:$I$204,MATCH(C1595,Deviz!$B$5:$B$204,0))&lt;&gt;"Da"),"Suplimentar neaprobat. ",""),"")))</f>
        <v/>
      </c>
    </row>
    <row r="1596" spans="1:11" x14ac:dyDescent="0.2">
      <c r="A1596" s="1" t="str">
        <f>IF(B1596="","",B1596&amp;"|"&amp;COUNTIF(INDEX($B:$B,5):B1596,B1596))</f>
        <v/>
      </c>
      <c r="B1596" s="20"/>
      <c r="C1596" s="20"/>
      <c r="D1596" s="21" t="str">
        <f>IF(C1596="","",IFERROR(INDEX(Deviz!$C$5:$C$204,MATCH(C1596,Deviz!$B$5:$B$204,0)),""))</f>
        <v/>
      </c>
      <c r="E1596" s="22" t="str">
        <f>IF(C1596="","",IFERROR(INDEX(Deviz!$D$5:$D$204,MATCH(C1596,Deviz!$B$5:$B$204,0)),""))</f>
        <v/>
      </c>
      <c r="F1596" s="23" t="str">
        <f>IF(C1596="","",IFERROR(INDEX(Deviz!$F$5:$F$204,MATCH(C1596,Deviz!$B$5:$B$204,0)),""))</f>
        <v/>
      </c>
      <c r="G1596" s="24"/>
      <c r="H1596" s="23" t="str">
        <f t="shared" si="24"/>
        <v/>
      </c>
      <c r="I1596" s="20"/>
      <c r="J1596" s="25"/>
      <c r="K1596" s="26" t="str">
        <f>IF(B1596="","",TRIM(IF(AND(C1596&lt;&gt;"",D1596=""),"Cod inexistent în deviz. ","")&amp;IF(N(G1596)&lt;=0,"Lipsește cantitatea. ","")&amp;IF(I1596&lt;&gt;"Da","Neconfirmat de beneficiar. ","")&amp;IF(AND(C1596&lt;&gt;"",D1596&lt;&gt;""),IF(AND(INDEX(Deviz!$H$5:$H$204,MATCH(C1596,Deviz!$B$5:$B$204,0))="Suplimentar",INDEX(Deviz!$I$5:$I$204,MATCH(C1596,Deviz!$B$5:$B$204,0))&lt;&gt;"Da"),"Suplimentar neaprobat. ",""),"")))</f>
        <v/>
      </c>
    </row>
    <row r="1597" spans="1:11" x14ac:dyDescent="0.2">
      <c r="A1597" s="1" t="str">
        <f>IF(B1597="","",B1597&amp;"|"&amp;COUNTIF(INDEX($B:$B,5):B1597,B1597))</f>
        <v/>
      </c>
      <c r="B1597" s="20"/>
      <c r="C1597" s="20"/>
      <c r="D1597" s="21" t="str">
        <f>IF(C1597="","",IFERROR(INDEX(Deviz!$C$5:$C$204,MATCH(C1597,Deviz!$B$5:$B$204,0)),""))</f>
        <v/>
      </c>
      <c r="E1597" s="22" t="str">
        <f>IF(C1597="","",IFERROR(INDEX(Deviz!$D$5:$D$204,MATCH(C1597,Deviz!$B$5:$B$204,0)),""))</f>
        <v/>
      </c>
      <c r="F1597" s="23" t="str">
        <f>IF(C1597="","",IFERROR(INDEX(Deviz!$F$5:$F$204,MATCH(C1597,Deviz!$B$5:$B$204,0)),""))</f>
        <v/>
      </c>
      <c r="G1597" s="24"/>
      <c r="H1597" s="23" t="str">
        <f t="shared" si="24"/>
        <v/>
      </c>
      <c r="I1597" s="20"/>
      <c r="J1597" s="25"/>
      <c r="K1597" s="26" t="str">
        <f>IF(B1597="","",TRIM(IF(AND(C1597&lt;&gt;"",D1597=""),"Cod inexistent în deviz. ","")&amp;IF(N(G1597)&lt;=0,"Lipsește cantitatea. ","")&amp;IF(I1597&lt;&gt;"Da","Neconfirmat de beneficiar. ","")&amp;IF(AND(C1597&lt;&gt;"",D1597&lt;&gt;""),IF(AND(INDEX(Deviz!$H$5:$H$204,MATCH(C1597,Deviz!$B$5:$B$204,0))="Suplimentar",INDEX(Deviz!$I$5:$I$204,MATCH(C1597,Deviz!$B$5:$B$204,0))&lt;&gt;"Da"),"Suplimentar neaprobat. ",""),"")))</f>
        <v/>
      </c>
    </row>
    <row r="1598" spans="1:11" x14ac:dyDescent="0.2">
      <c r="A1598" s="1" t="str">
        <f>IF(B1598="","",B1598&amp;"|"&amp;COUNTIF(INDEX($B:$B,5):B1598,B1598))</f>
        <v/>
      </c>
      <c r="B1598" s="20"/>
      <c r="C1598" s="20"/>
      <c r="D1598" s="21" t="str">
        <f>IF(C1598="","",IFERROR(INDEX(Deviz!$C$5:$C$204,MATCH(C1598,Deviz!$B$5:$B$204,0)),""))</f>
        <v/>
      </c>
      <c r="E1598" s="22" t="str">
        <f>IF(C1598="","",IFERROR(INDEX(Deviz!$D$5:$D$204,MATCH(C1598,Deviz!$B$5:$B$204,0)),""))</f>
        <v/>
      </c>
      <c r="F1598" s="23" t="str">
        <f>IF(C1598="","",IFERROR(INDEX(Deviz!$F$5:$F$204,MATCH(C1598,Deviz!$B$5:$B$204,0)),""))</f>
        <v/>
      </c>
      <c r="G1598" s="24"/>
      <c r="H1598" s="23" t="str">
        <f t="shared" si="24"/>
        <v/>
      </c>
      <c r="I1598" s="20"/>
      <c r="J1598" s="25"/>
      <c r="K1598" s="26" t="str">
        <f>IF(B1598="","",TRIM(IF(AND(C1598&lt;&gt;"",D1598=""),"Cod inexistent în deviz. ","")&amp;IF(N(G1598)&lt;=0,"Lipsește cantitatea. ","")&amp;IF(I1598&lt;&gt;"Da","Neconfirmat de beneficiar. ","")&amp;IF(AND(C1598&lt;&gt;"",D1598&lt;&gt;""),IF(AND(INDEX(Deviz!$H$5:$H$204,MATCH(C1598,Deviz!$B$5:$B$204,0))="Suplimentar",INDEX(Deviz!$I$5:$I$204,MATCH(C1598,Deviz!$B$5:$B$204,0))&lt;&gt;"Da"),"Suplimentar neaprobat. ",""),"")))</f>
        <v/>
      </c>
    </row>
    <row r="1599" spans="1:11" x14ac:dyDescent="0.2">
      <c r="A1599" s="1" t="str">
        <f>IF(B1599="","",B1599&amp;"|"&amp;COUNTIF(INDEX($B:$B,5):B1599,B1599))</f>
        <v/>
      </c>
      <c r="B1599" s="20"/>
      <c r="C1599" s="20"/>
      <c r="D1599" s="21" t="str">
        <f>IF(C1599="","",IFERROR(INDEX(Deviz!$C$5:$C$204,MATCH(C1599,Deviz!$B$5:$B$204,0)),""))</f>
        <v/>
      </c>
      <c r="E1599" s="22" t="str">
        <f>IF(C1599="","",IFERROR(INDEX(Deviz!$D$5:$D$204,MATCH(C1599,Deviz!$B$5:$B$204,0)),""))</f>
        <v/>
      </c>
      <c r="F1599" s="23" t="str">
        <f>IF(C1599="","",IFERROR(INDEX(Deviz!$F$5:$F$204,MATCH(C1599,Deviz!$B$5:$B$204,0)),""))</f>
        <v/>
      </c>
      <c r="G1599" s="24"/>
      <c r="H1599" s="23" t="str">
        <f t="shared" si="24"/>
        <v/>
      </c>
      <c r="I1599" s="20"/>
      <c r="J1599" s="25"/>
      <c r="K1599" s="26" t="str">
        <f>IF(B1599="","",TRIM(IF(AND(C1599&lt;&gt;"",D1599=""),"Cod inexistent în deviz. ","")&amp;IF(N(G1599)&lt;=0,"Lipsește cantitatea. ","")&amp;IF(I1599&lt;&gt;"Da","Neconfirmat de beneficiar. ","")&amp;IF(AND(C1599&lt;&gt;"",D1599&lt;&gt;""),IF(AND(INDEX(Deviz!$H$5:$H$204,MATCH(C1599,Deviz!$B$5:$B$204,0))="Suplimentar",INDEX(Deviz!$I$5:$I$204,MATCH(C1599,Deviz!$B$5:$B$204,0))&lt;&gt;"Da"),"Suplimentar neaprobat. ",""),"")))</f>
        <v/>
      </c>
    </row>
    <row r="1600" spans="1:11" x14ac:dyDescent="0.2">
      <c r="A1600" s="1" t="str">
        <f>IF(B1600="","",B1600&amp;"|"&amp;COUNTIF(INDEX($B:$B,5):B1600,B1600))</f>
        <v/>
      </c>
      <c r="B1600" s="20"/>
      <c r="C1600" s="20"/>
      <c r="D1600" s="21" t="str">
        <f>IF(C1600="","",IFERROR(INDEX(Deviz!$C$5:$C$204,MATCH(C1600,Deviz!$B$5:$B$204,0)),""))</f>
        <v/>
      </c>
      <c r="E1600" s="22" t="str">
        <f>IF(C1600="","",IFERROR(INDEX(Deviz!$D$5:$D$204,MATCH(C1600,Deviz!$B$5:$B$204,0)),""))</f>
        <v/>
      </c>
      <c r="F1600" s="23" t="str">
        <f>IF(C1600="","",IFERROR(INDEX(Deviz!$F$5:$F$204,MATCH(C1600,Deviz!$B$5:$B$204,0)),""))</f>
        <v/>
      </c>
      <c r="G1600" s="24"/>
      <c r="H1600" s="23" t="str">
        <f t="shared" si="24"/>
        <v/>
      </c>
      <c r="I1600" s="20"/>
      <c r="J1600" s="25"/>
      <c r="K1600" s="26" t="str">
        <f>IF(B1600="","",TRIM(IF(AND(C1600&lt;&gt;"",D1600=""),"Cod inexistent în deviz. ","")&amp;IF(N(G1600)&lt;=0,"Lipsește cantitatea. ","")&amp;IF(I1600&lt;&gt;"Da","Neconfirmat de beneficiar. ","")&amp;IF(AND(C1600&lt;&gt;"",D1600&lt;&gt;""),IF(AND(INDEX(Deviz!$H$5:$H$204,MATCH(C1600,Deviz!$B$5:$B$204,0))="Suplimentar",INDEX(Deviz!$I$5:$I$204,MATCH(C1600,Deviz!$B$5:$B$204,0))&lt;&gt;"Da"),"Suplimentar neaprobat. ",""),"")))</f>
        <v/>
      </c>
    </row>
    <row r="1601" spans="1:11" x14ac:dyDescent="0.2">
      <c r="A1601" s="1" t="str">
        <f>IF(B1601="","",B1601&amp;"|"&amp;COUNTIF(INDEX($B:$B,5):B1601,B1601))</f>
        <v/>
      </c>
      <c r="B1601" s="20"/>
      <c r="C1601" s="20"/>
      <c r="D1601" s="21" t="str">
        <f>IF(C1601="","",IFERROR(INDEX(Deviz!$C$5:$C$204,MATCH(C1601,Deviz!$B$5:$B$204,0)),""))</f>
        <v/>
      </c>
      <c r="E1601" s="22" t="str">
        <f>IF(C1601="","",IFERROR(INDEX(Deviz!$D$5:$D$204,MATCH(C1601,Deviz!$B$5:$B$204,0)),""))</f>
        <v/>
      </c>
      <c r="F1601" s="23" t="str">
        <f>IF(C1601="","",IFERROR(INDEX(Deviz!$F$5:$F$204,MATCH(C1601,Deviz!$B$5:$B$204,0)),""))</f>
        <v/>
      </c>
      <c r="G1601" s="24"/>
      <c r="H1601" s="23" t="str">
        <f t="shared" si="24"/>
        <v/>
      </c>
      <c r="I1601" s="20"/>
      <c r="J1601" s="25"/>
      <c r="K1601" s="26" t="str">
        <f>IF(B1601="","",TRIM(IF(AND(C1601&lt;&gt;"",D1601=""),"Cod inexistent în deviz. ","")&amp;IF(N(G1601)&lt;=0,"Lipsește cantitatea. ","")&amp;IF(I1601&lt;&gt;"Da","Neconfirmat de beneficiar. ","")&amp;IF(AND(C1601&lt;&gt;"",D1601&lt;&gt;""),IF(AND(INDEX(Deviz!$H$5:$H$204,MATCH(C1601,Deviz!$B$5:$B$204,0))="Suplimentar",INDEX(Deviz!$I$5:$I$204,MATCH(C1601,Deviz!$B$5:$B$204,0))&lt;&gt;"Da"),"Suplimentar neaprobat. ",""),"")))</f>
        <v/>
      </c>
    </row>
    <row r="1602" spans="1:11" x14ac:dyDescent="0.2">
      <c r="A1602" s="1" t="str">
        <f>IF(B1602="","",B1602&amp;"|"&amp;COUNTIF(INDEX($B:$B,5):B1602,B1602))</f>
        <v/>
      </c>
      <c r="B1602" s="20"/>
      <c r="C1602" s="20"/>
      <c r="D1602" s="21" t="str">
        <f>IF(C1602="","",IFERROR(INDEX(Deviz!$C$5:$C$204,MATCH(C1602,Deviz!$B$5:$B$204,0)),""))</f>
        <v/>
      </c>
      <c r="E1602" s="22" t="str">
        <f>IF(C1602="","",IFERROR(INDEX(Deviz!$D$5:$D$204,MATCH(C1602,Deviz!$B$5:$B$204,0)),""))</f>
        <v/>
      </c>
      <c r="F1602" s="23" t="str">
        <f>IF(C1602="","",IFERROR(INDEX(Deviz!$F$5:$F$204,MATCH(C1602,Deviz!$B$5:$B$204,0)),""))</f>
        <v/>
      </c>
      <c r="G1602" s="24"/>
      <c r="H1602" s="23" t="str">
        <f t="shared" si="24"/>
        <v/>
      </c>
      <c r="I1602" s="20"/>
      <c r="J1602" s="25"/>
      <c r="K1602" s="26" t="str">
        <f>IF(B1602="","",TRIM(IF(AND(C1602&lt;&gt;"",D1602=""),"Cod inexistent în deviz. ","")&amp;IF(N(G1602)&lt;=0,"Lipsește cantitatea. ","")&amp;IF(I1602&lt;&gt;"Da","Neconfirmat de beneficiar. ","")&amp;IF(AND(C1602&lt;&gt;"",D1602&lt;&gt;""),IF(AND(INDEX(Deviz!$H$5:$H$204,MATCH(C1602,Deviz!$B$5:$B$204,0))="Suplimentar",INDEX(Deviz!$I$5:$I$204,MATCH(C1602,Deviz!$B$5:$B$204,0))&lt;&gt;"Da"),"Suplimentar neaprobat. ",""),"")))</f>
        <v/>
      </c>
    </row>
    <row r="1603" spans="1:11" x14ac:dyDescent="0.2">
      <c r="A1603" s="1" t="str">
        <f>IF(B1603="","",B1603&amp;"|"&amp;COUNTIF(INDEX($B:$B,5):B1603,B1603))</f>
        <v/>
      </c>
      <c r="B1603" s="20"/>
      <c r="C1603" s="20"/>
      <c r="D1603" s="21" t="str">
        <f>IF(C1603="","",IFERROR(INDEX(Deviz!$C$5:$C$204,MATCH(C1603,Deviz!$B$5:$B$204,0)),""))</f>
        <v/>
      </c>
      <c r="E1603" s="22" t="str">
        <f>IF(C1603="","",IFERROR(INDEX(Deviz!$D$5:$D$204,MATCH(C1603,Deviz!$B$5:$B$204,0)),""))</f>
        <v/>
      </c>
      <c r="F1603" s="23" t="str">
        <f>IF(C1603="","",IFERROR(INDEX(Deviz!$F$5:$F$204,MATCH(C1603,Deviz!$B$5:$B$204,0)),""))</f>
        <v/>
      </c>
      <c r="G1603" s="24"/>
      <c r="H1603" s="23" t="str">
        <f t="shared" si="24"/>
        <v/>
      </c>
      <c r="I1603" s="20"/>
      <c r="J1603" s="25"/>
      <c r="K1603" s="26" t="str">
        <f>IF(B1603="","",TRIM(IF(AND(C1603&lt;&gt;"",D1603=""),"Cod inexistent în deviz. ","")&amp;IF(N(G1603)&lt;=0,"Lipsește cantitatea. ","")&amp;IF(I1603&lt;&gt;"Da","Neconfirmat de beneficiar. ","")&amp;IF(AND(C1603&lt;&gt;"",D1603&lt;&gt;""),IF(AND(INDEX(Deviz!$H$5:$H$204,MATCH(C1603,Deviz!$B$5:$B$204,0))="Suplimentar",INDEX(Deviz!$I$5:$I$204,MATCH(C1603,Deviz!$B$5:$B$204,0))&lt;&gt;"Da"),"Suplimentar neaprobat. ",""),"")))</f>
        <v/>
      </c>
    </row>
    <row r="1604" spans="1:11" x14ac:dyDescent="0.2">
      <c r="A1604" s="1" t="str">
        <f>IF(B1604="","",B1604&amp;"|"&amp;COUNTIF(INDEX($B:$B,5):B1604,B1604))</f>
        <v/>
      </c>
      <c r="B1604" s="20"/>
      <c r="C1604" s="20"/>
      <c r="D1604" s="21" t="str">
        <f>IF(C1604="","",IFERROR(INDEX(Deviz!$C$5:$C$204,MATCH(C1604,Deviz!$B$5:$B$204,0)),""))</f>
        <v/>
      </c>
      <c r="E1604" s="22" t="str">
        <f>IF(C1604="","",IFERROR(INDEX(Deviz!$D$5:$D$204,MATCH(C1604,Deviz!$B$5:$B$204,0)),""))</f>
        <v/>
      </c>
      <c r="F1604" s="23" t="str">
        <f>IF(C1604="","",IFERROR(INDEX(Deviz!$F$5:$F$204,MATCH(C1604,Deviz!$B$5:$B$204,0)),""))</f>
        <v/>
      </c>
      <c r="G1604" s="24"/>
      <c r="H1604" s="23" t="str">
        <f t="shared" si="24"/>
        <v/>
      </c>
      <c r="I1604" s="20"/>
      <c r="J1604" s="25"/>
      <c r="K1604" s="26" t="str">
        <f>IF(B1604="","",TRIM(IF(AND(C1604&lt;&gt;"",D1604=""),"Cod inexistent în deviz. ","")&amp;IF(N(G1604)&lt;=0,"Lipsește cantitatea. ","")&amp;IF(I1604&lt;&gt;"Da","Neconfirmat de beneficiar. ","")&amp;IF(AND(C1604&lt;&gt;"",D1604&lt;&gt;""),IF(AND(INDEX(Deviz!$H$5:$H$204,MATCH(C1604,Deviz!$B$5:$B$204,0))="Suplimentar",INDEX(Deviz!$I$5:$I$204,MATCH(C1604,Deviz!$B$5:$B$204,0))&lt;&gt;"Da"),"Suplimentar neaprobat. ",""),"")))</f>
        <v/>
      </c>
    </row>
    <row r="1605" spans="1:11" x14ac:dyDescent="0.2">
      <c r="A1605" s="1" t="str">
        <f>IF(B1605="","",B1605&amp;"|"&amp;COUNTIF(INDEX($B:$B,5):B1605,B1605))</f>
        <v/>
      </c>
      <c r="B1605" s="20"/>
      <c r="C1605" s="20"/>
      <c r="D1605" s="21" t="str">
        <f>IF(C1605="","",IFERROR(INDEX(Deviz!$C$5:$C$204,MATCH(C1605,Deviz!$B$5:$B$204,0)),""))</f>
        <v/>
      </c>
      <c r="E1605" s="22" t="str">
        <f>IF(C1605="","",IFERROR(INDEX(Deviz!$D$5:$D$204,MATCH(C1605,Deviz!$B$5:$B$204,0)),""))</f>
        <v/>
      </c>
      <c r="F1605" s="23" t="str">
        <f>IF(C1605="","",IFERROR(INDEX(Deviz!$F$5:$F$204,MATCH(C1605,Deviz!$B$5:$B$204,0)),""))</f>
        <v/>
      </c>
      <c r="G1605" s="24"/>
      <c r="H1605" s="23" t="str">
        <f t="shared" ref="H1605:H1668" si="25">IF(OR(N(F1605)=0,N(G1605)=0),"",ROUND(F1605*G1605,2))</f>
        <v/>
      </c>
      <c r="I1605" s="20"/>
      <c r="J1605" s="25"/>
      <c r="K1605" s="26" t="str">
        <f>IF(B1605="","",TRIM(IF(AND(C1605&lt;&gt;"",D1605=""),"Cod inexistent în deviz. ","")&amp;IF(N(G1605)&lt;=0,"Lipsește cantitatea. ","")&amp;IF(I1605&lt;&gt;"Da","Neconfirmat de beneficiar. ","")&amp;IF(AND(C1605&lt;&gt;"",D1605&lt;&gt;""),IF(AND(INDEX(Deviz!$H$5:$H$204,MATCH(C1605,Deviz!$B$5:$B$204,0))="Suplimentar",INDEX(Deviz!$I$5:$I$204,MATCH(C1605,Deviz!$B$5:$B$204,0))&lt;&gt;"Da"),"Suplimentar neaprobat. ",""),"")))</f>
        <v/>
      </c>
    </row>
    <row r="1606" spans="1:11" x14ac:dyDescent="0.2">
      <c r="A1606" s="1" t="str">
        <f>IF(B1606="","",B1606&amp;"|"&amp;COUNTIF(INDEX($B:$B,5):B1606,B1606))</f>
        <v/>
      </c>
      <c r="B1606" s="20"/>
      <c r="C1606" s="20"/>
      <c r="D1606" s="21" t="str">
        <f>IF(C1606="","",IFERROR(INDEX(Deviz!$C$5:$C$204,MATCH(C1606,Deviz!$B$5:$B$204,0)),""))</f>
        <v/>
      </c>
      <c r="E1606" s="22" t="str">
        <f>IF(C1606="","",IFERROR(INDEX(Deviz!$D$5:$D$204,MATCH(C1606,Deviz!$B$5:$B$204,0)),""))</f>
        <v/>
      </c>
      <c r="F1606" s="23" t="str">
        <f>IF(C1606="","",IFERROR(INDEX(Deviz!$F$5:$F$204,MATCH(C1606,Deviz!$B$5:$B$204,0)),""))</f>
        <v/>
      </c>
      <c r="G1606" s="24"/>
      <c r="H1606" s="23" t="str">
        <f t="shared" si="25"/>
        <v/>
      </c>
      <c r="I1606" s="20"/>
      <c r="J1606" s="25"/>
      <c r="K1606" s="26" t="str">
        <f>IF(B1606="","",TRIM(IF(AND(C1606&lt;&gt;"",D1606=""),"Cod inexistent în deviz. ","")&amp;IF(N(G1606)&lt;=0,"Lipsește cantitatea. ","")&amp;IF(I1606&lt;&gt;"Da","Neconfirmat de beneficiar. ","")&amp;IF(AND(C1606&lt;&gt;"",D1606&lt;&gt;""),IF(AND(INDEX(Deviz!$H$5:$H$204,MATCH(C1606,Deviz!$B$5:$B$204,0))="Suplimentar",INDEX(Deviz!$I$5:$I$204,MATCH(C1606,Deviz!$B$5:$B$204,0))&lt;&gt;"Da"),"Suplimentar neaprobat. ",""),"")))</f>
        <v/>
      </c>
    </row>
    <row r="1607" spans="1:11" x14ac:dyDescent="0.2">
      <c r="A1607" s="1" t="str">
        <f>IF(B1607="","",B1607&amp;"|"&amp;COUNTIF(INDEX($B:$B,5):B1607,B1607))</f>
        <v/>
      </c>
      <c r="B1607" s="20"/>
      <c r="C1607" s="20"/>
      <c r="D1607" s="21" t="str">
        <f>IF(C1607="","",IFERROR(INDEX(Deviz!$C$5:$C$204,MATCH(C1607,Deviz!$B$5:$B$204,0)),""))</f>
        <v/>
      </c>
      <c r="E1607" s="22" t="str">
        <f>IF(C1607="","",IFERROR(INDEX(Deviz!$D$5:$D$204,MATCH(C1607,Deviz!$B$5:$B$204,0)),""))</f>
        <v/>
      </c>
      <c r="F1607" s="23" t="str">
        <f>IF(C1607="","",IFERROR(INDEX(Deviz!$F$5:$F$204,MATCH(C1607,Deviz!$B$5:$B$204,0)),""))</f>
        <v/>
      </c>
      <c r="G1607" s="24"/>
      <c r="H1607" s="23" t="str">
        <f t="shared" si="25"/>
        <v/>
      </c>
      <c r="I1607" s="20"/>
      <c r="J1607" s="25"/>
      <c r="K1607" s="26" t="str">
        <f>IF(B1607="","",TRIM(IF(AND(C1607&lt;&gt;"",D1607=""),"Cod inexistent în deviz. ","")&amp;IF(N(G1607)&lt;=0,"Lipsește cantitatea. ","")&amp;IF(I1607&lt;&gt;"Da","Neconfirmat de beneficiar. ","")&amp;IF(AND(C1607&lt;&gt;"",D1607&lt;&gt;""),IF(AND(INDEX(Deviz!$H$5:$H$204,MATCH(C1607,Deviz!$B$5:$B$204,0))="Suplimentar",INDEX(Deviz!$I$5:$I$204,MATCH(C1607,Deviz!$B$5:$B$204,0))&lt;&gt;"Da"),"Suplimentar neaprobat. ",""),"")))</f>
        <v/>
      </c>
    </row>
    <row r="1608" spans="1:11" x14ac:dyDescent="0.2">
      <c r="A1608" s="1" t="str">
        <f>IF(B1608="","",B1608&amp;"|"&amp;COUNTIF(INDEX($B:$B,5):B1608,B1608))</f>
        <v/>
      </c>
      <c r="B1608" s="20"/>
      <c r="C1608" s="20"/>
      <c r="D1608" s="21" t="str">
        <f>IF(C1608="","",IFERROR(INDEX(Deviz!$C$5:$C$204,MATCH(C1608,Deviz!$B$5:$B$204,0)),""))</f>
        <v/>
      </c>
      <c r="E1608" s="22" t="str">
        <f>IF(C1608="","",IFERROR(INDEX(Deviz!$D$5:$D$204,MATCH(C1608,Deviz!$B$5:$B$204,0)),""))</f>
        <v/>
      </c>
      <c r="F1608" s="23" t="str">
        <f>IF(C1608="","",IFERROR(INDEX(Deviz!$F$5:$F$204,MATCH(C1608,Deviz!$B$5:$B$204,0)),""))</f>
        <v/>
      </c>
      <c r="G1608" s="24"/>
      <c r="H1608" s="23" t="str">
        <f t="shared" si="25"/>
        <v/>
      </c>
      <c r="I1608" s="20"/>
      <c r="J1608" s="25"/>
      <c r="K1608" s="26" t="str">
        <f>IF(B1608="","",TRIM(IF(AND(C1608&lt;&gt;"",D1608=""),"Cod inexistent în deviz. ","")&amp;IF(N(G1608)&lt;=0,"Lipsește cantitatea. ","")&amp;IF(I1608&lt;&gt;"Da","Neconfirmat de beneficiar. ","")&amp;IF(AND(C1608&lt;&gt;"",D1608&lt;&gt;""),IF(AND(INDEX(Deviz!$H$5:$H$204,MATCH(C1608,Deviz!$B$5:$B$204,0))="Suplimentar",INDEX(Deviz!$I$5:$I$204,MATCH(C1608,Deviz!$B$5:$B$204,0))&lt;&gt;"Da"),"Suplimentar neaprobat. ",""),"")))</f>
        <v/>
      </c>
    </row>
    <row r="1609" spans="1:11" x14ac:dyDescent="0.2">
      <c r="A1609" s="1" t="str">
        <f>IF(B1609="","",B1609&amp;"|"&amp;COUNTIF(INDEX($B:$B,5):B1609,B1609))</f>
        <v/>
      </c>
      <c r="B1609" s="20"/>
      <c r="C1609" s="20"/>
      <c r="D1609" s="21" t="str">
        <f>IF(C1609="","",IFERROR(INDEX(Deviz!$C$5:$C$204,MATCH(C1609,Deviz!$B$5:$B$204,0)),""))</f>
        <v/>
      </c>
      <c r="E1609" s="22" t="str">
        <f>IF(C1609="","",IFERROR(INDEX(Deviz!$D$5:$D$204,MATCH(C1609,Deviz!$B$5:$B$204,0)),""))</f>
        <v/>
      </c>
      <c r="F1609" s="23" t="str">
        <f>IF(C1609="","",IFERROR(INDEX(Deviz!$F$5:$F$204,MATCH(C1609,Deviz!$B$5:$B$204,0)),""))</f>
        <v/>
      </c>
      <c r="G1609" s="24"/>
      <c r="H1609" s="23" t="str">
        <f t="shared" si="25"/>
        <v/>
      </c>
      <c r="I1609" s="20"/>
      <c r="J1609" s="25"/>
      <c r="K1609" s="26" t="str">
        <f>IF(B1609="","",TRIM(IF(AND(C1609&lt;&gt;"",D1609=""),"Cod inexistent în deviz. ","")&amp;IF(N(G1609)&lt;=0,"Lipsește cantitatea. ","")&amp;IF(I1609&lt;&gt;"Da","Neconfirmat de beneficiar. ","")&amp;IF(AND(C1609&lt;&gt;"",D1609&lt;&gt;""),IF(AND(INDEX(Deviz!$H$5:$H$204,MATCH(C1609,Deviz!$B$5:$B$204,0))="Suplimentar",INDEX(Deviz!$I$5:$I$204,MATCH(C1609,Deviz!$B$5:$B$204,0))&lt;&gt;"Da"),"Suplimentar neaprobat. ",""),"")))</f>
        <v/>
      </c>
    </row>
    <row r="1610" spans="1:11" x14ac:dyDescent="0.2">
      <c r="A1610" s="1" t="str">
        <f>IF(B1610="","",B1610&amp;"|"&amp;COUNTIF(INDEX($B:$B,5):B1610,B1610))</f>
        <v/>
      </c>
      <c r="B1610" s="20"/>
      <c r="C1610" s="20"/>
      <c r="D1610" s="21" t="str">
        <f>IF(C1610="","",IFERROR(INDEX(Deviz!$C$5:$C$204,MATCH(C1610,Deviz!$B$5:$B$204,0)),""))</f>
        <v/>
      </c>
      <c r="E1610" s="22" t="str">
        <f>IF(C1610="","",IFERROR(INDEX(Deviz!$D$5:$D$204,MATCH(C1610,Deviz!$B$5:$B$204,0)),""))</f>
        <v/>
      </c>
      <c r="F1610" s="23" t="str">
        <f>IF(C1610="","",IFERROR(INDEX(Deviz!$F$5:$F$204,MATCH(C1610,Deviz!$B$5:$B$204,0)),""))</f>
        <v/>
      </c>
      <c r="G1610" s="24"/>
      <c r="H1610" s="23" t="str">
        <f t="shared" si="25"/>
        <v/>
      </c>
      <c r="I1610" s="20"/>
      <c r="J1610" s="25"/>
      <c r="K1610" s="26" t="str">
        <f>IF(B1610="","",TRIM(IF(AND(C1610&lt;&gt;"",D1610=""),"Cod inexistent în deviz. ","")&amp;IF(N(G1610)&lt;=0,"Lipsește cantitatea. ","")&amp;IF(I1610&lt;&gt;"Da","Neconfirmat de beneficiar. ","")&amp;IF(AND(C1610&lt;&gt;"",D1610&lt;&gt;""),IF(AND(INDEX(Deviz!$H$5:$H$204,MATCH(C1610,Deviz!$B$5:$B$204,0))="Suplimentar",INDEX(Deviz!$I$5:$I$204,MATCH(C1610,Deviz!$B$5:$B$204,0))&lt;&gt;"Da"),"Suplimentar neaprobat. ",""),"")))</f>
        <v/>
      </c>
    </row>
    <row r="1611" spans="1:11" x14ac:dyDescent="0.2">
      <c r="A1611" s="1" t="str">
        <f>IF(B1611="","",B1611&amp;"|"&amp;COUNTIF(INDEX($B:$B,5):B1611,B1611))</f>
        <v/>
      </c>
      <c r="B1611" s="20"/>
      <c r="C1611" s="20"/>
      <c r="D1611" s="21" t="str">
        <f>IF(C1611="","",IFERROR(INDEX(Deviz!$C$5:$C$204,MATCH(C1611,Deviz!$B$5:$B$204,0)),""))</f>
        <v/>
      </c>
      <c r="E1611" s="22" t="str">
        <f>IF(C1611="","",IFERROR(INDEX(Deviz!$D$5:$D$204,MATCH(C1611,Deviz!$B$5:$B$204,0)),""))</f>
        <v/>
      </c>
      <c r="F1611" s="23" t="str">
        <f>IF(C1611="","",IFERROR(INDEX(Deviz!$F$5:$F$204,MATCH(C1611,Deviz!$B$5:$B$204,0)),""))</f>
        <v/>
      </c>
      <c r="G1611" s="24"/>
      <c r="H1611" s="23" t="str">
        <f t="shared" si="25"/>
        <v/>
      </c>
      <c r="I1611" s="20"/>
      <c r="J1611" s="25"/>
      <c r="K1611" s="26" t="str">
        <f>IF(B1611="","",TRIM(IF(AND(C1611&lt;&gt;"",D1611=""),"Cod inexistent în deviz. ","")&amp;IF(N(G1611)&lt;=0,"Lipsește cantitatea. ","")&amp;IF(I1611&lt;&gt;"Da","Neconfirmat de beneficiar. ","")&amp;IF(AND(C1611&lt;&gt;"",D1611&lt;&gt;""),IF(AND(INDEX(Deviz!$H$5:$H$204,MATCH(C1611,Deviz!$B$5:$B$204,0))="Suplimentar",INDEX(Deviz!$I$5:$I$204,MATCH(C1611,Deviz!$B$5:$B$204,0))&lt;&gt;"Da"),"Suplimentar neaprobat. ",""),"")))</f>
        <v/>
      </c>
    </row>
    <row r="1612" spans="1:11" x14ac:dyDescent="0.2">
      <c r="A1612" s="1" t="str">
        <f>IF(B1612="","",B1612&amp;"|"&amp;COUNTIF(INDEX($B:$B,5):B1612,B1612))</f>
        <v/>
      </c>
      <c r="B1612" s="20"/>
      <c r="C1612" s="20"/>
      <c r="D1612" s="21" t="str">
        <f>IF(C1612="","",IFERROR(INDEX(Deviz!$C$5:$C$204,MATCH(C1612,Deviz!$B$5:$B$204,0)),""))</f>
        <v/>
      </c>
      <c r="E1612" s="22" t="str">
        <f>IF(C1612="","",IFERROR(INDEX(Deviz!$D$5:$D$204,MATCH(C1612,Deviz!$B$5:$B$204,0)),""))</f>
        <v/>
      </c>
      <c r="F1612" s="23" t="str">
        <f>IF(C1612="","",IFERROR(INDEX(Deviz!$F$5:$F$204,MATCH(C1612,Deviz!$B$5:$B$204,0)),""))</f>
        <v/>
      </c>
      <c r="G1612" s="24"/>
      <c r="H1612" s="23" t="str">
        <f t="shared" si="25"/>
        <v/>
      </c>
      <c r="I1612" s="20"/>
      <c r="J1612" s="25"/>
      <c r="K1612" s="26" t="str">
        <f>IF(B1612="","",TRIM(IF(AND(C1612&lt;&gt;"",D1612=""),"Cod inexistent în deviz. ","")&amp;IF(N(G1612)&lt;=0,"Lipsește cantitatea. ","")&amp;IF(I1612&lt;&gt;"Da","Neconfirmat de beneficiar. ","")&amp;IF(AND(C1612&lt;&gt;"",D1612&lt;&gt;""),IF(AND(INDEX(Deviz!$H$5:$H$204,MATCH(C1612,Deviz!$B$5:$B$204,0))="Suplimentar",INDEX(Deviz!$I$5:$I$204,MATCH(C1612,Deviz!$B$5:$B$204,0))&lt;&gt;"Da"),"Suplimentar neaprobat. ",""),"")))</f>
        <v/>
      </c>
    </row>
    <row r="1613" spans="1:11" x14ac:dyDescent="0.2">
      <c r="A1613" s="1" t="str">
        <f>IF(B1613="","",B1613&amp;"|"&amp;COUNTIF(INDEX($B:$B,5):B1613,B1613))</f>
        <v/>
      </c>
      <c r="B1613" s="20"/>
      <c r="C1613" s="20"/>
      <c r="D1613" s="21" t="str">
        <f>IF(C1613="","",IFERROR(INDEX(Deviz!$C$5:$C$204,MATCH(C1613,Deviz!$B$5:$B$204,0)),""))</f>
        <v/>
      </c>
      <c r="E1613" s="22" t="str">
        <f>IF(C1613="","",IFERROR(INDEX(Deviz!$D$5:$D$204,MATCH(C1613,Deviz!$B$5:$B$204,0)),""))</f>
        <v/>
      </c>
      <c r="F1613" s="23" t="str">
        <f>IF(C1613="","",IFERROR(INDEX(Deviz!$F$5:$F$204,MATCH(C1613,Deviz!$B$5:$B$204,0)),""))</f>
        <v/>
      </c>
      <c r="G1613" s="24"/>
      <c r="H1613" s="23" t="str">
        <f t="shared" si="25"/>
        <v/>
      </c>
      <c r="I1613" s="20"/>
      <c r="J1613" s="25"/>
      <c r="K1613" s="26" t="str">
        <f>IF(B1613="","",TRIM(IF(AND(C1613&lt;&gt;"",D1613=""),"Cod inexistent în deviz. ","")&amp;IF(N(G1613)&lt;=0,"Lipsește cantitatea. ","")&amp;IF(I1613&lt;&gt;"Da","Neconfirmat de beneficiar. ","")&amp;IF(AND(C1613&lt;&gt;"",D1613&lt;&gt;""),IF(AND(INDEX(Deviz!$H$5:$H$204,MATCH(C1613,Deviz!$B$5:$B$204,0))="Suplimentar",INDEX(Deviz!$I$5:$I$204,MATCH(C1613,Deviz!$B$5:$B$204,0))&lt;&gt;"Da"),"Suplimentar neaprobat. ",""),"")))</f>
        <v/>
      </c>
    </row>
    <row r="1614" spans="1:11" x14ac:dyDescent="0.2">
      <c r="A1614" s="1" t="str">
        <f>IF(B1614="","",B1614&amp;"|"&amp;COUNTIF(INDEX($B:$B,5):B1614,B1614))</f>
        <v/>
      </c>
      <c r="B1614" s="20"/>
      <c r="C1614" s="20"/>
      <c r="D1614" s="21" t="str">
        <f>IF(C1614="","",IFERROR(INDEX(Deviz!$C$5:$C$204,MATCH(C1614,Deviz!$B$5:$B$204,0)),""))</f>
        <v/>
      </c>
      <c r="E1614" s="22" t="str">
        <f>IF(C1614="","",IFERROR(INDEX(Deviz!$D$5:$D$204,MATCH(C1614,Deviz!$B$5:$B$204,0)),""))</f>
        <v/>
      </c>
      <c r="F1614" s="23" t="str">
        <f>IF(C1614="","",IFERROR(INDEX(Deviz!$F$5:$F$204,MATCH(C1614,Deviz!$B$5:$B$204,0)),""))</f>
        <v/>
      </c>
      <c r="G1614" s="24"/>
      <c r="H1614" s="23" t="str">
        <f t="shared" si="25"/>
        <v/>
      </c>
      <c r="I1614" s="20"/>
      <c r="J1614" s="25"/>
      <c r="K1614" s="26" t="str">
        <f>IF(B1614="","",TRIM(IF(AND(C1614&lt;&gt;"",D1614=""),"Cod inexistent în deviz. ","")&amp;IF(N(G1614)&lt;=0,"Lipsește cantitatea. ","")&amp;IF(I1614&lt;&gt;"Da","Neconfirmat de beneficiar. ","")&amp;IF(AND(C1614&lt;&gt;"",D1614&lt;&gt;""),IF(AND(INDEX(Deviz!$H$5:$H$204,MATCH(C1614,Deviz!$B$5:$B$204,0))="Suplimentar",INDEX(Deviz!$I$5:$I$204,MATCH(C1614,Deviz!$B$5:$B$204,0))&lt;&gt;"Da"),"Suplimentar neaprobat. ",""),"")))</f>
        <v/>
      </c>
    </row>
    <row r="1615" spans="1:11" x14ac:dyDescent="0.2">
      <c r="A1615" s="1" t="str">
        <f>IF(B1615="","",B1615&amp;"|"&amp;COUNTIF(INDEX($B:$B,5):B1615,B1615))</f>
        <v/>
      </c>
      <c r="B1615" s="20"/>
      <c r="C1615" s="20"/>
      <c r="D1615" s="21" t="str">
        <f>IF(C1615="","",IFERROR(INDEX(Deviz!$C$5:$C$204,MATCH(C1615,Deviz!$B$5:$B$204,0)),""))</f>
        <v/>
      </c>
      <c r="E1615" s="22" t="str">
        <f>IF(C1615="","",IFERROR(INDEX(Deviz!$D$5:$D$204,MATCH(C1615,Deviz!$B$5:$B$204,0)),""))</f>
        <v/>
      </c>
      <c r="F1615" s="23" t="str">
        <f>IF(C1615="","",IFERROR(INDEX(Deviz!$F$5:$F$204,MATCH(C1615,Deviz!$B$5:$B$204,0)),""))</f>
        <v/>
      </c>
      <c r="G1615" s="24"/>
      <c r="H1615" s="23" t="str">
        <f t="shared" si="25"/>
        <v/>
      </c>
      <c r="I1615" s="20"/>
      <c r="J1615" s="25"/>
      <c r="K1615" s="26" t="str">
        <f>IF(B1615="","",TRIM(IF(AND(C1615&lt;&gt;"",D1615=""),"Cod inexistent în deviz. ","")&amp;IF(N(G1615)&lt;=0,"Lipsește cantitatea. ","")&amp;IF(I1615&lt;&gt;"Da","Neconfirmat de beneficiar. ","")&amp;IF(AND(C1615&lt;&gt;"",D1615&lt;&gt;""),IF(AND(INDEX(Deviz!$H$5:$H$204,MATCH(C1615,Deviz!$B$5:$B$204,0))="Suplimentar",INDEX(Deviz!$I$5:$I$204,MATCH(C1615,Deviz!$B$5:$B$204,0))&lt;&gt;"Da"),"Suplimentar neaprobat. ",""),"")))</f>
        <v/>
      </c>
    </row>
    <row r="1616" spans="1:11" x14ac:dyDescent="0.2">
      <c r="A1616" s="1" t="str">
        <f>IF(B1616="","",B1616&amp;"|"&amp;COUNTIF(INDEX($B:$B,5):B1616,B1616))</f>
        <v/>
      </c>
      <c r="B1616" s="20"/>
      <c r="C1616" s="20"/>
      <c r="D1616" s="21" t="str">
        <f>IF(C1616="","",IFERROR(INDEX(Deviz!$C$5:$C$204,MATCH(C1616,Deviz!$B$5:$B$204,0)),""))</f>
        <v/>
      </c>
      <c r="E1616" s="22" t="str">
        <f>IF(C1616="","",IFERROR(INDEX(Deviz!$D$5:$D$204,MATCH(C1616,Deviz!$B$5:$B$204,0)),""))</f>
        <v/>
      </c>
      <c r="F1616" s="23" t="str">
        <f>IF(C1616="","",IFERROR(INDEX(Deviz!$F$5:$F$204,MATCH(C1616,Deviz!$B$5:$B$204,0)),""))</f>
        <v/>
      </c>
      <c r="G1616" s="24"/>
      <c r="H1616" s="23" t="str">
        <f t="shared" si="25"/>
        <v/>
      </c>
      <c r="I1616" s="20"/>
      <c r="J1616" s="25"/>
      <c r="K1616" s="26" t="str">
        <f>IF(B1616="","",TRIM(IF(AND(C1616&lt;&gt;"",D1616=""),"Cod inexistent în deviz. ","")&amp;IF(N(G1616)&lt;=0,"Lipsește cantitatea. ","")&amp;IF(I1616&lt;&gt;"Da","Neconfirmat de beneficiar. ","")&amp;IF(AND(C1616&lt;&gt;"",D1616&lt;&gt;""),IF(AND(INDEX(Deviz!$H$5:$H$204,MATCH(C1616,Deviz!$B$5:$B$204,0))="Suplimentar",INDEX(Deviz!$I$5:$I$204,MATCH(C1616,Deviz!$B$5:$B$204,0))&lt;&gt;"Da"),"Suplimentar neaprobat. ",""),"")))</f>
        <v/>
      </c>
    </row>
    <row r="1617" spans="1:11" x14ac:dyDescent="0.2">
      <c r="A1617" s="1" t="str">
        <f>IF(B1617="","",B1617&amp;"|"&amp;COUNTIF(INDEX($B:$B,5):B1617,B1617))</f>
        <v/>
      </c>
      <c r="B1617" s="20"/>
      <c r="C1617" s="20"/>
      <c r="D1617" s="21" t="str">
        <f>IF(C1617="","",IFERROR(INDEX(Deviz!$C$5:$C$204,MATCH(C1617,Deviz!$B$5:$B$204,0)),""))</f>
        <v/>
      </c>
      <c r="E1617" s="22" t="str">
        <f>IF(C1617="","",IFERROR(INDEX(Deviz!$D$5:$D$204,MATCH(C1617,Deviz!$B$5:$B$204,0)),""))</f>
        <v/>
      </c>
      <c r="F1617" s="23" t="str">
        <f>IF(C1617="","",IFERROR(INDEX(Deviz!$F$5:$F$204,MATCH(C1617,Deviz!$B$5:$B$204,0)),""))</f>
        <v/>
      </c>
      <c r="G1617" s="24"/>
      <c r="H1617" s="23" t="str">
        <f t="shared" si="25"/>
        <v/>
      </c>
      <c r="I1617" s="20"/>
      <c r="J1617" s="25"/>
      <c r="K1617" s="26" t="str">
        <f>IF(B1617="","",TRIM(IF(AND(C1617&lt;&gt;"",D1617=""),"Cod inexistent în deviz. ","")&amp;IF(N(G1617)&lt;=0,"Lipsește cantitatea. ","")&amp;IF(I1617&lt;&gt;"Da","Neconfirmat de beneficiar. ","")&amp;IF(AND(C1617&lt;&gt;"",D1617&lt;&gt;""),IF(AND(INDEX(Deviz!$H$5:$H$204,MATCH(C1617,Deviz!$B$5:$B$204,0))="Suplimentar",INDEX(Deviz!$I$5:$I$204,MATCH(C1617,Deviz!$B$5:$B$204,0))&lt;&gt;"Da"),"Suplimentar neaprobat. ",""),"")))</f>
        <v/>
      </c>
    </row>
    <row r="1618" spans="1:11" x14ac:dyDescent="0.2">
      <c r="A1618" s="1" t="str">
        <f>IF(B1618="","",B1618&amp;"|"&amp;COUNTIF(INDEX($B:$B,5):B1618,B1618))</f>
        <v/>
      </c>
      <c r="B1618" s="20"/>
      <c r="C1618" s="20"/>
      <c r="D1618" s="21" t="str">
        <f>IF(C1618="","",IFERROR(INDEX(Deviz!$C$5:$C$204,MATCH(C1618,Deviz!$B$5:$B$204,0)),""))</f>
        <v/>
      </c>
      <c r="E1618" s="22" t="str">
        <f>IF(C1618="","",IFERROR(INDEX(Deviz!$D$5:$D$204,MATCH(C1618,Deviz!$B$5:$B$204,0)),""))</f>
        <v/>
      </c>
      <c r="F1618" s="23" t="str">
        <f>IF(C1618="","",IFERROR(INDEX(Deviz!$F$5:$F$204,MATCH(C1618,Deviz!$B$5:$B$204,0)),""))</f>
        <v/>
      </c>
      <c r="G1618" s="24"/>
      <c r="H1618" s="23" t="str">
        <f t="shared" si="25"/>
        <v/>
      </c>
      <c r="I1618" s="20"/>
      <c r="J1618" s="25"/>
      <c r="K1618" s="26" t="str">
        <f>IF(B1618="","",TRIM(IF(AND(C1618&lt;&gt;"",D1618=""),"Cod inexistent în deviz. ","")&amp;IF(N(G1618)&lt;=0,"Lipsește cantitatea. ","")&amp;IF(I1618&lt;&gt;"Da","Neconfirmat de beneficiar. ","")&amp;IF(AND(C1618&lt;&gt;"",D1618&lt;&gt;""),IF(AND(INDEX(Deviz!$H$5:$H$204,MATCH(C1618,Deviz!$B$5:$B$204,0))="Suplimentar",INDEX(Deviz!$I$5:$I$204,MATCH(C1618,Deviz!$B$5:$B$204,0))&lt;&gt;"Da"),"Suplimentar neaprobat. ",""),"")))</f>
        <v/>
      </c>
    </row>
    <row r="1619" spans="1:11" x14ac:dyDescent="0.2">
      <c r="A1619" s="1" t="str">
        <f>IF(B1619="","",B1619&amp;"|"&amp;COUNTIF(INDEX($B:$B,5):B1619,B1619))</f>
        <v/>
      </c>
      <c r="B1619" s="20"/>
      <c r="C1619" s="20"/>
      <c r="D1619" s="21" t="str">
        <f>IF(C1619="","",IFERROR(INDEX(Deviz!$C$5:$C$204,MATCH(C1619,Deviz!$B$5:$B$204,0)),""))</f>
        <v/>
      </c>
      <c r="E1619" s="22" t="str">
        <f>IF(C1619="","",IFERROR(INDEX(Deviz!$D$5:$D$204,MATCH(C1619,Deviz!$B$5:$B$204,0)),""))</f>
        <v/>
      </c>
      <c r="F1619" s="23" t="str">
        <f>IF(C1619="","",IFERROR(INDEX(Deviz!$F$5:$F$204,MATCH(C1619,Deviz!$B$5:$B$204,0)),""))</f>
        <v/>
      </c>
      <c r="G1619" s="24"/>
      <c r="H1619" s="23" t="str">
        <f t="shared" si="25"/>
        <v/>
      </c>
      <c r="I1619" s="20"/>
      <c r="J1619" s="25"/>
      <c r="K1619" s="26" t="str">
        <f>IF(B1619="","",TRIM(IF(AND(C1619&lt;&gt;"",D1619=""),"Cod inexistent în deviz. ","")&amp;IF(N(G1619)&lt;=0,"Lipsește cantitatea. ","")&amp;IF(I1619&lt;&gt;"Da","Neconfirmat de beneficiar. ","")&amp;IF(AND(C1619&lt;&gt;"",D1619&lt;&gt;""),IF(AND(INDEX(Deviz!$H$5:$H$204,MATCH(C1619,Deviz!$B$5:$B$204,0))="Suplimentar",INDEX(Deviz!$I$5:$I$204,MATCH(C1619,Deviz!$B$5:$B$204,0))&lt;&gt;"Da"),"Suplimentar neaprobat. ",""),"")))</f>
        <v/>
      </c>
    </row>
    <row r="1620" spans="1:11" x14ac:dyDescent="0.2">
      <c r="A1620" s="1" t="str">
        <f>IF(B1620="","",B1620&amp;"|"&amp;COUNTIF(INDEX($B:$B,5):B1620,B1620))</f>
        <v/>
      </c>
      <c r="B1620" s="20"/>
      <c r="C1620" s="20"/>
      <c r="D1620" s="21" t="str">
        <f>IF(C1620="","",IFERROR(INDEX(Deviz!$C$5:$C$204,MATCH(C1620,Deviz!$B$5:$B$204,0)),""))</f>
        <v/>
      </c>
      <c r="E1620" s="22" t="str">
        <f>IF(C1620="","",IFERROR(INDEX(Deviz!$D$5:$D$204,MATCH(C1620,Deviz!$B$5:$B$204,0)),""))</f>
        <v/>
      </c>
      <c r="F1620" s="23" t="str">
        <f>IF(C1620="","",IFERROR(INDEX(Deviz!$F$5:$F$204,MATCH(C1620,Deviz!$B$5:$B$204,0)),""))</f>
        <v/>
      </c>
      <c r="G1620" s="24"/>
      <c r="H1620" s="23" t="str">
        <f t="shared" si="25"/>
        <v/>
      </c>
      <c r="I1620" s="20"/>
      <c r="J1620" s="25"/>
      <c r="K1620" s="26" t="str">
        <f>IF(B1620="","",TRIM(IF(AND(C1620&lt;&gt;"",D1620=""),"Cod inexistent în deviz. ","")&amp;IF(N(G1620)&lt;=0,"Lipsește cantitatea. ","")&amp;IF(I1620&lt;&gt;"Da","Neconfirmat de beneficiar. ","")&amp;IF(AND(C1620&lt;&gt;"",D1620&lt;&gt;""),IF(AND(INDEX(Deviz!$H$5:$H$204,MATCH(C1620,Deviz!$B$5:$B$204,0))="Suplimentar",INDEX(Deviz!$I$5:$I$204,MATCH(C1620,Deviz!$B$5:$B$204,0))&lt;&gt;"Da"),"Suplimentar neaprobat. ",""),"")))</f>
        <v/>
      </c>
    </row>
    <row r="1621" spans="1:11" x14ac:dyDescent="0.2">
      <c r="A1621" s="1" t="str">
        <f>IF(B1621="","",B1621&amp;"|"&amp;COUNTIF(INDEX($B:$B,5):B1621,B1621))</f>
        <v/>
      </c>
      <c r="B1621" s="20"/>
      <c r="C1621" s="20"/>
      <c r="D1621" s="21" t="str">
        <f>IF(C1621="","",IFERROR(INDEX(Deviz!$C$5:$C$204,MATCH(C1621,Deviz!$B$5:$B$204,0)),""))</f>
        <v/>
      </c>
      <c r="E1621" s="22" t="str">
        <f>IF(C1621="","",IFERROR(INDEX(Deviz!$D$5:$D$204,MATCH(C1621,Deviz!$B$5:$B$204,0)),""))</f>
        <v/>
      </c>
      <c r="F1621" s="23" t="str">
        <f>IF(C1621="","",IFERROR(INDEX(Deviz!$F$5:$F$204,MATCH(C1621,Deviz!$B$5:$B$204,0)),""))</f>
        <v/>
      </c>
      <c r="G1621" s="24"/>
      <c r="H1621" s="23" t="str">
        <f t="shared" si="25"/>
        <v/>
      </c>
      <c r="I1621" s="20"/>
      <c r="J1621" s="25"/>
      <c r="K1621" s="26" t="str">
        <f>IF(B1621="","",TRIM(IF(AND(C1621&lt;&gt;"",D1621=""),"Cod inexistent în deviz. ","")&amp;IF(N(G1621)&lt;=0,"Lipsește cantitatea. ","")&amp;IF(I1621&lt;&gt;"Da","Neconfirmat de beneficiar. ","")&amp;IF(AND(C1621&lt;&gt;"",D1621&lt;&gt;""),IF(AND(INDEX(Deviz!$H$5:$H$204,MATCH(C1621,Deviz!$B$5:$B$204,0))="Suplimentar",INDEX(Deviz!$I$5:$I$204,MATCH(C1621,Deviz!$B$5:$B$204,0))&lt;&gt;"Da"),"Suplimentar neaprobat. ",""),"")))</f>
        <v/>
      </c>
    </row>
    <row r="1622" spans="1:11" x14ac:dyDescent="0.2">
      <c r="A1622" s="1" t="str">
        <f>IF(B1622="","",B1622&amp;"|"&amp;COUNTIF(INDEX($B:$B,5):B1622,B1622))</f>
        <v/>
      </c>
      <c r="B1622" s="20"/>
      <c r="C1622" s="20"/>
      <c r="D1622" s="21" t="str">
        <f>IF(C1622="","",IFERROR(INDEX(Deviz!$C$5:$C$204,MATCH(C1622,Deviz!$B$5:$B$204,0)),""))</f>
        <v/>
      </c>
      <c r="E1622" s="22" t="str">
        <f>IF(C1622="","",IFERROR(INDEX(Deviz!$D$5:$D$204,MATCH(C1622,Deviz!$B$5:$B$204,0)),""))</f>
        <v/>
      </c>
      <c r="F1622" s="23" t="str">
        <f>IF(C1622="","",IFERROR(INDEX(Deviz!$F$5:$F$204,MATCH(C1622,Deviz!$B$5:$B$204,0)),""))</f>
        <v/>
      </c>
      <c r="G1622" s="24"/>
      <c r="H1622" s="23" t="str">
        <f t="shared" si="25"/>
        <v/>
      </c>
      <c r="I1622" s="20"/>
      <c r="J1622" s="25"/>
      <c r="K1622" s="26" t="str">
        <f>IF(B1622="","",TRIM(IF(AND(C1622&lt;&gt;"",D1622=""),"Cod inexistent în deviz. ","")&amp;IF(N(G1622)&lt;=0,"Lipsește cantitatea. ","")&amp;IF(I1622&lt;&gt;"Da","Neconfirmat de beneficiar. ","")&amp;IF(AND(C1622&lt;&gt;"",D1622&lt;&gt;""),IF(AND(INDEX(Deviz!$H$5:$H$204,MATCH(C1622,Deviz!$B$5:$B$204,0))="Suplimentar",INDEX(Deviz!$I$5:$I$204,MATCH(C1622,Deviz!$B$5:$B$204,0))&lt;&gt;"Da"),"Suplimentar neaprobat. ",""),"")))</f>
        <v/>
      </c>
    </row>
    <row r="1623" spans="1:11" x14ac:dyDescent="0.2">
      <c r="A1623" s="1" t="str">
        <f>IF(B1623="","",B1623&amp;"|"&amp;COUNTIF(INDEX($B:$B,5):B1623,B1623))</f>
        <v/>
      </c>
      <c r="B1623" s="20"/>
      <c r="C1623" s="20"/>
      <c r="D1623" s="21" t="str">
        <f>IF(C1623="","",IFERROR(INDEX(Deviz!$C$5:$C$204,MATCH(C1623,Deviz!$B$5:$B$204,0)),""))</f>
        <v/>
      </c>
      <c r="E1623" s="22" t="str">
        <f>IF(C1623="","",IFERROR(INDEX(Deviz!$D$5:$D$204,MATCH(C1623,Deviz!$B$5:$B$204,0)),""))</f>
        <v/>
      </c>
      <c r="F1623" s="23" t="str">
        <f>IF(C1623="","",IFERROR(INDEX(Deviz!$F$5:$F$204,MATCH(C1623,Deviz!$B$5:$B$204,0)),""))</f>
        <v/>
      </c>
      <c r="G1623" s="24"/>
      <c r="H1623" s="23" t="str">
        <f t="shared" si="25"/>
        <v/>
      </c>
      <c r="I1623" s="20"/>
      <c r="J1623" s="25"/>
      <c r="K1623" s="26" t="str">
        <f>IF(B1623="","",TRIM(IF(AND(C1623&lt;&gt;"",D1623=""),"Cod inexistent în deviz. ","")&amp;IF(N(G1623)&lt;=0,"Lipsește cantitatea. ","")&amp;IF(I1623&lt;&gt;"Da","Neconfirmat de beneficiar. ","")&amp;IF(AND(C1623&lt;&gt;"",D1623&lt;&gt;""),IF(AND(INDEX(Deviz!$H$5:$H$204,MATCH(C1623,Deviz!$B$5:$B$204,0))="Suplimentar",INDEX(Deviz!$I$5:$I$204,MATCH(C1623,Deviz!$B$5:$B$204,0))&lt;&gt;"Da"),"Suplimentar neaprobat. ",""),"")))</f>
        <v/>
      </c>
    </row>
    <row r="1624" spans="1:11" x14ac:dyDescent="0.2">
      <c r="A1624" s="1" t="str">
        <f>IF(B1624="","",B1624&amp;"|"&amp;COUNTIF(INDEX($B:$B,5):B1624,B1624))</f>
        <v/>
      </c>
      <c r="B1624" s="20"/>
      <c r="C1624" s="20"/>
      <c r="D1624" s="21" t="str">
        <f>IF(C1624="","",IFERROR(INDEX(Deviz!$C$5:$C$204,MATCH(C1624,Deviz!$B$5:$B$204,0)),""))</f>
        <v/>
      </c>
      <c r="E1624" s="22" t="str">
        <f>IF(C1624="","",IFERROR(INDEX(Deviz!$D$5:$D$204,MATCH(C1624,Deviz!$B$5:$B$204,0)),""))</f>
        <v/>
      </c>
      <c r="F1624" s="23" t="str">
        <f>IF(C1624="","",IFERROR(INDEX(Deviz!$F$5:$F$204,MATCH(C1624,Deviz!$B$5:$B$204,0)),""))</f>
        <v/>
      </c>
      <c r="G1624" s="24"/>
      <c r="H1624" s="23" t="str">
        <f t="shared" si="25"/>
        <v/>
      </c>
      <c r="I1624" s="20"/>
      <c r="J1624" s="25"/>
      <c r="K1624" s="26" t="str">
        <f>IF(B1624="","",TRIM(IF(AND(C1624&lt;&gt;"",D1624=""),"Cod inexistent în deviz. ","")&amp;IF(N(G1624)&lt;=0,"Lipsește cantitatea. ","")&amp;IF(I1624&lt;&gt;"Da","Neconfirmat de beneficiar. ","")&amp;IF(AND(C1624&lt;&gt;"",D1624&lt;&gt;""),IF(AND(INDEX(Deviz!$H$5:$H$204,MATCH(C1624,Deviz!$B$5:$B$204,0))="Suplimentar",INDEX(Deviz!$I$5:$I$204,MATCH(C1624,Deviz!$B$5:$B$204,0))&lt;&gt;"Da"),"Suplimentar neaprobat. ",""),"")))</f>
        <v/>
      </c>
    </row>
    <row r="1625" spans="1:11" x14ac:dyDescent="0.2">
      <c r="A1625" s="1" t="str">
        <f>IF(B1625="","",B1625&amp;"|"&amp;COUNTIF(INDEX($B:$B,5):B1625,B1625))</f>
        <v/>
      </c>
      <c r="B1625" s="20"/>
      <c r="C1625" s="20"/>
      <c r="D1625" s="21" t="str">
        <f>IF(C1625="","",IFERROR(INDEX(Deviz!$C$5:$C$204,MATCH(C1625,Deviz!$B$5:$B$204,0)),""))</f>
        <v/>
      </c>
      <c r="E1625" s="22" t="str">
        <f>IF(C1625="","",IFERROR(INDEX(Deviz!$D$5:$D$204,MATCH(C1625,Deviz!$B$5:$B$204,0)),""))</f>
        <v/>
      </c>
      <c r="F1625" s="23" t="str">
        <f>IF(C1625="","",IFERROR(INDEX(Deviz!$F$5:$F$204,MATCH(C1625,Deviz!$B$5:$B$204,0)),""))</f>
        <v/>
      </c>
      <c r="G1625" s="24"/>
      <c r="H1625" s="23" t="str">
        <f t="shared" si="25"/>
        <v/>
      </c>
      <c r="I1625" s="20"/>
      <c r="J1625" s="25"/>
      <c r="K1625" s="26" t="str">
        <f>IF(B1625="","",TRIM(IF(AND(C1625&lt;&gt;"",D1625=""),"Cod inexistent în deviz. ","")&amp;IF(N(G1625)&lt;=0,"Lipsește cantitatea. ","")&amp;IF(I1625&lt;&gt;"Da","Neconfirmat de beneficiar. ","")&amp;IF(AND(C1625&lt;&gt;"",D1625&lt;&gt;""),IF(AND(INDEX(Deviz!$H$5:$H$204,MATCH(C1625,Deviz!$B$5:$B$204,0))="Suplimentar",INDEX(Deviz!$I$5:$I$204,MATCH(C1625,Deviz!$B$5:$B$204,0))&lt;&gt;"Da"),"Suplimentar neaprobat. ",""),"")))</f>
        <v/>
      </c>
    </row>
    <row r="1626" spans="1:11" x14ac:dyDescent="0.2">
      <c r="A1626" s="1" t="str">
        <f>IF(B1626="","",B1626&amp;"|"&amp;COUNTIF(INDEX($B:$B,5):B1626,B1626))</f>
        <v/>
      </c>
      <c r="B1626" s="20"/>
      <c r="C1626" s="20"/>
      <c r="D1626" s="21" t="str">
        <f>IF(C1626="","",IFERROR(INDEX(Deviz!$C$5:$C$204,MATCH(C1626,Deviz!$B$5:$B$204,0)),""))</f>
        <v/>
      </c>
      <c r="E1626" s="22" t="str">
        <f>IF(C1626="","",IFERROR(INDEX(Deviz!$D$5:$D$204,MATCH(C1626,Deviz!$B$5:$B$204,0)),""))</f>
        <v/>
      </c>
      <c r="F1626" s="23" t="str">
        <f>IF(C1626="","",IFERROR(INDEX(Deviz!$F$5:$F$204,MATCH(C1626,Deviz!$B$5:$B$204,0)),""))</f>
        <v/>
      </c>
      <c r="G1626" s="24"/>
      <c r="H1626" s="23" t="str">
        <f t="shared" si="25"/>
        <v/>
      </c>
      <c r="I1626" s="20"/>
      <c r="J1626" s="25"/>
      <c r="K1626" s="26" t="str">
        <f>IF(B1626="","",TRIM(IF(AND(C1626&lt;&gt;"",D1626=""),"Cod inexistent în deviz. ","")&amp;IF(N(G1626)&lt;=0,"Lipsește cantitatea. ","")&amp;IF(I1626&lt;&gt;"Da","Neconfirmat de beneficiar. ","")&amp;IF(AND(C1626&lt;&gt;"",D1626&lt;&gt;""),IF(AND(INDEX(Deviz!$H$5:$H$204,MATCH(C1626,Deviz!$B$5:$B$204,0))="Suplimentar",INDEX(Deviz!$I$5:$I$204,MATCH(C1626,Deviz!$B$5:$B$204,0))&lt;&gt;"Da"),"Suplimentar neaprobat. ",""),"")))</f>
        <v/>
      </c>
    </row>
    <row r="1627" spans="1:11" x14ac:dyDescent="0.2">
      <c r="A1627" s="1" t="str">
        <f>IF(B1627="","",B1627&amp;"|"&amp;COUNTIF(INDEX($B:$B,5):B1627,B1627))</f>
        <v/>
      </c>
      <c r="B1627" s="20"/>
      <c r="C1627" s="20"/>
      <c r="D1627" s="21" t="str">
        <f>IF(C1627="","",IFERROR(INDEX(Deviz!$C$5:$C$204,MATCH(C1627,Deviz!$B$5:$B$204,0)),""))</f>
        <v/>
      </c>
      <c r="E1627" s="22" t="str">
        <f>IF(C1627="","",IFERROR(INDEX(Deviz!$D$5:$D$204,MATCH(C1627,Deviz!$B$5:$B$204,0)),""))</f>
        <v/>
      </c>
      <c r="F1627" s="23" t="str">
        <f>IF(C1627="","",IFERROR(INDEX(Deviz!$F$5:$F$204,MATCH(C1627,Deviz!$B$5:$B$204,0)),""))</f>
        <v/>
      </c>
      <c r="G1627" s="24"/>
      <c r="H1627" s="23" t="str">
        <f t="shared" si="25"/>
        <v/>
      </c>
      <c r="I1627" s="20"/>
      <c r="J1627" s="25"/>
      <c r="K1627" s="26" t="str">
        <f>IF(B1627="","",TRIM(IF(AND(C1627&lt;&gt;"",D1627=""),"Cod inexistent în deviz. ","")&amp;IF(N(G1627)&lt;=0,"Lipsește cantitatea. ","")&amp;IF(I1627&lt;&gt;"Da","Neconfirmat de beneficiar. ","")&amp;IF(AND(C1627&lt;&gt;"",D1627&lt;&gt;""),IF(AND(INDEX(Deviz!$H$5:$H$204,MATCH(C1627,Deviz!$B$5:$B$204,0))="Suplimentar",INDEX(Deviz!$I$5:$I$204,MATCH(C1627,Deviz!$B$5:$B$204,0))&lt;&gt;"Da"),"Suplimentar neaprobat. ",""),"")))</f>
        <v/>
      </c>
    </row>
    <row r="1628" spans="1:11" x14ac:dyDescent="0.2">
      <c r="A1628" s="1" t="str">
        <f>IF(B1628="","",B1628&amp;"|"&amp;COUNTIF(INDEX($B:$B,5):B1628,B1628))</f>
        <v/>
      </c>
      <c r="B1628" s="20"/>
      <c r="C1628" s="20"/>
      <c r="D1628" s="21" t="str">
        <f>IF(C1628="","",IFERROR(INDEX(Deviz!$C$5:$C$204,MATCH(C1628,Deviz!$B$5:$B$204,0)),""))</f>
        <v/>
      </c>
      <c r="E1628" s="22" t="str">
        <f>IF(C1628="","",IFERROR(INDEX(Deviz!$D$5:$D$204,MATCH(C1628,Deviz!$B$5:$B$204,0)),""))</f>
        <v/>
      </c>
      <c r="F1628" s="23" t="str">
        <f>IF(C1628="","",IFERROR(INDEX(Deviz!$F$5:$F$204,MATCH(C1628,Deviz!$B$5:$B$204,0)),""))</f>
        <v/>
      </c>
      <c r="G1628" s="24"/>
      <c r="H1628" s="23" t="str">
        <f t="shared" si="25"/>
        <v/>
      </c>
      <c r="I1628" s="20"/>
      <c r="J1628" s="25"/>
      <c r="K1628" s="26" t="str">
        <f>IF(B1628="","",TRIM(IF(AND(C1628&lt;&gt;"",D1628=""),"Cod inexistent în deviz. ","")&amp;IF(N(G1628)&lt;=0,"Lipsește cantitatea. ","")&amp;IF(I1628&lt;&gt;"Da","Neconfirmat de beneficiar. ","")&amp;IF(AND(C1628&lt;&gt;"",D1628&lt;&gt;""),IF(AND(INDEX(Deviz!$H$5:$H$204,MATCH(C1628,Deviz!$B$5:$B$204,0))="Suplimentar",INDEX(Deviz!$I$5:$I$204,MATCH(C1628,Deviz!$B$5:$B$204,0))&lt;&gt;"Da"),"Suplimentar neaprobat. ",""),"")))</f>
        <v/>
      </c>
    </row>
    <row r="1629" spans="1:11" x14ac:dyDescent="0.2">
      <c r="A1629" s="1" t="str">
        <f>IF(B1629="","",B1629&amp;"|"&amp;COUNTIF(INDEX($B:$B,5):B1629,B1629))</f>
        <v/>
      </c>
      <c r="B1629" s="20"/>
      <c r="C1629" s="20"/>
      <c r="D1629" s="21" t="str">
        <f>IF(C1629="","",IFERROR(INDEX(Deviz!$C$5:$C$204,MATCH(C1629,Deviz!$B$5:$B$204,0)),""))</f>
        <v/>
      </c>
      <c r="E1629" s="22" t="str">
        <f>IF(C1629="","",IFERROR(INDEX(Deviz!$D$5:$D$204,MATCH(C1629,Deviz!$B$5:$B$204,0)),""))</f>
        <v/>
      </c>
      <c r="F1629" s="23" t="str">
        <f>IF(C1629="","",IFERROR(INDEX(Deviz!$F$5:$F$204,MATCH(C1629,Deviz!$B$5:$B$204,0)),""))</f>
        <v/>
      </c>
      <c r="G1629" s="24"/>
      <c r="H1629" s="23" t="str">
        <f t="shared" si="25"/>
        <v/>
      </c>
      <c r="I1629" s="20"/>
      <c r="J1629" s="25"/>
      <c r="K1629" s="26" t="str">
        <f>IF(B1629="","",TRIM(IF(AND(C1629&lt;&gt;"",D1629=""),"Cod inexistent în deviz. ","")&amp;IF(N(G1629)&lt;=0,"Lipsește cantitatea. ","")&amp;IF(I1629&lt;&gt;"Da","Neconfirmat de beneficiar. ","")&amp;IF(AND(C1629&lt;&gt;"",D1629&lt;&gt;""),IF(AND(INDEX(Deviz!$H$5:$H$204,MATCH(C1629,Deviz!$B$5:$B$204,0))="Suplimentar",INDEX(Deviz!$I$5:$I$204,MATCH(C1629,Deviz!$B$5:$B$204,0))&lt;&gt;"Da"),"Suplimentar neaprobat. ",""),"")))</f>
        <v/>
      </c>
    </row>
    <row r="1630" spans="1:11" x14ac:dyDescent="0.2">
      <c r="A1630" s="1" t="str">
        <f>IF(B1630="","",B1630&amp;"|"&amp;COUNTIF(INDEX($B:$B,5):B1630,B1630))</f>
        <v/>
      </c>
      <c r="B1630" s="20"/>
      <c r="C1630" s="20"/>
      <c r="D1630" s="21" t="str">
        <f>IF(C1630="","",IFERROR(INDEX(Deviz!$C$5:$C$204,MATCH(C1630,Deviz!$B$5:$B$204,0)),""))</f>
        <v/>
      </c>
      <c r="E1630" s="22" t="str">
        <f>IF(C1630="","",IFERROR(INDEX(Deviz!$D$5:$D$204,MATCH(C1630,Deviz!$B$5:$B$204,0)),""))</f>
        <v/>
      </c>
      <c r="F1630" s="23" t="str">
        <f>IF(C1630="","",IFERROR(INDEX(Deviz!$F$5:$F$204,MATCH(C1630,Deviz!$B$5:$B$204,0)),""))</f>
        <v/>
      </c>
      <c r="G1630" s="24"/>
      <c r="H1630" s="23" t="str">
        <f t="shared" si="25"/>
        <v/>
      </c>
      <c r="I1630" s="20"/>
      <c r="J1630" s="25"/>
      <c r="K1630" s="26" t="str">
        <f>IF(B1630="","",TRIM(IF(AND(C1630&lt;&gt;"",D1630=""),"Cod inexistent în deviz. ","")&amp;IF(N(G1630)&lt;=0,"Lipsește cantitatea. ","")&amp;IF(I1630&lt;&gt;"Da","Neconfirmat de beneficiar. ","")&amp;IF(AND(C1630&lt;&gt;"",D1630&lt;&gt;""),IF(AND(INDEX(Deviz!$H$5:$H$204,MATCH(C1630,Deviz!$B$5:$B$204,0))="Suplimentar",INDEX(Deviz!$I$5:$I$204,MATCH(C1630,Deviz!$B$5:$B$204,0))&lt;&gt;"Da"),"Suplimentar neaprobat. ",""),"")))</f>
        <v/>
      </c>
    </row>
    <row r="1631" spans="1:11" x14ac:dyDescent="0.2">
      <c r="A1631" s="1" t="str">
        <f>IF(B1631="","",B1631&amp;"|"&amp;COUNTIF(INDEX($B:$B,5):B1631,B1631))</f>
        <v/>
      </c>
      <c r="B1631" s="20"/>
      <c r="C1631" s="20"/>
      <c r="D1631" s="21" t="str">
        <f>IF(C1631="","",IFERROR(INDEX(Deviz!$C$5:$C$204,MATCH(C1631,Deviz!$B$5:$B$204,0)),""))</f>
        <v/>
      </c>
      <c r="E1631" s="22" t="str">
        <f>IF(C1631="","",IFERROR(INDEX(Deviz!$D$5:$D$204,MATCH(C1631,Deviz!$B$5:$B$204,0)),""))</f>
        <v/>
      </c>
      <c r="F1631" s="23" t="str">
        <f>IF(C1631="","",IFERROR(INDEX(Deviz!$F$5:$F$204,MATCH(C1631,Deviz!$B$5:$B$204,0)),""))</f>
        <v/>
      </c>
      <c r="G1631" s="24"/>
      <c r="H1631" s="23" t="str">
        <f t="shared" si="25"/>
        <v/>
      </c>
      <c r="I1631" s="20"/>
      <c r="J1631" s="25"/>
      <c r="K1631" s="26" t="str">
        <f>IF(B1631="","",TRIM(IF(AND(C1631&lt;&gt;"",D1631=""),"Cod inexistent în deviz. ","")&amp;IF(N(G1631)&lt;=0,"Lipsește cantitatea. ","")&amp;IF(I1631&lt;&gt;"Da","Neconfirmat de beneficiar. ","")&amp;IF(AND(C1631&lt;&gt;"",D1631&lt;&gt;""),IF(AND(INDEX(Deviz!$H$5:$H$204,MATCH(C1631,Deviz!$B$5:$B$204,0))="Suplimentar",INDEX(Deviz!$I$5:$I$204,MATCH(C1631,Deviz!$B$5:$B$204,0))&lt;&gt;"Da"),"Suplimentar neaprobat. ",""),"")))</f>
        <v/>
      </c>
    </row>
    <row r="1632" spans="1:11" x14ac:dyDescent="0.2">
      <c r="A1632" s="1" t="str">
        <f>IF(B1632="","",B1632&amp;"|"&amp;COUNTIF(INDEX($B:$B,5):B1632,B1632))</f>
        <v/>
      </c>
      <c r="B1632" s="20"/>
      <c r="C1632" s="20"/>
      <c r="D1632" s="21" t="str">
        <f>IF(C1632="","",IFERROR(INDEX(Deviz!$C$5:$C$204,MATCH(C1632,Deviz!$B$5:$B$204,0)),""))</f>
        <v/>
      </c>
      <c r="E1632" s="22" t="str">
        <f>IF(C1632="","",IFERROR(INDEX(Deviz!$D$5:$D$204,MATCH(C1632,Deviz!$B$5:$B$204,0)),""))</f>
        <v/>
      </c>
      <c r="F1632" s="23" t="str">
        <f>IF(C1632="","",IFERROR(INDEX(Deviz!$F$5:$F$204,MATCH(C1632,Deviz!$B$5:$B$204,0)),""))</f>
        <v/>
      </c>
      <c r="G1632" s="24"/>
      <c r="H1632" s="23" t="str">
        <f t="shared" si="25"/>
        <v/>
      </c>
      <c r="I1632" s="20"/>
      <c r="J1632" s="25"/>
      <c r="K1632" s="26" t="str">
        <f>IF(B1632="","",TRIM(IF(AND(C1632&lt;&gt;"",D1632=""),"Cod inexistent în deviz. ","")&amp;IF(N(G1632)&lt;=0,"Lipsește cantitatea. ","")&amp;IF(I1632&lt;&gt;"Da","Neconfirmat de beneficiar. ","")&amp;IF(AND(C1632&lt;&gt;"",D1632&lt;&gt;""),IF(AND(INDEX(Deviz!$H$5:$H$204,MATCH(C1632,Deviz!$B$5:$B$204,0))="Suplimentar",INDEX(Deviz!$I$5:$I$204,MATCH(C1632,Deviz!$B$5:$B$204,0))&lt;&gt;"Da"),"Suplimentar neaprobat. ",""),"")))</f>
        <v/>
      </c>
    </row>
    <row r="1633" spans="1:11" x14ac:dyDescent="0.2">
      <c r="A1633" s="1" t="str">
        <f>IF(B1633="","",B1633&amp;"|"&amp;COUNTIF(INDEX($B:$B,5):B1633,B1633))</f>
        <v/>
      </c>
      <c r="B1633" s="20"/>
      <c r="C1633" s="20"/>
      <c r="D1633" s="21" t="str">
        <f>IF(C1633="","",IFERROR(INDEX(Deviz!$C$5:$C$204,MATCH(C1633,Deviz!$B$5:$B$204,0)),""))</f>
        <v/>
      </c>
      <c r="E1633" s="22" t="str">
        <f>IF(C1633="","",IFERROR(INDEX(Deviz!$D$5:$D$204,MATCH(C1633,Deviz!$B$5:$B$204,0)),""))</f>
        <v/>
      </c>
      <c r="F1633" s="23" t="str">
        <f>IF(C1633="","",IFERROR(INDEX(Deviz!$F$5:$F$204,MATCH(C1633,Deviz!$B$5:$B$204,0)),""))</f>
        <v/>
      </c>
      <c r="G1633" s="24"/>
      <c r="H1633" s="23" t="str">
        <f t="shared" si="25"/>
        <v/>
      </c>
      <c r="I1633" s="20"/>
      <c r="J1633" s="25"/>
      <c r="K1633" s="26" t="str">
        <f>IF(B1633="","",TRIM(IF(AND(C1633&lt;&gt;"",D1633=""),"Cod inexistent în deviz. ","")&amp;IF(N(G1633)&lt;=0,"Lipsește cantitatea. ","")&amp;IF(I1633&lt;&gt;"Da","Neconfirmat de beneficiar. ","")&amp;IF(AND(C1633&lt;&gt;"",D1633&lt;&gt;""),IF(AND(INDEX(Deviz!$H$5:$H$204,MATCH(C1633,Deviz!$B$5:$B$204,0))="Suplimentar",INDEX(Deviz!$I$5:$I$204,MATCH(C1633,Deviz!$B$5:$B$204,0))&lt;&gt;"Da"),"Suplimentar neaprobat. ",""),"")))</f>
        <v/>
      </c>
    </row>
    <row r="1634" spans="1:11" x14ac:dyDescent="0.2">
      <c r="A1634" s="1" t="str">
        <f>IF(B1634="","",B1634&amp;"|"&amp;COUNTIF(INDEX($B:$B,5):B1634,B1634))</f>
        <v/>
      </c>
      <c r="B1634" s="20"/>
      <c r="C1634" s="20"/>
      <c r="D1634" s="21" t="str">
        <f>IF(C1634="","",IFERROR(INDEX(Deviz!$C$5:$C$204,MATCH(C1634,Deviz!$B$5:$B$204,0)),""))</f>
        <v/>
      </c>
      <c r="E1634" s="22" t="str">
        <f>IF(C1634="","",IFERROR(INDEX(Deviz!$D$5:$D$204,MATCH(C1634,Deviz!$B$5:$B$204,0)),""))</f>
        <v/>
      </c>
      <c r="F1634" s="23" t="str">
        <f>IF(C1634="","",IFERROR(INDEX(Deviz!$F$5:$F$204,MATCH(C1634,Deviz!$B$5:$B$204,0)),""))</f>
        <v/>
      </c>
      <c r="G1634" s="24"/>
      <c r="H1634" s="23" t="str">
        <f t="shared" si="25"/>
        <v/>
      </c>
      <c r="I1634" s="20"/>
      <c r="J1634" s="25"/>
      <c r="K1634" s="26" t="str">
        <f>IF(B1634="","",TRIM(IF(AND(C1634&lt;&gt;"",D1634=""),"Cod inexistent în deviz. ","")&amp;IF(N(G1634)&lt;=0,"Lipsește cantitatea. ","")&amp;IF(I1634&lt;&gt;"Da","Neconfirmat de beneficiar. ","")&amp;IF(AND(C1634&lt;&gt;"",D1634&lt;&gt;""),IF(AND(INDEX(Deviz!$H$5:$H$204,MATCH(C1634,Deviz!$B$5:$B$204,0))="Suplimentar",INDEX(Deviz!$I$5:$I$204,MATCH(C1634,Deviz!$B$5:$B$204,0))&lt;&gt;"Da"),"Suplimentar neaprobat. ",""),"")))</f>
        <v/>
      </c>
    </row>
    <row r="1635" spans="1:11" x14ac:dyDescent="0.2">
      <c r="A1635" s="1" t="str">
        <f>IF(B1635="","",B1635&amp;"|"&amp;COUNTIF(INDEX($B:$B,5):B1635,B1635))</f>
        <v/>
      </c>
      <c r="B1635" s="20"/>
      <c r="C1635" s="20"/>
      <c r="D1635" s="21" t="str">
        <f>IF(C1635="","",IFERROR(INDEX(Deviz!$C$5:$C$204,MATCH(C1635,Deviz!$B$5:$B$204,0)),""))</f>
        <v/>
      </c>
      <c r="E1635" s="22" t="str">
        <f>IF(C1635="","",IFERROR(INDEX(Deviz!$D$5:$D$204,MATCH(C1635,Deviz!$B$5:$B$204,0)),""))</f>
        <v/>
      </c>
      <c r="F1635" s="23" t="str">
        <f>IF(C1635="","",IFERROR(INDEX(Deviz!$F$5:$F$204,MATCH(C1635,Deviz!$B$5:$B$204,0)),""))</f>
        <v/>
      </c>
      <c r="G1635" s="24"/>
      <c r="H1635" s="23" t="str">
        <f t="shared" si="25"/>
        <v/>
      </c>
      <c r="I1635" s="20"/>
      <c r="J1635" s="25"/>
      <c r="K1635" s="26" t="str">
        <f>IF(B1635="","",TRIM(IF(AND(C1635&lt;&gt;"",D1635=""),"Cod inexistent în deviz. ","")&amp;IF(N(G1635)&lt;=0,"Lipsește cantitatea. ","")&amp;IF(I1635&lt;&gt;"Da","Neconfirmat de beneficiar. ","")&amp;IF(AND(C1635&lt;&gt;"",D1635&lt;&gt;""),IF(AND(INDEX(Deviz!$H$5:$H$204,MATCH(C1635,Deviz!$B$5:$B$204,0))="Suplimentar",INDEX(Deviz!$I$5:$I$204,MATCH(C1635,Deviz!$B$5:$B$204,0))&lt;&gt;"Da"),"Suplimentar neaprobat. ",""),"")))</f>
        <v/>
      </c>
    </row>
    <row r="1636" spans="1:11" x14ac:dyDescent="0.2">
      <c r="A1636" s="1" t="str">
        <f>IF(B1636="","",B1636&amp;"|"&amp;COUNTIF(INDEX($B:$B,5):B1636,B1636))</f>
        <v/>
      </c>
      <c r="B1636" s="20"/>
      <c r="C1636" s="20"/>
      <c r="D1636" s="21" t="str">
        <f>IF(C1636="","",IFERROR(INDEX(Deviz!$C$5:$C$204,MATCH(C1636,Deviz!$B$5:$B$204,0)),""))</f>
        <v/>
      </c>
      <c r="E1636" s="22" t="str">
        <f>IF(C1636="","",IFERROR(INDEX(Deviz!$D$5:$D$204,MATCH(C1636,Deviz!$B$5:$B$204,0)),""))</f>
        <v/>
      </c>
      <c r="F1636" s="23" t="str">
        <f>IF(C1636="","",IFERROR(INDEX(Deviz!$F$5:$F$204,MATCH(C1636,Deviz!$B$5:$B$204,0)),""))</f>
        <v/>
      </c>
      <c r="G1636" s="24"/>
      <c r="H1636" s="23" t="str">
        <f t="shared" si="25"/>
        <v/>
      </c>
      <c r="I1636" s="20"/>
      <c r="J1636" s="25"/>
      <c r="K1636" s="26" t="str">
        <f>IF(B1636="","",TRIM(IF(AND(C1636&lt;&gt;"",D1636=""),"Cod inexistent în deviz. ","")&amp;IF(N(G1636)&lt;=0,"Lipsește cantitatea. ","")&amp;IF(I1636&lt;&gt;"Da","Neconfirmat de beneficiar. ","")&amp;IF(AND(C1636&lt;&gt;"",D1636&lt;&gt;""),IF(AND(INDEX(Deviz!$H$5:$H$204,MATCH(C1636,Deviz!$B$5:$B$204,0))="Suplimentar",INDEX(Deviz!$I$5:$I$204,MATCH(C1636,Deviz!$B$5:$B$204,0))&lt;&gt;"Da"),"Suplimentar neaprobat. ",""),"")))</f>
        <v/>
      </c>
    </row>
    <row r="1637" spans="1:11" x14ac:dyDescent="0.2">
      <c r="A1637" s="1" t="str">
        <f>IF(B1637="","",B1637&amp;"|"&amp;COUNTIF(INDEX($B:$B,5):B1637,B1637))</f>
        <v/>
      </c>
      <c r="B1637" s="20"/>
      <c r="C1637" s="20"/>
      <c r="D1637" s="21" t="str">
        <f>IF(C1637="","",IFERROR(INDEX(Deviz!$C$5:$C$204,MATCH(C1637,Deviz!$B$5:$B$204,0)),""))</f>
        <v/>
      </c>
      <c r="E1637" s="22" t="str">
        <f>IF(C1637="","",IFERROR(INDEX(Deviz!$D$5:$D$204,MATCH(C1637,Deviz!$B$5:$B$204,0)),""))</f>
        <v/>
      </c>
      <c r="F1637" s="23" t="str">
        <f>IF(C1637="","",IFERROR(INDEX(Deviz!$F$5:$F$204,MATCH(C1637,Deviz!$B$5:$B$204,0)),""))</f>
        <v/>
      </c>
      <c r="G1637" s="24"/>
      <c r="H1637" s="23" t="str">
        <f t="shared" si="25"/>
        <v/>
      </c>
      <c r="I1637" s="20"/>
      <c r="J1637" s="25"/>
      <c r="K1637" s="26" t="str">
        <f>IF(B1637="","",TRIM(IF(AND(C1637&lt;&gt;"",D1637=""),"Cod inexistent în deviz. ","")&amp;IF(N(G1637)&lt;=0,"Lipsește cantitatea. ","")&amp;IF(I1637&lt;&gt;"Da","Neconfirmat de beneficiar. ","")&amp;IF(AND(C1637&lt;&gt;"",D1637&lt;&gt;""),IF(AND(INDEX(Deviz!$H$5:$H$204,MATCH(C1637,Deviz!$B$5:$B$204,0))="Suplimentar",INDEX(Deviz!$I$5:$I$204,MATCH(C1637,Deviz!$B$5:$B$204,0))&lt;&gt;"Da"),"Suplimentar neaprobat. ",""),"")))</f>
        <v/>
      </c>
    </row>
    <row r="1638" spans="1:11" x14ac:dyDescent="0.2">
      <c r="A1638" s="1" t="str">
        <f>IF(B1638="","",B1638&amp;"|"&amp;COUNTIF(INDEX($B:$B,5):B1638,B1638))</f>
        <v/>
      </c>
      <c r="B1638" s="20"/>
      <c r="C1638" s="20"/>
      <c r="D1638" s="21" t="str">
        <f>IF(C1638="","",IFERROR(INDEX(Deviz!$C$5:$C$204,MATCH(C1638,Deviz!$B$5:$B$204,0)),""))</f>
        <v/>
      </c>
      <c r="E1638" s="22" t="str">
        <f>IF(C1638="","",IFERROR(INDEX(Deviz!$D$5:$D$204,MATCH(C1638,Deviz!$B$5:$B$204,0)),""))</f>
        <v/>
      </c>
      <c r="F1638" s="23" t="str">
        <f>IF(C1638="","",IFERROR(INDEX(Deviz!$F$5:$F$204,MATCH(C1638,Deviz!$B$5:$B$204,0)),""))</f>
        <v/>
      </c>
      <c r="G1638" s="24"/>
      <c r="H1638" s="23" t="str">
        <f t="shared" si="25"/>
        <v/>
      </c>
      <c r="I1638" s="20"/>
      <c r="J1638" s="25"/>
      <c r="K1638" s="26" t="str">
        <f>IF(B1638="","",TRIM(IF(AND(C1638&lt;&gt;"",D1638=""),"Cod inexistent în deviz. ","")&amp;IF(N(G1638)&lt;=0,"Lipsește cantitatea. ","")&amp;IF(I1638&lt;&gt;"Da","Neconfirmat de beneficiar. ","")&amp;IF(AND(C1638&lt;&gt;"",D1638&lt;&gt;""),IF(AND(INDEX(Deviz!$H$5:$H$204,MATCH(C1638,Deviz!$B$5:$B$204,0))="Suplimentar",INDEX(Deviz!$I$5:$I$204,MATCH(C1638,Deviz!$B$5:$B$204,0))&lt;&gt;"Da"),"Suplimentar neaprobat. ",""),"")))</f>
        <v/>
      </c>
    </row>
    <row r="1639" spans="1:11" x14ac:dyDescent="0.2">
      <c r="A1639" s="1" t="str">
        <f>IF(B1639="","",B1639&amp;"|"&amp;COUNTIF(INDEX($B:$B,5):B1639,B1639))</f>
        <v/>
      </c>
      <c r="B1639" s="20"/>
      <c r="C1639" s="20"/>
      <c r="D1639" s="21" t="str">
        <f>IF(C1639="","",IFERROR(INDEX(Deviz!$C$5:$C$204,MATCH(C1639,Deviz!$B$5:$B$204,0)),""))</f>
        <v/>
      </c>
      <c r="E1639" s="22" t="str">
        <f>IF(C1639="","",IFERROR(INDEX(Deviz!$D$5:$D$204,MATCH(C1639,Deviz!$B$5:$B$204,0)),""))</f>
        <v/>
      </c>
      <c r="F1639" s="23" t="str">
        <f>IF(C1639="","",IFERROR(INDEX(Deviz!$F$5:$F$204,MATCH(C1639,Deviz!$B$5:$B$204,0)),""))</f>
        <v/>
      </c>
      <c r="G1639" s="24"/>
      <c r="H1639" s="23" t="str">
        <f t="shared" si="25"/>
        <v/>
      </c>
      <c r="I1639" s="20"/>
      <c r="J1639" s="25"/>
      <c r="K1639" s="26" t="str">
        <f>IF(B1639="","",TRIM(IF(AND(C1639&lt;&gt;"",D1639=""),"Cod inexistent în deviz. ","")&amp;IF(N(G1639)&lt;=0,"Lipsește cantitatea. ","")&amp;IF(I1639&lt;&gt;"Da","Neconfirmat de beneficiar. ","")&amp;IF(AND(C1639&lt;&gt;"",D1639&lt;&gt;""),IF(AND(INDEX(Deviz!$H$5:$H$204,MATCH(C1639,Deviz!$B$5:$B$204,0))="Suplimentar",INDEX(Deviz!$I$5:$I$204,MATCH(C1639,Deviz!$B$5:$B$204,0))&lt;&gt;"Da"),"Suplimentar neaprobat. ",""),"")))</f>
        <v/>
      </c>
    </row>
    <row r="1640" spans="1:11" x14ac:dyDescent="0.2">
      <c r="A1640" s="1" t="str">
        <f>IF(B1640="","",B1640&amp;"|"&amp;COUNTIF(INDEX($B:$B,5):B1640,B1640))</f>
        <v/>
      </c>
      <c r="B1640" s="20"/>
      <c r="C1640" s="20"/>
      <c r="D1640" s="21" t="str">
        <f>IF(C1640="","",IFERROR(INDEX(Deviz!$C$5:$C$204,MATCH(C1640,Deviz!$B$5:$B$204,0)),""))</f>
        <v/>
      </c>
      <c r="E1640" s="22" t="str">
        <f>IF(C1640="","",IFERROR(INDEX(Deviz!$D$5:$D$204,MATCH(C1640,Deviz!$B$5:$B$204,0)),""))</f>
        <v/>
      </c>
      <c r="F1640" s="23" t="str">
        <f>IF(C1640="","",IFERROR(INDEX(Deviz!$F$5:$F$204,MATCH(C1640,Deviz!$B$5:$B$204,0)),""))</f>
        <v/>
      </c>
      <c r="G1640" s="24"/>
      <c r="H1640" s="23" t="str">
        <f t="shared" si="25"/>
        <v/>
      </c>
      <c r="I1640" s="20"/>
      <c r="J1640" s="25"/>
      <c r="K1640" s="26" t="str">
        <f>IF(B1640="","",TRIM(IF(AND(C1640&lt;&gt;"",D1640=""),"Cod inexistent în deviz. ","")&amp;IF(N(G1640)&lt;=0,"Lipsește cantitatea. ","")&amp;IF(I1640&lt;&gt;"Da","Neconfirmat de beneficiar. ","")&amp;IF(AND(C1640&lt;&gt;"",D1640&lt;&gt;""),IF(AND(INDEX(Deviz!$H$5:$H$204,MATCH(C1640,Deviz!$B$5:$B$204,0))="Suplimentar",INDEX(Deviz!$I$5:$I$204,MATCH(C1640,Deviz!$B$5:$B$204,0))&lt;&gt;"Da"),"Suplimentar neaprobat. ",""),"")))</f>
        <v/>
      </c>
    </row>
    <row r="1641" spans="1:11" x14ac:dyDescent="0.2">
      <c r="A1641" s="1" t="str">
        <f>IF(B1641="","",B1641&amp;"|"&amp;COUNTIF(INDEX($B:$B,5):B1641,B1641))</f>
        <v/>
      </c>
      <c r="B1641" s="20"/>
      <c r="C1641" s="20"/>
      <c r="D1641" s="21" t="str">
        <f>IF(C1641="","",IFERROR(INDEX(Deviz!$C$5:$C$204,MATCH(C1641,Deviz!$B$5:$B$204,0)),""))</f>
        <v/>
      </c>
      <c r="E1641" s="22" t="str">
        <f>IF(C1641="","",IFERROR(INDEX(Deviz!$D$5:$D$204,MATCH(C1641,Deviz!$B$5:$B$204,0)),""))</f>
        <v/>
      </c>
      <c r="F1641" s="23" t="str">
        <f>IF(C1641="","",IFERROR(INDEX(Deviz!$F$5:$F$204,MATCH(C1641,Deviz!$B$5:$B$204,0)),""))</f>
        <v/>
      </c>
      <c r="G1641" s="24"/>
      <c r="H1641" s="23" t="str">
        <f t="shared" si="25"/>
        <v/>
      </c>
      <c r="I1641" s="20"/>
      <c r="J1641" s="25"/>
      <c r="K1641" s="26" t="str">
        <f>IF(B1641="","",TRIM(IF(AND(C1641&lt;&gt;"",D1641=""),"Cod inexistent în deviz. ","")&amp;IF(N(G1641)&lt;=0,"Lipsește cantitatea. ","")&amp;IF(I1641&lt;&gt;"Da","Neconfirmat de beneficiar. ","")&amp;IF(AND(C1641&lt;&gt;"",D1641&lt;&gt;""),IF(AND(INDEX(Deviz!$H$5:$H$204,MATCH(C1641,Deviz!$B$5:$B$204,0))="Suplimentar",INDEX(Deviz!$I$5:$I$204,MATCH(C1641,Deviz!$B$5:$B$204,0))&lt;&gt;"Da"),"Suplimentar neaprobat. ",""),"")))</f>
        <v/>
      </c>
    </row>
    <row r="1642" spans="1:11" x14ac:dyDescent="0.2">
      <c r="A1642" s="1" t="str">
        <f>IF(B1642="","",B1642&amp;"|"&amp;COUNTIF(INDEX($B:$B,5):B1642,B1642))</f>
        <v/>
      </c>
      <c r="B1642" s="20"/>
      <c r="C1642" s="20"/>
      <c r="D1642" s="21" t="str">
        <f>IF(C1642="","",IFERROR(INDEX(Deviz!$C$5:$C$204,MATCH(C1642,Deviz!$B$5:$B$204,0)),""))</f>
        <v/>
      </c>
      <c r="E1642" s="22" t="str">
        <f>IF(C1642="","",IFERROR(INDEX(Deviz!$D$5:$D$204,MATCH(C1642,Deviz!$B$5:$B$204,0)),""))</f>
        <v/>
      </c>
      <c r="F1642" s="23" t="str">
        <f>IF(C1642="","",IFERROR(INDEX(Deviz!$F$5:$F$204,MATCH(C1642,Deviz!$B$5:$B$204,0)),""))</f>
        <v/>
      </c>
      <c r="G1642" s="24"/>
      <c r="H1642" s="23" t="str">
        <f t="shared" si="25"/>
        <v/>
      </c>
      <c r="I1642" s="20"/>
      <c r="J1642" s="25"/>
      <c r="K1642" s="26" t="str">
        <f>IF(B1642="","",TRIM(IF(AND(C1642&lt;&gt;"",D1642=""),"Cod inexistent în deviz. ","")&amp;IF(N(G1642)&lt;=0,"Lipsește cantitatea. ","")&amp;IF(I1642&lt;&gt;"Da","Neconfirmat de beneficiar. ","")&amp;IF(AND(C1642&lt;&gt;"",D1642&lt;&gt;""),IF(AND(INDEX(Deviz!$H$5:$H$204,MATCH(C1642,Deviz!$B$5:$B$204,0))="Suplimentar",INDEX(Deviz!$I$5:$I$204,MATCH(C1642,Deviz!$B$5:$B$204,0))&lt;&gt;"Da"),"Suplimentar neaprobat. ",""),"")))</f>
        <v/>
      </c>
    </row>
    <row r="1643" spans="1:11" x14ac:dyDescent="0.2">
      <c r="A1643" s="1" t="str">
        <f>IF(B1643="","",B1643&amp;"|"&amp;COUNTIF(INDEX($B:$B,5):B1643,B1643))</f>
        <v/>
      </c>
      <c r="B1643" s="20"/>
      <c r="C1643" s="20"/>
      <c r="D1643" s="21" t="str">
        <f>IF(C1643="","",IFERROR(INDEX(Deviz!$C$5:$C$204,MATCH(C1643,Deviz!$B$5:$B$204,0)),""))</f>
        <v/>
      </c>
      <c r="E1643" s="22" t="str">
        <f>IF(C1643="","",IFERROR(INDEX(Deviz!$D$5:$D$204,MATCH(C1643,Deviz!$B$5:$B$204,0)),""))</f>
        <v/>
      </c>
      <c r="F1643" s="23" t="str">
        <f>IF(C1643="","",IFERROR(INDEX(Deviz!$F$5:$F$204,MATCH(C1643,Deviz!$B$5:$B$204,0)),""))</f>
        <v/>
      </c>
      <c r="G1643" s="24"/>
      <c r="H1643" s="23" t="str">
        <f t="shared" si="25"/>
        <v/>
      </c>
      <c r="I1643" s="20"/>
      <c r="J1643" s="25"/>
      <c r="K1643" s="26" t="str">
        <f>IF(B1643="","",TRIM(IF(AND(C1643&lt;&gt;"",D1643=""),"Cod inexistent în deviz. ","")&amp;IF(N(G1643)&lt;=0,"Lipsește cantitatea. ","")&amp;IF(I1643&lt;&gt;"Da","Neconfirmat de beneficiar. ","")&amp;IF(AND(C1643&lt;&gt;"",D1643&lt;&gt;""),IF(AND(INDEX(Deviz!$H$5:$H$204,MATCH(C1643,Deviz!$B$5:$B$204,0))="Suplimentar",INDEX(Deviz!$I$5:$I$204,MATCH(C1643,Deviz!$B$5:$B$204,0))&lt;&gt;"Da"),"Suplimentar neaprobat. ",""),"")))</f>
        <v/>
      </c>
    </row>
    <row r="1644" spans="1:11" x14ac:dyDescent="0.2">
      <c r="A1644" s="1" t="str">
        <f>IF(B1644="","",B1644&amp;"|"&amp;COUNTIF(INDEX($B:$B,5):B1644,B1644))</f>
        <v/>
      </c>
      <c r="B1644" s="20"/>
      <c r="C1644" s="20"/>
      <c r="D1644" s="21" t="str">
        <f>IF(C1644="","",IFERROR(INDEX(Deviz!$C$5:$C$204,MATCH(C1644,Deviz!$B$5:$B$204,0)),""))</f>
        <v/>
      </c>
      <c r="E1644" s="22" t="str">
        <f>IF(C1644="","",IFERROR(INDEX(Deviz!$D$5:$D$204,MATCH(C1644,Deviz!$B$5:$B$204,0)),""))</f>
        <v/>
      </c>
      <c r="F1644" s="23" t="str">
        <f>IF(C1644="","",IFERROR(INDEX(Deviz!$F$5:$F$204,MATCH(C1644,Deviz!$B$5:$B$204,0)),""))</f>
        <v/>
      </c>
      <c r="G1644" s="24"/>
      <c r="H1644" s="23" t="str">
        <f t="shared" si="25"/>
        <v/>
      </c>
      <c r="I1644" s="20"/>
      <c r="J1644" s="25"/>
      <c r="K1644" s="26" t="str">
        <f>IF(B1644="","",TRIM(IF(AND(C1644&lt;&gt;"",D1644=""),"Cod inexistent în deviz. ","")&amp;IF(N(G1644)&lt;=0,"Lipsește cantitatea. ","")&amp;IF(I1644&lt;&gt;"Da","Neconfirmat de beneficiar. ","")&amp;IF(AND(C1644&lt;&gt;"",D1644&lt;&gt;""),IF(AND(INDEX(Deviz!$H$5:$H$204,MATCH(C1644,Deviz!$B$5:$B$204,0))="Suplimentar",INDEX(Deviz!$I$5:$I$204,MATCH(C1644,Deviz!$B$5:$B$204,0))&lt;&gt;"Da"),"Suplimentar neaprobat. ",""),"")))</f>
        <v/>
      </c>
    </row>
    <row r="1645" spans="1:11" x14ac:dyDescent="0.2">
      <c r="A1645" s="1" t="str">
        <f>IF(B1645="","",B1645&amp;"|"&amp;COUNTIF(INDEX($B:$B,5):B1645,B1645))</f>
        <v/>
      </c>
      <c r="B1645" s="20"/>
      <c r="C1645" s="20"/>
      <c r="D1645" s="21" t="str">
        <f>IF(C1645="","",IFERROR(INDEX(Deviz!$C$5:$C$204,MATCH(C1645,Deviz!$B$5:$B$204,0)),""))</f>
        <v/>
      </c>
      <c r="E1645" s="22" t="str">
        <f>IF(C1645="","",IFERROR(INDEX(Deviz!$D$5:$D$204,MATCH(C1645,Deviz!$B$5:$B$204,0)),""))</f>
        <v/>
      </c>
      <c r="F1645" s="23" t="str">
        <f>IF(C1645="","",IFERROR(INDEX(Deviz!$F$5:$F$204,MATCH(C1645,Deviz!$B$5:$B$204,0)),""))</f>
        <v/>
      </c>
      <c r="G1645" s="24"/>
      <c r="H1645" s="23" t="str">
        <f t="shared" si="25"/>
        <v/>
      </c>
      <c r="I1645" s="20"/>
      <c r="J1645" s="25"/>
      <c r="K1645" s="26" t="str">
        <f>IF(B1645="","",TRIM(IF(AND(C1645&lt;&gt;"",D1645=""),"Cod inexistent în deviz. ","")&amp;IF(N(G1645)&lt;=0,"Lipsește cantitatea. ","")&amp;IF(I1645&lt;&gt;"Da","Neconfirmat de beneficiar. ","")&amp;IF(AND(C1645&lt;&gt;"",D1645&lt;&gt;""),IF(AND(INDEX(Deviz!$H$5:$H$204,MATCH(C1645,Deviz!$B$5:$B$204,0))="Suplimentar",INDEX(Deviz!$I$5:$I$204,MATCH(C1645,Deviz!$B$5:$B$204,0))&lt;&gt;"Da"),"Suplimentar neaprobat. ",""),"")))</f>
        <v/>
      </c>
    </row>
    <row r="1646" spans="1:11" x14ac:dyDescent="0.2">
      <c r="A1646" s="1" t="str">
        <f>IF(B1646="","",B1646&amp;"|"&amp;COUNTIF(INDEX($B:$B,5):B1646,B1646))</f>
        <v/>
      </c>
      <c r="B1646" s="20"/>
      <c r="C1646" s="20"/>
      <c r="D1646" s="21" t="str">
        <f>IF(C1646="","",IFERROR(INDEX(Deviz!$C$5:$C$204,MATCH(C1646,Deviz!$B$5:$B$204,0)),""))</f>
        <v/>
      </c>
      <c r="E1646" s="22" t="str">
        <f>IF(C1646="","",IFERROR(INDEX(Deviz!$D$5:$D$204,MATCH(C1646,Deviz!$B$5:$B$204,0)),""))</f>
        <v/>
      </c>
      <c r="F1646" s="23" t="str">
        <f>IF(C1646="","",IFERROR(INDEX(Deviz!$F$5:$F$204,MATCH(C1646,Deviz!$B$5:$B$204,0)),""))</f>
        <v/>
      </c>
      <c r="G1646" s="24"/>
      <c r="H1646" s="23" t="str">
        <f t="shared" si="25"/>
        <v/>
      </c>
      <c r="I1646" s="20"/>
      <c r="J1646" s="25"/>
      <c r="K1646" s="26" t="str">
        <f>IF(B1646="","",TRIM(IF(AND(C1646&lt;&gt;"",D1646=""),"Cod inexistent în deviz. ","")&amp;IF(N(G1646)&lt;=0,"Lipsește cantitatea. ","")&amp;IF(I1646&lt;&gt;"Da","Neconfirmat de beneficiar. ","")&amp;IF(AND(C1646&lt;&gt;"",D1646&lt;&gt;""),IF(AND(INDEX(Deviz!$H$5:$H$204,MATCH(C1646,Deviz!$B$5:$B$204,0))="Suplimentar",INDEX(Deviz!$I$5:$I$204,MATCH(C1646,Deviz!$B$5:$B$204,0))&lt;&gt;"Da"),"Suplimentar neaprobat. ",""),"")))</f>
        <v/>
      </c>
    </row>
    <row r="1647" spans="1:11" x14ac:dyDescent="0.2">
      <c r="A1647" s="1" t="str">
        <f>IF(B1647="","",B1647&amp;"|"&amp;COUNTIF(INDEX($B:$B,5):B1647,B1647))</f>
        <v/>
      </c>
      <c r="B1647" s="20"/>
      <c r="C1647" s="20"/>
      <c r="D1647" s="21" t="str">
        <f>IF(C1647="","",IFERROR(INDEX(Deviz!$C$5:$C$204,MATCH(C1647,Deviz!$B$5:$B$204,0)),""))</f>
        <v/>
      </c>
      <c r="E1647" s="22" t="str">
        <f>IF(C1647="","",IFERROR(INDEX(Deviz!$D$5:$D$204,MATCH(C1647,Deviz!$B$5:$B$204,0)),""))</f>
        <v/>
      </c>
      <c r="F1647" s="23" t="str">
        <f>IF(C1647="","",IFERROR(INDEX(Deviz!$F$5:$F$204,MATCH(C1647,Deviz!$B$5:$B$204,0)),""))</f>
        <v/>
      </c>
      <c r="G1647" s="24"/>
      <c r="H1647" s="23" t="str">
        <f t="shared" si="25"/>
        <v/>
      </c>
      <c r="I1647" s="20"/>
      <c r="J1647" s="25"/>
      <c r="K1647" s="26" t="str">
        <f>IF(B1647="","",TRIM(IF(AND(C1647&lt;&gt;"",D1647=""),"Cod inexistent în deviz. ","")&amp;IF(N(G1647)&lt;=0,"Lipsește cantitatea. ","")&amp;IF(I1647&lt;&gt;"Da","Neconfirmat de beneficiar. ","")&amp;IF(AND(C1647&lt;&gt;"",D1647&lt;&gt;""),IF(AND(INDEX(Deviz!$H$5:$H$204,MATCH(C1647,Deviz!$B$5:$B$204,0))="Suplimentar",INDEX(Deviz!$I$5:$I$204,MATCH(C1647,Deviz!$B$5:$B$204,0))&lt;&gt;"Da"),"Suplimentar neaprobat. ",""),"")))</f>
        <v/>
      </c>
    </row>
    <row r="1648" spans="1:11" x14ac:dyDescent="0.2">
      <c r="A1648" s="1" t="str">
        <f>IF(B1648="","",B1648&amp;"|"&amp;COUNTIF(INDEX($B:$B,5):B1648,B1648))</f>
        <v/>
      </c>
      <c r="B1648" s="20"/>
      <c r="C1648" s="20"/>
      <c r="D1648" s="21" t="str">
        <f>IF(C1648="","",IFERROR(INDEX(Deviz!$C$5:$C$204,MATCH(C1648,Deviz!$B$5:$B$204,0)),""))</f>
        <v/>
      </c>
      <c r="E1648" s="22" t="str">
        <f>IF(C1648="","",IFERROR(INDEX(Deviz!$D$5:$D$204,MATCH(C1648,Deviz!$B$5:$B$204,0)),""))</f>
        <v/>
      </c>
      <c r="F1648" s="23" t="str">
        <f>IF(C1648="","",IFERROR(INDEX(Deviz!$F$5:$F$204,MATCH(C1648,Deviz!$B$5:$B$204,0)),""))</f>
        <v/>
      </c>
      <c r="G1648" s="24"/>
      <c r="H1648" s="23" t="str">
        <f t="shared" si="25"/>
        <v/>
      </c>
      <c r="I1648" s="20"/>
      <c r="J1648" s="25"/>
      <c r="K1648" s="26" t="str">
        <f>IF(B1648="","",TRIM(IF(AND(C1648&lt;&gt;"",D1648=""),"Cod inexistent în deviz. ","")&amp;IF(N(G1648)&lt;=0,"Lipsește cantitatea. ","")&amp;IF(I1648&lt;&gt;"Da","Neconfirmat de beneficiar. ","")&amp;IF(AND(C1648&lt;&gt;"",D1648&lt;&gt;""),IF(AND(INDEX(Deviz!$H$5:$H$204,MATCH(C1648,Deviz!$B$5:$B$204,0))="Suplimentar",INDEX(Deviz!$I$5:$I$204,MATCH(C1648,Deviz!$B$5:$B$204,0))&lt;&gt;"Da"),"Suplimentar neaprobat. ",""),"")))</f>
        <v/>
      </c>
    </row>
    <row r="1649" spans="1:11" x14ac:dyDescent="0.2">
      <c r="A1649" s="1" t="str">
        <f>IF(B1649="","",B1649&amp;"|"&amp;COUNTIF(INDEX($B:$B,5):B1649,B1649))</f>
        <v/>
      </c>
      <c r="B1649" s="20"/>
      <c r="C1649" s="20"/>
      <c r="D1649" s="21" t="str">
        <f>IF(C1649="","",IFERROR(INDEX(Deviz!$C$5:$C$204,MATCH(C1649,Deviz!$B$5:$B$204,0)),""))</f>
        <v/>
      </c>
      <c r="E1649" s="22" t="str">
        <f>IF(C1649="","",IFERROR(INDEX(Deviz!$D$5:$D$204,MATCH(C1649,Deviz!$B$5:$B$204,0)),""))</f>
        <v/>
      </c>
      <c r="F1649" s="23" t="str">
        <f>IF(C1649="","",IFERROR(INDEX(Deviz!$F$5:$F$204,MATCH(C1649,Deviz!$B$5:$B$204,0)),""))</f>
        <v/>
      </c>
      <c r="G1649" s="24"/>
      <c r="H1649" s="23" t="str">
        <f t="shared" si="25"/>
        <v/>
      </c>
      <c r="I1649" s="20"/>
      <c r="J1649" s="25"/>
      <c r="K1649" s="26" t="str">
        <f>IF(B1649="","",TRIM(IF(AND(C1649&lt;&gt;"",D1649=""),"Cod inexistent în deviz. ","")&amp;IF(N(G1649)&lt;=0,"Lipsește cantitatea. ","")&amp;IF(I1649&lt;&gt;"Da","Neconfirmat de beneficiar. ","")&amp;IF(AND(C1649&lt;&gt;"",D1649&lt;&gt;""),IF(AND(INDEX(Deviz!$H$5:$H$204,MATCH(C1649,Deviz!$B$5:$B$204,0))="Suplimentar",INDEX(Deviz!$I$5:$I$204,MATCH(C1649,Deviz!$B$5:$B$204,0))&lt;&gt;"Da"),"Suplimentar neaprobat. ",""),"")))</f>
        <v/>
      </c>
    </row>
    <row r="1650" spans="1:11" x14ac:dyDescent="0.2">
      <c r="A1650" s="1" t="str">
        <f>IF(B1650="","",B1650&amp;"|"&amp;COUNTIF(INDEX($B:$B,5):B1650,B1650))</f>
        <v/>
      </c>
      <c r="B1650" s="20"/>
      <c r="C1650" s="20"/>
      <c r="D1650" s="21" t="str">
        <f>IF(C1650="","",IFERROR(INDEX(Deviz!$C$5:$C$204,MATCH(C1650,Deviz!$B$5:$B$204,0)),""))</f>
        <v/>
      </c>
      <c r="E1650" s="22" t="str">
        <f>IF(C1650="","",IFERROR(INDEX(Deviz!$D$5:$D$204,MATCH(C1650,Deviz!$B$5:$B$204,0)),""))</f>
        <v/>
      </c>
      <c r="F1650" s="23" t="str">
        <f>IF(C1650="","",IFERROR(INDEX(Deviz!$F$5:$F$204,MATCH(C1650,Deviz!$B$5:$B$204,0)),""))</f>
        <v/>
      </c>
      <c r="G1650" s="24"/>
      <c r="H1650" s="23" t="str">
        <f t="shared" si="25"/>
        <v/>
      </c>
      <c r="I1650" s="20"/>
      <c r="J1650" s="25"/>
      <c r="K1650" s="26" t="str">
        <f>IF(B1650="","",TRIM(IF(AND(C1650&lt;&gt;"",D1650=""),"Cod inexistent în deviz. ","")&amp;IF(N(G1650)&lt;=0,"Lipsește cantitatea. ","")&amp;IF(I1650&lt;&gt;"Da","Neconfirmat de beneficiar. ","")&amp;IF(AND(C1650&lt;&gt;"",D1650&lt;&gt;""),IF(AND(INDEX(Deviz!$H$5:$H$204,MATCH(C1650,Deviz!$B$5:$B$204,0))="Suplimentar",INDEX(Deviz!$I$5:$I$204,MATCH(C1650,Deviz!$B$5:$B$204,0))&lt;&gt;"Da"),"Suplimentar neaprobat. ",""),"")))</f>
        <v/>
      </c>
    </row>
    <row r="1651" spans="1:11" x14ac:dyDescent="0.2">
      <c r="A1651" s="1" t="str">
        <f>IF(B1651="","",B1651&amp;"|"&amp;COUNTIF(INDEX($B:$B,5):B1651,B1651))</f>
        <v/>
      </c>
      <c r="B1651" s="20"/>
      <c r="C1651" s="20"/>
      <c r="D1651" s="21" t="str">
        <f>IF(C1651="","",IFERROR(INDEX(Deviz!$C$5:$C$204,MATCH(C1651,Deviz!$B$5:$B$204,0)),""))</f>
        <v/>
      </c>
      <c r="E1651" s="22" t="str">
        <f>IF(C1651="","",IFERROR(INDEX(Deviz!$D$5:$D$204,MATCH(C1651,Deviz!$B$5:$B$204,0)),""))</f>
        <v/>
      </c>
      <c r="F1651" s="23" t="str">
        <f>IF(C1651="","",IFERROR(INDEX(Deviz!$F$5:$F$204,MATCH(C1651,Deviz!$B$5:$B$204,0)),""))</f>
        <v/>
      </c>
      <c r="G1651" s="24"/>
      <c r="H1651" s="23" t="str">
        <f t="shared" si="25"/>
        <v/>
      </c>
      <c r="I1651" s="20"/>
      <c r="J1651" s="25"/>
      <c r="K1651" s="26" t="str">
        <f>IF(B1651="","",TRIM(IF(AND(C1651&lt;&gt;"",D1651=""),"Cod inexistent în deviz. ","")&amp;IF(N(G1651)&lt;=0,"Lipsește cantitatea. ","")&amp;IF(I1651&lt;&gt;"Da","Neconfirmat de beneficiar. ","")&amp;IF(AND(C1651&lt;&gt;"",D1651&lt;&gt;""),IF(AND(INDEX(Deviz!$H$5:$H$204,MATCH(C1651,Deviz!$B$5:$B$204,0))="Suplimentar",INDEX(Deviz!$I$5:$I$204,MATCH(C1651,Deviz!$B$5:$B$204,0))&lt;&gt;"Da"),"Suplimentar neaprobat. ",""),"")))</f>
        <v/>
      </c>
    </row>
    <row r="1652" spans="1:11" x14ac:dyDescent="0.2">
      <c r="A1652" s="1" t="str">
        <f>IF(B1652="","",B1652&amp;"|"&amp;COUNTIF(INDEX($B:$B,5):B1652,B1652))</f>
        <v/>
      </c>
      <c r="B1652" s="20"/>
      <c r="C1652" s="20"/>
      <c r="D1652" s="21" t="str">
        <f>IF(C1652="","",IFERROR(INDEX(Deviz!$C$5:$C$204,MATCH(C1652,Deviz!$B$5:$B$204,0)),""))</f>
        <v/>
      </c>
      <c r="E1652" s="22" t="str">
        <f>IF(C1652="","",IFERROR(INDEX(Deviz!$D$5:$D$204,MATCH(C1652,Deviz!$B$5:$B$204,0)),""))</f>
        <v/>
      </c>
      <c r="F1652" s="23" t="str">
        <f>IF(C1652="","",IFERROR(INDEX(Deviz!$F$5:$F$204,MATCH(C1652,Deviz!$B$5:$B$204,0)),""))</f>
        <v/>
      </c>
      <c r="G1652" s="24"/>
      <c r="H1652" s="23" t="str">
        <f t="shared" si="25"/>
        <v/>
      </c>
      <c r="I1652" s="20"/>
      <c r="J1652" s="25"/>
      <c r="K1652" s="26" t="str">
        <f>IF(B1652="","",TRIM(IF(AND(C1652&lt;&gt;"",D1652=""),"Cod inexistent în deviz. ","")&amp;IF(N(G1652)&lt;=0,"Lipsește cantitatea. ","")&amp;IF(I1652&lt;&gt;"Da","Neconfirmat de beneficiar. ","")&amp;IF(AND(C1652&lt;&gt;"",D1652&lt;&gt;""),IF(AND(INDEX(Deviz!$H$5:$H$204,MATCH(C1652,Deviz!$B$5:$B$204,0))="Suplimentar",INDEX(Deviz!$I$5:$I$204,MATCH(C1652,Deviz!$B$5:$B$204,0))&lt;&gt;"Da"),"Suplimentar neaprobat. ",""),"")))</f>
        <v/>
      </c>
    </row>
    <row r="1653" spans="1:11" x14ac:dyDescent="0.2">
      <c r="A1653" s="1" t="str">
        <f>IF(B1653="","",B1653&amp;"|"&amp;COUNTIF(INDEX($B:$B,5):B1653,B1653))</f>
        <v/>
      </c>
      <c r="B1653" s="20"/>
      <c r="C1653" s="20"/>
      <c r="D1653" s="21" t="str">
        <f>IF(C1653="","",IFERROR(INDEX(Deviz!$C$5:$C$204,MATCH(C1653,Deviz!$B$5:$B$204,0)),""))</f>
        <v/>
      </c>
      <c r="E1653" s="22" t="str">
        <f>IF(C1653="","",IFERROR(INDEX(Deviz!$D$5:$D$204,MATCH(C1653,Deviz!$B$5:$B$204,0)),""))</f>
        <v/>
      </c>
      <c r="F1653" s="23" t="str">
        <f>IF(C1653="","",IFERROR(INDEX(Deviz!$F$5:$F$204,MATCH(C1653,Deviz!$B$5:$B$204,0)),""))</f>
        <v/>
      </c>
      <c r="G1653" s="24"/>
      <c r="H1653" s="23" t="str">
        <f t="shared" si="25"/>
        <v/>
      </c>
      <c r="I1653" s="20"/>
      <c r="J1653" s="25"/>
      <c r="K1653" s="26" t="str">
        <f>IF(B1653="","",TRIM(IF(AND(C1653&lt;&gt;"",D1653=""),"Cod inexistent în deviz. ","")&amp;IF(N(G1653)&lt;=0,"Lipsește cantitatea. ","")&amp;IF(I1653&lt;&gt;"Da","Neconfirmat de beneficiar. ","")&amp;IF(AND(C1653&lt;&gt;"",D1653&lt;&gt;""),IF(AND(INDEX(Deviz!$H$5:$H$204,MATCH(C1653,Deviz!$B$5:$B$204,0))="Suplimentar",INDEX(Deviz!$I$5:$I$204,MATCH(C1653,Deviz!$B$5:$B$204,0))&lt;&gt;"Da"),"Suplimentar neaprobat. ",""),"")))</f>
        <v/>
      </c>
    </row>
    <row r="1654" spans="1:11" x14ac:dyDescent="0.2">
      <c r="A1654" s="1" t="str">
        <f>IF(B1654="","",B1654&amp;"|"&amp;COUNTIF(INDEX($B:$B,5):B1654,B1654))</f>
        <v/>
      </c>
      <c r="B1654" s="20"/>
      <c r="C1654" s="20"/>
      <c r="D1654" s="21" t="str">
        <f>IF(C1654="","",IFERROR(INDEX(Deviz!$C$5:$C$204,MATCH(C1654,Deviz!$B$5:$B$204,0)),""))</f>
        <v/>
      </c>
      <c r="E1654" s="22" t="str">
        <f>IF(C1654="","",IFERROR(INDEX(Deviz!$D$5:$D$204,MATCH(C1654,Deviz!$B$5:$B$204,0)),""))</f>
        <v/>
      </c>
      <c r="F1654" s="23" t="str">
        <f>IF(C1654="","",IFERROR(INDEX(Deviz!$F$5:$F$204,MATCH(C1654,Deviz!$B$5:$B$204,0)),""))</f>
        <v/>
      </c>
      <c r="G1654" s="24"/>
      <c r="H1654" s="23" t="str">
        <f t="shared" si="25"/>
        <v/>
      </c>
      <c r="I1654" s="20"/>
      <c r="J1654" s="25"/>
      <c r="K1654" s="26" t="str">
        <f>IF(B1654="","",TRIM(IF(AND(C1654&lt;&gt;"",D1654=""),"Cod inexistent în deviz. ","")&amp;IF(N(G1654)&lt;=0,"Lipsește cantitatea. ","")&amp;IF(I1654&lt;&gt;"Da","Neconfirmat de beneficiar. ","")&amp;IF(AND(C1654&lt;&gt;"",D1654&lt;&gt;""),IF(AND(INDEX(Deviz!$H$5:$H$204,MATCH(C1654,Deviz!$B$5:$B$204,0))="Suplimentar",INDEX(Deviz!$I$5:$I$204,MATCH(C1654,Deviz!$B$5:$B$204,0))&lt;&gt;"Da"),"Suplimentar neaprobat. ",""),"")))</f>
        <v/>
      </c>
    </row>
    <row r="1655" spans="1:11" x14ac:dyDescent="0.2">
      <c r="A1655" s="1" t="str">
        <f>IF(B1655="","",B1655&amp;"|"&amp;COUNTIF(INDEX($B:$B,5):B1655,B1655))</f>
        <v/>
      </c>
      <c r="B1655" s="20"/>
      <c r="C1655" s="20"/>
      <c r="D1655" s="21" t="str">
        <f>IF(C1655="","",IFERROR(INDEX(Deviz!$C$5:$C$204,MATCH(C1655,Deviz!$B$5:$B$204,0)),""))</f>
        <v/>
      </c>
      <c r="E1655" s="22" t="str">
        <f>IF(C1655="","",IFERROR(INDEX(Deviz!$D$5:$D$204,MATCH(C1655,Deviz!$B$5:$B$204,0)),""))</f>
        <v/>
      </c>
      <c r="F1655" s="23" t="str">
        <f>IF(C1655="","",IFERROR(INDEX(Deviz!$F$5:$F$204,MATCH(C1655,Deviz!$B$5:$B$204,0)),""))</f>
        <v/>
      </c>
      <c r="G1655" s="24"/>
      <c r="H1655" s="23" t="str">
        <f t="shared" si="25"/>
        <v/>
      </c>
      <c r="I1655" s="20"/>
      <c r="J1655" s="25"/>
      <c r="K1655" s="26" t="str">
        <f>IF(B1655="","",TRIM(IF(AND(C1655&lt;&gt;"",D1655=""),"Cod inexistent în deviz. ","")&amp;IF(N(G1655)&lt;=0,"Lipsește cantitatea. ","")&amp;IF(I1655&lt;&gt;"Da","Neconfirmat de beneficiar. ","")&amp;IF(AND(C1655&lt;&gt;"",D1655&lt;&gt;""),IF(AND(INDEX(Deviz!$H$5:$H$204,MATCH(C1655,Deviz!$B$5:$B$204,0))="Suplimentar",INDEX(Deviz!$I$5:$I$204,MATCH(C1655,Deviz!$B$5:$B$204,0))&lt;&gt;"Da"),"Suplimentar neaprobat. ",""),"")))</f>
        <v/>
      </c>
    </row>
    <row r="1656" spans="1:11" x14ac:dyDescent="0.2">
      <c r="A1656" s="1" t="str">
        <f>IF(B1656="","",B1656&amp;"|"&amp;COUNTIF(INDEX($B:$B,5):B1656,B1656))</f>
        <v/>
      </c>
      <c r="B1656" s="20"/>
      <c r="C1656" s="20"/>
      <c r="D1656" s="21" t="str">
        <f>IF(C1656="","",IFERROR(INDEX(Deviz!$C$5:$C$204,MATCH(C1656,Deviz!$B$5:$B$204,0)),""))</f>
        <v/>
      </c>
      <c r="E1656" s="22" t="str">
        <f>IF(C1656="","",IFERROR(INDEX(Deviz!$D$5:$D$204,MATCH(C1656,Deviz!$B$5:$B$204,0)),""))</f>
        <v/>
      </c>
      <c r="F1656" s="23" t="str">
        <f>IF(C1656="","",IFERROR(INDEX(Deviz!$F$5:$F$204,MATCH(C1656,Deviz!$B$5:$B$204,0)),""))</f>
        <v/>
      </c>
      <c r="G1656" s="24"/>
      <c r="H1656" s="23" t="str">
        <f t="shared" si="25"/>
        <v/>
      </c>
      <c r="I1656" s="20"/>
      <c r="J1656" s="25"/>
      <c r="K1656" s="26" t="str">
        <f>IF(B1656="","",TRIM(IF(AND(C1656&lt;&gt;"",D1656=""),"Cod inexistent în deviz. ","")&amp;IF(N(G1656)&lt;=0,"Lipsește cantitatea. ","")&amp;IF(I1656&lt;&gt;"Da","Neconfirmat de beneficiar. ","")&amp;IF(AND(C1656&lt;&gt;"",D1656&lt;&gt;""),IF(AND(INDEX(Deviz!$H$5:$H$204,MATCH(C1656,Deviz!$B$5:$B$204,0))="Suplimentar",INDEX(Deviz!$I$5:$I$204,MATCH(C1656,Deviz!$B$5:$B$204,0))&lt;&gt;"Da"),"Suplimentar neaprobat. ",""),"")))</f>
        <v/>
      </c>
    </row>
    <row r="1657" spans="1:11" x14ac:dyDescent="0.2">
      <c r="A1657" s="1" t="str">
        <f>IF(B1657="","",B1657&amp;"|"&amp;COUNTIF(INDEX($B:$B,5):B1657,B1657))</f>
        <v/>
      </c>
      <c r="B1657" s="20"/>
      <c r="C1657" s="20"/>
      <c r="D1657" s="21" t="str">
        <f>IF(C1657="","",IFERROR(INDEX(Deviz!$C$5:$C$204,MATCH(C1657,Deviz!$B$5:$B$204,0)),""))</f>
        <v/>
      </c>
      <c r="E1657" s="22" t="str">
        <f>IF(C1657="","",IFERROR(INDEX(Deviz!$D$5:$D$204,MATCH(C1657,Deviz!$B$5:$B$204,0)),""))</f>
        <v/>
      </c>
      <c r="F1657" s="23" t="str">
        <f>IF(C1657="","",IFERROR(INDEX(Deviz!$F$5:$F$204,MATCH(C1657,Deviz!$B$5:$B$204,0)),""))</f>
        <v/>
      </c>
      <c r="G1657" s="24"/>
      <c r="H1657" s="23" t="str">
        <f t="shared" si="25"/>
        <v/>
      </c>
      <c r="I1657" s="20"/>
      <c r="J1657" s="25"/>
      <c r="K1657" s="26" t="str">
        <f>IF(B1657="","",TRIM(IF(AND(C1657&lt;&gt;"",D1657=""),"Cod inexistent în deviz. ","")&amp;IF(N(G1657)&lt;=0,"Lipsește cantitatea. ","")&amp;IF(I1657&lt;&gt;"Da","Neconfirmat de beneficiar. ","")&amp;IF(AND(C1657&lt;&gt;"",D1657&lt;&gt;""),IF(AND(INDEX(Deviz!$H$5:$H$204,MATCH(C1657,Deviz!$B$5:$B$204,0))="Suplimentar",INDEX(Deviz!$I$5:$I$204,MATCH(C1657,Deviz!$B$5:$B$204,0))&lt;&gt;"Da"),"Suplimentar neaprobat. ",""),"")))</f>
        <v/>
      </c>
    </row>
    <row r="1658" spans="1:11" x14ac:dyDescent="0.2">
      <c r="A1658" s="1" t="str">
        <f>IF(B1658="","",B1658&amp;"|"&amp;COUNTIF(INDEX($B:$B,5):B1658,B1658))</f>
        <v/>
      </c>
      <c r="B1658" s="20"/>
      <c r="C1658" s="20"/>
      <c r="D1658" s="21" t="str">
        <f>IF(C1658="","",IFERROR(INDEX(Deviz!$C$5:$C$204,MATCH(C1658,Deviz!$B$5:$B$204,0)),""))</f>
        <v/>
      </c>
      <c r="E1658" s="22" t="str">
        <f>IF(C1658="","",IFERROR(INDEX(Deviz!$D$5:$D$204,MATCH(C1658,Deviz!$B$5:$B$204,0)),""))</f>
        <v/>
      </c>
      <c r="F1658" s="23" t="str">
        <f>IF(C1658="","",IFERROR(INDEX(Deviz!$F$5:$F$204,MATCH(C1658,Deviz!$B$5:$B$204,0)),""))</f>
        <v/>
      </c>
      <c r="G1658" s="24"/>
      <c r="H1658" s="23" t="str">
        <f t="shared" si="25"/>
        <v/>
      </c>
      <c r="I1658" s="20"/>
      <c r="J1658" s="25"/>
      <c r="K1658" s="26" t="str">
        <f>IF(B1658="","",TRIM(IF(AND(C1658&lt;&gt;"",D1658=""),"Cod inexistent în deviz. ","")&amp;IF(N(G1658)&lt;=0,"Lipsește cantitatea. ","")&amp;IF(I1658&lt;&gt;"Da","Neconfirmat de beneficiar. ","")&amp;IF(AND(C1658&lt;&gt;"",D1658&lt;&gt;""),IF(AND(INDEX(Deviz!$H$5:$H$204,MATCH(C1658,Deviz!$B$5:$B$204,0))="Suplimentar",INDEX(Deviz!$I$5:$I$204,MATCH(C1658,Deviz!$B$5:$B$204,0))&lt;&gt;"Da"),"Suplimentar neaprobat. ",""),"")))</f>
        <v/>
      </c>
    </row>
    <row r="1659" spans="1:11" x14ac:dyDescent="0.2">
      <c r="A1659" s="1" t="str">
        <f>IF(B1659="","",B1659&amp;"|"&amp;COUNTIF(INDEX($B:$B,5):B1659,B1659))</f>
        <v/>
      </c>
      <c r="B1659" s="20"/>
      <c r="C1659" s="20"/>
      <c r="D1659" s="21" t="str">
        <f>IF(C1659="","",IFERROR(INDEX(Deviz!$C$5:$C$204,MATCH(C1659,Deviz!$B$5:$B$204,0)),""))</f>
        <v/>
      </c>
      <c r="E1659" s="22" t="str">
        <f>IF(C1659="","",IFERROR(INDEX(Deviz!$D$5:$D$204,MATCH(C1659,Deviz!$B$5:$B$204,0)),""))</f>
        <v/>
      </c>
      <c r="F1659" s="23" t="str">
        <f>IF(C1659="","",IFERROR(INDEX(Deviz!$F$5:$F$204,MATCH(C1659,Deviz!$B$5:$B$204,0)),""))</f>
        <v/>
      </c>
      <c r="G1659" s="24"/>
      <c r="H1659" s="23" t="str">
        <f t="shared" si="25"/>
        <v/>
      </c>
      <c r="I1659" s="20"/>
      <c r="J1659" s="25"/>
      <c r="K1659" s="26" t="str">
        <f>IF(B1659="","",TRIM(IF(AND(C1659&lt;&gt;"",D1659=""),"Cod inexistent în deviz. ","")&amp;IF(N(G1659)&lt;=0,"Lipsește cantitatea. ","")&amp;IF(I1659&lt;&gt;"Da","Neconfirmat de beneficiar. ","")&amp;IF(AND(C1659&lt;&gt;"",D1659&lt;&gt;""),IF(AND(INDEX(Deviz!$H$5:$H$204,MATCH(C1659,Deviz!$B$5:$B$204,0))="Suplimentar",INDEX(Deviz!$I$5:$I$204,MATCH(C1659,Deviz!$B$5:$B$204,0))&lt;&gt;"Da"),"Suplimentar neaprobat. ",""),"")))</f>
        <v/>
      </c>
    </row>
    <row r="1660" spans="1:11" x14ac:dyDescent="0.2">
      <c r="A1660" s="1" t="str">
        <f>IF(B1660="","",B1660&amp;"|"&amp;COUNTIF(INDEX($B:$B,5):B1660,B1660))</f>
        <v/>
      </c>
      <c r="B1660" s="20"/>
      <c r="C1660" s="20"/>
      <c r="D1660" s="21" t="str">
        <f>IF(C1660="","",IFERROR(INDEX(Deviz!$C$5:$C$204,MATCH(C1660,Deviz!$B$5:$B$204,0)),""))</f>
        <v/>
      </c>
      <c r="E1660" s="22" t="str">
        <f>IF(C1660="","",IFERROR(INDEX(Deviz!$D$5:$D$204,MATCH(C1660,Deviz!$B$5:$B$204,0)),""))</f>
        <v/>
      </c>
      <c r="F1660" s="23" t="str">
        <f>IF(C1660="","",IFERROR(INDEX(Deviz!$F$5:$F$204,MATCH(C1660,Deviz!$B$5:$B$204,0)),""))</f>
        <v/>
      </c>
      <c r="G1660" s="24"/>
      <c r="H1660" s="23" t="str">
        <f t="shared" si="25"/>
        <v/>
      </c>
      <c r="I1660" s="20"/>
      <c r="J1660" s="25"/>
      <c r="K1660" s="26" t="str">
        <f>IF(B1660="","",TRIM(IF(AND(C1660&lt;&gt;"",D1660=""),"Cod inexistent în deviz. ","")&amp;IF(N(G1660)&lt;=0,"Lipsește cantitatea. ","")&amp;IF(I1660&lt;&gt;"Da","Neconfirmat de beneficiar. ","")&amp;IF(AND(C1660&lt;&gt;"",D1660&lt;&gt;""),IF(AND(INDEX(Deviz!$H$5:$H$204,MATCH(C1660,Deviz!$B$5:$B$204,0))="Suplimentar",INDEX(Deviz!$I$5:$I$204,MATCH(C1660,Deviz!$B$5:$B$204,0))&lt;&gt;"Da"),"Suplimentar neaprobat. ",""),"")))</f>
        <v/>
      </c>
    </row>
    <row r="1661" spans="1:11" x14ac:dyDescent="0.2">
      <c r="A1661" s="1" t="str">
        <f>IF(B1661="","",B1661&amp;"|"&amp;COUNTIF(INDEX($B:$B,5):B1661,B1661))</f>
        <v/>
      </c>
      <c r="B1661" s="20"/>
      <c r="C1661" s="20"/>
      <c r="D1661" s="21" t="str">
        <f>IF(C1661="","",IFERROR(INDEX(Deviz!$C$5:$C$204,MATCH(C1661,Deviz!$B$5:$B$204,0)),""))</f>
        <v/>
      </c>
      <c r="E1661" s="22" t="str">
        <f>IF(C1661="","",IFERROR(INDEX(Deviz!$D$5:$D$204,MATCH(C1661,Deviz!$B$5:$B$204,0)),""))</f>
        <v/>
      </c>
      <c r="F1661" s="23" t="str">
        <f>IF(C1661="","",IFERROR(INDEX(Deviz!$F$5:$F$204,MATCH(C1661,Deviz!$B$5:$B$204,0)),""))</f>
        <v/>
      </c>
      <c r="G1661" s="24"/>
      <c r="H1661" s="23" t="str">
        <f t="shared" si="25"/>
        <v/>
      </c>
      <c r="I1661" s="20"/>
      <c r="J1661" s="25"/>
      <c r="K1661" s="26" t="str">
        <f>IF(B1661="","",TRIM(IF(AND(C1661&lt;&gt;"",D1661=""),"Cod inexistent în deviz. ","")&amp;IF(N(G1661)&lt;=0,"Lipsește cantitatea. ","")&amp;IF(I1661&lt;&gt;"Da","Neconfirmat de beneficiar. ","")&amp;IF(AND(C1661&lt;&gt;"",D1661&lt;&gt;""),IF(AND(INDEX(Deviz!$H$5:$H$204,MATCH(C1661,Deviz!$B$5:$B$204,0))="Suplimentar",INDEX(Deviz!$I$5:$I$204,MATCH(C1661,Deviz!$B$5:$B$204,0))&lt;&gt;"Da"),"Suplimentar neaprobat. ",""),"")))</f>
        <v/>
      </c>
    </row>
    <row r="1662" spans="1:11" x14ac:dyDescent="0.2">
      <c r="A1662" s="1" t="str">
        <f>IF(B1662="","",B1662&amp;"|"&amp;COUNTIF(INDEX($B:$B,5):B1662,B1662))</f>
        <v/>
      </c>
      <c r="B1662" s="20"/>
      <c r="C1662" s="20"/>
      <c r="D1662" s="21" t="str">
        <f>IF(C1662="","",IFERROR(INDEX(Deviz!$C$5:$C$204,MATCH(C1662,Deviz!$B$5:$B$204,0)),""))</f>
        <v/>
      </c>
      <c r="E1662" s="22" t="str">
        <f>IF(C1662="","",IFERROR(INDEX(Deviz!$D$5:$D$204,MATCH(C1662,Deviz!$B$5:$B$204,0)),""))</f>
        <v/>
      </c>
      <c r="F1662" s="23" t="str">
        <f>IF(C1662="","",IFERROR(INDEX(Deviz!$F$5:$F$204,MATCH(C1662,Deviz!$B$5:$B$204,0)),""))</f>
        <v/>
      </c>
      <c r="G1662" s="24"/>
      <c r="H1662" s="23" t="str">
        <f t="shared" si="25"/>
        <v/>
      </c>
      <c r="I1662" s="20"/>
      <c r="J1662" s="25"/>
      <c r="K1662" s="26" t="str">
        <f>IF(B1662="","",TRIM(IF(AND(C1662&lt;&gt;"",D1662=""),"Cod inexistent în deviz. ","")&amp;IF(N(G1662)&lt;=0,"Lipsește cantitatea. ","")&amp;IF(I1662&lt;&gt;"Da","Neconfirmat de beneficiar. ","")&amp;IF(AND(C1662&lt;&gt;"",D1662&lt;&gt;""),IF(AND(INDEX(Deviz!$H$5:$H$204,MATCH(C1662,Deviz!$B$5:$B$204,0))="Suplimentar",INDEX(Deviz!$I$5:$I$204,MATCH(C1662,Deviz!$B$5:$B$204,0))&lt;&gt;"Da"),"Suplimentar neaprobat. ",""),"")))</f>
        <v/>
      </c>
    </row>
    <row r="1663" spans="1:11" x14ac:dyDescent="0.2">
      <c r="A1663" s="1" t="str">
        <f>IF(B1663="","",B1663&amp;"|"&amp;COUNTIF(INDEX($B:$B,5):B1663,B1663))</f>
        <v/>
      </c>
      <c r="B1663" s="20"/>
      <c r="C1663" s="20"/>
      <c r="D1663" s="21" t="str">
        <f>IF(C1663="","",IFERROR(INDEX(Deviz!$C$5:$C$204,MATCH(C1663,Deviz!$B$5:$B$204,0)),""))</f>
        <v/>
      </c>
      <c r="E1663" s="22" t="str">
        <f>IF(C1663="","",IFERROR(INDEX(Deviz!$D$5:$D$204,MATCH(C1663,Deviz!$B$5:$B$204,0)),""))</f>
        <v/>
      </c>
      <c r="F1663" s="23" t="str">
        <f>IF(C1663="","",IFERROR(INDEX(Deviz!$F$5:$F$204,MATCH(C1663,Deviz!$B$5:$B$204,0)),""))</f>
        <v/>
      </c>
      <c r="G1663" s="24"/>
      <c r="H1663" s="23" t="str">
        <f t="shared" si="25"/>
        <v/>
      </c>
      <c r="I1663" s="20"/>
      <c r="J1663" s="25"/>
      <c r="K1663" s="26" t="str">
        <f>IF(B1663="","",TRIM(IF(AND(C1663&lt;&gt;"",D1663=""),"Cod inexistent în deviz. ","")&amp;IF(N(G1663)&lt;=0,"Lipsește cantitatea. ","")&amp;IF(I1663&lt;&gt;"Da","Neconfirmat de beneficiar. ","")&amp;IF(AND(C1663&lt;&gt;"",D1663&lt;&gt;""),IF(AND(INDEX(Deviz!$H$5:$H$204,MATCH(C1663,Deviz!$B$5:$B$204,0))="Suplimentar",INDEX(Deviz!$I$5:$I$204,MATCH(C1663,Deviz!$B$5:$B$204,0))&lt;&gt;"Da"),"Suplimentar neaprobat. ",""),"")))</f>
        <v/>
      </c>
    </row>
    <row r="1664" spans="1:11" x14ac:dyDescent="0.2">
      <c r="A1664" s="1" t="str">
        <f>IF(B1664="","",B1664&amp;"|"&amp;COUNTIF(INDEX($B:$B,5):B1664,B1664))</f>
        <v/>
      </c>
      <c r="B1664" s="20"/>
      <c r="C1664" s="20"/>
      <c r="D1664" s="21" t="str">
        <f>IF(C1664="","",IFERROR(INDEX(Deviz!$C$5:$C$204,MATCH(C1664,Deviz!$B$5:$B$204,0)),""))</f>
        <v/>
      </c>
      <c r="E1664" s="22" t="str">
        <f>IF(C1664="","",IFERROR(INDEX(Deviz!$D$5:$D$204,MATCH(C1664,Deviz!$B$5:$B$204,0)),""))</f>
        <v/>
      </c>
      <c r="F1664" s="23" t="str">
        <f>IF(C1664="","",IFERROR(INDEX(Deviz!$F$5:$F$204,MATCH(C1664,Deviz!$B$5:$B$204,0)),""))</f>
        <v/>
      </c>
      <c r="G1664" s="24"/>
      <c r="H1664" s="23" t="str">
        <f t="shared" si="25"/>
        <v/>
      </c>
      <c r="I1664" s="20"/>
      <c r="J1664" s="25"/>
      <c r="K1664" s="26" t="str">
        <f>IF(B1664="","",TRIM(IF(AND(C1664&lt;&gt;"",D1664=""),"Cod inexistent în deviz. ","")&amp;IF(N(G1664)&lt;=0,"Lipsește cantitatea. ","")&amp;IF(I1664&lt;&gt;"Da","Neconfirmat de beneficiar. ","")&amp;IF(AND(C1664&lt;&gt;"",D1664&lt;&gt;""),IF(AND(INDEX(Deviz!$H$5:$H$204,MATCH(C1664,Deviz!$B$5:$B$204,0))="Suplimentar",INDEX(Deviz!$I$5:$I$204,MATCH(C1664,Deviz!$B$5:$B$204,0))&lt;&gt;"Da"),"Suplimentar neaprobat. ",""),"")))</f>
        <v/>
      </c>
    </row>
    <row r="1665" spans="1:11" x14ac:dyDescent="0.2">
      <c r="A1665" s="1" t="str">
        <f>IF(B1665="","",B1665&amp;"|"&amp;COUNTIF(INDEX($B:$B,5):B1665,B1665))</f>
        <v/>
      </c>
      <c r="B1665" s="20"/>
      <c r="C1665" s="20"/>
      <c r="D1665" s="21" t="str">
        <f>IF(C1665="","",IFERROR(INDEX(Deviz!$C$5:$C$204,MATCH(C1665,Deviz!$B$5:$B$204,0)),""))</f>
        <v/>
      </c>
      <c r="E1665" s="22" t="str">
        <f>IF(C1665="","",IFERROR(INDEX(Deviz!$D$5:$D$204,MATCH(C1665,Deviz!$B$5:$B$204,0)),""))</f>
        <v/>
      </c>
      <c r="F1665" s="23" t="str">
        <f>IF(C1665="","",IFERROR(INDEX(Deviz!$F$5:$F$204,MATCH(C1665,Deviz!$B$5:$B$204,0)),""))</f>
        <v/>
      </c>
      <c r="G1665" s="24"/>
      <c r="H1665" s="23" t="str">
        <f t="shared" si="25"/>
        <v/>
      </c>
      <c r="I1665" s="20"/>
      <c r="J1665" s="25"/>
      <c r="K1665" s="26" t="str">
        <f>IF(B1665="","",TRIM(IF(AND(C1665&lt;&gt;"",D1665=""),"Cod inexistent în deviz. ","")&amp;IF(N(G1665)&lt;=0,"Lipsește cantitatea. ","")&amp;IF(I1665&lt;&gt;"Da","Neconfirmat de beneficiar. ","")&amp;IF(AND(C1665&lt;&gt;"",D1665&lt;&gt;""),IF(AND(INDEX(Deviz!$H$5:$H$204,MATCH(C1665,Deviz!$B$5:$B$204,0))="Suplimentar",INDEX(Deviz!$I$5:$I$204,MATCH(C1665,Deviz!$B$5:$B$204,0))&lt;&gt;"Da"),"Suplimentar neaprobat. ",""),"")))</f>
        <v/>
      </c>
    </row>
    <row r="1666" spans="1:11" x14ac:dyDescent="0.2">
      <c r="A1666" s="1" t="str">
        <f>IF(B1666="","",B1666&amp;"|"&amp;COUNTIF(INDEX($B:$B,5):B1666,B1666))</f>
        <v/>
      </c>
      <c r="B1666" s="20"/>
      <c r="C1666" s="20"/>
      <c r="D1666" s="21" t="str">
        <f>IF(C1666="","",IFERROR(INDEX(Deviz!$C$5:$C$204,MATCH(C1666,Deviz!$B$5:$B$204,0)),""))</f>
        <v/>
      </c>
      <c r="E1666" s="22" t="str">
        <f>IF(C1666="","",IFERROR(INDEX(Deviz!$D$5:$D$204,MATCH(C1666,Deviz!$B$5:$B$204,0)),""))</f>
        <v/>
      </c>
      <c r="F1666" s="23" t="str">
        <f>IF(C1666="","",IFERROR(INDEX(Deviz!$F$5:$F$204,MATCH(C1666,Deviz!$B$5:$B$204,0)),""))</f>
        <v/>
      </c>
      <c r="G1666" s="24"/>
      <c r="H1666" s="23" t="str">
        <f t="shared" si="25"/>
        <v/>
      </c>
      <c r="I1666" s="20"/>
      <c r="J1666" s="25"/>
      <c r="K1666" s="26" t="str">
        <f>IF(B1666="","",TRIM(IF(AND(C1666&lt;&gt;"",D1666=""),"Cod inexistent în deviz. ","")&amp;IF(N(G1666)&lt;=0,"Lipsește cantitatea. ","")&amp;IF(I1666&lt;&gt;"Da","Neconfirmat de beneficiar. ","")&amp;IF(AND(C1666&lt;&gt;"",D1666&lt;&gt;""),IF(AND(INDEX(Deviz!$H$5:$H$204,MATCH(C1666,Deviz!$B$5:$B$204,0))="Suplimentar",INDEX(Deviz!$I$5:$I$204,MATCH(C1666,Deviz!$B$5:$B$204,0))&lt;&gt;"Da"),"Suplimentar neaprobat. ",""),"")))</f>
        <v/>
      </c>
    </row>
    <row r="1667" spans="1:11" x14ac:dyDescent="0.2">
      <c r="A1667" s="1" t="str">
        <f>IF(B1667="","",B1667&amp;"|"&amp;COUNTIF(INDEX($B:$B,5):B1667,B1667))</f>
        <v/>
      </c>
      <c r="B1667" s="20"/>
      <c r="C1667" s="20"/>
      <c r="D1667" s="21" t="str">
        <f>IF(C1667="","",IFERROR(INDEX(Deviz!$C$5:$C$204,MATCH(C1667,Deviz!$B$5:$B$204,0)),""))</f>
        <v/>
      </c>
      <c r="E1667" s="22" t="str">
        <f>IF(C1667="","",IFERROR(INDEX(Deviz!$D$5:$D$204,MATCH(C1667,Deviz!$B$5:$B$204,0)),""))</f>
        <v/>
      </c>
      <c r="F1667" s="23" t="str">
        <f>IF(C1667="","",IFERROR(INDEX(Deviz!$F$5:$F$204,MATCH(C1667,Deviz!$B$5:$B$204,0)),""))</f>
        <v/>
      </c>
      <c r="G1667" s="24"/>
      <c r="H1667" s="23" t="str">
        <f t="shared" si="25"/>
        <v/>
      </c>
      <c r="I1667" s="20"/>
      <c r="J1667" s="25"/>
      <c r="K1667" s="26" t="str">
        <f>IF(B1667="","",TRIM(IF(AND(C1667&lt;&gt;"",D1667=""),"Cod inexistent în deviz. ","")&amp;IF(N(G1667)&lt;=0,"Lipsește cantitatea. ","")&amp;IF(I1667&lt;&gt;"Da","Neconfirmat de beneficiar. ","")&amp;IF(AND(C1667&lt;&gt;"",D1667&lt;&gt;""),IF(AND(INDEX(Deviz!$H$5:$H$204,MATCH(C1667,Deviz!$B$5:$B$204,0))="Suplimentar",INDEX(Deviz!$I$5:$I$204,MATCH(C1667,Deviz!$B$5:$B$204,0))&lt;&gt;"Da"),"Suplimentar neaprobat. ",""),"")))</f>
        <v/>
      </c>
    </row>
    <row r="1668" spans="1:11" x14ac:dyDescent="0.2">
      <c r="A1668" s="1" t="str">
        <f>IF(B1668="","",B1668&amp;"|"&amp;COUNTIF(INDEX($B:$B,5):B1668,B1668))</f>
        <v/>
      </c>
      <c r="B1668" s="20"/>
      <c r="C1668" s="20"/>
      <c r="D1668" s="21" t="str">
        <f>IF(C1668="","",IFERROR(INDEX(Deviz!$C$5:$C$204,MATCH(C1668,Deviz!$B$5:$B$204,0)),""))</f>
        <v/>
      </c>
      <c r="E1668" s="22" t="str">
        <f>IF(C1668="","",IFERROR(INDEX(Deviz!$D$5:$D$204,MATCH(C1668,Deviz!$B$5:$B$204,0)),""))</f>
        <v/>
      </c>
      <c r="F1668" s="23" t="str">
        <f>IF(C1668="","",IFERROR(INDEX(Deviz!$F$5:$F$204,MATCH(C1668,Deviz!$B$5:$B$204,0)),""))</f>
        <v/>
      </c>
      <c r="G1668" s="24"/>
      <c r="H1668" s="23" t="str">
        <f t="shared" si="25"/>
        <v/>
      </c>
      <c r="I1668" s="20"/>
      <c r="J1668" s="25"/>
      <c r="K1668" s="26" t="str">
        <f>IF(B1668="","",TRIM(IF(AND(C1668&lt;&gt;"",D1668=""),"Cod inexistent în deviz. ","")&amp;IF(N(G1668)&lt;=0,"Lipsește cantitatea. ","")&amp;IF(I1668&lt;&gt;"Da","Neconfirmat de beneficiar. ","")&amp;IF(AND(C1668&lt;&gt;"",D1668&lt;&gt;""),IF(AND(INDEX(Deviz!$H$5:$H$204,MATCH(C1668,Deviz!$B$5:$B$204,0))="Suplimentar",INDEX(Deviz!$I$5:$I$204,MATCH(C1668,Deviz!$B$5:$B$204,0))&lt;&gt;"Da"),"Suplimentar neaprobat. ",""),"")))</f>
        <v/>
      </c>
    </row>
    <row r="1669" spans="1:11" x14ac:dyDescent="0.2">
      <c r="A1669" s="1" t="str">
        <f>IF(B1669="","",B1669&amp;"|"&amp;COUNTIF(INDEX($B:$B,5):B1669,B1669))</f>
        <v/>
      </c>
      <c r="B1669" s="20"/>
      <c r="C1669" s="20"/>
      <c r="D1669" s="21" t="str">
        <f>IF(C1669="","",IFERROR(INDEX(Deviz!$C$5:$C$204,MATCH(C1669,Deviz!$B$5:$B$204,0)),""))</f>
        <v/>
      </c>
      <c r="E1669" s="22" t="str">
        <f>IF(C1669="","",IFERROR(INDEX(Deviz!$D$5:$D$204,MATCH(C1669,Deviz!$B$5:$B$204,0)),""))</f>
        <v/>
      </c>
      <c r="F1669" s="23" t="str">
        <f>IF(C1669="","",IFERROR(INDEX(Deviz!$F$5:$F$204,MATCH(C1669,Deviz!$B$5:$B$204,0)),""))</f>
        <v/>
      </c>
      <c r="G1669" s="24"/>
      <c r="H1669" s="23" t="str">
        <f t="shared" ref="H1669:H1732" si="26">IF(OR(N(F1669)=0,N(G1669)=0),"",ROUND(F1669*G1669,2))</f>
        <v/>
      </c>
      <c r="I1669" s="20"/>
      <c r="J1669" s="25"/>
      <c r="K1669" s="26" t="str">
        <f>IF(B1669="","",TRIM(IF(AND(C1669&lt;&gt;"",D1669=""),"Cod inexistent în deviz. ","")&amp;IF(N(G1669)&lt;=0,"Lipsește cantitatea. ","")&amp;IF(I1669&lt;&gt;"Da","Neconfirmat de beneficiar. ","")&amp;IF(AND(C1669&lt;&gt;"",D1669&lt;&gt;""),IF(AND(INDEX(Deviz!$H$5:$H$204,MATCH(C1669,Deviz!$B$5:$B$204,0))="Suplimentar",INDEX(Deviz!$I$5:$I$204,MATCH(C1669,Deviz!$B$5:$B$204,0))&lt;&gt;"Da"),"Suplimentar neaprobat. ",""),"")))</f>
        <v/>
      </c>
    </row>
    <row r="1670" spans="1:11" x14ac:dyDescent="0.2">
      <c r="A1670" s="1" t="str">
        <f>IF(B1670="","",B1670&amp;"|"&amp;COUNTIF(INDEX($B:$B,5):B1670,B1670))</f>
        <v/>
      </c>
      <c r="B1670" s="20"/>
      <c r="C1670" s="20"/>
      <c r="D1670" s="21" t="str">
        <f>IF(C1670="","",IFERROR(INDEX(Deviz!$C$5:$C$204,MATCH(C1670,Deviz!$B$5:$B$204,0)),""))</f>
        <v/>
      </c>
      <c r="E1670" s="22" t="str">
        <f>IF(C1670="","",IFERROR(INDEX(Deviz!$D$5:$D$204,MATCH(C1670,Deviz!$B$5:$B$204,0)),""))</f>
        <v/>
      </c>
      <c r="F1670" s="23" t="str">
        <f>IF(C1670="","",IFERROR(INDEX(Deviz!$F$5:$F$204,MATCH(C1670,Deviz!$B$5:$B$204,0)),""))</f>
        <v/>
      </c>
      <c r="G1670" s="24"/>
      <c r="H1670" s="23" t="str">
        <f t="shared" si="26"/>
        <v/>
      </c>
      <c r="I1670" s="20"/>
      <c r="J1670" s="25"/>
      <c r="K1670" s="26" t="str">
        <f>IF(B1670="","",TRIM(IF(AND(C1670&lt;&gt;"",D1670=""),"Cod inexistent în deviz. ","")&amp;IF(N(G1670)&lt;=0,"Lipsește cantitatea. ","")&amp;IF(I1670&lt;&gt;"Da","Neconfirmat de beneficiar. ","")&amp;IF(AND(C1670&lt;&gt;"",D1670&lt;&gt;""),IF(AND(INDEX(Deviz!$H$5:$H$204,MATCH(C1670,Deviz!$B$5:$B$204,0))="Suplimentar",INDEX(Deviz!$I$5:$I$204,MATCH(C1670,Deviz!$B$5:$B$204,0))&lt;&gt;"Da"),"Suplimentar neaprobat. ",""),"")))</f>
        <v/>
      </c>
    </row>
    <row r="1671" spans="1:11" x14ac:dyDescent="0.2">
      <c r="A1671" s="1" t="str">
        <f>IF(B1671="","",B1671&amp;"|"&amp;COUNTIF(INDEX($B:$B,5):B1671,B1671))</f>
        <v/>
      </c>
      <c r="B1671" s="20"/>
      <c r="C1671" s="20"/>
      <c r="D1671" s="21" t="str">
        <f>IF(C1671="","",IFERROR(INDEX(Deviz!$C$5:$C$204,MATCH(C1671,Deviz!$B$5:$B$204,0)),""))</f>
        <v/>
      </c>
      <c r="E1671" s="22" t="str">
        <f>IF(C1671="","",IFERROR(INDEX(Deviz!$D$5:$D$204,MATCH(C1671,Deviz!$B$5:$B$204,0)),""))</f>
        <v/>
      </c>
      <c r="F1671" s="23" t="str">
        <f>IF(C1671="","",IFERROR(INDEX(Deviz!$F$5:$F$204,MATCH(C1671,Deviz!$B$5:$B$204,0)),""))</f>
        <v/>
      </c>
      <c r="G1671" s="24"/>
      <c r="H1671" s="23" t="str">
        <f t="shared" si="26"/>
        <v/>
      </c>
      <c r="I1671" s="20"/>
      <c r="J1671" s="25"/>
      <c r="K1671" s="26" t="str">
        <f>IF(B1671="","",TRIM(IF(AND(C1671&lt;&gt;"",D1671=""),"Cod inexistent în deviz. ","")&amp;IF(N(G1671)&lt;=0,"Lipsește cantitatea. ","")&amp;IF(I1671&lt;&gt;"Da","Neconfirmat de beneficiar. ","")&amp;IF(AND(C1671&lt;&gt;"",D1671&lt;&gt;""),IF(AND(INDEX(Deviz!$H$5:$H$204,MATCH(C1671,Deviz!$B$5:$B$204,0))="Suplimentar",INDEX(Deviz!$I$5:$I$204,MATCH(C1671,Deviz!$B$5:$B$204,0))&lt;&gt;"Da"),"Suplimentar neaprobat. ",""),"")))</f>
        <v/>
      </c>
    </row>
    <row r="1672" spans="1:11" x14ac:dyDescent="0.2">
      <c r="A1672" s="1" t="str">
        <f>IF(B1672="","",B1672&amp;"|"&amp;COUNTIF(INDEX($B:$B,5):B1672,B1672))</f>
        <v/>
      </c>
      <c r="B1672" s="20"/>
      <c r="C1672" s="20"/>
      <c r="D1672" s="21" t="str">
        <f>IF(C1672="","",IFERROR(INDEX(Deviz!$C$5:$C$204,MATCH(C1672,Deviz!$B$5:$B$204,0)),""))</f>
        <v/>
      </c>
      <c r="E1672" s="22" t="str">
        <f>IF(C1672="","",IFERROR(INDEX(Deviz!$D$5:$D$204,MATCH(C1672,Deviz!$B$5:$B$204,0)),""))</f>
        <v/>
      </c>
      <c r="F1672" s="23" t="str">
        <f>IF(C1672="","",IFERROR(INDEX(Deviz!$F$5:$F$204,MATCH(C1672,Deviz!$B$5:$B$204,0)),""))</f>
        <v/>
      </c>
      <c r="G1672" s="24"/>
      <c r="H1672" s="23" t="str">
        <f t="shared" si="26"/>
        <v/>
      </c>
      <c r="I1672" s="20"/>
      <c r="J1672" s="25"/>
      <c r="K1672" s="26" t="str">
        <f>IF(B1672="","",TRIM(IF(AND(C1672&lt;&gt;"",D1672=""),"Cod inexistent în deviz. ","")&amp;IF(N(G1672)&lt;=0,"Lipsește cantitatea. ","")&amp;IF(I1672&lt;&gt;"Da","Neconfirmat de beneficiar. ","")&amp;IF(AND(C1672&lt;&gt;"",D1672&lt;&gt;""),IF(AND(INDEX(Deviz!$H$5:$H$204,MATCH(C1672,Deviz!$B$5:$B$204,0))="Suplimentar",INDEX(Deviz!$I$5:$I$204,MATCH(C1672,Deviz!$B$5:$B$204,0))&lt;&gt;"Da"),"Suplimentar neaprobat. ",""),"")))</f>
        <v/>
      </c>
    </row>
    <row r="1673" spans="1:11" x14ac:dyDescent="0.2">
      <c r="A1673" s="1" t="str">
        <f>IF(B1673="","",B1673&amp;"|"&amp;COUNTIF(INDEX($B:$B,5):B1673,B1673))</f>
        <v/>
      </c>
      <c r="B1673" s="20"/>
      <c r="C1673" s="20"/>
      <c r="D1673" s="21" t="str">
        <f>IF(C1673="","",IFERROR(INDEX(Deviz!$C$5:$C$204,MATCH(C1673,Deviz!$B$5:$B$204,0)),""))</f>
        <v/>
      </c>
      <c r="E1673" s="22" t="str">
        <f>IF(C1673="","",IFERROR(INDEX(Deviz!$D$5:$D$204,MATCH(C1673,Deviz!$B$5:$B$204,0)),""))</f>
        <v/>
      </c>
      <c r="F1673" s="23" t="str">
        <f>IF(C1673="","",IFERROR(INDEX(Deviz!$F$5:$F$204,MATCH(C1673,Deviz!$B$5:$B$204,0)),""))</f>
        <v/>
      </c>
      <c r="G1673" s="24"/>
      <c r="H1673" s="23" t="str">
        <f t="shared" si="26"/>
        <v/>
      </c>
      <c r="I1673" s="20"/>
      <c r="J1673" s="25"/>
      <c r="K1673" s="26" t="str">
        <f>IF(B1673="","",TRIM(IF(AND(C1673&lt;&gt;"",D1673=""),"Cod inexistent în deviz. ","")&amp;IF(N(G1673)&lt;=0,"Lipsește cantitatea. ","")&amp;IF(I1673&lt;&gt;"Da","Neconfirmat de beneficiar. ","")&amp;IF(AND(C1673&lt;&gt;"",D1673&lt;&gt;""),IF(AND(INDEX(Deviz!$H$5:$H$204,MATCH(C1673,Deviz!$B$5:$B$204,0))="Suplimentar",INDEX(Deviz!$I$5:$I$204,MATCH(C1673,Deviz!$B$5:$B$204,0))&lt;&gt;"Da"),"Suplimentar neaprobat. ",""),"")))</f>
        <v/>
      </c>
    </row>
    <row r="1674" spans="1:11" x14ac:dyDescent="0.2">
      <c r="A1674" s="1" t="str">
        <f>IF(B1674="","",B1674&amp;"|"&amp;COUNTIF(INDEX($B:$B,5):B1674,B1674))</f>
        <v/>
      </c>
      <c r="B1674" s="20"/>
      <c r="C1674" s="20"/>
      <c r="D1674" s="21" t="str">
        <f>IF(C1674="","",IFERROR(INDEX(Deviz!$C$5:$C$204,MATCH(C1674,Deviz!$B$5:$B$204,0)),""))</f>
        <v/>
      </c>
      <c r="E1674" s="22" t="str">
        <f>IF(C1674="","",IFERROR(INDEX(Deviz!$D$5:$D$204,MATCH(C1674,Deviz!$B$5:$B$204,0)),""))</f>
        <v/>
      </c>
      <c r="F1674" s="23" t="str">
        <f>IF(C1674="","",IFERROR(INDEX(Deviz!$F$5:$F$204,MATCH(C1674,Deviz!$B$5:$B$204,0)),""))</f>
        <v/>
      </c>
      <c r="G1674" s="24"/>
      <c r="H1674" s="23" t="str">
        <f t="shared" si="26"/>
        <v/>
      </c>
      <c r="I1674" s="20"/>
      <c r="J1674" s="25"/>
      <c r="K1674" s="26" t="str">
        <f>IF(B1674="","",TRIM(IF(AND(C1674&lt;&gt;"",D1674=""),"Cod inexistent în deviz. ","")&amp;IF(N(G1674)&lt;=0,"Lipsește cantitatea. ","")&amp;IF(I1674&lt;&gt;"Da","Neconfirmat de beneficiar. ","")&amp;IF(AND(C1674&lt;&gt;"",D1674&lt;&gt;""),IF(AND(INDEX(Deviz!$H$5:$H$204,MATCH(C1674,Deviz!$B$5:$B$204,0))="Suplimentar",INDEX(Deviz!$I$5:$I$204,MATCH(C1674,Deviz!$B$5:$B$204,0))&lt;&gt;"Da"),"Suplimentar neaprobat. ",""),"")))</f>
        <v/>
      </c>
    </row>
    <row r="1675" spans="1:11" x14ac:dyDescent="0.2">
      <c r="A1675" s="1" t="str">
        <f>IF(B1675="","",B1675&amp;"|"&amp;COUNTIF(INDEX($B:$B,5):B1675,B1675))</f>
        <v/>
      </c>
      <c r="B1675" s="20"/>
      <c r="C1675" s="20"/>
      <c r="D1675" s="21" t="str">
        <f>IF(C1675="","",IFERROR(INDEX(Deviz!$C$5:$C$204,MATCH(C1675,Deviz!$B$5:$B$204,0)),""))</f>
        <v/>
      </c>
      <c r="E1675" s="22" t="str">
        <f>IF(C1675="","",IFERROR(INDEX(Deviz!$D$5:$D$204,MATCH(C1675,Deviz!$B$5:$B$204,0)),""))</f>
        <v/>
      </c>
      <c r="F1675" s="23" t="str">
        <f>IF(C1675="","",IFERROR(INDEX(Deviz!$F$5:$F$204,MATCH(C1675,Deviz!$B$5:$B$204,0)),""))</f>
        <v/>
      </c>
      <c r="G1675" s="24"/>
      <c r="H1675" s="23" t="str">
        <f t="shared" si="26"/>
        <v/>
      </c>
      <c r="I1675" s="20"/>
      <c r="J1675" s="25"/>
      <c r="K1675" s="26" t="str">
        <f>IF(B1675="","",TRIM(IF(AND(C1675&lt;&gt;"",D1675=""),"Cod inexistent în deviz. ","")&amp;IF(N(G1675)&lt;=0,"Lipsește cantitatea. ","")&amp;IF(I1675&lt;&gt;"Da","Neconfirmat de beneficiar. ","")&amp;IF(AND(C1675&lt;&gt;"",D1675&lt;&gt;""),IF(AND(INDEX(Deviz!$H$5:$H$204,MATCH(C1675,Deviz!$B$5:$B$204,0))="Suplimentar",INDEX(Deviz!$I$5:$I$204,MATCH(C1675,Deviz!$B$5:$B$204,0))&lt;&gt;"Da"),"Suplimentar neaprobat. ",""),"")))</f>
        <v/>
      </c>
    </row>
    <row r="1676" spans="1:11" x14ac:dyDescent="0.2">
      <c r="A1676" s="1" t="str">
        <f>IF(B1676="","",B1676&amp;"|"&amp;COUNTIF(INDEX($B:$B,5):B1676,B1676))</f>
        <v/>
      </c>
      <c r="B1676" s="20"/>
      <c r="C1676" s="20"/>
      <c r="D1676" s="21" t="str">
        <f>IF(C1676="","",IFERROR(INDEX(Deviz!$C$5:$C$204,MATCH(C1676,Deviz!$B$5:$B$204,0)),""))</f>
        <v/>
      </c>
      <c r="E1676" s="22" t="str">
        <f>IF(C1676="","",IFERROR(INDEX(Deviz!$D$5:$D$204,MATCH(C1676,Deviz!$B$5:$B$204,0)),""))</f>
        <v/>
      </c>
      <c r="F1676" s="23" t="str">
        <f>IF(C1676="","",IFERROR(INDEX(Deviz!$F$5:$F$204,MATCH(C1676,Deviz!$B$5:$B$204,0)),""))</f>
        <v/>
      </c>
      <c r="G1676" s="24"/>
      <c r="H1676" s="23" t="str">
        <f t="shared" si="26"/>
        <v/>
      </c>
      <c r="I1676" s="20"/>
      <c r="J1676" s="25"/>
      <c r="K1676" s="26" t="str">
        <f>IF(B1676="","",TRIM(IF(AND(C1676&lt;&gt;"",D1676=""),"Cod inexistent în deviz. ","")&amp;IF(N(G1676)&lt;=0,"Lipsește cantitatea. ","")&amp;IF(I1676&lt;&gt;"Da","Neconfirmat de beneficiar. ","")&amp;IF(AND(C1676&lt;&gt;"",D1676&lt;&gt;""),IF(AND(INDEX(Deviz!$H$5:$H$204,MATCH(C1676,Deviz!$B$5:$B$204,0))="Suplimentar",INDEX(Deviz!$I$5:$I$204,MATCH(C1676,Deviz!$B$5:$B$204,0))&lt;&gt;"Da"),"Suplimentar neaprobat. ",""),"")))</f>
        <v/>
      </c>
    </row>
    <row r="1677" spans="1:11" x14ac:dyDescent="0.2">
      <c r="A1677" s="1" t="str">
        <f>IF(B1677="","",B1677&amp;"|"&amp;COUNTIF(INDEX($B:$B,5):B1677,B1677))</f>
        <v/>
      </c>
      <c r="B1677" s="20"/>
      <c r="C1677" s="20"/>
      <c r="D1677" s="21" t="str">
        <f>IF(C1677="","",IFERROR(INDEX(Deviz!$C$5:$C$204,MATCH(C1677,Deviz!$B$5:$B$204,0)),""))</f>
        <v/>
      </c>
      <c r="E1677" s="22" t="str">
        <f>IF(C1677="","",IFERROR(INDEX(Deviz!$D$5:$D$204,MATCH(C1677,Deviz!$B$5:$B$204,0)),""))</f>
        <v/>
      </c>
      <c r="F1677" s="23" t="str">
        <f>IF(C1677="","",IFERROR(INDEX(Deviz!$F$5:$F$204,MATCH(C1677,Deviz!$B$5:$B$204,0)),""))</f>
        <v/>
      </c>
      <c r="G1677" s="24"/>
      <c r="H1677" s="23" t="str">
        <f t="shared" si="26"/>
        <v/>
      </c>
      <c r="I1677" s="20"/>
      <c r="J1677" s="25"/>
      <c r="K1677" s="26" t="str">
        <f>IF(B1677="","",TRIM(IF(AND(C1677&lt;&gt;"",D1677=""),"Cod inexistent în deviz. ","")&amp;IF(N(G1677)&lt;=0,"Lipsește cantitatea. ","")&amp;IF(I1677&lt;&gt;"Da","Neconfirmat de beneficiar. ","")&amp;IF(AND(C1677&lt;&gt;"",D1677&lt;&gt;""),IF(AND(INDEX(Deviz!$H$5:$H$204,MATCH(C1677,Deviz!$B$5:$B$204,0))="Suplimentar",INDEX(Deviz!$I$5:$I$204,MATCH(C1677,Deviz!$B$5:$B$204,0))&lt;&gt;"Da"),"Suplimentar neaprobat. ",""),"")))</f>
        <v/>
      </c>
    </row>
    <row r="1678" spans="1:11" x14ac:dyDescent="0.2">
      <c r="A1678" s="1" t="str">
        <f>IF(B1678="","",B1678&amp;"|"&amp;COUNTIF(INDEX($B:$B,5):B1678,B1678))</f>
        <v/>
      </c>
      <c r="B1678" s="20"/>
      <c r="C1678" s="20"/>
      <c r="D1678" s="21" t="str">
        <f>IF(C1678="","",IFERROR(INDEX(Deviz!$C$5:$C$204,MATCH(C1678,Deviz!$B$5:$B$204,0)),""))</f>
        <v/>
      </c>
      <c r="E1678" s="22" t="str">
        <f>IF(C1678="","",IFERROR(INDEX(Deviz!$D$5:$D$204,MATCH(C1678,Deviz!$B$5:$B$204,0)),""))</f>
        <v/>
      </c>
      <c r="F1678" s="23" t="str">
        <f>IF(C1678="","",IFERROR(INDEX(Deviz!$F$5:$F$204,MATCH(C1678,Deviz!$B$5:$B$204,0)),""))</f>
        <v/>
      </c>
      <c r="G1678" s="24"/>
      <c r="H1678" s="23" t="str">
        <f t="shared" si="26"/>
        <v/>
      </c>
      <c r="I1678" s="20"/>
      <c r="J1678" s="25"/>
      <c r="K1678" s="26" t="str">
        <f>IF(B1678="","",TRIM(IF(AND(C1678&lt;&gt;"",D1678=""),"Cod inexistent în deviz. ","")&amp;IF(N(G1678)&lt;=0,"Lipsește cantitatea. ","")&amp;IF(I1678&lt;&gt;"Da","Neconfirmat de beneficiar. ","")&amp;IF(AND(C1678&lt;&gt;"",D1678&lt;&gt;""),IF(AND(INDEX(Deviz!$H$5:$H$204,MATCH(C1678,Deviz!$B$5:$B$204,0))="Suplimentar",INDEX(Deviz!$I$5:$I$204,MATCH(C1678,Deviz!$B$5:$B$204,0))&lt;&gt;"Da"),"Suplimentar neaprobat. ",""),"")))</f>
        <v/>
      </c>
    </row>
    <row r="1679" spans="1:11" x14ac:dyDescent="0.2">
      <c r="A1679" s="1" t="str">
        <f>IF(B1679="","",B1679&amp;"|"&amp;COUNTIF(INDEX($B:$B,5):B1679,B1679))</f>
        <v/>
      </c>
      <c r="B1679" s="20"/>
      <c r="C1679" s="20"/>
      <c r="D1679" s="21" t="str">
        <f>IF(C1679="","",IFERROR(INDEX(Deviz!$C$5:$C$204,MATCH(C1679,Deviz!$B$5:$B$204,0)),""))</f>
        <v/>
      </c>
      <c r="E1679" s="22" t="str">
        <f>IF(C1679="","",IFERROR(INDEX(Deviz!$D$5:$D$204,MATCH(C1679,Deviz!$B$5:$B$204,0)),""))</f>
        <v/>
      </c>
      <c r="F1679" s="23" t="str">
        <f>IF(C1679="","",IFERROR(INDEX(Deviz!$F$5:$F$204,MATCH(C1679,Deviz!$B$5:$B$204,0)),""))</f>
        <v/>
      </c>
      <c r="G1679" s="24"/>
      <c r="H1679" s="23" t="str">
        <f t="shared" si="26"/>
        <v/>
      </c>
      <c r="I1679" s="20"/>
      <c r="J1679" s="25"/>
      <c r="K1679" s="26" t="str">
        <f>IF(B1679="","",TRIM(IF(AND(C1679&lt;&gt;"",D1679=""),"Cod inexistent în deviz. ","")&amp;IF(N(G1679)&lt;=0,"Lipsește cantitatea. ","")&amp;IF(I1679&lt;&gt;"Da","Neconfirmat de beneficiar. ","")&amp;IF(AND(C1679&lt;&gt;"",D1679&lt;&gt;""),IF(AND(INDEX(Deviz!$H$5:$H$204,MATCH(C1679,Deviz!$B$5:$B$204,0))="Suplimentar",INDEX(Deviz!$I$5:$I$204,MATCH(C1679,Deviz!$B$5:$B$204,0))&lt;&gt;"Da"),"Suplimentar neaprobat. ",""),"")))</f>
        <v/>
      </c>
    </row>
    <row r="1680" spans="1:11" x14ac:dyDescent="0.2">
      <c r="A1680" s="1" t="str">
        <f>IF(B1680="","",B1680&amp;"|"&amp;COUNTIF(INDEX($B:$B,5):B1680,B1680))</f>
        <v/>
      </c>
      <c r="B1680" s="20"/>
      <c r="C1680" s="20"/>
      <c r="D1680" s="21" t="str">
        <f>IF(C1680="","",IFERROR(INDEX(Deviz!$C$5:$C$204,MATCH(C1680,Deviz!$B$5:$B$204,0)),""))</f>
        <v/>
      </c>
      <c r="E1680" s="22" t="str">
        <f>IF(C1680="","",IFERROR(INDEX(Deviz!$D$5:$D$204,MATCH(C1680,Deviz!$B$5:$B$204,0)),""))</f>
        <v/>
      </c>
      <c r="F1680" s="23" t="str">
        <f>IF(C1680="","",IFERROR(INDEX(Deviz!$F$5:$F$204,MATCH(C1680,Deviz!$B$5:$B$204,0)),""))</f>
        <v/>
      </c>
      <c r="G1680" s="24"/>
      <c r="H1680" s="23" t="str">
        <f t="shared" si="26"/>
        <v/>
      </c>
      <c r="I1680" s="20"/>
      <c r="J1680" s="25"/>
      <c r="K1680" s="26" t="str">
        <f>IF(B1680="","",TRIM(IF(AND(C1680&lt;&gt;"",D1680=""),"Cod inexistent în deviz. ","")&amp;IF(N(G1680)&lt;=0,"Lipsește cantitatea. ","")&amp;IF(I1680&lt;&gt;"Da","Neconfirmat de beneficiar. ","")&amp;IF(AND(C1680&lt;&gt;"",D1680&lt;&gt;""),IF(AND(INDEX(Deviz!$H$5:$H$204,MATCH(C1680,Deviz!$B$5:$B$204,0))="Suplimentar",INDEX(Deviz!$I$5:$I$204,MATCH(C1680,Deviz!$B$5:$B$204,0))&lt;&gt;"Da"),"Suplimentar neaprobat. ",""),"")))</f>
        <v/>
      </c>
    </row>
    <row r="1681" spans="1:11" x14ac:dyDescent="0.2">
      <c r="A1681" s="1" t="str">
        <f>IF(B1681="","",B1681&amp;"|"&amp;COUNTIF(INDEX($B:$B,5):B1681,B1681))</f>
        <v/>
      </c>
      <c r="B1681" s="20"/>
      <c r="C1681" s="20"/>
      <c r="D1681" s="21" t="str">
        <f>IF(C1681="","",IFERROR(INDEX(Deviz!$C$5:$C$204,MATCH(C1681,Deviz!$B$5:$B$204,0)),""))</f>
        <v/>
      </c>
      <c r="E1681" s="22" t="str">
        <f>IF(C1681="","",IFERROR(INDEX(Deviz!$D$5:$D$204,MATCH(C1681,Deviz!$B$5:$B$204,0)),""))</f>
        <v/>
      </c>
      <c r="F1681" s="23" t="str">
        <f>IF(C1681="","",IFERROR(INDEX(Deviz!$F$5:$F$204,MATCH(C1681,Deviz!$B$5:$B$204,0)),""))</f>
        <v/>
      </c>
      <c r="G1681" s="24"/>
      <c r="H1681" s="23" t="str">
        <f t="shared" si="26"/>
        <v/>
      </c>
      <c r="I1681" s="20"/>
      <c r="J1681" s="25"/>
      <c r="K1681" s="26" t="str">
        <f>IF(B1681="","",TRIM(IF(AND(C1681&lt;&gt;"",D1681=""),"Cod inexistent în deviz. ","")&amp;IF(N(G1681)&lt;=0,"Lipsește cantitatea. ","")&amp;IF(I1681&lt;&gt;"Da","Neconfirmat de beneficiar. ","")&amp;IF(AND(C1681&lt;&gt;"",D1681&lt;&gt;""),IF(AND(INDEX(Deviz!$H$5:$H$204,MATCH(C1681,Deviz!$B$5:$B$204,0))="Suplimentar",INDEX(Deviz!$I$5:$I$204,MATCH(C1681,Deviz!$B$5:$B$204,0))&lt;&gt;"Da"),"Suplimentar neaprobat. ",""),"")))</f>
        <v/>
      </c>
    </row>
    <row r="1682" spans="1:11" x14ac:dyDescent="0.2">
      <c r="A1682" s="1" t="str">
        <f>IF(B1682="","",B1682&amp;"|"&amp;COUNTIF(INDEX($B:$B,5):B1682,B1682))</f>
        <v/>
      </c>
      <c r="B1682" s="20"/>
      <c r="C1682" s="20"/>
      <c r="D1682" s="21" t="str">
        <f>IF(C1682="","",IFERROR(INDEX(Deviz!$C$5:$C$204,MATCH(C1682,Deviz!$B$5:$B$204,0)),""))</f>
        <v/>
      </c>
      <c r="E1682" s="22" t="str">
        <f>IF(C1682="","",IFERROR(INDEX(Deviz!$D$5:$D$204,MATCH(C1682,Deviz!$B$5:$B$204,0)),""))</f>
        <v/>
      </c>
      <c r="F1682" s="23" t="str">
        <f>IF(C1682="","",IFERROR(INDEX(Deviz!$F$5:$F$204,MATCH(C1682,Deviz!$B$5:$B$204,0)),""))</f>
        <v/>
      </c>
      <c r="G1682" s="24"/>
      <c r="H1682" s="23" t="str">
        <f t="shared" si="26"/>
        <v/>
      </c>
      <c r="I1682" s="20"/>
      <c r="J1682" s="25"/>
      <c r="K1682" s="26" t="str">
        <f>IF(B1682="","",TRIM(IF(AND(C1682&lt;&gt;"",D1682=""),"Cod inexistent în deviz. ","")&amp;IF(N(G1682)&lt;=0,"Lipsește cantitatea. ","")&amp;IF(I1682&lt;&gt;"Da","Neconfirmat de beneficiar. ","")&amp;IF(AND(C1682&lt;&gt;"",D1682&lt;&gt;""),IF(AND(INDEX(Deviz!$H$5:$H$204,MATCH(C1682,Deviz!$B$5:$B$204,0))="Suplimentar",INDEX(Deviz!$I$5:$I$204,MATCH(C1682,Deviz!$B$5:$B$204,0))&lt;&gt;"Da"),"Suplimentar neaprobat. ",""),"")))</f>
        <v/>
      </c>
    </row>
    <row r="1683" spans="1:11" x14ac:dyDescent="0.2">
      <c r="A1683" s="1" t="str">
        <f>IF(B1683="","",B1683&amp;"|"&amp;COUNTIF(INDEX($B:$B,5):B1683,B1683))</f>
        <v/>
      </c>
      <c r="B1683" s="20"/>
      <c r="C1683" s="20"/>
      <c r="D1683" s="21" t="str">
        <f>IF(C1683="","",IFERROR(INDEX(Deviz!$C$5:$C$204,MATCH(C1683,Deviz!$B$5:$B$204,0)),""))</f>
        <v/>
      </c>
      <c r="E1683" s="22" t="str">
        <f>IF(C1683="","",IFERROR(INDEX(Deviz!$D$5:$D$204,MATCH(C1683,Deviz!$B$5:$B$204,0)),""))</f>
        <v/>
      </c>
      <c r="F1683" s="23" t="str">
        <f>IF(C1683="","",IFERROR(INDEX(Deviz!$F$5:$F$204,MATCH(C1683,Deviz!$B$5:$B$204,0)),""))</f>
        <v/>
      </c>
      <c r="G1683" s="24"/>
      <c r="H1683" s="23" t="str">
        <f t="shared" si="26"/>
        <v/>
      </c>
      <c r="I1683" s="20"/>
      <c r="J1683" s="25"/>
      <c r="K1683" s="26" t="str">
        <f>IF(B1683="","",TRIM(IF(AND(C1683&lt;&gt;"",D1683=""),"Cod inexistent în deviz. ","")&amp;IF(N(G1683)&lt;=0,"Lipsește cantitatea. ","")&amp;IF(I1683&lt;&gt;"Da","Neconfirmat de beneficiar. ","")&amp;IF(AND(C1683&lt;&gt;"",D1683&lt;&gt;""),IF(AND(INDEX(Deviz!$H$5:$H$204,MATCH(C1683,Deviz!$B$5:$B$204,0))="Suplimentar",INDEX(Deviz!$I$5:$I$204,MATCH(C1683,Deviz!$B$5:$B$204,0))&lt;&gt;"Da"),"Suplimentar neaprobat. ",""),"")))</f>
        <v/>
      </c>
    </row>
    <row r="1684" spans="1:11" x14ac:dyDescent="0.2">
      <c r="A1684" s="1" t="str">
        <f>IF(B1684="","",B1684&amp;"|"&amp;COUNTIF(INDEX($B:$B,5):B1684,B1684))</f>
        <v/>
      </c>
      <c r="B1684" s="20"/>
      <c r="C1684" s="20"/>
      <c r="D1684" s="21" t="str">
        <f>IF(C1684="","",IFERROR(INDEX(Deviz!$C$5:$C$204,MATCH(C1684,Deviz!$B$5:$B$204,0)),""))</f>
        <v/>
      </c>
      <c r="E1684" s="22" t="str">
        <f>IF(C1684="","",IFERROR(INDEX(Deviz!$D$5:$D$204,MATCH(C1684,Deviz!$B$5:$B$204,0)),""))</f>
        <v/>
      </c>
      <c r="F1684" s="23" t="str">
        <f>IF(C1684="","",IFERROR(INDEX(Deviz!$F$5:$F$204,MATCH(C1684,Deviz!$B$5:$B$204,0)),""))</f>
        <v/>
      </c>
      <c r="G1684" s="24"/>
      <c r="H1684" s="23" t="str">
        <f t="shared" si="26"/>
        <v/>
      </c>
      <c r="I1684" s="20"/>
      <c r="J1684" s="25"/>
      <c r="K1684" s="26" t="str">
        <f>IF(B1684="","",TRIM(IF(AND(C1684&lt;&gt;"",D1684=""),"Cod inexistent în deviz. ","")&amp;IF(N(G1684)&lt;=0,"Lipsește cantitatea. ","")&amp;IF(I1684&lt;&gt;"Da","Neconfirmat de beneficiar. ","")&amp;IF(AND(C1684&lt;&gt;"",D1684&lt;&gt;""),IF(AND(INDEX(Deviz!$H$5:$H$204,MATCH(C1684,Deviz!$B$5:$B$204,0))="Suplimentar",INDEX(Deviz!$I$5:$I$204,MATCH(C1684,Deviz!$B$5:$B$204,0))&lt;&gt;"Da"),"Suplimentar neaprobat. ",""),"")))</f>
        <v/>
      </c>
    </row>
    <row r="1685" spans="1:11" x14ac:dyDescent="0.2">
      <c r="A1685" s="1" t="str">
        <f>IF(B1685="","",B1685&amp;"|"&amp;COUNTIF(INDEX($B:$B,5):B1685,B1685))</f>
        <v/>
      </c>
      <c r="B1685" s="20"/>
      <c r="C1685" s="20"/>
      <c r="D1685" s="21" t="str">
        <f>IF(C1685="","",IFERROR(INDEX(Deviz!$C$5:$C$204,MATCH(C1685,Deviz!$B$5:$B$204,0)),""))</f>
        <v/>
      </c>
      <c r="E1685" s="22" t="str">
        <f>IF(C1685="","",IFERROR(INDEX(Deviz!$D$5:$D$204,MATCH(C1685,Deviz!$B$5:$B$204,0)),""))</f>
        <v/>
      </c>
      <c r="F1685" s="23" t="str">
        <f>IF(C1685="","",IFERROR(INDEX(Deviz!$F$5:$F$204,MATCH(C1685,Deviz!$B$5:$B$204,0)),""))</f>
        <v/>
      </c>
      <c r="G1685" s="24"/>
      <c r="H1685" s="23" t="str">
        <f t="shared" si="26"/>
        <v/>
      </c>
      <c r="I1685" s="20"/>
      <c r="J1685" s="25"/>
      <c r="K1685" s="26" t="str">
        <f>IF(B1685="","",TRIM(IF(AND(C1685&lt;&gt;"",D1685=""),"Cod inexistent în deviz. ","")&amp;IF(N(G1685)&lt;=0,"Lipsește cantitatea. ","")&amp;IF(I1685&lt;&gt;"Da","Neconfirmat de beneficiar. ","")&amp;IF(AND(C1685&lt;&gt;"",D1685&lt;&gt;""),IF(AND(INDEX(Deviz!$H$5:$H$204,MATCH(C1685,Deviz!$B$5:$B$204,0))="Suplimentar",INDEX(Deviz!$I$5:$I$204,MATCH(C1685,Deviz!$B$5:$B$204,0))&lt;&gt;"Da"),"Suplimentar neaprobat. ",""),"")))</f>
        <v/>
      </c>
    </row>
    <row r="1686" spans="1:11" x14ac:dyDescent="0.2">
      <c r="A1686" s="1" t="str">
        <f>IF(B1686="","",B1686&amp;"|"&amp;COUNTIF(INDEX($B:$B,5):B1686,B1686))</f>
        <v/>
      </c>
      <c r="B1686" s="20"/>
      <c r="C1686" s="20"/>
      <c r="D1686" s="21" t="str">
        <f>IF(C1686="","",IFERROR(INDEX(Deviz!$C$5:$C$204,MATCH(C1686,Deviz!$B$5:$B$204,0)),""))</f>
        <v/>
      </c>
      <c r="E1686" s="22" t="str">
        <f>IF(C1686="","",IFERROR(INDEX(Deviz!$D$5:$D$204,MATCH(C1686,Deviz!$B$5:$B$204,0)),""))</f>
        <v/>
      </c>
      <c r="F1686" s="23" t="str">
        <f>IF(C1686="","",IFERROR(INDEX(Deviz!$F$5:$F$204,MATCH(C1686,Deviz!$B$5:$B$204,0)),""))</f>
        <v/>
      </c>
      <c r="G1686" s="24"/>
      <c r="H1686" s="23" t="str">
        <f t="shared" si="26"/>
        <v/>
      </c>
      <c r="I1686" s="20"/>
      <c r="J1686" s="25"/>
      <c r="K1686" s="26" t="str">
        <f>IF(B1686="","",TRIM(IF(AND(C1686&lt;&gt;"",D1686=""),"Cod inexistent în deviz. ","")&amp;IF(N(G1686)&lt;=0,"Lipsește cantitatea. ","")&amp;IF(I1686&lt;&gt;"Da","Neconfirmat de beneficiar. ","")&amp;IF(AND(C1686&lt;&gt;"",D1686&lt;&gt;""),IF(AND(INDEX(Deviz!$H$5:$H$204,MATCH(C1686,Deviz!$B$5:$B$204,0))="Suplimentar",INDEX(Deviz!$I$5:$I$204,MATCH(C1686,Deviz!$B$5:$B$204,0))&lt;&gt;"Da"),"Suplimentar neaprobat. ",""),"")))</f>
        <v/>
      </c>
    </row>
    <row r="1687" spans="1:11" x14ac:dyDescent="0.2">
      <c r="A1687" s="1" t="str">
        <f>IF(B1687="","",B1687&amp;"|"&amp;COUNTIF(INDEX($B:$B,5):B1687,B1687))</f>
        <v/>
      </c>
      <c r="B1687" s="20"/>
      <c r="C1687" s="20"/>
      <c r="D1687" s="21" t="str">
        <f>IF(C1687="","",IFERROR(INDEX(Deviz!$C$5:$C$204,MATCH(C1687,Deviz!$B$5:$B$204,0)),""))</f>
        <v/>
      </c>
      <c r="E1687" s="22" t="str">
        <f>IF(C1687="","",IFERROR(INDEX(Deviz!$D$5:$D$204,MATCH(C1687,Deviz!$B$5:$B$204,0)),""))</f>
        <v/>
      </c>
      <c r="F1687" s="23" t="str">
        <f>IF(C1687="","",IFERROR(INDEX(Deviz!$F$5:$F$204,MATCH(C1687,Deviz!$B$5:$B$204,0)),""))</f>
        <v/>
      </c>
      <c r="G1687" s="24"/>
      <c r="H1687" s="23" t="str">
        <f t="shared" si="26"/>
        <v/>
      </c>
      <c r="I1687" s="20"/>
      <c r="J1687" s="25"/>
      <c r="K1687" s="26" t="str">
        <f>IF(B1687="","",TRIM(IF(AND(C1687&lt;&gt;"",D1687=""),"Cod inexistent în deviz. ","")&amp;IF(N(G1687)&lt;=0,"Lipsește cantitatea. ","")&amp;IF(I1687&lt;&gt;"Da","Neconfirmat de beneficiar. ","")&amp;IF(AND(C1687&lt;&gt;"",D1687&lt;&gt;""),IF(AND(INDEX(Deviz!$H$5:$H$204,MATCH(C1687,Deviz!$B$5:$B$204,0))="Suplimentar",INDEX(Deviz!$I$5:$I$204,MATCH(C1687,Deviz!$B$5:$B$204,0))&lt;&gt;"Da"),"Suplimentar neaprobat. ",""),"")))</f>
        <v/>
      </c>
    </row>
    <row r="1688" spans="1:11" x14ac:dyDescent="0.2">
      <c r="A1688" s="1" t="str">
        <f>IF(B1688="","",B1688&amp;"|"&amp;COUNTIF(INDEX($B:$B,5):B1688,B1688))</f>
        <v/>
      </c>
      <c r="B1688" s="20"/>
      <c r="C1688" s="20"/>
      <c r="D1688" s="21" t="str">
        <f>IF(C1688="","",IFERROR(INDEX(Deviz!$C$5:$C$204,MATCH(C1688,Deviz!$B$5:$B$204,0)),""))</f>
        <v/>
      </c>
      <c r="E1688" s="22" t="str">
        <f>IF(C1688="","",IFERROR(INDEX(Deviz!$D$5:$D$204,MATCH(C1688,Deviz!$B$5:$B$204,0)),""))</f>
        <v/>
      </c>
      <c r="F1688" s="23" t="str">
        <f>IF(C1688="","",IFERROR(INDEX(Deviz!$F$5:$F$204,MATCH(C1688,Deviz!$B$5:$B$204,0)),""))</f>
        <v/>
      </c>
      <c r="G1688" s="24"/>
      <c r="H1688" s="23" t="str">
        <f t="shared" si="26"/>
        <v/>
      </c>
      <c r="I1688" s="20"/>
      <c r="J1688" s="25"/>
      <c r="K1688" s="26" t="str">
        <f>IF(B1688="","",TRIM(IF(AND(C1688&lt;&gt;"",D1688=""),"Cod inexistent în deviz. ","")&amp;IF(N(G1688)&lt;=0,"Lipsește cantitatea. ","")&amp;IF(I1688&lt;&gt;"Da","Neconfirmat de beneficiar. ","")&amp;IF(AND(C1688&lt;&gt;"",D1688&lt;&gt;""),IF(AND(INDEX(Deviz!$H$5:$H$204,MATCH(C1688,Deviz!$B$5:$B$204,0))="Suplimentar",INDEX(Deviz!$I$5:$I$204,MATCH(C1688,Deviz!$B$5:$B$204,0))&lt;&gt;"Da"),"Suplimentar neaprobat. ",""),"")))</f>
        <v/>
      </c>
    </row>
    <row r="1689" spans="1:11" x14ac:dyDescent="0.2">
      <c r="A1689" s="1" t="str">
        <f>IF(B1689="","",B1689&amp;"|"&amp;COUNTIF(INDEX($B:$B,5):B1689,B1689))</f>
        <v/>
      </c>
      <c r="B1689" s="20"/>
      <c r="C1689" s="20"/>
      <c r="D1689" s="21" t="str">
        <f>IF(C1689="","",IFERROR(INDEX(Deviz!$C$5:$C$204,MATCH(C1689,Deviz!$B$5:$B$204,0)),""))</f>
        <v/>
      </c>
      <c r="E1689" s="22" t="str">
        <f>IF(C1689="","",IFERROR(INDEX(Deviz!$D$5:$D$204,MATCH(C1689,Deviz!$B$5:$B$204,0)),""))</f>
        <v/>
      </c>
      <c r="F1689" s="23" t="str">
        <f>IF(C1689="","",IFERROR(INDEX(Deviz!$F$5:$F$204,MATCH(C1689,Deviz!$B$5:$B$204,0)),""))</f>
        <v/>
      </c>
      <c r="G1689" s="24"/>
      <c r="H1689" s="23" t="str">
        <f t="shared" si="26"/>
        <v/>
      </c>
      <c r="I1689" s="20"/>
      <c r="J1689" s="25"/>
      <c r="K1689" s="26" t="str">
        <f>IF(B1689="","",TRIM(IF(AND(C1689&lt;&gt;"",D1689=""),"Cod inexistent în deviz. ","")&amp;IF(N(G1689)&lt;=0,"Lipsește cantitatea. ","")&amp;IF(I1689&lt;&gt;"Da","Neconfirmat de beneficiar. ","")&amp;IF(AND(C1689&lt;&gt;"",D1689&lt;&gt;""),IF(AND(INDEX(Deviz!$H$5:$H$204,MATCH(C1689,Deviz!$B$5:$B$204,0))="Suplimentar",INDEX(Deviz!$I$5:$I$204,MATCH(C1689,Deviz!$B$5:$B$204,0))&lt;&gt;"Da"),"Suplimentar neaprobat. ",""),"")))</f>
        <v/>
      </c>
    </row>
    <row r="1690" spans="1:11" x14ac:dyDescent="0.2">
      <c r="A1690" s="1" t="str">
        <f>IF(B1690="","",B1690&amp;"|"&amp;COUNTIF(INDEX($B:$B,5):B1690,B1690))</f>
        <v/>
      </c>
      <c r="B1690" s="20"/>
      <c r="C1690" s="20"/>
      <c r="D1690" s="21" t="str">
        <f>IF(C1690="","",IFERROR(INDEX(Deviz!$C$5:$C$204,MATCH(C1690,Deviz!$B$5:$B$204,0)),""))</f>
        <v/>
      </c>
      <c r="E1690" s="22" t="str">
        <f>IF(C1690="","",IFERROR(INDEX(Deviz!$D$5:$D$204,MATCH(C1690,Deviz!$B$5:$B$204,0)),""))</f>
        <v/>
      </c>
      <c r="F1690" s="23" t="str">
        <f>IF(C1690="","",IFERROR(INDEX(Deviz!$F$5:$F$204,MATCH(C1690,Deviz!$B$5:$B$204,0)),""))</f>
        <v/>
      </c>
      <c r="G1690" s="24"/>
      <c r="H1690" s="23" t="str">
        <f t="shared" si="26"/>
        <v/>
      </c>
      <c r="I1690" s="20"/>
      <c r="J1690" s="25"/>
      <c r="K1690" s="26" t="str">
        <f>IF(B1690="","",TRIM(IF(AND(C1690&lt;&gt;"",D1690=""),"Cod inexistent în deviz. ","")&amp;IF(N(G1690)&lt;=0,"Lipsește cantitatea. ","")&amp;IF(I1690&lt;&gt;"Da","Neconfirmat de beneficiar. ","")&amp;IF(AND(C1690&lt;&gt;"",D1690&lt;&gt;""),IF(AND(INDEX(Deviz!$H$5:$H$204,MATCH(C1690,Deviz!$B$5:$B$204,0))="Suplimentar",INDEX(Deviz!$I$5:$I$204,MATCH(C1690,Deviz!$B$5:$B$204,0))&lt;&gt;"Da"),"Suplimentar neaprobat. ",""),"")))</f>
        <v/>
      </c>
    </row>
    <row r="1691" spans="1:11" x14ac:dyDescent="0.2">
      <c r="A1691" s="1" t="str">
        <f>IF(B1691="","",B1691&amp;"|"&amp;COUNTIF(INDEX($B:$B,5):B1691,B1691))</f>
        <v/>
      </c>
      <c r="B1691" s="20"/>
      <c r="C1691" s="20"/>
      <c r="D1691" s="21" t="str">
        <f>IF(C1691="","",IFERROR(INDEX(Deviz!$C$5:$C$204,MATCH(C1691,Deviz!$B$5:$B$204,0)),""))</f>
        <v/>
      </c>
      <c r="E1691" s="22" t="str">
        <f>IF(C1691="","",IFERROR(INDEX(Deviz!$D$5:$D$204,MATCH(C1691,Deviz!$B$5:$B$204,0)),""))</f>
        <v/>
      </c>
      <c r="F1691" s="23" t="str">
        <f>IF(C1691="","",IFERROR(INDEX(Deviz!$F$5:$F$204,MATCH(C1691,Deviz!$B$5:$B$204,0)),""))</f>
        <v/>
      </c>
      <c r="G1691" s="24"/>
      <c r="H1691" s="23" t="str">
        <f t="shared" si="26"/>
        <v/>
      </c>
      <c r="I1691" s="20"/>
      <c r="J1691" s="25"/>
      <c r="K1691" s="26" t="str">
        <f>IF(B1691="","",TRIM(IF(AND(C1691&lt;&gt;"",D1691=""),"Cod inexistent în deviz. ","")&amp;IF(N(G1691)&lt;=0,"Lipsește cantitatea. ","")&amp;IF(I1691&lt;&gt;"Da","Neconfirmat de beneficiar. ","")&amp;IF(AND(C1691&lt;&gt;"",D1691&lt;&gt;""),IF(AND(INDEX(Deviz!$H$5:$H$204,MATCH(C1691,Deviz!$B$5:$B$204,0))="Suplimentar",INDEX(Deviz!$I$5:$I$204,MATCH(C1691,Deviz!$B$5:$B$204,0))&lt;&gt;"Da"),"Suplimentar neaprobat. ",""),"")))</f>
        <v/>
      </c>
    </row>
    <row r="1692" spans="1:11" x14ac:dyDescent="0.2">
      <c r="A1692" s="1" t="str">
        <f>IF(B1692="","",B1692&amp;"|"&amp;COUNTIF(INDEX($B:$B,5):B1692,B1692))</f>
        <v/>
      </c>
      <c r="B1692" s="20"/>
      <c r="C1692" s="20"/>
      <c r="D1692" s="21" t="str">
        <f>IF(C1692="","",IFERROR(INDEX(Deviz!$C$5:$C$204,MATCH(C1692,Deviz!$B$5:$B$204,0)),""))</f>
        <v/>
      </c>
      <c r="E1692" s="22" t="str">
        <f>IF(C1692="","",IFERROR(INDEX(Deviz!$D$5:$D$204,MATCH(C1692,Deviz!$B$5:$B$204,0)),""))</f>
        <v/>
      </c>
      <c r="F1692" s="23" t="str">
        <f>IF(C1692="","",IFERROR(INDEX(Deviz!$F$5:$F$204,MATCH(C1692,Deviz!$B$5:$B$204,0)),""))</f>
        <v/>
      </c>
      <c r="G1692" s="24"/>
      <c r="H1692" s="23" t="str">
        <f t="shared" si="26"/>
        <v/>
      </c>
      <c r="I1692" s="20"/>
      <c r="J1692" s="25"/>
      <c r="K1692" s="26" t="str">
        <f>IF(B1692="","",TRIM(IF(AND(C1692&lt;&gt;"",D1692=""),"Cod inexistent în deviz. ","")&amp;IF(N(G1692)&lt;=0,"Lipsește cantitatea. ","")&amp;IF(I1692&lt;&gt;"Da","Neconfirmat de beneficiar. ","")&amp;IF(AND(C1692&lt;&gt;"",D1692&lt;&gt;""),IF(AND(INDEX(Deviz!$H$5:$H$204,MATCH(C1692,Deviz!$B$5:$B$204,0))="Suplimentar",INDEX(Deviz!$I$5:$I$204,MATCH(C1692,Deviz!$B$5:$B$204,0))&lt;&gt;"Da"),"Suplimentar neaprobat. ",""),"")))</f>
        <v/>
      </c>
    </row>
    <row r="1693" spans="1:11" x14ac:dyDescent="0.2">
      <c r="A1693" s="1" t="str">
        <f>IF(B1693="","",B1693&amp;"|"&amp;COUNTIF(INDEX($B:$B,5):B1693,B1693))</f>
        <v/>
      </c>
      <c r="B1693" s="20"/>
      <c r="C1693" s="20"/>
      <c r="D1693" s="21" t="str">
        <f>IF(C1693="","",IFERROR(INDEX(Deviz!$C$5:$C$204,MATCH(C1693,Deviz!$B$5:$B$204,0)),""))</f>
        <v/>
      </c>
      <c r="E1693" s="22" t="str">
        <f>IF(C1693="","",IFERROR(INDEX(Deviz!$D$5:$D$204,MATCH(C1693,Deviz!$B$5:$B$204,0)),""))</f>
        <v/>
      </c>
      <c r="F1693" s="23" t="str">
        <f>IF(C1693="","",IFERROR(INDEX(Deviz!$F$5:$F$204,MATCH(C1693,Deviz!$B$5:$B$204,0)),""))</f>
        <v/>
      </c>
      <c r="G1693" s="24"/>
      <c r="H1693" s="23" t="str">
        <f t="shared" si="26"/>
        <v/>
      </c>
      <c r="I1693" s="20"/>
      <c r="J1693" s="25"/>
      <c r="K1693" s="26" t="str">
        <f>IF(B1693="","",TRIM(IF(AND(C1693&lt;&gt;"",D1693=""),"Cod inexistent în deviz. ","")&amp;IF(N(G1693)&lt;=0,"Lipsește cantitatea. ","")&amp;IF(I1693&lt;&gt;"Da","Neconfirmat de beneficiar. ","")&amp;IF(AND(C1693&lt;&gt;"",D1693&lt;&gt;""),IF(AND(INDEX(Deviz!$H$5:$H$204,MATCH(C1693,Deviz!$B$5:$B$204,0))="Suplimentar",INDEX(Deviz!$I$5:$I$204,MATCH(C1693,Deviz!$B$5:$B$204,0))&lt;&gt;"Da"),"Suplimentar neaprobat. ",""),"")))</f>
        <v/>
      </c>
    </row>
    <row r="1694" spans="1:11" x14ac:dyDescent="0.2">
      <c r="A1694" s="1" t="str">
        <f>IF(B1694="","",B1694&amp;"|"&amp;COUNTIF(INDEX($B:$B,5):B1694,B1694))</f>
        <v/>
      </c>
      <c r="B1694" s="20"/>
      <c r="C1694" s="20"/>
      <c r="D1694" s="21" t="str">
        <f>IF(C1694="","",IFERROR(INDEX(Deviz!$C$5:$C$204,MATCH(C1694,Deviz!$B$5:$B$204,0)),""))</f>
        <v/>
      </c>
      <c r="E1694" s="22" t="str">
        <f>IF(C1694="","",IFERROR(INDEX(Deviz!$D$5:$D$204,MATCH(C1694,Deviz!$B$5:$B$204,0)),""))</f>
        <v/>
      </c>
      <c r="F1694" s="23" t="str">
        <f>IF(C1694="","",IFERROR(INDEX(Deviz!$F$5:$F$204,MATCH(C1694,Deviz!$B$5:$B$204,0)),""))</f>
        <v/>
      </c>
      <c r="G1694" s="24"/>
      <c r="H1694" s="23" t="str">
        <f t="shared" si="26"/>
        <v/>
      </c>
      <c r="I1694" s="20"/>
      <c r="J1694" s="25"/>
      <c r="K1694" s="26" t="str">
        <f>IF(B1694="","",TRIM(IF(AND(C1694&lt;&gt;"",D1694=""),"Cod inexistent în deviz. ","")&amp;IF(N(G1694)&lt;=0,"Lipsește cantitatea. ","")&amp;IF(I1694&lt;&gt;"Da","Neconfirmat de beneficiar. ","")&amp;IF(AND(C1694&lt;&gt;"",D1694&lt;&gt;""),IF(AND(INDEX(Deviz!$H$5:$H$204,MATCH(C1694,Deviz!$B$5:$B$204,0))="Suplimentar",INDEX(Deviz!$I$5:$I$204,MATCH(C1694,Deviz!$B$5:$B$204,0))&lt;&gt;"Da"),"Suplimentar neaprobat. ",""),"")))</f>
        <v/>
      </c>
    </row>
    <row r="1695" spans="1:11" x14ac:dyDescent="0.2">
      <c r="A1695" s="1" t="str">
        <f>IF(B1695="","",B1695&amp;"|"&amp;COUNTIF(INDEX($B:$B,5):B1695,B1695))</f>
        <v/>
      </c>
      <c r="B1695" s="20"/>
      <c r="C1695" s="20"/>
      <c r="D1695" s="21" t="str">
        <f>IF(C1695="","",IFERROR(INDEX(Deviz!$C$5:$C$204,MATCH(C1695,Deviz!$B$5:$B$204,0)),""))</f>
        <v/>
      </c>
      <c r="E1695" s="22" t="str">
        <f>IF(C1695="","",IFERROR(INDEX(Deviz!$D$5:$D$204,MATCH(C1695,Deviz!$B$5:$B$204,0)),""))</f>
        <v/>
      </c>
      <c r="F1695" s="23" t="str">
        <f>IF(C1695="","",IFERROR(INDEX(Deviz!$F$5:$F$204,MATCH(C1695,Deviz!$B$5:$B$204,0)),""))</f>
        <v/>
      </c>
      <c r="G1695" s="24"/>
      <c r="H1695" s="23" t="str">
        <f t="shared" si="26"/>
        <v/>
      </c>
      <c r="I1695" s="20"/>
      <c r="J1695" s="25"/>
      <c r="K1695" s="26" t="str">
        <f>IF(B1695="","",TRIM(IF(AND(C1695&lt;&gt;"",D1695=""),"Cod inexistent în deviz. ","")&amp;IF(N(G1695)&lt;=0,"Lipsește cantitatea. ","")&amp;IF(I1695&lt;&gt;"Da","Neconfirmat de beneficiar. ","")&amp;IF(AND(C1695&lt;&gt;"",D1695&lt;&gt;""),IF(AND(INDEX(Deviz!$H$5:$H$204,MATCH(C1695,Deviz!$B$5:$B$204,0))="Suplimentar",INDEX(Deviz!$I$5:$I$204,MATCH(C1695,Deviz!$B$5:$B$204,0))&lt;&gt;"Da"),"Suplimentar neaprobat. ",""),"")))</f>
        <v/>
      </c>
    </row>
    <row r="1696" spans="1:11" x14ac:dyDescent="0.2">
      <c r="A1696" s="1" t="str">
        <f>IF(B1696="","",B1696&amp;"|"&amp;COUNTIF(INDEX($B:$B,5):B1696,B1696))</f>
        <v/>
      </c>
      <c r="B1696" s="20"/>
      <c r="C1696" s="20"/>
      <c r="D1696" s="21" t="str">
        <f>IF(C1696="","",IFERROR(INDEX(Deviz!$C$5:$C$204,MATCH(C1696,Deviz!$B$5:$B$204,0)),""))</f>
        <v/>
      </c>
      <c r="E1696" s="22" t="str">
        <f>IF(C1696="","",IFERROR(INDEX(Deviz!$D$5:$D$204,MATCH(C1696,Deviz!$B$5:$B$204,0)),""))</f>
        <v/>
      </c>
      <c r="F1696" s="23" t="str">
        <f>IF(C1696="","",IFERROR(INDEX(Deviz!$F$5:$F$204,MATCH(C1696,Deviz!$B$5:$B$204,0)),""))</f>
        <v/>
      </c>
      <c r="G1696" s="24"/>
      <c r="H1696" s="23" t="str">
        <f t="shared" si="26"/>
        <v/>
      </c>
      <c r="I1696" s="20"/>
      <c r="J1696" s="25"/>
      <c r="K1696" s="26" t="str">
        <f>IF(B1696="","",TRIM(IF(AND(C1696&lt;&gt;"",D1696=""),"Cod inexistent în deviz. ","")&amp;IF(N(G1696)&lt;=0,"Lipsește cantitatea. ","")&amp;IF(I1696&lt;&gt;"Da","Neconfirmat de beneficiar. ","")&amp;IF(AND(C1696&lt;&gt;"",D1696&lt;&gt;""),IF(AND(INDEX(Deviz!$H$5:$H$204,MATCH(C1696,Deviz!$B$5:$B$204,0))="Suplimentar",INDEX(Deviz!$I$5:$I$204,MATCH(C1696,Deviz!$B$5:$B$204,0))&lt;&gt;"Da"),"Suplimentar neaprobat. ",""),"")))</f>
        <v/>
      </c>
    </row>
    <row r="1697" spans="1:11" x14ac:dyDescent="0.2">
      <c r="A1697" s="1" t="str">
        <f>IF(B1697="","",B1697&amp;"|"&amp;COUNTIF(INDEX($B:$B,5):B1697,B1697))</f>
        <v/>
      </c>
      <c r="B1697" s="20"/>
      <c r="C1697" s="20"/>
      <c r="D1697" s="21" t="str">
        <f>IF(C1697="","",IFERROR(INDEX(Deviz!$C$5:$C$204,MATCH(C1697,Deviz!$B$5:$B$204,0)),""))</f>
        <v/>
      </c>
      <c r="E1697" s="22" t="str">
        <f>IF(C1697="","",IFERROR(INDEX(Deviz!$D$5:$D$204,MATCH(C1697,Deviz!$B$5:$B$204,0)),""))</f>
        <v/>
      </c>
      <c r="F1697" s="23" t="str">
        <f>IF(C1697="","",IFERROR(INDEX(Deviz!$F$5:$F$204,MATCH(C1697,Deviz!$B$5:$B$204,0)),""))</f>
        <v/>
      </c>
      <c r="G1697" s="24"/>
      <c r="H1697" s="23" t="str">
        <f t="shared" si="26"/>
        <v/>
      </c>
      <c r="I1697" s="20"/>
      <c r="J1697" s="25"/>
      <c r="K1697" s="26" t="str">
        <f>IF(B1697="","",TRIM(IF(AND(C1697&lt;&gt;"",D1697=""),"Cod inexistent în deviz. ","")&amp;IF(N(G1697)&lt;=0,"Lipsește cantitatea. ","")&amp;IF(I1697&lt;&gt;"Da","Neconfirmat de beneficiar. ","")&amp;IF(AND(C1697&lt;&gt;"",D1697&lt;&gt;""),IF(AND(INDEX(Deviz!$H$5:$H$204,MATCH(C1697,Deviz!$B$5:$B$204,0))="Suplimentar",INDEX(Deviz!$I$5:$I$204,MATCH(C1697,Deviz!$B$5:$B$204,0))&lt;&gt;"Da"),"Suplimentar neaprobat. ",""),"")))</f>
        <v/>
      </c>
    </row>
    <row r="1698" spans="1:11" x14ac:dyDescent="0.2">
      <c r="A1698" s="1" t="str">
        <f>IF(B1698="","",B1698&amp;"|"&amp;COUNTIF(INDEX($B:$B,5):B1698,B1698))</f>
        <v/>
      </c>
      <c r="B1698" s="20"/>
      <c r="C1698" s="20"/>
      <c r="D1698" s="21" t="str">
        <f>IF(C1698="","",IFERROR(INDEX(Deviz!$C$5:$C$204,MATCH(C1698,Deviz!$B$5:$B$204,0)),""))</f>
        <v/>
      </c>
      <c r="E1698" s="22" t="str">
        <f>IF(C1698="","",IFERROR(INDEX(Deviz!$D$5:$D$204,MATCH(C1698,Deviz!$B$5:$B$204,0)),""))</f>
        <v/>
      </c>
      <c r="F1698" s="23" t="str">
        <f>IF(C1698="","",IFERROR(INDEX(Deviz!$F$5:$F$204,MATCH(C1698,Deviz!$B$5:$B$204,0)),""))</f>
        <v/>
      </c>
      <c r="G1698" s="24"/>
      <c r="H1698" s="23" t="str">
        <f t="shared" si="26"/>
        <v/>
      </c>
      <c r="I1698" s="20"/>
      <c r="J1698" s="25"/>
      <c r="K1698" s="26" t="str">
        <f>IF(B1698="","",TRIM(IF(AND(C1698&lt;&gt;"",D1698=""),"Cod inexistent în deviz. ","")&amp;IF(N(G1698)&lt;=0,"Lipsește cantitatea. ","")&amp;IF(I1698&lt;&gt;"Da","Neconfirmat de beneficiar. ","")&amp;IF(AND(C1698&lt;&gt;"",D1698&lt;&gt;""),IF(AND(INDEX(Deviz!$H$5:$H$204,MATCH(C1698,Deviz!$B$5:$B$204,0))="Suplimentar",INDEX(Deviz!$I$5:$I$204,MATCH(C1698,Deviz!$B$5:$B$204,0))&lt;&gt;"Da"),"Suplimentar neaprobat. ",""),"")))</f>
        <v/>
      </c>
    </row>
    <row r="1699" spans="1:11" x14ac:dyDescent="0.2">
      <c r="A1699" s="1" t="str">
        <f>IF(B1699="","",B1699&amp;"|"&amp;COUNTIF(INDEX($B:$B,5):B1699,B1699))</f>
        <v/>
      </c>
      <c r="B1699" s="20"/>
      <c r="C1699" s="20"/>
      <c r="D1699" s="21" t="str">
        <f>IF(C1699="","",IFERROR(INDEX(Deviz!$C$5:$C$204,MATCH(C1699,Deviz!$B$5:$B$204,0)),""))</f>
        <v/>
      </c>
      <c r="E1699" s="22" t="str">
        <f>IF(C1699="","",IFERROR(INDEX(Deviz!$D$5:$D$204,MATCH(C1699,Deviz!$B$5:$B$204,0)),""))</f>
        <v/>
      </c>
      <c r="F1699" s="23" t="str">
        <f>IF(C1699="","",IFERROR(INDEX(Deviz!$F$5:$F$204,MATCH(C1699,Deviz!$B$5:$B$204,0)),""))</f>
        <v/>
      </c>
      <c r="G1699" s="24"/>
      <c r="H1699" s="23" t="str">
        <f t="shared" si="26"/>
        <v/>
      </c>
      <c r="I1699" s="20"/>
      <c r="J1699" s="25"/>
      <c r="K1699" s="26" t="str">
        <f>IF(B1699="","",TRIM(IF(AND(C1699&lt;&gt;"",D1699=""),"Cod inexistent în deviz. ","")&amp;IF(N(G1699)&lt;=0,"Lipsește cantitatea. ","")&amp;IF(I1699&lt;&gt;"Da","Neconfirmat de beneficiar. ","")&amp;IF(AND(C1699&lt;&gt;"",D1699&lt;&gt;""),IF(AND(INDEX(Deviz!$H$5:$H$204,MATCH(C1699,Deviz!$B$5:$B$204,0))="Suplimentar",INDEX(Deviz!$I$5:$I$204,MATCH(C1699,Deviz!$B$5:$B$204,0))&lt;&gt;"Da"),"Suplimentar neaprobat. ",""),"")))</f>
        <v/>
      </c>
    </row>
    <row r="1700" spans="1:11" x14ac:dyDescent="0.2">
      <c r="A1700" s="1" t="str">
        <f>IF(B1700="","",B1700&amp;"|"&amp;COUNTIF(INDEX($B:$B,5):B1700,B1700))</f>
        <v/>
      </c>
      <c r="B1700" s="20"/>
      <c r="C1700" s="20"/>
      <c r="D1700" s="21" t="str">
        <f>IF(C1700="","",IFERROR(INDEX(Deviz!$C$5:$C$204,MATCH(C1700,Deviz!$B$5:$B$204,0)),""))</f>
        <v/>
      </c>
      <c r="E1700" s="22" t="str">
        <f>IF(C1700="","",IFERROR(INDEX(Deviz!$D$5:$D$204,MATCH(C1700,Deviz!$B$5:$B$204,0)),""))</f>
        <v/>
      </c>
      <c r="F1700" s="23" t="str">
        <f>IF(C1700="","",IFERROR(INDEX(Deviz!$F$5:$F$204,MATCH(C1700,Deviz!$B$5:$B$204,0)),""))</f>
        <v/>
      </c>
      <c r="G1700" s="24"/>
      <c r="H1700" s="23" t="str">
        <f t="shared" si="26"/>
        <v/>
      </c>
      <c r="I1700" s="20"/>
      <c r="J1700" s="25"/>
      <c r="K1700" s="26" t="str">
        <f>IF(B1700="","",TRIM(IF(AND(C1700&lt;&gt;"",D1700=""),"Cod inexistent în deviz. ","")&amp;IF(N(G1700)&lt;=0,"Lipsește cantitatea. ","")&amp;IF(I1700&lt;&gt;"Da","Neconfirmat de beneficiar. ","")&amp;IF(AND(C1700&lt;&gt;"",D1700&lt;&gt;""),IF(AND(INDEX(Deviz!$H$5:$H$204,MATCH(C1700,Deviz!$B$5:$B$204,0))="Suplimentar",INDEX(Deviz!$I$5:$I$204,MATCH(C1700,Deviz!$B$5:$B$204,0))&lt;&gt;"Da"),"Suplimentar neaprobat. ",""),"")))</f>
        <v/>
      </c>
    </row>
    <row r="1701" spans="1:11" x14ac:dyDescent="0.2">
      <c r="A1701" s="1" t="str">
        <f>IF(B1701="","",B1701&amp;"|"&amp;COUNTIF(INDEX($B:$B,5):B1701,B1701))</f>
        <v/>
      </c>
      <c r="B1701" s="20"/>
      <c r="C1701" s="20"/>
      <c r="D1701" s="21" t="str">
        <f>IF(C1701="","",IFERROR(INDEX(Deviz!$C$5:$C$204,MATCH(C1701,Deviz!$B$5:$B$204,0)),""))</f>
        <v/>
      </c>
      <c r="E1701" s="22" t="str">
        <f>IF(C1701="","",IFERROR(INDEX(Deviz!$D$5:$D$204,MATCH(C1701,Deviz!$B$5:$B$204,0)),""))</f>
        <v/>
      </c>
      <c r="F1701" s="23" t="str">
        <f>IF(C1701="","",IFERROR(INDEX(Deviz!$F$5:$F$204,MATCH(C1701,Deviz!$B$5:$B$204,0)),""))</f>
        <v/>
      </c>
      <c r="G1701" s="24"/>
      <c r="H1701" s="23" t="str">
        <f t="shared" si="26"/>
        <v/>
      </c>
      <c r="I1701" s="20"/>
      <c r="J1701" s="25"/>
      <c r="K1701" s="26" t="str">
        <f>IF(B1701="","",TRIM(IF(AND(C1701&lt;&gt;"",D1701=""),"Cod inexistent în deviz. ","")&amp;IF(N(G1701)&lt;=0,"Lipsește cantitatea. ","")&amp;IF(I1701&lt;&gt;"Da","Neconfirmat de beneficiar. ","")&amp;IF(AND(C1701&lt;&gt;"",D1701&lt;&gt;""),IF(AND(INDEX(Deviz!$H$5:$H$204,MATCH(C1701,Deviz!$B$5:$B$204,0))="Suplimentar",INDEX(Deviz!$I$5:$I$204,MATCH(C1701,Deviz!$B$5:$B$204,0))&lt;&gt;"Da"),"Suplimentar neaprobat. ",""),"")))</f>
        <v/>
      </c>
    </row>
    <row r="1702" spans="1:11" x14ac:dyDescent="0.2">
      <c r="A1702" s="1" t="str">
        <f>IF(B1702="","",B1702&amp;"|"&amp;COUNTIF(INDEX($B:$B,5):B1702,B1702))</f>
        <v/>
      </c>
      <c r="B1702" s="20"/>
      <c r="C1702" s="20"/>
      <c r="D1702" s="21" t="str">
        <f>IF(C1702="","",IFERROR(INDEX(Deviz!$C$5:$C$204,MATCH(C1702,Deviz!$B$5:$B$204,0)),""))</f>
        <v/>
      </c>
      <c r="E1702" s="22" t="str">
        <f>IF(C1702="","",IFERROR(INDEX(Deviz!$D$5:$D$204,MATCH(C1702,Deviz!$B$5:$B$204,0)),""))</f>
        <v/>
      </c>
      <c r="F1702" s="23" t="str">
        <f>IF(C1702="","",IFERROR(INDEX(Deviz!$F$5:$F$204,MATCH(C1702,Deviz!$B$5:$B$204,0)),""))</f>
        <v/>
      </c>
      <c r="G1702" s="24"/>
      <c r="H1702" s="23" t="str">
        <f t="shared" si="26"/>
        <v/>
      </c>
      <c r="I1702" s="20"/>
      <c r="J1702" s="25"/>
      <c r="K1702" s="26" t="str">
        <f>IF(B1702="","",TRIM(IF(AND(C1702&lt;&gt;"",D1702=""),"Cod inexistent în deviz. ","")&amp;IF(N(G1702)&lt;=0,"Lipsește cantitatea. ","")&amp;IF(I1702&lt;&gt;"Da","Neconfirmat de beneficiar. ","")&amp;IF(AND(C1702&lt;&gt;"",D1702&lt;&gt;""),IF(AND(INDEX(Deviz!$H$5:$H$204,MATCH(C1702,Deviz!$B$5:$B$204,0))="Suplimentar",INDEX(Deviz!$I$5:$I$204,MATCH(C1702,Deviz!$B$5:$B$204,0))&lt;&gt;"Da"),"Suplimentar neaprobat. ",""),"")))</f>
        <v/>
      </c>
    </row>
    <row r="1703" spans="1:11" x14ac:dyDescent="0.2">
      <c r="A1703" s="1" t="str">
        <f>IF(B1703="","",B1703&amp;"|"&amp;COUNTIF(INDEX($B:$B,5):B1703,B1703))</f>
        <v/>
      </c>
      <c r="B1703" s="20"/>
      <c r="C1703" s="20"/>
      <c r="D1703" s="21" t="str">
        <f>IF(C1703="","",IFERROR(INDEX(Deviz!$C$5:$C$204,MATCH(C1703,Deviz!$B$5:$B$204,0)),""))</f>
        <v/>
      </c>
      <c r="E1703" s="22" t="str">
        <f>IF(C1703="","",IFERROR(INDEX(Deviz!$D$5:$D$204,MATCH(C1703,Deviz!$B$5:$B$204,0)),""))</f>
        <v/>
      </c>
      <c r="F1703" s="23" t="str">
        <f>IF(C1703="","",IFERROR(INDEX(Deviz!$F$5:$F$204,MATCH(C1703,Deviz!$B$5:$B$204,0)),""))</f>
        <v/>
      </c>
      <c r="G1703" s="24"/>
      <c r="H1703" s="23" t="str">
        <f t="shared" si="26"/>
        <v/>
      </c>
      <c r="I1703" s="20"/>
      <c r="J1703" s="25"/>
      <c r="K1703" s="26" t="str">
        <f>IF(B1703="","",TRIM(IF(AND(C1703&lt;&gt;"",D1703=""),"Cod inexistent în deviz. ","")&amp;IF(N(G1703)&lt;=0,"Lipsește cantitatea. ","")&amp;IF(I1703&lt;&gt;"Da","Neconfirmat de beneficiar. ","")&amp;IF(AND(C1703&lt;&gt;"",D1703&lt;&gt;""),IF(AND(INDEX(Deviz!$H$5:$H$204,MATCH(C1703,Deviz!$B$5:$B$204,0))="Suplimentar",INDEX(Deviz!$I$5:$I$204,MATCH(C1703,Deviz!$B$5:$B$204,0))&lt;&gt;"Da"),"Suplimentar neaprobat. ",""),"")))</f>
        <v/>
      </c>
    </row>
    <row r="1704" spans="1:11" x14ac:dyDescent="0.2">
      <c r="A1704" s="1" t="str">
        <f>IF(B1704="","",B1704&amp;"|"&amp;COUNTIF(INDEX($B:$B,5):B1704,B1704))</f>
        <v/>
      </c>
      <c r="B1704" s="20"/>
      <c r="C1704" s="20"/>
      <c r="D1704" s="21" t="str">
        <f>IF(C1704="","",IFERROR(INDEX(Deviz!$C$5:$C$204,MATCH(C1704,Deviz!$B$5:$B$204,0)),""))</f>
        <v/>
      </c>
      <c r="E1704" s="22" t="str">
        <f>IF(C1704="","",IFERROR(INDEX(Deviz!$D$5:$D$204,MATCH(C1704,Deviz!$B$5:$B$204,0)),""))</f>
        <v/>
      </c>
      <c r="F1704" s="23" t="str">
        <f>IF(C1704="","",IFERROR(INDEX(Deviz!$F$5:$F$204,MATCH(C1704,Deviz!$B$5:$B$204,0)),""))</f>
        <v/>
      </c>
      <c r="G1704" s="24"/>
      <c r="H1704" s="23" t="str">
        <f t="shared" si="26"/>
        <v/>
      </c>
      <c r="I1704" s="20"/>
      <c r="J1704" s="25"/>
      <c r="K1704" s="26" t="str">
        <f>IF(B1704="","",TRIM(IF(AND(C1704&lt;&gt;"",D1704=""),"Cod inexistent în deviz. ","")&amp;IF(N(G1704)&lt;=0,"Lipsește cantitatea. ","")&amp;IF(I1704&lt;&gt;"Da","Neconfirmat de beneficiar. ","")&amp;IF(AND(C1704&lt;&gt;"",D1704&lt;&gt;""),IF(AND(INDEX(Deviz!$H$5:$H$204,MATCH(C1704,Deviz!$B$5:$B$204,0))="Suplimentar",INDEX(Deviz!$I$5:$I$204,MATCH(C1704,Deviz!$B$5:$B$204,0))&lt;&gt;"Da"),"Suplimentar neaprobat. ",""),"")))</f>
        <v/>
      </c>
    </row>
    <row r="1705" spans="1:11" x14ac:dyDescent="0.2">
      <c r="A1705" s="1" t="str">
        <f>IF(B1705="","",B1705&amp;"|"&amp;COUNTIF(INDEX($B:$B,5):B1705,B1705))</f>
        <v/>
      </c>
      <c r="B1705" s="20"/>
      <c r="C1705" s="20"/>
      <c r="D1705" s="21" t="str">
        <f>IF(C1705="","",IFERROR(INDEX(Deviz!$C$5:$C$204,MATCH(C1705,Deviz!$B$5:$B$204,0)),""))</f>
        <v/>
      </c>
      <c r="E1705" s="22" t="str">
        <f>IF(C1705="","",IFERROR(INDEX(Deviz!$D$5:$D$204,MATCH(C1705,Deviz!$B$5:$B$204,0)),""))</f>
        <v/>
      </c>
      <c r="F1705" s="23" t="str">
        <f>IF(C1705="","",IFERROR(INDEX(Deviz!$F$5:$F$204,MATCH(C1705,Deviz!$B$5:$B$204,0)),""))</f>
        <v/>
      </c>
      <c r="G1705" s="24"/>
      <c r="H1705" s="23" t="str">
        <f t="shared" si="26"/>
        <v/>
      </c>
      <c r="I1705" s="20"/>
      <c r="J1705" s="25"/>
      <c r="K1705" s="26" t="str">
        <f>IF(B1705="","",TRIM(IF(AND(C1705&lt;&gt;"",D1705=""),"Cod inexistent în deviz. ","")&amp;IF(N(G1705)&lt;=0,"Lipsește cantitatea. ","")&amp;IF(I1705&lt;&gt;"Da","Neconfirmat de beneficiar. ","")&amp;IF(AND(C1705&lt;&gt;"",D1705&lt;&gt;""),IF(AND(INDEX(Deviz!$H$5:$H$204,MATCH(C1705,Deviz!$B$5:$B$204,0))="Suplimentar",INDEX(Deviz!$I$5:$I$204,MATCH(C1705,Deviz!$B$5:$B$204,0))&lt;&gt;"Da"),"Suplimentar neaprobat. ",""),"")))</f>
        <v/>
      </c>
    </row>
    <row r="1706" spans="1:11" x14ac:dyDescent="0.2">
      <c r="A1706" s="1" t="str">
        <f>IF(B1706="","",B1706&amp;"|"&amp;COUNTIF(INDEX($B:$B,5):B1706,B1706))</f>
        <v/>
      </c>
      <c r="B1706" s="20"/>
      <c r="C1706" s="20"/>
      <c r="D1706" s="21" t="str">
        <f>IF(C1706="","",IFERROR(INDEX(Deviz!$C$5:$C$204,MATCH(C1706,Deviz!$B$5:$B$204,0)),""))</f>
        <v/>
      </c>
      <c r="E1706" s="22" t="str">
        <f>IF(C1706="","",IFERROR(INDEX(Deviz!$D$5:$D$204,MATCH(C1706,Deviz!$B$5:$B$204,0)),""))</f>
        <v/>
      </c>
      <c r="F1706" s="23" t="str">
        <f>IF(C1706="","",IFERROR(INDEX(Deviz!$F$5:$F$204,MATCH(C1706,Deviz!$B$5:$B$204,0)),""))</f>
        <v/>
      </c>
      <c r="G1706" s="24"/>
      <c r="H1706" s="23" t="str">
        <f t="shared" si="26"/>
        <v/>
      </c>
      <c r="I1706" s="20"/>
      <c r="J1706" s="25"/>
      <c r="K1706" s="26" t="str">
        <f>IF(B1706="","",TRIM(IF(AND(C1706&lt;&gt;"",D1706=""),"Cod inexistent în deviz. ","")&amp;IF(N(G1706)&lt;=0,"Lipsește cantitatea. ","")&amp;IF(I1706&lt;&gt;"Da","Neconfirmat de beneficiar. ","")&amp;IF(AND(C1706&lt;&gt;"",D1706&lt;&gt;""),IF(AND(INDEX(Deviz!$H$5:$H$204,MATCH(C1706,Deviz!$B$5:$B$204,0))="Suplimentar",INDEX(Deviz!$I$5:$I$204,MATCH(C1706,Deviz!$B$5:$B$204,0))&lt;&gt;"Da"),"Suplimentar neaprobat. ",""),"")))</f>
        <v/>
      </c>
    </row>
    <row r="1707" spans="1:11" x14ac:dyDescent="0.2">
      <c r="A1707" s="1" t="str">
        <f>IF(B1707="","",B1707&amp;"|"&amp;COUNTIF(INDEX($B:$B,5):B1707,B1707))</f>
        <v/>
      </c>
      <c r="B1707" s="20"/>
      <c r="C1707" s="20"/>
      <c r="D1707" s="21" t="str">
        <f>IF(C1707="","",IFERROR(INDEX(Deviz!$C$5:$C$204,MATCH(C1707,Deviz!$B$5:$B$204,0)),""))</f>
        <v/>
      </c>
      <c r="E1707" s="22" t="str">
        <f>IF(C1707="","",IFERROR(INDEX(Deviz!$D$5:$D$204,MATCH(C1707,Deviz!$B$5:$B$204,0)),""))</f>
        <v/>
      </c>
      <c r="F1707" s="23" t="str">
        <f>IF(C1707="","",IFERROR(INDEX(Deviz!$F$5:$F$204,MATCH(C1707,Deviz!$B$5:$B$204,0)),""))</f>
        <v/>
      </c>
      <c r="G1707" s="24"/>
      <c r="H1707" s="23" t="str">
        <f t="shared" si="26"/>
        <v/>
      </c>
      <c r="I1707" s="20"/>
      <c r="J1707" s="25"/>
      <c r="K1707" s="26" t="str">
        <f>IF(B1707="","",TRIM(IF(AND(C1707&lt;&gt;"",D1707=""),"Cod inexistent în deviz. ","")&amp;IF(N(G1707)&lt;=0,"Lipsește cantitatea. ","")&amp;IF(I1707&lt;&gt;"Da","Neconfirmat de beneficiar. ","")&amp;IF(AND(C1707&lt;&gt;"",D1707&lt;&gt;""),IF(AND(INDEX(Deviz!$H$5:$H$204,MATCH(C1707,Deviz!$B$5:$B$204,0))="Suplimentar",INDEX(Deviz!$I$5:$I$204,MATCH(C1707,Deviz!$B$5:$B$204,0))&lt;&gt;"Da"),"Suplimentar neaprobat. ",""),"")))</f>
        <v/>
      </c>
    </row>
    <row r="1708" spans="1:11" x14ac:dyDescent="0.2">
      <c r="A1708" s="1" t="str">
        <f>IF(B1708="","",B1708&amp;"|"&amp;COUNTIF(INDEX($B:$B,5):B1708,B1708))</f>
        <v/>
      </c>
      <c r="B1708" s="20"/>
      <c r="C1708" s="20"/>
      <c r="D1708" s="21" t="str">
        <f>IF(C1708="","",IFERROR(INDEX(Deviz!$C$5:$C$204,MATCH(C1708,Deviz!$B$5:$B$204,0)),""))</f>
        <v/>
      </c>
      <c r="E1708" s="22" t="str">
        <f>IF(C1708="","",IFERROR(INDEX(Deviz!$D$5:$D$204,MATCH(C1708,Deviz!$B$5:$B$204,0)),""))</f>
        <v/>
      </c>
      <c r="F1708" s="23" t="str">
        <f>IF(C1708="","",IFERROR(INDEX(Deviz!$F$5:$F$204,MATCH(C1708,Deviz!$B$5:$B$204,0)),""))</f>
        <v/>
      </c>
      <c r="G1708" s="24"/>
      <c r="H1708" s="23" t="str">
        <f t="shared" si="26"/>
        <v/>
      </c>
      <c r="I1708" s="20"/>
      <c r="J1708" s="25"/>
      <c r="K1708" s="26" t="str">
        <f>IF(B1708="","",TRIM(IF(AND(C1708&lt;&gt;"",D1708=""),"Cod inexistent în deviz. ","")&amp;IF(N(G1708)&lt;=0,"Lipsește cantitatea. ","")&amp;IF(I1708&lt;&gt;"Da","Neconfirmat de beneficiar. ","")&amp;IF(AND(C1708&lt;&gt;"",D1708&lt;&gt;""),IF(AND(INDEX(Deviz!$H$5:$H$204,MATCH(C1708,Deviz!$B$5:$B$204,0))="Suplimentar",INDEX(Deviz!$I$5:$I$204,MATCH(C1708,Deviz!$B$5:$B$204,0))&lt;&gt;"Da"),"Suplimentar neaprobat. ",""),"")))</f>
        <v/>
      </c>
    </row>
    <row r="1709" spans="1:11" x14ac:dyDescent="0.2">
      <c r="A1709" s="1" t="str">
        <f>IF(B1709="","",B1709&amp;"|"&amp;COUNTIF(INDEX($B:$B,5):B1709,B1709))</f>
        <v/>
      </c>
      <c r="B1709" s="20"/>
      <c r="C1709" s="20"/>
      <c r="D1709" s="21" t="str">
        <f>IF(C1709="","",IFERROR(INDEX(Deviz!$C$5:$C$204,MATCH(C1709,Deviz!$B$5:$B$204,0)),""))</f>
        <v/>
      </c>
      <c r="E1709" s="22" t="str">
        <f>IF(C1709="","",IFERROR(INDEX(Deviz!$D$5:$D$204,MATCH(C1709,Deviz!$B$5:$B$204,0)),""))</f>
        <v/>
      </c>
      <c r="F1709" s="23" t="str">
        <f>IF(C1709="","",IFERROR(INDEX(Deviz!$F$5:$F$204,MATCH(C1709,Deviz!$B$5:$B$204,0)),""))</f>
        <v/>
      </c>
      <c r="G1709" s="24"/>
      <c r="H1709" s="23" t="str">
        <f t="shared" si="26"/>
        <v/>
      </c>
      <c r="I1709" s="20"/>
      <c r="J1709" s="25"/>
      <c r="K1709" s="26" t="str">
        <f>IF(B1709="","",TRIM(IF(AND(C1709&lt;&gt;"",D1709=""),"Cod inexistent în deviz. ","")&amp;IF(N(G1709)&lt;=0,"Lipsește cantitatea. ","")&amp;IF(I1709&lt;&gt;"Da","Neconfirmat de beneficiar. ","")&amp;IF(AND(C1709&lt;&gt;"",D1709&lt;&gt;""),IF(AND(INDEX(Deviz!$H$5:$H$204,MATCH(C1709,Deviz!$B$5:$B$204,0))="Suplimentar",INDEX(Deviz!$I$5:$I$204,MATCH(C1709,Deviz!$B$5:$B$204,0))&lt;&gt;"Da"),"Suplimentar neaprobat. ",""),"")))</f>
        <v/>
      </c>
    </row>
    <row r="1710" spans="1:11" x14ac:dyDescent="0.2">
      <c r="A1710" s="1" t="str">
        <f>IF(B1710="","",B1710&amp;"|"&amp;COUNTIF(INDEX($B:$B,5):B1710,B1710))</f>
        <v/>
      </c>
      <c r="B1710" s="20"/>
      <c r="C1710" s="20"/>
      <c r="D1710" s="21" t="str">
        <f>IF(C1710="","",IFERROR(INDEX(Deviz!$C$5:$C$204,MATCH(C1710,Deviz!$B$5:$B$204,0)),""))</f>
        <v/>
      </c>
      <c r="E1710" s="22" t="str">
        <f>IF(C1710="","",IFERROR(INDEX(Deviz!$D$5:$D$204,MATCH(C1710,Deviz!$B$5:$B$204,0)),""))</f>
        <v/>
      </c>
      <c r="F1710" s="23" t="str">
        <f>IF(C1710="","",IFERROR(INDEX(Deviz!$F$5:$F$204,MATCH(C1710,Deviz!$B$5:$B$204,0)),""))</f>
        <v/>
      </c>
      <c r="G1710" s="24"/>
      <c r="H1710" s="23" t="str">
        <f t="shared" si="26"/>
        <v/>
      </c>
      <c r="I1710" s="20"/>
      <c r="J1710" s="25"/>
      <c r="K1710" s="26" t="str">
        <f>IF(B1710="","",TRIM(IF(AND(C1710&lt;&gt;"",D1710=""),"Cod inexistent în deviz. ","")&amp;IF(N(G1710)&lt;=0,"Lipsește cantitatea. ","")&amp;IF(I1710&lt;&gt;"Da","Neconfirmat de beneficiar. ","")&amp;IF(AND(C1710&lt;&gt;"",D1710&lt;&gt;""),IF(AND(INDEX(Deviz!$H$5:$H$204,MATCH(C1710,Deviz!$B$5:$B$204,0))="Suplimentar",INDEX(Deviz!$I$5:$I$204,MATCH(C1710,Deviz!$B$5:$B$204,0))&lt;&gt;"Da"),"Suplimentar neaprobat. ",""),"")))</f>
        <v/>
      </c>
    </row>
    <row r="1711" spans="1:11" x14ac:dyDescent="0.2">
      <c r="A1711" s="1" t="str">
        <f>IF(B1711="","",B1711&amp;"|"&amp;COUNTIF(INDEX($B:$B,5):B1711,B1711))</f>
        <v/>
      </c>
      <c r="B1711" s="20"/>
      <c r="C1711" s="20"/>
      <c r="D1711" s="21" t="str">
        <f>IF(C1711="","",IFERROR(INDEX(Deviz!$C$5:$C$204,MATCH(C1711,Deviz!$B$5:$B$204,0)),""))</f>
        <v/>
      </c>
      <c r="E1711" s="22" t="str">
        <f>IF(C1711="","",IFERROR(INDEX(Deviz!$D$5:$D$204,MATCH(C1711,Deviz!$B$5:$B$204,0)),""))</f>
        <v/>
      </c>
      <c r="F1711" s="23" t="str">
        <f>IF(C1711="","",IFERROR(INDEX(Deviz!$F$5:$F$204,MATCH(C1711,Deviz!$B$5:$B$204,0)),""))</f>
        <v/>
      </c>
      <c r="G1711" s="24"/>
      <c r="H1711" s="23" t="str">
        <f t="shared" si="26"/>
        <v/>
      </c>
      <c r="I1711" s="20"/>
      <c r="J1711" s="25"/>
      <c r="K1711" s="26" t="str">
        <f>IF(B1711="","",TRIM(IF(AND(C1711&lt;&gt;"",D1711=""),"Cod inexistent în deviz. ","")&amp;IF(N(G1711)&lt;=0,"Lipsește cantitatea. ","")&amp;IF(I1711&lt;&gt;"Da","Neconfirmat de beneficiar. ","")&amp;IF(AND(C1711&lt;&gt;"",D1711&lt;&gt;""),IF(AND(INDEX(Deviz!$H$5:$H$204,MATCH(C1711,Deviz!$B$5:$B$204,0))="Suplimentar",INDEX(Deviz!$I$5:$I$204,MATCH(C1711,Deviz!$B$5:$B$204,0))&lt;&gt;"Da"),"Suplimentar neaprobat. ",""),"")))</f>
        <v/>
      </c>
    </row>
    <row r="1712" spans="1:11" x14ac:dyDescent="0.2">
      <c r="A1712" s="1" t="str">
        <f>IF(B1712="","",B1712&amp;"|"&amp;COUNTIF(INDEX($B:$B,5):B1712,B1712))</f>
        <v/>
      </c>
      <c r="B1712" s="20"/>
      <c r="C1712" s="20"/>
      <c r="D1712" s="21" t="str">
        <f>IF(C1712="","",IFERROR(INDEX(Deviz!$C$5:$C$204,MATCH(C1712,Deviz!$B$5:$B$204,0)),""))</f>
        <v/>
      </c>
      <c r="E1712" s="22" t="str">
        <f>IF(C1712="","",IFERROR(INDEX(Deviz!$D$5:$D$204,MATCH(C1712,Deviz!$B$5:$B$204,0)),""))</f>
        <v/>
      </c>
      <c r="F1712" s="23" t="str">
        <f>IF(C1712="","",IFERROR(INDEX(Deviz!$F$5:$F$204,MATCH(C1712,Deviz!$B$5:$B$204,0)),""))</f>
        <v/>
      </c>
      <c r="G1712" s="24"/>
      <c r="H1712" s="23" t="str">
        <f t="shared" si="26"/>
        <v/>
      </c>
      <c r="I1712" s="20"/>
      <c r="J1712" s="25"/>
      <c r="K1712" s="26" t="str">
        <f>IF(B1712="","",TRIM(IF(AND(C1712&lt;&gt;"",D1712=""),"Cod inexistent în deviz. ","")&amp;IF(N(G1712)&lt;=0,"Lipsește cantitatea. ","")&amp;IF(I1712&lt;&gt;"Da","Neconfirmat de beneficiar. ","")&amp;IF(AND(C1712&lt;&gt;"",D1712&lt;&gt;""),IF(AND(INDEX(Deviz!$H$5:$H$204,MATCH(C1712,Deviz!$B$5:$B$204,0))="Suplimentar",INDEX(Deviz!$I$5:$I$204,MATCH(C1712,Deviz!$B$5:$B$204,0))&lt;&gt;"Da"),"Suplimentar neaprobat. ",""),"")))</f>
        <v/>
      </c>
    </row>
    <row r="1713" spans="1:11" x14ac:dyDescent="0.2">
      <c r="A1713" s="1" t="str">
        <f>IF(B1713="","",B1713&amp;"|"&amp;COUNTIF(INDEX($B:$B,5):B1713,B1713))</f>
        <v/>
      </c>
      <c r="B1713" s="20"/>
      <c r="C1713" s="20"/>
      <c r="D1713" s="21" t="str">
        <f>IF(C1713="","",IFERROR(INDEX(Deviz!$C$5:$C$204,MATCH(C1713,Deviz!$B$5:$B$204,0)),""))</f>
        <v/>
      </c>
      <c r="E1713" s="22" t="str">
        <f>IF(C1713="","",IFERROR(INDEX(Deviz!$D$5:$D$204,MATCH(C1713,Deviz!$B$5:$B$204,0)),""))</f>
        <v/>
      </c>
      <c r="F1713" s="23" t="str">
        <f>IF(C1713="","",IFERROR(INDEX(Deviz!$F$5:$F$204,MATCH(C1713,Deviz!$B$5:$B$204,0)),""))</f>
        <v/>
      </c>
      <c r="G1713" s="24"/>
      <c r="H1713" s="23" t="str">
        <f t="shared" si="26"/>
        <v/>
      </c>
      <c r="I1713" s="20"/>
      <c r="J1713" s="25"/>
      <c r="K1713" s="26" t="str">
        <f>IF(B1713="","",TRIM(IF(AND(C1713&lt;&gt;"",D1713=""),"Cod inexistent în deviz. ","")&amp;IF(N(G1713)&lt;=0,"Lipsește cantitatea. ","")&amp;IF(I1713&lt;&gt;"Da","Neconfirmat de beneficiar. ","")&amp;IF(AND(C1713&lt;&gt;"",D1713&lt;&gt;""),IF(AND(INDEX(Deviz!$H$5:$H$204,MATCH(C1713,Deviz!$B$5:$B$204,0))="Suplimentar",INDEX(Deviz!$I$5:$I$204,MATCH(C1713,Deviz!$B$5:$B$204,0))&lt;&gt;"Da"),"Suplimentar neaprobat. ",""),"")))</f>
        <v/>
      </c>
    </row>
    <row r="1714" spans="1:11" x14ac:dyDescent="0.2">
      <c r="A1714" s="1" t="str">
        <f>IF(B1714="","",B1714&amp;"|"&amp;COUNTIF(INDEX($B:$B,5):B1714,B1714))</f>
        <v/>
      </c>
      <c r="B1714" s="20"/>
      <c r="C1714" s="20"/>
      <c r="D1714" s="21" t="str">
        <f>IF(C1714="","",IFERROR(INDEX(Deviz!$C$5:$C$204,MATCH(C1714,Deviz!$B$5:$B$204,0)),""))</f>
        <v/>
      </c>
      <c r="E1714" s="22" t="str">
        <f>IF(C1714="","",IFERROR(INDEX(Deviz!$D$5:$D$204,MATCH(C1714,Deviz!$B$5:$B$204,0)),""))</f>
        <v/>
      </c>
      <c r="F1714" s="23" t="str">
        <f>IF(C1714="","",IFERROR(INDEX(Deviz!$F$5:$F$204,MATCH(C1714,Deviz!$B$5:$B$204,0)),""))</f>
        <v/>
      </c>
      <c r="G1714" s="24"/>
      <c r="H1714" s="23" t="str">
        <f t="shared" si="26"/>
        <v/>
      </c>
      <c r="I1714" s="20"/>
      <c r="J1714" s="25"/>
      <c r="K1714" s="26" t="str">
        <f>IF(B1714="","",TRIM(IF(AND(C1714&lt;&gt;"",D1714=""),"Cod inexistent în deviz. ","")&amp;IF(N(G1714)&lt;=0,"Lipsește cantitatea. ","")&amp;IF(I1714&lt;&gt;"Da","Neconfirmat de beneficiar. ","")&amp;IF(AND(C1714&lt;&gt;"",D1714&lt;&gt;""),IF(AND(INDEX(Deviz!$H$5:$H$204,MATCH(C1714,Deviz!$B$5:$B$204,0))="Suplimentar",INDEX(Deviz!$I$5:$I$204,MATCH(C1714,Deviz!$B$5:$B$204,0))&lt;&gt;"Da"),"Suplimentar neaprobat. ",""),"")))</f>
        <v/>
      </c>
    </row>
    <row r="1715" spans="1:11" x14ac:dyDescent="0.2">
      <c r="A1715" s="1" t="str">
        <f>IF(B1715="","",B1715&amp;"|"&amp;COUNTIF(INDEX($B:$B,5):B1715,B1715))</f>
        <v/>
      </c>
      <c r="B1715" s="20"/>
      <c r="C1715" s="20"/>
      <c r="D1715" s="21" t="str">
        <f>IF(C1715="","",IFERROR(INDEX(Deviz!$C$5:$C$204,MATCH(C1715,Deviz!$B$5:$B$204,0)),""))</f>
        <v/>
      </c>
      <c r="E1715" s="22" t="str">
        <f>IF(C1715="","",IFERROR(INDEX(Deviz!$D$5:$D$204,MATCH(C1715,Deviz!$B$5:$B$204,0)),""))</f>
        <v/>
      </c>
      <c r="F1715" s="23" t="str">
        <f>IF(C1715="","",IFERROR(INDEX(Deviz!$F$5:$F$204,MATCH(C1715,Deviz!$B$5:$B$204,0)),""))</f>
        <v/>
      </c>
      <c r="G1715" s="24"/>
      <c r="H1715" s="23" t="str">
        <f t="shared" si="26"/>
        <v/>
      </c>
      <c r="I1715" s="20"/>
      <c r="J1715" s="25"/>
      <c r="K1715" s="26" t="str">
        <f>IF(B1715="","",TRIM(IF(AND(C1715&lt;&gt;"",D1715=""),"Cod inexistent în deviz. ","")&amp;IF(N(G1715)&lt;=0,"Lipsește cantitatea. ","")&amp;IF(I1715&lt;&gt;"Da","Neconfirmat de beneficiar. ","")&amp;IF(AND(C1715&lt;&gt;"",D1715&lt;&gt;""),IF(AND(INDEX(Deviz!$H$5:$H$204,MATCH(C1715,Deviz!$B$5:$B$204,0))="Suplimentar",INDEX(Deviz!$I$5:$I$204,MATCH(C1715,Deviz!$B$5:$B$204,0))&lt;&gt;"Da"),"Suplimentar neaprobat. ",""),"")))</f>
        <v/>
      </c>
    </row>
    <row r="1716" spans="1:11" x14ac:dyDescent="0.2">
      <c r="A1716" s="1" t="str">
        <f>IF(B1716="","",B1716&amp;"|"&amp;COUNTIF(INDEX($B:$B,5):B1716,B1716))</f>
        <v/>
      </c>
      <c r="B1716" s="20"/>
      <c r="C1716" s="20"/>
      <c r="D1716" s="21" t="str">
        <f>IF(C1716="","",IFERROR(INDEX(Deviz!$C$5:$C$204,MATCH(C1716,Deviz!$B$5:$B$204,0)),""))</f>
        <v/>
      </c>
      <c r="E1716" s="22" t="str">
        <f>IF(C1716="","",IFERROR(INDEX(Deviz!$D$5:$D$204,MATCH(C1716,Deviz!$B$5:$B$204,0)),""))</f>
        <v/>
      </c>
      <c r="F1716" s="23" t="str">
        <f>IF(C1716="","",IFERROR(INDEX(Deviz!$F$5:$F$204,MATCH(C1716,Deviz!$B$5:$B$204,0)),""))</f>
        <v/>
      </c>
      <c r="G1716" s="24"/>
      <c r="H1716" s="23" t="str">
        <f t="shared" si="26"/>
        <v/>
      </c>
      <c r="I1716" s="20"/>
      <c r="J1716" s="25"/>
      <c r="K1716" s="26" t="str">
        <f>IF(B1716="","",TRIM(IF(AND(C1716&lt;&gt;"",D1716=""),"Cod inexistent în deviz. ","")&amp;IF(N(G1716)&lt;=0,"Lipsește cantitatea. ","")&amp;IF(I1716&lt;&gt;"Da","Neconfirmat de beneficiar. ","")&amp;IF(AND(C1716&lt;&gt;"",D1716&lt;&gt;""),IF(AND(INDEX(Deviz!$H$5:$H$204,MATCH(C1716,Deviz!$B$5:$B$204,0))="Suplimentar",INDEX(Deviz!$I$5:$I$204,MATCH(C1716,Deviz!$B$5:$B$204,0))&lt;&gt;"Da"),"Suplimentar neaprobat. ",""),"")))</f>
        <v/>
      </c>
    </row>
    <row r="1717" spans="1:11" x14ac:dyDescent="0.2">
      <c r="A1717" s="1" t="str">
        <f>IF(B1717="","",B1717&amp;"|"&amp;COUNTIF(INDEX($B:$B,5):B1717,B1717))</f>
        <v/>
      </c>
      <c r="B1717" s="20"/>
      <c r="C1717" s="20"/>
      <c r="D1717" s="21" t="str">
        <f>IF(C1717="","",IFERROR(INDEX(Deviz!$C$5:$C$204,MATCH(C1717,Deviz!$B$5:$B$204,0)),""))</f>
        <v/>
      </c>
      <c r="E1717" s="22" t="str">
        <f>IF(C1717="","",IFERROR(INDEX(Deviz!$D$5:$D$204,MATCH(C1717,Deviz!$B$5:$B$204,0)),""))</f>
        <v/>
      </c>
      <c r="F1717" s="23" t="str">
        <f>IF(C1717="","",IFERROR(INDEX(Deviz!$F$5:$F$204,MATCH(C1717,Deviz!$B$5:$B$204,0)),""))</f>
        <v/>
      </c>
      <c r="G1717" s="24"/>
      <c r="H1717" s="23" t="str">
        <f t="shared" si="26"/>
        <v/>
      </c>
      <c r="I1717" s="20"/>
      <c r="J1717" s="25"/>
      <c r="K1717" s="26" t="str">
        <f>IF(B1717="","",TRIM(IF(AND(C1717&lt;&gt;"",D1717=""),"Cod inexistent în deviz. ","")&amp;IF(N(G1717)&lt;=0,"Lipsește cantitatea. ","")&amp;IF(I1717&lt;&gt;"Da","Neconfirmat de beneficiar. ","")&amp;IF(AND(C1717&lt;&gt;"",D1717&lt;&gt;""),IF(AND(INDEX(Deviz!$H$5:$H$204,MATCH(C1717,Deviz!$B$5:$B$204,0))="Suplimentar",INDEX(Deviz!$I$5:$I$204,MATCH(C1717,Deviz!$B$5:$B$204,0))&lt;&gt;"Da"),"Suplimentar neaprobat. ",""),"")))</f>
        <v/>
      </c>
    </row>
    <row r="1718" spans="1:11" x14ac:dyDescent="0.2">
      <c r="A1718" s="1" t="str">
        <f>IF(B1718="","",B1718&amp;"|"&amp;COUNTIF(INDEX($B:$B,5):B1718,B1718))</f>
        <v/>
      </c>
      <c r="B1718" s="20"/>
      <c r="C1718" s="20"/>
      <c r="D1718" s="21" t="str">
        <f>IF(C1718="","",IFERROR(INDEX(Deviz!$C$5:$C$204,MATCH(C1718,Deviz!$B$5:$B$204,0)),""))</f>
        <v/>
      </c>
      <c r="E1718" s="22" t="str">
        <f>IF(C1718="","",IFERROR(INDEX(Deviz!$D$5:$D$204,MATCH(C1718,Deviz!$B$5:$B$204,0)),""))</f>
        <v/>
      </c>
      <c r="F1718" s="23" t="str">
        <f>IF(C1718="","",IFERROR(INDEX(Deviz!$F$5:$F$204,MATCH(C1718,Deviz!$B$5:$B$204,0)),""))</f>
        <v/>
      </c>
      <c r="G1718" s="24"/>
      <c r="H1718" s="23" t="str">
        <f t="shared" si="26"/>
        <v/>
      </c>
      <c r="I1718" s="20"/>
      <c r="J1718" s="25"/>
      <c r="K1718" s="26" t="str">
        <f>IF(B1718="","",TRIM(IF(AND(C1718&lt;&gt;"",D1718=""),"Cod inexistent în deviz. ","")&amp;IF(N(G1718)&lt;=0,"Lipsește cantitatea. ","")&amp;IF(I1718&lt;&gt;"Da","Neconfirmat de beneficiar. ","")&amp;IF(AND(C1718&lt;&gt;"",D1718&lt;&gt;""),IF(AND(INDEX(Deviz!$H$5:$H$204,MATCH(C1718,Deviz!$B$5:$B$204,0))="Suplimentar",INDEX(Deviz!$I$5:$I$204,MATCH(C1718,Deviz!$B$5:$B$204,0))&lt;&gt;"Da"),"Suplimentar neaprobat. ",""),"")))</f>
        <v/>
      </c>
    </row>
    <row r="1719" spans="1:11" x14ac:dyDescent="0.2">
      <c r="A1719" s="1" t="str">
        <f>IF(B1719="","",B1719&amp;"|"&amp;COUNTIF(INDEX($B:$B,5):B1719,B1719))</f>
        <v/>
      </c>
      <c r="B1719" s="20"/>
      <c r="C1719" s="20"/>
      <c r="D1719" s="21" t="str">
        <f>IF(C1719="","",IFERROR(INDEX(Deviz!$C$5:$C$204,MATCH(C1719,Deviz!$B$5:$B$204,0)),""))</f>
        <v/>
      </c>
      <c r="E1719" s="22" t="str">
        <f>IF(C1719="","",IFERROR(INDEX(Deviz!$D$5:$D$204,MATCH(C1719,Deviz!$B$5:$B$204,0)),""))</f>
        <v/>
      </c>
      <c r="F1719" s="23" t="str">
        <f>IF(C1719="","",IFERROR(INDEX(Deviz!$F$5:$F$204,MATCH(C1719,Deviz!$B$5:$B$204,0)),""))</f>
        <v/>
      </c>
      <c r="G1719" s="24"/>
      <c r="H1719" s="23" t="str">
        <f t="shared" si="26"/>
        <v/>
      </c>
      <c r="I1719" s="20"/>
      <c r="J1719" s="25"/>
      <c r="K1719" s="26" t="str">
        <f>IF(B1719="","",TRIM(IF(AND(C1719&lt;&gt;"",D1719=""),"Cod inexistent în deviz. ","")&amp;IF(N(G1719)&lt;=0,"Lipsește cantitatea. ","")&amp;IF(I1719&lt;&gt;"Da","Neconfirmat de beneficiar. ","")&amp;IF(AND(C1719&lt;&gt;"",D1719&lt;&gt;""),IF(AND(INDEX(Deviz!$H$5:$H$204,MATCH(C1719,Deviz!$B$5:$B$204,0))="Suplimentar",INDEX(Deviz!$I$5:$I$204,MATCH(C1719,Deviz!$B$5:$B$204,0))&lt;&gt;"Da"),"Suplimentar neaprobat. ",""),"")))</f>
        <v/>
      </c>
    </row>
    <row r="1720" spans="1:11" x14ac:dyDescent="0.2">
      <c r="A1720" s="1" t="str">
        <f>IF(B1720="","",B1720&amp;"|"&amp;COUNTIF(INDEX($B:$B,5):B1720,B1720))</f>
        <v/>
      </c>
      <c r="B1720" s="20"/>
      <c r="C1720" s="20"/>
      <c r="D1720" s="21" t="str">
        <f>IF(C1720="","",IFERROR(INDEX(Deviz!$C$5:$C$204,MATCH(C1720,Deviz!$B$5:$B$204,0)),""))</f>
        <v/>
      </c>
      <c r="E1720" s="22" t="str">
        <f>IF(C1720="","",IFERROR(INDEX(Deviz!$D$5:$D$204,MATCH(C1720,Deviz!$B$5:$B$204,0)),""))</f>
        <v/>
      </c>
      <c r="F1720" s="23" t="str">
        <f>IF(C1720="","",IFERROR(INDEX(Deviz!$F$5:$F$204,MATCH(C1720,Deviz!$B$5:$B$204,0)),""))</f>
        <v/>
      </c>
      <c r="G1720" s="24"/>
      <c r="H1720" s="23" t="str">
        <f t="shared" si="26"/>
        <v/>
      </c>
      <c r="I1720" s="20"/>
      <c r="J1720" s="25"/>
      <c r="K1720" s="26" t="str">
        <f>IF(B1720="","",TRIM(IF(AND(C1720&lt;&gt;"",D1720=""),"Cod inexistent în deviz. ","")&amp;IF(N(G1720)&lt;=0,"Lipsește cantitatea. ","")&amp;IF(I1720&lt;&gt;"Da","Neconfirmat de beneficiar. ","")&amp;IF(AND(C1720&lt;&gt;"",D1720&lt;&gt;""),IF(AND(INDEX(Deviz!$H$5:$H$204,MATCH(C1720,Deviz!$B$5:$B$204,0))="Suplimentar",INDEX(Deviz!$I$5:$I$204,MATCH(C1720,Deviz!$B$5:$B$204,0))&lt;&gt;"Da"),"Suplimentar neaprobat. ",""),"")))</f>
        <v/>
      </c>
    </row>
    <row r="1721" spans="1:11" x14ac:dyDescent="0.2">
      <c r="A1721" s="1" t="str">
        <f>IF(B1721="","",B1721&amp;"|"&amp;COUNTIF(INDEX($B:$B,5):B1721,B1721))</f>
        <v/>
      </c>
      <c r="B1721" s="20"/>
      <c r="C1721" s="20"/>
      <c r="D1721" s="21" t="str">
        <f>IF(C1721="","",IFERROR(INDEX(Deviz!$C$5:$C$204,MATCH(C1721,Deviz!$B$5:$B$204,0)),""))</f>
        <v/>
      </c>
      <c r="E1721" s="22" t="str">
        <f>IF(C1721="","",IFERROR(INDEX(Deviz!$D$5:$D$204,MATCH(C1721,Deviz!$B$5:$B$204,0)),""))</f>
        <v/>
      </c>
      <c r="F1721" s="23" t="str">
        <f>IF(C1721="","",IFERROR(INDEX(Deviz!$F$5:$F$204,MATCH(C1721,Deviz!$B$5:$B$204,0)),""))</f>
        <v/>
      </c>
      <c r="G1721" s="24"/>
      <c r="H1721" s="23" t="str">
        <f t="shared" si="26"/>
        <v/>
      </c>
      <c r="I1721" s="20"/>
      <c r="J1721" s="25"/>
      <c r="K1721" s="26" t="str">
        <f>IF(B1721="","",TRIM(IF(AND(C1721&lt;&gt;"",D1721=""),"Cod inexistent în deviz. ","")&amp;IF(N(G1721)&lt;=0,"Lipsește cantitatea. ","")&amp;IF(I1721&lt;&gt;"Da","Neconfirmat de beneficiar. ","")&amp;IF(AND(C1721&lt;&gt;"",D1721&lt;&gt;""),IF(AND(INDEX(Deviz!$H$5:$H$204,MATCH(C1721,Deviz!$B$5:$B$204,0))="Suplimentar",INDEX(Deviz!$I$5:$I$204,MATCH(C1721,Deviz!$B$5:$B$204,0))&lt;&gt;"Da"),"Suplimentar neaprobat. ",""),"")))</f>
        <v/>
      </c>
    </row>
    <row r="1722" spans="1:11" x14ac:dyDescent="0.2">
      <c r="A1722" s="1" t="str">
        <f>IF(B1722="","",B1722&amp;"|"&amp;COUNTIF(INDEX($B:$B,5):B1722,B1722))</f>
        <v/>
      </c>
      <c r="B1722" s="20"/>
      <c r="C1722" s="20"/>
      <c r="D1722" s="21" t="str">
        <f>IF(C1722="","",IFERROR(INDEX(Deviz!$C$5:$C$204,MATCH(C1722,Deviz!$B$5:$B$204,0)),""))</f>
        <v/>
      </c>
      <c r="E1722" s="22" t="str">
        <f>IF(C1722="","",IFERROR(INDEX(Deviz!$D$5:$D$204,MATCH(C1722,Deviz!$B$5:$B$204,0)),""))</f>
        <v/>
      </c>
      <c r="F1722" s="23" t="str">
        <f>IF(C1722="","",IFERROR(INDEX(Deviz!$F$5:$F$204,MATCH(C1722,Deviz!$B$5:$B$204,0)),""))</f>
        <v/>
      </c>
      <c r="G1722" s="24"/>
      <c r="H1722" s="23" t="str">
        <f t="shared" si="26"/>
        <v/>
      </c>
      <c r="I1722" s="20"/>
      <c r="J1722" s="25"/>
      <c r="K1722" s="26" t="str">
        <f>IF(B1722="","",TRIM(IF(AND(C1722&lt;&gt;"",D1722=""),"Cod inexistent în deviz. ","")&amp;IF(N(G1722)&lt;=0,"Lipsește cantitatea. ","")&amp;IF(I1722&lt;&gt;"Da","Neconfirmat de beneficiar. ","")&amp;IF(AND(C1722&lt;&gt;"",D1722&lt;&gt;""),IF(AND(INDEX(Deviz!$H$5:$H$204,MATCH(C1722,Deviz!$B$5:$B$204,0))="Suplimentar",INDEX(Deviz!$I$5:$I$204,MATCH(C1722,Deviz!$B$5:$B$204,0))&lt;&gt;"Da"),"Suplimentar neaprobat. ",""),"")))</f>
        <v/>
      </c>
    </row>
    <row r="1723" spans="1:11" x14ac:dyDescent="0.2">
      <c r="A1723" s="1" t="str">
        <f>IF(B1723="","",B1723&amp;"|"&amp;COUNTIF(INDEX($B:$B,5):B1723,B1723))</f>
        <v/>
      </c>
      <c r="B1723" s="20"/>
      <c r="C1723" s="20"/>
      <c r="D1723" s="21" t="str">
        <f>IF(C1723="","",IFERROR(INDEX(Deviz!$C$5:$C$204,MATCH(C1723,Deviz!$B$5:$B$204,0)),""))</f>
        <v/>
      </c>
      <c r="E1723" s="22" t="str">
        <f>IF(C1723="","",IFERROR(INDEX(Deviz!$D$5:$D$204,MATCH(C1723,Deviz!$B$5:$B$204,0)),""))</f>
        <v/>
      </c>
      <c r="F1723" s="23" t="str">
        <f>IF(C1723="","",IFERROR(INDEX(Deviz!$F$5:$F$204,MATCH(C1723,Deviz!$B$5:$B$204,0)),""))</f>
        <v/>
      </c>
      <c r="G1723" s="24"/>
      <c r="H1723" s="23" t="str">
        <f t="shared" si="26"/>
        <v/>
      </c>
      <c r="I1723" s="20"/>
      <c r="J1723" s="25"/>
      <c r="K1723" s="26" t="str">
        <f>IF(B1723="","",TRIM(IF(AND(C1723&lt;&gt;"",D1723=""),"Cod inexistent în deviz. ","")&amp;IF(N(G1723)&lt;=0,"Lipsește cantitatea. ","")&amp;IF(I1723&lt;&gt;"Da","Neconfirmat de beneficiar. ","")&amp;IF(AND(C1723&lt;&gt;"",D1723&lt;&gt;""),IF(AND(INDEX(Deviz!$H$5:$H$204,MATCH(C1723,Deviz!$B$5:$B$204,0))="Suplimentar",INDEX(Deviz!$I$5:$I$204,MATCH(C1723,Deviz!$B$5:$B$204,0))&lt;&gt;"Da"),"Suplimentar neaprobat. ",""),"")))</f>
        <v/>
      </c>
    </row>
    <row r="1724" spans="1:11" x14ac:dyDescent="0.2">
      <c r="A1724" s="1" t="str">
        <f>IF(B1724="","",B1724&amp;"|"&amp;COUNTIF(INDEX($B:$B,5):B1724,B1724))</f>
        <v/>
      </c>
      <c r="B1724" s="20"/>
      <c r="C1724" s="20"/>
      <c r="D1724" s="21" t="str">
        <f>IF(C1724="","",IFERROR(INDEX(Deviz!$C$5:$C$204,MATCH(C1724,Deviz!$B$5:$B$204,0)),""))</f>
        <v/>
      </c>
      <c r="E1724" s="22" t="str">
        <f>IF(C1724="","",IFERROR(INDEX(Deviz!$D$5:$D$204,MATCH(C1724,Deviz!$B$5:$B$204,0)),""))</f>
        <v/>
      </c>
      <c r="F1724" s="23" t="str">
        <f>IF(C1724="","",IFERROR(INDEX(Deviz!$F$5:$F$204,MATCH(C1724,Deviz!$B$5:$B$204,0)),""))</f>
        <v/>
      </c>
      <c r="G1724" s="24"/>
      <c r="H1724" s="23" t="str">
        <f t="shared" si="26"/>
        <v/>
      </c>
      <c r="I1724" s="20"/>
      <c r="J1724" s="25"/>
      <c r="K1724" s="26" t="str">
        <f>IF(B1724="","",TRIM(IF(AND(C1724&lt;&gt;"",D1724=""),"Cod inexistent în deviz. ","")&amp;IF(N(G1724)&lt;=0,"Lipsește cantitatea. ","")&amp;IF(I1724&lt;&gt;"Da","Neconfirmat de beneficiar. ","")&amp;IF(AND(C1724&lt;&gt;"",D1724&lt;&gt;""),IF(AND(INDEX(Deviz!$H$5:$H$204,MATCH(C1724,Deviz!$B$5:$B$204,0))="Suplimentar",INDEX(Deviz!$I$5:$I$204,MATCH(C1724,Deviz!$B$5:$B$204,0))&lt;&gt;"Da"),"Suplimentar neaprobat. ",""),"")))</f>
        <v/>
      </c>
    </row>
    <row r="1725" spans="1:11" x14ac:dyDescent="0.2">
      <c r="A1725" s="1" t="str">
        <f>IF(B1725="","",B1725&amp;"|"&amp;COUNTIF(INDEX($B:$B,5):B1725,B1725))</f>
        <v/>
      </c>
      <c r="B1725" s="20"/>
      <c r="C1725" s="20"/>
      <c r="D1725" s="21" t="str">
        <f>IF(C1725="","",IFERROR(INDEX(Deviz!$C$5:$C$204,MATCH(C1725,Deviz!$B$5:$B$204,0)),""))</f>
        <v/>
      </c>
      <c r="E1725" s="22" t="str">
        <f>IF(C1725="","",IFERROR(INDEX(Deviz!$D$5:$D$204,MATCH(C1725,Deviz!$B$5:$B$204,0)),""))</f>
        <v/>
      </c>
      <c r="F1725" s="23" t="str">
        <f>IF(C1725="","",IFERROR(INDEX(Deviz!$F$5:$F$204,MATCH(C1725,Deviz!$B$5:$B$204,0)),""))</f>
        <v/>
      </c>
      <c r="G1725" s="24"/>
      <c r="H1725" s="23" t="str">
        <f t="shared" si="26"/>
        <v/>
      </c>
      <c r="I1725" s="20"/>
      <c r="J1725" s="25"/>
      <c r="K1725" s="26" t="str">
        <f>IF(B1725="","",TRIM(IF(AND(C1725&lt;&gt;"",D1725=""),"Cod inexistent în deviz. ","")&amp;IF(N(G1725)&lt;=0,"Lipsește cantitatea. ","")&amp;IF(I1725&lt;&gt;"Da","Neconfirmat de beneficiar. ","")&amp;IF(AND(C1725&lt;&gt;"",D1725&lt;&gt;""),IF(AND(INDEX(Deviz!$H$5:$H$204,MATCH(C1725,Deviz!$B$5:$B$204,0))="Suplimentar",INDEX(Deviz!$I$5:$I$204,MATCH(C1725,Deviz!$B$5:$B$204,0))&lt;&gt;"Da"),"Suplimentar neaprobat. ",""),"")))</f>
        <v/>
      </c>
    </row>
    <row r="1726" spans="1:11" x14ac:dyDescent="0.2">
      <c r="A1726" s="1" t="str">
        <f>IF(B1726="","",B1726&amp;"|"&amp;COUNTIF(INDEX($B:$B,5):B1726,B1726))</f>
        <v/>
      </c>
      <c r="B1726" s="20"/>
      <c r="C1726" s="20"/>
      <c r="D1726" s="21" t="str">
        <f>IF(C1726="","",IFERROR(INDEX(Deviz!$C$5:$C$204,MATCH(C1726,Deviz!$B$5:$B$204,0)),""))</f>
        <v/>
      </c>
      <c r="E1726" s="22" t="str">
        <f>IF(C1726="","",IFERROR(INDEX(Deviz!$D$5:$D$204,MATCH(C1726,Deviz!$B$5:$B$204,0)),""))</f>
        <v/>
      </c>
      <c r="F1726" s="23" t="str">
        <f>IF(C1726="","",IFERROR(INDEX(Deviz!$F$5:$F$204,MATCH(C1726,Deviz!$B$5:$B$204,0)),""))</f>
        <v/>
      </c>
      <c r="G1726" s="24"/>
      <c r="H1726" s="23" t="str">
        <f t="shared" si="26"/>
        <v/>
      </c>
      <c r="I1726" s="20"/>
      <c r="J1726" s="25"/>
      <c r="K1726" s="26" t="str">
        <f>IF(B1726="","",TRIM(IF(AND(C1726&lt;&gt;"",D1726=""),"Cod inexistent în deviz. ","")&amp;IF(N(G1726)&lt;=0,"Lipsește cantitatea. ","")&amp;IF(I1726&lt;&gt;"Da","Neconfirmat de beneficiar. ","")&amp;IF(AND(C1726&lt;&gt;"",D1726&lt;&gt;""),IF(AND(INDEX(Deviz!$H$5:$H$204,MATCH(C1726,Deviz!$B$5:$B$204,0))="Suplimentar",INDEX(Deviz!$I$5:$I$204,MATCH(C1726,Deviz!$B$5:$B$204,0))&lt;&gt;"Da"),"Suplimentar neaprobat. ",""),"")))</f>
        <v/>
      </c>
    </row>
    <row r="1727" spans="1:11" x14ac:dyDescent="0.2">
      <c r="A1727" s="1" t="str">
        <f>IF(B1727="","",B1727&amp;"|"&amp;COUNTIF(INDEX($B:$B,5):B1727,B1727))</f>
        <v/>
      </c>
      <c r="B1727" s="20"/>
      <c r="C1727" s="20"/>
      <c r="D1727" s="21" t="str">
        <f>IF(C1727="","",IFERROR(INDEX(Deviz!$C$5:$C$204,MATCH(C1727,Deviz!$B$5:$B$204,0)),""))</f>
        <v/>
      </c>
      <c r="E1727" s="22" t="str">
        <f>IF(C1727="","",IFERROR(INDEX(Deviz!$D$5:$D$204,MATCH(C1727,Deviz!$B$5:$B$204,0)),""))</f>
        <v/>
      </c>
      <c r="F1727" s="23" t="str">
        <f>IF(C1727="","",IFERROR(INDEX(Deviz!$F$5:$F$204,MATCH(C1727,Deviz!$B$5:$B$204,0)),""))</f>
        <v/>
      </c>
      <c r="G1727" s="24"/>
      <c r="H1727" s="23" t="str">
        <f t="shared" si="26"/>
        <v/>
      </c>
      <c r="I1727" s="20"/>
      <c r="J1727" s="25"/>
      <c r="K1727" s="26" t="str">
        <f>IF(B1727="","",TRIM(IF(AND(C1727&lt;&gt;"",D1727=""),"Cod inexistent în deviz. ","")&amp;IF(N(G1727)&lt;=0,"Lipsește cantitatea. ","")&amp;IF(I1727&lt;&gt;"Da","Neconfirmat de beneficiar. ","")&amp;IF(AND(C1727&lt;&gt;"",D1727&lt;&gt;""),IF(AND(INDEX(Deviz!$H$5:$H$204,MATCH(C1727,Deviz!$B$5:$B$204,0))="Suplimentar",INDEX(Deviz!$I$5:$I$204,MATCH(C1727,Deviz!$B$5:$B$204,0))&lt;&gt;"Da"),"Suplimentar neaprobat. ",""),"")))</f>
        <v/>
      </c>
    </row>
    <row r="1728" spans="1:11" x14ac:dyDescent="0.2">
      <c r="A1728" s="1" t="str">
        <f>IF(B1728="","",B1728&amp;"|"&amp;COUNTIF(INDEX($B:$B,5):B1728,B1728))</f>
        <v/>
      </c>
      <c r="B1728" s="20"/>
      <c r="C1728" s="20"/>
      <c r="D1728" s="21" t="str">
        <f>IF(C1728="","",IFERROR(INDEX(Deviz!$C$5:$C$204,MATCH(C1728,Deviz!$B$5:$B$204,0)),""))</f>
        <v/>
      </c>
      <c r="E1728" s="22" t="str">
        <f>IF(C1728="","",IFERROR(INDEX(Deviz!$D$5:$D$204,MATCH(C1728,Deviz!$B$5:$B$204,0)),""))</f>
        <v/>
      </c>
      <c r="F1728" s="23" t="str">
        <f>IF(C1728="","",IFERROR(INDEX(Deviz!$F$5:$F$204,MATCH(C1728,Deviz!$B$5:$B$204,0)),""))</f>
        <v/>
      </c>
      <c r="G1728" s="24"/>
      <c r="H1728" s="23" t="str">
        <f t="shared" si="26"/>
        <v/>
      </c>
      <c r="I1728" s="20"/>
      <c r="J1728" s="25"/>
      <c r="K1728" s="26" t="str">
        <f>IF(B1728="","",TRIM(IF(AND(C1728&lt;&gt;"",D1728=""),"Cod inexistent în deviz. ","")&amp;IF(N(G1728)&lt;=0,"Lipsește cantitatea. ","")&amp;IF(I1728&lt;&gt;"Da","Neconfirmat de beneficiar. ","")&amp;IF(AND(C1728&lt;&gt;"",D1728&lt;&gt;""),IF(AND(INDEX(Deviz!$H$5:$H$204,MATCH(C1728,Deviz!$B$5:$B$204,0))="Suplimentar",INDEX(Deviz!$I$5:$I$204,MATCH(C1728,Deviz!$B$5:$B$204,0))&lt;&gt;"Da"),"Suplimentar neaprobat. ",""),"")))</f>
        <v/>
      </c>
    </row>
    <row r="1729" spans="1:11" x14ac:dyDescent="0.2">
      <c r="A1729" s="1" t="str">
        <f>IF(B1729="","",B1729&amp;"|"&amp;COUNTIF(INDEX($B:$B,5):B1729,B1729))</f>
        <v/>
      </c>
      <c r="B1729" s="20"/>
      <c r="C1729" s="20"/>
      <c r="D1729" s="21" t="str">
        <f>IF(C1729="","",IFERROR(INDEX(Deviz!$C$5:$C$204,MATCH(C1729,Deviz!$B$5:$B$204,0)),""))</f>
        <v/>
      </c>
      <c r="E1729" s="22" t="str">
        <f>IF(C1729="","",IFERROR(INDEX(Deviz!$D$5:$D$204,MATCH(C1729,Deviz!$B$5:$B$204,0)),""))</f>
        <v/>
      </c>
      <c r="F1729" s="23" t="str">
        <f>IF(C1729="","",IFERROR(INDEX(Deviz!$F$5:$F$204,MATCH(C1729,Deviz!$B$5:$B$204,0)),""))</f>
        <v/>
      </c>
      <c r="G1729" s="24"/>
      <c r="H1729" s="23" t="str">
        <f t="shared" si="26"/>
        <v/>
      </c>
      <c r="I1729" s="20"/>
      <c r="J1729" s="25"/>
      <c r="K1729" s="26" t="str">
        <f>IF(B1729="","",TRIM(IF(AND(C1729&lt;&gt;"",D1729=""),"Cod inexistent în deviz. ","")&amp;IF(N(G1729)&lt;=0,"Lipsește cantitatea. ","")&amp;IF(I1729&lt;&gt;"Da","Neconfirmat de beneficiar. ","")&amp;IF(AND(C1729&lt;&gt;"",D1729&lt;&gt;""),IF(AND(INDEX(Deviz!$H$5:$H$204,MATCH(C1729,Deviz!$B$5:$B$204,0))="Suplimentar",INDEX(Deviz!$I$5:$I$204,MATCH(C1729,Deviz!$B$5:$B$204,0))&lt;&gt;"Da"),"Suplimentar neaprobat. ",""),"")))</f>
        <v/>
      </c>
    </row>
    <row r="1730" spans="1:11" x14ac:dyDescent="0.2">
      <c r="A1730" s="1" t="str">
        <f>IF(B1730="","",B1730&amp;"|"&amp;COUNTIF(INDEX($B:$B,5):B1730,B1730))</f>
        <v/>
      </c>
      <c r="B1730" s="20"/>
      <c r="C1730" s="20"/>
      <c r="D1730" s="21" t="str">
        <f>IF(C1730="","",IFERROR(INDEX(Deviz!$C$5:$C$204,MATCH(C1730,Deviz!$B$5:$B$204,0)),""))</f>
        <v/>
      </c>
      <c r="E1730" s="22" t="str">
        <f>IF(C1730="","",IFERROR(INDEX(Deviz!$D$5:$D$204,MATCH(C1730,Deviz!$B$5:$B$204,0)),""))</f>
        <v/>
      </c>
      <c r="F1730" s="23" t="str">
        <f>IF(C1730="","",IFERROR(INDEX(Deviz!$F$5:$F$204,MATCH(C1730,Deviz!$B$5:$B$204,0)),""))</f>
        <v/>
      </c>
      <c r="G1730" s="24"/>
      <c r="H1730" s="23" t="str">
        <f t="shared" si="26"/>
        <v/>
      </c>
      <c r="I1730" s="20"/>
      <c r="J1730" s="25"/>
      <c r="K1730" s="26" t="str">
        <f>IF(B1730="","",TRIM(IF(AND(C1730&lt;&gt;"",D1730=""),"Cod inexistent în deviz. ","")&amp;IF(N(G1730)&lt;=0,"Lipsește cantitatea. ","")&amp;IF(I1730&lt;&gt;"Da","Neconfirmat de beneficiar. ","")&amp;IF(AND(C1730&lt;&gt;"",D1730&lt;&gt;""),IF(AND(INDEX(Deviz!$H$5:$H$204,MATCH(C1730,Deviz!$B$5:$B$204,0))="Suplimentar",INDEX(Deviz!$I$5:$I$204,MATCH(C1730,Deviz!$B$5:$B$204,0))&lt;&gt;"Da"),"Suplimentar neaprobat. ",""),"")))</f>
        <v/>
      </c>
    </row>
    <row r="1731" spans="1:11" x14ac:dyDescent="0.2">
      <c r="A1731" s="1" t="str">
        <f>IF(B1731="","",B1731&amp;"|"&amp;COUNTIF(INDEX($B:$B,5):B1731,B1731))</f>
        <v/>
      </c>
      <c r="B1731" s="20"/>
      <c r="C1731" s="20"/>
      <c r="D1731" s="21" t="str">
        <f>IF(C1731="","",IFERROR(INDEX(Deviz!$C$5:$C$204,MATCH(C1731,Deviz!$B$5:$B$204,0)),""))</f>
        <v/>
      </c>
      <c r="E1731" s="22" t="str">
        <f>IF(C1731="","",IFERROR(INDEX(Deviz!$D$5:$D$204,MATCH(C1731,Deviz!$B$5:$B$204,0)),""))</f>
        <v/>
      </c>
      <c r="F1731" s="23" t="str">
        <f>IF(C1731="","",IFERROR(INDEX(Deviz!$F$5:$F$204,MATCH(C1731,Deviz!$B$5:$B$204,0)),""))</f>
        <v/>
      </c>
      <c r="G1731" s="24"/>
      <c r="H1731" s="23" t="str">
        <f t="shared" si="26"/>
        <v/>
      </c>
      <c r="I1731" s="20"/>
      <c r="J1731" s="25"/>
      <c r="K1731" s="26" t="str">
        <f>IF(B1731="","",TRIM(IF(AND(C1731&lt;&gt;"",D1731=""),"Cod inexistent în deviz. ","")&amp;IF(N(G1731)&lt;=0,"Lipsește cantitatea. ","")&amp;IF(I1731&lt;&gt;"Da","Neconfirmat de beneficiar. ","")&amp;IF(AND(C1731&lt;&gt;"",D1731&lt;&gt;""),IF(AND(INDEX(Deviz!$H$5:$H$204,MATCH(C1731,Deviz!$B$5:$B$204,0))="Suplimentar",INDEX(Deviz!$I$5:$I$204,MATCH(C1731,Deviz!$B$5:$B$204,0))&lt;&gt;"Da"),"Suplimentar neaprobat. ",""),"")))</f>
        <v/>
      </c>
    </row>
    <row r="1732" spans="1:11" x14ac:dyDescent="0.2">
      <c r="A1732" s="1" t="str">
        <f>IF(B1732="","",B1732&amp;"|"&amp;COUNTIF(INDEX($B:$B,5):B1732,B1732))</f>
        <v/>
      </c>
      <c r="B1732" s="20"/>
      <c r="C1732" s="20"/>
      <c r="D1732" s="21" t="str">
        <f>IF(C1732="","",IFERROR(INDEX(Deviz!$C$5:$C$204,MATCH(C1732,Deviz!$B$5:$B$204,0)),""))</f>
        <v/>
      </c>
      <c r="E1732" s="22" t="str">
        <f>IF(C1732="","",IFERROR(INDEX(Deviz!$D$5:$D$204,MATCH(C1732,Deviz!$B$5:$B$204,0)),""))</f>
        <v/>
      </c>
      <c r="F1732" s="23" t="str">
        <f>IF(C1732="","",IFERROR(INDEX(Deviz!$F$5:$F$204,MATCH(C1732,Deviz!$B$5:$B$204,0)),""))</f>
        <v/>
      </c>
      <c r="G1732" s="24"/>
      <c r="H1732" s="23" t="str">
        <f t="shared" si="26"/>
        <v/>
      </c>
      <c r="I1732" s="20"/>
      <c r="J1732" s="25"/>
      <c r="K1732" s="26" t="str">
        <f>IF(B1732="","",TRIM(IF(AND(C1732&lt;&gt;"",D1732=""),"Cod inexistent în deviz. ","")&amp;IF(N(G1732)&lt;=0,"Lipsește cantitatea. ","")&amp;IF(I1732&lt;&gt;"Da","Neconfirmat de beneficiar. ","")&amp;IF(AND(C1732&lt;&gt;"",D1732&lt;&gt;""),IF(AND(INDEX(Deviz!$H$5:$H$204,MATCH(C1732,Deviz!$B$5:$B$204,0))="Suplimentar",INDEX(Deviz!$I$5:$I$204,MATCH(C1732,Deviz!$B$5:$B$204,0))&lt;&gt;"Da"),"Suplimentar neaprobat. ",""),"")))</f>
        <v/>
      </c>
    </row>
    <row r="1733" spans="1:11" x14ac:dyDescent="0.2">
      <c r="A1733" s="1" t="str">
        <f>IF(B1733="","",B1733&amp;"|"&amp;COUNTIF(INDEX($B:$B,5):B1733,B1733))</f>
        <v/>
      </c>
      <c r="B1733" s="20"/>
      <c r="C1733" s="20"/>
      <c r="D1733" s="21" t="str">
        <f>IF(C1733="","",IFERROR(INDEX(Deviz!$C$5:$C$204,MATCH(C1733,Deviz!$B$5:$B$204,0)),""))</f>
        <v/>
      </c>
      <c r="E1733" s="22" t="str">
        <f>IF(C1733="","",IFERROR(INDEX(Deviz!$D$5:$D$204,MATCH(C1733,Deviz!$B$5:$B$204,0)),""))</f>
        <v/>
      </c>
      <c r="F1733" s="23" t="str">
        <f>IF(C1733="","",IFERROR(INDEX(Deviz!$F$5:$F$204,MATCH(C1733,Deviz!$B$5:$B$204,0)),""))</f>
        <v/>
      </c>
      <c r="G1733" s="24"/>
      <c r="H1733" s="23" t="str">
        <f t="shared" ref="H1733:H1796" si="27">IF(OR(N(F1733)=0,N(G1733)=0),"",ROUND(F1733*G1733,2))</f>
        <v/>
      </c>
      <c r="I1733" s="20"/>
      <c r="J1733" s="25"/>
      <c r="K1733" s="26" t="str">
        <f>IF(B1733="","",TRIM(IF(AND(C1733&lt;&gt;"",D1733=""),"Cod inexistent în deviz. ","")&amp;IF(N(G1733)&lt;=0,"Lipsește cantitatea. ","")&amp;IF(I1733&lt;&gt;"Da","Neconfirmat de beneficiar. ","")&amp;IF(AND(C1733&lt;&gt;"",D1733&lt;&gt;""),IF(AND(INDEX(Deviz!$H$5:$H$204,MATCH(C1733,Deviz!$B$5:$B$204,0))="Suplimentar",INDEX(Deviz!$I$5:$I$204,MATCH(C1733,Deviz!$B$5:$B$204,0))&lt;&gt;"Da"),"Suplimentar neaprobat. ",""),"")))</f>
        <v/>
      </c>
    </row>
    <row r="1734" spans="1:11" x14ac:dyDescent="0.2">
      <c r="A1734" s="1" t="str">
        <f>IF(B1734="","",B1734&amp;"|"&amp;COUNTIF(INDEX($B:$B,5):B1734,B1734))</f>
        <v/>
      </c>
      <c r="B1734" s="20"/>
      <c r="C1734" s="20"/>
      <c r="D1734" s="21" t="str">
        <f>IF(C1734="","",IFERROR(INDEX(Deviz!$C$5:$C$204,MATCH(C1734,Deviz!$B$5:$B$204,0)),""))</f>
        <v/>
      </c>
      <c r="E1734" s="22" t="str">
        <f>IF(C1734="","",IFERROR(INDEX(Deviz!$D$5:$D$204,MATCH(C1734,Deviz!$B$5:$B$204,0)),""))</f>
        <v/>
      </c>
      <c r="F1734" s="23" t="str">
        <f>IF(C1734="","",IFERROR(INDEX(Deviz!$F$5:$F$204,MATCH(C1734,Deviz!$B$5:$B$204,0)),""))</f>
        <v/>
      </c>
      <c r="G1734" s="24"/>
      <c r="H1734" s="23" t="str">
        <f t="shared" si="27"/>
        <v/>
      </c>
      <c r="I1734" s="20"/>
      <c r="J1734" s="25"/>
      <c r="K1734" s="26" t="str">
        <f>IF(B1734="","",TRIM(IF(AND(C1734&lt;&gt;"",D1734=""),"Cod inexistent în deviz. ","")&amp;IF(N(G1734)&lt;=0,"Lipsește cantitatea. ","")&amp;IF(I1734&lt;&gt;"Da","Neconfirmat de beneficiar. ","")&amp;IF(AND(C1734&lt;&gt;"",D1734&lt;&gt;""),IF(AND(INDEX(Deviz!$H$5:$H$204,MATCH(C1734,Deviz!$B$5:$B$204,0))="Suplimentar",INDEX(Deviz!$I$5:$I$204,MATCH(C1734,Deviz!$B$5:$B$204,0))&lt;&gt;"Da"),"Suplimentar neaprobat. ",""),"")))</f>
        <v/>
      </c>
    </row>
    <row r="1735" spans="1:11" x14ac:dyDescent="0.2">
      <c r="A1735" s="1" t="str">
        <f>IF(B1735="","",B1735&amp;"|"&amp;COUNTIF(INDEX($B:$B,5):B1735,B1735))</f>
        <v/>
      </c>
      <c r="B1735" s="20"/>
      <c r="C1735" s="20"/>
      <c r="D1735" s="21" t="str">
        <f>IF(C1735="","",IFERROR(INDEX(Deviz!$C$5:$C$204,MATCH(C1735,Deviz!$B$5:$B$204,0)),""))</f>
        <v/>
      </c>
      <c r="E1735" s="22" t="str">
        <f>IF(C1735="","",IFERROR(INDEX(Deviz!$D$5:$D$204,MATCH(C1735,Deviz!$B$5:$B$204,0)),""))</f>
        <v/>
      </c>
      <c r="F1735" s="23" t="str">
        <f>IF(C1735="","",IFERROR(INDEX(Deviz!$F$5:$F$204,MATCH(C1735,Deviz!$B$5:$B$204,0)),""))</f>
        <v/>
      </c>
      <c r="G1735" s="24"/>
      <c r="H1735" s="23" t="str">
        <f t="shared" si="27"/>
        <v/>
      </c>
      <c r="I1735" s="20"/>
      <c r="J1735" s="25"/>
      <c r="K1735" s="26" t="str">
        <f>IF(B1735="","",TRIM(IF(AND(C1735&lt;&gt;"",D1735=""),"Cod inexistent în deviz. ","")&amp;IF(N(G1735)&lt;=0,"Lipsește cantitatea. ","")&amp;IF(I1735&lt;&gt;"Da","Neconfirmat de beneficiar. ","")&amp;IF(AND(C1735&lt;&gt;"",D1735&lt;&gt;""),IF(AND(INDEX(Deviz!$H$5:$H$204,MATCH(C1735,Deviz!$B$5:$B$204,0))="Suplimentar",INDEX(Deviz!$I$5:$I$204,MATCH(C1735,Deviz!$B$5:$B$204,0))&lt;&gt;"Da"),"Suplimentar neaprobat. ",""),"")))</f>
        <v/>
      </c>
    </row>
    <row r="1736" spans="1:11" x14ac:dyDescent="0.2">
      <c r="A1736" s="1" t="str">
        <f>IF(B1736="","",B1736&amp;"|"&amp;COUNTIF(INDEX($B:$B,5):B1736,B1736))</f>
        <v/>
      </c>
      <c r="B1736" s="20"/>
      <c r="C1736" s="20"/>
      <c r="D1736" s="21" t="str">
        <f>IF(C1736="","",IFERROR(INDEX(Deviz!$C$5:$C$204,MATCH(C1736,Deviz!$B$5:$B$204,0)),""))</f>
        <v/>
      </c>
      <c r="E1736" s="22" t="str">
        <f>IF(C1736="","",IFERROR(INDEX(Deviz!$D$5:$D$204,MATCH(C1736,Deviz!$B$5:$B$204,0)),""))</f>
        <v/>
      </c>
      <c r="F1736" s="23" t="str">
        <f>IF(C1736="","",IFERROR(INDEX(Deviz!$F$5:$F$204,MATCH(C1736,Deviz!$B$5:$B$204,0)),""))</f>
        <v/>
      </c>
      <c r="G1736" s="24"/>
      <c r="H1736" s="23" t="str">
        <f t="shared" si="27"/>
        <v/>
      </c>
      <c r="I1736" s="20"/>
      <c r="J1736" s="25"/>
      <c r="K1736" s="26" t="str">
        <f>IF(B1736="","",TRIM(IF(AND(C1736&lt;&gt;"",D1736=""),"Cod inexistent în deviz. ","")&amp;IF(N(G1736)&lt;=0,"Lipsește cantitatea. ","")&amp;IF(I1736&lt;&gt;"Da","Neconfirmat de beneficiar. ","")&amp;IF(AND(C1736&lt;&gt;"",D1736&lt;&gt;""),IF(AND(INDEX(Deviz!$H$5:$H$204,MATCH(C1736,Deviz!$B$5:$B$204,0))="Suplimentar",INDEX(Deviz!$I$5:$I$204,MATCH(C1736,Deviz!$B$5:$B$204,0))&lt;&gt;"Da"),"Suplimentar neaprobat. ",""),"")))</f>
        <v/>
      </c>
    </row>
    <row r="1737" spans="1:11" x14ac:dyDescent="0.2">
      <c r="A1737" s="1" t="str">
        <f>IF(B1737="","",B1737&amp;"|"&amp;COUNTIF(INDEX($B:$B,5):B1737,B1737))</f>
        <v/>
      </c>
      <c r="B1737" s="20"/>
      <c r="C1737" s="20"/>
      <c r="D1737" s="21" t="str">
        <f>IF(C1737="","",IFERROR(INDEX(Deviz!$C$5:$C$204,MATCH(C1737,Deviz!$B$5:$B$204,0)),""))</f>
        <v/>
      </c>
      <c r="E1737" s="22" t="str">
        <f>IF(C1737="","",IFERROR(INDEX(Deviz!$D$5:$D$204,MATCH(C1737,Deviz!$B$5:$B$204,0)),""))</f>
        <v/>
      </c>
      <c r="F1737" s="23" t="str">
        <f>IF(C1737="","",IFERROR(INDEX(Deviz!$F$5:$F$204,MATCH(C1737,Deviz!$B$5:$B$204,0)),""))</f>
        <v/>
      </c>
      <c r="G1737" s="24"/>
      <c r="H1737" s="23" t="str">
        <f t="shared" si="27"/>
        <v/>
      </c>
      <c r="I1737" s="20"/>
      <c r="J1737" s="25"/>
      <c r="K1737" s="26" t="str">
        <f>IF(B1737="","",TRIM(IF(AND(C1737&lt;&gt;"",D1737=""),"Cod inexistent în deviz. ","")&amp;IF(N(G1737)&lt;=0,"Lipsește cantitatea. ","")&amp;IF(I1737&lt;&gt;"Da","Neconfirmat de beneficiar. ","")&amp;IF(AND(C1737&lt;&gt;"",D1737&lt;&gt;""),IF(AND(INDEX(Deviz!$H$5:$H$204,MATCH(C1737,Deviz!$B$5:$B$204,0))="Suplimentar",INDEX(Deviz!$I$5:$I$204,MATCH(C1737,Deviz!$B$5:$B$204,0))&lt;&gt;"Da"),"Suplimentar neaprobat. ",""),"")))</f>
        <v/>
      </c>
    </row>
    <row r="1738" spans="1:11" x14ac:dyDescent="0.2">
      <c r="A1738" s="1" t="str">
        <f>IF(B1738="","",B1738&amp;"|"&amp;COUNTIF(INDEX($B:$B,5):B1738,B1738))</f>
        <v/>
      </c>
      <c r="B1738" s="20"/>
      <c r="C1738" s="20"/>
      <c r="D1738" s="21" t="str">
        <f>IF(C1738="","",IFERROR(INDEX(Deviz!$C$5:$C$204,MATCH(C1738,Deviz!$B$5:$B$204,0)),""))</f>
        <v/>
      </c>
      <c r="E1738" s="22" t="str">
        <f>IF(C1738="","",IFERROR(INDEX(Deviz!$D$5:$D$204,MATCH(C1738,Deviz!$B$5:$B$204,0)),""))</f>
        <v/>
      </c>
      <c r="F1738" s="23" t="str">
        <f>IF(C1738="","",IFERROR(INDEX(Deviz!$F$5:$F$204,MATCH(C1738,Deviz!$B$5:$B$204,0)),""))</f>
        <v/>
      </c>
      <c r="G1738" s="24"/>
      <c r="H1738" s="23" t="str">
        <f t="shared" si="27"/>
        <v/>
      </c>
      <c r="I1738" s="20"/>
      <c r="J1738" s="25"/>
      <c r="K1738" s="26" t="str">
        <f>IF(B1738="","",TRIM(IF(AND(C1738&lt;&gt;"",D1738=""),"Cod inexistent în deviz. ","")&amp;IF(N(G1738)&lt;=0,"Lipsește cantitatea. ","")&amp;IF(I1738&lt;&gt;"Da","Neconfirmat de beneficiar. ","")&amp;IF(AND(C1738&lt;&gt;"",D1738&lt;&gt;""),IF(AND(INDEX(Deviz!$H$5:$H$204,MATCH(C1738,Deviz!$B$5:$B$204,0))="Suplimentar",INDEX(Deviz!$I$5:$I$204,MATCH(C1738,Deviz!$B$5:$B$204,0))&lt;&gt;"Da"),"Suplimentar neaprobat. ",""),"")))</f>
        <v/>
      </c>
    </row>
    <row r="1739" spans="1:11" x14ac:dyDescent="0.2">
      <c r="A1739" s="1" t="str">
        <f>IF(B1739="","",B1739&amp;"|"&amp;COUNTIF(INDEX($B:$B,5):B1739,B1739))</f>
        <v/>
      </c>
      <c r="B1739" s="20"/>
      <c r="C1739" s="20"/>
      <c r="D1739" s="21" t="str">
        <f>IF(C1739="","",IFERROR(INDEX(Deviz!$C$5:$C$204,MATCH(C1739,Deviz!$B$5:$B$204,0)),""))</f>
        <v/>
      </c>
      <c r="E1739" s="22" t="str">
        <f>IF(C1739="","",IFERROR(INDEX(Deviz!$D$5:$D$204,MATCH(C1739,Deviz!$B$5:$B$204,0)),""))</f>
        <v/>
      </c>
      <c r="F1739" s="23" t="str">
        <f>IF(C1739="","",IFERROR(INDEX(Deviz!$F$5:$F$204,MATCH(C1739,Deviz!$B$5:$B$204,0)),""))</f>
        <v/>
      </c>
      <c r="G1739" s="24"/>
      <c r="H1739" s="23" t="str">
        <f t="shared" si="27"/>
        <v/>
      </c>
      <c r="I1739" s="20"/>
      <c r="J1739" s="25"/>
      <c r="K1739" s="26" t="str">
        <f>IF(B1739="","",TRIM(IF(AND(C1739&lt;&gt;"",D1739=""),"Cod inexistent în deviz. ","")&amp;IF(N(G1739)&lt;=0,"Lipsește cantitatea. ","")&amp;IF(I1739&lt;&gt;"Da","Neconfirmat de beneficiar. ","")&amp;IF(AND(C1739&lt;&gt;"",D1739&lt;&gt;""),IF(AND(INDEX(Deviz!$H$5:$H$204,MATCH(C1739,Deviz!$B$5:$B$204,0))="Suplimentar",INDEX(Deviz!$I$5:$I$204,MATCH(C1739,Deviz!$B$5:$B$204,0))&lt;&gt;"Da"),"Suplimentar neaprobat. ",""),"")))</f>
        <v/>
      </c>
    </row>
    <row r="1740" spans="1:11" x14ac:dyDescent="0.2">
      <c r="A1740" s="1" t="str">
        <f>IF(B1740="","",B1740&amp;"|"&amp;COUNTIF(INDEX($B:$B,5):B1740,B1740))</f>
        <v/>
      </c>
      <c r="B1740" s="20"/>
      <c r="C1740" s="20"/>
      <c r="D1740" s="21" t="str">
        <f>IF(C1740="","",IFERROR(INDEX(Deviz!$C$5:$C$204,MATCH(C1740,Deviz!$B$5:$B$204,0)),""))</f>
        <v/>
      </c>
      <c r="E1740" s="22" t="str">
        <f>IF(C1740="","",IFERROR(INDEX(Deviz!$D$5:$D$204,MATCH(C1740,Deviz!$B$5:$B$204,0)),""))</f>
        <v/>
      </c>
      <c r="F1740" s="23" t="str">
        <f>IF(C1740="","",IFERROR(INDEX(Deviz!$F$5:$F$204,MATCH(C1740,Deviz!$B$5:$B$204,0)),""))</f>
        <v/>
      </c>
      <c r="G1740" s="24"/>
      <c r="H1740" s="23" t="str">
        <f t="shared" si="27"/>
        <v/>
      </c>
      <c r="I1740" s="20"/>
      <c r="J1740" s="25"/>
      <c r="K1740" s="26" t="str">
        <f>IF(B1740="","",TRIM(IF(AND(C1740&lt;&gt;"",D1740=""),"Cod inexistent în deviz. ","")&amp;IF(N(G1740)&lt;=0,"Lipsește cantitatea. ","")&amp;IF(I1740&lt;&gt;"Da","Neconfirmat de beneficiar. ","")&amp;IF(AND(C1740&lt;&gt;"",D1740&lt;&gt;""),IF(AND(INDEX(Deviz!$H$5:$H$204,MATCH(C1740,Deviz!$B$5:$B$204,0))="Suplimentar",INDEX(Deviz!$I$5:$I$204,MATCH(C1740,Deviz!$B$5:$B$204,0))&lt;&gt;"Da"),"Suplimentar neaprobat. ",""),"")))</f>
        <v/>
      </c>
    </row>
    <row r="1741" spans="1:11" x14ac:dyDescent="0.2">
      <c r="A1741" s="1" t="str">
        <f>IF(B1741="","",B1741&amp;"|"&amp;COUNTIF(INDEX($B:$B,5):B1741,B1741))</f>
        <v/>
      </c>
      <c r="B1741" s="20"/>
      <c r="C1741" s="20"/>
      <c r="D1741" s="21" t="str">
        <f>IF(C1741="","",IFERROR(INDEX(Deviz!$C$5:$C$204,MATCH(C1741,Deviz!$B$5:$B$204,0)),""))</f>
        <v/>
      </c>
      <c r="E1741" s="22" t="str">
        <f>IF(C1741="","",IFERROR(INDEX(Deviz!$D$5:$D$204,MATCH(C1741,Deviz!$B$5:$B$204,0)),""))</f>
        <v/>
      </c>
      <c r="F1741" s="23" t="str">
        <f>IF(C1741="","",IFERROR(INDEX(Deviz!$F$5:$F$204,MATCH(C1741,Deviz!$B$5:$B$204,0)),""))</f>
        <v/>
      </c>
      <c r="G1741" s="24"/>
      <c r="H1741" s="23" t="str">
        <f t="shared" si="27"/>
        <v/>
      </c>
      <c r="I1741" s="20"/>
      <c r="J1741" s="25"/>
      <c r="K1741" s="26" t="str">
        <f>IF(B1741="","",TRIM(IF(AND(C1741&lt;&gt;"",D1741=""),"Cod inexistent în deviz. ","")&amp;IF(N(G1741)&lt;=0,"Lipsește cantitatea. ","")&amp;IF(I1741&lt;&gt;"Da","Neconfirmat de beneficiar. ","")&amp;IF(AND(C1741&lt;&gt;"",D1741&lt;&gt;""),IF(AND(INDEX(Deviz!$H$5:$H$204,MATCH(C1741,Deviz!$B$5:$B$204,0))="Suplimentar",INDEX(Deviz!$I$5:$I$204,MATCH(C1741,Deviz!$B$5:$B$204,0))&lt;&gt;"Da"),"Suplimentar neaprobat. ",""),"")))</f>
        <v/>
      </c>
    </row>
    <row r="1742" spans="1:11" x14ac:dyDescent="0.2">
      <c r="A1742" s="1" t="str">
        <f>IF(B1742="","",B1742&amp;"|"&amp;COUNTIF(INDEX($B:$B,5):B1742,B1742))</f>
        <v/>
      </c>
      <c r="B1742" s="20"/>
      <c r="C1742" s="20"/>
      <c r="D1742" s="21" t="str">
        <f>IF(C1742="","",IFERROR(INDEX(Deviz!$C$5:$C$204,MATCH(C1742,Deviz!$B$5:$B$204,0)),""))</f>
        <v/>
      </c>
      <c r="E1742" s="22" t="str">
        <f>IF(C1742="","",IFERROR(INDEX(Deviz!$D$5:$D$204,MATCH(C1742,Deviz!$B$5:$B$204,0)),""))</f>
        <v/>
      </c>
      <c r="F1742" s="23" t="str">
        <f>IF(C1742="","",IFERROR(INDEX(Deviz!$F$5:$F$204,MATCH(C1742,Deviz!$B$5:$B$204,0)),""))</f>
        <v/>
      </c>
      <c r="G1742" s="24"/>
      <c r="H1742" s="23" t="str">
        <f t="shared" si="27"/>
        <v/>
      </c>
      <c r="I1742" s="20"/>
      <c r="J1742" s="25"/>
      <c r="K1742" s="26" t="str">
        <f>IF(B1742="","",TRIM(IF(AND(C1742&lt;&gt;"",D1742=""),"Cod inexistent în deviz. ","")&amp;IF(N(G1742)&lt;=0,"Lipsește cantitatea. ","")&amp;IF(I1742&lt;&gt;"Da","Neconfirmat de beneficiar. ","")&amp;IF(AND(C1742&lt;&gt;"",D1742&lt;&gt;""),IF(AND(INDEX(Deviz!$H$5:$H$204,MATCH(C1742,Deviz!$B$5:$B$204,0))="Suplimentar",INDEX(Deviz!$I$5:$I$204,MATCH(C1742,Deviz!$B$5:$B$204,0))&lt;&gt;"Da"),"Suplimentar neaprobat. ",""),"")))</f>
        <v/>
      </c>
    </row>
    <row r="1743" spans="1:11" x14ac:dyDescent="0.2">
      <c r="A1743" s="1" t="str">
        <f>IF(B1743="","",B1743&amp;"|"&amp;COUNTIF(INDEX($B:$B,5):B1743,B1743))</f>
        <v/>
      </c>
      <c r="B1743" s="20"/>
      <c r="C1743" s="20"/>
      <c r="D1743" s="21" t="str">
        <f>IF(C1743="","",IFERROR(INDEX(Deviz!$C$5:$C$204,MATCH(C1743,Deviz!$B$5:$B$204,0)),""))</f>
        <v/>
      </c>
      <c r="E1743" s="22" t="str">
        <f>IF(C1743="","",IFERROR(INDEX(Deviz!$D$5:$D$204,MATCH(C1743,Deviz!$B$5:$B$204,0)),""))</f>
        <v/>
      </c>
      <c r="F1743" s="23" t="str">
        <f>IF(C1743="","",IFERROR(INDEX(Deviz!$F$5:$F$204,MATCH(C1743,Deviz!$B$5:$B$204,0)),""))</f>
        <v/>
      </c>
      <c r="G1743" s="24"/>
      <c r="H1743" s="23" t="str">
        <f t="shared" si="27"/>
        <v/>
      </c>
      <c r="I1743" s="20"/>
      <c r="J1743" s="25"/>
      <c r="K1743" s="26" t="str">
        <f>IF(B1743="","",TRIM(IF(AND(C1743&lt;&gt;"",D1743=""),"Cod inexistent în deviz. ","")&amp;IF(N(G1743)&lt;=0,"Lipsește cantitatea. ","")&amp;IF(I1743&lt;&gt;"Da","Neconfirmat de beneficiar. ","")&amp;IF(AND(C1743&lt;&gt;"",D1743&lt;&gt;""),IF(AND(INDEX(Deviz!$H$5:$H$204,MATCH(C1743,Deviz!$B$5:$B$204,0))="Suplimentar",INDEX(Deviz!$I$5:$I$204,MATCH(C1743,Deviz!$B$5:$B$204,0))&lt;&gt;"Da"),"Suplimentar neaprobat. ",""),"")))</f>
        <v/>
      </c>
    </row>
    <row r="1744" spans="1:11" x14ac:dyDescent="0.2">
      <c r="A1744" s="1" t="str">
        <f>IF(B1744="","",B1744&amp;"|"&amp;COUNTIF(INDEX($B:$B,5):B1744,B1744))</f>
        <v/>
      </c>
      <c r="B1744" s="20"/>
      <c r="C1744" s="20"/>
      <c r="D1744" s="21" t="str">
        <f>IF(C1744="","",IFERROR(INDEX(Deviz!$C$5:$C$204,MATCH(C1744,Deviz!$B$5:$B$204,0)),""))</f>
        <v/>
      </c>
      <c r="E1744" s="22" t="str">
        <f>IF(C1744="","",IFERROR(INDEX(Deviz!$D$5:$D$204,MATCH(C1744,Deviz!$B$5:$B$204,0)),""))</f>
        <v/>
      </c>
      <c r="F1744" s="23" t="str">
        <f>IF(C1744="","",IFERROR(INDEX(Deviz!$F$5:$F$204,MATCH(C1744,Deviz!$B$5:$B$204,0)),""))</f>
        <v/>
      </c>
      <c r="G1744" s="24"/>
      <c r="H1744" s="23" t="str">
        <f t="shared" si="27"/>
        <v/>
      </c>
      <c r="I1744" s="20"/>
      <c r="J1744" s="25"/>
      <c r="K1744" s="26" t="str">
        <f>IF(B1744="","",TRIM(IF(AND(C1744&lt;&gt;"",D1744=""),"Cod inexistent în deviz. ","")&amp;IF(N(G1744)&lt;=0,"Lipsește cantitatea. ","")&amp;IF(I1744&lt;&gt;"Da","Neconfirmat de beneficiar. ","")&amp;IF(AND(C1744&lt;&gt;"",D1744&lt;&gt;""),IF(AND(INDEX(Deviz!$H$5:$H$204,MATCH(C1744,Deviz!$B$5:$B$204,0))="Suplimentar",INDEX(Deviz!$I$5:$I$204,MATCH(C1744,Deviz!$B$5:$B$204,0))&lt;&gt;"Da"),"Suplimentar neaprobat. ",""),"")))</f>
        <v/>
      </c>
    </row>
    <row r="1745" spans="1:11" x14ac:dyDescent="0.2">
      <c r="A1745" s="1" t="str">
        <f>IF(B1745="","",B1745&amp;"|"&amp;COUNTIF(INDEX($B:$B,5):B1745,B1745))</f>
        <v/>
      </c>
      <c r="B1745" s="20"/>
      <c r="C1745" s="20"/>
      <c r="D1745" s="21" t="str">
        <f>IF(C1745="","",IFERROR(INDEX(Deviz!$C$5:$C$204,MATCH(C1745,Deviz!$B$5:$B$204,0)),""))</f>
        <v/>
      </c>
      <c r="E1745" s="22" t="str">
        <f>IF(C1745="","",IFERROR(INDEX(Deviz!$D$5:$D$204,MATCH(C1745,Deviz!$B$5:$B$204,0)),""))</f>
        <v/>
      </c>
      <c r="F1745" s="23" t="str">
        <f>IF(C1745="","",IFERROR(INDEX(Deviz!$F$5:$F$204,MATCH(C1745,Deviz!$B$5:$B$204,0)),""))</f>
        <v/>
      </c>
      <c r="G1745" s="24"/>
      <c r="H1745" s="23" t="str">
        <f t="shared" si="27"/>
        <v/>
      </c>
      <c r="I1745" s="20"/>
      <c r="J1745" s="25"/>
      <c r="K1745" s="26" t="str">
        <f>IF(B1745="","",TRIM(IF(AND(C1745&lt;&gt;"",D1745=""),"Cod inexistent în deviz. ","")&amp;IF(N(G1745)&lt;=0,"Lipsește cantitatea. ","")&amp;IF(I1745&lt;&gt;"Da","Neconfirmat de beneficiar. ","")&amp;IF(AND(C1745&lt;&gt;"",D1745&lt;&gt;""),IF(AND(INDEX(Deviz!$H$5:$H$204,MATCH(C1745,Deviz!$B$5:$B$204,0))="Suplimentar",INDEX(Deviz!$I$5:$I$204,MATCH(C1745,Deviz!$B$5:$B$204,0))&lt;&gt;"Da"),"Suplimentar neaprobat. ",""),"")))</f>
        <v/>
      </c>
    </row>
    <row r="1746" spans="1:11" x14ac:dyDescent="0.2">
      <c r="A1746" s="1" t="str">
        <f>IF(B1746="","",B1746&amp;"|"&amp;COUNTIF(INDEX($B:$B,5):B1746,B1746))</f>
        <v/>
      </c>
      <c r="B1746" s="20"/>
      <c r="C1746" s="20"/>
      <c r="D1746" s="21" t="str">
        <f>IF(C1746="","",IFERROR(INDEX(Deviz!$C$5:$C$204,MATCH(C1746,Deviz!$B$5:$B$204,0)),""))</f>
        <v/>
      </c>
      <c r="E1746" s="22" t="str">
        <f>IF(C1746="","",IFERROR(INDEX(Deviz!$D$5:$D$204,MATCH(C1746,Deviz!$B$5:$B$204,0)),""))</f>
        <v/>
      </c>
      <c r="F1746" s="23" t="str">
        <f>IF(C1746="","",IFERROR(INDEX(Deviz!$F$5:$F$204,MATCH(C1746,Deviz!$B$5:$B$204,0)),""))</f>
        <v/>
      </c>
      <c r="G1746" s="24"/>
      <c r="H1746" s="23" t="str">
        <f t="shared" si="27"/>
        <v/>
      </c>
      <c r="I1746" s="20"/>
      <c r="J1746" s="25"/>
      <c r="K1746" s="26" t="str">
        <f>IF(B1746="","",TRIM(IF(AND(C1746&lt;&gt;"",D1746=""),"Cod inexistent în deviz. ","")&amp;IF(N(G1746)&lt;=0,"Lipsește cantitatea. ","")&amp;IF(I1746&lt;&gt;"Da","Neconfirmat de beneficiar. ","")&amp;IF(AND(C1746&lt;&gt;"",D1746&lt;&gt;""),IF(AND(INDEX(Deviz!$H$5:$H$204,MATCH(C1746,Deviz!$B$5:$B$204,0))="Suplimentar",INDEX(Deviz!$I$5:$I$204,MATCH(C1746,Deviz!$B$5:$B$204,0))&lt;&gt;"Da"),"Suplimentar neaprobat. ",""),"")))</f>
        <v/>
      </c>
    </row>
    <row r="1747" spans="1:11" x14ac:dyDescent="0.2">
      <c r="A1747" s="1" t="str">
        <f>IF(B1747="","",B1747&amp;"|"&amp;COUNTIF(INDEX($B:$B,5):B1747,B1747))</f>
        <v/>
      </c>
      <c r="B1747" s="20"/>
      <c r="C1747" s="20"/>
      <c r="D1747" s="21" t="str">
        <f>IF(C1747="","",IFERROR(INDEX(Deviz!$C$5:$C$204,MATCH(C1747,Deviz!$B$5:$B$204,0)),""))</f>
        <v/>
      </c>
      <c r="E1747" s="22" t="str">
        <f>IF(C1747="","",IFERROR(INDEX(Deviz!$D$5:$D$204,MATCH(C1747,Deviz!$B$5:$B$204,0)),""))</f>
        <v/>
      </c>
      <c r="F1747" s="23" t="str">
        <f>IF(C1747="","",IFERROR(INDEX(Deviz!$F$5:$F$204,MATCH(C1747,Deviz!$B$5:$B$204,0)),""))</f>
        <v/>
      </c>
      <c r="G1747" s="24"/>
      <c r="H1747" s="23" t="str">
        <f t="shared" si="27"/>
        <v/>
      </c>
      <c r="I1747" s="20"/>
      <c r="J1747" s="25"/>
      <c r="K1747" s="26" t="str">
        <f>IF(B1747="","",TRIM(IF(AND(C1747&lt;&gt;"",D1747=""),"Cod inexistent în deviz. ","")&amp;IF(N(G1747)&lt;=0,"Lipsește cantitatea. ","")&amp;IF(I1747&lt;&gt;"Da","Neconfirmat de beneficiar. ","")&amp;IF(AND(C1747&lt;&gt;"",D1747&lt;&gt;""),IF(AND(INDEX(Deviz!$H$5:$H$204,MATCH(C1747,Deviz!$B$5:$B$204,0))="Suplimentar",INDEX(Deviz!$I$5:$I$204,MATCH(C1747,Deviz!$B$5:$B$204,0))&lt;&gt;"Da"),"Suplimentar neaprobat. ",""),"")))</f>
        <v/>
      </c>
    </row>
    <row r="1748" spans="1:11" x14ac:dyDescent="0.2">
      <c r="A1748" s="1" t="str">
        <f>IF(B1748="","",B1748&amp;"|"&amp;COUNTIF(INDEX($B:$B,5):B1748,B1748))</f>
        <v/>
      </c>
      <c r="B1748" s="20"/>
      <c r="C1748" s="20"/>
      <c r="D1748" s="21" t="str">
        <f>IF(C1748="","",IFERROR(INDEX(Deviz!$C$5:$C$204,MATCH(C1748,Deviz!$B$5:$B$204,0)),""))</f>
        <v/>
      </c>
      <c r="E1748" s="22" t="str">
        <f>IF(C1748="","",IFERROR(INDEX(Deviz!$D$5:$D$204,MATCH(C1748,Deviz!$B$5:$B$204,0)),""))</f>
        <v/>
      </c>
      <c r="F1748" s="23" t="str">
        <f>IF(C1748="","",IFERROR(INDEX(Deviz!$F$5:$F$204,MATCH(C1748,Deviz!$B$5:$B$204,0)),""))</f>
        <v/>
      </c>
      <c r="G1748" s="24"/>
      <c r="H1748" s="23" t="str">
        <f t="shared" si="27"/>
        <v/>
      </c>
      <c r="I1748" s="20"/>
      <c r="J1748" s="25"/>
      <c r="K1748" s="26" t="str">
        <f>IF(B1748="","",TRIM(IF(AND(C1748&lt;&gt;"",D1748=""),"Cod inexistent în deviz. ","")&amp;IF(N(G1748)&lt;=0,"Lipsește cantitatea. ","")&amp;IF(I1748&lt;&gt;"Da","Neconfirmat de beneficiar. ","")&amp;IF(AND(C1748&lt;&gt;"",D1748&lt;&gt;""),IF(AND(INDEX(Deviz!$H$5:$H$204,MATCH(C1748,Deviz!$B$5:$B$204,0))="Suplimentar",INDEX(Deviz!$I$5:$I$204,MATCH(C1748,Deviz!$B$5:$B$204,0))&lt;&gt;"Da"),"Suplimentar neaprobat. ",""),"")))</f>
        <v/>
      </c>
    </row>
    <row r="1749" spans="1:11" x14ac:dyDescent="0.2">
      <c r="A1749" s="1" t="str">
        <f>IF(B1749="","",B1749&amp;"|"&amp;COUNTIF(INDEX($B:$B,5):B1749,B1749))</f>
        <v/>
      </c>
      <c r="B1749" s="20"/>
      <c r="C1749" s="20"/>
      <c r="D1749" s="21" t="str">
        <f>IF(C1749="","",IFERROR(INDEX(Deviz!$C$5:$C$204,MATCH(C1749,Deviz!$B$5:$B$204,0)),""))</f>
        <v/>
      </c>
      <c r="E1749" s="22" t="str">
        <f>IF(C1749="","",IFERROR(INDEX(Deviz!$D$5:$D$204,MATCH(C1749,Deviz!$B$5:$B$204,0)),""))</f>
        <v/>
      </c>
      <c r="F1749" s="23" t="str">
        <f>IF(C1749="","",IFERROR(INDEX(Deviz!$F$5:$F$204,MATCH(C1749,Deviz!$B$5:$B$204,0)),""))</f>
        <v/>
      </c>
      <c r="G1749" s="24"/>
      <c r="H1749" s="23" t="str">
        <f t="shared" si="27"/>
        <v/>
      </c>
      <c r="I1749" s="20"/>
      <c r="J1749" s="25"/>
      <c r="K1749" s="26" t="str">
        <f>IF(B1749="","",TRIM(IF(AND(C1749&lt;&gt;"",D1749=""),"Cod inexistent în deviz. ","")&amp;IF(N(G1749)&lt;=0,"Lipsește cantitatea. ","")&amp;IF(I1749&lt;&gt;"Da","Neconfirmat de beneficiar. ","")&amp;IF(AND(C1749&lt;&gt;"",D1749&lt;&gt;""),IF(AND(INDEX(Deviz!$H$5:$H$204,MATCH(C1749,Deviz!$B$5:$B$204,0))="Suplimentar",INDEX(Deviz!$I$5:$I$204,MATCH(C1749,Deviz!$B$5:$B$204,0))&lt;&gt;"Da"),"Suplimentar neaprobat. ",""),"")))</f>
        <v/>
      </c>
    </row>
    <row r="1750" spans="1:11" x14ac:dyDescent="0.2">
      <c r="A1750" s="1" t="str">
        <f>IF(B1750="","",B1750&amp;"|"&amp;COUNTIF(INDEX($B:$B,5):B1750,B1750))</f>
        <v/>
      </c>
      <c r="B1750" s="20"/>
      <c r="C1750" s="20"/>
      <c r="D1750" s="21" t="str">
        <f>IF(C1750="","",IFERROR(INDEX(Deviz!$C$5:$C$204,MATCH(C1750,Deviz!$B$5:$B$204,0)),""))</f>
        <v/>
      </c>
      <c r="E1750" s="22" t="str">
        <f>IF(C1750="","",IFERROR(INDEX(Deviz!$D$5:$D$204,MATCH(C1750,Deviz!$B$5:$B$204,0)),""))</f>
        <v/>
      </c>
      <c r="F1750" s="23" t="str">
        <f>IF(C1750="","",IFERROR(INDEX(Deviz!$F$5:$F$204,MATCH(C1750,Deviz!$B$5:$B$204,0)),""))</f>
        <v/>
      </c>
      <c r="G1750" s="24"/>
      <c r="H1750" s="23" t="str">
        <f t="shared" si="27"/>
        <v/>
      </c>
      <c r="I1750" s="20"/>
      <c r="J1750" s="25"/>
      <c r="K1750" s="26" t="str">
        <f>IF(B1750="","",TRIM(IF(AND(C1750&lt;&gt;"",D1750=""),"Cod inexistent în deviz. ","")&amp;IF(N(G1750)&lt;=0,"Lipsește cantitatea. ","")&amp;IF(I1750&lt;&gt;"Da","Neconfirmat de beneficiar. ","")&amp;IF(AND(C1750&lt;&gt;"",D1750&lt;&gt;""),IF(AND(INDEX(Deviz!$H$5:$H$204,MATCH(C1750,Deviz!$B$5:$B$204,0))="Suplimentar",INDEX(Deviz!$I$5:$I$204,MATCH(C1750,Deviz!$B$5:$B$204,0))&lt;&gt;"Da"),"Suplimentar neaprobat. ",""),"")))</f>
        <v/>
      </c>
    </row>
    <row r="1751" spans="1:11" x14ac:dyDescent="0.2">
      <c r="A1751" s="1" t="str">
        <f>IF(B1751="","",B1751&amp;"|"&amp;COUNTIF(INDEX($B:$B,5):B1751,B1751))</f>
        <v/>
      </c>
      <c r="B1751" s="20"/>
      <c r="C1751" s="20"/>
      <c r="D1751" s="21" t="str">
        <f>IF(C1751="","",IFERROR(INDEX(Deviz!$C$5:$C$204,MATCH(C1751,Deviz!$B$5:$B$204,0)),""))</f>
        <v/>
      </c>
      <c r="E1751" s="22" t="str">
        <f>IF(C1751="","",IFERROR(INDEX(Deviz!$D$5:$D$204,MATCH(C1751,Deviz!$B$5:$B$204,0)),""))</f>
        <v/>
      </c>
      <c r="F1751" s="23" t="str">
        <f>IF(C1751="","",IFERROR(INDEX(Deviz!$F$5:$F$204,MATCH(C1751,Deviz!$B$5:$B$204,0)),""))</f>
        <v/>
      </c>
      <c r="G1751" s="24"/>
      <c r="H1751" s="23" t="str">
        <f t="shared" si="27"/>
        <v/>
      </c>
      <c r="I1751" s="20"/>
      <c r="J1751" s="25"/>
      <c r="K1751" s="26" t="str">
        <f>IF(B1751="","",TRIM(IF(AND(C1751&lt;&gt;"",D1751=""),"Cod inexistent în deviz. ","")&amp;IF(N(G1751)&lt;=0,"Lipsește cantitatea. ","")&amp;IF(I1751&lt;&gt;"Da","Neconfirmat de beneficiar. ","")&amp;IF(AND(C1751&lt;&gt;"",D1751&lt;&gt;""),IF(AND(INDEX(Deviz!$H$5:$H$204,MATCH(C1751,Deviz!$B$5:$B$204,0))="Suplimentar",INDEX(Deviz!$I$5:$I$204,MATCH(C1751,Deviz!$B$5:$B$204,0))&lt;&gt;"Da"),"Suplimentar neaprobat. ",""),"")))</f>
        <v/>
      </c>
    </row>
    <row r="1752" spans="1:11" x14ac:dyDescent="0.2">
      <c r="A1752" s="1" t="str">
        <f>IF(B1752="","",B1752&amp;"|"&amp;COUNTIF(INDEX($B:$B,5):B1752,B1752))</f>
        <v/>
      </c>
      <c r="B1752" s="20"/>
      <c r="C1752" s="20"/>
      <c r="D1752" s="21" t="str">
        <f>IF(C1752="","",IFERROR(INDEX(Deviz!$C$5:$C$204,MATCH(C1752,Deviz!$B$5:$B$204,0)),""))</f>
        <v/>
      </c>
      <c r="E1752" s="22" t="str">
        <f>IF(C1752="","",IFERROR(INDEX(Deviz!$D$5:$D$204,MATCH(C1752,Deviz!$B$5:$B$204,0)),""))</f>
        <v/>
      </c>
      <c r="F1752" s="23" t="str">
        <f>IF(C1752="","",IFERROR(INDEX(Deviz!$F$5:$F$204,MATCH(C1752,Deviz!$B$5:$B$204,0)),""))</f>
        <v/>
      </c>
      <c r="G1752" s="24"/>
      <c r="H1752" s="23" t="str">
        <f t="shared" si="27"/>
        <v/>
      </c>
      <c r="I1752" s="20"/>
      <c r="J1752" s="25"/>
      <c r="K1752" s="26" t="str">
        <f>IF(B1752="","",TRIM(IF(AND(C1752&lt;&gt;"",D1752=""),"Cod inexistent în deviz. ","")&amp;IF(N(G1752)&lt;=0,"Lipsește cantitatea. ","")&amp;IF(I1752&lt;&gt;"Da","Neconfirmat de beneficiar. ","")&amp;IF(AND(C1752&lt;&gt;"",D1752&lt;&gt;""),IF(AND(INDEX(Deviz!$H$5:$H$204,MATCH(C1752,Deviz!$B$5:$B$204,0))="Suplimentar",INDEX(Deviz!$I$5:$I$204,MATCH(C1752,Deviz!$B$5:$B$204,0))&lt;&gt;"Da"),"Suplimentar neaprobat. ",""),"")))</f>
        <v/>
      </c>
    </row>
    <row r="1753" spans="1:11" x14ac:dyDescent="0.2">
      <c r="A1753" s="1" t="str">
        <f>IF(B1753="","",B1753&amp;"|"&amp;COUNTIF(INDEX($B:$B,5):B1753,B1753))</f>
        <v/>
      </c>
      <c r="B1753" s="20"/>
      <c r="C1753" s="20"/>
      <c r="D1753" s="21" t="str">
        <f>IF(C1753="","",IFERROR(INDEX(Deviz!$C$5:$C$204,MATCH(C1753,Deviz!$B$5:$B$204,0)),""))</f>
        <v/>
      </c>
      <c r="E1753" s="22" t="str">
        <f>IF(C1753="","",IFERROR(INDEX(Deviz!$D$5:$D$204,MATCH(C1753,Deviz!$B$5:$B$204,0)),""))</f>
        <v/>
      </c>
      <c r="F1753" s="23" t="str">
        <f>IF(C1753="","",IFERROR(INDEX(Deviz!$F$5:$F$204,MATCH(C1753,Deviz!$B$5:$B$204,0)),""))</f>
        <v/>
      </c>
      <c r="G1753" s="24"/>
      <c r="H1753" s="23" t="str">
        <f t="shared" si="27"/>
        <v/>
      </c>
      <c r="I1753" s="20"/>
      <c r="J1753" s="25"/>
      <c r="K1753" s="26" t="str">
        <f>IF(B1753="","",TRIM(IF(AND(C1753&lt;&gt;"",D1753=""),"Cod inexistent în deviz. ","")&amp;IF(N(G1753)&lt;=0,"Lipsește cantitatea. ","")&amp;IF(I1753&lt;&gt;"Da","Neconfirmat de beneficiar. ","")&amp;IF(AND(C1753&lt;&gt;"",D1753&lt;&gt;""),IF(AND(INDEX(Deviz!$H$5:$H$204,MATCH(C1753,Deviz!$B$5:$B$204,0))="Suplimentar",INDEX(Deviz!$I$5:$I$204,MATCH(C1753,Deviz!$B$5:$B$204,0))&lt;&gt;"Da"),"Suplimentar neaprobat. ",""),"")))</f>
        <v/>
      </c>
    </row>
    <row r="1754" spans="1:11" x14ac:dyDescent="0.2">
      <c r="A1754" s="1" t="str">
        <f>IF(B1754="","",B1754&amp;"|"&amp;COUNTIF(INDEX($B:$B,5):B1754,B1754))</f>
        <v/>
      </c>
      <c r="B1754" s="20"/>
      <c r="C1754" s="20"/>
      <c r="D1754" s="21" t="str">
        <f>IF(C1754="","",IFERROR(INDEX(Deviz!$C$5:$C$204,MATCH(C1754,Deviz!$B$5:$B$204,0)),""))</f>
        <v/>
      </c>
      <c r="E1754" s="22" t="str">
        <f>IF(C1754="","",IFERROR(INDEX(Deviz!$D$5:$D$204,MATCH(C1754,Deviz!$B$5:$B$204,0)),""))</f>
        <v/>
      </c>
      <c r="F1754" s="23" t="str">
        <f>IF(C1754="","",IFERROR(INDEX(Deviz!$F$5:$F$204,MATCH(C1754,Deviz!$B$5:$B$204,0)),""))</f>
        <v/>
      </c>
      <c r="G1754" s="24"/>
      <c r="H1754" s="23" t="str">
        <f t="shared" si="27"/>
        <v/>
      </c>
      <c r="I1754" s="20"/>
      <c r="J1754" s="25"/>
      <c r="K1754" s="26" t="str">
        <f>IF(B1754="","",TRIM(IF(AND(C1754&lt;&gt;"",D1754=""),"Cod inexistent în deviz. ","")&amp;IF(N(G1754)&lt;=0,"Lipsește cantitatea. ","")&amp;IF(I1754&lt;&gt;"Da","Neconfirmat de beneficiar. ","")&amp;IF(AND(C1754&lt;&gt;"",D1754&lt;&gt;""),IF(AND(INDEX(Deviz!$H$5:$H$204,MATCH(C1754,Deviz!$B$5:$B$204,0))="Suplimentar",INDEX(Deviz!$I$5:$I$204,MATCH(C1754,Deviz!$B$5:$B$204,0))&lt;&gt;"Da"),"Suplimentar neaprobat. ",""),"")))</f>
        <v/>
      </c>
    </row>
    <row r="1755" spans="1:11" x14ac:dyDescent="0.2">
      <c r="A1755" s="1" t="str">
        <f>IF(B1755="","",B1755&amp;"|"&amp;COUNTIF(INDEX($B:$B,5):B1755,B1755))</f>
        <v/>
      </c>
      <c r="B1755" s="20"/>
      <c r="C1755" s="20"/>
      <c r="D1755" s="21" t="str">
        <f>IF(C1755="","",IFERROR(INDEX(Deviz!$C$5:$C$204,MATCH(C1755,Deviz!$B$5:$B$204,0)),""))</f>
        <v/>
      </c>
      <c r="E1755" s="22" t="str">
        <f>IF(C1755="","",IFERROR(INDEX(Deviz!$D$5:$D$204,MATCH(C1755,Deviz!$B$5:$B$204,0)),""))</f>
        <v/>
      </c>
      <c r="F1755" s="23" t="str">
        <f>IF(C1755="","",IFERROR(INDEX(Deviz!$F$5:$F$204,MATCH(C1755,Deviz!$B$5:$B$204,0)),""))</f>
        <v/>
      </c>
      <c r="G1755" s="24"/>
      <c r="H1755" s="23" t="str">
        <f t="shared" si="27"/>
        <v/>
      </c>
      <c r="I1755" s="20"/>
      <c r="J1755" s="25"/>
      <c r="K1755" s="26" t="str">
        <f>IF(B1755="","",TRIM(IF(AND(C1755&lt;&gt;"",D1755=""),"Cod inexistent în deviz. ","")&amp;IF(N(G1755)&lt;=0,"Lipsește cantitatea. ","")&amp;IF(I1755&lt;&gt;"Da","Neconfirmat de beneficiar. ","")&amp;IF(AND(C1755&lt;&gt;"",D1755&lt;&gt;""),IF(AND(INDEX(Deviz!$H$5:$H$204,MATCH(C1755,Deviz!$B$5:$B$204,0))="Suplimentar",INDEX(Deviz!$I$5:$I$204,MATCH(C1755,Deviz!$B$5:$B$204,0))&lt;&gt;"Da"),"Suplimentar neaprobat. ",""),"")))</f>
        <v/>
      </c>
    </row>
    <row r="1756" spans="1:11" x14ac:dyDescent="0.2">
      <c r="A1756" s="1" t="str">
        <f>IF(B1756="","",B1756&amp;"|"&amp;COUNTIF(INDEX($B:$B,5):B1756,B1756))</f>
        <v/>
      </c>
      <c r="B1756" s="20"/>
      <c r="C1756" s="20"/>
      <c r="D1756" s="21" t="str">
        <f>IF(C1756="","",IFERROR(INDEX(Deviz!$C$5:$C$204,MATCH(C1756,Deviz!$B$5:$B$204,0)),""))</f>
        <v/>
      </c>
      <c r="E1756" s="22" t="str">
        <f>IF(C1756="","",IFERROR(INDEX(Deviz!$D$5:$D$204,MATCH(C1756,Deviz!$B$5:$B$204,0)),""))</f>
        <v/>
      </c>
      <c r="F1756" s="23" t="str">
        <f>IF(C1756="","",IFERROR(INDEX(Deviz!$F$5:$F$204,MATCH(C1756,Deviz!$B$5:$B$204,0)),""))</f>
        <v/>
      </c>
      <c r="G1756" s="24"/>
      <c r="H1756" s="23" t="str">
        <f t="shared" si="27"/>
        <v/>
      </c>
      <c r="I1756" s="20"/>
      <c r="J1756" s="25"/>
      <c r="K1756" s="26" t="str">
        <f>IF(B1756="","",TRIM(IF(AND(C1756&lt;&gt;"",D1756=""),"Cod inexistent în deviz. ","")&amp;IF(N(G1756)&lt;=0,"Lipsește cantitatea. ","")&amp;IF(I1756&lt;&gt;"Da","Neconfirmat de beneficiar. ","")&amp;IF(AND(C1756&lt;&gt;"",D1756&lt;&gt;""),IF(AND(INDEX(Deviz!$H$5:$H$204,MATCH(C1756,Deviz!$B$5:$B$204,0))="Suplimentar",INDEX(Deviz!$I$5:$I$204,MATCH(C1756,Deviz!$B$5:$B$204,0))&lt;&gt;"Da"),"Suplimentar neaprobat. ",""),"")))</f>
        <v/>
      </c>
    </row>
    <row r="1757" spans="1:11" x14ac:dyDescent="0.2">
      <c r="A1757" s="1" t="str">
        <f>IF(B1757="","",B1757&amp;"|"&amp;COUNTIF(INDEX($B:$B,5):B1757,B1757))</f>
        <v/>
      </c>
      <c r="B1757" s="20"/>
      <c r="C1757" s="20"/>
      <c r="D1757" s="21" t="str">
        <f>IF(C1757="","",IFERROR(INDEX(Deviz!$C$5:$C$204,MATCH(C1757,Deviz!$B$5:$B$204,0)),""))</f>
        <v/>
      </c>
      <c r="E1757" s="22" t="str">
        <f>IF(C1757="","",IFERROR(INDEX(Deviz!$D$5:$D$204,MATCH(C1757,Deviz!$B$5:$B$204,0)),""))</f>
        <v/>
      </c>
      <c r="F1757" s="23" t="str">
        <f>IF(C1757="","",IFERROR(INDEX(Deviz!$F$5:$F$204,MATCH(C1757,Deviz!$B$5:$B$204,0)),""))</f>
        <v/>
      </c>
      <c r="G1757" s="24"/>
      <c r="H1757" s="23" t="str">
        <f t="shared" si="27"/>
        <v/>
      </c>
      <c r="I1757" s="20"/>
      <c r="J1757" s="25"/>
      <c r="K1757" s="26" t="str">
        <f>IF(B1757="","",TRIM(IF(AND(C1757&lt;&gt;"",D1757=""),"Cod inexistent în deviz. ","")&amp;IF(N(G1757)&lt;=0,"Lipsește cantitatea. ","")&amp;IF(I1757&lt;&gt;"Da","Neconfirmat de beneficiar. ","")&amp;IF(AND(C1757&lt;&gt;"",D1757&lt;&gt;""),IF(AND(INDEX(Deviz!$H$5:$H$204,MATCH(C1757,Deviz!$B$5:$B$204,0))="Suplimentar",INDEX(Deviz!$I$5:$I$204,MATCH(C1757,Deviz!$B$5:$B$204,0))&lt;&gt;"Da"),"Suplimentar neaprobat. ",""),"")))</f>
        <v/>
      </c>
    </row>
    <row r="1758" spans="1:11" x14ac:dyDescent="0.2">
      <c r="A1758" s="1" t="str">
        <f>IF(B1758="","",B1758&amp;"|"&amp;COUNTIF(INDEX($B:$B,5):B1758,B1758))</f>
        <v/>
      </c>
      <c r="B1758" s="20"/>
      <c r="C1758" s="20"/>
      <c r="D1758" s="21" t="str">
        <f>IF(C1758="","",IFERROR(INDEX(Deviz!$C$5:$C$204,MATCH(C1758,Deviz!$B$5:$B$204,0)),""))</f>
        <v/>
      </c>
      <c r="E1758" s="22" t="str">
        <f>IF(C1758="","",IFERROR(INDEX(Deviz!$D$5:$D$204,MATCH(C1758,Deviz!$B$5:$B$204,0)),""))</f>
        <v/>
      </c>
      <c r="F1758" s="23" t="str">
        <f>IF(C1758="","",IFERROR(INDEX(Deviz!$F$5:$F$204,MATCH(C1758,Deviz!$B$5:$B$204,0)),""))</f>
        <v/>
      </c>
      <c r="G1758" s="24"/>
      <c r="H1758" s="23" t="str">
        <f t="shared" si="27"/>
        <v/>
      </c>
      <c r="I1758" s="20"/>
      <c r="J1758" s="25"/>
      <c r="K1758" s="26" t="str">
        <f>IF(B1758="","",TRIM(IF(AND(C1758&lt;&gt;"",D1758=""),"Cod inexistent în deviz. ","")&amp;IF(N(G1758)&lt;=0,"Lipsește cantitatea. ","")&amp;IF(I1758&lt;&gt;"Da","Neconfirmat de beneficiar. ","")&amp;IF(AND(C1758&lt;&gt;"",D1758&lt;&gt;""),IF(AND(INDEX(Deviz!$H$5:$H$204,MATCH(C1758,Deviz!$B$5:$B$204,0))="Suplimentar",INDEX(Deviz!$I$5:$I$204,MATCH(C1758,Deviz!$B$5:$B$204,0))&lt;&gt;"Da"),"Suplimentar neaprobat. ",""),"")))</f>
        <v/>
      </c>
    </row>
    <row r="1759" spans="1:11" x14ac:dyDescent="0.2">
      <c r="A1759" s="1" t="str">
        <f>IF(B1759="","",B1759&amp;"|"&amp;COUNTIF(INDEX($B:$B,5):B1759,B1759))</f>
        <v/>
      </c>
      <c r="B1759" s="20"/>
      <c r="C1759" s="20"/>
      <c r="D1759" s="21" t="str">
        <f>IF(C1759="","",IFERROR(INDEX(Deviz!$C$5:$C$204,MATCH(C1759,Deviz!$B$5:$B$204,0)),""))</f>
        <v/>
      </c>
      <c r="E1759" s="22" t="str">
        <f>IF(C1759="","",IFERROR(INDEX(Deviz!$D$5:$D$204,MATCH(C1759,Deviz!$B$5:$B$204,0)),""))</f>
        <v/>
      </c>
      <c r="F1759" s="23" t="str">
        <f>IF(C1759="","",IFERROR(INDEX(Deviz!$F$5:$F$204,MATCH(C1759,Deviz!$B$5:$B$204,0)),""))</f>
        <v/>
      </c>
      <c r="G1759" s="24"/>
      <c r="H1759" s="23" t="str">
        <f t="shared" si="27"/>
        <v/>
      </c>
      <c r="I1759" s="20"/>
      <c r="J1759" s="25"/>
      <c r="K1759" s="26" t="str">
        <f>IF(B1759="","",TRIM(IF(AND(C1759&lt;&gt;"",D1759=""),"Cod inexistent în deviz. ","")&amp;IF(N(G1759)&lt;=0,"Lipsește cantitatea. ","")&amp;IF(I1759&lt;&gt;"Da","Neconfirmat de beneficiar. ","")&amp;IF(AND(C1759&lt;&gt;"",D1759&lt;&gt;""),IF(AND(INDEX(Deviz!$H$5:$H$204,MATCH(C1759,Deviz!$B$5:$B$204,0))="Suplimentar",INDEX(Deviz!$I$5:$I$204,MATCH(C1759,Deviz!$B$5:$B$204,0))&lt;&gt;"Da"),"Suplimentar neaprobat. ",""),"")))</f>
        <v/>
      </c>
    </row>
    <row r="1760" spans="1:11" x14ac:dyDescent="0.2">
      <c r="A1760" s="1" t="str">
        <f>IF(B1760="","",B1760&amp;"|"&amp;COUNTIF(INDEX($B:$B,5):B1760,B1760))</f>
        <v/>
      </c>
      <c r="B1760" s="20"/>
      <c r="C1760" s="20"/>
      <c r="D1760" s="21" t="str">
        <f>IF(C1760="","",IFERROR(INDEX(Deviz!$C$5:$C$204,MATCH(C1760,Deviz!$B$5:$B$204,0)),""))</f>
        <v/>
      </c>
      <c r="E1760" s="22" t="str">
        <f>IF(C1760="","",IFERROR(INDEX(Deviz!$D$5:$D$204,MATCH(C1760,Deviz!$B$5:$B$204,0)),""))</f>
        <v/>
      </c>
      <c r="F1760" s="23" t="str">
        <f>IF(C1760="","",IFERROR(INDEX(Deviz!$F$5:$F$204,MATCH(C1760,Deviz!$B$5:$B$204,0)),""))</f>
        <v/>
      </c>
      <c r="G1760" s="24"/>
      <c r="H1760" s="23" t="str">
        <f t="shared" si="27"/>
        <v/>
      </c>
      <c r="I1760" s="20"/>
      <c r="J1760" s="25"/>
      <c r="K1760" s="26" t="str">
        <f>IF(B1760="","",TRIM(IF(AND(C1760&lt;&gt;"",D1760=""),"Cod inexistent în deviz. ","")&amp;IF(N(G1760)&lt;=0,"Lipsește cantitatea. ","")&amp;IF(I1760&lt;&gt;"Da","Neconfirmat de beneficiar. ","")&amp;IF(AND(C1760&lt;&gt;"",D1760&lt;&gt;""),IF(AND(INDEX(Deviz!$H$5:$H$204,MATCH(C1760,Deviz!$B$5:$B$204,0))="Suplimentar",INDEX(Deviz!$I$5:$I$204,MATCH(C1760,Deviz!$B$5:$B$204,0))&lt;&gt;"Da"),"Suplimentar neaprobat. ",""),"")))</f>
        <v/>
      </c>
    </row>
    <row r="1761" spans="1:11" x14ac:dyDescent="0.2">
      <c r="A1761" s="1" t="str">
        <f>IF(B1761="","",B1761&amp;"|"&amp;COUNTIF(INDEX($B:$B,5):B1761,B1761))</f>
        <v/>
      </c>
      <c r="B1761" s="20"/>
      <c r="C1761" s="20"/>
      <c r="D1761" s="21" t="str">
        <f>IF(C1761="","",IFERROR(INDEX(Deviz!$C$5:$C$204,MATCH(C1761,Deviz!$B$5:$B$204,0)),""))</f>
        <v/>
      </c>
      <c r="E1761" s="22" t="str">
        <f>IF(C1761="","",IFERROR(INDEX(Deviz!$D$5:$D$204,MATCH(C1761,Deviz!$B$5:$B$204,0)),""))</f>
        <v/>
      </c>
      <c r="F1761" s="23" t="str">
        <f>IF(C1761="","",IFERROR(INDEX(Deviz!$F$5:$F$204,MATCH(C1761,Deviz!$B$5:$B$204,0)),""))</f>
        <v/>
      </c>
      <c r="G1761" s="24"/>
      <c r="H1761" s="23" t="str">
        <f t="shared" si="27"/>
        <v/>
      </c>
      <c r="I1761" s="20"/>
      <c r="J1761" s="25"/>
      <c r="K1761" s="26" t="str">
        <f>IF(B1761="","",TRIM(IF(AND(C1761&lt;&gt;"",D1761=""),"Cod inexistent în deviz. ","")&amp;IF(N(G1761)&lt;=0,"Lipsește cantitatea. ","")&amp;IF(I1761&lt;&gt;"Da","Neconfirmat de beneficiar. ","")&amp;IF(AND(C1761&lt;&gt;"",D1761&lt;&gt;""),IF(AND(INDEX(Deviz!$H$5:$H$204,MATCH(C1761,Deviz!$B$5:$B$204,0))="Suplimentar",INDEX(Deviz!$I$5:$I$204,MATCH(C1761,Deviz!$B$5:$B$204,0))&lt;&gt;"Da"),"Suplimentar neaprobat. ",""),"")))</f>
        <v/>
      </c>
    </row>
    <row r="1762" spans="1:11" x14ac:dyDescent="0.2">
      <c r="A1762" s="1" t="str">
        <f>IF(B1762="","",B1762&amp;"|"&amp;COUNTIF(INDEX($B:$B,5):B1762,B1762))</f>
        <v/>
      </c>
      <c r="B1762" s="20"/>
      <c r="C1762" s="20"/>
      <c r="D1762" s="21" t="str">
        <f>IF(C1762="","",IFERROR(INDEX(Deviz!$C$5:$C$204,MATCH(C1762,Deviz!$B$5:$B$204,0)),""))</f>
        <v/>
      </c>
      <c r="E1762" s="22" t="str">
        <f>IF(C1762="","",IFERROR(INDEX(Deviz!$D$5:$D$204,MATCH(C1762,Deviz!$B$5:$B$204,0)),""))</f>
        <v/>
      </c>
      <c r="F1762" s="23" t="str">
        <f>IF(C1762="","",IFERROR(INDEX(Deviz!$F$5:$F$204,MATCH(C1762,Deviz!$B$5:$B$204,0)),""))</f>
        <v/>
      </c>
      <c r="G1762" s="24"/>
      <c r="H1762" s="23" t="str">
        <f t="shared" si="27"/>
        <v/>
      </c>
      <c r="I1762" s="20"/>
      <c r="J1762" s="25"/>
      <c r="K1762" s="26" t="str">
        <f>IF(B1762="","",TRIM(IF(AND(C1762&lt;&gt;"",D1762=""),"Cod inexistent în deviz. ","")&amp;IF(N(G1762)&lt;=0,"Lipsește cantitatea. ","")&amp;IF(I1762&lt;&gt;"Da","Neconfirmat de beneficiar. ","")&amp;IF(AND(C1762&lt;&gt;"",D1762&lt;&gt;""),IF(AND(INDEX(Deviz!$H$5:$H$204,MATCH(C1762,Deviz!$B$5:$B$204,0))="Suplimentar",INDEX(Deviz!$I$5:$I$204,MATCH(C1762,Deviz!$B$5:$B$204,0))&lt;&gt;"Da"),"Suplimentar neaprobat. ",""),"")))</f>
        <v/>
      </c>
    </row>
    <row r="1763" spans="1:11" x14ac:dyDescent="0.2">
      <c r="A1763" s="1" t="str">
        <f>IF(B1763="","",B1763&amp;"|"&amp;COUNTIF(INDEX($B:$B,5):B1763,B1763))</f>
        <v/>
      </c>
      <c r="B1763" s="20"/>
      <c r="C1763" s="20"/>
      <c r="D1763" s="21" t="str">
        <f>IF(C1763="","",IFERROR(INDEX(Deviz!$C$5:$C$204,MATCH(C1763,Deviz!$B$5:$B$204,0)),""))</f>
        <v/>
      </c>
      <c r="E1763" s="22" t="str">
        <f>IF(C1763="","",IFERROR(INDEX(Deviz!$D$5:$D$204,MATCH(C1763,Deviz!$B$5:$B$204,0)),""))</f>
        <v/>
      </c>
      <c r="F1763" s="23" t="str">
        <f>IF(C1763="","",IFERROR(INDEX(Deviz!$F$5:$F$204,MATCH(C1763,Deviz!$B$5:$B$204,0)),""))</f>
        <v/>
      </c>
      <c r="G1763" s="24"/>
      <c r="H1763" s="23" t="str">
        <f t="shared" si="27"/>
        <v/>
      </c>
      <c r="I1763" s="20"/>
      <c r="J1763" s="25"/>
      <c r="K1763" s="26" t="str">
        <f>IF(B1763="","",TRIM(IF(AND(C1763&lt;&gt;"",D1763=""),"Cod inexistent în deviz. ","")&amp;IF(N(G1763)&lt;=0,"Lipsește cantitatea. ","")&amp;IF(I1763&lt;&gt;"Da","Neconfirmat de beneficiar. ","")&amp;IF(AND(C1763&lt;&gt;"",D1763&lt;&gt;""),IF(AND(INDEX(Deviz!$H$5:$H$204,MATCH(C1763,Deviz!$B$5:$B$204,0))="Suplimentar",INDEX(Deviz!$I$5:$I$204,MATCH(C1763,Deviz!$B$5:$B$204,0))&lt;&gt;"Da"),"Suplimentar neaprobat. ",""),"")))</f>
        <v/>
      </c>
    </row>
    <row r="1764" spans="1:11" x14ac:dyDescent="0.2">
      <c r="A1764" s="1" t="str">
        <f>IF(B1764="","",B1764&amp;"|"&amp;COUNTIF(INDEX($B:$B,5):B1764,B1764))</f>
        <v/>
      </c>
      <c r="B1764" s="20"/>
      <c r="C1764" s="20"/>
      <c r="D1764" s="21" t="str">
        <f>IF(C1764="","",IFERROR(INDEX(Deviz!$C$5:$C$204,MATCH(C1764,Deviz!$B$5:$B$204,0)),""))</f>
        <v/>
      </c>
      <c r="E1764" s="22" t="str">
        <f>IF(C1764="","",IFERROR(INDEX(Deviz!$D$5:$D$204,MATCH(C1764,Deviz!$B$5:$B$204,0)),""))</f>
        <v/>
      </c>
      <c r="F1764" s="23" t="str">
        <f>IF(C1764="","",IFERROR(INDEX(Deviz!$F$5:$F$204,MATCH(C1764,Deviz!$B$5:$B$204,0)),""))</f>
        <v/>
      </c>
      <c r="G1764" s="24"/>
      <c r="H1764" s="23" t="str">
        <f t="shared" si="27"/>
        <v/>
      </c>
      <c r="I1764" s="20"/>
      <c r="J1764" s="25"/>
      <c r="K1764" s="26" t="str">
        <f>IF(B1764="","",TRIM(IF(AND(C1764&lt;&gt;"",D1764=""),"Cod inexistent în deviz. ","")&amp;IF(N(G1764)&lt;=0,"Lipsește cantitatea. ","")&amp;IF(I1764&lt;&gt;"Da","Neconfirmat de beneficiar. ","")&amp;IF(AND(C1764&lt;&gt;"",D1764&lt;&gt;""),IF(AND(INDEX(Deviz!$H$5:$H$204,MATCH(C1764,Deviz!$B$5:$B$204,0))="Suplimentar",INDEX(Deviz!$I$5:$I$204,MATCH(C1764,Deviz!$B$5:$B$204,0))&lt;&gt;"Da"),"Suplimentar neaprobat. ",""),"")))</f>
        <v/>
      </c>
    </row>
    <row r="1765" spans="1:11" x14ac:dyDescent="0.2">
      <c r="A1765" s="1" t="str">
        <f>IF(B1765="","",B1765&amp;"|"&amp;COUNTIF(INDEX($B:$B,5):B1765,B1765))</f>
        <v/>
      </c>
      <c r="B1765" s="20"/>
      <c r="C1765" s="20"/>
      <c r="D1765" s="21" t="str">
        <f>IF(C1765="","",IFERROR(INDEX(Deviz!$C$5:$C$204,MATCH(C1765,Deviz!$B$5:$B$204,0)),""))</f>
        <v/>
      </c>
      <c r="E1765" s="22" t="str">
        <f>IF(C1765="","",IFERROR(INDEX(Deviz!$D$5:$D$204,MATCH(C1765,Deviz!$B$5:$B$204,0)),""))</f>
        <v/>
      </c>
      <c r="F1765" s="23" t="str">
        <f>IF(C1765="","",IFERROR(INDEX(Deviz!$F$5:$F$204,MATCH(C1765,Deviz!$B$5:$B$204,0)),""))</f>
        <v/>
      </c>
      <c r="G1765" s="24"/>
      <c r="H1765" s="23" t="str">
        <f t="shared" si="27"/>
        <v/>
      </c>
      <c r="I1765" s="20"/>
      <c r="J1765" s="25"/>
      <c r="K1765" s="26" t="str">
        <f>IF(B1765="","",TRIM(IF(AND(C1765&lt;&gt;"",D1765=""),"Cod inexistent în deviz. ","")&amp;IF(N(G1765)&lt;=0,"Lipsește cantitatea. ","")&amp;IF(I1765&lt;&gt;"Da","Neconfirmat de beneficiar. ","")&amp;IF(AND(C1765&lt;&gt;"",D1765&lt;&gt;""),IF(AND(INDEX(Deviz!$H$5:$H$204,MATCH(C1765,Deviz!$B$5:$B$204,0))="Suplimentar",INDEX(Deviz!$I$5:$I$204,MATCH(C1765,Deviz!$B$5:$B$204,0))&lt;&gt;"Da"),"Suplimentar neaprobat. ",""),"")))</f>
        <v/>
      </c>
    </row>
    <row r="1766" spans="1:11" x14ac:dyDescent="0.2">
      <c r="A1766" s="1" t="str">
        <f>IF(B1766="","",B1766&amp;"|"&amp;COUNTIF(INDEX($B:$B,5):B1766,B1766))</f>
        <v/>
      </c>
      <c r="B1766" s="20"/>
      <c r="C1766" s="20"/>
      <c r="D1766" s="21" t="str">
        <f>IF(C1766="","",IFERROR(INDEX(Deviz!$C$5:$C$204,MATCH(C1766,Deviz!$B$5:$B$204,0)),""))</f>
        <v/>
      </c>
      <c r="E1766" s="22" t="str">
        <f>IF(C1766="","",IFERROR(INDEX(Deviz!$D$5:$D$204,MATCH(C1766,Deviz!$B$5:$B$204,0)),""))</f>
        <v/>
      </c>
      <c r="F1766" s="23" t="str">
        <f>IF(C1766="","",IFERROR(INDEX(Deviz!$F$5:$F$204,MATCH(C1766,Deviz!$B$5:$B$204,0)),""))</f>
        <v/>
      </c>
      <c r="G1766" s="24"/>
      <c r="H1766" s="23" t="str">
        <f t="shared" si="27"/>
        <v/>
      </c>
      <c r="I1766" s="20"/>
      <c r="J1766" s="25"/>
      <c r="K1766" s="26" t="str">
        <f>IF(B1766="","",TRIM(IF(AND(C1766&lt;&gt;"",D1766=""),"Cod inexistent în deviz. ","")&amp;IF(N(G1766)&lt;=0,"Lipsește cantitatea. ","")&amp;IF(I1766&lt;&gt;"Da","Neconfirmat de beneficiar. ","")&amp;IF(AND(C1766&lt;&gt;"",D1766&lt;&gt;""),IF(AND(INDEX(Deviz!$H$5:$H$204,MATCH(C1766,Deviz!$B$5:$B$204,0))="Suplimentar",INDEX(Deviz!$I$5:$I$204,MATCH(C1766,Deviz!$B$5:$B$204,0))&lt;&gt;"Da"),"Suplimentar neaprobat. ",""),"")))</f>
        <v/>
      </c>
    </row>
    <row r="1767" spans="1:11" x14ac:dyDescent="0.2">
      <c r="A1767" s="1" t="str">
        <f>IF(B1767="","",B1767&amp;"|"&amp;COUNTIF(INDEX($B:$B,5):B1767,B1767))</f>
        <v/>
      </c>
      <c r="B1767" s="20"/>
      <c r="C1767" s="20"/>
      <c r="D1767" s="21" t="str">
        <f>IF(C1767="","",IFERROR(INDEX(Deviz!$C$5:$C$204,MATCH(C1767,Deviz!$B$5:$B$204,0)),""))</f>
        <v/>
      </c>
      <c r="E1767" s="22" t="str">
        <f>IF(C1767="","",IFERROR(INDEX(Deviz!$D$5:$D$204,MATCH(C1767,Deviz!$B$5:$B$204,0)),""))</f>
        <v/>
      </c>
      <c r="F1767" s="23" t="str">
        <f>IF(C1767="","",IFERROR(INDEX(Deviz!$F$5:$F$204,MATCH(C1767,Deviz!$B$5:$B$204,0)),""))</f>
        <v/>
      </c>
      <c r="G1767" s="24"/>
      <c r="H1767" s="23" t="str">
        <f t="shared" si="27"/>
        <v/>
      </c>
      <c r="I1767" s="20"/>
      <c r="J1767" s="25"/>
      <c r="K1767" s="26" t="str">
        <f>IF(B1767="","",TRIM(IF(AND(C1767&lt;&gt;"",D1767=""),"Cod inexistent în deviz. ","")&amp;IF(N(G1767)&lt;=0,"Lipsește cantitatea. ","")&amp;IF(I1767&lt;&gt;"Da","Neconfirmat de beneficiar. ","")&amp;IF(AND(C1767&lt;&gt;"",D1767&lt;&gt;""),IF(AND(INDEX(Deviz!$H$5:$H$204,MATCH(C1767,Deviz!$B$5:$B$204,0))="Suplimentar",INDEX(Deviz!$I$5:$I$204,MATCH(C1767,Deviz!$B$5:$B$204,0))&lt;&gt;"Da"),"Suplimentar neaprobat. ",""),"")))</f>
        <v/>
      </c>
    </row>
    <row r="1768" spans="1:11" x14ac:dyDescent="0.2">
      <c r="A1768" s="1" t="str">
        <f>IF(B1768="","",B1768&amp;"|"&amp;COUNTIF(INDEX($B:$B,5):B1768,B1768))</f>
        <v/>
      </c>
      <c r="B1768" s="20"/>
      <c r="C1768" s="20"/>
      <c r="D1768" s="21" t="str">
        <f>IF(C1768="","",IFERROR(INDEX(Deviz!$C$5:$C$204,MATCH(C1768,Deviz!$B$5:$B$204,0)),""))</f>
        <v/>
      </c>
      <c r="E1768" s="22" t="str">
        <f>IF(C1768="","",IFERROR(INDEX(Deviz!$D$5:$D$204,MATCH(C1768,Deviz!$B$5:$B$204,0)),""))</f>
        <v/>
      </c>
      <c r="F1768" s="23" t="str">
        <f>IF(C1768="","",IFERROR(INDEX(Deviz!$F$5:$F$204,MATCH(C1768,Deviz!$B$5:$B$204,0)),""))</f>
        <v/>
      </c>
      <c r="G1768" s="24"/>
      <c r="H1768" s="23" t="str">
        <f t="shared" si="27"/>
        <v/>
      </c>
      <c r="I1768" s="20"/>
      <c r="J1768" s="25"/>
      <c r="K1768" s="26" t="str">
        <f>IF(B1768="","",TRIM(IF(AND(C1768&lt;&gt;"",D1768=""),"Cod inexistent în deviz. ","")&amp;IF(N(G1768)&lt;=0,"Lipsește cantitatea. ","")&amp;IF(I1768&lt;&gt;"Da","Neconfirmat de beneficiar. ","")&amp;IF(AND(C1768&lt;&gt;"",D1768&lt;&gt;""),IF(AND(INDEX(Deviz!$H$5:$H$204,MATCH(C1768,Deviz!$B$5:$B$204,0))="Suplimentar",INDEX(Deviz!$I$5:$I$204,MATCH(C1768,Deviz!$B$5:$B$204,0))&lt;&gt;"Da"),"Suplimentar neaprobat. ",""),"")))</f>
        <v/>
      </c>
    </row>
    <row r="1769" spans="1:11" x14ac:dyDescent="0.2">
      <c r="A1769" s="1" t="str">
        <f>IF(B1769="","",B1769&amp;"|"&amp;COUNTIF(INDEX($B:$B,5):B1769,B1769))</f>
        <v/>
      </c>
      <c r="B1769" s="20"/>
      <c r="C1769" s="20"/>
      <c r="D1769" s="21" t="str">
        <f>IF(C1769="","",IFERROR(INDEX(Deviz!$C$5:$C$204,MATCH(C1769,Deviz!$B$5:$B$204,0)),""))</f>
        <v/>
      </c>
      <c r="E1769" s="22" t="str">
        <f>IF(C1769="","",IFERROR(INDEX(Deviz!$D$5:$D$204,MATCH(C1769,Deviz!$B$5:$B$204,0)),""))</f>
        <v/>
      </c>
      <c r="F1769" s="23" t="str">
        <f>IF(C1769="","",IFERROR(INDEX(Deviz!$F$5:$F$204,MATCH(C1769,Deviz!$B$5:$B$204,0)),""))</f>
        <v/>
      </c>
      <c r="G1769" s="24"/>
      <c r="H1769" s="23" t="str">
        <f t="shared" si="27"/>
        <v/>
      </c>
      <c r="I1769" s="20"/>
      <c r="J1769" s="25"/>
      <c r="K1769" s="26" t="str">
        <f>IF(B1769="","",TRIM(IF(AND(C1769&lt;&gt;"",D1769=""),"Cod inexistent în deviz. ","")&amp;IF(N(G1769)&lt;=0,"Lipsește cantitatea. ","")&amp;IF(I1769&lt;&gt;"Da","Neconfirmat de beneficiar. ","")&amp;IF(AND(C1769&lt;&gt;"",D1769&lt;&gt;""),IF(AND(INDEX(Deviz!$H$5:$H$204,MATCH(C1769,Deviz!$B$5:$B$204,0))="Suplimentar",INDEX(Deviz!$I$5:$I$204,MATCH(C1769,Deviz!$B$5:$B$204,0))&lt;&gt;"Da"),"Suplimentar neaprobat. ",""),"")))</f>
        <v/>
      </c>
    </row>
    <row r="1770" spans="1:11" x14ac:dyDescent="0.2">
      <c r="A1770" s="1" t="str">
        <f>IF(B1770="","",B1770&amp;"|"&amp;COUNTIF(INDEX($B:$B,5):B1770,B1770))</f>
        <v/>
      </c>
      <c r="B1770" s="20"/>
      <c r="C1770" s="20"/>
      <c r="D1770" s="21" t="str">
        <f>IF(C1770="","",IFERROR(INDEX(Deviz!$C$5:$C$204,MATCH(C1770,Deviz!$B$5:$B$204,0)),""))</f>
        <v/>
      </c>
      <c r="E1770" s="22" t="str">
        <f>IF(C1770="","",IFERROR(INDEX(Deviz!$D$5:$D$204,MATCH(C1770,Deviz!$B$5:$B$204,0)),""))</f>
        <v/>
      </c>
      <c r="F1770" s="23" t="str">
        <f>IF(C1770="","",IFERROR(INDEX(Deviz!$F$5:$F$204,MATCH(C1770,Deviz!$B$5:$B$204,0)),""))</f>
        <v/>
      </c>
      <c r="G1770" s="24"/>
      <c r="H1770" s="23" t="str">
        <f t="shared" si="27"/>
        <v/>
      </c>
      <c r="I1770" s="20"/>
      <c r="J1770" s="25"/>
      <c r="K1770" s="26" t="str">
        <f>IF(B1770="","",TRIM(IF(AND(C1770&lt;&gt;"",D1770=""),"Cod inexistent în deviz. ","")&amp;IF(N(G1770)&lt;=0,"Lipsește cantitatea. ","")&amp;IF(I1770&lt;&gt;"Da","Neconfirmat de beneficiar. ","")&amp;IF(AND(C1770&lt;&gt;"",D1770&lt;&gt;""),IF(AND(INDEX(Deviz!$H$5:$H$204,MATCH(C1770,Deviz!$B$5:$B$204,0))="Suplimentar",INDEX(Deviz!$I$5:$I$204,MATCH(C1770,Deviz!$B$5:$B$204,0))&lt;&gt;"Da"),"Suplimentar neaprobat. ",""),"")))</f>
        <v/>
      </c>
    </row>
    <row r="1771" spans="1:11" x14ac:dyDescent="0.2">
      <c r="A1771" s="1" t="str">
        <f>IF(B1771="","",B1771&amp;"|"&amp;COUNTIF(INDEX($B:$B,5):B1771,B1771))</f>
        <v/>
      </c>
      <c r="B1771" s="20"/>
      <c r="C1771" s="20"/>
      <c r="D1771" s="21" t="str">
        <f>IF(C1771="","",IFERROR(INDEX(Deviz!$C$5:$C$204,MATCH(C1771,Deviz!$B$5:$B$204,0)),""))</f>
        <v/>
      </c>
      <c r="E1771" s="22" t="str">
        <f>IF(C1771="","",IFERROR(INDEX(Deviz!$D$5:$D$204,MATCH(C1771,Deviz!$B$5:$B$204,0)),""))</f>
        <v/>
      </c>
      <c r="F1771" s="23" t="str">
        <f>IF(C1771="","",IFERROR(INDEX(Deviz!$F$5:$F$204,MATCH(C1771,Deviz!$B$5:$B$204,0)),""))</f>
        <v/>
      </c>
      <c r="G1771" s="24"/>
      <c r="H1771" s="23" t="str">
        <f t="shared" si="27"/>
        <v/>
      </c>
      <c r="I1771" s="20"/>
      <c r="J1771" s="25"/>
      <c r="K1771" s="26" t="str">
        <f>IF(B1771="","",TRIM(IF(AND(C1771&lt;&gt;"",D1771=""),"Cod inexistent în deviz. ","")&amp;IF(N(G1771)&lt;=0,"Lipsește cantitatea. ","")&amp;IF(I1771&lt;&gt;"Da","Neconfirmat de beneficiar. ","")&amp;IF(AND(C1771&lt;&gt;"",D1771&lt;&gt;""),IF(AND(INDEX(Deviz!$H$5:$H$204,MATCH(C1771,Deviz!$B$5:$B$204,0))="Suplimentar",INDEX(Deviz!$I$5:$I$204,MATCH(C1771,Deviz!$B$5:$B$204,0))&lt;&gt;"Da"),"Suplimentar neaprobat. ",""),"")))</f>
        <v/>
      </c>
    </row>
    <row r="1772" spans="1:11" x14ac:dyDescent="0.2">
      <c r="A1772" s="1" t="str">
        <f>IF(B1772="","",B1772&amp;"|"&amp;COUNTIF(INDEX($B:$B,5):B1772,B1772))</f>
        <v/>
      </c>
      <c r="B1772" s="20"/>
      <c r="C1772" s="20"/>
      <c r="D1772" s="21" t="str">
        <f>IF(C1772="","",IFERROR(INDEX(Deviz!$C$5:$C$204,MATCH(C1772,Deviz!$B$5:$B$204,0)),""))</f>
        <v/>
      </c>
      <c r="E1772" s="22" t="str">
        <f>IF(C1772="","",IFERROR(INDEX(Deviz!$D$5:$D$204,MATCH(C1772,Deviz!$B$5:$B$204,0)),""))</f>
        <v/>
      </c>
      <c r="F1772" s="23" t="str">
        <f>IF(C1772="","",IFERROR(INDEX(Deviz!$F$5:$F$204,MATCH(C1772,Deviz!$B$5:$B$204,0)),""))</f>
        <v/>
      </c>
      <c r="G1772" s="24"/>
      <c r="H1772" s="23" t="str">
        <f t="shared" si="27"/>
        <v/>
      </c>
      <c r="I1772" s="20"/>
      <c r="J1772" s="25"/>
      <c r="K1772" s="26" t="str">
        <f>IF(B1772="","",TRIM(IF(AND(C1772&lt;&gt;"",D1772=""),"Cod inexistent în deviz. ","")&amp;IF(N(G1772)&lt;=0,"Lipsește cantitatea. ","")&amp;IF(I1772&lt;&gt;"Da","Neconfirmat de beneficiar. ","")&amp;IF(AND(C1772&lt;&gt;"",D1772&lt;&gt;""),IF(AND(INDEX(Deviz!$H$5:$H$204,MATCH(C1772,Deviz!$B$5:$B$204,0))="Suplimentar",INDEX(Deviz!$I$5:$I$204,MATCH(C1772,Deviz!$B$5:$B$204,0))&lt;&gt;"Da"),"Suplimentar neaprobat. ",""),"")))</f>
        <v/>
      </c>
    </row>
    <row r="1773" spans="1:11" x14ac:dyDescent="0.2">
      <c r="A1773" s="1" t="str">
        <f>IF(B1773="","",B1773&amp;"|"&amp;COUNTIF(INDEX($B:$B,5):B1773,B1773))</f>
        <v/>
      </c>
      <c r="B1773" s="20"/>
      <c r="C1773" s="20"/>
      <c r="D1773" s="21" t="str">
        <f>IF(C1773="","",IFERROR(INDEX(Deviz!$C$5:$C$204,MATCH(C1773,Deviz!$B$5:$B$204,0)),""))</f>
        <v/>
      </c>
      <c r="E1773" s="22" t="str">
        <f>IF(C1773="","",IFERROR(INDEX(Deviz!$D$5:$D$204,MATCH(C1773,Deviz!$B$5:$B$204,0)),""))</f>
        <v/>
      </c>
      <c r="F1773" s="23" t="str">
        <f>IF(C1773="","",IFERROR(INDEX(Deviz!$F$5:$F$204,MATCH(C1773,Deviz!$B$5:$B$204,0)),""))</f>
        <v/>
      </c>
      <c r="G1773" s="24"/>
      <c r="H1773" s="23" t="str">
        <f t="shared" si="27"/>
        <v/>
      </c>
      <c r="I1773" s="20"/>
      <c r="J1773" s="25"/>
      <c r="K1773" s="26" t="str">
        <f>IF(B1773="","",TRIM(IF(AND(C1773&lt;&gt;"",D1773=""),"Cod inexistent în deviz. ","")&amp;IF(N(G1773)&lt;=0,"Lipsește cantitatea. ","")&amp;IF(I1773&lt;&gt;"Da","Neconfirmat de beneficiar. ","")&amp;IF(AND(C1773&lt;&gt;"",D1773&lt;&gt;""),IF(AND(INDEX(Deviz!$H$5:$H$204,MATCH(C1773,Deviz!$B$5:$B$204,0))="Suplimentar",INDEX(Deviz!$I$5:$I$204,MATCH(C1773,Deviz!$B$5:$B$204,0))&lt;&gt;"Da"),"Suplimentar neaprobat. ",""),"")))</f>
        <v/>
      </c>
    </row>
    <row r="1774" spans="1:11" x14ac:dyDescent="0.2">
      <c r="A1774" s="1" t="str">
        <f>IF(B1774="","",B1774&amp;"|"&amp;COUNTIF(INDEX($B:$B,5):B1774,B1774))</f>
        <v/>
      </c>
      <c r="B1774" s="20"/>
      <c r="C1774" s="20"/>
      <c r="D1774" s="21" t="str">
        <f>IF(C1774="","",IFERROR(INDEX(Deviz!$C$5:$C$204,MATCH(C1774,Deviz!$B$5:$B$204,0)),""))</f>
        <v/>
      </c>
      <c r="E1774" s="22" t="str">
        <f>IF(C1774="","",IFERROR(INDEX(Deviz!$D$5:$D$204,MATCH(C1774,Deviz!$B$5:$B$204,0)),""))</f>
        <v/>
      </c>
      <c r="F1774" s="23" t="str">
        <f>IF(C1774="","",IFERROR(INDEX(Deviz!$F$5:$F$204,MATCH(C1774,Deviz!$B$5:$B$204,0)),""))</f>
        <v/>
      </c>
      <c r="G1774" s="24"/>
      <c r="H1774" s="23" t="str">
        <f t="shared" si="27"/>
        <v/>
      </c>
      <c r="I1774" s="20"/>
      <c r="J1774" s="25"/>
      <c r="K1774" s="26" t="str">
        <f>IF(B1774="","",TRIM(IF(AND(C1774&lt;&gt;"",D1774=""),"Cod inexistent în deviz. ","")&amp;IF(N(G1774)&lt;=0,"Lipsește cantitatea. ","")&amp;IF(I1774&lt;&gt;"Da","Neconfirmat de beneficiar. ","")&amp;IF(AND(C1774&lt;&gt;"",D1774&lt;&gt;""),IF(AND(INDEX(Deviz!$H$5:$H$204,MATCH(C1774,Deviz!$B$5:$B$204,0))="Suplimentar",INDEX(Deviz!$I$5:$I$204,MATCH(C1774,Deviz!$B$5:$B$204,0))&lt;&gt;"Da"),"Suplimentar neaprobat. ",""),"")))</f>
        <v/>
      </c>
    </row>
    <row r="1775" spans="1:11" x14ac:dyDescent="0.2">
      <c r="A1775" s="1" t="str">
        <f>IF(B1775="","",B1775&amp;"|"&amp;COUNTIF(INDEX($B:$B,5):B1775,B1775))</f>
        <v/>
      </c>
      <c r="B1775" s="20"/>
      <c r="C1775" s="20"/>
      <c r="D1775" s="21" t="str">
        <f>IF(C1775="","",IFERROR(INDEX(Deviz!$C$5:$C$204,MATCH(C1775,Deviz!$B$5:$B$204,0)),""))</f>
        <v/>
      </c>
      <c r="E1775" s="22" t="str">
        <f>IF(C1775="","",IFERROR(INDEX(Deviz!$D$5:$D$204,MATCH(C1775,Deviz!$B$5:$B$204,0)),""))</f>
        <v/>
      </c>
      <c r="F1775" s="23" t="str">
        <f>IF(C1775="","",IFERROR(INDEX(Deviz!$F$5:$F$204,MATCH(C1775,Deviz!$B$5:$B$204,0)),""))</f>
        <v/>
      </c>
      <c r="G1775" s="24"/>
      <c r="H1775" s="23" t="str">
        <f t="shared" si="27"/>
        <v/>
      </c>
      <c r="I1775" s="20"/>
      <c r="J1775" s="25"/>
      <c r="K1775" s="26" t="str">
        <f>IF(B1775="","",TRIM(IF(AND(C1775&lt;&gt;"",D1775=""),"Cod inexistent în deviz. ","")&amp;IF(N(G1775)&lt;=0,"Lipsește cantitatea. ","")&amp;IF(I1775&lt;&gt;"Da","Neconfirmat de beneficiar. ","")&amp;IF(AND(C1775&lt;&gt;"",D1775&lt;&gt;""),IF(AND(INDEX(Deviz!$H$5:$H$204,MATCH(C1775,Deviz!$B$5:$B$204,0))="Suplimentar",INDEX(Deviz!$I$5:$I$204,MATCH(C1775,Deviz!$B$5:$B$204,0))&lt;&gt;"Da"),"Suplimentar neaprobat. ",""),"")))</f>
        <v/>
      </c>
    </row>
    <row r="1776" spans="1:11" x14ac:dyDescent="0.2">
      <c r="A1776" s="1" t="str">
        <f>IF(B1776="","",B1776&amp;"|"&amp;COUNTIF(INDEX($B:$B,5):B1776,B1776))</f>
        <v/>
      </c>
      <c r="B1776" s="20"/>
      <c r="C1776" s="20"/>
      <c r="D1776" s="21" t="str">
        <f>IF(C1776="","",IFERROR(INDEX(Deviz!$C$5:$C$204,MATCH(C1776,Deviz!$B$5:$B$204,0)),""))</f>
        <v/>
      </c>
      <c r="E1776" s="22" t="str">
        <f>IF(C1776="","",IFERROR(INDEX(Deviz!$D$5:$D$204,MATCH(C1776,Deviz!$B$5:$B$204,0)),""))</f>
        <v/>
      </c>
      <c r="F1776" s="23" t="str">
        <f>IF(C1776="","",IFERROR(INDEX(Deviz!$F$5:$F$204,MATCH(C1776,Deviz!$B$5:$B$204,0)),""))</f>
        <v/>
      </c>
      <c r="G1776" s="24"/>
      <c r="H1776" s="23" t="str">
        <f t="shared" si="27"/>
        <v/>
      </c>
      <c r="I1776" s="20"/>
      <c r="J1776" s="25"/>
      <c r="K1776" s="26" t="str">
        <f>IF(B1776="","",TRIM(IF(AND(C1776&lt;&gt;"",D1776=""),"Cod inexistent în deviz. ","")&amp;IF(N(G1776)&lt;=0,"Lipsește cantitatea. ","")&amp;IF(I1776&lt;&gt;"Da","Neconfirmat de beneficiar. ","")&amp;IF(AND(C1776&lt;&gt;"",D1776&lt;&gt;""),IF(AND(INDEX(Deviz!$H$5:$H$204,MATCH(C1776,Deviz!$B$5:$B$204,0))="Suplimentar",INDEX(Deviz!$I$5:$I$204,MATCH(C1776,Deviz!$B$5:$B$204,0))&lt;&gt;"Da"),"Suplimentar neaprobat. ",""),"")))</f>
        <v/>
      </c>
    </row>
    <row r="1777" spans="1:11" x14ac:dyDescent="0.2">
      <c r="A1777" s="1" t="str">
        <f>IF(B1777="","",B1777&amp;"|"&amp;COUNTIF(INDEX($B:$B,5):B1777,B1777))</f>
        <v/>
      </c>
      <c r="B1777" s="20"/>
      <c r="C1777" s="20"/>
      <c r="D1777" s="21" t="str">
        <f>IF(C1777="","",IFERROR(INDEX(Deviz!$C$5:$C$204,MATCH(C1777,Deviz!$B$5:$B$204,0)),""))</f>
        <v/>
      </c>
      <c r="E1777" s="22" t="str">
        <f>IF(C1777="","",IFERROR(INDEX(Deviz!$D$5:$D$204,MATCH(C1777,Deviz!$B$5:$B$204,0)),""))</f>
        <v/>
      </c>
      <c r="F1777" s="23" t="str">
        <f>IF(C1777="","",IFERROR(INDEX(Deviz!$F$5:$F$204,MATCH(C1777,Deviz!$B$5:$B$204,0)),""))</f>
        <v/>
      </c>
      <c r="G1777" s="24"/>
      <c r="H1777" s="23" t="str">
        <f t="shared" si="27"/>
        <v/>
      </c>
      <c r="I1777" s="20"/>
      <c r="J1777" s="25"/>
      <c r="K1777" s="26" t="str">
        <f>IF(B1777="","",TRIM(IF(AND(C1777&lt;&gt;"",D1777=""),"Cod inexistent în deviz. ","")&amp;IF(N(G1777)&lt;=0,"Lipsește cantitatea. ","")&amp;IF(I1777&lt;&gt;"Da","Neconfirmat de beneficiar. ","")&amp;IF(AND(C1777&lt;&gt;"",D1777&lt;&gt;""),IF(AND(INDEX(Deviz!$H$5:$H$204,MATCH(C1777,Deviz!$B$5:$B$204,0))="Suplimentar",INDEX(Deviz!$I$5:$I$204,MATCH(C1777,Deviz!$B$5:$B$204,0))&lt;&gt;"Da"),"Suplimentar neaprobat. ",""),"")))</f>
        <v/>
      </c>
    </row>
    <row r="1778" spans="1:11" x14ac:dyDescent="0.2">
      <c r="A1778" s="1" t="str">
        <f>IF(B1778="","",B1778&amp;"|"&amp;COUNTIF(INDEX($B:$B,5):B1778,B1778))</f>
        <v/>
      </c>
      <c r="B1778" s="20"/>
      <c r="C1778" s="20"/>
      <c r="D1778" s="21" t="str">
        <f>IF(C1778="","",IFERROR(INDEX(Deviz!$C$5:$C$204,MATCH(C1778,Deviz!$B$5:$B$204,0)),""))</f>
        <v/>
      </c>
      <c r="E1778" s="22" t="str">
        <f>IF(C1778="","",IFERROR(INDEX(Deviz!$D$5:$D$204,MATCH(C1778,Deviz!$B$5:$B$204,0)),""))</f>
        <v/>
      </c>
      <c r="F1778" s="23" t="str">
        <f>IF(C1778="","",IFERROR(INDEX(Deviz!$F$5:$F$204,MATCH(C1778,Deviz!$B$5:$B$204,0)),""))</f>
        <v/>
      </c>
      <c r="G1778" s="24"/>
      <c r="H1778" s="23" t="str">
        <f t="shared" si="27"/>
        <v/>
      </c>
      <c r="I1778" s="20"/>
      <c r="J1778" s="25"/>
      <c r="K1778" s="26" t="str">
        <f>IF(B1778="","",TRIM(IF(AND(C1778&lt;&gt;"",D1778=""),"Cod inexistent în deviz. ","")&amp;IF(N(G1778)&lt;=0,"Lipsește cantitatea. ","")&amp;IF(I1778&lt;&gt;"Da","Neconfirmat de beneficiar. ","")&amp;IF(AND(C1778&lt;&gt;"",D1778&lt;&gt;""),IF(AND(INDEX(Deviz!$H$5:$H$204,MATCH(C1778,Deviz!$B$5:$B$204,0))="Suplimentar",INDEX(Deviz!$I$5:$I$204,MATCH(C1778,Deviz!$B$5:$B$204,0))&lt;&gt;"Da"),"Suplimentar neaprobat. ",""),"")))</f>
        <v/>
      </c>
    </row>
    <row r="1779" spans="1:11" x14ac:dyDescent="0.2">
      <c r="A1779" s="1" t="str">
        <f>IF(B1779="","",B1779&amp;"|"&amp;COUNTIF(INDEX($B:$B,5):B1779,B1779))</f>
        <v/>
      </c>
      <c r="B1779" s="20"/>
      <c r="C1779" s="20"/>
      <c r="D1779" s="21" t="str">
        <f>IF(C1779="","",IFERROR(INDEX(Deviz!$C$5:$C$204,MATCH(C1779,Deviz!$B$5:$B$204,0)),""))</f>
        <v/>
      </c>
      <c r="E1779" s="22" t="str">
        <f>IF(C1779="","",IFERROR(INDEX(Deviz!$D$5:$D$204,MATCH(C1779,Deviz!$B$5:$B$204,0)),""))</f>
        <v/>
      </c>
      <c r="F1779" s="23" t="str">
        <f>IF(C1779="","",IFERROR(INDEX(Deviz!$F$5:$F$204,MATCH(C1779,Deviz!$B$5:$B$204,0)),""))</f>
        <v/>
      </c>
      <c r="G1779" s="24"/>
      <c r="H1779" s="23" t="str">
        <f t="shared" si="27"/>
        <v/>
      </c>
      <c r="I1779" s="20"/>
      <c r="J1779" s="25"/>
      <c r="K1779" s="26" t="str">
        <f>IF(B1779="","",TRIM(IF(AND(C1779&lt;&gt;"",D1779=""),"Cod inexistent în deviz. ","")&amp;IF(N(G1779)&lt;=0,"Lipsește cantitatea. ","")&amp;IF(I1779&lt;&gt;"Da","Neconfirmat de beneficiar. ","")&amp;IF(AND(C1779&lt;&gt;"",D1779&lt;&gt;""),IF(AND(INDEX(Deviz!$H$5:$H$204,MATCH(C1779,Deviz!$B$5:$B$204,0))="Suplimentar",INDEX(Deviz!$I$5:$I$204,MATCH(C1779,Deviz!$B$5:$B$204,0))&lt;&gt;"Da"),"Suplimentar neaprobat. ",""),"")))</f>
        <v/>
      </c>
    </row>
    <row r="1780" spans="1:11" x14ac:dyDescent="0.2">
      <c r="A1780" s="1" t="str">
        <f>IF(B1780="","",B1780&amp;"|"&amp;COUNTIF(INDEX($B:$B,5):B1780,B1780))</f>
        <v/>
      </c>
      <c r="B1780" s="20"/>
      <c r="C1780" s="20"/>
      <c r="D1780" s="21" t="str">
        <f>IF(C1780="","",IFERROR(INDEX(Deviz!$C$5:$C$204,MATCH(C1780,Deviz!$B$5:$B$204,0)),""))</f>
        <v/>
      </c>
      <c r="E1780" s="22" t="str">
        <f>IF(C1780="","",IFERROR(INDEX(Deviz!$D$5:$D$204,MATCH(C1780,Deviz!$B$5:$B$204,0)),""))</f>
        <v/>
      </c>
      <c r="F1780" s="23" t="str">
        <f>IF(C1780="","",IFERROR(INDEX(Deviz!$F$5:$F$204,MATCH(C1780,Deviz!$B$5:$B$204,0)),""))</f>
        <v/>
      </c>
      <c r="G1780" s="24"/>
      <c r="H1780" s="23" t="str">
        <f t="shared" si="27"/>
        <v/>
      </c>
      <c r="I1780" s="20"/>
      <c r="J1780" s="25"/>
      <c r="K1780" s="26" t="str">
        <f>IF(B1780="","",TRIM(IF(AND(C1780&lt;&gt;"",D1780=""),"Cod inexistent în deviz. ","")&amp;IF(N(G1780)&lt;=0,"Lipsește cantitatea. ","")&amp;IF(I1780&lt;&gt;"Da","Neconfirmat de beneficiar. ","")&amp;IF(AND(C1780&lt;&gt;"",D1780&lt;&gt;""),IF(AND(INDEX(Deviz!$H$5:$H$204,MATCH(C1780,Deviz!$B$5:$B$204,0))="Suplimentar",INDEX(Deviz!$I$5:$I$204,MATCH(C1780,Deviz!$B$5:$B$204,0))&lt;&gt;"Da"),"Suplimentar neaprobat. ",""),"")))</f>
        <v/>
      </c>
    </row>
    <row r="1781" spans="1:11" x14ac:dyDescent="0.2">
      <c r="A1781" s="1" t="str">
        <f>IF(B1781="","",B1781&amp;"|"&amp;COUNTIF(INDEX($B:$B,5):B1781,B1781))</f>
        <v/>
      </c>
      <c r="B1781" s="20"/>
      <c r="C1781" s="20"/>
      <c r="D1781" s="21" t="str">
        <f>IF(C1781="","",IFERROR(INDEX(Deviz!$C$5:$C$204,MATCH(C1781,Deviz!$B$5:$B$204,0)),""))</f>
        <v/>
      </c>
      <c r="E1781" s="22" t="str">
        <f>IF(C1781="","",IFERROR(INDEX(Deviz!$D$5:$D$204,MATCH(C1781,Deviz!$B$5:$B$204,0)),""))</f>
        <v/>
      </c>
      <c r="F1781" s="23" t="str">
        <f>IF(C1781="","",IFERROR(INDEX(Deviz!$F$5:$F$204,MATCH(C1781,Deviz!$B$5:$B$204,0)),""))</f>
        <v/>
      </c>
      <c r="G1781" s="24"/>
      <c r="H1781" s="23" t="str">
        <f t="shared" si="27"/>
        <v/>
      </c>
      <c r="I1781" s="20"/>
      <c r="J1781" s="25"/>
      <c r="K1781" s="26" t="str">
        <f>IF(B1781="","",TRIM(IF(AND(C1781&lt;&gt;"",D1781=""),"Cod inexistent în deviz. ","")&amp;IF(N(G1781)&lt;=0,"Lipsește cantitatea. ","")&amp;IF(I1781&lt;&gt;"Da","Neconfirmat de beneficiar. ","")&amp;IF(AND(C1781&lt;&gt;"",D1781&lt;&gt;""),IF(AND(INDEX(Deviz!$H$5:$H$204,MATCH(C1781,Deviz!$B$5:$B$204,0))="Suplimentar",INDEX(Deviz!$I$5:$I$204,MATCH(C1781,Deviz!$B$5:$B$204,0))&lt;&gt;"Da"),"Suplimentar neaprobat. ",""),"")))</f>
        <v/>
      </c>
    </row>
    <row r="1782" spans="1:11" x14ac:dyDescent="0.2">
      <c r="A1782" s="1" t="str">
        <f>IF(B1782="","",B1782&amp;"|"&amp;COUNTIF(INDEX($B:$B,5):B1782,B1782))</f>
        <v/>
      </c>
      <c r="B1782" s="20"/>
      <c r="C1782" s="20"/>
      <c r="D1782" s="21" t="str">
        <f>IF(C1782="","",IFERROR(INDEX(Deviz!$C$5:$C$204,MATCH(C1782,Deviz!$B$5:$B$204,0)),""))</f>
        <v/>
      </c>
      <c r="E1782" s="22" t="str">
        <f>IF(C1782="","",IFERROR(INDEX(Deviz!$D$5:$D$204,MATCH(C1782,Deviz!$B$5:$B$204,0)),""))</f>
        <v/>
      </c>
      <c r="F1782" s="23" t="str">
        <f>IF(C1782="","",IFERROR(INDEX(Deviz!$F$5:$F$204,MATCH(C1782,Deviz!$B$5:$B$204,0)),""))</f>
        <v/>
      </c>
      <c r="G1782" s="24"/>
      <c r="H1782" s="23" t="str">
        <f t="shared" si="27"/>
        <v/>
      </c>
      <c r="I1782" s="20"/>
      <c r="J1782" s="25"/>
      <c r="K1782" s="26" t="str">
        <f>IF(B1782="","",TRIM(IF(AND(C1782&lt;&gt;"",D1782=""),"Cod inexistent în deviz. ","")&amp;IF(N(G1782)&lt;=0,"Lipsește cantitatea. ","")&amp;IF(I1782&lt;&gt;"Da","Neconfirmat de beneficiar. ","")&amp;IF(AND(C1782&lt;&gt;"",D1782&lt;&gt;""),IF(AND(INDEX(Deviz!$H$5:$H$204,MATCH(C1782,Deviz!$B$5:$B$204,0))="Suplimentar",INDEX(Deviz!$I$5:$I$204,MATCH(C1782,Deviz!$B$5:$B$204,0))&lt;&gt;"Da"),"Suplimentar neaprobat. ",""),"")))</f>
        <v/>
      </c>
    </row>
    <row r="1783" spans="1:11" x14ac:dyDescent="0.2">
      <c r="A1783" s="1" t="str">
        <f>IF(B1783="","",B1783&amp;"|"&amp;COUNTIF(INDEX($B:$B,5):B1783,B1783))</f>
        <v/>
      </c>
      <c r="B1783" s="20"/>
      <c r="C1783" s="20"/>
      <c r="D1783" s="21" t="str">
        <f>IF(C1783="","",IFERROR(INDEX(Deviz!$C$5:$C$204,MATCH(C1783,Deviz!$B$5:$B$204,0)),""))</f>
        <v/>
      </c>
      <c r="E1783" s="22" t="str">
        <f>IF(C1783="","",IFERROR(INDEX(Deviz!$D$5:$D$204,MATCH(C1783,Deviz!$B$5:$B$204,0)),""))</f>
        <v/>
      </c>
      <c r="F1783" s="23" t="str">
        <f>IF(C1783="","",IFERROR(INDEX(Deviz!$F$5:$F$204,MATCH(C1783,Deviz!$B$5:$B$204,0)),""))</f>
        <v/>
      </c>
      <c r="G1783" s="24"/>
      <c r="H1783" s="23" t="str">
        <f t="shared" si="27"/>
        <v/>
      </c>
      <c r="I1783" s="20"/>
      <c r="J1783" s="25"/>
      <c r="K1783" s="26" t="str">
        <f>IF(B1783="","",TRIM(IF(AND(C1783&lt;&gt;"",D1783=""),"Cod inexistent în deviz. ","")&amp;IF(N(G1783)&lt;=0,"Lipsește cantitatea. ","")&amp;IF(I1783&lt;&gt;"Da","Neconfirmat de beneficiar. ","")&amp;IF(AND(C1783&lt;&gt;"",D1783&lt;&gt;""),IF(AND(INDEX(Deviz!$H$5:$H$204,MATCH(C1783,Deviz!$B$5:$B$204,0))="Suplimentar",INDEX(Deviz!$I$5:$I$204,MATCH(C1783,Deviz!$B$5:$B$204,0))&lt;&gt;"Da"),"Suplimentar neaprobat. ",""),"")))</f>
        <v/>
      </c>
    </row>
    <row r="1784" spans="1:11" x14ac:dyDescent="0.2">
      <c r="A1784" s="1" t="str">
        <f>IF(B1784="","",B1784&amp;"|"&amp;COUNTIF(INDEX($B:$B,5):B1784,B1784))</f>
        <v/>
      </c>
      <c r="B1784" s="20"/>
      <c r="C1784" s="20"/>
      <c r="D1784" s="21" t="str">
        <f>IF(C1784="","",IFERROR(INDEX(Deviz!$C$5:$C$204,MATCH(C1784,Deviz!$B$5:$B$204,0)),""))</f>
        <v/>
      </c>
      <c r="E1784" s="22" t="str">
        <f>IF(C1784="","",IFERROR(INDEX(Deviz!$D$5:$D$204,MATCH(C1784,Deviz!$B$5:$B$204,0)),""))</f>
        <v/>
      </c>
      <c r="F1784" s="23" t="str">
        <f>IF(C1784="","",IFERROR(INDEX(Deviz!$F$5:$F$204,MATCH(C1784,Deviz!$B$5:$B$204,0)),""))</f>
        <v/>
      </c>
      <c r="G1784" s="24"/>
      <c r="H1784" s="23" t="str">
        <f t="shared" si="27"/>
        <v/>
      </c>
      <c r="I1784" s="20"/>
      <c r="J1784" s="25"/>
      <c r="K1784" s="26" t="str">
        <f>IF(B1784="","",TRIM(IF(AND(C1784&lt;&gt;"",D1784=""),"Cod inexistent în deviz. ","")&amp;IF(N(G1784)&lt;=0,"Lipsește cantitatea. ","")&amp;IF(I1784&lt;&gt;"Da","Neconfirmat de beneficiar. ","")&amp;IF(AND(C1784&lt;&gt;"",D1784&lt;&gt;""),IF(AND(INDEX(Deviz!$H$5:$H$204,MATCH(C1784,Deviz!$B$5:$B$204,0))="Suplimentar",INDEX(Deviz!$I$5:$I$204,MATCH(C1784,Deviz!$B$5:$B$204,0))&lt;&gt;"Da"),"Suplimentar neaprobat. ",""),"")))</f>
        <v/>
      </c>
    </row>
    <row r="1785" spans="1:11" x14ac:dyDescent="0.2">
      <c r="A1785" s="1" t="str">
        <f>IF(B1785="","",B1785&amp;"|"&amp;COUNTIF(INDEX($B:$B,5):B1785,B1785))</f>
        <v/>
      </c>
      <c r="B1785" s="20"/>
      <c r="C1785" s="20"/>
      <c r="D1785" s="21" t="str">
        <f>IF(C1785="","",IFERROR(INDEX(Deviz!$C$5:$C$204,MATCH(C1785,Deviz!$B$5:$B$204,0)),""))</f>
        <v/>
      </c>
      <c r="E1785" s="22" t="str">
        <f>IF(C1785="","",IFERROR(INDEX(Deviz!$D$5:$D$204,MATCH(C1785,Deviz!$B$5:$B$204,0)),""))</f>
        <v/>
      </c>
      <c r="F1785" s="23" t="str">
        <f>IF(C1785="","",IFERROR(INDEX(Deviz!$F$5:$F$204,MATCH(C1785,Deviz!$B$5:$B$204,0)),""))</f>
        <v/>
      </c>
      <c r="G1785" s="24"/>
      <c r="H1785" s="23" t="str">
        <f t="shared" si="27"/>
        <v/>
      </c>
      <c r="I1785" s="20"/>
      <c r="J1785" s="25"/>
      <c r="K1785" s="26" t="str">
        <f>IF(B1785="","",TRIM(IF(AND(C1785&lt;&gt;"",D1785=""),"Cod inexistent în deviz. ","")&amp;IF(N(G1785)&lt;=0,"Lipsește cantitatea. ","")&amp;IF(I1785&lt;&gt;"Da","Neconfirmat de beneficiar. ","")&amp;IF(AND(C1785&lt;&gt;"",D1785&lt;&gt;""),IF(AND(INDEX(Deviz!$H$5:$H$204,MATCH(C1785,Deviz!$B$5:$B$204,0))="Suplimentar",INDEX(Deviz!$I$5:$I$204,MATCH(C1785,Deviz!$B$5:$B$204,0))&lt;&gt;"Da"),"Suplimentar neaprobat. ",""),"")))</f>
        <v/>
      </c>
    </row>
    <row r="1786" spans="1:11" x14ac:dyDescent="0.2">
      <c r="A1786" s="1" t="str">
        <f>IF(B1786="","",B1786&amp;"|"&amp;COUNTIF(INDEX($B:$B,5):B1786,B1786))</f>
        <v/>
      </c>
      <c r="B1786" s="20"/>
      <c r="C1786" s="20"/>
      <c r="D1786" s="21" t="str">
        <f>IF(C1786="","",IFERROR(INDEX(Deviz!$C$5:$C$204,MATCH(C1786,Deviz!$B$5:$B$204,0)),""))</f>
        <v/>
      </c>
      <c r="E1786" s="22" t="str">
        <f>IF(C1786="","",IFERROR(INDEX(Deviz!$D$5:$D$204,MATCH(C1786,Deviz!$B$5:$B$204,0)),""))</f>
        <v/>
      </c>
      <c r="F1786" s="23" t="str">
        <f>IF(C1786="","",IFERROR(INDEX(Deviz!$F$5:$F$204,MATCH(C1786,Deviz!$B$5:$B$204,0)),""))</f>
        <v/>
      </c>
      <c r="G1786" s="24"/>
      <c r="H1786" s="23" t="str">
        <f t="shared" si="27"/>
        <v/>
      </c>
      <c r="I1786" s="20"/>
      <c r="J1786" s="25"/>
      <c r="K1786" s="26" t="str">
        <f>IF(B1786="","",TRIM(IF(AND(C1786&lt;&gt;"",D1786=""),"Cod inexistent în deviz. ","")&amp;IF(N(G1786)&lt;=0,"Lipsește cantitatea. ","")&amp;IF(I1786&lt;&gt;"Da","Neconfirmat de beneficiar. ","")&amp;IF(AND(C1786&lt;&gt;"",D1786&lt;&gt;""),IF(AND(INDEX(Deviz!$H$5:$H$204,MATCH(C1786,Deviz!$B$5:$B$204,0))="Suplimentar",INDEX(Deviz!$I$5:$I$204,MATCH(C1786,Deviz!$B$5:$B$204,0))&lt;&gt;"Da"),"Suplimentar neaprobat. ",""),"")))</f>
        <v/>
      </c>
    </row>
    <row r="1787" spans="1:11" x14ac:dyDescent="0.2">
      <c r="A1787" s="1" t="str">
        <f>IF(B1787="","",B1787&amp;"|"&amp;COUNTIF(INDEX($B:$B,5):B1787,B1787))</f>
        <v/>
      </c>
      <c r="B1787" s="20"/>
      <c r="C1787" s="20"/>
      <c r="D1787" s="21" t="str">
        <f>IF(C1787="","",IFERROR(INDEX(Deviz!$C$5:$C$204,MATCH(C1787,Deviz!$B$5:$B$204,0)),""))</f>
        <v/>
      </c>
      <c r="E1787" s="22" t="str">
        <f>IF(C1787="","",IFERROR(INDEX(Deviz!$D$5:$D$204,MATCH(C1787,Deviz!$B$5:$B$204,0)),""))</f>
        <v/>
      </c>
      <c r="F1787" s="23" t="str">
        <f>IF(C1787="","",IFERROR(INDEX(Deviz!$F$5:$F$204,MATCH(C1787,Deviz!$B$5:$B$204,0)),""))</f>
        <v/>
      </c>
      <c r="G1787" s="24"/>
      <c r="H1787" s="23" t="str">
        <f t="shared" si="27"/>
        <v/>
      </c>
      <c r="I1787" s="20"/>
      <c r="J1787" s="25"/>
      <c r="K1787" s="26" t="str">
        <f>IF(B1787="","",TRIM(IF(AND(C1787&lt;&gt;"",D1787=""),"Cod inexistent în deviz. ","")&amp;IF(N(G1787)&lt;=0,"Lipsește cantitatea. ","")&amp;IF(I1787&lt;&gt;"Da","Neconfirmat de beneficiar. ","")&amp;IF(AND(C1787&lt;&gt;"",D1787&lt;&gt;""),IF(AND(INDEX(Deviz!$H$5:$H$204,MATCH(C1787,Deviz!$B$5:$B$204,0))="Suplimentar",INDEX(Deviz!$I$5:$I$204,MATCH(C1787,Deviz!$B$5:$B$204,0))&lt;&gt;"Da"),"Suplimentar neaprobat. ",""),"")))</f>
        <v/>
      </c>
    </row>
    <row r="1788" spans="1:11" x14ac:dyDescent="0.2">
      <c r="A1788" s="1" t="str">
        <f>IF(B1788="","",B1788&amp;"|"&amp;COUNTIF(INDEX($B:$B,5):B1788,B1788))</f>
        <v/>
      </c>
      <c r="B1788" s="20"/>
      <c r="C1788" s="20"/>
      <c r="D1788" s="21" t="str">
        <f>IF(C1788="","",IFERROR(INDEX(Deviz!$C$5:$C$204,MATCH(C1788,Deviz!$B$5:$B$204,0)),""))</f>
        <v/>
      </c>
      <c r="E1788" s="22" t="str">
        <f>IF(C1788="","",IFERROR(INDEX(Deviz!$D$5:$D$204,MATCH(C1788,Deviz!$B$5:$B$204,0)),""))</f>
        <v/>
      </c>
      <c r="F1788" s="23" t="str">
        <f>IF(C1788="","",IFERROR(INDEX(Deviz!$F$5:$F$204,MATCH(C1788,Deviz!$B$5:$B$204,0)),""))</f>
        <v/>
      </c>
      <c r="G1788" s="24"/>
      <c r="H1788" s="23" t="str">
        <f t="shared" si="27"/>
        <v/>
      </c>
      <c r="I1788" s="20"/>
      <c r="J1788" s="25"/>
      <c r="K1788" s="26" t="str">
        <f>IF(B1788="","",TRIM(IF(AND(C1788&lt;&gt;"",D1788=""),"Cod inexistent în deviz. ","")&amp;IF(N(G1788)&lt;=0,"Lipsește cantitatea. ","")&amp;IF(I1788&lt;&gt;"Da","Neconfirmat de beneficiar. ","")&amp;IF(AND(C1788&lt;&gt;"",D1788&lt;&gt;""),IF(AND(INDEX(Deviz!$H$5:$H$204,MATCH(C1788,Deviz!$B$5:$B$204,0))="Suplimentar",INDEX(Deviz!$I$5:$I$204,MATCH(C1788,Deviz!$B$5:$B$204,0))&lt;&gt;"Da"),"Suplimentar neaprobat. ",""),"")))</f>
        <v/>
      </c>
    </row>
    <row r="1789" spans="1:11" x14ac:dyDescent="0.2">
      <c r="A1789" s="1" t="str">
        <f>IF(B1789="","",B1789&amp;"|"&amp;COUNTIF(INDEX($B:$B,5):B1789,B1789))</f>
        <v/>
      </c>
      <c r="B1789" s="20"/>
      <c r="C1789" s="20"/>
      <c r="D1789" s="21" t="str">
        <f>IF(C1789="","",IFERROR(INDEX(Deviz!$C$5:$C$204,MATCH(C1789,Deviz!$B$5:$B$204,0)),""))</f>
        <v/>
      </c>
      <c r="E1789" s="22" t="str">
        <f>IF(C1789="","",IFERROR(INDEX(Deviz!$D$5:$D$204,MATCH(C1789,Deviz!$B$5:$B$204,0)),""))</f>
        <v/>
      </c>
      <c r="F1789" s="23" t="str">
        <f>IF(C1789="","",IFERROR(INDEX(Deviz!$F$5:$F$204,MATCH(C1789,Deviz!$B$5:$B$204,0)),""))</f>
        <v/>
      </c>
      <c r="G1789" s="24"/>
      <c r="H1789" s="23" t="str">
        <f t="shared" si="27"/>
        <v/>
      </c>
      <c r="I1789" s="20"/>
      <c r="J1789" s="25"/>
      <c r="K1789" s="26" t="str">
        <f>IF(B1789="","",TRIM(IF(AND(C1789&lt;&gt;"",D1789=""),"Cod inexistent în deviz. ","")&amp;IF(N(G1789)&lt;=0,"Lipsește cantitatea. ","")&amp;IF(I1789&lt;&gt;"Da","Neconfirmat de beneficiar. ","")&amp;IF(AND(C1789&lt;&gt;"",D1789&lt;&gt;""),IF(AND(INDEX(Deviz!$H$5:$H$204,MATCH(C1789,Deviz!$B$5:$B$204,0))="Suplimentar",INDEX(Deviz!$I$5:$I$204,MATCH(C1789,Deviz!$B$5:$B$204,0))&lt;&gt;"Da"),"Suplimentar neaprobat. ",""),"")))</f>
        <v/>
      </c>
    </row>
    <row r="1790" spans="1:11" x14ac:dyDescent="0.2">
      <c r="A1790" s="1" t="str">
        <f>IF(B1790="","",B1790&amp;"|"&amp;COUNTIF(INDEX($B:$B,5):B1790,B1790))</f>
        <v/>
      </c>
      <c r="B1790" s="20"/>
      <c r="C1790" s="20"/>
      <c r="D1790" s="21" t="str">
        <f>IF(C1790="","",IFERROR(INDEX(Deviz!$C$5:$C$204,MATCH(C1790,Deviz!$B$5:$B$204,0)),""))</f>
        <v/>
      </c>
      <c r="E1790" s="22" t="str">
        <f>IF(C1790="","",IFERROR(INDEX(Deviz!$D$5:$D$204,MATCH(C1790,Deviz!$B$5:$B$204,0)),""))</f>
        <v/>
      </c>
      <c r="F1790" s="23" t="str">
        <f>IF(C1790="","",IFERROR(INDEX(Deviz!$F$5:$F$204,MATCH(C1790,Deviz!$B$5:$B$204,0)),""))</f>
        <v/>
      </c>
      <c r="G1790" s="24"/>
      <c r="H1790" s="23" t="str">
        <f t="shared" si="27"/>
        <v/>
      </c>
      <c r="I1790" s="20"/>
      <c r="J1790" s="25"/>
      <c r="K1790" s="26" t="str">
        <f>IF(B1790="","",TRIM(IF(AND(C1790&lt;&gt;"",D1790=""),"Cod inexistent în deviz. ","")&amp;IF(N(G1790)&lt;=0,"Lipsește cantitatea. ","")&amp;IF(I1790&lt;&gt;"Da","Neconfirmat de beneficiar. ","")&amp;IF(AND(C1790&lt;&gt;"",D1790&lt;&gt;""),IF(AND(INDEX(Deviz!$H$5:$H$204,MATCH(C1790,Deviz!$B$5:$B$204,0))="Suplimentar",INDEX(Deviz!$I$5:$I$204,MATCH(C1790,Deviz!$B$5:$B$204,0))&lt;&gt;"Da"),"Suplimentar neaprobat. ",""),"")))</f>
        <v/>
      </c>
    </row>
    <row r="1791" spans="1:11" x14ac:dyDescent="0.2">
      <c r="A1791" s="1" t="str">
        <f>IF(B1791="","",B1791&amp;"|"&amp;COUNTIF(INDEX($B:$B,5):B1791,B1791))</f>
        <v/>
      </c>
      <c r="B1791" s="20"/>
      <c r="C1791" s="20"/>
      <c r="D1791" s="21" t="str">
        <f>IF(C1791="","",IFERROR(INDEX(Deviz!$C$5:$C$204,MATCH(C1791,Deviz!$B$5:$B$204,0)),""))</f>
        <v/>
      </c>
      <c r="E1791" s="22" t="str">
        <f>IF(C1791="","",IFERROR(INDEX(Deviz!$D$5:$D$204,MATCH(C1791,Deviz!$B$5:$B$204,0)),""))</f>
        <v/>
      </c>
      <c r="F1791" s="23" t="str">
        <f>IF(C1791="","",IFERROR(INDEX(Deviz!$F$5:$F$204,MATCH(C1791,Deviz!$B$5:$B$204,0)),""))</f>
        <v/>
      </c>
      <c r="G1791" s="24"/>
      <c r="H1791" s="23" t="str">
        <f t="shared" si="27"/>
        <v/>
      </c>
      <c r="I1791" s="20"/>
      <c r="J1791" s="25"/>
      <c r="K1791" s="26" t="str">
        <f>IF(B1791="","",TRIM(IF(AND(C1791&lt;&gt;"",D1791=""),"Cod inexistent în deviz. ","")&amp;IF(N(G1791)&lt;=0,"Lipsește cantitatea. ","")&amp;IF(I1791&lt;&gt;"Da","Neconfirmat de beneficiar. ","")&amp;IF(AND(C1791&lt;&gt;"",D1791&lt;&gt;""),IF(AND(INDEX(Deviz!$H$5:$H$204,MATCH(C1791,Deviz!$B$5:$B$204,0))="Suplimentar",INDEX(Deviz!$I$5:$I$204,MATCH(C1791,Deviz!$B$5:$B$204,0))&lt;&gt;"Da"),"Suplimentar neaprobat. ",""),"")))</f>
        <v/>
      </c>
    </row>
    <row r="1792" spans="1:11" x14ac:dyDescent="0.2">
      <c r="A1792" s="1" t="str">
        <f>IF(B1792="","",B1792&amp;"|"&amp;COUNTIF(INDEX($B:$B,5):B1792,B1792))</f>
        <v/>
      </c>
      <c r="B1792" s="20"/>
      <c r="C1792" s="20"/>
      <c r="D1792" s="21" t="str">
        <f>IF(C1792="","",IFERROR(INDEX(Deviz!$C$5:$C$204,MATCH(C1792,Deviz!$B$5:$B$204,0)),""))</f>
        <v/>
      </c>
      <c r="E1792" s="22" t="str">
        <f>IF(C1792="","",IFERROR(INDEX(Deviz!$D$5:$D$204,MATCH(C1792,Deviz!$B$5:$B$204,0)),""))</f>
        <v/>
      </c>
      <c r="F1792" s="23" t="str">
        <f>IF(C1792="","",IFERROR(INDEX(Deviz!$F$5:$F$204,MATCH(C1792,Deviz!$B$5:$B$204,0)),""))</f>
        <v/>
      </c>
      <c r="G1792" s="24"/>
      <c r="H1792" s="23" t="str">
        <f t="shared" si="27"/>
        <v/>
      </c>
      <c r="I1792" s="20"/>
      <c r="J1792" s="25"/>
      <c r="K1792" s="26" t="str">
        <f>IF(B1792="","",TRIM(IF(AND(C1792&lt;&gt;"",D1792=""),"Cod inexistent în deviz. ","")&amp;IF(N(G1792)&lt;=0,"Lipsește cantitatea. ","")&amp;IF(I1792&lt;&gt;"Da","Neconfirmat de beneficiar. ","")&amp;IF(AND(C1792&lt;&gt;"",D1792&lt;&gt;""),IF(AND(INDEX(Deviz!$H$5:$H$204,MATCH(C1792,Deviz!$B$5:$B$204,0))="Suplimentar",INDEX(Deviz!$I$5:$I$204,MATCH(C1792,Deviz!$B$5:$B$204,0))&lt;&gt;"Da"),"Suplimentar neaprobat. ",""),"")))</f>
        <v/>
      </c>
    </row>
    <row r="1793" spans="1:11" x14ac:dyDescent="0.2">
      <c r="A1793" s="1" t="str">
        <f>IF(B1793="","",B1793&amp;"|"&amp;COUNTIF(INDEX($B:$B,5):B1793,B1793))</f>
        <v/>
      </c>
      <c r="B1793" s="20"/>
      <c r="C1793" s="20"/>
      <c r="D1793" s="21" t="str">
        <f>IF(C1793="","",IFERROR(INDEX(Deviz!$C$5:$C$204,MATCH(C1793,Deviz!$B$5:$B$204,0)),""))</f>
        <v/>
      </c>
      <c r="E1793" s="22" t="str">
        <f>IF(C1793="","",IFERROR(INDEX(Deviz!$D$5:$D$204,MATCH(C1793,Deviz!$B$5:$B$204,0)),""))</f>
        <v/>
      </c>
      <c r="F1793" s="23" t="str">
        <f>IF(C1793="","",IFERROR(INDEX(Deviz!$F$5:$F$204,MATCH(C1793,Deviz!$B$5:$B$204,0)),""))</f>
        <v/>
      </c>
      <c r="G1793" s="24"/>
      <c r="H1793" s="23" t="str">
        <f t="shared" si="27"/>
        <v/>
      </c>
      <c r="I1793" s="20"/>
      <c r="J1793" s="25"/>
      <c r="K1793" s="26" t="str">
        <f>IF(B1793="","",TRIM(IF(AND(C1793&lt;&gt;"",D1793=""),"Cod inexistent în deviz. ","")&amp;IF(N(G1793)&lt;=0,"Lipsește cantitatea. ","")&amp;IF(I1793&lt;&gt;"Da","Neconfirmat de beneficiar. ","")&amp;IF(AND(C1793&lt;&gt;"",D1793&lt;&gt;""),IF(AND(INDEX(Deviz!$H$5:$H$204,MATCH(C1793,Deviz!$B$5:$B$204,0))="Suplimentar",INDEX(Deviz!$I$5:$I$204,MATCH(C1793,Deviz!$B$5:$B$204,0))&lt;&gt;"Da"),"Suplimentar neaprobat. ",""),"")))</f>
        <v/>
      </c>
    </row>
    <row r="1794" spans="1:11" x14ac:dyDescent="0.2">
      <c r="A1794" s="1" t="str">
        <f>IF(B1794="","",B1794&amp;"|"&amp;COUNTIF(INDEX($B:$B,5):B1794,B1794))</f>
        <v/>
      </c>
      <c r="B1794" s="20"/>
      <c r="C1794" s="20"/>
      <c r="D1794" s="21" t="str">
        <f>IF(C1794="","",IFERROR(INDEX(Deviz!$C$5:$C$204,MATCH(C1794,Deviz!$B$5:$B$204,0)),""))</f>
        <v/>
      </c>
      <c r="E1794" s="22" t="str">
        <f>IF(C1794="","",IFERROR(INDEX(Deviz!$D$5:$D$204,MATCH(C1794,Deviz!$B$5:$B$204,0)),""))</f>
        <v/>
      </c>
      <c r="F1794" s="23" t="str">
        <f>IF(C1794="","",IFERROR(INDEX(Deviz!$F$5:$F$204,MATCH(C1794,Deviz!$B$5:$B$204,0)),""))</f>
        <v/>
      </c>
      <c r="G1794" s="24"/>
      <c r="H1794" s="23" t="str">
        <f t="shared" si="27"/>
        <v/>
      </c>
      <c r="I1794" s="20"/>
      <c r="J1794" s="25"/>
      <c r="K1794" s="26" t="str">
        <f>IF(B1794="","",TRIM(IF(AND(C1794&lt;&gt;"",D1794=""),"Cod inexistent în deviz. ","")&amp;IF(N(G1794)&lt;=0,"Lipsește cantitatea. ","")&amp;IF(I1794&lt;&gt;"Da","Neconfirmat de beneficiar. ","")&amp;IF(AND(C1794&lt;&gt;"",D1794&lt;&gt;""),IF(AND(INDEX(Deviz!$H$5:$H$204,MATCH(C1794,Deviz!$B$5:$B$204,0))="Suplimentar",INDEX(Deviz!$I$5:$I$204,MATCH(C1794,Deviz!$B$5:$B$204,0))&lt;&gt;"Da"),"Suplimentar neaprobat. ",""),"")))</f>
        <v/>
      </c>
    </row>
    <row r="1795" spans="1:11" x14ac:dyDescent="0.2">
      <c r="A1795" s="1" t="str">
        <f>IF(B1795="","",B1795&amp;"|"&amp;COUNTIF(INDEX($B:$B,5):B1795,B1795))</f>
        <v/>
      </c>
      <c r="B1795" s="20"/>
      <c r="C1795" s="20"/>
      <c r="D1795" s="21" t="str">
        <f>IF(C1795="","",IFERROR(INDEX(Deviz!$C$5:$C$204,MATCH(C1795,Deviz!$B$5:$B$204,0)),""))</f>
        <v/>
      </c>
      <c r="E1795" s="22" t="str">
        <f>IF(C1795="","",IFERROR(INDEX(Deviz!$D$5:$D$204,MATCH(C1795,Deviz!$B$5:$B$204,0)),""))</f>
        <v/>
      </c>
      <c r="F1795" s="23" t="str">
        <f>IF(C1795="","",IFERROR(INDEX(Deviz!$F$5:$F$204,MATCH(C1795,Deviz!$B$5:$B$204,0)),""))</f>
        <v/>
      </c>
      <c r="G1795" s="24"/>
      <c r="H1795" s="23" t="str">
        <f t="shared" si="27"/>
        <v/>
      </c>
      <c r="I1795" s="20"/>
      <c r="J1795" s="25"/>
      <c r="K1795" s="26" t="str">
        <f>IF(B1795="","",TRIM(IF(AND(C1795&lt;&gt;"",D1795=""),"Cod inexistent în deviz. ","")&amp;IF(N(G1795)&lt;=0,"Lipsește cantitatea. ","")&amp;IF(I1795&lt;&gt;"Da","Neconfirmat de beneficiar. ","")&amp;IF(AND(C1795&lt;&gt;"",D1795&lt;&gt;""),IF(AND(INDEX(Deviz!$H$5:$H$204,MATCH(C1795,Deviz!$B$5:$B$204,0))="Suplimentar",INDEX(Deviz!$I$5:$I$204,MATCH(C1795,Deviz!$B$5:$B$204,0))&lt;&gt;"Da"),"Suplimentar neaprobat. ",""),"")))</f>
        <v/>
      </c>
    </row>
    <row r="1796" spans="1:11" x14ac:dyDescent="0.2">
      <c r="A1796" s="1" t="str">
        <f>IF(B1796="","",B1796&amp;"|"&amp;COUNTIF(INDEX($B:$B,5):B1796,B1796))</f>
        <v/>
      </c>
      <c r="B1796" s="20"/>
      <c r="C1796" s="20"/>
      <c r="D1796" s="21" t="str">
        <f>IF(C1796="","",IFERROR(INDEX(Deviz!$C$5:$C$204,MATCH(C1796,Deviz!$B$5:$B$204,0)),""))</f>
        <v/>
      </c>
      <c r="E1796" s="22" t="str">
        <f>IF(C1796="","",IFERROR(INDEX(Deviz!$D$5:$D$204,MATCH(C1796,Deviz!$B$5:$B$204,0)),""))</f>
        <v/>
      </c>
      <c r="F1796" s="23" t="str">
        <f>IF(C1796="","",IFERROR(INDEX(Deviz!$F$5:$F$204,MATCH(C1796,Deviz!$B$5:$B$204,0)),""))</f>
        <v/>
      </c>
      <c r="G1796" s="24"/>
      <c r="H1796" s="23" t="str">
        <f t="shared" si="27"/>
        <v/>
      </c>
      <c r="I1796" s="20"/>
      <c r="J1796" s="25"/>
      <c r="K1796" s="26" t="str">
        <f>IF(B1796="","",TRIM(IF(AND(C1796&lt;&gt;"",D1796=""),"Cod inexistent în deviz. ","")&amp;IF(N(G1796)&lt;=0,"Lipsește cantitatea. ","")&amp;IF(I1796&lt;&gt;"Da","Neconfirmat de beneficiar. ","")&amp;IF(AND(C1796&lt;&gt;"",D1796&lt;&gt;""),IF(AND(INDEX(Deviz!$H$5:$H$204,MATCH(C1796,Deviz!$B$5:$B$204,0))="Suplimentar",INDEX(Deviz!$I$5:$I$204,MATCH(C1796,Deviz!$B$5:$B$204,0))&lt;&gt;"Da"),"Suplimentar neaprobat. ",""),"")))</f>
        <v/>
      </c>
    </row>
    <row r="1797" spans="1:11" x14ac:dyDescent="0.2">
      <c r="A1797" s="1" t="str">
        <f>IF(B1797="","",B1797&amp;"|"&amp;COUNTIF(INDEX($B:$B,5):B1797,B1797))</f>
        <v/>
      </c>
      <c r="B1797" s="20"/>
      <c r="C1797" s="20"/>
      <c r="D1797" s="21" t="str">
        <f>IF(C1797="","",IFERROR(INDEX(Deviz!$C$5:$C$204,MATCH(C1797,Deviz!$B$5:$B$204,0)),""))</f>
        <v/>
      </c>
      <c r="E1797" s="22" t="str">
        <f>IF(C1797="","",IFERROR(INDEX(Deviz!$D$5:$D$204,MATCH(C1797,Deviz!$B$5:$B$204,0)),""))</f>
        <v/>
      </c>
      <c r="F1797" s="23" t="str">
        <f>IF(C1797="","",IFERROR(INDEX(Deviz!$F$5:$F$204,MATCH(C1797,Deviz!$B$5:$B$204,0)),""))</f>
        <v/>
      </c>
      <c r="G1797" s="24"/>
      <c r="H1797" s="23" t="str">
        <f t="shared" ref="H1797:H1860" si="28">IF(OR(N(F1797)=0,N(G1797)=0),"",ROUND(F1797*G1797,2))</f>
        <v/>
      </c>
      <c r="I1797" s="20"/>
      <c r="J1797" s="25"/>
      <c r="K1797" s="26" t="str">
        <f>IF(B1797="","",TRIM(IF(AND(C1797&lt;&gt;"",D1797=""),"Cod inexistent în deviz. ","")&amp;IF(N(G1797)&lt;=0,"Lipsește cantitatea. ","")&amp;IF(I1797&lt;&gt;"Da","Neconfirmat de beneficiar. ","")&amp;IF(AND(C1797&lt;&gt;"",D1797&lt;&gt;""),IF(AND(INDEX(Deviz!$H$5:$H$204,MATCH(C1797,Deviz!$B$5:$B$204,0))="Suplimentar",INDEX(Deviz!$I$5:$I$204,MATCH(C1797,Deviz!$B$5:$B$204,0))&lt;&gt;"Da"),"Suplimentar neaprobat. ",""),"")))</f>
        <v/>
      </c>
    </row>
    <row r="1798" spans="1:11" x14ac:dyDescent="0.2">
      <c r="A1798" s="1" t="str">
        <f>IF(B1798="","",B1798&amp;"|"&amp;COUNTIF(INDEX($B:$B,5):B1798,B1798))</f>
        <v/>
      </c>
      <c r="B1798" s="20"/>
      <c r="C1798" s="20"/>
      <c r="D1798" s="21" t="str">
        <f>IF(C1798="","",IFERROR(INDEX(Deviz!$C$5:$C$204,MATCH(C1798,Deviz!$B$5:$B$204,0)),""))</f>
        <v/>
      </c>
      <c r="E1798" s="22" t="str">
        <f>IF(C1798="","",IFERROR(INDEX(Deviz!$D$5:$D$204,MATCH(C1798,Deviz!$B$5:$B$204,0)),""))</f>
        <v/>
      </c>
      <c r="F1798" s="23" t="str">
        <f>IF(C1798="","",IFERROR(INDEX(Deviz!$F$5:$F$204,MATCH(C1798,Deviz!$B$5:$B$204,0)),""))</f>
        <v/>
      </c>
      <c r="G1798" s="24"/>
      <c r="H1798" s="23" t="str">
        <f t="shared" si="28"/>
        <v/>
      </c>
      <c r="I1798" s="20"/>
      <c r="J1798" s="25"/>
      <c r="K1798" s="26" t="str">
        <f>IF(B1798="","",TRIM(IF(AND(C1798&lt;&gt;"",D1798=""),"Cod inexistent în deviz. ","")&amp;IF(N(G1798)&lt;=0,"Lipsește cantitatea. ","")&amp;IF(I1798&lt;&gt;"Da","Neconfirmat de beneficiar. ","")&amp;IF(AND(C1798&lt;&gt;"",D1798&lt;&gt;""),IF(AND(INDEX(Deviz!$H$5:$H$204,MATCH(C1798,Deviz!$B$5:$B$204,0))="Suplimentar",INDEX(Deviz!$I$5:$I$204,MATCH(C1798,Deviz!$B$5:$B$204,0))&lt;&gt;"Da"),"Suplimentar neaprobat. ",""),"")))</f>
        <v/>
      </c>
    </row>
    <row r="1799" spans="1:11" x14ac:dyDescent="0.2">
      <c r="A1799" s="1" t="str">
        <f>IF(B1799="","",B1799&amp;"|"&amp;COUNTIF(INDEX($B:$B,5):B1799,B1799))</f>
        <v/>
      </c>
      <c r="B1799" s="20"/>
      <c r="C1799" s="20"/>
      <c r="D1799" s="21" t="str">
        <f>IF(C1799="","",IFERROR(INDEX(Deviz!$C$5:$C$204,MATCH(C1799,Deviz!$B$5:$B$204,0)),""))</f>
        <v/>
      </c>
      <c r="E1799" s="22" t="str">
        <f>IF(C1799="","",IFERROR(INDEX(Deviz!$D$5:$D$204,MATCH(C1799,Deviz!$B$5:$B$204,0)),""))</f>
        <v/>
      </c>
      <c r="F1799" s="23" t="str">
        <f>IF(C1799="","",IFERROR(INDEX(Deviz!$F$5:$F$204,MATCH(C1799,Deviz!$B$5:$B$204,0)),""))</f>
        <v/>
      </c>
      <c r="G1799" s="24"/>
      <c r="H1799" s="23" t="str">
        <f t="shared" si="28"/>
        <v/>
      </c>
      <c r="I1799" s="20"/>
      <c r="J1799" s="25"/>
      <c r="K1799" s="26" t="str">
        <f>IF(B1799="","",TRIM(IF(AND(C1799&lt;&gt;"",D1799=""),"Cod inexistent în deviz. ","")&amp;IF(N(G1799)&lt;=0,"Lipsește cantitatea. ","")&amp;IF(I1799&lt;&gt;"Da","Neconfirmat de beneficiar. ","")&amp;IF(AND(C1799&lt;&gt;"",D1799&lt;&gt;""),IF(AND(INDEX(Deviz!$H$5:$H$204,MATCH(C1799,Deviz!$B$5:$B$204,0))="Suplimentar",INDEX(Deviz!$I$5:$I$204,MATCH(C1799,Deviz!$B$5:$B$204,0))&lt;&gt;"Da"),"Suplimentar neaprobat. ",""),"")))</f>
        <v/>
      </c>
    </row>
    <row r="1800" spans="1:11" x14ac:dyDescent="0.2">
      <c r="A1800" s="1" t="str">
        <f>IF(B1800="","",B1800&amp;"|"&amp;COUNTIF(INDEX($B:$B,5):B1800,B1800))</f>
        <v/>
      </c>
      <c r="B1800" s="20"/>
      <c r="C1800" s="20"/>
      <c r="D1800" s="21" t="str">
        <f>IF(C1800="","",IFERROR(INDEX(Deviz!$C$5:$C$204,MATCH(C1800,Deviz!$B$5:$B$204,0)),""))</f>
        <v/>
      </c>
      <c r="E1800" s="22" t="str">
        <f>IF(C1800="","",IFERROR(INDEX(Deviz!$D$5:$D$204,MATCH(C1800,Deviz!$B$5:$B$204,0)),""))</f>
        <v/>
      </c>
      <c r="F1800" s="23" t="str">
        <f>IF(C1800="","",IFERROR(INDEX(Deviz!$F$5:$F$204,MATCH(C1800,Deviz!$B$5:$B$204,0)),""))</f>
        <v/>
      </c>
      <c r="G1800" s="24"/>
      <c r="H1800" s="23" t="str">
        <f t="shared" si="28"/>
        <v/>
      </c>
      <c r="I1800" s="20"/>
      <c r="J1800" s="25"/>
      <c r="K1800" s="26" t="str">
        <f>IF(B1800="","",TRIM(IF(AND(C1800&lt;&gt;"",D1800=""),"Cod inexistent în deviz. ","")&amp;IF(N(G1800)&lt;=0,"Lipsește cantitatea. ","")&amp;IF(I1800&lt;&gt;"Da","Neconfirmat de beneficiar. ","")&amp;IF(AND(C1800&lt;&gt;"",D1800&lt;&gt;""),IF(AND(INDEX(Deviz!$H$5:$H$204,MATCH(C1800,Deviz!$B$5:$B$204,0))="Suplimentar",INDEX(Deviz!$I$5:$I$204,MATCH(C1800,Deviz!$B$5:$B$204,0))&lt;&gt;"Da"),"Suplimentar neaprobat. ",""),"")))</f>
        <v/>
      </c>
    </row>
    <row r="1801" spans="1:11" x14ac:dyDescent="0.2">
      <c r="A1801" s="1" t="str">
        <f>IF(B1801="","",B1801&amp;"|"&amp;COUNTIF(INDEX($B:$B,5):B1801,B1801))</f>
        <v/>
      </c>
      <c r="B1801" s="20"/>
      <c r="C1801" s="20"/>
      <c r="D1801" s="21" t="str">
        <f>IF(C1801="","",IFERROR(INDEX(Deviz!$C$5:$C$204,MATCH(C1801,Deviz!$B$5:$B$204,0)),""))</f>
        <v/>
      </c>
      <c r="E1801" s="22" t="str">
        <f>IF(C1801="","",IFERROR(INDEX(Deviz!$D$5:$D$204,MATCH(C1801,Deviz!$B$5:$B$204,0)),""))</f>
        <v/>
      </c>
      <c r="F1801" s="23" t="str">
        <f>IF(C1801="","",IFERROR(INDEX(Deviz!$F$5:$F$204,MATCH(C1801,Deviz!$B$5:$B$204,0)),""))</f>
        <v/>
      </c>
      <c r="G1801" s="24"/>
      <c r="H1801" s="23" t="str">
        <f t="shared" si="28"/>
        <v/>
      </c>
      <c r="I1801" s="20"/>
      <c r="J1801" s="25"/>
      <c r="K1801" s="26" t="str">
        <f>IF(B1801="","",TRIM(IF(AND(C1801&lt;&gt;"",D1801=""),"Cod inexistent în deviz. ","")&amp;IF(N(G1801)&lt;=0,"Lipsește cantitatea. ","")&amp;IF(I1801&lt;&gt;"Da","Neconfirmat de beneficiar. ","")&amp;IF(AND(C1801&lt;&gt;"",D1801&lt;&gt;""),IF(AND(INDEX(Deviz!$H$5:$H$204,MATCH(C1801,Deviz!$B$5:$B$204,0))="Suplimentar",INDEX(Deviz!$I$5:$I$204,MATCH(C1801,Deviz!$B$5:$B$204,0))&lt;&gt;"Da"),"Suplimentar neaprobat. ",""),"")))</f>
        <v/>
      </c>
    </row>
    <row r="1802" spans="1:11" x14ac:dyDescent="0.2">
      <c r="A1802" s="1" t="str">
        <f>IF(B1802="","",B1802&amp;"|"&amp;COUNTIF(INDEX($B:$B,5):B1802,B1802))</f>
        <v/>
      </c>
      <c r="B1802" s="20"/>
      <c r="C1802" s="20"/>
      <c r="D1802" s="21" t="str">
        <f>IF(C1802="","",IFERROR(INDEX(Deviz!$C$5:$C$204,MATCH(C1802,Deviz!$B$5:$B$204,0)),""))</f>
        <v/>
      </c>
      <c r="E1802" s="22" t="str">
        <f>IF(C1802="","",IFERROR(INDEX(Deviz!$D$5:$D$204,MATCH(C1802,Deviz!$B$5:$B$204,0)),""))</f>
        <v/>
      </c>
      <c r="F1802" s="23" t="str">
        <f>IF(C1802="","",IFERROR(INDEX(Deviz!$F$5:$F$204,MATCH(C1802,Deviz!$B$5:$B$204,0)),""))</f>
        <v/>
      </c>
      <c r="G1802" s="24"/>
      <c r="H1802" s="23" t="str">
        <f t="shared" si="28"/>
        <v/>
      </c>
      <c r="I1802" s="20"/>
      <c r="J1802" s="25"/>
      <c r="K1802" s="26" t="str">
        <f>IF(B1802="","",TRIM(IF(AND(C1802&lt;&gt;"",D1802=""),"Cod inexistent în deviz. ","")&amp;IF(N(G1802)&lt;=0,"Lipsește cantitatea. ","")&amp;IF(I1802&lt;&gt;"Da","Neconfirmat de beneficiar. ","")&amp;IF(AND(C1802&lt;&gt;"",D1802&lt;&gt;""),IF(AND(INDEX(Deviz!$H$5:$H$204,MATCH(C1802,Deviz!$B$5:$B$204,0))="Suplimentar",INDEX(Deviz!$I$5:$I$204,MATCH(C1802,Deviz!$B$5:$B$204,0))&lt;&gt;"Da"),"Suplimentar neaprobat. ",""),"")))</f>
        <v/>
      </c>
    </row>
    <row r="1803" spans="1:11" x14ac:dyDescent="0.2">
      <c r="A1803" s="1" t="str">
        <f>IF(B1803="","",B1803&amp;"|"&amp;COUNTIF(INDEX($B:$B,5):B1803,B1803))</f>
        <v/>
      </c>
      <c r="B1803" s="20"/>
      <c r="C1803" s="20"/>
      <c r="D1803" s="21" t="str">
        <f>IF(C1803="","",IFERROR(INDEX(Deviz!$C$5:$C$204,MATCH(C1803,Deviz!$B$5:$B$204,0)),""))</f>
        <v/>
      </c>
      <c r="E1803" s="22" t="str">
        <f>IF(C1803="","",IFERROR(INDEX(Deviz!$D$5:$D$204,MATCH(C1803,Deviz!$B$5:$B$204,0)),""))</f>
        <v/>
      </c>
      <c r="F1803" s="23" t="str">
        <f>IF(C1803="","",IFERROR(INDEX(Deviz!$F$5:$F$204,MATCH(C1803,Deviz!$B$5:$B$204,0)),""))</f>
        <v/>
      </c>
      <c r="G1803" s="24"/>
      <c r="H1803" s="23" t="str">
        <f t="shared" si="28"/>
        <v/>
      </c>
      <c r="I1803" s="20"/>
      <c r="J1803" s="25"/>
      <c r="K1803" s="26" t="str">
        <f>IF(B1803="","",TRIM(IF(AND(C1803&lt;&gt;"",D1803=""),"Cod inexistent în deviz. ","")&amp;IF(N(G1803)&lt;=0,"Lipsește cantitatea. ","")&amp;IF(I1803&lt;&gt;"Da","Neconfirmat de beneficiar. ","")&amp;IF(AND(C1803&lt;&gt;"",D1803&lt;&gt;""),IF(AND(INDEX(Deviz!$H$5:$H$204,MATCH(C1803,Deviz!$B$5:$B$204,0))="Suplimentar",INDEX(Deviz!$I$5:$I$204,MATCH(C1803,Deviz!$B$5:$B$204,0))&lt;&gt;"Da"),"Suplimentar neaprobat. ",""),"")))</f>
        <v/>
      </c>
    </row>
    <row r="1804" spans="1:11" x14ac:dyDescent="0.2">
      <c r="A1804" s="1" t="str">
        <f>IF(B1804="","",B1804&amp;"|"&amp;COUNTIF(INDEX($B:$B,5):B1804,B1804))</f>
        <v/>
      </c>
      <c r="B1804" s="20"/>
      <c r="C1804" s="20"/>
      <c r="D1804" s="21" t="str">
        <f>IF(C1804="","",IFERROR(INDEX(Deviz!$C$5:$C$204,MATCH(C1804,Deviz!$B$5:$B$204,0)),""))</f>
        <v/>
      </c>
      <c r="E1804" s="22" t="str">
        <f>IF(C1804="","",IFERROR(INDEX(Deviz!$D$5:$D$204,MATCH(C1804,Deviz!$B$5:$B$204,0)),""))</f>
        <v/>
      </c>
      <c r="F1804" s="23" t="str">
        <f>IF(C1804="","",IFERROR(INDEX(Deviz!$F$5:$F$204,MATCH(C1804,Deviz!$B$5:$B$204,0)),""))</f>
        <v/>
      </c>
      <c r="G1804" s="24"/>
      <c r="H1804" s="23" t="str">
        <f t="shared" si="28"/>
        <v/>
      </c>
      <c r="I1804" s="20"/>
      <c r="J1804" s="25"/>
      <c r="K1804" s="26" t="str">
        <f>IF(B1804="","",TRIM(IF(AND(C1804&lt;&gt;"",D1804=""),"Cod inexistent în deviz. ","")&amp;IF(N(G1804)&lt;=0,"Lipsește cantitatea. ","")&amp;IF(I1804&lt;&gt;"Da","Neconfirmat de beneficiar. ","")&amp;IF(AND(C1804&lt;&gt;"",D1804&lt;&gt;""),IF(AND(INDEX(Deviz!$H$5:$H$204,MATCH(C1804,Deviz!$B$5:$B$204,0))="Suplimentar",INDEX(Deviz!$I$5:$I$204,MATCH(C1804,Deviz!$B$5:$B$204,0))&lt;&gt;"Da"),"Suplimentar neaprobat. ",""),"")))</f>
        <v/>
      </c>
    </row>
    <row r="1805" spans="1:11" x14ac:dyDescent="0.2">
      <c r="A1805" s="1" t="str">
        <f>IF(B1805="","",B1805&amp;"|"&amp;COUNTIF(INDEX($B:$B,5):B1805,B1805))</f>
        <v/>
      </c>
      <c r="B1805" s="20"/>
      <c r="C1805" s="20"/>
      <c r="D1805" s="21" t="str">
        <f>IF(C1805="","",IFERROR(INDEX(Deviz!$C$5:$C$204,MATCH(C1805,Deviz!$B$5:$B$204,0)),""))</f>
        <v/>
      </c>
      <c r="E1805" s="22" t="str">
        <f>IF(C1805="","",IFERROR(INDEX(Deviz!$D$5:$D$204,MATCH(C1805,Deviz!$B$5:$B$204,0)),""))</f>
        <v/>
      </c>
      <c r="F1805" s="23" t="str">
        <f>IF(C1805="","",IFERROR(INDEX(Deviz!$F$5:$F$204,MATCH(C1805,Deviz!$B$5:$B$204,0)),""))</f>
        <v/>
      </c>
      <c r="G1805" s="24"/>
      <c r="H1805" s="23" t="str">
        <f t="shared" si="28"/>
        <v/>
      </c>
      <c r="I1805" s="20"/>
      <c r="J1805" s="25"/>
      <c r="K1805" s="26" t="str">
        <f>IF(B1805="","",TRIM(IF(AND(C1805&lt;&gt;"",D1805=""),"Cod inexistent în deviz. ","")&amp;IF(N(G1805)&lt;=0,"Lipsește cantitatea. ","")&amp;IF(I1805&lt;&gt;"Da","Neconfirmat de beneficiar. ","")&amp;IF(AND(C1805&lt;&gt;"",D1805&lt;&gt;""),IF(AND(INDEX(Deviz!$H$5:$H$204,MATCH(C1805,Deviz!$B$5:$B$204,0))="Suplimentar",INDEX(Deviz!$I$5:$I$204,MATCH(C1805,Deviz!$B$5:$B$204,0))&lt;&gt;"Da"),"Suplimentar neaprobat. ",""),"")))</f>
        <v/>
      </c>
    </row>
    <row r="1806" spans="1:11" x14ac:dyDescent="0.2">
      <c r="A1806" s="1" t="str">
        <f>IF(B1806="","",B1806&amp;"|"&amp;COUNTIF(INDEX($B:$B,5):B1806,B1806))</f>
        <v/>
      </c>
      <c r="B1806" s="20"/>
      <c r="C1806" s="20"/>
      <c r="D1806" s="21" t="str">
        <f>IF(C1806="","",IFERROR(INDEX(Deviz!$C$5:$C$204,MATCH(C1806,Deviz!$B$5:$B$204,0)),""))</f>
        <v/>
      </c>
      <c r="E1806" s="22" t="str">
        <f>IF(C1806="","",IFERROR(INDEX(Deviz!$D$5:$D$204,MATCH(C1806,Deviz!$B$5:$B$204,0)),""))</f>
        <v/>
      </c>
      <c r="F1806" s="23" t="str">
        <f>IF(C1806="","",IFERROR(INDEX(Deviz!$F$5:$F$204,MATCH(C1806,Deviz!$B$5:$B$204,0)),""))</f>
        <v/>
      </c>
      <c r="G1806" s="24"/>
      <c r="H1806" s="23" t="str">
        <f t="shared" si="28"/>
        <v/>
      </c>
      <c r="I1806" s="20"/>
      <c r="J1806" s="25"/>
      <c r="K1806" s="26" t="str">
        <f>IF(B1806="","",TRIM(IF(AND(C1806&lt;&gt;"",D1806=""),"Cod inexistent în deviz. ","")&amp;IF(N(G1806)&lt;=0,"Lipsește cantitatea. ","")&amp;IF(I1806&lt;&gt;"Da","Neconfirmat de beneficiar. ","")&amp;IF(AND(C1806&lt;&gt;"",D1806&lt;&gt;""),IF(AND(INDEX(Deviz!$H$5:$H$204,MATCH(C1806,Deviz!$B$5:$B$204,0))="Suplimentar",INDEX(Deviz!$I$5:$I$204,MATCH(C1806,Deviz!$B$5:$B$204,0))&lt;&gt;"Da"),"Suplimentar neaprobat. ",""),"")))</f>
        <v/>
      </c>
    </row>
    <row r="1807" spans="1:11" x14ac:dyDescent="0.2">
      <c r="A1807" s="1" t="str">
        <f>IF(B1807="","",B1807&amp;"|"&amp;COUNTIF(INDEX($B:$B,5):B1807,B1807))</f>
        <v/>
      </c>
      <c r="B1807" s="20"/>
      <c r="C1807" s="20"/>
      <c r="D1807" s="21" t="str">
        <f>IF(C1807="","",IFERROR(INDEX(Deviz!$C$5:$C$204,MATCH(C1807,Deviz!$B$5:$B$204,0)),""))</f>
        <v/>
      </c>
      <c r="E1807" s="22" t="str">
        <f>IF(C1807="","",IFERROR(INDEX(Deviz!$D$5:$D$204,MATCH(C1807,Deviz!$B$5:$B$204,0)),""))</f>
        <v/>
      </c>
      <c r="F1807" s="23" t="str">
        <f>IF(C1807="","",IFERROR(INDEX(Deviz!$F$5:$F$204,MATCH(C1807,Deviz!$B$5:$B$204,0)),""))</f>
        <v/>
      </c>
      <c r="G1807" s="24"/>
      <c r="H1807" s="23" t="str">
        <f t="shared" si="28"/>
        <v/>
      </c>
      <c r="I1807" s="20"/>
      <c r="J1807" s="25"/>
      <c r="K1807" s="26" t="str">
        <f>IF(B1807="","",TRIM(IF(AND(C1807&lt;&gt;"",D1807=""),"Cod inexistent în deviz. ","")&amp;IF(N(G1807)&lt;=0,"Lipsește cantitatea. ","")&amp;IF(I1807&lt;&gt;"Da","Neconfirmat de beneficiar. ","")&amp;IF(AND(C1807&lt;&gt;"",D1807&lt;&gt;""),IF(AND(INDEX(Deviz!$H$5:$H$204,MATCH(C1807,Deviz!$B$5:$B$204,0))="Suplimentar",INDEX(Deviz!$I$5:$I$204,MATCH(C1807,Deviz!$B$5:$B$204,0))&lt;&gt;"Da"),"Suplimentar neaprobat. ",""),"")))</f>
        <v/>
      </c>
    </row>
    <row r="1808" spans="1:11" x14ac:dyDescent="0.2">
      <c r="A1808" s="1" t="str">
        <f>IF(B1808="","",B1808&amp;"|"&amp;COUNTIF(INDEX($B:$B,5):B1808,B1808))</f>
        <v/>
      </c>
      <c r="B1808" s="20"/>
      <c r="C1808" s="20"/>
      <c r="D1808" s="21" t="str">
        <f>IF(C1808="","",IFERROR(INDEX(Deviz!$C$5:$C$204,MATCH(C1808,Deviz!$B$5:$B$204,0)),""))</f>
        <v/>
      </c>
      <c r="E1808" s="22" t="str">
        <f>IF(C1808="","",IFERROR(INDEX(Deviz!$D$5:$D$204,MATCH(C1808,Deviz!$B$5:$B$204,0)),""))</f>
        <v/>
      </c>
      <c r="F1808" s="23" t="str">
        <f>IF(C1808="","",IFERROR(INDEX(Deviz!$F$5:$F$204,MATCH(C1808,Deviz!$B$5:$B$204,0)),""))</f>
        <v/>
      </c>
      <c r="G1808" s="24"/>
      <c r="H1808" s="23" t="str">
        <f t="shared" si="28"/>
        <v/>
      </c>
      <c r="I1808" s="20"/>
      <c r="J1808" s="25"/>
      <c r="K1808" s="26" t="str">
        <f>IF(B1808="","",TRIM(IF(AND(C1808&lt;&gt;"",D1808=""),"Cod inexistent în deviz. ","")&amp;IF(N(G1808)&lt;=0,"Lipsește cantitatea. ","")&amp;IF(I1808&lt;&gt;"Da","Neconfirmat de beneficiar. ","")&amp;IF(AND(C1808&lt;&gt;"",D1808&lt;&gt;""),IF(AND(INDEX(Deviz!$H$5:$H$204,MATCH(C1808,Deviz!$B$5:$B$204,0))="Suplimentar",INDEX(Deviz!$I$5:$I$204,MATCH(C1808,Deviz!$B$5:$B$204,0))&lt;&gt;"Da"),"Suplimentar neaprobat. ",""),"")))</f>
        <v/>
      </c>
    </row>
    <row r="1809" spans="1:11" x14ac:dyDescent="0.2">
      <c r="A1809" s="1" t="str">
        <f>IF(B1809="","",B1809&amp;"|"&amp;COUNTIF(INDEX($B:$B,5):B1809,B1809))</f>
        <v/>
      </c>
      <c r="B1809" s="20"/>
      <c r="C1809" s="20"/>
      <c r="D1809" s="21" t="str">
        <f>IF(C1809="","",IFERROR(INDEX(Deviz!$C$5:$C$204,MATCH(C1809,Deviz!$B$5:$B$204,0)),""))</f>
        <v/>
      </c>
      <c r="E1809" s="22" t="str">
        <f>IF(C1809="","",IFERROR(INDEX(Deviz!$D$5:$D$204,MATCH(C1809,Deviz!$B$5:$B$204,0)),""))</f>
        <v/>
      </c>
      <c r="F1809" s="23" t="str">
        <f>IF(C1809="","",IFERROR(INDEX(Deviz!$F$5:$F$204,MATCH(C1809,Deviz!$B$5:$B$204,0)),""))</f>
        <v/>
      </c>
      <c r="G1809" s="24"/>
      <c r="H1809" s="23" t="str">
        <f t="shared" si="28"/>
        <v/>
      </c>
      <c r="I1809" s="20"/>
      <c r="J1809" s="25"/>
      <c r="K1809" s="26" t="str">
        <f>IF(B1809="","",TRIM(IF(AND(C1809&lt;&gt;"",D1809=""),"Cod inexistent în deviz. ","")&amp;IF(N(G1809)&lt;=0,"Lipsește cantitatea. ","")&amp;IF(I1809&lt;&gt;"Da","Neconfirmat de beneficiar. ","")&amp;IF(AND(C1809&lt;&gt;"",D1809&lt;&gt;""),IF(AND(INDEX(Deviz!$H$5:$H$204,MATCH(C1809,Deviz!$B$5:$B$204,0))="Suplimentar",INDEX(Deviz!$I$5:$I$204,MATCH(C1809,Deviz!$B$5:$B$204,0))&lt;&gt;"Da"),"Suplimentar neaprobat. ",""),"")))</f>
        <v/>
      </c>
    </row>
    <row r="1810" spans="1:11" x14ac:dyDescent="0.2">
      <c r="A1810" s="1" t="str">
        <f>IF(B1810="","",B1810&amp;"|"&amp;COUNTIF(INDEX($B:$B,5):B1810,B1810))</f>
        <v/>
      </c>
      <c r="B1810" s="20"/>
      <c r="C1810" s="20"/>
      <c r="D1810" s="21" t="str">
        <f>IF(C1810="","",IFERROR(INDEX(Deviz!$C$5:$C$204,MATCH(C1810,Deviz!$B$5:$B$204,0)),""))</f>
        <v/>
      </c>
      <c r="E1810" s="22" t="str">
        <f>IF(C1810="","",IFERROR(INDEX(Deviz!$D$5:$D$204,MATCH(C1810,Deviz!$B$5:$B$204,0)),""))</f>
        <v/>
      </c>
      <c r="F1810" s="23" t="str">
        <f>IF(C1810="","",IFERROR(INDEX(Deviz!$F$5:$F$204,MATCH(C1810,Deviz!$B$5:$B$204,0)),""))</f>
        <v/>
      </c>
      <c r="G1810" s="24"/>
      <c r="H1810" s="23" t="str">
        <f t="shared" si="28"/>
        <v/>
      </c>
      <c r="I1810" s="20"/>
      <c r="J1810" s="25"/>
      <c r="K1810" s="26" t="str">
        <f>IF(B1810="","",TRIM(IF(AND(C1810&lt;&gt;"",D1810=""),"Cod inexistent în deviz. ","")&amp;IF(N(G1810)&lt;=0,"Lipsește cantitatea. ","")&amp;IF(I1810&lt;&gt;"Da","Neconfirmat de beneficiar. ","")&amp;IF(AND(C1810&lt;&gt;"",D1810&lt;&gt;""),IF(AND(INDEX(Deviz!$H$5:$H$204,MATCH(C1810,Deviz!$B$5:$B$204,0))="Suplimentar",INDEX(Deviz!$I$5:$I$204,MATCH(C1810,Deviz!$B$5:$B$204,0))&lt;&gt;"Da"),"Suplimentar neaprobat. ",""),"")))</f>
        <v/>
      </c>
    </row>
    <row r="1811" spans="1:11" x14ac:dyDescent="0.2">
      <c r="A1811" s="1" t="str">
        <f>IF(B1811="","",B1811&amp;"|"&amp;COUNTIF(INDEX($B:$B,5):B1811,B1811))</f>
        <v/>
      </c>
      <c r="B1811" s="20"/>
      <c r="C1811" s="20"/>
      <c r="D1811" s="21" t="str">
        <f>IF(C1811="","",IFERROR(INDEX(Deviz!$C$5:$C$204,MATCH(C1811,Deviz!$B$5:$B$204,0)),""))</f>
        <v/>
      </c>
      <c r="E1811" s="22" t="str">
        <f>IF(C1811="","",IFERROR(INDEX(Deviz!$D$5:$D$204,MATCH(C1811,Deviz!$B$5:$B$204,0)),""))</f>
        <v/>
      </c>
      <c r="F1811" s="23" t="str">
        <f>IF(C1811="","",IFERROR(INDEX(Deviz!$F$5:$F$204,MATCH(C1811,Deviz!$B$5:$B$204,0)),""))</f>
        <v/>
      </c>
      <c r="G1811" s="24"/>
      <c r="H1811" s="23" t="str">
        <f t="shared" si="28"/>
        <v/>
      </c>
      <c r="I1811" s="20"/>
      <c r="J1811" s="25"/>
      <c r="K1811" s="26" t="str">
        <f>IF(B1811="","",TRIM(IF(AND(C1811&lt;&gt;"",D1811=""),"Cod inexistent în deviz. ","")&amp;IF(N(G1811)&lt;=0,"Lipsește cantitatea. ","")&amp;IF(I1811&lt;&gt;"Da","Neconfirmat de beneficiar. ","")&amp;IF(AND(C1811&lt;&gt;"",D1811&lt;&gt;""),IF(AND(INDEX(Deviz!$H$5:$H$204,MATCH(C1811,Deviz!$B$5:$B$204,0))="Suplimentar",INDEX(Deviz!$I$5:$I$204,MATCH(C1811,Deviz!$B$5:$B$204,0))&lt;&gt;"Da"),"Suplimentar neaprobat. ",""),"")))</f>
        <v/>
      </c>
    </row>
    <row r="1812" spans="1:11" x14ac:dyDescent="0.2">
      <c r="A1812" s="1" t="str">
        <f>IF(B1812="","",B1812&amp;"|"&amp;COUNTIF(INDEX($B:$B,5):B1812,B1812))</f>
        <v/>
      </c>
      <c r="B1812" s="20"/>
      <c r="C1812" s="20"/>
      <c r="D1812" s="21" t="str">
        <f>IF(C1812="","",IFERROR(INDEX(Deviz!$C$5:$C$204,MATCH(C1812,Deviz!$B$5:$B$204,0)),""))</f>
        <v/>
      </c>
      <c r="E1812" s="22" t="str">
        <f>IF(C1812="","",IFERROR(INDEX(Deviz!$D$5:$D$204,MATCH(C1812,Deviz!$B$5:$B$204,0)),""))</f>
        <v/>
      </c>
      <c r="F1812" s="23" t="str">
        <f>IF(C1812="","",IFERROR(INDEX(Deviz!$F$5:$F$204,MATCH(C1812,Deviz!$B$5:$B$204,0)),""))</f>
        <v/>
      </c>
      <c r="G1812" s="24"/>
      <c r="H1812" s="23" t="str">
        <f t="shared" si="28"/>
        <v/>
      </c>
      <c r="I1812" s="20"/>
      <c r="J1812" s="25"/>
      <c r="K1812" s="26" t="str">
        <f>IF(B1812="","",TRIM(IF(AND(C1812&lt;&gt;"",D1812=""),"Cod inexistent în deviz. ","")&amp;IF(N(G1812)&lt;=0,"Lipsește cantitatea. ","")&amp;IF(I1812&lt;&gt;"Da","Neconfirmat de beneficiar. ","")&amp;IF(AND(C1812&lt;&gt;"",D1812&lt;&gt;""),IF(AND(INDEX(Deviz!$H$5:$H$204,MATCH(C1812,Deviz!$B$5:$B$204,0))="Suplimentar",INDEX(Deviz!$I$5:$I$204,MATCH(C1812,Deviz!$B$5:$B$204,0))&lt;&gt;"Da"),"Suplimentar neaprobat. ",""),"")))</f>
        <v/>
      </c>
    </row>
    <row r="1813" spans="1:11" x14ac:dyDescent="0.2">
      <c r="A1813" s="1" t="str">
        <f>IF(B1813="","",B1813&amp;"|"&amp;COUNTIF(INDEX($B:$B,5):B1813,B1813))</f>
        <v/>
      </c>
      <c r="B1813" s="20"/>
      <c r="C1813" s="20"/>
      <c r="D1813" s="21" t="str">
        <f>IF(C1813="","",IFERROR(INDEX(Deviz!$C$5:$C$204,MATCH(C1813,Deviz!$B$5:$B$204,0)),""))</f>
        <v/>
      </c>
      <c r="E1813" s="22" t="str">
        <f>IF(C1813="","",IFERROR(INDEX(Deviz!$D$5:$D$204,MATCH(C1813,Deviz!$B$5:$B$204,0)),""))</f>
        <v/>
      </c>
      <c r="F1813" s="23" t="str">
        <f>IF(C1813="","",IFERROR(INDEX(Deviz!$F$5:$F$204,MATCH(C1813,Deviz!$B$5:$B$204,0)),""))</f>
        <v/>
      </c>
      <c r="G1813" s="24"/>
      <c r="H1813" s="23" t="str">
        <f t="shared" si="28"/>
        <v/>
      </c>
      <c r="I1813" s="20"/>
      <c r="J1813" s="25"/>
      <c r="K1813" s="26" t="str">
        <f>IF(B1813="","",TRIM(IF(AND(C1813&lt;&gt;"",D1813=""),"Cod inexistent în deviz. ","")&amp;IF(N(G1813)&lt;=0,"Lipsește cantitatea. ","")&amp;IF(I1813&lt;&gt;"Da","Neconfirmat de beneficiar. ","")&amp;IF(AND(C1813&lt;&gt;"",D1813&lt;&gt;""),IF(AND(INDEX(Deviz!$H$5:$H$204,MATCH(C1813,Deviz!$B$5:$B$204,0))="Suplimentar",INDEX(Deviz!$I$5:$I$204,MATCH(C1813,Deviz!$B$5:$B$204,0))&lt;&gt;"Da"),"Suplimentar neaprobat. ",""),"")))</f>
        <v/>
      </c>
    </row>
    <row r="1814" spans="1:11" x14ac:dyDescent="0.2">
      <c r="A1814" s="1" t="str">
        <f>IF(B1814="","",B1814&amp;"|"&amp;COUNTIF(INDEX($B:$B,5):B1814,B1814))</f>
        <v/>
      </c>
      <c r="B1814" s="20"/>
      <c r="C1814" s="20"/>
      <c r="D1814" s="21" t="str">
        <f>IF(C1814="","",IFERROR(INDEX(Deviz!$C$5:$C$204,MATCH(C1814,Deviz!$B$5:$B$204,0)),""))</f>
        <v/>
      </c>
      <c r="E1814" s="22" t="str">
        <f>IF(C1814="","",IFERROR(INDEX(Deviz!$D$5:$D$204,MATCH(C1814,Deviz!$B$5:$B$204,0)),""))</f>
        <v/>
      </c>
      <c r="F1814" s="23" t="str">
        <f>IF(C1814="","",IFERROR(INDEX(Deviz!$F$5:$F$204,MATCH(C1814,Deviz!$B$5:$B$204,0)),""))</f>
        <v/>
      </c>
      <c r="G1814" s="24"/>
      <c r="H1814" s="23" t="str">
        <f t="shared" si="28"/>
        <v/>
      </c>
      <c r="I1814" s="20"/>
      <c r="J1814" s="25"/>
      <c r="K1814" s="26" t="str">
        <f>IF(B1814="","",TRIM(IF(AND(C1814&lt;&gt;"",D1814=""),"Cod inexistent în deviz. ","")&amp;IF(N(G1814)&lt;=0,"Lipsește cantitatea. ","")&amp;IF(I1814&lt;&gt;"Da","Neconfirmat de beneficiar. ","")&amp;IF(AND(C1814&lt;&gt;"",D1814&lt;&gt;""),IF(AND(INDEX(Deviz!$H$5:$H$204,MATCH(C1814,Deviz!$B$5:$B$204,0))="Suplimentar",INDEX(Deviz!$I$5:$I$204,MATCH(C1814,Deviz!$B$5:$B$204,0))&lt;&gt;"Da"),"Suplimentar neaprobat. ",""),"")))</f>
        <v/>
      </c>
    </row>
    <row r="1815" spans="1:11" x14ac:dyDescent="0.2">
      <c r="A1815" s="1" t="str">
        <f>IF(B1815="","",B1815&amp;"|"&amp;COUNTIF(INDEX($B:$B,5):B1815,B1815))</f>
        <v/>
      </c>
      <c r="B1815" s="20"/>
      <c r="C1815" s="20"/>
      <c r="D1815" s="21" t="str">
        <f>IF(C1815="","",IFERROR(INDEX(Deviz!$C$5:$C$204,MATCH(C1815,Deviz!$B$5:$B$204,0)),""))</f>
        <v/>
      </c>
      <c r="E1815" s="22" t="str">
        <f>IF(C1815="","",IFERROR(INDEX(Deviz!$D$5:$D$204,MATCH(C1815,Deviz!$B$5:$B$204,0)),""))</f>
        <v/>
      </c>
      <c r="F1815" s="23" t="str">
        <f>IF(C1815="","",IFERROR(INDEX(Deviz!$F$5:$F$204,MATCH(C1815,Deviz!$B$5:$B$204,0)),""))</f>
        <v/>
      </c>
      <c r="G1815" s="24"/>
      <c r="H1815" s="23" t="str">
        <f t="shared" si="28"/>
        <v/>
      </c>
      <c r="I1815" s="20"/>
      <c r="J1815" s="25"/>
      <c r="K1815" s="26" t="str">
        <f>IF(B1815="","",TRIM(IF(AND(C1815&lt;&gt;"",D1815=""),"Cod inexistent în deviz. ","")&amp;IF(N(G1815)&lt;=0,"Lipsește cantitatea. ","")&amp;IF(I1815&lt;&gt;"Da","Neconfirmat de beneficiar. ","")&amp;IF(AND(C1815&lt;&gt;"",D1815&lt;&gt;""),IF(AND(INDEX(Deviz!$H$5:$H$204,MATCH(C1815,Deviz!$B$5:$B$204,0))="Suplimentar",INDEX(Deviz!$I$5:$I$204,MATCH(C1815,Deviz!$B$5:$B$204,0))&lt;&gt;"Da"),"Suplimentar neaprobat. ",""),"")))</f>
        <v/>
      </c>
    </row>
    <row r="1816" spans="1:11" x14ac:dyDescent="0.2">
      <c r="A1816" s="1" t="str">
        <f>IF(B1816="","",B1816&amp;"|"&amp;COUNTIF(INDEX($B:$B,5):B1816,B1816))</f>
        <v/>
      </c>
      <c r="B1816" s="20"/>
      <c r="C1816" s="20"/>
      <c r="D1816" s="21" t="str">
        <f>IF(C1816="","",IFERROR(INDEX(Deviz!$C$5:$C$204,MATCH(C1816,Deviz!$B$5:$B$204,0)),""))</f>
        <v/>
      </c>
      <c r="E1816" s="22" t="str">
        <f>IF(C1816="","",IFERROR(INDEX(Deviz!$D$5:$D$204,MATCH(C1816,Deviz!$B$5:$B$204,0)),""))</f>
        <v/>
      </c>
      <c r="F1816" s="23" t="str">
        <f>IF(C1816="","",IFERROR(INDEX(Deviz!$F$5:$F$204,MATCH(C1816,Deviz!$B$5:$B$204,0)),""))</f>
        <v/>
      </c>
      <c r="G1816" s="24"/>
      <c r="H1816" s="23" t="str">
        <f t="shared" si="28"/>
        <v/>
      </c>
      <c r="I1816" s="20"/>
      <c r="J1816" s="25"/>
      <c r="K1816" s="26" t="str">
        <f>IF(B1816="","",TRIM(IF(AND(C1816&lt;&gt;"",D1816=""),"Cod inexistent în deviz. ","")&amp;IF(N(G1816)&lt;=0,"Lipsește cantitatea. ","")&amp;IF(I1816&lt;&gt;"Da","Neconfirmat de beneficiar. ","")&amp;IF(AND(C1816&lt;&gt;"",D1816&lt;&gt;""),IF(AND(INDEX(Deviz!$H$5:$H$204,MATCH(C1816,Deviz!$B$5:$B$204,0))="Suplimentar",INDEX(Deviz!$I$5:$I$204,MATCH(C1816,Deviz!$B$5:$B$204,0))&lt;&gt;"Da"),"Suplimentar neaprobat. ",""),"")))</f>
        <v/>
      </c>
    </row>
    <row r="1817" spans="1:11" x14ac:dyDescent="0.2">
      <c r="A1817" s="1" t="str">
        <f>IF(B1817="","",B1817&amp;"|"&amp;COUNTIF(INDEX($B:$B,5):B1817,B1817))</f>
        <v/>
      </c>
      <c r="B1817" s="20"/>
      <c r="C1817" s="20"/>
      <c r="D1817" s="21" t="str">
        <f>IF(C1817="","",IFERROR(INDEX(Deviz!$C$5:$C$204,MATCH(C1817,Deviz!$B$5:$B$204,0)),""))</f>
        <v/>
      </c>
      <c r="E1817" s="22" t="str">
        <f>IF(C1817="","",IFERROR(INDEX(Deviz!$D$5:$D$204,MATCH(C1817,Deviz!$B$5:$B$204,0)),""))</f>
        <v/>
      </c>
      <c r="F1817" s="23" t="str">
        <f>IF(C1817="","",IFERROR(INDEX(Deviz!$F$5:$F$204,MATCH(C1817,Deviz!$B$5:$B$204,0)),""))</f>
        <v/>
      </c>
      <c r="G1817" s="24"/>
      <c r="H1817" s="23" t="str">
        <f t="shared" si="28"/>
        <v/>
      </c>
      <c r="I1817" s="20"/>
      <c r="J1817" s="25"/>
      <c r="K1817" s="26" t="str">
        <f>IF(B1817="","",TRIM(IF(AND(C1817&lt;&gt;"",D1817=""),"Cod inexistent în deviz. ","")&amp;IF(N(G1817)&lt;=0,"Lipsește cantitatea. ","")&amp;IF(I1817&lt;&gt;"Da","Neconfirmat de beneficiar. ","")&amp;IF(AND(C1817&lt;&gt;"",D1817&lt;&gt;""),IF(AND(INDEX(Deviz!$H$5:$H$204,MATCH(C1817,Deviz!$B$5:$B$204,0))="Suplimentar",INDEX(Deviz!$I$5:$I$204,MATCH(C1817,Deviz!$B$5:$B$204,0))&lt;&gt;"Da"),"Suplimentar neaprobat. ",""),"")))</f>
        <v/>
      </c>
    </row>
    <row r="1818" spans="1:11" x14ac:dyDescent="0.2">
      <c r="A1818" s="1" t="str">
        <f>IF(B1818="","",B1818&amp;"|"&amp;COUNTIF(INDEX($B:$B,5):B1818,B1818))</f>
        <v/>
      </c>
      <c r="B1818" s="20"/>
      <c r="C1818" s="20"/>
      <c r="D1818" s="21" t="str">
        <f>IF(C1818="","",IFERROR(INDEX(Deviz!$C$5:$C$204,MATCH(C1818,Deviz!$B$5:$B$204,0)),""))</f>
        <v/>
      </c>
      <c r="E1818" s="22" t="str">
        <f>IF(C1818="","",IFERROR(INDEX(Deviz!$D$5:$D$204,MATCH(C1818,Deviz!$B$5:$B$204,0)),""))</f>
        <v/>
      </c>
      <c r="F1818" s="23" t="str">
        <f>IF(C1818="","",IFERROR(INDEX(Deviz!$F$5:$F$204,MATCH(C1818,Deviz!$B$5:$B$204,0)),""))</f>
        <v/>
      </c>
      <c r="G1818" s="24"/>
      <c r="H1818" s="23" t="str">
        <f t="shared" si="28"/>
        <v/>
      </c>
      <c r="I1818" s="20"/>
      <c r="J1818" s="25"/>
      <c r="K1818" s="26" t="str">
        <f>IF(B1818="","",TRIM(IF(AND(C1818&lt;&gt;"",D1818=""),"Cod inexistent în deviz. ","")&amp;IF(N(G1818)&lt;=0,"Lipsește cantitatea. ","")&amp;IF(I1818&lt;&gt;"Da","Neconfirmat de beneficiar. ","")&amp;IF(AND(C1818&lt;&gt;"",D1818&lt;&gt;""),IF(AND(INDEX(Deviz!$H$5:$H$204,MATCH(C1818,Deviz!$B$5:$B$204,0))="Suplimentar",INDEX(Deviz!$I$5:$I$204,MATCH(C1818,Deviz!$B$5:$B$204,0))&lt;&gt;"Da"),"Suplimentar neaprobat. ",""),"")))</f>
        <v/>
      </c>
    </row>
    <row r="1819" spans="1:11" x14ac:dyDescent="0.2">
      <c r="A1819" s="1" t="str">
        <f>IF(B1819="","",B1819&amp;"|"&amp;COUNTIF(INDEX($B:$B,5):B1819,B1819))</f>
        <v/>
      </c>
      <c r="B1819" s="20"/>
      <c r="C1819" s="20"/>
      <c r="D1819" s="21" t="str">
        <f>IF(C1819="","",IFERROR(INDEX(Deviz!$C$5:$C$204,MATCH(C1819,Deviz!$B$5:$B$204,0)),""))</f>
        <v/>
      </c>
      <c r="E1819" s="22" t="str">
        <f>IF(C1819="","",IFERROR(INDEX(Deviz!$D$5:$D$204,MATCH(C1819,Deviz!$B$5:$B$204,0)),""))</f>
        <v/>
      </c>
      <c r="F1819" s="23" t="str">
        <f>IF(C1819="","",IFERROR(INDEX(Deviz!$F$5:$F$204,MATCH(C1819,Deviz!$B$5:$B$204,0)),""))</f>
        <v/>
      </c>
      <c r="G1819" s="24"/>
      <c r="H1819" s="23" t="str">
        <f t="shared" si="28"/>
        <v/>
      </c>
      <c r="I1819" s="20"/>
      <c r="J1819" s="25"/>
      <c r="K1819" s="26" t="str">
        <f>IF(B1819="","",TRIM(IF(AND(C1819&lt;&gt;"",D1819=""),"Cod inexistent în deviz. ","")&amp;IF(N(G1819)&lt;=0,"Lipsește cantitatea. ","")&amp;IF(I1819&lt;&gt;"Da","Neconfirmat de beneficiar. ","")&amp;IF(AND(C1819&lt;&gt;"",D1819&lt;&gt;""),IF(AND(INDEX(Deviz!$H$5:$H$204,MATCH(C1819,Deviz!$B$5:$B$204,0))="Suplimentar",INDEX(Deviz!$I$5:$I$204,MATCH(C1819,Deviz!$B$5:$B$204,0))&lt;&gt;"Da"),"Suplimentar neaprobat. ",""),"")))</f>
        <v/>
      </c>
    </row>
    <row r="1820" spans="1:11" x14ac:dyDescent="0.2">
      <c r="A1820" s="1" t="str">
        <f>IF(B1820="","",B1820&amp;"|"&amp;COUNTIF(INDEX($B:$B,5):B1820,B1820))</f>
        <v/>
      </c>
      <c r="B1820" s="20"/>
      <c r="C1820" s="20"/>
      <c r="D1820" s="21" t="str">
        <f>IF(C1820="","",IFERROR(INDEX(Deviz!$C$5:$C$204,MATCH(C1820,Deviz!$B$5:$B$204,0)),""))</f>
        <v/>
      </c>
      <c r="E1820" s="22" t="str">
        <f>IF(C1820="","",IFERROR(INDEX(Deviz!$D$5:$D$204,MATCH(C1820,Deviz!$B$5:$B$204,0)),""))</f>
        <v/>
      </c>
      <c r="F1820" s="23" t="str">
        <f>IF(C1820="","",IFERROR(INDEX(Deviz!$F$5:$F$204,MATCH(C1820,Deviz!$B$5:$B$204,0)),""))</f>
        <v/>
      </c>
      <c r="G1820" s="24"/>
      <c r="H1820" s="23" t="str">
        <f t="shared" si="28"/>
        <v/>
      </c>
      <c r="I1820" s="20"/>
      <c r="J1820" s="25"/>
      <c r="K1820" s="26" t="str">
        <f>IF(B1820="","",TRIM(IF(AND(C1820&lt;&gt;"",D1820=""),"Cod inexistent în deviz. ","")&amp;IF(N(G1820)&lt;=0,"Lipsește cantitatea. ","")&amp;IF(I1820&lt;&gt;"Da","Neconfirmat de beneficiar. ","")&amp;IF(AND(C1820&lt;&gt;"",D1820&lt;&gt;""),IF(AND(INDEX(Deviz!$H$5:$H$204,MATCH(C1820,Deviz!$B$5:$B$204,0))="Suplimentar",INDEX(Deviz!$I$5:$I$204,MATCH(C1820,Deviz!$B$5:$B$204,0))&lt;&gt;"Da"),"Suplimentar neaprobat. ",""),"")))</f>
        <v/>
      </c>
    </row>
    <row r="1821" spans="1:11" x14ac:dyDescent="0.2">
      <c r="A1821" s="1" t="str">
        <f>IF(B1821="","",B1821&amp;"|"&amp;COUNTIF(INDEX($B:$B,5):B1821,B1821))</f>
        <v/>
      </c>
      <c r="B1821" s="20"/>
      <c r="C1821" s="20"/>
      <c r="D1821" s="21" t="str">
        <f>IF(C1821="","",IFERROR(INDEX(Deviz!$C$5:$C$204,MATCH(C1821,Deviz!$B$5:$B$204,0)),""))</f>
        <v/>
      </c>
      <c r="E1821" s="22" t="str">
        <f>IF(C1821="","",IFERROR(INDEX(Deviz!$D$5:$D$204,MATCH(C1821,Deviz!$B$5:$B$204,0)),""))</f>
        <v/>
      </c>
      <c r="F1821" s="23" t="str">
        <f>IF(C1821="","",IFERROR(INDEX(Deviz!$F$5:$F$204,MATCH(C1821,Deviz!$B$5:$B$204,0)),""))</f>
        <v/>
      </c>
      <c r="G1821" s="24"/>
      <c r="H1821" s="23" t="str">
        <f t="shared" si="28"/>
        <v/>
      </c>
      <c r="I1821" s="20"/>
      <c r="J1821" s="25"/>
      <c r="K1821" s="26" t="str">
        <f>IF(B1821="","",TRIM(IF(AND(C1821&lt;&gt;"",D1821=""),"Cod inexistent în deviz. ","")&amp;IF(N(G1821)&lt;=0,"Lipsește cantitatea. ","")&amp;IF(I1821&lt;&gt;"Da","Neconfirmat de beneficiar. ","")&amp;IF(AND(C1821&lt;&gt;"",D1821&lt;&gt;""),IF(AND(INDEX(Deviz!$H$5:$H$204,MATCH(C1821,Deviz!$B$5:$B$204,0))="Suplimentar",INDEX(Deviz!$I$5:$I$204,MATCH(C1821,Deviz!$B$5:$B$204,0))&lt;&gt;"Da"),"Suplimentar neaprobat. ",""),"")))</f>
        <v/>
      </c>
    </row>
    <row r="1822" spans="1:11" x14ac:dyDescent="0.2">
      <c r="A1822" s="1" t="str">
        <f>IF(B1822="","",B1822&amp;"|"&amp;COUNTIF(INDEX($B:$B,5):B1822,B1822))</f>
        <v/>
      </c>
      <c r="B1822" s="20"/>
      <c r="C1822" s="20"/>
      <c r="D1822" s="21" t="str">
        <f>IF(C1822="","",IFERROR(INDEX(Deviz!$C$5:$C$204,MATCH(C1822,Deviz!$B$5:$B$204,0)),""))</f>
        <v/>
      </c>
      <c r="E1822" s="22" t="str">
        <f>IF(C1822="","",IFERROR(INDEX(Deviz!$D$5:$D$204,MATCH(C1822,Deviz!$B$5:$B$204,0)),""))</f>
        <v/>
      </c>
      <c r="F1822" s="23" t="str">
        <f>IF(C1822="","",IFERROR(INDEX(Deviz!$F$5:$F$204,MATCH(C1822,Deviz!$B$5:$B$204,0)),""))</f>
        <v/>
      </c>
      <c r="G1822" s="24"/>
      <c r="H1822" s="23" t="str">
        <f t="shared" si="28"/>
        <v/>
      </c>
      <c r="I1822" s="20"/>
      <c r="J1822" s="25"/>
      <c r="K1822" s="26" t="str">
        <f>IF(B1822="","",TRIM(IF(AND(C1822&lt;&gt;"",D1822=""),"Cod inexistent în deviz. ","")&amp;IF(N(G1822)&lt;=0,"Lipsește cantitatea. ","")&amp;IF(I1822&lt;&gt;"Da","Neconfirmat de beneficiar. ","")&amp;IF(AND(C1822&lt;&gt;"",D1822&lt;&gt;""),IF(AND(INDEX(Deviz!$H$5:$H$204,MATCH(C1822,Deviz!$B$5:$B$204,0))="Suplimentar",INDEX(Deviz!$I$5:$I$204,MATCH(C1822,Deviz!$B$5:$B$204,0))&lt;&gt;"Da"),"Suplimentar neaprobat. ",""),"")))</f>
        <v/>
      </c>
    </row>
    <row r="1823" spans="1:11" x14ac:dyDescent="0.2">
      <c r="A1823" s="1" t="str">
        <f>IF(B1823="","",B1823&amp;"|"&amp;COUNTIF(INDEX($B:$B,5):B1823,B1823))</f>
        <v/>
      </c>
      <c r="B1823" s="20"/>
      <c r="C1823" s="20"/>
      <c r="D1823" s="21" t="str">
        <f>IF(C1823="","",IFERROR(INDEX(Deviz!$C$5:$C$204,MATCH(C1823,Deviz!$B$5:$B$204,0)),""))</f>
        <v/>
      </c>
      <c r="E1823" s="22" t="str">
        <f>IF(C1823="","",IFERROR(INDEX(Deviz!$D$5:$D$204,MATCH(C1823,Deviz!$B$5:$B$204,0)),""))</f>
        <v/>
      </c>
      <c r="F1823" s="23" t="str">
        <f>IF(C1823="","",IFERROR(INDEX(Deviz!$F$5:$F$204,MATCH(C1823,Deviz!$B$5:$B$204,0)),""))</f>
        <v/>
      </c>
      <c r="G1823" s="24"/>
      <c r="H1823" s="23" t="str">
        <f t="shared" si="28"/>
        <v/>
      </c>
      <c r="I1823" s="20"/>
      <c r="J1823" s="25"/>
      <c r="K1823" s="26" t="str">
        <f>IF(B1823="","",TRIM(IF(AND(C1823&lt;&gt;"",D1823=""),"Cod inexistent în deviz. ","")&amp;IF(N(G1823)&lt;=0,"Lipsește cantitatea. ","")&amp;IF(I1823&lt;&gt;"Da","Neconfirmat de beneficiar. ","")&amp;IF(AND(C1823&lt;&gt;"",D1823&lt;&gt;""),IF(AND(INDEX(Deviz!$H$5:$H$204,MATCH(C1823,Deviz!$B$5:$B$204,0))="Suplimentar",INDEX(Deviz!$I$5:$I$204,MATCH(C1823,Deviz!$B$5:$B$204,0))&lt;&gt;"Da"),"Suplimentar neaprobat. ",""),"")))</f>
        <v/>
      </c>
    </row>
    <row r="1824" spans="1:11" x14ac:dyDescent="0.2">
      <c r="A1824" s="1" t="str">
        <f>IF(B1824="","",B1824&amp;"|"&amp;COUNTIF(INDEX($B:$B,5):B1824,B1824))</f>
        <v/>
      </c>
      <c r="B1824" s="20"/>
      <c r="C1824" s="20"/>
      <c r="D1824" s="21" t="str">
        <f>IF(C1824="","",IFERROR(INDEX(Deviz!$C$5:$C$204,MATCH(C1824,Deviz!$B$5:$B$204,0)),""))</f>
        <v/>
      </c>
      <c r="E1824" s="22" t="str">
        <f>IF(C1824="","",IFERROR(INDEX(Deviz!$D$5:$D$204,MATCH(C1824,Deviz!$B$5:$B$204,0)),""))</f>
        <v/>
      </c>
      <c r="F1824" s="23" t="str">
        <f>IF(C1824="","",IFERROR(INDEX(Deviz!$F$5:$F$204,MATCH(C1824,Deviz!$B$5:$B$204,0)),""))</f>
        <v/>
      </c>
      <c r="G1824" s="24"/>
      <c r="H1824" s="23" t="str">
        <f t="shared" si="28"/>
        <v/>
      </c>
      <c r="I1824" s="20"/>
      <c r="J1824" s="25"/>
      <c r="K1824" s="26" t="str">
        <f>IF(B1824="","",TRIM(IF(AND(C1824&lt;&gt;"",D1824=""),"Cod inexistent în deviz. ","")&amp;IF(N(G1824)&lt;=0,"Lipsește cantitatea. ","")&amp;IF(I1824&lt;&gt;"Da","Neconfirmat de beneficiar. ","")&amp;IF(AND(C1824&lt;&gt;"",D1824&lt;&gt;""),IF(AND(INDEX(Deviz!$H$5:$H$204,MATCH(C1824,Deviz!$B$5:$B$204,0))="Suplimentar",INDEX(Deviz!$I$5:$I$204,MATCH(C1824,Deviz!$B$5:$B$204,0))&lt;&gt;"Da"),"Suplimentar neaprobat. ",""),"")))</f>
        <v/>
      </c>
    </row>
    <row r="1825" spans="1:11" x14ac:dyDescent="0.2">
      <c r="A1825" s="1" t="str">
        <f>IF(B1825="","",B1825&amp;"|"&amp;COUNTIF(INDEX($B:$B,5):B1825,B1825))</f>
        <v/>
      </c>
      <c r="B1825" s="20"/>
      <c r="C1825" s="20"/>
      <c r="D1825" s="21" t="str">
        <f>IF(C1825="","",IFERROR(INDEX(Deviz!$C$5:$C$204,MATCH(C1825,Deviz!$B$5:$B$204,0)),""))</f>
        <v/>
      </c>
      <c r="E1825" s="22" t="str">
        <f>IF(C1825="","",IFERROR(INDEX(Deviz!$D$5:$D$204,MATCH(C1825,Deviz!$B$5:$B$204,0)),""))</f>
        <v/>
      </c>
      <c r="F1825" s="23" t="str">
        <f>IF(C1825="","",IFERROR(INDEX(Deviz!$F$5:$F$204,MATCH(C1825,Deviz!$B$5:$B$204,0)),""))</f>
        <v/>
      </c>
      <c r="G1825" s="24"/>
      <c r="H1825" s="23" t="str">
        <f t="shared" si="28"/>
        <v/>
      </c>
      <c r="I1825" s="20"/>
      <c r="J1825" s="25"/>
      <c r="K1825" s="26" t="str">
        <f>IF(B1825="","",TRIM(IF(AND(C1825&lt;&gt;"",D1825=""),"Cod inexistent în deviz. ","")&amp;IF(N(G1825)&lt;=0,"Lipsește cantitatea. ","")&amp;IF(I1825&lt;&gt;"Da","Neconfirmat de beneficiar. ","")&amp;IF(AND(C1825&lt;&gt;"",D1825&lt;&gt;""),IF(AND(INDEX(Deviz!$H$5:$H$204,MATCH(C1825,Deviz!$B$5:$B$204,0))="Suplimentar",INDEX(Deviz!$I$5:$I$204,MATCH(C1825,Deviz!$B$5:$B$204,0))&lt;&gt;"Da"),"Suplimentar neaprobat. ",""),"")))</f>
        <v/>
      </c>
    </row>
    <row r="1826" spans="1:11" x14ac:dyDescent="0.2">
      <c r="A1826" s="1" t="str">
        <f>IF(B1826="","",B1826&amp;"|"&amp;COUNTIF(INDEX($B:$B,5):B1826,B1826))</f>
        <v/>
      </c>
      <c r="B1826" s="20"/>
      <c r="C1826" s="20"/>
      <c r="D1826" s="21" t="str">
        <f>IF(C1826="","",IFERROR(INDEX(Deviz!$C$5:$C$204,MATCH(C1826,Deviz!$B$5:$B$204,0)),""))</f>
        <v/>
      </c>
      <c r="E1826" s="22" t="str">
        <f>IF(C1826="","",IFERROR(INDEX(Deviz!$D$5:$D$204,MATCH(C1826,Deviz!$B$5:$B$204,0)),""))</f>
        <v/>
      </c>
      <c r="F1826" s="23" t="str">
        <f>IF(C1826="","",IFERROR(INDEX(Deviz!$F$5:$F$204,MATCH(C1826,Deviz!$B$5:$B$204,0)),""))</f>
        <v/>
      </c>
      <c r="G1826" s="24"/>
      <c r="H1826" s="23" t="str">
        <f t="shared" si="28"/>
        <v/>
      </c>
      <c r="I1826" s="20"/>
      <c r="J1826" s="25"/>
      <c r="K1826" s="26" t="str">
        <f>IF(B1826="","",TRIM(IF(AND(C1826&lt;&gt;"",D1826=""),"Cod inexistent în deviz. ","")&amp;IF(N(G1826)&lt;=0,"Lipsește cantitatea. ","")&amp;IF(I1826&lt;&gt;"Da","Neconfirmat de beneficiar. ","")&amp;IF(AND(C1826&lt;&gt;"",D1826&lt;&gt;""),IF(AND(INDEX(Deviz!$H$5:$H$204,MATCH(C1826,Deviz!$B$5:$B$204,0))="Suplimentar",INDEX(Deviz!$I$5:$I$204,MATCH(C1826,Deviz!$B$5:$B$204,0))&lt;&gt;"Da"),"Suplimentar neaprobat. ",""),"")))</f>
        <v/>
      </c>
    </row>
    <row r="1827" spans="1:11" x14ac:dyDescent="0.2">
      <c r="A1827" s="1" t="str">
        <f>IF(B1827="","",B1827&amp;"|"&amp;COUNTIF(INDEX($B:$B,5):B1827,B1827))</f>
        <v/>
      </c>
      <c r="B1827" s="20"/>
      <c r="C1827" s="20"/>
      <c r="D1827" s="21" t="str">
        <f>IF(C1827="","",IFERROR(INDEX(Deviz!$C$5:$C$204,MATCH(C1827,Deviz!$B$5:$B$204,0)),""))</f>
        <v/>
      </c>
      <c r="E1827" s="22" t="str">
        <f>IF(C1827="","",IFERROR(INDEX(Deviz!$D$5:$D$204,MATCH(C1827,Deviz!$B$5:$B$204,0)),""))</f>
        <v/>
      </c>
      <c r="F1827" s="23" t="str">
        <f>IF(C1827="","",IFERROR(INDEX(Deviz!$F$5:$F$204,MATCH(C1827,Deviz!$B$5:$B$204,0)),""))</f>
        <v/>
      </c>
      <c r="G1827" s="24"/>
      <c r="H1827" s="23" t="str">
        <f t="shared" si="28"/>
        <v/>
      </c>
      <c r="I1827" s="20"/>
      <c r="J1827" s="25"/>
      <c r="K1827" s="26" t="str">
        <f>IF(B1827="","",TRIM(IF(AND(C1827&lt;&gt;"",D1827=""),"Cod inexistent în deviz. ","")&amp;IF(N(G1827)&lt;=0,"Lipsește cantitatea. ","")&amp;IF(I1827&lt;&gt;"Da","Neconfirmat de beneficiar. ","")&amp;IF(AND(C1827&lt;&gt;"",D1827&lt;&gt;""),IF(AND(INDEX(Deviz!$H$5:$H$204,MATCH(C1827,Deviz!$B$5:$B$204,0))="Suplimentar",INDEX(Deviz!$I$5:$I$204,MATCH(C1827,Deviz!$B$5:$B$204,0))&lt;&gt;"Da"),"Suplimentar neaprobat. ",""),"")))</f>
        <v/>
      </c>
    </row>
    <row r="1828" spans="1:11" x14ac:dyDescent="0.2">
      <c r="A1828" s="1" t="str">
        <f>IF(B1828="","",B1828&amp;"|"&amp;COUNTIF(INDEX($B:$B,5):B1828,B1828))</f>
        <v/>
      </c>
      <c r="B1828" s="20"/>
      <c r="C1828" s="20"/>
      <c r="D1828" s="21" t="str">
        <f>IF(C1828="","",IFERROR(INDEX(Deviz!$C$5:$C$204,MATCH(C1828,Deviz!$B$5:$B$204,0)),""))</f>
        <v/>
      </c>
      <c r="E1828" s="22" t="str">
        <f>IF(C1828="","",IFERROR(INDEX(Deviz!$D$5:$D$204,MATCH(C1828,Deviz!$B$5:$B$204,0)),""))</f>
        <v/>
      </c>
      <c r="F1828" s="23" t="str">
        <f>IF(C1828="","",IFERROR(INDEX(Deviz!$F$5:$F$204,MATCH(C1828,Deviz!$B$5:$B$204,0)),""))</f>
        <v/>
      </c>
      <c r="G1828" s="24"/>
      <c r="H1828" s="23" t="str">
        <f t="shared" si="28"/>
        <v/>
      </c>
      <c r="I1828" s="20"/>
      <c r="J1828" s="25"/>
      <c r="K1828" s="26" t="str">
        <f>IF(B1828="","",TRIM(IF(AND(C1828&lt;&gt;"",D1828=""),"Cod inexistent în deviz. ","")&amp;IF(N(G1828)&lt;=0,"Lipsește cantitatea. ","")&amp;IF(I1828&lt;&gt;"Da","Neconfirmat de beneficiar. ","")&amp;IF(AND(C1828&lt;&gt;"",D1828&lt;&gt;""),IF(AND(INDEX(Deviz!$H$5:$H$204,MATCH(C1828,Deviz!$B$5:$B$204,0))="Suplimentar",INDEX(Deviz!$I$5:$I$204,MATCH(C1828,Deviz!$B$5:$B$204,0))&lt;&gt;"Da"),"Suplimentar neaprobat. ",""),"")))</f>
        <v/>
      </c>
    </row>
    <row r="1829" spans="1:11" x14ac:dyDescent="0.2">
      <c r="A1829" s="1" t="str">
        <f>IF(B1829="","",B1829&amp;"|"&amp;COUNTIF(INDEX($B:$B,5):B1829,B1829))</f>
        <v/>
      </c>
      <c r="B1829" s="20"/>
      <c r="C1829" s="20"/>
      <c r="D1829" s="21" t="str">
        <f>IF(C1829="","",IFERROR(INDEX(Deviz!$C$5:$C$204,MATCH(C1829,Deviz!$B$5:$B$204,0)),""))</f>
        <v/>
      </c>
      <c r="E1829" s="22" t="str">
        <f>IF(C1829="","",IFERROR(INDEX(Deviz!$D$5:$D$204,MATCH(C1829,Deviz!$B$5:$B$204,0)),""))</f>
        <v/>
      </c>
      <c r="F1829" s="23" t="str">
        <f>IF(C1829="","",IFERROR(INDEX(Deviz!$F$5:$F$204,MATCH(C1829,Deviz!$B$5:$B$204,0)),""))</f>
        <v/>
      </c>
      <c r="G1829" s="24"/>
      <c r="H1829" s="23" t="str">
        <f t="shared" si="28"/>
        <v/>
      </c>
      <c r="I1829" s="20"/>
      <c r="J1829" s="25"/>
      <c r="K1829" s="26" t="str">
        <f>IF(B1829="","",TRIM(IF(AND(C1829&lt;&gt;"",D1829=""),"Cod inexistent în deviz. ","")&amp;IF(N(G1829)&lt;=0,"Lipsește cantitatea. ","")&amp;IF(I1829&lt;&gt;"Da","Neconfirmat de beneficiar. ","")&amp;IF(AND(C1829&lt;&gt;"",D1829&lt;&gt;""),IF(AND(INDEX(Deviz!$H$5:$H$204,MATCH(C1829,Deviz!$B$5:$B$204,0))="Suplimentar",INDEX(Deviz!$I$5:$I$204,MATCH(C1829,Deviz!$B$5:$B$204,0))&lt;&gt;"Da"),"Suplimentar neaprobat. ",""),"")))</f>
        <v/>
      </c>
    </row>
    <row r="1830" spans="1:11" x14ac:dyDescent="0.2">
      <c r="A1830" s="1" t="str">
        <f>IF(B1830="","",B1830&amp;"|"&amp;COUNTIF(INDEX($B:$B,5):B1830,B1830))</f>
        <v/>
      </c>
      <c r="B1830" s="20"/>
      <c r="C1830" s="20"/>
      <c r="D1830" s="21" t="str">
        <f>IF(C1830="","",IFERROR(INDEX(Deviz!$C$5:$C$204,MATCH(C1830,Deviz!$B$5:$B$204,0)),""))</f>
        <v/>
      </c>
      <c r="E1830" s="22" t="str">
        <f>IF(C1830="","",IFERROR(INDEX(Deviz!$D$5:$D$204,MATCH(C1830,Deviz!$B$5:$B$204,0)),""))</f>
        <v/>
      </c>
      <c r="F1830" s="23" t="str">
        <f>IF(C1830="","",IFERROR(INDEX(Deviz!$F$5:$F$204,MATCH(C1830,Deviz!$B$5:$B$204,0)),""))</f>
        <v/>
      </c>
      <c r="G1830" s="24"/>
      <c r="H1830" s="23" t="str">
        <f t="shared" si="28"/>
        <v/>
      </c>
      <c r="I1830" s="20"/>
      <c r="J1830" s="25"/>
      <c r="K1830" s="26" t="str">
        <f>IF(B1830="","",TRIM(IF(AND(C1830&lt;&gt;"",D1830=""),"Cod inexistent în deviz. ","")&amp;IF(N(G1830)&lt;=0,"Lipsește cantitatea. ","")&amp;IF(I1830&lt;&gt;"Da","Neconfirmat de beneficiar. ","")&amp;IF(AND(C1830&lt;&gt;"",D1830&lt;&gt;""),IF(AND(INDEX(Deviz!$H$5:$H$204,MATCH(C1830,Deviz!$B$5:$B$204,0))="Suplimentar",INDEX(Deviz!$I$5:$I$204,MATCH(C1830,Deviz!$B$5:$B$204,0))&lt;&gt;"Da"),"Suplimentar neaprobat. ",""),"")))</f>
        <v/>
      </c>
    </row>
    <row r="1831" spans="1:11" x14ac:dyDescent="0.2">
      <c r="A1831" s="1" t="str">
        <f>IF(B1831="","",B1831&amp;"|"&amp;COUNTIF(INDEX($B:$B,5):B1831,B1831))</f>
        <v/>
      </c>
      <c r="B1831" s="20"/>
      <c r="C1831" s="20"/>
      <c r="D1831" s="21" t="str">
        <f>IF(C1831="","",IFERROR(INDEX(Deviz!$C$5:$C$204,MATCH(C1831,Deviz!$B$5:$B$204,0)),""))</f>
        <v/>
      </c>
      <c r="E1831" s="22" t="str">
        <f>IF(C1831="","",IFERROR(INDEX(Deviz!$D$5:$D$204,MATCH(C1831,Deviz!$B$5:$B$204,0)),""))</f>
        <v/>
      </c>
      <c r="F1831" s="23" t="str">
        <f>IF(C1831="","",IFERROR(INDEX(Deviz!$F$5:$F$204,MATCH(C1831,Deviz!$B$5:$B$204,0)),""))</f>
        <v/>
      </c>
      <c r="G1831" s="24"/>
      <c r="H1831" s="23" t="str">
        <f t="shared" si="28"/>
        <v/>
      </c>
      <c r="I1831" s="20"/>
      <c r="J1831" s="25"/>
      <c r="K1831" s="26" t="str">
        <f>IF(B1831="","",TRIM(IF(AND(C1831&lt;&gt;"",D1831=""),"Cod inexistent în deviz. ","")&amp;IF(N(G1831)&lt;=0,"Lipsește cantitatea. ","")&amp;IF(I1831&lt;&gt;"Da","Neconfirmat de beneficiar. ","")&amp;IF(AND(C1831&lt;&gt;"",D1831&lt;&gt;""),IF(AND(INDEX(Deviz!$H$5:$H$204,MATCH(C1831,Deviz!$B$5:$B$204,0))="Suplimentar",INDEX(Deviz!$I$5:$I$204,MATCH(C1831,Deviz!$B$5:$B$204,0))&lt;&gt;"Da"),"Suplimentar neaprobat. ",""),"")))</f>
        <v/>
      </c>
    </row>
    <row r="1832" spans="1:11" x14ac:dyDescent="0.2">
      <c r="A1832" s="1" t="str">
        <f>IF(B1832="","",B1832&amp;"|"&amp;COUNTIF(INDEX($B:$B,5):B1832,B1832))</f>
        <v/>
      </c>
      <c r="B1832" s="20"/>
      <c r="C1832" s="20"/>
      <c r="D1832" s="21" t="str">
        <f>IF(C1832="","",IFERROR(INDEX(Deviz!$C$5:$C$204,MATCH(C1832,Deviz!$B$5:$B$204,0)),""))</f>
        <v/>
      </c>
      <c r="E1832" s="22" t="str">
        <f>IF(C1832="","",IFERROR(INDEX(Deviz!$D$5:$D$204,MATCH(C1832,Deviz!$B$5:$B$204,0)),""))</f>
        <v/>
      </c>
      <c r="F1832" s="23" t="str">
        <f>IF(C1832="","",IFERROR(INDEX(Deviz!$F$5:$F$204,MATCH(C1832,Deviz!$B$5:$B$204,0)),""))</f>
        <v/>
      </c>
      <c r="G1832" s="24"/>
      <c r="H1832" s="23" t="str">
        <f t="shared" si="28"/>
        <v/>
      </c>
      <c r="I1832" s="20"/>
      <c r="J1832" s="25"/>
      <c r="K1832" s="26" t="str">
        <f>IF(B1832="","",TRIM(IF(AND(C1832&lt;&gt;"",D1832=""),"Cod inexistent în deviz. ","")&amp;IF(N(G1832)&lt;=0,"Lipsește cantitatea. ","")&amp;IF(I1832&lt;&gt;"Da","Neconfirmat de beneficiar. ","")&amp;IF(AND(C1832&lt;&gt;"",D1832&lt;&gt;""),IF(AND(INDEX(Deviz!$H$5:$H$204,MATCH(C1832,Deviz!$B$5:$B$204,0))="Suplimentar",INDEX(Deviz!$I$5:$I$204,MATCH(C1832,Deviz!$B$5:$B$204,0))&lt;&gt;"Da"),"Suplimentar neaprobat. ",""),"")))</f>
        <v/>
      </c>
    </row>
    <row r="1833" spans="1:11" x14ac:dyDescent="0.2">
      <c r="A1833" s="1" t="str">
        <f>IF(B1833="","",B1833&amp;"|"&amp;COUNTIF(INDEX($B:$B,5):B1833,B1833))</f>
        <v/>
      </c>
      <c r="B1833" s="20"/>
      <c r="C1833" s="20"/>
      <c r="D1833" s="21" t="str">
        <f>IF(C1833="","",IFERROR(INDEX(Deviz!$C$5:$C$204,MATCH(C1833,Deviz!$B$5:$B$204,0)),""))</f>
        <v/>
      </c>
      <c r="E1833" s="22" t="str">
        <f>IF(C1833="","",IFERROR(INDEX(Deviz!$D$5:$D$204,MATCH(C1833,Deviz!$B$5:$B$204,0)),""))</f>
        <v/>
      </c>
      <c r="F1833" s="23" t="str">
        <f>IF(C1833="","",IFERROR(INDEX(Deviz!$F$5:$F$204,MATCH(C1833,Deviz!$B$5:$B$204,0)),""))</f>
        <v/>
      </c>
      <c r="G1833" s="24"/>
      <c r="H1833" s="23" t="str">
        <f t="shared" si="28"/>
        <v/>
      </c>
      <c r="I1833" s="20"/>
      <c r="J1833" s="25"/>
      <c r="K1833" s="26" t="str">
        <f>IF(B1833="","",TRIM(IF(AND(C1833&lt;&gt;"",D1833=""),"Cod inexistent în deviz. ","")&amp;IF(N(G1833)&lt;=0,"Lipsește cantitatea. ","")&amp;IF(I1833&lt;&gt;"Da","Neconfirmat de beneficiar. ","")&amp;IF(AND(C1833&lt;&gt;"",D1833&lt;&gt;""),IF(AND(INDEX(Deviz!$H$5:$H$204,MATCH(C1833,Deviz!$B$5:$B$204,0))="Suplimentar",INDEX(Deviz!$I$5:$I$204,MATCH(C1833,Deviz!$B$5:$B$204,0))&lt;&gt;"Da"),"Suplimentar neaprobat. ",""),"")))</f>
        <v/>
      </c>
    </row>
    <row r="1834" spans="1:11" x14ac:dyDescent="0.2">
      <c r="A1834" s="1" t="str">
        <f>IF(B1834="","",B1834&amp;"|"&amp;COUNTIF(INDEX($B:$B,5):B1834,B1834))</f>
        <v/>
      </c>
      <c r="B1834" s="20"/>
      <c r="C1834" s="20"/>
      <c r="D1834" s="21" t="str">
        <f>IF(C1834="","",IFERROR(INDEX(Deviz!$C$5:$C$204,MATCH(C1834,Deviz!$B$5:$B$204,0)),""))</f>
        <v/>
      </c>
      <c r="E1834" s="22" t="str">
        <f>IF(C1834="","",IFERROR(INDEX(Deviz!$D$5:$D$204,MATCH(C1834,Deviz!$B$5:$B$204,0)),""))</f>
        <v/>
      </c>
      <c r="F1834" s="23" t="str">
        <f>IF(C1834="","",IFERROR(INDEX(Deviz!$F$5:$F$204,MATCH(C1834,Deviz!$B$5:$B$204,0)),""))</f>
        <v/>
      </c>
      <c r="G1834" s="24"/>
      <c r="H1834" s="23" t="str">
        <f t="shared" si="28"/>
        <v/>
      </c>
      <c r="I1834" s="20"/>
      <c r="J1834" s="25"/>
      <c r="K1834" s="26" t="str">
        <f>IF(B1834="","",TRIM(IF(AND(C1834&lt;&gt;"",D1834=""),"Cod inexistent în deviz. ","")&amp;IF(N(G1834)&lt;=0,"Lipsește cantitatea. ","")&amp;IF(I1834&lt;&gt;"Da","Neconfirmat de beneficiar. ","")&amp;IF(AND(C1834&lt;&gt;"",D1834&lt;&gt;""),IF(AND(INDEX(Deviz!$H$5:$H$204,MATCH(C1834,Deviz!$B$5:$B$204,0))="Suplimentar",INDEX(Deviz!$I$5:$I$204,MATCH(C1834,Deviz!$B$5:$B$204,0))&lt;&gt;"Da"),"Suplimentar neaprobat. ",""),"")))</f>
        <v/>
      </c>
    </row>
    <row r="1835" spans="1:11" x14ac:dyDescent="0.2">
      <c r="A1835" s="1" t="str">
        <f>IF(B1835="","",B1835&amp;"|"&amp;COUNTIF(INDEX($B:$B,5):B1835,B1835))</f>
        <v/>
      </c>
      <c r="B1835" s="20"/>
      <c r="C1835" s="20"/>
      <c r="D1835" s="21" t="str">
        <f>IF(C1835="","",IFERROR(INDEX(Deviz!$C$5:$C$204,MATCH(C1835,Deviz!$B$5:$B$204,0)),""))</f>
        <v/>
      </c>
      <c r="E1835" s="22" t="str">
        <f>IF(C1835="","",IFERROR(INDEX(Deviz!$D$5:$D$204,MATCH(C1835,Deviz!$B$5:$B$204,0)),""))</f>
        <v/>
      </c>
      <c r="F1835" s="23" t="str">
        <f>IF(C1835="","",IFERROR(INDEX(Deviz!$F$5:$F$204,MATCH(C1835,Deviz!$B$5:$B$204,0)),""))</f>
        <v/>
      </c>
      <c r="G1835" s="24"/>
      <c r="H1835" s="23" t="str">
        <f t="shared" si="28"/>
        <v/>
      </c>
      <c r="I1835" s="20"/>
      <c r="J1835" s="25"/>
      <c r="K1835" s="26" t="str">
        <f>IF(B1835="","",TRIM(IF(AND(C1835&lt;&gt;"",D1835=""),"Cod inexistent în deviz. ","")&amp;IF(N(G1835)&lt;=0,"Lipsește cantitatea. ","")&amp;IF(I1835&lt;&gt;"Da","Neconfirmat de beneficiar. ","")&amp;IF(AND(C1835&lt;&gt;"",D1835&lt;&gt;""),IF(AND(INDEX(Deviz!$H$5:$H$204,MATCH(C1835,Deviz!$B$5:$B$204,0))="Suplimentar",INDEX(Deviz!$I$5:$I$204,MATCH(C1835,Deviz!$B$5:$B$204,0))&lt;&gt;"Da"),"Suplimentar neaprobat. ",""),"")))</f>
        <v/>
      </c>
    </row>
    <row r="1836" spans="1:11" x14ac:dyDescent="0.2">
      <c r="A1836" s="1" t="str">
        <f>IF(B1836="","",B1836&amp;"|"&amp;COUNTIF(INDEX($B:$B,5):B1836,B1836))</f>
        <v/>
      </c>
      <c r="B1836" s="20"/>
      <c r="C1836" s="20"/>
      <c r="D1836" s="21" t="str">
        <f>IF(C1836="","",IFERROR(INDEX(Deviz!$C$5:$C$204,MATCH(C1836,Deviz!$B$5:$B$204,0)),""))</f>
        <v/>
      </c>
      <c r="E1836" s="22" t="str">
        <f>IF(C1836="","",IFERROR(INDEX(Deviz!$D$5:$D$204,MATCH(C1836,Deviz!$B$5:$B$204,0)),""))</f>
        <v/>
      </c>
      <c r="F1836" s="23" t="str">
        <f>IF(C1836="","",IFERROR(INDEX(Deviz!$F$5:$F$204,MATCH(C1836,Deviz!$B$5:$B$204,0)),""))</f>
        <v/>
      </c>
      <c r="G1836" s="24"/>
      <c r="H1836" s="23" t="str">
        <f t="shared" si="28"/>
        <v/>
      </c>
      <c r="I1836" s="20"/>
      <c r="J1836" s="25"/>
      <c r="K1836" s="26" t="str">
        <f>IF(B1836="","",TRIM(IF(AND(C1836&lt;&gt;"",D1836=""),"Cod inexistent în deviz. ","")&amp;IF(N(G1836)&lt;=0,"Lipsește cantitatea. ","")&amp;IF(I1836&lt;&gt;"Da","Neconfirmat de beneficiar. ","")&amp;IF(AND(C1836&lt;&gt;"",D1836&lt;&gt;""),IF(AND(INDEX(Deviz!$H$5:$H$204,MATCH(C1836,Deviz!$B$5:$B$204,0))="Suplimentar",INDEX(Deviz!$I$5:$I$204,MATCH(C1836,Deviz!$B$5:$B$204,0))&lt;&gt;"Da"),"Suplimentar neaprobat. ",""),"")))</f>
        <v/>
      </c>
    </row>
    <row r="1837" spans="1:11" x14ac:dyDescent="0.2">
      <c r="A1837" s="1" t="str">
        <f>IF(B1837="","",B1837&amp;"|"&amp;COUNTIF(INDEX($B:$B,5):B1837,B1837))</f>
        <v/>
      </c>
      <c r="B1837" s="20"/>
      <c r="C1837" s="20"/>
      <c r="D1837" s="21" t="str">
        <f>IF(C1837="","",IFERROR(INDEX(Deviz!$C$5:$C$204,MATCH(C1837,Deviz!$B$5:$B$204,0)),""))</f>
        <v/>
      </c>
      <c r="E1837" s="22" t="str">
        <f>IF(C1837="","",IFERROR(INDEX(Deviz!$D$5:$D$204,MATCH(C1837,Deviz!$B$5:$B$204,0)),""))</f>
        <v/>
      </c>
      <c r="F1837" s="23" t="str">
        <f>IF(C1837="","",IFERROR(INDEX(Deviz!$F$5:$F$204,MATCH(C1837,Deviz!$B$5:$B$204,0)),""))</f>
        <v/>
      </c>
      <c r="G1837" s="24"/>
      <c r="H1837" s="23" t="str">
        <f t="shared" si="28"/>
        <v/>
      </c>
      <c r="I1837" s="20"/>
      <c r="J1837" s="25"/>
      <c r="K1837" s="26" t="str">
        <f>IF(B1837="","",TRIM(IF(AND(C1837&lt;&gt;"",D1837=""),"Cod inexistent în deviz. ","")&amp;IF(N(G1837)&lt;=0,"Lipsește cantitatea. ","")&amp;IF(I1837&lt;&gt;"Da","Neconfirmat de beneficiar. ","")&amp;IF(AND(C1837&lt;&gt;"",D1837&lt;&gt;""),IF(AND(INDEX(Deviz!$H$5:$H$204,MATCH(C1837,Deviz!$B$5:$B$204,0))="Suplimentar",INDEX(Deviz!$I$5:$I$204,MATCH(C1837,Deviz!$B$5:$B$204,0))&lt;&gt;"Da"),"Suplimentar neaprobat. ",""),"")))</f>
        <v/>
      </c>
    </row>
    <row r="1838" spans="1:11" x14ac:dyDescent="0.2">
      <c r="A1838" s="1" t="str">
        <f>IF(B1838="","",B1838&amp;"|"&amp;COUNTIF(INDEX($B:$B,5):B1838,B1838))</f>
        <v/>
      </c>
      <c r="B1838" s="20"/>
      <c r="C1838" s="20"/>
      <c r="D1838" s="21" t="str">
        <f>IF(C1838="","",IFERROR(INDEX(Deviz!$C$5:$C$204,MATCH(C1838,Deviz!$B$5:$B$204,0)),""))</f>
        <v/>
      </c>
      <c r="E1838" s="22" t="str">
        <f>IF(C1838="","",IFERROR(INDEX(Deviz!$D$5:$D$204,MATCH(C1838,Deviz!$B$5:$B$204,0)),""))</f>
        <v/>
      </c>
      <c r="F1838" s="23" t="str">
        <f>IF(C1838="","",IFERROR(INDEX(Deviz!$F$5:$F$204,MATCH(C1838,Deviz!$B$5:$B$204,0)),""))</f>
        <v/>
      </c>
      <c r="G1838" s="24"/>
      <c r="H1838" s="23" t="str">
        <f t="shared" si="28"/>
        <v/>
      </c>
      <c r="I1838" s="20"/>
      <c r="J1838" s="25"/>
      <c r="K1838" s="26" t="str">
        <f>IF(B1838="","",TRIM(IF(AND(C1838&lt;&gt;"",D1838=""),"Cod inexistent în deviz. ","")&amp;IF(N(G1838)&lt;=0,"Lipsește cantitatea. ","")&amp;IF(I1838&lt;&gt;"Da","Neconfirmat de beneficiar. ","")&amp;IF(AND(C1838&lt;&gt;"",D1838&lt;&gt;""),IF(AND(INDEX(Deviz!$H$5:$H$204,MATCH(C1838,Deviz!$B$5:$B$204,0))="Suplimentar",INDEX(Deviz!$I$5:$I$204,MATCH(C1838,Deviz!$B$5:$B$204,0))&lt;&gt;"Da"),"Suplimentar neaprobat. ",""),"")))</f>
        <v/>
      </c>
    </row>
    <row r="1839" spans="1:11" x14ac:dyDescent="0.2">
      <c r="A1839" s="1" t="str">
        <f>IF(B1839="","",B1839&amp;"|"&amp;COUNTIF(INDEX($B:$B,5):B1839,B1839))</f>
        <v/>
      </c>
      <c r="B1839" s="20"/>
      <c r="C1839" s="20"/>
      <c r="D1839" s="21" t="str">
        <f>IF(C1839="","",IFERROR(INDEX(Deviz!$C$5:$C$204,MATCH(C1839,Deviz!$B$5:$B$204,0)),""))</f>
        <v/>
      </c>
      <c r="E1839" s="22" t="str">
        <f>IF(C1839="","",IFERROR(INDEX(Deviz!$D$5:$D$204,MATCH(C1839,Deviz!$B$5:$B$204,0)),""))</f>
        <v/>
      </c>
      <c r="F1839" s="23" t="str">
        <f>IF(C1839="","",IFERROR(INDEX(Deviz!$F$5:$F$204,MATCH(C1839,Deviz!$B$5:$B$204,0)),""))</f>
        <v/>
      </c>
      <c r="G1839" s="24"/>
      <c r="H1839" s="23" t="str">
        <f t="shared" si="28"/>
        <v/>
      </c>
      <c r="I1839" s="20"/>
      <c r="J1839" s="25"/>
      <c r="K1839" s="26" t="str">
        <f>IF(B1839="","",TRIM(IF(AND(C1839&lt;&gt;"",D1839=""),"Cod inexistent în deviz. ","")&amp;IF(N(G1839)&lt;=0,"Lipsește cantitatea. ","")&amp;IF(I1839&lt;&gt;"Da","Neconfirmat de beneficiar. ","")&amp;IF(AND(C1839&lt;&gt;"",D1839&lt;&gt;""),IF(AND(INDEX(Deviz!$H$5:$H$204,MATCH(C1839,Deviz!$B$5:$B$204,0))="Suplimentar",INDEX(Deviz!$I$5:$I$204,MATCH(C1839,Deviz!$B$5:$B$204,0))&lt;&gt;"Da"),"Suplimentar neaprobat. ",""),"")))</f>
        <v/>
      </c>
    </row>
    <row r="1840" spans="1:11" x14ac:dyDescent="0.2">
      <c r="A1840" s="1" t="str">
        <f>IF(B1840="","",B1840&amp;"|"&amp;COUNTIF(INDEX($B:$B,5):B1840,B1840))</f>
        <v/>
      </c>
      <c r="B1840" s="20"/>
      <c r="C1840" s="20"/>
      <c r="D1840" s="21" t="str">
        <f>IF(C1840="","",IFERROR(INDEX(Deviz!$C$5:$C$204,MATCH(C1840,Deviz!$B$5:$B$204,0)),""))</f>
        <v/>
      </c>
      <c r="E1840" s="22" t="str">
        <f>IF(C1840="","",IFERROR(INDEX(Deviz!$D$5:$D$204,MATCH(C1840,Deviz!$B$5:$B$204,0)),""))</f>
        <v/>
      </c>
      <c r="F1840" s="23" t="str">
        <f>IF(C1840="","",IFERROR(INDEX(Deviz!$F$5:$F$204,MATCH(C1840,Deviz!$B$5:$B$204,0)),""))</f>
        <v/>
      </c>
      <c r="G1840" s="24"/>
      <c r="H1840" s="23" t="str">
        <f t="shared" si="28"/>
        <v/>
      </c>
      <c r="I1840" s="20"/>
      <c r="J1840" s="25"/>
      <c r="K1840" s="26" t="str">
        <f>IF(B1840="","",TRIM(IF(AND(C1840&lt;&gt;"",D1840=""),"Cod inexistent în deviz. ","")&amp;IF(N(G1840)&lt;=0,"Lipsește cantitatea. ","")&amp;IF(I1840&lt;&gt;"Da","Neconfirmat de beneficiar. ","")&amp;IF(AND(C1840&lt;&gt;"",D1840&lt;&gt;""),IF(AND(INDEX(Deviz!$H$5:$H$204,MATCH(C1840,Deviz!$B$5:$B$204,0))="Suplimentar",INDEX(Deviz!$I$5:$I$204,MATCH(C1840,Deviz!$B$5:$B$204,0))&lt;&gt;"Da"),"Suplimentar neaprobat. ",""),"")))</f>
        <v/>
      </c>
    </row>
    <row r="1841" spans="1:11" x14ac:dyDescent="0.2">
      <c r="A1841" s="1" t="str">
        <f>IF(B1841="","",B1841&amp;"|"&amp;COUNTIF(INDEX($B:$B,5):B1841,B1841))</f>
        <v/>
      </c>
      <c r="B1841" s="20"/>
      <c r="C1841" s="20"/>
      <c r="D1841" s="21" t="str">
        <f>IF(C1841="","",IFERROR(INDEX(Deviz!$C$5:$C$204,MATCH(C1841,Deviz!$B$5:$B$204,0)),""))</f>
        <v/>
      </c>
      <c r="E1841" s="22" t="str">
        <f>IF(C1841="","",IFERROR(INDEX(Deviz!$D$5:$D$204,MATCH(C1841,Deviz!$B$5:$B$204,0)),""))</f>
        <v/>
      </c>
      <c r="F1841" s="23" t="str">
        <f>IF(C1841="","",IFERROR(INDEX(Deviz!$F$5:$F$204,MATCH(C1841,Deviz!$B$5:$B$204,0)),""))</f>
        <v/>
      </c>
      <c r="G1841" s="24"/>
      <c r="H1841" s="23" t="str">
        <f t="shared" si="28"/>
        <v/>
      </c>
      <c r="I1841" s="20"/>
      <c r="J1841" s="25"/>
      <c r="K1841" s="26" t="str">
        <f>IF(B1841="","",TRIM(IF(AND(C1841&lt;&gt;"",D1841=""),"Cod inexistent în deviz. ","")&amp;IF(N(G1841)&lt;=0,"Lipsește cantitatea. ","")&amp;IF(I1841&lt;&gt;"Da","Neconfirmat de beneficiar. ","")&amp;IF(AND(C1841&lt;&gt;"",D1841&lt;&gt;""),IF(AND(INDEX(Deviz!$H$5:$H$204,MATCH(C1841,Deviz!$B$5:$B$204,0))="Suplimentar",INDEX(Deviz!$I$5:$I$204,MATCH(C1841,Deviz!$B$5:$B$204,0))&lt;&gt;"Da"),"Suplimentar neaprobat. ",""),"")))</f>
        <v/>
      </c>
    </row>
    <row r="1842" spans="1:11" x14ac:dyDescent="0.2">
      <c r="A1842" s="1" t="str">
        <f>IF(B1842="","",B1842&amp;"|"&amp;COUNTIF(INDEX($B:$B,5):B1842,B1842))</f>
        <v/>
      </c>
      <c r="B1842" s="20"/>
      <c r="C1842" s="20"/>
      <c r="D1842" s="21" t="str">
        <f>IF(C1842="","",IFERROR(INDEX(Deviz!$C$5:$C$204,MATCH(C1842,Deviz!$B$5:$B$204,0)),""))</f>
        <v/>
      </c>
      <c r="E1842" s="22" t="str">
        <f>IF(C1842="","",IFERROR(INDEX(Deviz!$D$5:$D$204,MATCH(C1842,Deviz!$B$5:$B$204,0)),""))</f>
        <v/>
      </c>
      <c r="F1842" s="23" t="str">
        <f>IF(C1842="","",IFERROR(INDEX(Deviz!$F$5:$F$204,MATCH(C1842,Deviz!$B$5:$B$204,0)),""))</f>
        <v/>
      </c>
      <c r="G1842" s="24"/>
      <c r="H1842" s="23" t="str">
        <f t="shared" si="28"/>
        <v/>
      </c>
      <c r="I1842" s="20"/>
      <c r="J1842" s="25"/>
      <c r="K1842" s="26" t="str">
        <f>IF(B1842="","",TRIM(IF(AND(C1842&lt;&gt;"",D1842=""),"Cod inexistent în deviz. ","")&amp;IF(N(G1842)&lt;=0,"Lipsește cantitatea. ","")&amp;IF(I1842&lt;&gt;"Da","Neconfirmat de beneficiar. ","")&amp;IF(AND(C1842&lt;&gt;"",D1842&lt;&gt;""),IF(AND(INDEX(Deviz!$H$5:$H$204,MATCH(C1842,Deviz!$B$5:$B$204,0))="Suplimentar",INDEX(Deviz!$I$5:$I$204,MATCH(C1842,Deviz!$B$5:$B$204,0))&lt;&gt;"Da"),"Suplimentar neaprobat. ",""),"")))</f>
        <v/>
      </c>
    </row>
    <row r="1843" spans="1:11" x14ac:dyDescent="0.2">
      <c r="A1843" s="1" t="str">
        <f>IF(B1843="","",B1843&amp;"|"&amp;COUNTIF(INDEX($B:$B,5):B1843,B1843))</f>
        <v/>
      </c>
      <c r="B1843" s="20"/>
      <c r="C1843" s="20"/>
      <c r="D1843" s="21" t="str">
        <f>IF(C1843="","",IFERROR(INDEX(Deviz!$C$5:$C$204,MATCH(C1843,Deviz!$B$5:$B$204,0)),""))</f>
        <v/>
      </c>
      <c r="E1843" s="22" t="str">
        <f>IF(C1843="","",IFERROR(INDEX(Deviz!$D$5:$D$204,MATCH(C1843,Deviz!$B$5:$B$204,0)),""))</f>
        <v/>
      </c>
      <c r="F1843" s="23" t="str">
        <f>IF(C1843="","",IFERROR(INDEX(Deviz!$F$5:$F$204,MATCH(C1843,Deviz!$B$5:$B$204,0)),""))</f>
        <v/>
      </c>
      <c r="G1843" s="24"/>
      <c r="H1843" s="23" t="str">
        <f t="shared" si="28"/>
        <v/>
      </c>
      <c r="I1843" s="20"/>
      <c r="J1843" s="25"/>
      <c r="K1843" s="26" t="str">
        <f>IF(B1843="","",TRIM(IF(AND(C1843&lt;&gt;"",D1843=""),"Cod inexistent în deviz. ","")&amp;IF(N(G1843)&lt;=0,"Lipsește cantitatea. ","")&amp;IF(I1843&lt;&gt;"Da","Neconfirmat de beneficiar. ","")&amp;IF(AND(C1843&lt;&gt;"",D1843&lt;&gt;""),IF(AND(INDEX(Deviz!$H$5:$H$204,MATCH(C1843,Deviz!$B$5:$B$204,0))="Suplimentar",INDEX(Deviz!$I$5:$I$204,MATCH(C1843,Deviz!$B$5:$B$204,0))&lt;&gt;"Da"),"Suplimentar neaprobat. ",""),"")))</f>
        <v/>
      </c>
    </row>
    <row r="1844" spans="1:11" x14ac:dyDescent="0.2">
      <c r="A1844" s="1" t="str">
        <f>IF(B1844="","",B1844&amp;"|"&amp;COUNTIF(INDEX($B:$B,5):B1844,B1844))</f>
        <v/>
      </c>
      <c r="B1844" s="20"/>
      <c r="C1844" s="20"/>
      <c r="D1844" s="21" t="str">
        <f>IF(C1844="","",IFERROR(INDEX(Deviz!$C$5:$C$204,MATCH(C1844,Deviz!$B$5:$B$204,0)),""))</f>
        <v/>
      </c>
      <c r="E1844" s="22" t="str">
        <f>IF(C1844="","",IFERROR(INDEX(Deviz!$D$5:$D$204,MATCH(C1844,Deviz!$B$5:$B$204,0)),""))</f>
        <v/>
      </c>
      <c r="F1844" s="23" t="str">
        <f>IF(C1844="","",IFERROR(INDEX(Deviz!$F$5:$F$204,MATCH(C1844,Deviz!$B$5:$B$204,0)),""))</f>
        <v/>
      </c>
      <c r="G1844" s="24"/>
      <c r="H1844" s="23" t="str">
        <f t="shared" si="28"/>
        <v/>
      </c>
      <c r="I1844" s="20"/>
      <c r="J1844" s="25"/>
      <c r="K1844" s="26" t="str">
        <f>IF(B1844="","",TRIM(IF(AND(C1844&lt;&gt;"",D1844=""),"Cod inexistent în deviz. ","")&amp;IF(N(G1844)&lt;=0,"Lipsește cantitatea. ","")&amp;IF(I1844&lt;&gt;"Da","Neconfirmat de beneficiar. ","")&amp;IF(AND(C1844&lt;&gt;"",D1844&lt;&gt;""),IF(AND(INDEX(Deviz!$H$5:$H$204,MATCH(C1844,Deviz!$B$5:$B$204,0))="Suplimentar",INDEX(Deviz!$I$5:$I$204,MATCH(C1844,Deviz!$B$5:$B$204,0))&lt;&gt;"Da"),"Suplimentar neaprobat. ",""),"")))</f>
        <v/>
      </c>
    </row>
    <row r="1845" spans="1:11" x14ac:dyDescent="0.2">
      <c r="A1845" s="1" t="str">
        <f>IF(B1845="","",B1845&amp;"|"&amp;COUNTIF(INDEX($B:$B,5):B1845,B1845))</f>
        <v/>
      </c>
      <c r="B1845" s="20"/>
      <c r="C1845" s="20"/>
      <c r="D1845" s="21" t="str">
        <f>IF(C1845="","",IFERROR(INDEX(Deviz!$C$5:$C$204,MATCH(C1845,Deviz!$B$5:$B$204,0)),""))</f>
        <v/>
      </c>
      <c r="E1845" s="22" t="str">
        <f>IF(C1845="","",IFERROR(INDEX(Deviz!$D$5:$D$204,MATCH(C1845,Deviz!$B$5:$B$204,0)),""))</f>
        <v/>
      </c>
      <c r="F1845" s="23" t="str">
        <f>IF(C1845="","",IFERROR(INDEX(Deviz!$F$5:$F$204,MATCH(C1845,Deviz!$B$5:$B$204,0)),""))</f>
        <v/>
      </c>
      <c r="G1845" s="24"/>
      <c r="H1845" s="23" t="str">
        <f t="shared" si="28"/>
        <v/>
      </c>
      <c r="I1845" s="20"/>
      <c r="J1845" s="25"/>
      <c r="K1845" s="26" t="str">
        <f>IF(B1845="","",TRIM(IF(AND(C1845&lt;&gt;"",D1845=""),"Cod inexistent în deviz. ","")&amp;IF(N(G1845)&lt;=0,"Lipsește cantitatea. ","")&amp;IF(I1845&lt;&gt;"Da","Neconfirmat de beneficiar. ","")&amp;IF(AND(C1845&lt;&gt;"",D1845&lt;&gt;""),IF(AND(INDEX(Deviz!$H$5:$H$204,MATCH(C1845,Deviz!$B$5:$B$204,0))="Suplimentar",INDEX(Deviz!$I$5:$I$204,MATCH(C1845,Deviz!$B$5:$B$204,0))&lt;&gt;"Da"),"Suplimentar neaprobat. ",""),"")))</f>
        <v/>
      </c>
    </row>
    <row r="1846" spans="1:11" x14ac:dyDescent="0.2">
      <c r="A1846" s="1" t="str">
        <f>IF(B1846="","",B1846&amp;"|"&amp;COUNTIF(INDEX($B:$B,5):B1846,B1846))</f>
        <v/>
      </c>
      <c r="B1846" s="20"/>
      <c r="C1846" s="20"/>
      <c r="D1846" s="21" t="str">
        <f>IF(C1846="","",IFERROR(INDEX(Deviz!$C$5:$C$204,MATCH(C1846,Deviz!$B$5:$B$204,0)),""))</f>
        <v/>
      </c>
      <c r="E1846" s="22" t="str">
        <f>IF(C1846="","",IFERROR(INDEX(Deviz!$D$5:$D$204,MATCH(C1846,Deviz!$B$5:$B$204,0)),""))</f>
        <v/>
      </c>
      <c r="F1846" s="23" t="str">
        <f>IF(C1846="","",IFERROR(INDEX(Deviz!$F$5:$F$204,MATCH(C1846,Deviz!$B$5:$B$204,0)),""))</f>
        <v/>
      </c>
      <c r="G1846" s="24"/>
      <c r="H1846" s="23" t="str">
        <f t="shared" si="28"/>
        <v/>
      </c>
      <c r="I1846" s="20"/>
      <c r="J1846" s="25"/>
      <c r="K1846" s="26" t="str">
        <f>IF(B1846="","",TRIM(IF(AND(C1846&lt;&gt;"",D1846=""),"Cod inexistent în deviz. ","")&amp;IF(N(G1846)&lt;=0,"Lipsește cantitatea. ","")&amp;IF(I1846&lt;&gt;"Da","Neconfirmat de beneficiar. ","")&amp;IF(AND(C1846&lt;&gt;"",D1846&lt;&gt;""),IF(AND(INDEX(Deviz!$H$5:$H$204,MATCH(C1846,Deviz!$B$5:$B$204,0))="Suplimentar",INDEX(Deviz!$I$5:$I$204,MATCH(C1846,Deviz!$B$5:$B$204,0))&lt;&gt;"Da"),"Suplimentar neaprobat. ",""),"")))</f>
        <v/>
      </c>
    </row>
    <row r="1847" spans="1:11" x14ac:dyDescent="0.2">
      <c r="A1847" s="1" t="str">
        <f>IF(B1847="","",B1847&amp;"|"&amp;COUNTIF(INDEX($B:$B,5):B1847,B1847))</f>
        <v/>
      </c>
      <c r="B1847" s="20"/>
      <c r="C1847" s="20"/>
      <c r="D1847" s="21" t="str">
        <f>IF(C1847="","",IFERROR(INDEX(Deviz!$C$5:$C$204,MATCH(C1847,Deviz!$B$5:$B$204,0)),""))</f>
        <v/>
      </c>
      <c r="E1847" s="22" t="str">
        <f>IF(C1847="","",IFERROR(INDEX(Deviz!$D$5:$D$204,MATCH(C1847,Deviz!$B$5:$B$204,0)),""))</f>
        <v/>
      </c>
      <c r="F1847" s="23" t="str">
        <f>IF(C1847="","",IFERROR(INDEX(Deviz!$F$5:$F$204,MATCH(C1847,Deviz!$B$5:$B$204,0)),""))</f>
        <v/>
      </c>
      <c r="G1847" s="24"/>
      <c r="H1847" s="23" t="str">
        <f t="shared" si="28"/>
        <v/>
      </c>
      <c r="I1847" s="20"/>
      <c r="J1847" s="25"/>
      <c r="K1847" s="26" t="str">
        <f>IF(B1847="","",TRIM(IF(AND(C1847&lt;&gt;"",D1847=""),"Cod inexistent în deviz. ","")&amp;IF(N(G1847)&lt;=0,"Lipsește cantitatea. ","")&amp;IF(I1847&lt;&gt;"Da","Neconfirmat de beneficiar. ","")&amp;IF(AND(C1847&lt;&gt;"",D1847&lt;&gt;""),IF(AND(INDEX(Deviz!$H$5:$H$204,MATCH(C1847,Deviz!$B$5:$B$204,0))="Suplimentar",INDEX(Deviz!$I$5:$I$204,MATCH(C1847,Deviz!$B$5:$B$204,0))&lt;&gt;"Da"),"Suplimentar neaprobat. ",""),"")))</f>
        <v/>
      </c>
    </row>
    <row r="1848" spans="1:11" x14ac:dyDescent="0.2">
      <c r="A1848" s="1" t="str">
        <f>IF(B1848="","",B1848&amp;"|"&amp;COUNTIF(INDEX($B:$B,5):B1848,B1848))</f>
        <v/>
      </c>
      <c r="B1848" s="20"/>
      <c r="C1848" s="20"/>
      <c r="D1848" s="21" t="str">
        <f>IF(C1848="","",IFERROR(INDEX(Deviz!$C$5:$C$204,MATCH(C1848,Deviz!$B$5:$B$204,0)),""))</f>
        <v/>
      </c>
      <c r="E1848" s="22" t="str">
        <f>IF(C1848="","",IFERROR(INDEX(Deviz!$D$5:$D$204,MATCH(C1848,Deviz!$B$5:$B$204,0)),""))</f>
        <v/>
      </c>
      <c r="F1848" s="23" t="str">
        <f>IF(C1848="","",IFERROR(INDEX(Deviz!$F$5:$F$204,MATCH(C1848,Deviz!$B$5:$B$204,0)),""))</f>
        <v/>
      </c>
      <c r="G1848" s="24"/>
      <c r="H1848" s="23" t="str">
        <f t="shared" si="28"/>
        <v/>
      </c>
      <c r="I1848" s="20"/>
      <c r="J1848" s="25"/>
      <c r="K1848" s="26" t="str">
        <f>IF(B1848="","",TRIM(IF(AND(C1848&lt;&gt;"",D1848=""),"Cod inexistent în deviz. ","")&amp;IF(N(G1848)&lt;=0,"Lipsește cantitatea. ","")&amp;IF(I1848&lt;&gt;"Da","Neconfirmat de beneficiar. ","")&amp;IF(AND(C1848&lt;&gt;"",D1848&lt;&gt;""),IF(AND(INDEX(Deviz!$H$5:$H$204,MATCH(C1848,Deviz!$B$5:$B$204,0))="Suplimentar",INDEX(Deviz!$I$5:$I$204,MATCH(C1848,Deviz!$B$5:$B$204,0))&lt;&gt;"Da"),"Suplimentar neaprobat. ",""),"")))</f>
        <v/>
      </c>
    </row>
    <row r="1849" spans="1:11" x14ac:dyDescent="0.2">
      <c r="A1849" s="1" t="str">
        <f>IF(B1849="","",B1849&amp;"|"&amp;COUNTIF(INDEX($B:$B,5):B1849,B1849))</f>
        <v/>
      </c>
      <c r="B1849" s="20"/>
      <c r="C1849" s="20"/>
      <c r="D1849" s="21" t="str">
        <f>IF(C1849="","",IFERROR(INDEX(Deviz!$C$5:$C$204,MATCH(C1849,Deviz!$B$5:$B$204,0)),""))</f>
        <v/>
      </c>
      <c r="E1849" s="22" t="str">
        <f>IF(C1849="","",IFERROR(INDEX(Deviz!$D$5:$D$204,MATCH(C1849,Deviz!$B$5:$B$204,0)),""))</f>
        <v/>
      </c>
      <c r="F1849" s="23" t="str">
        <f>IF(C1849="","",IFERROR(INDEX(Deviz!$F$5:$F$204,MATCH(C1849,Deviz!$B$5:$B$204,0)),""))</f>
        <v/>
      </c>
      <c r="G1849" s="24"/>
      <c r="H1849" s="23" t="str">
        <f t="shared" si="28"/>
        <v/>
      </c>
      <c r="I1849" s="20"/>
      <c r="J1849" s="25"/>
      <c r="K1849" s="26" t="str">
        <f>IF(B1849="","",TRIM(IF(AND(C1849&lt;&gt;"",D1849=""),"Cod inexistent în deviz. ","")&amp;IF(N(G1849)&lt;=0,"Lipsește cantitatea. ","")&amp;IF(I1849&lt;&gt;"Da","Neconfirmat de beneficiar. ","")&amp;IF(AND(C1849&lt;&gt;"",D1849&lt;&gt;""),IF(AND(INDEX(Deviz!$H$5:$H$204,MATCH(C1849,Deviz!$B$5:$B$204,0))="Suplimentar",INDEX(Deviz!$I$5:$I$204,MATCH(C1849,Deviz!$B$5:$B$204,0))&lt;&gt;"Da"),"Suplimentar neaprobat. ",""),"")))</f>
        <v/>
      </c>
    </row>
    <row r="1850" spans="1:11" x14ac:dyDescent="0.2">
      <c r="A1850" s="1" t="str">
        <f>IF(B1850="","",B1850&amp;"|"&amp;COUNTIF(INDEX($B:$B,5):B1850,B1850))</f>
        <v/>
      </c>
      <c r="B1850" s="20"/>
      <c r="C1850" s="20"/>
      <c r="D1850" s="21" t="str">
        <f>IF(C1850="","",IFERROR(INDEX(Deviz!$C$5:$C$204,MATCH(C1850,Deviz!$B$5:$B$204,0)),""))</f>
        <v/>
      </c>
      <c r="E1850" s="22" t="str">
        <f>IF(C1850="","",IFERROR(INDEX(Deviz!$D$5:$D$204,MATCH(C1850,Deviz!$B$5:$B$204,0)),""))</f>
        <v/>
      </c>
      <c r="F1850" s="23" t="str">
        <f>IF(C1850="","",IFERROR(INDEX(Deviz!$F$5:$F$204,MATCH(C1850,Deviz!$B$5:$B$204,0)),""))</f>
        <v/>
      </c>
      <c r="G1850" s="24"/>
      <c r="H1850" s="23" t="str">
        <f t="shared" si="28"/>
        <v/>
      </c>
      <c r="I1850" s="20"/>
      <c r="J1850" s="25"/>
      <c r="K1850" s="26" t="str">
        <f>IF(B1850="","",TRIM(IF(AND(C1850&lt;&gt;"",D1850=""),"Cod inexistent în deviz. ","")&amp;IF(N(G1850)&lt;=0,"Lipsește cantitatea. ","")&amp;IF(I1850&lt;&gt;"Da","Neconfirmat de beneficiar. ","")&amp;IF(AND(C1850&lt;&gt;"",D1850&lt;&gt;""),IF(AND(INDEX(Deviz!$H$5:$H$204,MATCH(C1850,Deviz!$B$5:$B$204,0))="Suplimentar",INDEX(Deviz!$I$5:$I$204,MATCH(C1850,Deviz!$B$5:$B$204,0))&lt;&gt;"Da"),"Suplimentar neaprobat. ",""),"")))</f>
        <v/>
      </c>
    </row>
    <row r="1851" spans="1:11" x14ac:dyDescent="0.2">
      <c r="A1851" s="1" t="str">
        <f>IF(B1851="","",B1851&amp;"|"&amp;COUNTIF(INDEX($B:$B,5):B1851,B1851))</f>
        <v/>
      </c>
      <c r="B1851" s="20"/>
      <c r="C1851" s="20"/>
      <c r="D1851" s="21" t="str">
        <f>IF(C1851="","",IFERROR(INDEX(Deviz!$C$5:$C$204,MATCH(C1851,Deviz!$B$5:$B$204,0)),""))</f>
        <v/>
      </c>
      <c r="E1851" s="22" t="str">
        <f>IF(C1851="","",IFERROR(INDEX(Deviz!$D$5:$D$204,MATCH(C1851,Deviz!$B$5:$B$204,0)),""))</f>
        <v/>
      </c>
      <c r="F1851" s="23" t="str">
        <f>IF(C1851="","",IFERROR(INDEX(Deviz!$F$5:$F$204,MATCH(C1851,Deviz!$B$5:$B$204,0)),""))</f>
        <v/>
      </c>
      <c r="G1851" s="24"/>
      <c r="H1851" s="23" t="str">
        <f t="shared" si="28"/>
        <v/>
      </c>
      <c r="I1851" s="20"/>
      <c r="J1851" s="25"/>
      <c r="K1851" s="26" t="str">
        <f>IF(B1851="","",TRIM(IF(AND(C1851&lt;&gt;"",D1851=""),"Cod inexistent în deviz. ","")&amp;IF(N(G1851)&lt;=0,"Lipsește cantitatea. ","")&amp;IF(I1851&lt;&gt;"Da","Neconfirmat de beneficiar. ","")&amp;IF(AND(C1851&lt;&gt;"",D1851&lt;&gt;""),IF(AND(INDEX(Deviz!$H$5:$H$204,MATCH(C1851,Deviz!$B$5:$B$204,0))="Suplimentar",INDEX(Deviz!$I$5:$I$204,MATCH(C1851,Deviz!$B$5:$B$204,0))&lt;&gt;"Da"),"Suplimentar neaprobat. ",""),"")))</f>
        <v/>
      </c>
    </row>
    <row r="1852" spans="1:11" x14ac:dyDescent="0.2">
      <c r="A1852" s="1" t="str">
        <f>IF(B1852="","",B1852&amp;"|"&amp;COUNTIF(INDEX($B:$B,5):B1852,B1852))</f>
        <v/>
      </c>
      <c r="B1852" s="20"/>
      <c r="C1852" s="20"/>
      <c r="D1852" s="21" t="str">
        <f>IF(C1852="","",IFERROR(INDEX(Deviz!$C$5:$C$204,MATCH(C1852,Deviz!$B$5:$B$204,0)),""))</f>
        <v/>
      </c>
      <c r="E1852" s="22" t="str">
        <f>IF(C1852="","",IFERROR(INDEX(Deviz!$D$5:$D$204,MATCH(C1852,Deviz!$B$5:$B$204,0)),""))</f>
        <v/>
      </c>
      <c r="F1852" s="23" t="str">
        <f>IF(C1852="","",IFERROR(INDEX(Deviz!$F$5:$F$204,MATCH(C1852,Deviz!$B$5:$B$204,0)),""))</f>
        <v/>
      </c>
      <c r="G1852" s="24"/>
      <c r="H1852" s="23" t="str">
        <f t="shared" si="28"/>
        <v/>
      </c>
      <c r="I1852" s="20"/>
      <c r="J1852" s="25"/>
      <c r="K1852" s="26" t="str">
        <f>IF(B1852="","",TRIM(IF(AND(C1852&lt;&gt;"",D1852=""),"Cod inexistent în deviz. ","")&amp;IF(N(G1852)&lt;=0,"Lipsește cantitatea. ","")&amp;IF(I1852&lt;&gt;"Da","Neconfirmat de beneficiar. ","")&amp;IF(AND(C1852&lt;&gt;"",D1852&lt;&gt;""),IF(AND(INDEX(Deviz!$H$5:$H$204,MATCH(C1852,Deviz!$B$5:$B$204,0))="Suplimentar",INDEX(Deviz!$I$5:$I$204,MATCH(C1852,Deviz!$B$5:$B$204,0))&lt;&gt;"Da"),"Suplimentar neaprobat. ",""),"")))</f>
        <v/>
      </c>
    </row>
    <row r="1853" spans="1:11" x14ac:dyDescent="0.2">
      <c r="A1853" s="1" t="str">
        <f>IF(B1853="","",B1853&amp;"|"&amp;COUNTIF(INDEX($B:$B,5):B1853,B1853))</f>
        <v/>
      </c>
      <c r="B1853" s="20"/>
      <c r="C1853" s="20"/>
      <c r="D1853" s="21" t="str">
        <f>IF(C1853="","",IFERROR(INDEX(Deviz!$C$5:$C$204,MATCH(C1853,Deviz!$B$5:$B$204,0)),""))</f>
        <v/>
      </c>
      <c r="E1853" s="22" t="str">
        <f>IF(C1853="","",IFERROR(INDEX(Deviz!$D$5:$D$204,MATCH(C1853,Deviz!$B$5:$B$204,0)),""))</f>
        <v/>
      </c>
      <c r="F1853" s="23" t="str">
        <f>IF(C1853="","",IFERROR(INDEX(Deviz!$F$5:$F$204,MATCH(C1853,Deviz!$B$5:$B$204,0)),""))</f>
        <v/>
      </c>
      <c r="G1853" s="24"/>
      <c r="H1853" s="23" t="str">
        <f t="shared" si="28"/>
        <v/>
      </c>
      <c r="I1853" s="20"/>
      <c r="J1853" s="25"/>
      <c r="K1853" s="26" t="str">
        <f>IF(B1853="","",TRIM(IF(AND(C1853&lt;&gt;"",D1853=""),"Cod inexistent în deviz. ","")&amp;IF(N(G1853)&lt;=0,"Lipsește cantitatea. ","")&amp;IF(I1853&lt;&gt;"Da","Neconfirmat de beneficiar. ","")&amp;IF(AND(C1853&lt;&gt;"",D1853&lt;&gt;""),IF(AND(INDEX(Deviz!$H$5:$H$204,MATCH(C1853,Deviz!$B$5:$B$204,0))="Suplimentar",INDEX(Deviz!$I$5:$I$204,MATCH(C1853,Deviz!$B$5:$B$204,0))&lt;&gt;"Da"),"Suplimentar neaprobat. ",""),"")))</f>
        <v/>
      </c>
    </row>
    <row r="1854" spans="1:11" x14ac:dyDescent="0.2">
      <c r="A1854" s="1" t="str">
        <f>IF(B1854="","",B1854&amp;"|"&amp;COUNTIF(INDEX($B:$B,5):B1854,B1854))</f>
        <v/>
      </c>
      <c r="B1854" s="20"/>
      <c r="C1854" s="20"/>
      <c r="D1854" s="21" t="str">
        <f>IF(C1854="","",IFERROR(INDEX(Deviz!$C$5:$C$204,MATCH(C1854,Deviz!$B$5:$B$204,0)),""))</f>
        <v/>
      </c>
      <c r="E1854" s="22" t="str">
        <f>IF(C1854="","",IFERROR(INDEX(Deviz!$D$5:$D$204,MATCH(C1854,Deviz!$B$5:$B$204,0)),""))</f>
        <v/>
      </c>
      <c r="F1854" s="23" t="str">
        <f>IF(C1854="","",IFERROR(INDEX(Deviz!$F$5:$F$204,MATCH(C1854,Deviz!$B$5:$B$204,0)),""))</f>
        <v/>
      </c>
      <c r="G1854" s="24"/>
      <c r="H1854" s="23" t="str">
        <f t="shared" si="28"/>
        <v/>
      </c>
      <c r="I1854" s="20"/>
      <c r="J1854" s="25"/>
      <c r="K1854" s="26" t="str">
        <f>IF(B1854="","",TRIM(IF(AND(C1854&lt;&gt;"",D1854=""),"Cod inexistent în deviz. ","")&amp;IF(N(G1854)&lt;=0,"Lipsește cantitatea. ","")&amp;IF(I1854&lt;&gt;"Da","Neconfirmat de beneficiar. ","")&amp;IF(AND(C1854&lt;&gt;"",D1854&lt;&gt;""),IF(AND(INDEX(Deviz!$H$5:$H$204,MATCH(C1854,Deviz!$B$5:$B$204,0))="Suplimentar",INDEX(Deviz!$I$5:$I$204,MATCH(C1854,Deviz!$B$5:$B$204,0))&lt;&gt;"Da"),"Suplimentar neaprobat. ",""),"")))</f>
        <v/>
      </c>
    </row>
    <row r="1855" spans="1:11" x14ac:dyDescent="0.2">
      <c r="A1855" s="1" t="str">
        <f>IF(B1855="","",B1855&amp;"|"&amp;COUNTIF(INDEX($B:$B,5):B1855,B1855))</f>
        <v/>
      </c>
      <c r="B1855" s="20"/>
      <c r="C1855" s="20"/>
      <c r="D1855" s="21" t="str">
        <f>IF(C1855="","",IFERROR(INDEX(Deviz!$C$5:$C$204,MATCH(C1855,Deviz!$B$5:$B$204,0)),""))</f>
        <v/>
      </c>
      <c r="E1855" s="22" t="str">
        <f>IF(C1855="","",IFERROR(INDEX(Deviz!$D$5:$D$204,MATCH(C1855,Deviz!$B$5:$B$204,0)),""))</f>
        <v/>
      </c>
      <c r="F1855" s="23" t="str">
        <f>IF(C1855="","",IFERROR(INDEX(Deviz!$F$5:$F$204,MATCH(C1855,Deviz!$B$5:$B$204,0)),""))</f>
        <v/>
      </c>
      <c r="G1855" s="24"/>
      <c r="H1855" s="23" t="str">
        <f t="shared" si="28"/>
        <v/>
      </c>
      <c r="I1855" s="20"/>
      <c r="J1855" s="25"/>
      <c r="K1855" s="26" t="str">
        <f>IF(B1855="","",TRIM(IF(AND(C1855&lt;&gt;"",D1855=""),"Cod inexistent în deviz. ","")&amp;IF(N(G1855)&lt;=0,"Lipsește cantitatea. ","")&amp;IF(I1855&lt;&gt;"Da","Neconfirmat de beneficiar. ","")&amp;IF(AND(C1855&lt;&gt;"",D1855&lt;&gt;""),IF(AND(INDEX(Deviz!$H$5:$H$204,MATCH(C1855,Deviz!$B$5:$B$204,0))="Suplimentar",INDEX(Deviz!$I$5:$I$204,MATCH(C1855,Deviz!$B$5:$B$204,0))&lt;&gt;"Da"),"Suplimentar neaprobat. ",""),"")))</f>
        <v/>
      </c>
    </row>
    <row r="1856" spans="1:11" x14ac:dyDescent="0.2">
      <c r="A1856" s="1" t="str">
        <f>IF(B1856="","",B1856&amp;"|"&amp;COUNTIF(INDEX($B:$B,5):B1856,B1856))</f>
        <v/>
      </c>
      <c r="B1856" s="20"/>
      <c r="C1856" s="20"/>
      <c r="D1856" s="21" t="str">
        <f>IF(C1856="","",IFERROR(INDEX(Deviz!$C$5:$C$204,MATCH(C1856,Deviz!$B$5:$B$204,0)),""))</f>
        <v/>
      </c>
      <c r="E1856" s="22" t="str">
        <f>IF(C1856="","",IFERROR(INDEX(Deviz!$D$5:$D$204,MATCH(C1856,Deviz!$B$5:$B$204,0)),""))</f>
        <v/>
      </c>
      <c r="F1856" s="23" t="str">
        <f>IF(C1856="","",IFERROR(INDEX(Deviz!$F$5:$F$204,MATCH(C1856,Deviz!$B$5:$B$204,0)),""))</f>
        <v/>
      </c>
      <c r="G1856" s="24"/>
      <c r="H1856" s="23" t="str">
        <f t="shared" si="28"/>
        <v/>
      </c>
      <c r="I1856" s="20"/>
      <c r="J1856" s="25"/>
      <c r="K1856" s="26" t="str">
        <f>IF(B1856="","",TRIM(IF(AND(C1856&lt;&gt;"",D1856=""),"Cod inexistent în deviz. ","")&amp;IF(N(G1856)&lt;=0,"Lipsește cantitatea. ","")&amp;IF(I1856&lt;&gt;"Da","Neconfirmat de beneficiar. ","")&amp;IF(AND(C1856&lt;&gt;"",D1856&lt;&gt;""),IF(AND(INDEX(Deviz!$H$5:$H$204,MATCH(C1856,Deviz!$B$5:$B$204,0))="Suplimentar",INDEX(Deviz!$I$5:$I$204,MATCH(C1856,Deviz!$B$5:$B$204,0))&lt;&gt;"Da"),"Suplimentar neaprobat. ",""),"")))</f>
        <v/>
      </c>
    </row>
    <row r="1857" spans="1:11" x14ac:dyDescent="0.2">
      <c r="A1857" s="1" t="str">
        <f>IF(B1857="","",B1857&amp;"|"&amp;COUNTIF(INDEX($B:$B,5):B1857,B1857))</f>
        <v/>
      </c>
      <c r="B1857" s="20"/>
      <c r="C1857" s="20"/>
      <c r="D1857" s="21" t="str">
        <f>IF(C1857="","",IFERROR(INDEX(Deviz!$C$5:$C$204,MATCH(C1857,Deviz!$B$5:$B$204,0)),""))</f>
        <v/>
      </c>
      <c r="E1857" s="22" t="str">
        <f>IF(C1857="","",IFERROR(INDEX(Deviz!$D$5:$D$204,MATCH(C1857,Deviz!$B$5:$B$204,0)),""))</f>
        <v/>
      </c>
      <c r="F1857" s="23" t="str">
        <f>IF(C1857="","",IFERROR(INDEX(Deviz!$F$5:$F$204,MATCH(C1857,Deviz!$B$5:$B$204,0)),""))</f>
        <v/>
      </c>
      <c r="G1857" s="24"/>
      <c r="H1857" s="23" t="str">
        <f t="shared" si="28"/>
        <v/>
      </c>
      <c r="I1857" s="20"/>
      <c r="J1857" s="25"/>
      <c r="K1857" s="26" t="str">
        <f>IF(B1857="","",TRIM(IF(AND(C1857&lt;&gt;"",D1857=""),"Cod inexistent în deviz. ","")&amp;IF(N(G1857)&lt;=0,"Lipsește cantitatea. ","")&amp;IF(I1857&lt;&gt;"Da","Neconfirmat de beneficiar. ","")&amp;IF(AND(C1857&lt;&gt;"",D1857&lt;&gt;""),IF(AND(INDEX(Deviz!$H$5:$H$204,MATCH(C1857,Deviz!$B$5:$B$204,0))="Suplimentar",INDEX(Deviz!$I$5:$I$204,MATCH(C1857,Deviz!$B$5:$B$204,0))&lt;&gt;"Da"),"Suplimentar neaprobat. ",""),"")))</f>
        <v/>
      </c>
    </row>
    <row r="1858" spans="1:11" x14ac:dyDescent="0.2">
      <c r="A1858" s="1" t="str">
        <f>IF(B1858="","",B1858&amp;"|"&amp;COUNTIF(INDEX($B:$B,5):B1858,B1858))</f>
        <v/>
      </c>
      <c r="B1858" s="20"/>
      <c r="C1858" s="20"/>
      <c r="D1858" s="21" t="str">
        <f>IF(C1858="","",IFERROR(INDEX(Deviz!$C$5:$C$204,MATCH(C1858,Deviz!$B$5:$B$204,0)),""))</f>
        <v/>
      </c>
      <c r="E1858" s="22" t="str">
        <f>IF(C1858="","",IFERROR(INDEX(Deviz!$D$5:$D$204,MATCH(C1858,Deviz!$B$5:$B$204,0)),""))</f>
        <v/>
      </c>
      <c r="F1858" s="23" t="str">
        <f>IF(C1858="","",IFERROR(INDEX(Deviz!$F$5:$F$204,MATCH(C1858,Deviz!$B$5:$B$204,0)),""))</f>
        <v/>
      </c>
      <c r="G1858" s="24"/>
      <c r="H1858" s="23" t="str">
        <f t="shared" si="28"/>
        <v/>
      </c>
      <c r="I1858" s="20"/>
      <c r="J1858" s="25"/>
      <c r="K1858" s="26" t="str">
        <f>IF(B1858="","",TRIM(IF(AND(C1858&lt;&gt;"",D1858=""),"Cod inexistent în deviz. ","")&amp;IF(N(G1858)&lt;=0,"Lipsește cantitatea. ","")&amp;IF(I1858&lt;&gt;"Da","Neconfirmat de beneficiar. ","")&amp;IF(AND(C1858&lt;&gt;"",D1858&lt;&gt;""),IF(AND(INDEX(Deviz!$H$5:$H$204,MATCH(C1858,Deviz!$B$5:$B$204,0))="Suplimentar",INDEX(Deviz!$I$5:$I$204,MATCH(C1858,Deviz!$B$5:$B$204,0))&lt;&gt;"Da"),"Suplimentar neaprobat. ",""),"")))</f>
        <v/>
      </c>
    </row>
    <row r="1859" spans="1:11" x14ac:dyDescent="0.2">
      <c r="A1859" s="1" t="str">
        <f>IF(B1859="","",B1859&amp;"|"&amp;COUNTIF(INDEX($B:$B,5):B1859,B1859))</f>
        <v/>
      </c>
      <c r="B1859" s="20"/>
      <c r="C1859" s="20"/>
      <c r="D1859" s="21" t="str">
        <f>IF(C1859="","",IFERROR(INDEX(Deviz!$C$5:$C$204,MATCH(C1859,Deviz!$B$5:$B$204,0)),""))</f>
        <v/>
      </c>
      <c r="E1859" s="22" t="str">
        <f>IF(C1859="","",IFERROR(INDEX(Deviz!$D$5:$D$204,MATCH(C1859,Deviz!$B$5:$B$204,0)),""))</f>
        <v/>
      </c>
      <c r="F1859" s="23" t="str">
        <f>IF(C1859="","",IFERROR(INDEX(Deviz!$F$5:$F$204,MATCH(C1859,Deviz!$B$5:$B$204,0)),""))</f>
        <v/>
      </c>
      <c r="G1859" s="24"/>
      <c r="H1859" s="23" t="str">
        <f t="shared" si="28"/>
        <v/>
      </c>
      <c r="I1859" s="20"/>
      <c r="J1859" s="25"/>
      <c r="K1859" s="26" t="str">
        <f>IF(B1859="","",TRIM(IF(AND(C1859&lt;&gt;"",D1859=""),"Cod inexistent în deviz. ","")&amp;IF(N(G1859)&lt;=0,"Lipsește cantitatea. ","")&amp;IF(I1859&lt;&gt;"Da","Neconfirmat de beneficiar. ","")&amp;IF(AND(C1859&lt;&gt;"",D1859&lt;&gt;""),IF(AND(INDEX(Deviz!$H$5:$H$204,MATCH(C1859,Deviz!$B$5:$B$204,0))="Suplimentar",INDEX(Deviz!$I$5:$I$204,MATCH(C1859,Deviz!$B$5:$B$204,0))&lt;&gt;"Da"),"Suplimentar neaprobat. ",""),"")))</f>
        <v/>
      </c>
    </row>
    <row r="1860" spans="1:11" x14ac:dyDescent="0.2">
      <c r="A1860" s="1" t="str">
        <f>IF(B1860="","",B1860&amp;"|"&amp;COUNTIF(INDEX($B:$B,5):B1860,B1860))</f>
        <v/>
      </c>
      <c r="B1860" s="20"/>
      <c r="C1860" s="20"/>
      <c r="D1860" s="21" t="str">
        <f>IF(C1860="","",IFERROR(INDEX(Deviz!$C$5:$C$204,MATCH(C1860,Deviz!$B$5:$B$204,0)),""))</f>
        <v/>
      </c>
      <c r="E1860" s="22" t="str">
        <f>IF(C1860="","",IFERROR(INDEX(Deviz!$D$5:$D$204,MATCH(C1860,Deviz!$B$5:$B$204,0)),""))</f>
        <v/>
      </c>
      <c r="F1860" s="23" t="str">
        <f>IF(C1860="","",IFERROR(INDEX(Deviz!$F$5:$F$204,MATCH(C1860,Deviz!$B$5:$B$204,0)),""))</f>
        <v/>
      </c>
      <c r="G1860" s="24"/>
      <c r="H1860" s="23" t="str">
        <f t="shared" si="28"/>
        <v/>
      </c>
      <c r="I1860" s="20"/>
      <c r="J1860" s="25"/>
      <c r="K1860" s="26" t="str">
        <f>IF(B1860="","",TRIM(IF(AND(C1860&lt;&gt;"",D1860=""),"Cod inexistent în deviz. ","")&amp;IF(N(G1860)&lt;=0,"Lipsește cantitatea. ","")&amp;IF(I1860&lt;&gt;"Da","Neconfirmat de beneficiar. ","")&amp;IF(AND(C1860&lt;&gt;"",D1860&lt;&gt;""),IF(AND(INDEX(Deviz!$H$5:$H$204,MATCH(C1860,Deviz!$B$5:$B$204,0))="Suplimentar",INDEX(Deviz!$I$5:$I$204,MATCH(C1860,Deviz!$B$5:$B$204,0))&lt;&gt;"Da"),"Suplimentar neaprobat. ",""),"")))</f>
        <v/>
      </c>
    </row>
    <row r="1861" spans="1:11" x14ac:dyDescent="0.2">
      <c r="A1861" s="1" t="str">
        <f>IF(B1861="","",B1861&amp;"|"&amp;COUNTIF(INDEX($B:$B,5):B1861,B1861))</f>
        <v/>
      </c>
      <c r="B1861" s="20"/>
      <c r="C1861" s="20"/>
      <c r="D1861" s="21" t="str">
        <f>IF(C1861="","",IFERROR(INDEX(Deviz!$C$5:$C$204,MATCH(C1861,Deviz!$B$5:$B$204,0)),""))</f>
        <v/>
      </c>
      <c r="E1861" s="22" t="str">
        <f>IF(C1861="","",IFERROR(INDEX(Deviz!$D$5:$D$204,MATCH(C1861,Deviz!$B$5:$B$204,0)),""))</f>
        <v/>
      </c>
      <c r="F1861" s="23" t="str">
        <f>IF(C1861="","",IFERROR(INDEX(Deviz!$F$5:$F$204,MATCH(C1861,Deviz!$B$5:$B$204,0)),""))</f>
        <v/>
      </c>
      <c r="G1861" s="24"/>
      <c r="H1861" s="23" t="str">
        <f t="shared" ref="H1861:H1924" si="29">IF(OR(N(F1861)=0,N(G1861)=0),"",ROUND(F1861*G1861,2))</f>
        <v/>
      </c>
      <c r="I1861" s="20"/>
      <c r="J1861" s="25"/>
      <c r="K1861" s="26" t="str">
        <f>IF(B1861="","",TRIM(IF(AND(C1861&lt;&gt;"",D1861=""),"Cod inexistent în deviz. ","")&amp;IF(N(G1861)&lt;=0,"Lipsește cantitatea. ","")&amp;IF(I1861&lt;&gt;"Da","Neconfirmat de beneficiar. ","")&amp;IF(AND(C1861&lt;&gt;"",D1861&lt;&gt;""),IF(AND(INDEX(Deviz!$H$5:$H$204,MATCH(C1861,Deviz!$B$5:$B$204,0))="Suplimentar",INDEX(Deviz!$I$5:$I$204,MATCH(C1861,Deviz!$B$5:$B$204,0))&lt;&gt;"Da"),"Suplimentar neaprobat. ",""),"")))</f>
        <v/>
      </c>
    </row>
    <row r="1862" spans="1:11" x14ac:dyDescent="0.2">
      <c r="A1862" s="1" t="str">
        <f>IF(B1862="","",B1862&amp;"|"&amp;COUNTIF(INDEX($B:$B,5):B1862,B1862))</f>
        <v/>
      </c>
      <c r="B1862" s="20"/>
      <c r="C1862" s="20"/>
      <c r="D1862" s="21" t="str">
        <f>IF(C1862="","",IFERROR(INDEX(Deviz!$C$5:$C$204,MATCH(C1862,Deviz!$B$5:$B$204,0)),""))</f>
        <v/>
      </c>
      <c r="E1862" s="22" t="str">
        <f>IF(C1862="","",IFERROR(INDEX(Deviz!$D$5:$D$204,MATCH(C1862,Deviz!$B$5:$B$204,0)),""))</f>
        <v/>
      </c>
      <c r="F1862" s="23" t="str">
        <f>IF(C1862="","",IFERROR(INDEX(Deviz!$F$5:$F$204,MATCH(C1862,Deviz!$B$5:$B$204,0)),""))</f>
        <v/>
      </c>
      <c r="G1862" s="24"/>
      <c r="H1862" s="23" t="str">
        <f t="shared" si="29"/>
        <v/>
      </c>
      <c r="I1862" s="20"/>
      <c r="J1862" s="25"/>
      <c r="K1862" s="26" t="str">
        <f>IF(B1862="","",TRIM(IF(AND(C1862&lt;&gt;"",D1862=""),"Cod inexistent în deviz. ","")&amp;IF(N(G1862)&lt;=0,"Lipsește cantitatea. ","")&amp;IF(I1862&lt;&gt;"Da","Neconfirmat de beneficiar. ","")&amp;IF(AND(C1862&lt;&gt;"",D1862&lt;&gt;""),IF(AND(INDEX(Deviz!$H$5:$H$204,MATCH(C1862,Deviz!$B$5:$B$204,0))="Suplimentar",INDEX(Deviz!$I$5:$I$204,MATCH(C1862,Deviz!$B$5:$B$204,0))&lt;&gt;"Da"),"Suplimentar neaprobat. ",""),"")))</f>
        <v/>
      </c>
    </row>
    <row r="1863" spans="1:11" x14ac:dyDescent="0.2">
      <c r="A1863" s="1" t="str">
        <f>IF(B1863="","",B1863&amp;"|"&amp;COUNTIF(INDEX($B:$B,5):B1863,B1863))</f>
        <v/>
      </c>
      <c r="B1863" s="20"/>
      <c r="C1863" s="20"/>
      <c r="D1863" s="21" t="str">
        <f>IF(C1863="","",IFERROR(INDEX(Deviz!$C$5:$C$204,MATCH(C1863,Deviz!$B$5:$B$204,0)),""))</f>
        <v/>
      </c>
      <c r="E1863" s="22" t="str">
        <f>IF(C1863="","",IFERROR(INDEX(Deviz!$D$5:$D$204,MATCH(C1863,Deviz!$B$5:$B$204,0)),""))</f>
        <v/>
      </c>
      <c r="F1863" s="23" t="str">
        <f>IF(C1863="","",IFERROR(INDEX(Deviz!$F$5:$F$204,MATCH(C1863,Deviz!$B$5:$B$204,0)),""))</f>
        <v/>
      </c>
      <c r="G1863" s="24"/>
      <c r="H1863" s="23" t="str">
        <f t="shared" si="29"/>
        <v/>
      </c>
      <c r="I1863" s="20"/>
      <c r="J1863" s="25"/>
      <c r="K1863" s="26" t="str">
        <f>IF(B1863="","",TRIM(IF(AND(C1863&lt;&gt;"",D1863=""),"Cod inexistent în deviz. ","")&amp;IF(N(G1863)&lt;=0,"Lipsește cantitatea. ","")&amp;IF(I1863&lt;&gt;"Da","Neconfirmat de beneficiar. ","")&amp;IF(AND(C1863&lt;&gt;"",D1863&lt;&gt;""),IF(AND(INDEX(Deviz!$H$5:$H$204,MATCH(C1863,Deviz!$B$5:$B$204,0))="Suplimentar",INDEX(Deviz!$I$5:$I$204,MATCH(C1863,Deviz!$B$5:$B$204,0))&lt;&gt;"Da"),"Suplimentar neaprobat. ",""),"")))</f>
        <v/>
      </c>
    </row>
    <row r="1864" spans="1:11" x14ac:dyDescent="0.2">
      <c r="A1864" s="1" t="str">
        <f>IF(B1864="","",B1864&amp;"|"&amp;COUNTIF(INDEX($B:$B,5):B1864,B1864))</f>
        <v/>
      </c>
      <c r="B1864" s="20"/>
      <c r="C1864" s="20"/>
      <c r="D1864" s="21" t="str">
        <f>IF(C1864="","",IFERROR(INDEX(Deviz!$C$5:$C$204,MATCH(C1864,Deviz!$B$5:$B$204,0)),""))</f>
        <v/>
      </c>
      <c r="E1864" s="22" t="str">
        <f>IF(C1864="","",IFERROR(INDEX(Deviz!$D$5:$D$204,MATCH(C1864,Deviz!$B$5:$B$204,0)),""))</f>
        <v/>
      </c>
      <c r="F1864" s="23" t="str">
        <f>IF(C1864="","",IFERROR(INDEX(Deviz!$F$5:$F$204,MATCH(C1864,Deviz!$B$5:$B$204,0)),""))</f>
        <v/>
      </c>
      <c r="G1864" s="24"/>
      <c r="H1864" s="23" t="str">
        <f t="shared" si="29"/>
        <v/>
      </c>
      <c r="I1864" s="20"/>
      <c r="J1864" s="25"/>
      <c r="K1864" s="26" t="str">
        <f>IF(B1864="","",TRIM(IF(AND(C1864&lt;&gt;"",D1864=""),"Cod inexistent în deviz. ","")&amp;IF(N(G1864)&lt;=0,"Lipsește cantitatea. ","")&amp;IF(I1864&lt;&gt;"Da","Neconfirmat de beneficiar. ","")&amp;IF(AND(C1864&lt;&gt;"",D1864&lt;&gt;""),IF(AND(INDEX(Deviz!$H$5:$H$204,MATCH(C1864,Deviz!$B$5:$B$204,0))="Suplimentar",INDEX(Deviz!$I$5:$I$204,MATCH(C1864,Deviz!$B$5:$B$204,0))&lt;&gt;"Da"),"Suplimentar neaprobat. ",""),"")))</f>
        <v/>
      </c>
    </row>
    <row r="1865" spans="1:11" x14ac:dyDescent="0.2">
      <c r="A1865" s="1" t="str">
        <f>IF(B1865="","",B1865&amp;"|"&amp;COUNTIF(INDEX($B:$B,5):B1865,B1865))</f>
        <v/>
      </c>
      <c r="B1865" s="20"/>
      <c r="C1865" s="20"/>
      <c r="D1865" s="21" t="str">
        <f>IF(C1865="","",IFERROR(INDEX(Deviz!$C$5:$C$204,MATCH(C1865,Deviz!$B$5:$B$204,0)),""))</f>
        <v/>
      </c>
      <c r="E1865" s="22" t="str">
        <f>IF(C1865="","",IFERROR(INDEX(Deviz!$D$5:$D$204,MATCH(C1865,Deviz!$B$5:$B$204,0)),""))</f>
        <v/>
      </c>
      <c r="F1865" s="23" t="str">
        <f>IF(C1865="","",IFERROR(INDEX(Deviz!$F$5:$F$204,MATCH(C1865,Deviz!$B$5:$B$204,0)),""))</f>
        <v/>
      </c>
      <c r="G1865" s="24"/>
      <c r="H1865" s="23" t="str">
        <f t="shared" si="29"/>
        <v/>
      </c>
      <c r="I1865" s="20"/>
      <c r="J1865" s="25"/>
      <c r="K1865" s="26" t="str">
        <f>IF(B1865="","",TRIM(IF(AND(C1865&lt;&gt;"",D1865=""),"Cod inexistent în deviz. ","")&amp;IF(N(G1865)&lt;=0,"Lipsește cantitatea. ","")&amp;IF(I1865&lt;&gt;"Da","Neconfirmat de beneficiar. ","")&amp;IF(AND(C1865&lt;&gt;"",D1865&lt;&gt;""),IF(AND(INDEX(Deviz!$H$5:$H$204,MATCH(C1865,Deviz!$B$5:$B$204,0))="Suplimentar",INDEX(Deviz!$I$5:$I$204,MATCH(C1865,Deviz!$B$5:$B$204,0))&lt;&gt;"Da"),"Suplimentar neaprobat. ",""),"")))</f>
        <v/>
      </c>
    </row>
    <row r="1866" spans="1:11" x14ac:dyDescent="0.2">
      <c r="A1866" s="1" t="str">
        <f>IF(B1866="","",B1866&amp;"|"&amp;COUNTIF(INDEX($B:$B,5):B1866,B1866))</f>
        <v/>
      </c>
      <c r="B1866" s="20"/>
      <c r="C1866" s="20"/>
      <c r="D1866" s="21" t="str">
        <f>IF(C1866="","",IFERROR(INDEX(Deviz!$C$5:$C$204,MATCH(C1866,Deviz!$B$5:$B$204,0)),""))</f>
        <v/>
      </c>
      <c r="E1866" s="22" t="str">
        <f>IF(C1866="","",IFERROR(INDEX(Deviz!$D$5:$D$204,MATCH(C1866,Deviz!$B$5:$B$204,0)),""))</f>
        <v/>
      </c>
      <c r="F1866" s="23" t="str">
        <f>IF(C1866="","",IFERROR(INDEX(Deviz!$F$5:$F$204,MATCH(C1866,Deviz!$B$5:$B$204,0)),""))</f>
        <v/>
      </c>
      <c r="G1866" s="24"/>
      <c r="H1866" s="23" t="str">
        <f t="shared" si="29"/>
        <v/>
      </c>
      <c r="I1866" s="20"/>
      <c r="J1866" s="25"/>
      <c r="K1866" s="26" t="str">
        <f>IF(B1866="","",TRIM(IF(AND(C1866&lt;&gt;"",D1866=""),"Cod inexistent în deviz. ","")&amp;IF(N(G1866)&lt;=0,"Lipsește cantitatea. ","")&amp;IF(I1866&lt;&gt;"Da","Neconfirmat de beneficiar. ","")&amp;IF(AND(C1866&lt;&gt;"",D1866&lt;&gt;""),IF(AND(INDEX(Deviz!$H$5:$H$204,MATCH(C1866,Deviz!$B$5:$B$204,0))="Suplimentar",INDEX(Deviz!$I$5:$I$204,MATCH(C1866,Deviz!$B$5:$B$204,0))&lt;&gt;"Da"),"Suplimentar neaprobat. ",""),"")))</f>
        <v/>
      </c>
    </row>
    <row r="1867" spans="1:11" x14ac:dyDescent="0.2">
      <c r="A1867" s="1" t="str">
        <f>IF(B1867="","",B1867&amp;"|"&amp;COUNTIF(INDEX($B:$B,5):B1867,B1867))</f>
        <v/>
      </c>
      <c r="B1867" s="20"/>
      <c r="C1867" s="20"/>
      <c r="D1867" s="21" t="str">
        <f>IF(C1867="","",IFERROR(INDEX(Deviz!$C$5:$C$204,MATCH(C1867,Deviz!$B$5:$B$204,0)),""))</f>
        <v/>
      </c>
      <c r="E1867" s="22" t="str">
        <f>IF(C1867="","",IFERROR(INDEX(Deviz!$D$5:$D$204,MATCH(C1867,Deviz!$B$5:$B$204,0)),""))</f>
        <v/>
      </c>
      <c r="F1867" s="23" t="str">
        <f>IF(C1867="","",IFERROR(INDEX(Deviz!$F$5:$F$204,MATCH(C1867,Deviz!$B$5:$B$204,0)),""))</f>
        <v/>
      </c>
      <c r="G1867" s="24"/>
      <c r="H1867" s="23" t="str">
        <f t="shared" si="29"/>
        <v/>
      </c>
      <c r="I1867" s="20"/>
      <c r="J1867" s="25"/>
      <c r="K1867" s="26" t="str">
        <f>IF(B1867="","",TRIM(IF(AND(C1867&lt;&gt;"",D1867=""),"Cod inexistent în deviz. ","")&amp;IF(N(G1867)&lt;=0,"Lipsește cantitatea. ","")&amp;IF(I1867&lt;&gt;"Da","Neconfirmat de beneficiar. ","")&amp;IF(AND(C1867&lt;&gt;"",D1867&lt;&gt;""),IF(AND(INDEX(Deviz!$H$5:$H$204,MATCH(C1867,Deviz!$B$5:$B$204,0))="Suplimentar",INDEX(Deviz!$I$5:$I$204,MATCH(C1867,Deviz!$B$5:$B$204,0))&lt;&gt;"Da"),"Suplimentar neaprobat. ",""),"")))</f>
        <v/>
      </c>
    </row>
    <row r="1868" spans="1:11" x14ac:dyDescent="0.2">
      <c r="A1868" s="1" t="str">
        <f>IF(B1868="","",B1868&amp;"|"&amp;COUNTIF(INDEX($B:$B,5):B1868,B1868))</f>
        <v/>
      </c>
      <c r="B1868" s="20"/>
      <c r="C1868" s="20"/>
      <c r="D1868" s="21" t="str">
        <f>IF(C1868="","",IFERROR(INDEX(Deviz!$C$5:$C$204,MATCH(C1868,Deviz!$B$5:$B$204,0)),""))</f>
        <v/>
      </c>
      <c r="E1868" s="22" t="str">
        <f>IF(C1868="","",IFERROR(INDEX(Deviz!$D$5:$D$204,MATCH(C1868,Deviz!$B$5:$B$204,0)),""))</f>
        <v/>
      </c>
      <c r="F1868" s="23" t="str">
        <f>IF(C1868="","",IFERROR(INDEX(Deviz!$F$5:$F$204,MATCH(C1868,Deviz!$B$5:$B$204,0)),""))</f>
        <v/>
      </c>
      <c r="G1868" s="24"/>
      <c r="H1868" s="23" t="str">
        <f t="shared" si="29"/>
        <v/>
      </c>
      <c r="I1868" s="20"/>
      <c r="J1868" s="25"/>
      <c r="K1868" s="26" t="str">
        <f>IF(B1868="","",TRIM(IF(AND(C1868&lt;&gt;"",D1868=""),"Cod inexistent în deviz. ","")&amp;IF(N(G1868)&lt;=0,"Lipsește cantitatea. ","")&amp;IF(I1868&lt;&gt;"Da","Neconfirmat de beneficiar. ","")&amp;IF(AND(C1868&lt;&gt;"",D1868&lt;&gt;""),IF(AND(INDEX(Deviz!$H$5:$H$204,MATCH(C1868,Deviz!$B$5:$B$204,0))="Suplimentar",INDEX(Deviz!$I$5:$I$204,MATCH(C1868,Deviz!$B$5:$B$204,0))&lt;&gt;"Da"),"Suplimentar neaprobat. ",""),"")))</f>
        <v/>
      </c>
    </row>
    <row r="1869" spans="1:11" x14ac:dyDescent="0.2">
      <c r="A1869" s="1" t="str">
        <f>IF(B1869="","",B1869&amp;"|"&amp;COUNTIF(INDEX($B:$B,5):B1869,B1869))</f>
        <v/>
      </c>
      <c r="B1869" s="20"/>
      <c r="C1869" s="20"/>
      <c r="D1869" s="21" t="str">
        <f>IF(C1869="","",IFERROR(INDEX(Deviz!$C$5:$C$204,MATCH(C1869,Deviz!$B$5:$B$204,0)),""))</f>
        <v/>
      </c>
      <c r="E1869" s="22" t="str">
        <f>IF(C1869="","",IFERROR(INDEX(Deviz!$D$5:$D$204,MATCH(C1869,Deviz!$B$5:$B$204,0)),""))</f>
        <v/>
      </c>
      <c r="F1869" s="23" t="str">
        <f>IF(C1869="","",IFERROR(INDEX(Deviz!$F$5:$F$204,MATCH(C1869,Deviz!$B$5:$B$204,0)),""))</f>
        <v/>
      </c>
      <c r="G1869" s="24"/>
      <c r="H1869" s="23" t="str">
        <f t="shared" si="29"/>
        <v/>
      </c>
      <c r="I1869" s="20"/>
      <c r="J1869" s="25"/>
      <c r="K1869" s="26" t="str">
        <f>IF(B1869="","",TRIM(IF(AND(C1869&lt;&gt;"",D1869=""),"Cod inexistent în deviz. ","")&amp;IF(N(G1869)&lt;=0,"Lipsește cantitatea. ","")&amp;IF(I1869&lt;&gt;"Da","Neconfirmat de beneficiar. ","")&amp;IF(AND(C1869&lt;&gt;"",D1869&lt;&gt;""),IF(AND(INDEX(Deviz!$H$5:$H$204,MATCH(C1869,Deviz!$B$5:$B$204,0))="Suplimentar",INDEX(Deviz!$I$5:$I$204,MATCH(C1869,Deviz!$B$5:$B$204,0))&lt;&gt;"Da"),"Suplimentar neaprobat. ",""),"")))</f>
        <v/>
      </c>
    </row>
    <row r="1870" spans="1:11" x14ac:dyDescent="0.2">
      <c r="A1870" s="1" t="str">
        <f>IF(B1870="","",B1870&amp;"|"&amp;COUNTIF(INDEX($B:$B,5):B1870,B1870))</f>
        <v/>
      </c>
      <c r="B1870" s="20"/>
      <c r="C1870" s="20"/>
      <c r="D1870" s="21" t="str">
        <f>IF(C1870="","",IFERROR(INDEX(Deviz!$C$5:$C$204,MATCH(C1870,Deviz!$B$5:$B$204,0)),""))</f>
        <v/>
      </c>
      <c r="E1870" s="22" t="str">
        <f>IF(C1870="","",IFERROR(INDEX(Deviz!$D$5:$D$204,MATCH(C1870,Deviz!$B$5:$B$204,0)),""))</f>
        <v/>
      </c>
      <c r="F1870" s="23" t="str">
        <f>IF(C1870="","",IFERROR(INDEX(Deviz!$F$5:$F$204,MATCH(C1870,Deviz!$B$5:$B$204,0)),""))</f>
        <v/>
      </c>
      <c r="G1870" s="24"/>
      <c r="H1870" s="23" t="str">
        <f t="shared" si="29"/>
        <v/>
      </c>
      <c r="I1870" s="20"/>
      <c r="J1870" s="25"/>
      <c r="K1870" s="26" t="str">
        <f>IF(B1870="","",TRIM(IF(AND(C1870&lt;&gt;"",D1870=""),"Cod inexistent în deviz. ","")&amp;IF(N(G1870)&lt;=0,"Lipsește cantitatea. ","")&amp;IF(I1870&lt;&gt;"Da","Neconfirmat de beneficiar. ","")&amp;IF(AND(C1870&lt;&gt;"",D1870&lt;&gt;""),IF(AND(INDEX(Deviz!$H$5:$H$204,MATCH(C1870,Deviz!$B$5:$B$204,0))="Suplimentar",INDEX(Deviz!$I$5:$I$204,MATCH(C1870,Deviz!$B$5:$B$204,0))&lt;&gt;"Da"),"Suplimentar neaprobat. ",""),"")))</f>
        <v/>
      </c>
    </row>
    <row r="1871" spans="1:11" x14ac:dyDescent="0.2">
      <c r="A1871" s="1" t="str">
        <f>IF(B1871="","",B1871&amp;"|"&amp;COUNTIF(INDEX($B:$B,5):B1871,B1871))</f>
        <v/>
      </c>
      <c r="B1871" s="20"/>
      <c r="C1871" s="20"/>
      <c r="D1871" s="21" t="str">
        <f>IF(C1871="","",IFERROR(INDEX(Deviz!$C$5:$C$204,MATCH(C1871,Deviz!$B$5:$B$204,0)),""))</f>
        <v/>
      </c>
      <c r="E1871" s="22" t="str">
        <f>IF(C1871="","",IFERROR(INDEX(Deviz!$D$5:$D$204,MATCH(C1871,Deviz!$B$5:$B$204,0)),""))</f>
        <v/>
      </c>
      <c r="F1871" s="23" t="str">
        <f>IF(C1871="","",IFERROR(INDEX(Deviz!$F$5:$F$204,MATCH(C1871,Deviz!$B$5:$B$204,0)),""))</f>
        <v/>
      </c>
      <c r="G1871" s="24"/>
      <c r="H1871" s="23" t="str">
        <f t="shared" si="29"/>
        <v/>
      </c>
      <c r="I1871" s="20"/>
      <c r="J1871" s="25"/>
      <c r="K1871" s="26" t="str">
        <f>IF(B1871="","",TRIM(IF(AND(C1871&lt;&gt;"",D1871=""),"Cod inexistent în deviz. ","")&amp;IF(N(G1871)&lt;=0,"Lipsește cantitatea. ","")&amp;IF(I1871&lt;&gt;"Da","Neconfirmat de beneficiar. ","")&amp;IF(AND(C1871&lt;&gt;"",D1871&lt;&gt;""),IF(AND(INDEX(Deviz!$H$5:$H$204,MATCH(C1871,Deviz!$B$5:$B$204,0))="Suplimentar",INDEX(Deviz!$I$5:$I$204,MATCH(C1871,Deviz!$B$5:$B$204,0))&lt;&gt;"Da"),"Suplimentar neaprobat. ",""),"")))</f>
        <v/>
      </c>
    </row>
    <row r="1872" spans="1:11" x14ac:dyDescent="0.2">
      <c r="A1872" s="1" t="str">
        <f>IF(B1872="","",B1872&amp;"|"&amp;COUNTIF(INDEX($B:$B,5):B1872,B1872))</f>
        <v/>
      </c>
      <c r="B1872" s="20"/>
      <c r="C1872" s="20"/>
      <c r="D1872" s="21" t="str">
        <f>IF(C1872="","",IFERROR(INDEX(Deviz!$C$5:$C$204,MATCH(C1872,Deviz!$B$5:$B$204,0)),""))</f>
        <v/>
      </c>
      <c r="E1872" s="22" t="str">
        <f>IF(C1872="","",IFERROR(INDEX(Deviz!$D$5:$D$204,MATCH(C1872,Deviz!$B$5:$B$204,0)),""))</f>
        <v/>
      </c>
      <c r="F1872" s="23" t="str">
        <f>IF(C1872="","",IFERROR(INDEX(Deviz!$F$5:$F$204,MATCH(C1872,Deviz!$B$5:$B$204,0)),""))</f>
        <v/>
      </c>
      <c r="G1872" s="24"/>
      <c r="H1872" s="23" t="str">
        <f t="shared" si="29"/>
        <v/>
      </c>
      <c r="I1872" s="20"/>
      <c r="J1872" s="25"/>
      <c r="K1872" s="26" t="str">
        <f>IF(B1872="","",TRIM(IF(AND(C1872&lt;&gt;"",D1872=""),"Cod inexistent în deviz. ","")&amp;IF(N(G1872)&lt;=0,"Lipsește cantitatea. ","")&amp;IF(I1872&lt;&gt;"Da","Neconfirmat de beneficiar. ","")&amp;IF(AND(C1872&lt;&gt;"",D1872&lt;&gt;""),IF(AND(INDEX(Deviz!$H$5:$H$204,MATCH(C1872,Deviz!$B$5:$B$204,0))="Suplimentar",INDEX(Deviz!$I$5:$I$204,MATCH(C1872,Deviz!$B$5:$B$204,0))&lt;&gt;"Da"),"Suplimentar neaprobat. ",""),"")))</f>
        <v/>
      </c>
    </row>
    <row r="1873" spans="1:11" x14ac:dyDescent="0.2">
      <c r="A1873" s="1" t="str">
        <f>IF(B1873="","",B1873&amp;"|"&amp;COUNTIF(INDEX($B:$B,5):B1873,B1873))</f>
        <v/>
      </c>
      <c r="B1873" s="20"/>
      <c r="C1873" s="20"/>
      <c r="D1873" s="21" t="str">
        <f>IF(C1873="","",IFERROR(INDEX(Deviz!$C$5:$C$204,MATCH(C1873,Deviz!$B$5:$B$204,0)),""))</f>
        <v/>
      </c>
      <c r="E1873" s="22" t="str">
        <f>IF(C1873="","",IFERROR(INDEX(Deviz!$D$5:$D$204,MATCH(C1873,Deviz!$B$5:$B$204,0)),""))</f>
        <v/>
      </c>
      <c r="F1873" s="23" t="str">
        <f>IF(C1873="","",IFERROR(INDEX(Deviz!$F$5:$F$204,MATCH(C1873,Deviz!$B$5:$B$204,0)),""))</f>
        <v/>
      </c>
      <c r="G1873" s="24"/>
      <c r="H1873" s="23" t="str">
        <f t="shared" si="29"/>
        <v/>
      </c>
      <c r="I1873" s="20"/>
      <c r="J1873" s="25"/>
      <c r="K1873" s="26" t="str">
        <f>IF(B1873="","",TRIM(IF(AND(C1873&lt;&gt;"",D1873=""),"Cod inexistent în deviz. ","")&amp;IF(N(G1873)&lt;=0,"Lipsește cantitatea. ","")&amp;IF(I1873&lt;&gt;"Da","Neconfirmat de beneficiar. ","")&amp;IF(AND(C1873&lt;&gt;"",D1873&lt;&gt;""),IF(AND(INDEX(Deviz!$H$5:$H$204,MATCH(C1873,Deviz!$B$5:$B$204,0))="Suplimentar",INDEX(Deviz!$I$5:$I$204,MATCH(C1873,Deviz!$B$5:$B$204,0))&lt;&gt;"Da"),"Suplimentar neaprobat. ",""),"")))</f>
        <v/>
      </c>
    </row>
    <row r="1874" spans="1:11" x14ac:dyDescent="0.2">
      <c r="A1874" s="1" t="str">
        <f>IF(B1874="","",B1874&amp;"|"&amp;COUNTIF(INDEX($B:$B,5):B1874,B1874))</f>
        <v/>
      </c>
      <c r="B1874" s="20"/>
      <c r="C1874" s="20"/>
      <c r="D1874" s="21" t="str">
        <f>IF(C1874="","",IFERROR(INDEX(Deviz!$C$5:$C$204,MATCH(C1874,Deviz!$B$5:$B$204,0)),""))</f>
        <v/>
      </c>
      <c r="E1874" s="22" t="str">
        <f>IF(C1874="","",IFERROR(INDEX(Deviz!$D$5:$D$204,MATCH(C1874,Deviz!$B$5:$B$204,0)),""))</f>
        <v/>
      </c>
      <c r="F1874" s="23" t="str">
        <f>IF(C1874="","",IFERROR(INDEX(Deviz!$F$5:$F$204,MATCH(C1874,Deviz!$B$5:$B$204,0)),""))</f>
        <v/>
      </c>
      <c r="G1874" s="24"/>
      <c r="H1874" s="23" t="str">
        <f t="shared" si="29"/>
        <v/>
      </c>
      <c r="I1874" s="20"/>
      <c r="J1874" s="25"/>
      <c r="K1874" s="26" t="str">
        <f>IF(B1874="","",TRIM(IF(AND(C1874&lt;&gt;"",D1874=""),"Cod inexistent în deviz. ","")&amp;IF(N(G1874)&lt;=0,"Lipsește cantitatea. ","")&amp;IF(I1874&lt;&gt;"Da","Neconfirmat de beneficiar. ","")&amp;IF(AND(C1874&lt;&gt;"",D1874&lt;&gt;""),IF(AND(INDEX(Deviz!$H$5:$H$204,MATCH(C1874,Deviz!$B$5:$B$204,0))="Suplimentar",INDEX(Deviz!$I$5:$I$204,MATCH(C1874,Deviz!$B$5:$B$204,0))&lt;&gt;"Da"),"Suplimentar neaprobat. ",""),"")))</f>
        <v/>
      </c>
    </row>
    <row r="1875" spans="1:11" x14ac:dyDescent="0.2">
      <c r="A1875" s="1" t="str">
        <f>IF(B1875="","",B1875&amp;"|"&amp;COUNTIF(INDEX($B:$B,5):B1875,B1875))</f>
        <v/>
      </c>
      <c r="B1875" s="20"/>
      <c r="C1875" s="20"/>
      <c r="D1875" s="21" t="str">
        <f>IF(C1875="","",IFERROR(INDEX(Deviz!$C$5:$C$204,MATCH(C1875,Deviz!$B$5:$B$204,0)),""))</f>
        <v/>
      </c>
      <c r="E1875" s="22" t="str">
        <f>IF(C1875="","",IFERROR(INDEX(Deviz!$D$5:$D$204,MATCH(C1875,Deviz!$B$5:$B$204,0)),""))</f>
        <v/>
      </c>
      <c r="F1875" s="23" t="str">
        <f>IF(C1875="","",IFERROR(INDEX(Deviz!$F$5:$F$204,MATCH(C1875,Deviz!$B$5:$B$204,0)),""))</f>
        <v/>
      </c>
      <c r="G1875" s="24"/>
      <c r="H1875" s="23" t="str">
        <f t="shared" si="29"/>
        <v/>
      </c>
      <c r="I1875" s="20"/>
      <c r="J1875" s="25"/>
      <c r="K1875" s="26" t="str">
        <f>IF(B1875="","",TRIM(IF(AND(C1875&lt;&gt;"",D1875=""),"Cod inexistent în deviz. ","")&amp;IF(N(G1875)&lt;=0,"Lipsește cantitatea. ","")&amp;IF(I1875&lt;&gt;"Da","Neconfirmat de beneficiar. ","")&amp;IF(AND(C1875&lt;&gt;"",D1875&lt;&gt;""),IF(AND(INDEX(Deviz!$H$5:$H$204,MATCH(C1875,Deviz!$B$5:$B$204,0))="Suplimentar",INDEX(Deviz!$I$5:$I$204,MATCH(C1875,Deviz!$B$5:$B$204,0))&lt;&gt;"Da"),"Suplimentar neaprobat. ",""),"")))</f>
        <v/>
      </c>
    </row>
    <row r="1876" spans="1:11" x14ac:dyDescent="0.2">
      <c r="A1876" s="1" t="str">
        <f>IF(B1876="","",B1876&amp;"|"&amp;COUNTIF(INDEX($B:$B,5):B1876,B1876))</f>
        <v/>
      </c>
      <c r="B1876" s="20"/>
      <c r="C1876" s="20"/>
      <c r="D1876" s="21" t="str">
        <f>IF(C1876="","",IFERROR(INDEX(Deviz!$C$5:$C$204,MATCH(C1876,Deviz!$B$5:$B$204,0)),""))</f>
        <v/>
      </c>
      <c r="E1876" s="22" t="str">
        <f>IF(C1876="","",IFERROR(INDEX(Deviz!$D$5:$D$204,MATCH(C1876,Deviz!$B$5:$B$204,0)),""))</f>
        <v/>
      </c>
      <c r="F1876" s="23" t="str">
        <f>IF(C1876="","",IFERROR(INDEX(Deviz!$F$5:$F$204,MATCH(C1876,Deviz!$B$5:$B$204,0)),""))</f>
        <v/>
      </c>
      <c r="G1876" s="24"/>
      <c r="H1876" s="23" t="str">
        <f t="shared" si="29"/>
        <v/>
      </c>
      <c r="I1876" s="20"/>
      <c r="J1876" s="25"/>
      <c r="K1876" s="26" t="str">
        <f>IF(B1876="","",TRIM(IF(AND(C1876&lt;&gt;"",D1876=""),"Cod inexistent în deviz. ","")&amp;IF(N(G1876)&lt;=0,"Lipsește cantitatea. ","")&amp;IF(I1876&lt;&gt;"Da","Neconfirmat de beneficiar. ","")&amp;IF(AND(C1876&lt;&gt;"",D1876&lt;&gt;""),IF(AND(INDEX(Deviz!$H$5:$H$204,MATCH(C1876,Deviz!$B$5:$B$204,0))="Suplimentar",INDEX(Deviz!$I$5:$I$204,MATCH(C1876,Deviz!$B$5:$B$204,0))&lt;&gt;"Da"),"Suplimentar neaprobat. ",""),"")))</f>
        <v/>
      </c>
    </row>
    <row r="1877" spans="1:11" x14ac:dyDescent="0.2">
      <c r="A1877" s="1" t="str">
        <f>IF(B1877="","",B1877&amp;"|"&amp;COUNTIF(INDEX($B:$B,5):B1877,B1877))</f>
        <v/>
      </c>
      <c r="B1877" s="20"/>
      <c r="C1877" s="20"/>
      <c r="D1877" s="21" t="str">
        <f>IF(C1877="","",IFERROR(INDEX(Deviz!$C$5:$C$204,MATCH(C1877,Deviz!$B$5:$B$204,0)),""))</f>
        <v/>
      </c>
      <c r="E1877" s="22" t="str">
        <f>IF(C1877="","",IFERROR(INDEX(Deviz!$D$5:$D$204,MATCH(C1877,Deviz!$B$5:$B$204,0)),""))</f>
        <v/>
      </c>
      <c r="F1877" s="23" t="str">
        <f>IF(C1877="","",IFERROR(INDEX(Deviz!$F$5:$F$204,MATCH(C1877,Deviz!$B$5:$B$204,0)),""))</f>
        <v/>
      </c>
      <c r="G1877" s="24"/>
      <c r="H1877" s="23" t="str">
        <f t="shared" si="29"/>
        <v/>
      </c>
      <c r="I1877" s="20"/>
      <c r="J1877" s="25"/>
      <c r="K1877" s="26" t="str">
        <f>IF(B1877="","",TRIM(IF(AND(C1877&lt;&gt;"",D1877=""),"Cod inexistent în deviz. ","")&amp;IF(N(G1877)&lt;=0,"Lipsește cantitatea. ","")&amp;IF(I1877&lt;&gt;"Da","Neconfirmat de beneficiar. ","")&amp;IF(AND(C1877&lt;&gt;"",D1877&lt;&gt;""),IF(AND(INDEX(Deviz!$H$5:$H$204,MATCH(C1877,Deviz!$B$5:$B$204,0))="Suplimentar",INDEX(Deviz!$I$5:$I$204,MATCH(C1877,Deviz!$B$5:$B$204,0))&lt;&gt;"Da"),"Suplimentar neaprobat. ",""),"")))</f>
        <v/>
      </c>
    </row>
    <row r="1878" spans="1:11" x14ac:dyDescent="0.2">
      <c r="A1878" s="1" t="str">
        <f>IF(B1878="","",B1878&amp;"|"&amp;COUNTIF(INDEX($B:$B,5):B1878,B1878))</f>
        <v/>
      </c>
      <c r="B1878" s="20"/>
      <c r="C1878" s="20"/>
      <c r="D1878" s="21" t="str">
        <f>IF(C1878="","",IFERROR(INDEX(Deviz!$C$5:$C$204,MATCH(C1878,Deviz!$B$5:$B$204,0)),""))</f>
        <v/>
      </c>
      <c r="E1878" s="22" t="str">
        <f>IF(C1878="","",IFERROR(INDEX(Deviz!$D$5:$D$204,MATCH(C1878,Deviz!$B$5:$B$204,0)),""))</f>
        <v/>
      </c>
      <c r="F1878" s="23" t="str">
        <f>IF(C1878="","",IFERROR(INDEX(Deviz!$F$5:$F$204,MATCH(C1878,Deviz!$B$5:$B$204,0)),""))</f>
        <v/>
      </c>
      <c r="G1878" s="24"/>
      <c r="H1878" s="23" t="str">
        <f t="shared" si="29"/>
        <v/>
      </c>
      <c r="I1878" s="20"/>
      <c r="J1878" s="25"/>
      <c r="K1878" s="26" t="str">
        <f>IF(B1878="","",TRIM(IF(AND(C1878&lt;&gt;"",D1878=""),"Cod inexistent în deviz. ","")&amp;IF(N(G1878)&lt;=0,"Lipsește cantitatea. ","")&amp;IF(I1878&lt;&gt;"Da","Neconfirmat de beneficiar. ","")&amp;IF(AND(C1878&lt;&gt;"",D1878&lt;&gt;""),IF(AND(INDEX(Deviz!$H$5:$H$204,MATCH(C1878,Deviz!$B$5:$B$204,0))="Suplimentar",INDEX(Deviz!$I$5:$I$204,MATCH(C1878,Deviz!$B$5:$B$204,0))&lt;&gt;"Da"),"Suplimentar neaprobat. ",""),"")))</f>
        <v/>
      </c>
    </row>
    <row r="1879" spans="1:11" x14ac:dyDescent="0.2">
      <c r="A1879" s="1" t="str">
        <f>IF(B1879="","",B1879&amp;"|"&amp;COUNTIF(INDEX($B:$B,5):B1879,B1879))</f>
        <v/>
      </c>
      <c r="B1879" s="20"/>
      <c r="C1879" s="20"/>
      <c r="D1879" s="21" t="str">
        <f>IF(C1879="","",IFERROR(INDEX(Deviz!$C$5:$C$204,MATCH(C1879,Deviz!$B$5:$B$204,0)),""))</f>
        <v/>
      </c>
      <c r="E1879" s="22" t="str">
        <f>IF(C1879="","",IFERROR(INDEX(Deviz!$D$5:$D$204,MATCH(C1879,Deviz!$B$5:$B$204,0)),""))</f>
        <v/>
      </c>
      <c r="F1879" s="23" t="str">
        <f>IF(C1879="","",IFERROR(INDEX(Deviz!$F$5:$F$204,MATCH(C1879,Deviz!$B$5:$B$204,0)),""))</f>
        <v/>
      </c>
      <c r="G1879" s="24"/>
      <c r="H1879" s="23" t="str">
        <f t="shared" si="29"/>
        <v/>
      </c>
      <c r="I1879" s="20"/>
      <c r="J1879" s="25"/>
      <c r="K1879" s="26" t="str">
        <f>IF(B1879="","",TRIM(IF(AND(C1879&lt;&gt;"",D1879=""),"Cod inexistent în deviz. ","")&amp;IF(N(G1879)&lt;=0,"Lipsește cantitatea. ","")&amp;IF(I1879&lt;&gt;"Da","Neconfirmat de beneficiar. ","")&amp;IF(AND(C1879&lt;&gt;"",D1879&lt;&gt;""),IF(AND(INDEX(Deviz!$H$5:$H$204,MATCH(C1879,Deviz!$B$5:$B$204,0))="Suplimentar",INDEX(Deviz!$I$5:$I$204,MATCH(C1879,Deviz!$B$5:$B$204,0))&lt;&gt;"Da"),"Suplimentar neaprobat. ",""),"")))</f>
        <v/>
      </c>
    </row>
    <row r="1880" spans="1:11" x14ac:dyDescent="0.2">
      <c r="A1880" s="1" t="str">
        <f>IF(B1880="","",B1880&amp;"|"&amp;COUNTIF(INDEX($B:$B,5):B1880,B1880))</f>
        <v/>
      </c>
      <c r="B1880" s="20"/>
      <c r="C1880" s="20"/>
      <c r="D1880" s="21" t="str">
        <f>IF(C1880="","",IFERROR(INDEX(Deviz!$C$5:$C$204,MATCH(C1880,Deviz!$B$5:$B$204,0)),""))</f>
        <v/>
      </c>
      <c r="E1880" s="22" t="str">
        <f>IF(C1880="","",IFERROR(INDEX(Deviz!$D$5:$D$204,MATCH(C1880,Deviz!$B$5:$B$204,0)),""))</f>
        <v/>
      </c>
      <c r="F1880" s="23" t="str">
        <f>IF(C1880="","",IFERROR(INDEX(Deviz!$F$5:$F$204,MATCH(C1880,Deviz!$B$5:$B$204,0)),""))</f>
        <v/>
      </c>
      <c r="G1880" s="24"/>
      <c r="H1880" s="23" t="str">
        <f t="shared" si="29"/>
        <v/>
      </c>
      <c r="I1880" s="20"/>
      <c r="J1880" s="25"/>
      <c r="K1880" s="26" t="str">
        <f>IF(B1880="","",TRIM(IF(AND(C1880&lt;&gt;"",D1880=""),"Cod inexistent în deviz. ","")&amp;IF(N(G1880)&lt;=0,"Lipsește cantitatea. ","")&amp;IF(I1880&lt;&gt;"Da","Neconfirmat de beneficiar. ","")&amp;IF(AND(C1880&lt;&gt;"",D1880&lt;&gt;""),IF(AND(INDEX(Deviz!$H$5:$H$204,MATCH(C1880,Deviz!$B$5:$B$204,0))="Suplimentar",INDEX(Deviz!$I$5:$I$204,MATCH(C1880,Deviz!$B$5:$B$204,0))&lt;&gt;"Da"),"Suplimentar neaprobat. ",""),"")))</f>
        <v/>
      </c>
    </row>
    <row r="1881" spans="1:11" x14ac:dyDescent="0.2">
      <c r="A1881" s="1" t="str">
        <f>IF(B1881="","",B1881&amp;"|"&amp;COUNTIF(INDEX($B:$B,5):B1881,B1881))</f>
        <v/>
      </c>
      <c r="B1881" s="20"/>
      <c r="C1881" s="20"/>
      <c r="D1881" s="21" t="str">
        <f>IF(C1881="","",IFERROR(INDEX(Deviz!$C$5:$C$204,MATCH(C1881,Deviz!$B$5:$B$204,0)),""))</f>
        <v/>
      </c>
      <c r="E1881" s="22" t="str">
        <f>IF(C1881="","",IFERROR(INDEX(Deviz!$D$5:$D$204,MATCH(C1881,Deviz!$B$5:$B$204,0)),""))</f>
        <v/>
      </c>
      <c r="F1881" s="23" t="str">
        <f>IF(C1881="","",IFERROR(INDEX(Deviz!$F$5:$F$204,MATCH(C1881,Deviz!$B$5:$B$204,0)),""))</f>
        <v/>
      </c>
      <c r="G1881" s="24"/>
      <c r="H1881" s="23" t="str">
        <f t="shared" si="29"/>
        <v/>
      </c>
      <c r="I1881" s="20"/>
      <c r="J1881" s="25"/>
      <c r="K1881" s="26" t="str">
        <f>IF(B1881="","",TRIM(IF(AND(C1881&lt;&gt;"",D1881=""),"Cod inexistent în deviz. ","")&amp;IF(N(G1881)&lt;=0,"Lipsește cantitatea. ","")&amp;IF(I1881&lt;&gt;"Da","Neconfirmat de beneficiar. ","")&amp;IF(AND(C1881&lt;&gt;"",D1881&lt;&gt;""),IF(AND(INDEX(Deviz!$H$5:$H$204,MATCH(C1881,Deviz!$B$5:$B$204,0))="Suplimentar",INDEX(Deviz!$I$5:$I$204,MATCH(C1881,Deviz!$B$5:$B$204,0))&lt;&gt;"Da"),"Suplimentar neaprobat. ",""),"")))</f>
        <v/>
      </c>
    </row>
    <row r="1882" spans="1:11" x14ac:dyDescent="0.2">
      <c r="A1882" s="1" t="str">
        <f>IF(B1882="","",B1882&amp;"|"&amp;COUNTIF(INDEX($B:$B,5):B1882,B1882))</f>
        <v/>
      </c>
      <c r="B1882" s="20"/>
      <c r="C1882" s="20"/>
      <c r="D1882" s="21" t="str">
        <f>IF(C1882="","",IFERROR(INDEX(Deviz!$C$5:$C$204,MATCH(C1882,Deviz!$B$5:$B$204,0)),""))</f>
        <v/>
      </c>
      <c r="E1882" s="22" t="str">
        <f>IF(C1882="","",IFERROR(INDEX(Deviz!$D$5:$D$204,MATCH(C1882,Deviz!$B$5:$B$204,0)),""))</f>
        <v/>
      </c>
      <c r="F1882" s="23" t="str">
        <f>IF(C1882="","",IFERROR(INDEX(Deviz!$F$5:$F$204,MATCH(C1882,Deviz!$B$5:$B$204,0)),""))</f>
        <v/>
      </c>
      <c r="G1882" s="24"/>
      <c r="H1882" s="23" t="str">
        <f t="shared" si="29"/>
        <v/>
      </c>
      <c r="I1882" s="20"/>
      <c r="J1882" s="25"/>
      <c r="K1882" s="26" t="str">
        <f>IF(B1882="","",TRIM(IF(AND(C1882&lt;&gt;"",D1882=""),"Cod inexistent în deviz. ","")&amp;IF(N(G1882)&lt;=0,"Lipsește cantitatea. ","")&amp;IF(I1882&lt;&gt;"Da","Neconfirmat de beneficiar. ","")&amp;IF(AND(C1882&lt;&gt;"",D1882&lt;&gt;""),IF(AND(INDEX(Deviz!$H$5:$H$204,MATCH(C1882,Deviz!$B$5:$B$204,0))="Suplimentar",INDEX(Deviz!$I$5:$I$204,MATCH(C1882,Deviz!$B$5:$B$204,0))&lt;&gt;"Da"),"Suplimentar neaprobat. ",""),"")))</f>
        <v/>
      </c>
    </row>
    <row r="1883" spans="1:11" x14ac:dyDescent="0.2">
      <c r="A1883" s="1" t="str">
        <f>IF(B1883="","",B1883&amp;"|"&amp;COUNTIF(INDEX($B:$B,5):B1883,B1883))</f>
        <v/>
      </c>
      <c r="B1883" s="20"/>
      <c r="C1883" s="20"/>
      <c r="D1883" s="21" t="str">
        <f>IF(C1883="","",IFERROR(INDEX(Deviz!$C$5:$C$204,MATCH(C1883,Deviz!$B$5:$B$204,0)),""))</f>
        <v/>
      </c>
      <c r="E1883" s="22" t="str">
        <f>IF(C1883="","",IFERROR(INDEX(Deviz!$D$5:$D$204,MATCH(C1883,Deviz!$B$5:$B$204,0)),""))</f>
        <v/>
      </c>
      <c r="F1883" s="23" t="str">
        <f>IF(C1883="","",IFERROR(INDEX(Deviz!$F$5:$F$204,MATCH(C1883,Deviz!$B$5:$B$204,0)),""))</f>
        <v/>
      </c>
      <c r="G1883" s="24"/>
      <c r="H1883" s="23" t="str">
        <f t="shared" si="29"/>
        <v/>
      </c>
      <c r="I1883" s="20"/>
      <c r="J1883" s="25"/>
      <c r="K1883" s="26" t="str">
        <f>IF(B1883="","",TRIM(IF(AND(C1883&lt;&gt;"",D1883=""),"Cod inexistent în deviz. ","")&amp;IF(N(G1883)&lt;=0,"Lipsește cantitatea. ","")&amp;IF(I1883&lt;&gt;"Da","Neconfirmat de beneficiar. ","")&amp;IF(AND(C1883&lt;&gt;"",D1883&lt;&gt;""),IF(AND(INDEX(Deviz!$H$5:$H$204,MATCH(C1883,Deviz!$B$5:$B$204,0))="Suplimentar",INDEX(Deviz!$I$5:$I$204,MATCH(C1883,Deviz!$B$5:$B$204,0))&lt;&gt;"Da"),"Suplimentar neaprobat. ",""),"")))</f>
        <v/>
      </c>
    </row>
    <row r="1884" spans="1:11" x14ac:dyDescent="0.2">
      <c r="A1884" s="1" t="str">
        <f>IF(B1884="","",B1884&amp;"|"&amp;COUNTIF(INDEX($B:$B,5):B1884,B1884))</f>
        <v/>
      </c>
      <c r="B1884" s="20"/>
      <c r="C1884" s="20"/>
      <c r="D1884" s="21" t="str">
        <f>IF(C1884="","",IFERROR(INDEX(Deviz!$C$5:$C$204,MATCH(C1884,Deviz!$B$5:$B$204,0)),""))</f>
        <v/>
      </c>
      <c r="E1884" s="22" t="str">
        <f>IF(C1884="","",IFERROR(INDEX(Deviz!$D$5:$D$204,MATCH(C1884,Deviz!$B$5:$B$204,0)),""))</f>
        <v/>
      </c>
      <c r="F1884" s="23" t="str">
        <f>IF(C1884="","",IFERROR(INDEX(Deviz!$F$5:$F$204,MATCH(C1884,Deviz!$B$5:$B$204,0)),""))</f>
        <v/>
      </c>
      <c r="G1884" s="24"/>
      <c r="H1884" s="23" t="str">
        <f t="shared" si="29"/>
        <v/>
      </c>
      <c r="I1884" s="20"/>
      <c r="J1884" s="25"/>
      <c r="K1884" s="26" t="str">
        <f>IF(B1884="","",TRIM(IF(AND(C1884&lt;&gt;"",D1884=""),"Cod inexistent în deviz. ","")&amp;IF(N(G1884)&lt;=0,"Lipsește cantitatea. ","")&amp;IF(I1884&lt;&gt;"Da","Neconfirmat de beneficiar. ","")&amp;IF(AND(C1884&lt;&gt;"",D1884&lt;&gt;""),IF(AND(INDEX(Deviz!$H$5:$H$204,MATCH(C1884,Deviz!$B$5:$B$204,0))="Suplimentar",INDEX(Deviz!$I$5:$I$204,MATCH(C1884,Deviz!$B$5:$B$204,0))&lt;&gt;"Da"),"Suplimentar neaprobat. ",""),"")))</f>
        <v/>
      </c>
    </row>
    <row r="1885" spans="1:11" x14ac:dyDescent="0.2">
      <c r="A1885" s="1" t="str">
        <f>IF(B1885="","",B1885&amp;"|"&amp;COUNTIF(INDEX($B:$B,5):B1885,B1885))</f>
        <v/>
      </c>
      <c r="B1885" s="20"/>
      <c r="C1885" s="20"/>
      <c r="D1885" s="21" t="str">
        <f>IF(C1885="","",IFERROR(INDEX(Deviz!$C$5:$C$204,MATCH(C1885,Deviz!$B$5:$B$204,0)),""))</f>
        <v/>
      </c>
      <c r="E1885" s="22" t="str">
        <f>IF(C1885="","",IFERROR(INDEX(Deviz!$D$5:$D$204,MATCH(C1885,Deviz!$B$5:$B$204,0)),""))</f>
        <v/>
      </c>
      <c r="F1885" s="23" t="str">
        <f>IF(C1885="","",IFERROR(INDEX(Deviz!$F$5:$F$204,MATCH(C1885,Deviz!$B$5:$B$204,0)),""))</f>
        <v/>
      </c>
      <c r="G1885" s="24"/>
      <c r="H1885" s="23" t="str">
        <f t="shared" si="29"/>
        <v/>
      </c>
      <c r="I1885" s="20"/>
      <c r="J1885" s="25"/>
      <c r="K1885" s="26" t="str">
        <f>IF(B1885="","",TRIM(IF(AND(C1885&lt;&gt;"",D1885=""),"Cod inexistent în deviz. ","")&amp;IF(N(G1885)&lt;=0,"Lipsește cantitatea. ","")&amp;IF(I1885&lt;&gt;"Da","Neconfirmat de beneficiar. ","")&amp;IF(AND(C1885&lt;&gt;"",D1885&lt;&gt;""),IF(AND(INDEX(Deviz!$H$5:$H$204,MATCH(C1885,Deviz!$B$5:$B$204,0))="Suplimentar",INDEX(Deviz!$I$5:$I$204,MATCH(C1885,Deviz!$B$5:$B$204,0))&lt;&gt;"Da"),"Suplimentar neaprobat. ",""),"")))</f>
        <v/>
      </c>
    </row>
    <row r="1886" spans="1:11" x14ac:dyDescent="0.2">
      <c r="A1886" s="1" t="str">
        <f>IF(B1886="","",B1886&amp;"|"&amp;COUNTIF(INDEX($B:$B,5):B1886,B1886))</f>
        <v/>
      </c>
      <c r="B1886" s="20"/>
      <c r="C1886" s="20"/>
      <c r="D1886" s="21" t="str">
        <f>IF(C1886="","",IFERROR(INDEX(Deviz!$C$5:$C$204,MATCH(C1886,Deviz!$B$5:$B$204,0)),""))</f>
        <v/>
      </c>
      <c r="E1886" s="22" t="str">
        <f>IF(C1886="","",IFERROR(INDEX(Deviz!$D$5:$D$204,MATCH(C1886,Deviz!$B$5:$B$204,0)),""))</f>
        <v/>
      </c>
      <c r="F1886" s="23" t="str">
        <f>IF(C1886="","",IFERROR(INDEX(Deviz!$F$5:$F$204,MATCH(C1886,Deviz!$B$5:$B$204,0)),""))</f>
        <v/>
      </c>
      <c r="G1886" s="24"/>
      <c r="H1886" s="23" t="str">
        <f t="shared" si="29"/>
        <v/>
      </c>
      <c r="I1886" s="20"/>
      <c r="J1886" s="25"/>
      <c r="K1886" s="26" t="str">
        <f>IF(B1886="","",TRIM(IF(AND(C1886&lt;&gt;"",D1886=""),"Cod inexistent în deviz. ","")&amp;IF(N(G1886)&lt;=0,"Lipsește cantitatea. ","")&amp;IF(I1886&lt;&gt;"Da","Neconfirmat de beneficiar. ","")&amp;IF(AND(C1886&lt;&gt;"",D1886&lt;&gt;""),IF(AND(INDEX(Deviz!$H$5:$H$204,MATCH(C1886,Deviz!$B$5:$B$204,0))="Suplimentar",INDEX(Deviz!$I$5:$I$204,MATCH(C1886,Deviz!$B$5:$B$204,0))&lt;&gt;"Da"),"Suplimentar neaprobat. ",""),"")))</f>
        <v/>
      </c>
    </row>
    <row r="1887" spans="1:11" x14ac:dyDescent="0.2">
      <c r="A1887" s="1" t="str">
        <f>IF(B1887="","",B1887&amp;"|"&amp;COUNTIF(INDEX($B:$B,5):B1887,B1887))</f>
        <v/>
      </c>
      <c r="B1887" s="20"/>
      <c r="C1887" s="20"/>
      <c r="D1887" s="21" t="str">
        <f>IF(C1887="","",IFERROR(INDEX(Deviz!$C$5:$C$204,MATCH(C1887,Deviz!$B$5:$B$204,0)),""))</f>
        <v/>
      </c>
      <c r="E1887" s="22" t="str">
        <f>IF(C1887="","",IFERROR(INDEX(Deviz!$D$5:$D$204,MATCH(C1887,Deviz!$B$5:$B$204,0)),""))</f>
        <v/>
      </c>
      <c r="F1887" s="23" t="str">
        <f>IF(C1887="","",IFERROR(INDEX(Deviz!$F$5:$F$204,MATCH(C1887,Deviz!$B$5:$B$204,0)),""))</f>
        <v/>
      </c>
      <c r="G1887" s="24"/>
      <c r="H1887" s="23" t="str">
        <f t="shared" si="29"/>
        <v/>
      </c>
      <c r="I1887" s="20"/>
      <c r="J1887" s="25"/>
      <c r="K1887" s="26" t="str">
        <f>IF(B1887="","",TRIM(IF(AND(C1887&lt;&gt;"",D1887=""),"Cod inexistent în deviz. ","")&amp;IF(N(G1887)&lt;=0,"Lipsește cantitatea. ","")&amp;IF(I1887&lt;&gt;"Da","Neconfirmat de beneficiar. ","")&amp;IF(AND(C1887&lt;&gt;"",D1887&lt;&gt;""),IF(AND(INDEX(Deviz!$H$5:$H$204,MATCH(C1887,Deviz!$B$5:$B$204,0))="Suplimentar",INDEX(Deviz!$I$5:$I$204,MATCH(C1887,Deviz!$B$5:$B$204,0))&lt;&gt;"Da"),"Suplimentar neaprobat. ",""),"")))</f>
        <v/>
      </c>
    </row>
    <row r="1888" spans="1:11" x14ac:dyDescent="0.2">
      <c r="A1888" s="1" t="str">
        <f>IF(B1888="","",B1888&amp;"|"&amp;COUNTIF(INDEX($B:$B,5):B1888,B1888))</f>
        <v/>
      </c>
      <c r="B1888" s="20"/>
      <c r="C1888" s="20"/>
      <c r="D1888" s="21" t="str">
        <f>IF(C1888="","",IFERROR(INDEX(Deviz!$C$5:$C$204,MATCH(C1888,Deviz!$B$5:$B$204,0)),""))</f>
        <v/>
      </c>
      <c r="E1888" s="22" t="str">
        <f>IF(C1888="","",IFERROR(INDEX(Deviz!$D$5:$D$204,MATCH(C1888,Deviz!$B$5:$B$204,0)),""))</f>
        <v/>
      </c>
      <c r="F1888" s="23" t="str">
        <f>IF(C1888="","",IFERROR(INDEX(Deviz!$F$5:$F$204,MATCH(C1888,Deviz!$B$5:$B$204,0)),""))</f>
        <v/>
      </c>
      <c r="G1888" s="24"/>
      <c r="H1888" s="23" t="str">
        <f t="shared" si="29"/>
        <v/>
      </c>
      <c r="I1888" s="20"/>
      <c r="J1888" s="25"/>
      <c r="K1888" s="26" t="str">
        <f>IF(B1888="","",TRIM(IF(AND(C1888&lt;&gt;"",D1888=""),"Cod inexistent în deviz. ","")&amp;IF(N(G1888)&lt;=0,"Lipsește cantitatea. ","")&amp;IF(I1888&lt;&gt;"Da","Neconfirmat de beneficiar. ","")&amp;IF(AND(C1888&lt;&gt;"",D1888&lt;&gt;""),IF(AND(INDEX(Deviz!$H$5:$H$204,MATCH(C1888,Deviz!$B$5:$B$204,0))="Suplimentar",INDEX(Deviz!$I$5:$I$204,MATCH(C1888,Deviz!$B$5:$B$204,0))&lt;&gt;"Da"),"Suplimentar neaprobat. ",""),"")))</f>
        <v/>
      </c>
    </row>
    <row r="1889" spans="1:11" x14ac:dyDescent="0.2">
      <c r="A1889" s="1" t="str">
        <f>IF(B1889="","",B1889&amp;"|"&amp;COUNTIF(INDEX($B:$B,5):B1889,B1889))</f>
        <v/>
      </c>
      <c r="B1889" s="20"/>
      <c r="C1889" s="20"/>
      <c r="D1889" s="21" t="str">
        <f>IF(C1889="","",IFERROR(INDEX(Deviz!$C$5:$C$204,MATCH(C1889,Deviz!$B$5:$B$204,0)),""))</f>
        <v/>
      </c>
      <c r="E1889" s="22" t="str">
        <f>IF(C1889="","",IFERROR(INDEX(Deviz!$D$5:$D$204,MATCH(C1889,Deviz!$B$5:$B$204,0)),""))</f>
        <v/>
      </c>
      <c r="F1889" s="23" t="str">
        <f>IF(C1889="","",IFERROR(INDEX(Deviz!$F$5:$F$204,MATCH(C1889,Deviz!$B$5:$B$204,0)),""))</f>
        <v/>
      </c>
      <c r="G1889" s="24"/>
      <c r="H1889" s="23" t="str">
        <f t="shared" si="29"/>
        <v/>
      </c>
      <c r="I1889" s="20"/>
      <c r="J1889" s="25"/>
      <c r="K1889" s="26" t="str">
        <f>IF(B1889="","",TRIM(IF(AND(C1889&lt;&gt;"",D1889=""),"Cod inexistent în deviz. ","")&amp;IF(N(G1889)&lt;=0,"Lipsește cantitatea. ","")&amp;IF(I1889&lt;&gt;"Da","Neconfirmat de beneficiar. ","")&amp;IF(AND(C1889&lt;&gt;"",D1889&lt;&gt;""),IF(AND(INDEX(Deviz!$H$5:$H$204,MATCH(C1889,Deviz!$B$5:$B$204,0))="Suplimentar",INDEX(Deviz!$I$5:$I$204,MATCH(C1889,Deviz!$B$5:$B$204,0))&lt;&gt;"Da"),"Suplimentar neaprobat. ",""),"")))</f>
        <v/>
      </c>
    </row>
    <row r="1890" spans="1:11" x14ac:dyDescent="0.2">
      <c r="A1890" s="1" t="str">
        <f>IF(B1890="","",B1890&amp;"|"&amp;COUNTIF(INDEX($B:$B,5):B1890,B1890))</f>
        <v/>
      </c>
      <c r="B1890" s="20"/>
      <c r="C1890" s="20"/>
      <c r="D1890" s="21" t="str">
        <f>IF(C1890="","",IFERROR(INDEX(Deviz!$C$5:$C$204,MATCH(C1890,Deviz!$B$5:$B$204,0)),""))</f>
        <v/>
      </c>
      <c r="E1890" s="22" t="str">
        <f>IF(C1890="","",IFERROR(INDEX(Deviz!$D$5:$D$204,MATCH(C1890,Deviz!$B$5:$B$204,0)),""))</f>
        <v/>
      </c>
      <c r="F1890" s="23" t="str">
        <f>IF(C1890="","",IFERROR(INDEX(Deviz!$F$5:$F$204,MATCH(C1890,Deviz!$B$5:$B$204,0)),""))</f>
        <v/>
      </c>
      <c r="G1890" s="24"/>
      <c r="H1890" s="23" t="str">
        <f t="shared" si="29"/>
        <v/>
      </c>
      <c r="I1890" s="20"/>
      <c r="J1890" s="25"/>
      <c r="K1890" s="26" t="str">
        <f>IF(B1890="","",TRIM(IF(AND(C1890&lt;&gt;"",D1890=""),"Cod inexistent în deviz. ","")&amp;IF(N(G1890)&lt;=0,"Lipsește cantitatea. ","")&amp;IF(I1890&lt;&gt;"Da","Neconfirmat de beneficiar. ","")&amp;IF(AND(C1890&lt;&gt;"",D1890&lt;&gt;""),IF(AND(INDEX(Deviz!$H$5:$H$204,MATCH(C1890,Deviz!$B$5:$B$204,0))="Suplimentar",INDEX(Deviz!$I$5:$I$204,MATCH(C1890,Deviz!$B$5:$B$204,0))&lt;&gt;"Da"),"Suplimentar neaprobat. ",""),"")))</f>
        <v/>
      </c>
    </row>
    <row r="1891" spans="1:11" x14ac:dyDescent="0.2">
      <c r="A1891" s="1" t="str">
        <f>IF(B1891="","",B1891&amp;"|"&amp;COUNTIF(INDEX($B:$B,5):B1891,B1891))</f>
        <v/>
      </c>
      <c r="B1891" s="20"/>
      <c r="C1891" s="20"/>
      <c r="D1891" s="21" t="str">
        <f>IF(C1891="","",IFERROR(INDEX(Deviz!$C$5:$C$204,MATCH(C1891,Deviz!$B$5:$B$204,0)),""))</f>
        <v/>
      </c>
      <c r="E1891" s="22" t="str">
        <f>IF(C1891="","",IFERROR(INDEX(Deviz!$D$5:$D$204,MATCH(C1891,Deviz!$B$5:$B$204,0)),""))</f>
        <v/>
      </c>
      <c r="F1891" s="23" t="str">
        <f>IF(C1891="","",IFERROR(INDEX(Deviz!$F$5:$F$204,MATCH(C1891,Deviz!$B$5:$B$204,0)),""))</f>
        <v/>
      </c>
      <c r="G1891" s="24"/>
      <c r="H1891" s="23" t="str">
        <f t="shared" si="29"/>
        <v/>
      </c>
      <c r="I1891" s="20"/>
      <c r="J1891" s="25"/>
      <c r="K1891" s="26" t="str">
        <f>IF(B1891="","",TRIM(IF(AND(C1891&lt;&gt;"",D1891=""),"Cod inexistent în deviz. ","")&amp;IF(N(G1891)&lt;=0,"Lipsește cantitatea. ","")&amp;IF(I1891&lt;&gt;"Da","Neconfirmat de beneficiar. ","")&amp;IF(AND(C1891&lt;&gt;"",D1891&lt;&gt;""),IF(AND(INDEX(Deviz!$H$5:$H$204,MATCH(C1891,Deviz!$B$5:$B$204,0))="Suplimentar",INDEX(Deviz!$I$5:$I$204,MATCH(C1891,Deviz!$B$5:$B$204,0))&lt;&gt;"Da"),"Suplimentar neaprobat. ",""),"")))</f>
        <v/>
      </c>
    </row>
    <row r="1892" spans="1:11" x14ac:dyDescent="0.2">
      <c r="A1892" s="1" t="str">
        <f>IF(B1892="","",B1892&amp;"|"&amp;COUNTIF(INDEX($B:$B,5):B1892,B1892))</f>
        <v/>
      </c>
      <c r="B1892" s="20"/>
      <c r="C1892" s="20"/>
      <c r="D1892" s="21" t="str">
        <f>IF(C1892="","",IFERROR(INDEX(Deviz!$C$5:$C$204,MATCH(C1892,Deviz!$B$5:$B$204,0)),""))</f>
        <v/>
      </c>
      <c r="E1892" s="22" t="str">
        <f>IF(C1892="","",IFERROR(INDEX(Deviz!$D$5:$D$204,MATCH(C1892,Deviz!$B$5:$B$204,0)),""))</f>
        <v/>
      </c>
      <c r="F1892" s="23" t="str">
        <f>IF(C1892="","",IFERROR(INDEX(Deviz!$F$5:$F$204,MATCH(C1892,Deviz!$B$5:$B$204,0)),""))</f>
        <v/>
      </c>
      <c r="G1892" s="24"/>
      <c r="H1892" s="23" t="str">
        <f t="shared" si="29"/>
        <v/>
      </c>
      <c r="I1892" s="20"/>
      <c r="J1892" s="25"/>
      <c r="K1892" s="26" t="str">
        <f>IF(B1892="","",TRIM(IF(AND(C1892&lt;&gt;"",D1892=""),"Cod inexistent în deviz. ","")&amp;IF(N(G1892)&lt;=0,"Lipsește cantitatea. ","")&amp;IF(I1892&lt;&gt;"Da","Neconfirmat de beneficiar. ","")&amp;IF(AND(C1892&lt;&gt;"",D1892&lt;&gt;""),IF(AND(INDEX(Deviz!$H$5:$H$204,MATCH(C1892,Deviz!$B$5:$B$204,0))="Suplimentar",INDEX(Deviz!$I$5:$I$204,MATCH(C1892,Deviz!$B$5:$B$204,0))&lt;&gt;"Da"),"Suplimentar neaprobat. ",""),"")))</f>
        <v/>
      </c>
    </row>
    <row r="1893" spans="1:11" x14ac:dyDescent="0.2">
      <c r="A1893" s="1" t="str">
        <f>IF(B1893="","",B1893&amp;"|"&amp;COUNTIF(INDEX($B:$B,5):B1893,B1893))</f>
        <v/>
      </c>
      <c r="B1893" s="20"/>
      <c r="C1893" s="20"/>
      <c r="D1893" s="21" t="str">
        <f>IF(C1893="","",IFERROR(INDEX(Deviz!$C$5:$C$204,MATCH(C1893,Deviz!$B$5:$B$204,0)),""))</f>
        <v/>
      </c>
      <c r="E1893" s="22" t="str">
        <f>IF(C1893="","",IFERROR(INDEX(Deviz!$D$5:$D$204,MATCH(C1893,Deviz!$B$5:$B$204,0)),""))</f>
        <v/>
      </c>
      <c r="F1893" s="23" t="str">
        <f>IF(C1893="","",IFERROR(INDEX(Deviz!$F$5:$F$204,MATCH(C1893,Deviz!$B$5:$B$204,0)),""))</f>
        <v/>
      </c>
      <c r="G1893" s="24"/>
      <c r="H1893" s="23" t="str">
        <f t="shared" si="29"/>
        <v/>
      </c>
      <c r="I1893" s="20"/>
      <c r="J1893" s="25"/>
      <c r="K1893" s="26" t="str">
        <f>IF(B1893="","",TRIM(IF(AND(C1893&lt;&gt;"",D1893=""),"Cod inexistent în deviz. ","")&amp;IF(N(G1893)&lt;=0,"Lipsește cantitatea. ","")&amp;IF(I1893&lt;&gt;"Da","Neconfirmat de beneficiar. ","")&amp;IF(AND(C1893&lt;&gt;"",D1893&lt;&gt;""),IF(AND(INDEX(Deviz!$H$5:$H$204,MATCH(C1893,Deviz!$B$5:$B$204,0))="Suplimentar",INDEX(Deviz!$I$5:$I$204,MATCH(C1893,Deviz!$B$5:$B$204,0))&lt;&gt;"Da"),"Suplimentar neaprobat. ",""),"")))</f>
        <v/>
      </c>
    </row>
    <row r="1894" spans="1:11" x14ac:dyDescent="0.2">
      <c r="A1894" s="1" t="str">
        <f>IF(B1894="","",B1894&amp;"|"&amp;COUNTIF(INDEX($B:$B,5):B1894,B1894))</f>
        <v/>
      </c>
      <c r="B1894" s="20"/>
      <c r="C1894" s="20"/>
      <c r="D1894" s="21" t="str">
        <f>IF(C1894="","",IFERROR(INDEX(Deviz!$C$5:$C$204,MATCH(C1894,Deviz!$B$5:$B$204,0)),""))</f>
        <v/>
      </c>
      <c r="E1894" s="22" t="str">
        <f>IF(C1894="","",IFERROR(INDEX(Deviz!$D$5:$D$204,MATCH(C1894,Deviz!$B$5:$B$204,0)),""))</f>
        <v/>
      </c>
      <c r="F1894" s="23" t="str">
        <f>IF(C1894="","",IFERROR(INDEX(Deviz!$F$5:$F$204,MATCH(C1894,Deviz!$B$5:$B$204,0)),""))</f>
        <v/>
      </c>
      <c r="G1894" s="24"/>
      <c r="H1894" s="23" t="str">
        <f t="shared" si="29"/>
        <v/>
      </c>
      <c r="I1894" s="20"/>
      <c r="J1894" s="25"/>
      <c r="K1894" s="26" t="str">
        <f>IF(B1894="","",TRIM(IF(AND(C1894&lt;&gt;"",D1894=""),"Cod inexistent în deviz. ","")&amp;IF(N(G1894)&lt;=0,"Lipsește cantitatea. ","")&amp;IF(I1894&lt;&gt;"Da","Neconfirmat de beneficiar. ","")&amp;IF(AND(C1894&lt;&gt;"",D1894&lt;&gt;""),IF(AND(INDEX(Deviz!$H$5:$H$204,MATCH(C1894,Deviz!$B$5:$B$204,0))="Suplimentar",INDEX(Deviz!$I$5:$I$204,MATCH(C1894,Deviz!$B$5:$B$204,0))&lt;&gt;"Da"),"Suplimentar neaprobat. ",""),"")))</f>
        <v/>
      </c>
    </row>
    <row r="1895" spans="1:11" x14ac:dyDescent="0.2">
      <c r="A1895" s="1" t="str">
        <f>IF(B1895="","",B1895&amp;"|"&amp;COUNTIF(INDEX($B:$B,5):B1895,B1895))</f>
        <v/>
      </c>
      <c r="B1895" s="20"/>
      <c r="C1895" s="20"/>
      <c r="D1895" s="21" t="str">
        <f>IF(C1895="","",IFERROR(INDEX(Deviz!$C$5:$C$204,MATCH(C1895,Deviz!$B$5:$B$204,0)),""))</f>
        <v/>
      </c>
      <c r="E1895" s="22" t="str">
        <f>IF(C1895="","",IFERROR(INDEX(Deviz!$D$5:$D$204,MATCH(C1895,Deviz!$B$5:$B$204,0)),""))</f>
        <v/>
      </c>
      <c r="F1895" s="23" t="str">
        <f>IF(C1895="","",IFERROR(INDEX(Deviz!$F$5:$F$204,MATCH(C1895,Deviz!$B$5:$B$204,0)),""))</f>
        <v/>
      </c>
      <c r="G1895" s="24"/>
      <c r="H1895" s="23" t="str">
        <f t="shared" si="29"/>
        <v/>
      </c>
      <c r="I1895" s="20"/>
      <c r="J1895" s="25"/>
      <c r="K1895" s="26" t="str">
        <f>IF(B1895="","",TRIM(IF(AND(C1895&lt;&gt;"",D1895=""),"Cod inexistent în deviz. ","")&amp;IF(N(G1895)&lt;=0,"Lipsește cantitatea. ","")&amp;IF(I1895&lt;&gt;"Da","Neconfirmat de beneficiar. ","")&amp;IF(AND(C1895&lt;&gt;"",D1895&lt;&gt;""),IF(AND(INDEX(Deviz!$H$5:$H$204,MATCH(C1895,Deviz!$B$5:$B$204,0))="Suplimentar",INDEX(Deviz!$I$5:$I$204,MATCH(C1895,Deviz!$B$5:$B$204,0))&lt;&gt;"Da"),"Suplimentar neaprobat. ",""),"")))</f>
        <v/>
      </c>
    </row>
    <row r="1896" spans="1:11" x14ac:dyDescent="0.2">
      <c r="A1896" s="1" t="str">
        <f>IF(B1896="","",B1896&amp;"|"&amp;COUNTIF(INDEX($B:$B,5):B1896,B1896))</f>
        <v/>
      </c>
      <c r="B1896" s="20"/>
      <c r="C1896" s="20"/>
      <c r="D1896" s="21" t="str">
        <f>IF(C1896="","",IFERROR(INDEX(Deviz!$C$5:$C$204,MATCH(C1896,Deviz!$B$5:$B$204,0)),""))</f>
        <v/>
      </c>
      <c r="E1896" s="22" t="str">
        <f>IF(C1896="","",IFERROR(INDEX(Deviz!$D$5:$D$204,MATCH(C1896,Deviz!$B$5:$B$204,0)),""))</f>
        <v/>
      </c>
      <c r="F1896" s="23" t="str">
        <f>IF(C1896="","",IFERROR(INDEX(Deviz!$F$5:$F$204,MATCH(C1896,Deviz!$B$5:$B$204,0)),""))</f>
        <v/>
      </c>
      <c r="G1896" s="24"/>
      <c r="H1896" s="23" t="str">
        <f t="shared" si="29"/>
        <v/>
      </c>
      <c r="I1896" s="20"/>
      <c r="J1896" s="25"/>
      <c r="K1896" s="26" t="str">
        <f>IF(B1896="","",TRIM(IF(AND(C1896&lt;&gt;"",D1896=""),"Cod inexistent în deviz. ","")&amp;IF(N(G1896)&lt;=0,"Lipsește cantitatea. ","")&amp;IF(I1896&lt;&gt;"Da","Neconfirmat de beneficiar. ","")&amp;IF(AND(C1896&lt;&gt;"",D1896&lt;&gt;""),IF(AND(INDEX(Deviz!$H$5:$H$204,MATCH(C1896,Deviz!$B$5:$B$204,0))="Suplimentar",INDEX(Deviz!$I$5:$I$204,MATCH(C1896,Deviz!$B$5:$B$204,0))&lt;&gt;"Da"),"Suplimentar neaprobat. ",""),"")))</f>
        <v/>
      </c>
    </row>
    <row r="1897" spans="1:11" x14ac:dyDescent="0.2">
      <c r="A1897" s="1" t="str">
        <f>IF(B1897="","",B1897&amp;"|"&amp;COUNTIF(INDEX($B:$B,5):B1897,B1897))</f>
        <v/>
      </c>
      <c r="B1897" s="20"/>
      <c r="C1897" s="20"/>
      <c r="D1897" s="21" t="str">
        <f>IF(C1897="","",IFERROR(INDEX(Deviz!$C$5:$C$204,MATCH(C1897,Deviz!$B$5:$B$204,0)),""))</f>
        <v/>
      </c>
      <c r="E1897" s="22" t="str">
        <f>IF(C1897="","",IFERROR(INDEX(Deviz!$D$5:$D$204,MATCH(C1897,Deviz!$B$5:$B$204,0)),""))</f>
        <v/>
      </c>
      <c r="F1897" s="23" t="str">
        <f>IF(C1897="","",IFERROR(INDEX(Deviz!$F$5:$F$204,MATCH(C1897,Deviz!$B$5:$B$204,0)),""))</f>
        <v/>
      </c>
      <c r="G1897" s="24"/>
      <c r="H1897" s="23" t="str">
        <f t="shared" si="29"/>
        <v/>
      </c>
      <c r="I1897" s="20"/>
      <c r="J1897" s="25"/>
      <c r="K1897" s="26" t="str">
        <f>IF(B1897="","",TRIM(IF(AND(C1897&lt;&gt;"",D1897=""),"Cod inexistent în deviz. ","")&amp;IF(N(G1897)&lt;=0,"Lipsește cantitatea. ","")&amp;IF(I1897&lt;&gt;"Da","Neconfirmat de beneficiar. ","")&amp;IF(AND(C1897&lt;&gt;"",D1897&lt;&gt;""),IF(AND(INDEX(Deviz!$H$5:$H$204,MATCH(C1897,Deviz!$B$5:$B$204,0))="Suplimentar",INDEX(Deviz!$I$5:$I$204,MATCH(C1897,Deviz!$B$5:$B$204,0))&lt;&gt;"Da"),"Suplimentar neaprobat. ",""),"")))</f>
        <v/>
      </c>
    </row>
    <row r="1898" spans="1:11" x14ac:dyDescent="0.2">
      <c r="A1898" s="1" t="str">
        <f>IF(B1898="","",B1898&amp;"|"&amp;COUNTIF(INDEX($B:$B,5):B1898,B1898))</f>
        <v/>
      </c>
      <c r="B1898" s="20"/>
      <c r="C1898" s="20"/>
      <c r="D1898" s="21" t="str">
        <f>IF(C1898="","",IFERROR(INDEX(Deviz!$C$5:$C$204,MATCH(C1898,Deviz!$B$5:$B$204,0)),""))</f>
        <v/>
      </c>
      <c r="E1898" s="22" t="str">
        <f>IF(C1898="","",IFERROR(INDEX(Deviz!$D$5:$D$204,MATCH(C1898,Deviz!$B$5:$B$204,0)),""))</f>
        <v/>
      </c>
      <c r="F1898" s="23" t="str">
        <f>IF(C1898="","",IFERROR(INDEX(Deviz!$F$5:$F$204,MATCH(C1898,Deviz!$B$5:$B$204,0)),""))</f>
        <v/>
      </c>
      <c r="G1898" s="24"/>
      <c r="H1898" s="23" t="str">
        <f t="shared" si="29"/>
        <v/>
      </c>
      <c r="I1898" s="20"/>
      <c r="J1898" s="25"/>
      <c r="K1898" s="26" t="str">
        <f>IF(B1898="","",TRIM(IF(AND(C1898&lt;&gt;"",D1898=""),"Cod inexistent în deviz. ","")&amp;IF(N(G1898)&lt;=0,"Lipsește cantitatea. ","")&amp;IF(I1898&lt;&gt;"Da","Neconfirmat de beneficiar. ","")&amp;IF(AND(C1898&lt;&gt;"",D1898&lt;&gt;""),IF(AND(INDEX(Deviz!$H$5:$H$204,MATCH(C1898,Deviz!$B$5:$B$204,0))="Suplimentar",INDEX(Deviz!$I$5:$I$204,MATCH(C1898,Deviz!$B$5:$B$204,0))&lt;&gt;"Da"),"Suplimentar neaprobat. ",""),"")))</f>
        <v/>
      </c>
    </row>
    <row r="1899" spans="1:11" x14ac:dyDescent="0.2">
      <c r="A1899" s="1" t="str">
        <f>IF(B1899="","",B1899&amp;"|"&amp;COUNTIF(INDEX($B:$B,5):B1899,B1899))</f>
        <v/>
      </c>
      <c r="B1899" s="20"/>
      <c r="C1899" s="20"/>
      <c r="D1899" s="21" t="str">
        <f>IF(C1899="","",IFERROR(INDEX(Deviz!$C$5:$C$204,MATCH(C1899,Deviz!$B$5:$B$204,0)),""))</f>
        <v/>
      </c>
      <c r="E1899" s="22" t="str">
        <f>IF(C1899="","",IFERROR(INDEX(Deviz!$D$5:$D$204,MATCH(C1899,Deviz!$B$5:$B$204,0)),""))</f>
        <v/>
      </c>
      <c r="F1899" s="23" t="str">
        <f>IF(C1899="","",IFERROR(INDEX(Deviz!$F$5:$F$204,MATCH(C1899,Deviz!$B$5:$B$204,0)),""))</f>
        <v/>
      </c>
      <c r="G1899" s="24"/>
      <c r="H1899" s="23" t="str">
        <f t="shared" si="29"/>
        <v/>
      </c>
      <c r="I1899" s="20"/>
      <c r="J1899" s="25"/>
      <c r="K1899" s="26" t="str">
        <f>IF(B1899="","",TRIM(IF(AND(C1899&lt;&gt;"",D1899=""),"Cod inexistent în deviz. ","")&amp;IF(N(G1899)&lt;=0,"Lipsește cantitatea. ","")&amp;IF(I1899&lt;&gt;"Da","Neconfirmat de beneficiar. ","")&amp;IF(AND(C1899&lt;&gt;"",D1899&lt;&gt;""),IF(AND(INDEX(Deviz!$H$5:$H$204,MATCH(C1899,Deviz!$B$5:$B$204,0))="Suplimentar",INDEX(Deviz!$I$5:$I$204,MATCH(C1899,Deviz!$B$5:$B$204,0))&lt;&gt;"Da"),"Suplimentar neaprobat. ",""),"")))</f>
        <v/>
      </c>
    </row>
    <row r="1900" spans="1:11" x14ac:dyDescent="0.2">
      <c r="A1900" s="1" t="str">
        <f>IF(B1900="","",B1900&amp;"|"&amp;COUNTIF(INDEX($B:$B,5):B1900,B1900))</f>
        <v/>
      </c>
      <c r="B1900" s="20"/>
      <c r="C1900" s="20"/>
      <c r="D1900" s="21" t="str">
        <f>IF(C1900="","",IFERROR(INDEX(Deviz!$C$5:$C$204,MATCH(C1900,Deviz!$B$5:$B$204,0)),""))</f>
        <v/>
      </c>
      <c r="E1900" s="22" t="str">
        <f>IF(C1900="","",IFERROR(INDEX(Deviz!$D$5:$D$204,MATCH(C1900,Deviz!$B$5:$B$204,0)),""))</f>
        <v/>
      </c>
      <c r="F1900" s="23" t="str">
        <f>IF(C1900="","",IFERROR(INDEX(Deviz!$F$5:$F$204,MATCH(C1900,Deviz!$B$5:$B$204,0)),""))</f>
        <v/>
      </c>
      <c r="G1900" s="24"/>
      <c r="H1900" s="23" t="str">
        <f t="shared" si="29"/>
        <v/>
      </c>
      <c r="I1900" s="20"/>
      <c r="J1900" s="25"/>
      <c r="K1900" s="26" t="str">
        <f>IF(B1900="","",TRIM(IF(AND(C1900&lt;&gt;"",D1900=""),"Cod inexistent în deviz. ","")&amp;IF(N(G1900)&lt;=0,"Lipsește cantitatea. ","")&amp;IF(I1900&lt;&gt;"Da","Neconfirmat de beneficiar. ","")&amp;IF(AND(C1900&lt;&gt;"",D1900&lt;&gt;""),IF(AND(INDEX(Deviz!$H$5:$H$204,MATCH(C1900,Deviz!$B$5:$B$204,0))="Suplimentar",INDEX(Deviz!$I$5:$I$204,MATCH(C1900,Deviz!$B$5:$B$204,0))&lt;&gt;"Da"),"Suplimentar neaprobat. ",""),"")))</f>
        <v/>
      </c>
    </row>
    <row r="1901" spans="1:11" x14ac:dyDescent="0.2">
      <c r="A1901" s="1" t="str">
        <f>IF(B1901="","",B1901&amp;"|"&amp;COUNTIF(INDEX($B:$B,5):B1901,B1901))</f>
        <v/>
      </c>
      <c r="B1901" s="20"/>
      <c r="C1901" s="20"/>
      <c r="D1901" s="21" t="str">
        <f>IF(C1901="","",IFERROR(INDEX(Deviz!$C$5:$C$204,MATCH(C1901,Deviz!$B$5:$B$204,0)),""))</f>
        <v/>
      </c>
      <c r="E1901" s="22" t="str">
        <f>IF(C1901="","",IFERROR(INDEX(Deviz!$D$5:$D$204,MATCH(C1901,Deviz!$B$5:$B$204,0)),""))</f>
        <v/>
      </c>
      <c r="F1901" s="23" t="str">
        <f>IF(C1901="","",IFERROR(INDEX(Deviz!$F$5:$F$204,MATCH(C1901,Deviz!$B$5:$B$204,0)),""))</f>
        <v/>
      </c>
      <c r="G1901" s="24"/>
      <c r="H1901" s="23" t="str">
        <f t="shared" si="29"/>
        <v/>
      </c>
      <c r="I1901" s="20"/>
      <c r="J1901" s="25"/>
      <c r="K1901" s="26" t="str">
        <f>IF(B1901="","",TRIM(IF(AND(C1901&lt;&gt;"",D1901=""),"Cod inexistent în deviz. ","")&amp;IF(N(G1901)&lt;=0,"Lipsește cantitatea. ","")&amp;IF(I1901&lt;&gt;"Da","Neconfirmat de beneficiar. ","")&amp;IF(AND(C1901&lt;&gt;"",D1901&lt;&gt;""),IF(AND(INDEX(Deviz!$H$5:$H$204,MATCH(C1901,Deviz!$B$5:$B$204,0))="Suplimentar",INDEX(Deviz!$I$5:$I$204,MATCH(C1901,Deviz!$B$5:$B$204,0))&lt;&gt;"Da"),"Suplimentar neaprobat. ",""),"")))</f>
        <v/>
      </c>
    </row>
    <row r="1902" spans="1:11" x14ac:dyDescent="0.2">
      <c r="A1902" s="1" t="str">
        <f>IF(B1902="","",B1902&amp;"|"&amp;COUNTIF(INDEX($B:$B,5):B1902,B1902))</f>
        <v/>
      </c>
      <c r="B1902" s="20"/>
      <c r="C1902" s="20"/>
      <c r="D1902" s="21" t="str">
        <f>IF(C1902="","",IFERROR(INDEX(Deviz!$C$5:$C$204,MATCH(C1902,Deviz!$B$5:$B$204,0)),""))</f>
        <v/>
      </c>
      <c r="E1902" s="22" t="str">
        <f>IF(C1902="","",IFERROR(INDEX(Deviz!$D$5:$D$204,MATCH(C1902,Deviz!$B$5:$B$204,0)),""))</f>
        <v/>
      </c>
      <c r="F1902" s="23" t="str">
        <f>IF(C1902="","",IFERROR(INDEX(Deviz!$F$5:$F$204,MATCH(C1902,Deviz!$B$5:$B$204,0)),""))</f>
        <v/>
      </c>
      <c r="G1902" s="24"/>
      <c r="H1902" s="23" t="str">
        <f t="shared" si="29"/>
        <v/>
      </c>
      <c r="I1902" s="20"/>
      <c r="J1902" s="25"/>
      <c r="K1902" s="26" t="str">
        <f>IF(B1902="","",TRIM(IF(AND(C1902&lt;&gt;"",D1902=""),"Cod inexistent în deviz. ","")&amp;IF(N(G1902)&lt;=0,"Lipsește cantitatea. ","")&amp;IF(I1902&lt;&gt;"Da","Neconfirmat de beneficiar. ","")&amp;IF(AND(C1902&lt;&gt;"",D1902&lt;&gt;""),IF(AND(INDEX(Deviz!$H$5:$H$204,MATCH(C1902,Deviz!$B$5:$B$204,0))="Suplimentar",INDEX(Deviz!$I$5:$I$204,MATCH(C1902,Deviz!$B$5:$B$204,0))&lt;&gt;"Da"),"Suplimentar neaprobat. ",""),"")))</f>
        <v/>
      </c>
    </row>
    <row r="1903" spans="1:11" x14ac:dyDescent="0.2">
      <c r="A1903" s="1" t="str">
        <f>IF(B1903="","",B1903&amp;"|"&amp;COUNTIF(INDEX($B:$B,5):B1903,B1903))</f>
        <v/>
      </c>
      <c r="B1903" s="20"/>
      <c r="C1903" s="20"/>
      <c r="D1903" s="21" t="str">
        <f>IF(C1903="","",IFERROR(INDEX(Deviz!$C$5:$C$204,MATCH(C1903,Deviz!$B$5:$B$204,0)),""))</f>
        <v/>
      </c>
      <c r="E1903" s="22" t="str">
        <f>IF(C1903="","",IFERROR(INDEX(Deviz!$D$5:$D$204,MATCH(C1903,Deviz!$B$5:$B$204,0)),""))</f>
        <v/>
      </c>
      <c r="F1903" s="23" t="str">
        <f>IF(C1903="","",IFERROR(INDEX(Deviz!$F$5:$F$204,MATCH(C1903,Deviz!$B$5:$B$204,0)),""))</f>
        <v/>
      </c>
      <c r="G1903" s="24"/>
      <c r="H1903" s="23" t="str">
        <f t="shared" si="29"/>
        <v/>
      </c>
      <c r="I1903" s="20"/>
      <c r="J1903" s="25"/>
      <c r="K1903" s="26" t="str">
        <f>IF(B1903="","",TRIM(IF(AND(C1903&lt;&gt;"",D1903=""),"Cod inexistent în deviz. ","")&amp;IF(N(G1903)&lt;=0,"Lipsește cantitatea. ","")&amp;IF(I1903&lt;&gt;"Da","Neconfirmat de beneficiar. ","")&amp;IF(AND(C1903&lt;&gt;"",D1903&lt;&gt;""),IF(AND(INDEX(Deviz!$H$5:$H$204,MATCH(C1903,Deviz!$B$5:$B$204,0))="Suplimentar",INDEX(Deviz!$I$5:$I$204,MATCH(C1903,Deviz!$B$5:$B$204,0))&lt;&gt;"Da"),"Suplimentar neaprobat. ",""),"")))</f>
        <v/>
      </c>
    </row>
    <row r="1904" spans="1:11" x14ac:dyDescent="0.2">
      <c r="A1904" s="1" t="str">
        <f>IF(B1904="","",B1904&amp;"|"&amp;COUNTIF(INDEX($B:$B,5):B1904,B1904))</f>
        <v/>
      </c>
      <c r="B1904" s="20"/>
      <c r="C1904" s="20"/>
      <c r="D1904" s="21" t="str">
        <f>IF(C1904="","",IFERROR(INDEX(Deviz!$C$5:$C$204,MATCH(C1904,Deviz!$B$5:$B$204,0)),""))</f>
        <v/>
      </c>
      <c r="E1904" s="22" t="str">
        <f>IF(C1904="","",IFERROR(INDEX(Deviz!$D$5:$D$204,MATCH(C1904,Deviz!$B$5:$B$204,0)),""))</f>
        <v/>
      </c>
      <c r="F1904" s="23" t="str">
        <f>IF(C1904="","",IFERROR(INDEX(Deviz!$F$5:$F$204,MATCH(C1904,Deviz!$B$5:$B$204,0)),""))</f>
        <v/>
      </c>
      <c r="G1904" s="24"/>
      <c r="H1904" s="23" t="str">
        <f t="shared" si="29"/>
        <v/>
      </c>
      <c r="I1904" s="20"/>
      <c r="J1904" s="25"/>
      <c r="K1904" s="26" t="str">
        <f>IF(B1904="","",TRIM(IF(AND(C1904&lt;&gt;"",D1904=""),"Cod inexistent în deviz. ","")&amp;IF(N(G1904)&lt;=0,"Lipsește cantitatea. ","")&amp;IF(I1904&lt;&gt;"Da","Neconfirmat de beneficiar. ","")&amp;IF(AND(C1904&lt;&gt;"",D1904&lt;&gt;""),IF(AND(INDEX(Deviz!$H$5:$H$204,MATCH(C1904,Deviz!$B$5:$B$204,0))="Suplimentar",INDEX(Deviz!$I$5:$I$204,MATCH(C1904,Deviz!$B$5:$B$204,0))&lt;&gt;"Da"),"Suplimentar neaprobat. ",""),"")))</f>
        <v/>
      </c>
    </row>
    <row r="1905" spans="1:11" x14ac:dyDescent="0.2">
      <c r="A1905" s="1" t="str">
        <f>IF(B1905="","",B1905&amp;"|"&amp;COUNTIF(INDEX($B:$B,5):B1905,B1905))</f>
        <v/>
      </c>
      <c r="B1905" s="20"/>
      <c r="C1905" s="20"/>
      <c r="D1905" s="21" t="str">
        <f>IF(C1905="","",IFERROR(INDEX(Deviz!$C$5:$C$204,MATCH(C1905,Deviz!$B$5:$B$204,0)),""))</f>
        <v/>
      </c>
      <c r="E1905" s="22" t="str">
        <f>IF(C1905="","",IFERROR(INDEX(Deviz!$D$5:$D$204,MATCH(C1905,Deviz!$B$5:$B$204,0)),""))</f>
        <v/>
      </c>
      <c r="F1905" s="23" t="str">
        <f>IF(C1905="","",IFERROR(INDEX(Deviz!$F$5:$F$204,MATCH(C1905,Deviz!$B$5:$B$204,0)),""))</f>
        <v/>
      </c>
      <c r="G1905" s="24"/>
      <c r="H1905" s="23" t="str">
        <f t="shared" si="29"/>
        <v/>
      </c>
      <c r="I1905" s="20"/>
      <c r="J1905" s="25"/>
      <c r="K1905" s="26" t="str">
        <f>IF(B1905="","",TRIM(IF(AND(C1905&lt;&gt;"",D1905=""),"Cod inexistent în deviz. ","")&amp;IF(N(G1905)&lt;=0,"Lipsește cantitatea. ","")&amp;IF(I1905&lt;&gt;"Da","Neconfirmat de beneficiar. ","")&amp;IF(AND(C1905&lt;&gt;"",D1905&lt;&gt;""),IF(AND(INDEX(Deviz!$H$5:$H$204,MATCH(C1905,Deviz!$B$5:$B$204,0))="Suplimentar",INDEX(Deviz!$I$5:$I$204,MATCH(C1905,Deviz!$B$5:$B$204,0))&lt;&gt;"Da"),"Suplimentar neaprobat. ",""),"")))</f>
        <v/>
      </c>
    </row>
    <row r="1906" spans="1:11" x14ac:dyDescent="0.2">
      <c r="A1906" s="1" t="str">
        <f>IF(B1906="","",B1906&amp;"|"&amp;COUNTIF(INDEX($B:$B,5):B1906,B1906))</f>
        <v/>
      </c>
      <c r="B1906" s="20"/>
      <c r="C1906" s="20"/>
      <c r="D1906" s="21" t="str">
        <f>IF(C1906="","",IFERROR(INDEX(Deviz!$C$5:$C$204,MATCH(C1906,Deviz!$B$5:$B$204,0)),""))</f>
        <v/>
      </c>
      <c r="E1906" s="22" t="str">
        <f>IF(C1906="","",IFERROR(INDEX(Deviz!$D$5:$D$204,MATCH(C1906,Deviz!$B$5:$B$204,0)),""))</f>
        <v/>
      </c>
      <c r="F1906" s="23" t="str">
        <f>IF(C1906="","",IFERROR(INDEX(Deviz!$F$5:$F$204,MATCH(C1906,Deviz!$B$5:$B$204,0)),""))</f>
        <v/>
      </c>
      <c r="G1906" s="24"/>
      <c r="H1906" s="23" t="str">
        <f t="shared" si="29"/>
        <v/>
      </c>
      <c r="I1906" s="20"/>
      <c r="J1906" s="25"/>
      <c r="K1906" s="26" t="str">
        <f>IF(B1906="","",TRIM(IF(AND(C1906&lt;&gt;"",D1906=""),"Cod inexistent în deviz. ","")&amp;IF(N(G1906)&lt;=0,"Lipsește cantitatea. ","")&amp;IF(I1906&lt;&gt;"Da","Neconfirmat de beneficiar. ","")&amp;IF(AND(C1906&lt;&gt;"",D1906&lt;&gt;""),IF(AND(INDEX(Deviz!$H$5:$H$204,MATCH(C1906,Deviz!$B$5:$B$204,0))="Suplimentar",INDEX(Deviz!$I$5:$I$204,MATCH(C1906,Deviz!$B$5:$B$204,0))&lt;&gt;"Da"),"Suplimentar neaprobat. ",""),"")))</f>
        <v/>
      </c>
    </row>
    <row r="1907" spans="1:11" x14ac:dyDescent="0.2">
      <c r="A1907" s="1" t="str">
        <f>IF(B1907="","",B1907&amp;"|"&amp;COUNTIF(INDEX($B:$B,5):B1907,B1907))</f>
        <v/>
      </c>
      <c r="B1907" s="20"/>
      <c r="C1907" s="20"/>
      <c r="D1907" s="21" t="str">
        <f>IF(C1907="","",IFERROR(INDEX(Deviz!$C$5:$C$204,MATCH(C1907,Deviz!$B$5:$B$204,0)),""))</f>
        <v/>
      </c>
      <c r="E1907" s="22" t="str">
        <f>IF(C1907="","",IFERROR(INDEX(Deviz!$D$5:$D$204,MATCH(C1907,Deviz!$B$5:$B$204,0)),""))</f>
        <v/>
      </c>
      <c r="F1907" s="23" t="str">
        <f>IF(C1907="","",IFERROR(INDEX(Deviz!$F$5:$F$204,MATCH(C1907,Deviz!$B$5:$B$204,0)),""))</f>
        <v/>
      </c>
      <c r="G1907" s="24"/>
      <c r="H1907" s="23" t="str">
        <f t="shared" si="29"/>
        <v/>
      </c>
      <c r="I1907" s="20"/>
      <c r="J1907" s="25"/>
      <c r="K1907" s="26" t="str">
        <f>IF(B1907="","",TRIM(IF(AND(C1907&lt;&gt;"",D1907=""),"Cod inexistent în deviz. ","")&amp;IF(N(G1907)&lt;=0,"Lipsește cantitatea. ","")&amp;IF(I1907&lt;&gt;"Da","Neconfirmat de beneficiar. ","")&amp;IF(AND(C1907&lt;&gt;"",D1907&lt;&gt;""),IF(AND(INDEX(Deviz!$H$5:$H$204,MATCH(C1907,Deviz!$B$5:$B$204,0))="Suplimentar",INDEX(Deviz!$I$5:$I$204,MATCH(C1907,Deviz!$B$5:$B$204,0))&lt;&gt;"Da"),"Suplimentar neaprobat. ",""),"")))</f>
        <v/>
      </c>
    </row>
    <row r="1908" spans="1:11" x14ac:dyDescent="0.2">
      <c r="A1908" s="1" t="str">
        <f>IF(B1908="","",B1908&amp;"|"&amp;COUNTIF(INDEX($B:$B,5):B1908,B1908))</f>
        <v/>
      </c>
      <c r="B1908" s="20"/>
      <c r="C1908" s="20"/>
      <c r="D1908" s="21" t="str">
        <f>IF(C1908="","",IFERROR(INDEX(Deviz!$C$5:$C$204,MATCH(C1908,Deviz!$B$5:$B$204,0)),""))</f>
        <v/>
      </c>
      <c r="E1908" s="22" t="str">
        <f>IF(C1908="","",IFERROR(INDEX(Deviz!$D$5:$D$204,MATCH(C1908,Deviz!$B$5:$B$204,0)),""))</f>
        <v/>
      </c>
      <c r="F1908" s="23" t="str">
        <f>IF(C1908="","",IFERROR(INDEX(Deviz!$F$5:$F$204,MATCH(C1908,Deviz!$B$5:$B$204,0)),""))</f>
        <v/>
      </c>
      <c r="G1908" s="24"/>
      <c r="H1908" s="23" t="str">
        <f t="shared" si="29"/>
        <v/>
      </c>
      <c r="I1908" s="20"/>
      <c r="J1908" s="25"/>
      <c r="K1908" s="26" t="str">
        <f>IF(B1908="","",TRIM(IF(AND(C1908&lt;&gt;"",D1908=""),"Cod inexistent în deviz. ","")&amp;IF(N(G1908)&lt;=0,"Lipsește cantitatea. ","")&amp;IF(I1908&lt;&gt;"Da","Neconfirmat de beneficiar. ","")&amp;IF(AND(C1908&lt;&gt;"",D1908&lt;&gt;""),IF(AND(INDEX(Deviz!$H$5:$H$204,MATCH(C1908,Deviz!$B$5:$B$204,0))="Suplimentar",INDEX(Deviz!$I$5:$I$204,MATCH(C1908,Deviz!$B$5:$B$204,0))&lt;&gt;"Da"),"Suplimentar neaprobat. ",""),"")))</f>
        <v/>
      </c>
    </row>
    <row r="1909" spans="1:11" x14ac:dyDescent="0.2">
      <c r="A1909" s="1" t="str">
        <f>IF(B1909="","",B1909&amp;"|"&amp;COUNTIF(INDEX($B:$B,5):B1909,B1909))</f>
        <v/>
      </c>
      <c r="B1909" s="20"/>
      <c r="C1909" s="20"/>
      <c r="D1909" s="21" t="str">
        <f>IF(C1909="","",IFERROR(INDEX(Deviz!$C$5:$C$204,MATCH(C1909,Deviz!$B$5:$B$204,0)),""))</f>
        <v/>
      </c>
      <c r="E1909" s="22" t="str">
        <f>IF(C1909="","",IFERROR(INDEX(Deviz!$D$5:$D$204,MATCH(C1909,Deviz!$B$5:$B$204,0)),""))</f>
        <v/>
      </c>
      <c r="F1909" s="23" t="str">
        <f>IF(C1909="","",IFERROR(INDEX(Deviz!$F$5:$F$204,MATCH(C1909,Deviz!$B$5:$B$204,0)),""))</f>
        <v/>
      </c>
      <c r="G1909" s="24"/>
      <c r="H1909" s="23" t="str">
        <f t="shared" si="29"/>
        <v/>
      </c>
      <c r="I1909" s="20"/>
      <c r="J1909" s="25"/>
      <c r="K1909" s="26" t="str">
        <f>IF(B1909="","",TRIM(IF(AND(C1909&lt;&gt;"",D1909=""),"Cod inexistent în deviz. ","")&amp;IF(N(G1909)&lt;=0,"Lipsește cantitatea. ","")&amp;IF(I1909&lt;&gt;"Da","Neconfirmat de beneficiar. ","")&amp;IF(AND(C1909&lt;&gt;"",D1909&lt;&gt;""),IF(AND(INDEX(Deviz!$H$5:$H$204,MATCH(C1909,Deviz!$B$5:$B$204,0))="Suplimentar",INDEX(Deviz!$I$5:$I$204,MATCH(C1909,Deviz!$B$5:$B$204,0))&lt;&gt;"Da"),"Suplimentar neaprobat. ",""),"")))</f>
        <v/>
      </c>
    </row>
    <row r="1910" spans="1:11" x14ac:dyDescent="0.2">
      <c r="A1910" s="1" t="str">
        <f>IF(B1910="","",B1910&amp;"|"&amp;COUNTIF(INDEX($B:$B,5):B1910,B1910))</f>
        <v/>
      </c>
      <c r="B1910" s="20"/>
      <c r="C1910" s="20"/>
      <c r="D1910" s="21" t="str">
        <f>IF(C1910="","",IFERROR(INDEX(Deviz!$C$5:$C$204,MATCH(C1910,Deviz!$B$5:$B$204,0)),""))</f>
        <v/>
      </c>
      <c r="E1910" s="22" t="str">
        <f>IF(C1910="","",IFERROR(INDEX(Deviz!$D$5:$D$204,MATCH(C1910,Deviz!$B$5:$B$204,0)),""))</f>
        <v/>
      </c>
      <c r="F1910" s="23" t="str">
        <f>IF(C1910="","",IFERROR(INDEX(Deviz!$F$5:$F$204,MATCH(C1910,Deviz!$B$5:$B$204,0)),""))</f>
        <v/>
      </c>
      <c r="G1910" s="24"/>
      <c r="H1910" s="23" t="str">
        <f t="shared" si="29"/>
        <v/>
      </c>
      <c r="I1910" s="20"/>
      <c r="J1910" s="25"/>
      <c r="K1910" s="26" t="str">
        <f>IF(B1910="","",TRIM(IF(AND(C1910&lt;&gt;"",D1910=""),"Cod inexistent în deviz. ","")&amp;IF(N(G1910)&lt;=0,"Lipsește cantitatea. ","")&amp;IF(I1910&lt;&gt;"Da","Neconfirmat de beneficiar. ","")&amp;IF(AND(C1910&lt;&gt;"",D1910&lt;&gt;""),IF(AND(INDEX(Deviz!$H$5:$H$204,MATCH(C1910,Deviz!$B$5:$B$204,0))="Suplimentar",INDEX(Deviz!$I$5:$I$204,MATCH(C1910,Deviz!$B$5:$B$204,0))&lt;&gt;"Da"),"Suplimentar neaprobat. ",""),"")))</f>
        <v/>
      </c>
    </row>
    <row r="1911" spans="1:11" x14ac:dyDescent="0.2">
      <c r="A1911" s="1" t="str">
        <f>IF(B1911="","",B1911&amp;"|"&amp;COUNTIF(INDEX($B:$B,5):B1911,B1911))</f>
        <v/>
      </c>
      <c r="B1911" s="20"/>
      <c r="C1911" s="20"/>
      <c r="D1911" s="21" t="str">
        <f>IF(C1911="","",IFERROR(INDEX(Deviz!$C$5:$C$204,MATCH(C1911,Deviz!$B$5:$B$204,0)),""))</f>
        <v/>
      </c>
      <c r="E1911" s="22" t="str">
        <f>IF(C1911="","",IFERROR(INDEX(Deviz!$D$5:$D$204,MATCH(C1911,Deviz!$B$5:$B$204,0)),""))</f>
        <v/>
      </c>
      <c r="F1911" s="23" t="str">
        <f>IF(C1911="","",IFERROR(INDEX(Deviz!$F$5:$F$204,MATCH(C1911,Deviz!$B$5:$B$204,0)),""))</f>
        <v/>
      </c>
      <c r="G1911" s="24"/>
      <c r="H1911" s="23" t="str">
        <f t="shared" si="29"/>
        <v/>
      </c>
      <c r="I1911" s="20"/>
      <c r="J1911" s="25"/>
      <c r="K1911" s="26" t="str">
        <f>IF(B1911="","",TRIM(IF(AND(C1911&lt;&gt;"",D1911=""),"Cod inexistent în deviz. ","")&amp;IF(N(G1911)&lt;=0,"Lipsește cantitatea. ","")&amp;IF(I1911&lt;&gt;"Da","Neconfirmat de beneficiar. ","")&amp;IF(AND(C1911&lt;&gt;"",D1911&lt;&gt;""),IF(AND(INDEX(Deviz!$H$5:$H$204,MATCH(C1911,Deviz!$B$5:$B$204,0))="Suplimentar",INDEX(Deviz!$I$5:$I$204,MATCH(C1911,Deviz!$B$5:$B$204,0))&lt;&gt;"Da"),"Suplimentar neaprobat. ",""),"")))</f>
        <v/>
      </c>
    </row>
    <row r="1912" spans="1:11" x14ac:dyDescent="0.2">
      <c r="A1912" s="1" t="str">
        <f>IF(B1912="","",B1912&amp;"|"&amp;COUNTIF(INDEX($B:$B,5):B1912,B1912))</f>
        <v/>
      </c>
      <c r="B1912" s="20"/>
      <c r="C1912" s="20"/>
      <c r="D1912" s="21" t="str">
        <f>IF(C1912="","",IFERROR(INDEX(Deviz!$C$5:$C$204,MATCH(C1912,Deviz!$B$5:$B$204,0)),""))</f>
        <v/>
      </c>
      <c r="E1912" s="22" t="str">
        <f>IF(C1912="","",IFERROR(INDEX(Deviz!$D$5:$D$204,MATCH(C1912,Deviz!$B$5:$B$204,0)),""))</f>
        <v/>
      </c>
      <c r="F1912" s="23" t="str">
        <f>IF(C1912="","",IFERROR(INDEX(Deviz!$F$5:$F$204,MATCH(C1912,Deviz!$B$5:$B$204,0)),""))</f>
        <v/>
      </c>
      <c r="G1912" s="24"/>
      <c r="H1912" s="23" t="str">
        <f t="shared" si="29"/>
        <v/>
      </c>
      <c r="I1912" s="20"/>
      <c r="J1912" s="25"/>
      <c r="K1912" s="26" t="str">
        <f>IF(B1912="","",TRIM(IF(AND(C1912&lt;&gt;"",D1912=""),"Cod inexistent în deviz. ","")&amp;IF(N(G1912)&lt;=0,"Lipsește cantitatea. ","")&amp;IF(I1912&lt;&gt;"Da","Neconfirmat de beneficiar. ","")&amp;IF(AND(C1912&lt;&gt;"",D1912&lt;&gt;""),IF(AND(INDEX(Deviz!$H$5:$H$204,MATCH(C1912,Deviz!$B$5:$B$204,0))="Suplimentar",INDEX(Deviz!$I$5:$I$204,MATCH(C1912,Deviz!$B$5:$B$204,0))&lt;&gt;"Da"),"Suplimentar neaprobat. ",""),"")))</f>
        <v/>
      </c>
    </row>
    <row r="1913" spans="1:11" x14ac:dyDescent="0.2">
      <c r="A1913" s="1" t="str">
        <f>IF(B1913="","",B1913&amp;"|"&amp;COUNTIF(INDEX($B:$B,5):B1913,B1913))</f>
        <v/>
      </c>
      <c r="B1913" s="20"/>
      <c r="C1913" s="20"/>
      <c r="D1913" s="21" t="str">
        <f>IF(C1913="","",IFERROR(INDEX(Deviz!$C$5:$C$204,MATCH(C1913,Deviz!$B$5:$B$204,0)),""))</f>
        <v/>
      </c>
      <c r="E1913" s="22" t="str">
        <f>IF(C1913="","",IFERROR(INDEX(Deviz!$D$5:$D$204,MATCH(C1913,Deviz!$B$5:$B$204,0)),""))</f>
        <v/>
      </c>
      <c r="F1913" s="23" t="str">
        <f>IF(C1913="","",IFERROR(INDEX(Deviz!$F$5:$F$204,MATCH(C1913,Deviz!$B$5:$B$204,0)),""))</f>
        <v/>
      </c>
      <c r="G1913" s="24"/>
      <c r="H1913" s="23" t="str">
        <f t="shared" si="29"/>
        <v/>
      </c>
      <c r="I1913" s="20"/>
      <c r="J1913" s="25"/>
      <c r="K1913" s="26" t="str">
        <f>IF(B1913="","",TRIM(IF(AND(C1913&lt;&gt;"",D1913=""),"Cod inexistent în deviz. ","")&amp;IF(N(G1913)&lt;=0,"Lipsește cantitatea. ","")&amp;IF(I1913&lt;&gt;"Da","Neconfirmat de beneficiar. ","")&amp;IF(AND(C1913&lt;&gt;"",D1913&lt;&gt;""),IF(AND(INDEX(Deviz!$H$5:$H$204,MATCH(C1913,Deviz!$B$5:$B$204,0))="Suplimentar",INDEX(Deviz!$I$5:$I$204,MATCH(C1913,Deviz!$B$5:$B$204,0))&lt;&gt;"Da"),"Suplimentar neaprobat. ",""),"")))</f>
        <v/>
      </c>
    </row>
    <row r="1914" spans="1:11" x14ac:dyDescent="0.2">
      <c r="A1914" s="1" t="str">
        <f>IF(B1914="","",B1914&amp;"|"&amp;COUNTIF(INDEX($B:$B,5):B1914,B1914))</f>
        <v/>
      </c>
      <c r="B1914" s="20"/>
      <c r="C1914" s="20"/>
      <c r="D1914" s="21" t="str">
        <f>IF(C1914="","",IFERROR(INDEX(Deviz!$C$5:$C$204,MATCH(C1914,Deviz!$B$5:$B$204,0)),""))</f>
        <v/>
      </c>
      <c r="E1914" s="22" t="str">
        <f>IF(C1914="","",IFERROR(INDEX(Deviz!$D$5:$D$204,MATCH(C1914,Deviz!$B$5:$B$204,0)),""))</f>
        <v/>
      </c>
      <c r="F1914" s="23" t="str">
        <f>IF(C1914="","",IFERROR(INDEX(Deviz!$F$5:$F$204,MATCH(C1914,Deviz!$B$5:$B$204,0)),""))</f>
        <v/>
      </c>
      <c r="G1914" s="24"/>
      <c r="H1914" s="23" t="str">
        <f t="shared" si="29"/>
        <v/>
      </c>
      <c r="I1914" s="20"/>
      <c r="J1914" s="25"/>
      <c r="K1914" s="26" t="str">
        <f>IF(B1914="","",TRIM(IF(AND(C1914&lt;&gt;"",D1914=""),"Cod inexistent în deviz. ","")&amp;IF(N(G1914)&lt;=0,"Lipsește cantitatea. ","")&amp;IF(I1914&lt;&gt;"Da","Neconfirmat de beneficiar. ","")&amp;IF(AND(C1914&lt;&gt;"",D1914&lt;&gt;""),IF(AND(INDEX(Deviz!$H$5:$H$204,MATCH(C1914,Deviz!$B$5:$B$204,0))="Suplimentar",INDEX(Deviz!$I$5:$I$204,MATCH(C1914,Deviz!$B$5:$B$204,0))&lt;&gt;"Da"),"Suplimentar neaprobat. ",""),"")))</f>
        <v/>
      </c>
    </row>
    <row r="1915" spans="1:11" x14ac:dyDescent="0.2">
      <c r="A1915" s="1" t="str">
        <f>IF(B1915="","",B1915&amp;"|"&amp;COUNTIF(INDEX($B:$B,5):B1915,B1915))</f>
        <v/>
      </c>
      <c r="B1915" s="20"/>
      <c r="C1915" s="20"/>
      <c r="D1915" s="21" t="str">
        <f>IF(C1915="","",IFERROR(INDEX(Deviz!$C$5:$C$204,MATCH(C1915,Deviz!$B$5:$B$204,0)),""))</f>
        <v/>
      </c>
      <c r="E1915" s="22" t="str">
        <f>IF(C1915="","",IFERROR(INDEX(Deviz!$D$5:$D$204,MATCH(C1915,Deviz!$B$5:$B$204,0)),""))</f>
        <v/>
      </c>
      <c r="F1915" s="23" t="str">
        <f>IF(C1915="","",IFERROR(INDEX(Deviz!$F$5:$F$204,MATCH(C1915,Deviz!$B$5:$B$204,0)),""))</f>
        <v/>
      </c>
      <c r="G1915" s="24"/>
      <c r="H1915" s="23" t="str">
        <f t="shared" si="29"/>
        <v/>
      </c>
      <c r="I1915" s="20"/>
      <c r="J1915" s="25"/>
      <c r="K1915" s="26" t="str">
        <f>IF(B1915="","",TRIM(IF(AND(C1915&lt;&gt;"",D1915=""),"Cod inexistent în deviz. ","")&amp;IF(N(G1915)&lt;=0,"Lipsește cantitatea. ","")&amp;IF(I1915&lt;&gt;"Da","Neconfirmat de beneficiar. ","")&amp;IF(AND(C1915&lt;&gt;"",D1915&lt;&gt;""),IF(AND(INDEX(Deviz!$H$5:$H$204,MATCH(C1915,Deviz!$B$5:$B$204,0))="Suplimentar",INDEX(Deviz!$I$5:$I$204,MATCH(C1915,Deviz!$B$5:$B$204,0))&lt;&gt;"Da"),"Suplimentar neaprobat. ",""),"")))</f>
        <v/>
      </c>
    </row>
    <row r="1916" spans="1:11" x14ac:dyDescent="0.2">
      <c r="A1916" s="1" t="str">
        <f>IF(B1916="","",B1916&amp;"|"&amp;COUNTIF(INDEX($B:$B,5):B1916,B1916))</f>
        <v/>
      </c>
      <c r="B1916" s="20"/>
      <c r="C1916" s="20"/>
      <c r="D1916" s="21" t="str">
        <f>IF(C1916="","",IFERROR(INDEX(Deviz!$C$5:$C$204,MATCH(C1916,Deviz!$B$5:$B$204,0)),""))</f>
        <v/>
      </c>
      <c r="E1916" s="22" t="str">
        <f>IF(C1916="","",IFERROR(INDEX(Deviz!$D$5:$D$204,MATCH(C1916,Deviz!$B$5:$B$204,0)),""))</f>
        <v/>
      </c>
      <c r="F1916" s="23" t="str">
        <f>IF(C1916="","",IFERROR(INDEX(Deviz!$F$5:$F$204,MATCH(C1916,Deviz!$B$5:$B$204,0)),""))</f>
        <v/>
      </c>
      <c r="G1916" s="24"/>
      <c r="H1916" s="23" t="str">
        <f t="shared" si="29"/>
        <v/>
      </c>
      <c r="I1916" s="20"/>
      <c r="J1916" s="25"/>
      <c r="K1916" s="26" t="str">
        <f>IF(B1916="","",TRIM(IF(AND(C1916&lt;&gt;"",D1916=""),"Cod inexistent în deviz. ","")&amp;IF(N(G1916)&lt;=0,"Lipsește cantitatea. ","")&amp;IF(I1916&lt;&gt;"Da","Neconfirmat de beneficiar. ","")&amp;IF(AND(C1916&lt;&gt;"",D1916&lt;&gt;""),IF(AND(INDEX(Deviz!$H$5:$H$204,MATCH(C1916,Deviz!$B$5:$B$204,0))="Suplimentar",INDEX(Deviz!$I$5:$I$204,MATCH(C1916,Deviz!$B$5:$B$204,0))&lt;&gt;"Da"),"Suplimentar neaprobat. ",""),"")))</f>
        <v/>
      </c>
    </row>
    <row r="1917" spans="1:11" x14ac:dyDescent="0.2">
      <c r="A1917" s="1" t="str">
        <f>IF(B1917="","",B1917&amp;"|"&amp;COUNTIF(INDEX($B:$B,5):B1917,B1917))</f>
        <v/>
      </c>
      <c r="B1917" s="20"/>
      <c r="C1917" s="20"/>
      <c r="D1917" s="21" t="str">
        <f>IF(C1917="","",IFERROR(INDEX(Deviz!$C$5:$C$204,MATCH(C1917,Deviz!$B$5:$B$204,0)),""))</f>
        <v/>
      </c>
      <c r="E1917" s="22" t="str">
        <f>IF(C1917="","",IFERROR(INDEX(Deviz!$D$5:$D$204,MATCH(C1917,Deviz!$B$5:$B$204,0)),""))</f>
        <v/>
      </c>
      <c r="F1917" s="23" t="str">
        <f>IF(C1917="","",IFERROR(INDEX(Deviz!$F$5:$F$204,MATCH(C1917,Deviz!$B$5:$B$204,0)),""))</f>
        <v/>
      </c>
      <c r="G1917" s="24"/>
      <c r="H1917" s="23" t="str">
        <f t="shared" si="29"/>
        <v/>
      </c>
      <c r="I1917" s="20"/>
      <c r="J1917" s="25"/>
      <c r="K1917" s="26" t="str">
        <f>IF(B1917="","",TRIM(IF(AND(C1917&lt;&gt;"",D1917=""),"Cod inexistent în deviz. ","")&amp;IF(N(G1917)&lt;=0,"Lipsește cantitatea. ","")&amp;IF(I1917&lt;&gt;"Da","Neconfirmat de beneficiar. ","")&amp;IF(AND(C1917&lt;&gt;"",D1917&lt;&gt;""),IF(AND(INDEX(Deviz!$H$5:$H$204,MATCH(C1917,Deviz!$B$5:$B$204,0))="Suplimentar",INDEX(Deviz!$I$5:$I$204,MATCH(C1917,Deviz!$B$5:$B$204,0))&lt;&gt;"Da"),"Suplimentar neaprobat. ",""),"")))</f>
        <v/>
      </c>
    </row>
    <row r="1918" spans="1:11" x14ac:dyDescent="0.2">
      <c r="A1918" s="1" t="str">
        <f>IF(B1918="","",B1918&amp;"|"&amp;COUNTIF(INDEX($B:$B,5):B1918,B1918))</f>
        <v/>
      </c>
      <c r="B1918" s="20"/>
      <c r="C1918" s="20"/>
      <c r="D1918" s="21" t="str">
        <f>IF(C1918="","",IFERROR(INDEX(Deviz!$C$5:$C$204,MATCH(C1918,Deviz!$B$5:$B$204,0)),""))</f>
        <v/>
      </c>
      <c r="E1918" s="22" t="str">
        <f>IF(C1918="","",IFERROR(INDEX(Deviz!$D$5:$D$204,MATCH(C1918,Deviz!$B$5:$B$204,0)),""))</f>
        <v/>
      </c>
      <c r="F1918" s="23" t="str">
        <f>IF(C1918="","",IFERROR(INDEX(Deviz!$F$5:$F$204,MATCH(C1918,Deviz!$B$5:$B$204,0)),""))</f>
        <v/>
      </c>
      <c r="G1918" s="24"/>
      <c r="H1918" s="23" t="str">
        <f t="shared" si="29"/>
        <v/>
      </c>
      <c r="I1918" s="20"/>
      <c r="J1918" s="25"/>
      <c r="K1918" s="26" t="str">
        <f>IF(B1918="","",TRIM(IF(AND(C1918&lt;&gt;"",D1918=""),"Cod inexistent în deviz. ","")&amp;IF(N(G1918)&lt;=0,"Lipsește cantitatea. ","")&amp;IF(I1918&lt;&gt;"Da","Neconfirmat de beneficiar. ","")&amp;IF(AND(C1918&lt;&gt;"",D1918&lt;&gt;""),IF(AND(INDEX(Deviz!$H$5:$H$204,MATCH(C1918,Deviz!$B$5:$B$204,0))="Suplimentar",INDEX(Deviz!$I$5:$I$204,MATCH(C1918,Deviz!$B$5:$B$204,0))&lt;&gt;"Da"),"Suplimentar neaprobat. ",""),"")))</f>
        <v/>
      </c>
    </row>
    <row r="1919" spans="1:11" x14ac:dyDescent="0.2">
      <c r="A1919" s="1" t="str">
        <f>IF(B1919="","",B1919&amp;"|"&amp;COUNTIF(INDEX($B:$B,5):B1919,B1919))</f>
        <v/>
      </c>
      <c r="B1919" s="20"/>
      <c r="C1919" s="20"/>
      <c r="D1919" s="21" t="str">
        <f>IF(C1919="","",IFERROR(INDEX(Deviz!$C$5:$C$204,MATCH(C1919,Deviz!$B$5:$B$204,0)),""))</f>
        <v/>
      </c>
      <c r="E1919" s="22" t="str">
        <f>IF(C1919="","",IFERROR(INDEX(Deviz!$D$5:$D$204,MATCH(C1919,Deviz!$B$5:$B$204,0)),""))</f>
        <v/>
      </c>
      <c r="F1919" s="23" t="str">
        <f>IF(C1919="","",IFERROR(INDEX(Deviz!$F$5:$F$204,MATCH(C1919,Deviz!$B$5:$B$204,0)),""))</f>
        <v/>
      </c>
      <c r="G1919" s="24"/>
      <c r="H1919" s="23" t="str">
        <f t="shared" si="29"/>
        <v/>
      </c>
      <c r="I1919" s="20"/>
      <c r="J1919" s="25"/>
      <c r="K1919" s="26" t="str">
        <f>IF(B1919="","",TRIM(IF(AND(C1919&lt;&gt;"",D1919=""),"Cod inexistent în deviz. ","")&amp;IF(N(G1919)&lt;=0,"Lipsește cantitatea. ","")&amp;IF(I1919&lt;&gt;"Da","Neconfirmat de beneficiar. ","")&amp;IF(AND(C1919&lt;&gt;"",D1919&lt;&gt;""),IF(AND(INDEX(Deviz!$H$5:$H$204,MATCH(C1919,Deviz!$B$5:$B$204,0))="Suplimentar",INDEX(Deviz!$I$5:$I$204,MATCH(C1919,Deviz!$B$5:$B$204,0))&lt;&gt;"Da"),"Suplimentar neaprobat. ",""),"")))</f>
        <v/>
      </c>
    </row>
    <row r="1920" spans="1:11" x14ac:dyDescent="0.2">
      <c r="A1920" s="1" t="str">
        <f>IF(B1920="","",B1920&amp;"|"&amp;COUNTIF(INDEX($B:$B,5):B1920,B1920))</f>
        <v/>
      </c>
      <c r="B1920" s="20"/>
      <c r="C1920" s="20"/>
      <c r="D1920" s="21" t="str">
        <f>IF(C1920="","",IFERROR(INDEX(Deviz!$C$5:$C$204,MATCH(C1920,Deviz!$B$5:$B$204,0)),""))</f>
        <v/>
      </c>
      <c r="E1920" s="22" t="str">
        <f>IF(C1920="","",IFERROR(INDEX(Deviz!$D$5:$D$204,MATCH(C1920,Deviz!$B$5:$B$204,0)),""))</f>
        <v/>
      </c>
      <c r="F1920" s="23" t="str">
        <f>IF(C1920="","",IFERROR(INDEX(Deviz!$F$5:$F$204,MATCH(C1920,Deviz!$B$5:$B$204,0)),""))</f>
        <v/>
      </c>
      <c r="G1920" s="24"/>
      <c r="H1920" s="23" t="str">
        <f t="shared" si="29"/>
        <v/>
      </c>
      <c r="I1920" s="20"/>
      <c r="J1920" s="25"/>
      <c r="K1920" s="26" t="str">
        <f>IF(B1920="","",TRIM(IF(AND(C1920&lt;&gt;"",D1920=""),"Cod inexistent în deviz. ","")&amp;IF(N(G1920)&lt;=0,"Lipsește cantitatea. ","")&amp;IF(I1920&lt;&gt;"Da","Neconfirmat de beneficiar. ","")&amp;IF(AND(C1920&lt;&gt;"",D1920&lt;&gt;""),IF(AND(INDEX(Deviz!$H$5:$H$204,MATCH(C1920,Deviz!$B$5:$B$204,0))="Suplimentar",INDEX(Deviz!$I$5:$I$204,MATCH(C1920,Deviz!$B$5:$B$204,0))&lt;&gt;"Da"),"Suplimentar neaprobat. ",""),"")))</f>
        <v/>
      </c>
    </row>
    <row r="1921" spans="1:11" x14ac:dyDescent="0.2">
      <c r="A1921" s="1" t="str">
        <f>IF(B1921="","",B1921&amp;"|"&amp;COUNTIF(INDEX($B:$B,5):B1921,B1921))</f>
        <v/>
      </c>
      <c r="B1921" s="20"/>
      <c r="C1921" s="20"/>
      <c r="D1921" s="21" t="str">
        <f>IF(C1921="","",IFERROR(INDEX(Deviz!$C$5:$C$204,MATCH(C1921,Deviz!$B$5:$B$204,0)),""))</f>
        <v/>
      </c>
      <c r="E1921" s="22" t="str">
        <f>IF(C1921="","",IFERROR(INDEX(Deviz!$D$5:$D$204,MATCH(C1921,Deviz!$B$5:$B$204,0)),""))</f>
        <v/>
      </c>
      <c r="F1921" s="23" t="str">
        <f>IF(C1921="","",IFERROR(INDEX(Deviz!$F$5:$F$204,MATCH(C1921,Deviz!$B$5:$B$204,0)),""))</f>
        <v/>
      </c>
      <c r="G1921" s="24"/>
      <c r="H1921" s="23" t="str">
        <f t="shared" si="29"/>
        <v/>
      </c>
      <c r="I1921" s="20"/>
      <c r="J1921" s="25"/>
      <c r="K1921" s="26" t="str">
        <f>IF(B1921="","",TRIM(IF(AND(C1921&lt;&gt;"",D1921=""),"Cod inexistent în deviz. ","")&amp;IF(N(G1921)&lt;=0,"Lipsește cantitatea. ","")&amp;IF(I1921&lt;&gt;"Da","Neconfirmat de beneficiar. ","")&amp;IF(AND(C1921&lt;&gt;"",D1921&lt;&gt;""),IF(AND(INDEX(Deviz!$H$5:$H$204,MATCH(C1921,Deviz!$B$5:$B$204,0))="Suplimentar",INDEX(Deviz!$I$5:$I$204,MATCH(C1921,Deviz!$B$5:$B$204,0))&lt;&gt;"Da"),"Suplimentar neaprobat. ",""),"")))</f>
        <v/>
      </c>
    </row>
    <row r="1922" spans="1:11" x14ac:dyDescent="0.2">
      <c r="A1922" s="1" t="str">
        <f>IF(B1922="","",B1922&amp;"|"&amp;COUNTIF(INDEX($B:$B,5):B1922,B1922))</f>
        <v/>
      </c>
      <c r="B1922" s="20"/>
      <c r="C1922" s="20"/>
      <c r="D1922" s="21" t="str">
        <f>IF(C1922="","",IFERROR(INDEX(Deviz!$C$5:$C$204,MATCH(C1922,Deviz!$B$5:$B$204,0)),""))</f>
        <v/>
      </c>
      <c r="E1922" s="22" t="str">
        <f>IF(C1922="","",IFERROR(INDEX(Deviz!$D$5:$D$204,MATCH(C1922,Deviz!$B$5:$B$204,0)),""))</f>
        <v/>
      </c>
      <c r="F1922" s="23" t="str">
        <f>IF(C1922="","",IFERROR(INDEX(Deviz!$F$5:$F$204,MATCH(C1922,Deviz!$B$5:$B$204,0)),""))</f>
        <v/>
      </c>
      <c r="G1922" s="24"/>
      <c r="H1922" s="23" t="str">
        <f t="shared" si="29"/>
        <v/>
      </c>
      <c r="I1922" s="20"/>
      <c r="J1922" s="25"/>
      <c r="K1922" s="26" t="str">
        <f>IF(B1922="","",TRIM(IF(AND(C1922&lt;&gt;"",D1922=""),"Cod inexistent în deviz. ","")&amp;IF(N(G1922)&lt;=0,"Lipsește cantitatea. ","")&amp;IF(I1922&lt;&gt;"Da","Neconfirmat de beneficiar. ","")&amp;IF(AND(C1922&lt;&gt;"",D1922&lt;&gt;""),IF(AND(INDEX(Deviz!$H$5:$H$204,MATCH(C1922,Deviz!$B$5:$B$204,0))="Suplimentar",INDEX(Deviz!$I$5:$I$204,MATCH(C1922,Deviz!$B$5:$B$204,0))&lt;&gt;"Da"),"Suplimentar neaprobat. ",""),"")))</f>
        <v/>
      </c>
    </row>
    <row r="1923" spans="1:11" x14ac:dyDescent="0.2">
      <c r="A1923" s="1" t="str">
        <f>IF(B1923="","",B1923&amp;"|"&amp;COUNTIF(INDEX($B:$B,5):B1923,B1923))</f>
        <v/>
      </c>
      <c r="B1923" s="20"/>
      <c r="C1923" s="20"/>
      <c r="D1923" s="21" t="str">
        <f>IF(C1923="","",IFERROR(INDEX(Deviz!$C$5:$C$204,MATCH(C1923,Deviz!$B$5:$B$204,0)),""))</f>
        <v/>
      </c>
      <c r="E1923" s="22" t="str">
        <f>IF(C1923="","",IFERROR(INDEX(Deviz!$D$5:$D$204,MATCH(C1923,Deviz!$B$5:$B$204,0)),""))</f>
        <v/>
      </c>
      <c r="F1923" s="23" t="str">
        <f>IF(C1923="","",IFERROR(INDEX(Deviz!$F$5:$F$204,MATCH(C1923,Deviz!$B$5:$B$204,0)),""))</f>
        <v/>
      </c>
      <c r="G1923" s="24"/>
      <c r="H1923" s="23" t="str">
        <f t="shared" si="29"/>
        <v/>
      </c>
      <c r="I1923" s="20"/>
      <c r="J1923" s="25"/>
      <c r="K1923" s="26" t="str">
        <f>IF(B1923="","",TRIM(IF(AND(C1923&lt;&gt;"",D1923=""),"Cod inexistent în deviz. ","")&amp;IF(N(G1923)&lt;=0,"Lipsește cantitatea. ","")&amp;IF(I1923&lt;&gt;"Da","Neconfirmat de beneficiar. ","")&amp;IF(AND(C1923&lt;&gt;"",D1923&lt;&gt;""),IF(AND(INDEX(Deviz!$H$5:$H$204,MATCH(C1923,Deviz!$B$5:$B$204,0))="Suplimentar",INDEX(Deviz!$I$5:$I$204,MATCH(C1923,Deviz!$B$5:$B$204,0))&lt;&gt;"Da"),"Suplimentar neaprobat. ",""),"")))</f>
        <v/>
      </c>
    </row>
    <row r="1924" spans="1:11" x14ac:dyDescent="0.2">
      <c r="A1924" s="1" t="str">
        <f>IF(B1924="","",B1924&amp;"|"&amp;COUNTIF(INDEX($B:$B,5):B1924,B1924))</f>
        <v/>
      </c>
      <c r="B1924" s="20"/>
      <c r="C1924" s="20"/>
      <c r="D1924" s="21" t="str">
        <f>IF(C1924="","",IFERROR(INDEX(Deviz!$C$5:$C$204,MATCH(C1924,Deviz!$B$5:$B$204,0)),""))</f>
        <v/>
      </c>
      <c r="E1924" s="22" t="str">
        <f>IF(C1924="","",IFERROR(INDEX(Deviz!$D$5:$D$204,MATCH(C1924,Deviz!$B$5:$B$204,0)),""))</f>
        <v/>
      </c>
      <c r="F1924" s="23" t="str">
        <f>IF(C1924="","",IFERROR(INDEX(Deviz!$F$5:$F$204,MATCH(C1924,Deviz!$B$5:$B$204,0)),""))</f>
        <v/>
      </c>
      <c r="G1924" s="24"/>
      <c r="H1924" s="23" t="str">
        <f t="shared" si="29"/>
        <v/>
      </c>
      <c r="I1924" s="20"/>
      <c r="J1924" s="25"/>
      <c r="K1924" s="26" t="str">
        <f>IF(B1924="","",TRIM(IF(AND(C1924&lt;&gt;"",D1924=""),"Cod inexistent în deviz. ","")&amp;IF(N(G1924)&lt;=0,"Lipsește cantitatea. ","")&amp;IF(I1924&lt;&gt;"Da","Neconfirmat de beneficiar. ","")&amp;IF(AND(C1924&lt;&gt;"",D1924&lt;&gt;""),IF(AND(INDEX(Deviz!$H$5:$H$204,MATCH(C1924,Deviz!$B$5:$B$204,0))="Suplimentar",INDEX(Deviz!$I$5:$I$204,MATCH(C1924,Deviz!$B$5:$B$204,0))&lt;&gt;"Da"),"Suplimentar neaprobat. ",""),"")))</f>
        <v/>
      </c>
    </row>
    <row r="1925" spans="1:11" x14ac:dyDescent="0.2">
      <c r="A1925" s="1" t="str">
        <f>IF(B1925="","",B1925&amp;"|"&amp;COUNTIF(INDEX($B:$B,5):B1925,B1925))</f>
        <v/>
      </c>
      <c r="B1925" s="20"/>
      <c r="C1925" s="20"/>
      <c r="D1925" s="21" t="str">
        <f>IF(C1925="","",IFERROR(INDEX(Deviz!$C$5:$C$204,MATCH(C1925,Deviz!$B$5:$B$204,0)),""))</f>
        <v/>
      </c>
      <c r="E1925" s="22" t="str">
        <f>IF(C1925="","",IFERROR(INDEX(Deviz!$D$5:$D$204,MATCH(C1925,Deviz!$B$5:$B$204,0)),""))</f>
        <v/>
      </c>
      <c r="F1925" s="23" t="str">
        <f>IF(C1925="","",IFERROR(INDEX(Deviz!$F$5:$F$204,MATCH(C1925,Deviz!$B$5:$B$204,0)),""))</f>
        <v/>
      </c>
      <c r="G1925" s="24"/>
      <c r="H1925" s="23" t="str">
        <f t="shared" ref="H1925:H1988" si="30">IF(OR(N(F1925)=0,N(G1925)=0),"",ROUND(F1925*G1925,2))</f>
        <v/>
      </c>
      <c r="I1925" s="20"/>
      <c r="J1925" s="25"/>
      <c r="K1925" s="26" t="str">
        <f>IF(B1925="","",TRIM(IF(AND(C1925&lt;&gt;"",D1925=""),"Cod inexistent în deviz. ","")&amp;IF(N(G1925)&lt;=0,"Lipsește cantitatea. ","")&amp;IF(I1925&lt;&gt;"Da","Neconfirmat de beneficiar. ","")&amp;IF(AND(C1925&lt;&gt;"",D1925&lt;&gt;""),IF(AND(INDEX(Deviz!$H$5:$H$204,MATCH(C1925,Deviz!$B$5:$B$204,0))="Suplimentar",INDEX(Deviz!$I$5:$I$204,MATCH(C1925,Deviz!$B$5:$B$204,0))&lt;&gt;"Da"),"Suplimentar neaprobat. ",""),"")))</f>
        <v/>
      </c>
    </row>
    <row r="1926" spans="1:11" x14ac:dyDescent="0.2">
      <c r="A1926" s="1" t="str">
        <f>IF(B1926="","",B1926&amp;"|"&amp;COUNTIF(INDEX($B:$B,5):B1926,B1926))</f>
        <v/>
      </c>
      <c r="B1926" s="20"/>
      <c r="C1926" s="20"/>
      <c r="D1926" s="21" t="str">
        <f>IF(C1926="","",IFERROR(INDEX(Deviz!$C$5:$C$204,MATCH(C1926,Deviz!$B$5:$B$204,0)),""))</f>
        <v/>
      </c>
      <c r="E1926" s="22" t="str">
        <f>IF(C1926="","",IFERROR(INDEX(Deviz!$D$5:$D$204,MATCH(C1926,Deviz!$B$5:$B$204,0)),""))</f>
        <v/>
      </c>
      <c r="F1926" s="23" t="str">
        <f>IF(C1926="","",IFERROR(INDEX(Deviz!$F$5:$F$204,MATCH(C1926,Deviz!$B$5:$B$204,0)),""))</f>
        <v/>
      </c>
      <c r="G1926" s="24"/>
      <c r="H1926" s="23" t="str">
        <f t="shared" si="30"/>
        <v/>
      </c>
      <c r="I1926" s="20"/>
      <c r="J1926" s="25"/>
      <c r="K1926" s="26" t="str">
        <f>IF(B1926="","",TRIM(IF(AND(C1926&lt;&gt;"",D1926=""),"Cod inexistent în deviz. ","")&amp;IF(N(G1926)&lt;=0,"Lipsește cantitatea. ","")&amp;IF(I1926&lt;&gt;"Da","Neconfirmat de beneficiar. ","")&amp;IF(AND(C1926&lt;&gt;"",D1926&lt;&gt;""),IF(AND(INDEX(Deviz!$H$5:$H$204,MATCH(C1926,Deviz!$B$5:$B$204,0))="Suplimentar",INDEX(Deviz!$I$5:$I$204,MATCH(C1926,Deviz!$B$5:$B$204,0))&lt;&gt;"Da"),"Suplimentar neaprobat. ",""),"")))</f>
        <v/>
      </c>
    </row>
    <row r="1927" spans="1:11" x14ac:dyDescent="0.2">
      <c r="A1927" s="1" t="str">
        <f>IF(B1927="","",B1927&amp;"|"&amp;COUNTIF(INDEX($B:$B,5):B1927,B1927))</f>
        <v/>
      </c>
      <c r="B1927" s="20"/>
      <c r="C1927" s="20"/>
      <c r="D1927" s="21" t="str">
        <f>IF(C1927="","",IFERROR(INDEX(Deviz!$C$5:$C$204,MATCH(C1927,Deviz!$B$5:$B$204,0)),""))</f>
        <v/>
      </c>
      <c r="E1927" s="22" t="str">
        <f>IF(C1927="","",IFERROR(INDEX(Deviz!$D$5:$D$204,MATCH(C1927,Deviz!$B$5:$B$204,0)),""))</f>
        <v/>
      </c>
      <c r="F1927" s="23" t="str">
        <f>IF(C1927="","",IFERROR(INDEX(Deviz!$F$5:$F$204,MATCH(C1927,Deviz!$B$5:$B$204,0)),""))</f>
        <v/>
      </c>
      <c r="G1927" s="24"/>
      <c r="H1927" s="23" t="str">
        <f t="shared" si="30"/>
        <v/>
      </c>
      <c r="I1927" s="20"/>
      <c r="J1927" s="25"/>
      <c r="K1927" s="26" t="str">
        <f>IF(B1927="","",TRIM(IF(AND(C1927&lt;&gt;"",D1927=""),"Cod inexistent în deviz. ","")&amp;IF(N(G1927)&lt;=0,"Lipsește cantitatea. ","")&amp;IF(I1927&lt;&gt;"Da","Neconfirmat de beneficiar. ","")&amp;IF(AND(C1927&lt;&gt;"",D1927&lt;&gt;""),IF(AND(INDEX(Deviz!$H$5:$H$204,MATCH(C1927,Deviz!$B$5:$B$204,0))="Suplimentar",INDEX(Deviz!$I$5:$I$204,MATCH(C1927,Deviz!$B$5:$B$204,0))&lt;&gt;"Da"),"Suplimentar neaprobat. ",""),"")))</f>
        <v/>
      </c>
    </row>
    <row r="1928" spans="1:11" x14ac:dyDescent="0.2">
      <c r="A1928" s="1" t="str">
        <f>IF(B1928="","",B1928&amp;"|"&amp;COUNTIF(INDEX($B:$B,5):B1928,B1928))</f>
        <v/>
      </c>
      <c r="B1928" s="20"/>
      <c r="C1928" s="20"/>
      <c r="D1928" s="21" t="str">
        <f>IF(C1928="","",IFERROR(INDEX(Deviz!$C$5:$C$204,MATCH(C1928,Deviz!$B$5:$B$204,0)),""))</f>
        <v/>
      </c>
      <c r="E1928" s="22" t="str">
        <f>IF(C1928="","",IFERROR(INDEX(Deviz!$D$5:$D$204,MATCH(C1928,Deviz!$B$5:$B$204,0)),""))</f>
        <v/>
      </c>
      <c r="F1928" s="23" t="str">
        <f>IF(C1928="","",IFERROR(INDEX(Deviz!$F$5:$F$204,MATCH(C1928,Deviz!$B$5:$B$204,0)),""))</f>
        <v/>
      </c>
      <c r="G1928" s="24"/>
      <c r="H1928" s="23" t="str">
        <f t="shared" si="30"/>
        <v/>
      </c>
      <c r="I1928" s="20"/>
      <c r="J1928" s="25"/>
      <c r="K1928" s="26" t="str">
        <f>IF(B1928="","",TRIM(IF(AND(C1928&lt;&gt;"",D1928=""),"Cod inexistent în deviz. ","")&amp;IF(N(G1928)&lt;=0,"Lipsește cantitatea. ","")&amp;IF(I1928&lt;&gt;"Da","Neconfirmat de beneficiar. ","")&amp;IF(AND(C1928&lt;&gt;"",D1928&lt;&gt;""),IF(AND(INDEX(Deviz!$H$5:$H$204,MATCH(C1928,Deviz!$B$5:$B$204,0))="Suplimentar",INDEX(Deviz!$I$5:$I$204,MATCH(C1928,Deviz!$B$5:$B$204,0))&lt;&gt;"Da"),"Suplimentar neaprobat. ",""),"")))</f>
        <v/>
      </c>
    </row>
    <row r="1929" spans="1:11" x14ac:dyDescent="0.2">
      <c r="A1929" s="1" t="str">
        <f>IF(B1929="","",B1929&amp;"|"&amp;COUNTIF(INDEX($B:$B,5):B1929,B1929))</f>
        <v/>
      </c>
      <c r="B1929" s="20"/>
      <c r="C1929" s="20"/>
      <c r="D1929" s="21" t="str">
        <f>IF(C1929="","",IFERROR(INDEX(Deviz!$C$5:$C$204,MATCH(C1929,Deviz!$B$5:$B$204,0)),""))</f>
        <v/>
      </c>
      <c r="E1929" s="22" t="str">
        <f>IF(C1929="","",IFERROR(INDEX(Deviz!$D$5:$D$204,MATCH(C1929,Deviz!$B$5:$B$204,0)),""))</f>
        <v/>
      </c>
      <c r="F1929" s="23" t="str">
        <f>IF(C1929="","",IFERROR(INDEX(Deviz!$F$5:$F$204,MATCH(C1929,Deviz!$B$5:$B$204,0)),""))</f>
        <v/>
      </c>
      <c r="G1929" s="24"/>
      <c r="H1929" s="23" t="str">
        <f t="shared" si="30"/>
        <v/>
      </c>
      <c r="I1929" s="20"/>
      <c r="J1929" s="25"/>
      <c r="K1929" s="26" t="str">
        <f>IF(B1929="","",TRIM(IF(AND(C1929&lt;&gt;"",D1929=""),"Cod inexistent în deviz. ","")&amp;IF(N(G1929)&lt;=0,"Lipsește cantitatea. ","")&amp;IF(I1929&lt;&gt;"Da","Neconfirmat de beneficiar. ","")&amp;IF(AND(C1929&lt;&gt;"",D1929&lt;&gt;""),IF(AND(INDEX(Deviz!$H$5:$H$204,MATCH(C1929,Deviz!$B$5:$B$204,0))="Suplimentar",INDEX(Deviz!$I$5:$I$204,MATCH(C1929,Deviz!$B$5:$B$204,0))&lt;&gt;"Da"),"Suplimentar neaprobat. ",""),"")))</f>
        <v/>
      </c>
    </row>
    <row r="1930" spans="1:11" x14ac:dyDescent="0.2">
      <c r="A1930" s="1" t="str">
        <f>IF(B1930="","",B1930&amp;"|"&amp;COUNTIF(INDEX($B:$B,5):B1930,B1930))</f>
        <v/>
      </c>
      <c r="B1930" s="20"/>
      <c r="C1930" s="20"/>
      <c r="D1930" s="21" t="str">
        <f>IF(C1930="","",IFERROR(INDEX(Deviz!$C$5:$C$204,MATCH(C1930,Deviz!$B$5:$B$204,0)),""))</f>
        <v/>
      </c>
      <c r="E1930" s="22" t="str">
        <f>IF(C1930="","",IFERROR(INDEX(Deviz!$D$5:$D$204,MATCH(C1930,Deviz!$B$5:$B$204,0)),""))</f>
        <v/>
      </c>
      <c r="F1930" s="23" t="str">
        <f>IF(C1930="","",IFERROR(INDEX(Deviz!$F$5:$F$204,MATCH(C1930,Deviz!$B$5:$B$204,0)),""))</f>
        <v/>
      </c>
      <c r="G1930" s="24"/>
      <c r="H1930" s="23" t="str">
        <f t="shared" si="30"/>
        <v/>
      </c>
      <c r="I1930" s="20"/>
      <c r="J1930" s="25"/>
      <c r="K1930" s="26" t="str">
        <f>IF(B1930="","",TRIM(IF(AND(C1930&lt;&gt;"",D1930=""),"Cod inexistent în deviz. ","")&amp;IF(N(G1930)&lt;=0,"Lipsește cantitatea. ","")&amp;IF(I1930&lt;&gt;"Da","Neconfirmat de beneficiar. ","")&amp;IF(AND(C1930&lt;&gt;"",D1930&lt;&gt;""),IF(AND(INDEX(Deviz!$H$5:$H$204,MATCH(C1930,Deviz!$B$5:$B$204,0))="Suplimentar",INDEX(Deviz!$I$5:$I$204,MATCH(C1930,Deviz!$B$5:$B$204,0))&lt;&gt;"Da"),"Suplimentar neaprobat. ",""),"")))</f>
        <v/>
      </c>
    </row>
    <row r="1931" spans="1:11" x14ac:dyDescent="0.2">
      <c r="A1931" s="1" t="str">
        <f>IF(B1931="","",B1931&amp;"|"&amp;COUNTIF(INDEX($B:$B,5):B1931,B1931))</f>
        <v/>
      </c>
      <c r="B1931" s="20"/>
      <c r="C1931" s="20"/>
      <c r="D1931" s="21" t="str">
        <f>IF(C1931="","",IFERROR(INDEX(Deviz!$C$5:$C$204,MATCH(C1931,Deviz!$B$5:$B$204,0)),""))</f>
        <v/>
      </c>
      <c r="E1931" s="22" t="str">
        <f>IF(C1931="","",IFERROR(INDEX(Deviz!$D$5:$D$204,MATCH(C1931,Deviz!$B$5:$B$204,0)),""))</f>
        <v/>
      </c>
      <c r="F1931" s="23" t="str">
        <f>IF(C1931="","",IFERROR(INDEX(Deviz!$F$5:$F$204,MATCH(C1931,Deviz!$B$5:$B$204,0)),""))</f>
        <v/>
      </c>
      <c r="G1931" s="24"/>
      <c r="H1931" s="23" t="str">
        <f t="shared" si="30"/>
        <v/>
      </c>
      <c r="I1931" s="20"/>
      <c r="J1931" s="25"/>
      <c r="K1931" s="26" t="str">
        <f>IF(B1931="","",TRIM(IF(AND(C1931&lt;&gt;"",D1931=""),"Cod inexistent în deviz. ","")&amp;IF(N(G1931)&lt;=0,"Lipsește cantitatea. ","")&amp;IF(I1931&lt;&gt;"Da","Neconfirmat de beneficiar. ","")&amp;IF(AND(C1931&lt;&gt;"",D1931&lt;&gt;""),IF(AND(INDEX(Deviz!$H$5:$H$204,MATCH(C1931,Deviz!$B$5:$B$204,0))="Suplimentar",INDEX(Deviz!$I$5:$I$204,MATCH(C1931,Deviz!$B$5:$B$204,0))&lt;&gt;"Da"),"Suplimentar neaprobat. ",""),"")))</f>
        <v/>
      </c>
    </row>
    <row r="1932" spans="1:11" x14ac:dyDescent="0.2">
      <c r="A1932" s="1" t="str">
        <f>IF(B1932="","",B1932&amp;"|"&amp;COUNTIF(INDEX($B:$B,5):B1932,B1932))</f>
        <v/>
      </c>
      <c r="B1932" s="20"/>
      <c r="C1932" s="20"/>
      <c r="D1932" s="21" t="str">
        <f>IF(C1932="","",IFERROR(INDEX(Deviz!$C$5:$C$204,MATCH(C1932,Deviz!$B$5:$B$204,0)),""))</f>
        <v/>
      </c>
      <c r="E1932" s="22" t="str">
        <f>IF(C1932="","",IFERROR(INDEX(Deviz!$D$5:$D$204,MATCH(C1932,Deviz!$B$5:$B$204,0)),""))</f>
        <v/>
      </c>
      <c r="F1932" s="23" t="str">
        <f>IF(C1932="","",IFERROR(INDEX(Deviz!$F$5:$F$204,MATCH(C1932,Deviz!$B$5:$B$204,0)),""))</f>
        <v/>
      </c>
      <c r="G1932" s="24"/>
      <c r="H1932" s="23" t="str">
        <f t="shared" si="30"/>
        <v/>
      </c>
      <c r="I1932" s="20"/>
      <c r="J1932" s="25"/>
      <c r="K1932" s="26" t="str">
        <f>IF(B1932="","",TRIM(IF(AND(C1932&lt;&gt;"",D1932=""),"Cod inexistent în deviz. ","")&amp;IF(N(G1932)&lt;=0,"Lipsește cantitatea. ","")&amp;IF(I1932&lt;&gt;"Da","Neconfirmat de beneficiar. ","")&amp;IF(AND(C1932&lt;&gt;"",D1932&lt;&gt;""),IF(AND(INDEX(Deviz!$H$5:$H$204,MATCH(C1932,Deviz!$B$5:$B$204,0))="Suplimentar",INDEX(Deviz!$I$5:$I$204,MATCH(C1932,Deviz!$B$5:$B$204,0))&lt;&gt;"Da"),"Suplimentar neaprobat. ",""),"")))</f>
        <v/>
      </c>
    </row>
    <row r="1933" spans="1:11" x14ac:dyDescent="0.2">
      <c r="A1933" s="1" t="str">
        <f>IF(B1933="","",B1933&amp;"|"&amp;COUNTIF(INDEX($B:$B,5):B1933,B1933))</f>
        <v/>
      </c>
      <c r="B1933" s="20"/>
      <c r="C1933" s="20"/>
      <c r="D1933" s="21" t="str">
        <f>IF(C1933="","",IFERROR(INDEX(Deviz!$C$5:$C$204,MATCH(C1933,Deviz!$B$5:$B$204,0)),""))</f>
        <v/>
      </c>
      <c r="E1933" s="22" t="str">
        <f>IF(C1933="","",IFERROR(INDEX(Deviz!$D$5:$D$204,MATCH(C1933,Deviz!$B$5:$B$204,0)),""))</f>
        <v/>
      </c>
      <c r="F1933" s="23" t="str">
        <f>IF(C1933="","",IFERROR(INDEX(Deviz!$F$5:$F$204,MATCH(C1933,Deviz!$B$5:$B$204,0)),""))</f>
        <v/>
      </c>
      <c r="G1933" s="24"/>
      <c r="H1933" s="23" t="str">
        <f t="shared" si="30"/>
        <v/>
      </c>
      <c r="I1933" s="20"/>
      <c r="J1933" s="25"/>
      <c r="K1933" s="26" t="str">
        <f>IF(B1933="","",TRIM(IF(AND(C1933&lt;&gt;"",D1933=""),"Cod inexistent în deviz. ","")&amp;IF(N(G1933)&lt;=0,"Lipsește cantitatea. ","")&amp;IF(I1933&lt;&gt;"Da","Neconfirmat de beneficiar. ","")&amp;IF(AND(C1933&lt;&gt;"",D1933&lt;&gt;""),IF(AND(INDEX(Deviz!$H$5:$H$204,MATCH(C1933,Deviz!$B$5:$B$204,0))="Suplimentar",INDEX(Deviz!$I$5:$I$204,MATCH(C1933,Deviz!$B$5:$B$204,0))&lt;&gt;"Da"),"Suplimentar neaprobat. ",""),"")))</f>
        <v/>
      </c>
    </row>
    <row r="1934" spans="1:11" x14ac:dyDescent="0.2">
      <c r="A1934" s="1" t="str">
        <f>IF(B1934="","",B1934&amp;"|"&amp;COUNTIF(INDEX($B:$B,5):B1934,B1934))</f>
        <v/>
      </c>
      <c r="B1934" s="20"/>
      <c r="C1934" s="20"/>
      <c r="D1934" s="21" t="str">
        <f>IF(C1934="","",IFERROR(INDEX(Deviz!$C$5:$C$204,MATCH(C1934,Deviz!$B$5:$B$204,0)),""))</f>
        <v/>
      </c>
      <c r="E1934" s="22" t="str">
        <f>IF(C1934="","",IFERROR(INDEX(Deviz!$D$5:$D$204,MATCH(C1934,Deviz!$B$5:$B$204,0)),""))</f>
        <v/>
      </c>
      <c r="F1934" s="23" t="str">
        <f>IF(C1934="","",IFERROR(INDEX(Deviz!$F$5:$F$204,MATCH(C1934,Deviz!$B$5:$B$204,0)),""))</f>
        <v/>
      </c>
      <c r="G1934" s="24"/>
      <c r="H1934" s="23" t="str">
        <f t="shared" si="30"/>
        <v/>
      </c>
      <c r="I1934" s="20"/>
      <c r="J1934" s="25"/>
      <c r="K1934" s="26" t="str">
        <f>IF(B1934="","",TRIM(IF(AND(C1934&lt;&gt;"",D1934=""),"Cod inexistent în deviz. ","")&amp;IF(N(G1934)&lt;=0,"Lipsește cantitatea. ","")&amp;IF(I1934&lt;&gt;"Da","Neconfirmat de beneficiar. ","")&amp;IF(AND(C1934&lt;&gt;"",D1934&lt;&gt;""),IF(AND(INDEX(Deviz!$H$5:$H$204,MATCH(C1934,Deviz!$B$5:$B$204,0))="Suplimentar",INDEX(Deviz!$I$5:$I$204,MATCH(C1934,Deviz!$B$5:$B$204,0))&lt;&gt;"Da"),"Suplimentar neaprobat. ",""),"")))</f>
        <v/>
      </c>
    </row>
    <row r="1935" spans="1:11" x14ac:dyDescent="0.2">
      <c r="A1935" s="1" t="str">
        <f>IF(B1935="","",B1935&amp;"|"&amp;COUNTIF(INDEX($B:$B,5):B1935,B1935))</f>
        <v/>
      </c>
      <c r="B1935" s="20"/>
      <c r="C1935" s="20"/>
      <c r="D1935" s="21" t="str">
        <f>IF(C1935="","",IFERROR(INDEX(Deviz!$C$5:$C$204,MATCH(C1935,Deviz!$B$5:$B$204,0)),""))</f>
        <v/>
      </c>
      <c r="E1935" s="22" t="str">
        <f>IF(C1935="","",IFERROR(INDEX(Deviz!$D$5:$D$204,MATCH(C1935,Deviz!$B$5:$B$204,0)),""))</f>
        <v/>
      </c>
      <c r="F1935" s="23" t="str">
        <f>IF(C1935="","",IFERROR(INDEX(Deviz!$F$5:$F$204,MATCH(C1935,Deviz!$B$5:$B$204,0)),""))</f>
        <v/>
      </c>
      <c r="G1935" s="24"/>
      <c r="H1935" s="23" t="str">
        <f t="shared" si="30"/>
        <v/>
      </c>
      <c r="I1935" s="20"/>
      <c r="J1935" s="25"/>
      <c r="K1935" s="26" t="str">
        <f>IF(B1935="","",TRIM(IF(AND(C1935&lt;&gt;"",D1935=""),"Cod inexistent în deviz. ","")&amp;IF(N(G1935)&lt;=0,"Lipsește cantitatea. ","")&amp;IF(I1935&lt;&gt;"Da","Neconfirmat de beneficiar. ","")&amp;IF(AND(C1935&lt;&gt;"",D1935&lt;&gt;""),IF(AND(INDEX(Deviz!$H$5:$H$204,MATCH(C1935,Deviz!$B$5:$B$204,0))="Suplimentar",INDEX(Deviz!$I$5:$I$204,MATCH(C1935,Deviz!$B$5:$B$204,0))&lt;&gt;"Da"),"Suplimentar neaprobat. ",""),"")))</f>
        <v/>
      </c>
    </row>
    <row r="1936" spans="1:11" x14ac:dyDescent="0.2">
      <c r="A1936" s="1" t="str">
        <f>IF(B1936="","",B1936&amp;"|"&amp;COUNTIF(INDEX($B:$B,5):B1936,B1936))</f>
        <v/>
      </c>
      <c r="B1936" s="20"/>
      <c r="C1936" s="20"/>
      <c r="D1936" s="21" t="str">
        <f>IF(C1936="","",IFERROR(INDEX(Deviz!$C$5:$C$204,MATCH(C1936,Deviz!$B$5:$B$204,0)),""))</f>
        <v/>
      </c>
      <c r="E1936" s="22" t="str">
        <f>IF(C1936="","",IFERROR(INDEX(Deviz!$D$5:$D$204,MATCH(C1936,Deviz!$B$5:$B$204,0)),""))</f>
        <v/>
      </c>
      <c r="F1936" s="23" t="str">
        <f>IF(C1936="","",IFERROR(INDEX(Deviz!$F$5:$F$204,MATCH(C1936,Deviz!$B$5:$B$204,0)),""))</f>
        <v/>
      </c>
      <c r="G1936" s="24"/>
      <c r="H1936" s="23" t="str">
        <f t="shared" si="30"/>
        <v/>
      </c>
      <c r="I1936" s="20"/>
      <c r="J1936" s="25"/>
      <c r="K1936" s="26" t="str">
        <f>IF(B1936="","",TRIM(IF(AND(C1936&lt;&gt;"",D1936=""),"Cod inexistent în deviz. ","")&amp;IF(N(G1936)&lt;=0,"Lipsește cantitatea. ","")&amp;IF(I1936&lt;&gt;"Da","Neconfirmat de beneficiar. ","")&amp;IF(AND(C1936&lt;&gt;"",D1936&lt;&gt;""),IF(AND(INDEX(Deviz!$H$5:$H$204,MATCH(C1936,Deviz!$B$5:$B$204,0))="Suplimentar",INDEX(Deviz!$I$5:$I$204,MATCH(C1936,Deviz!$B$5:$B$204,0))&lt;&gt;"Da"),"Suplimentar neaprobat. ",""),"")))</f>
        <v/>
      </c>
    </row>
    <row r="1937" spans="1:11" x14ac:dyDescent="0.2">
      <c r="A1937" s="1" t="str">
        <f>IF(B1937="","",B1937&amp;"|"&amp;COUNTIF(INDEX($B:$B,5):B1937,B1937))</f>
        <v/>
      </c>
      <c r="B1937" s="20"/>
      <c r="C1937" s="20"/>
      <c r="D1937" s="21" t="str">
        <f>IF(C1937="","",IFERROR(INDEX(Deviz!$C$5:$C$204,MATCH(C1937,Deviz!$B$5:$B$204,0)),""))</f>
        <v/>
      </c>
      <c r="E1937" s="22" t="str">
        <f>IF(C1937="","",IFERROR(INDEX(Deviz!$D$5:$D$204,MATCH(C1937,Deviz!$B$5:$B$204,0)),""))</f>
        <v/>
      </c>
      <c r="F1937" s="23" t="str">
        <f>IF(C1937="","",IFERROR(INDEX(Deviz!$F$5:$F$204,MATCH(C1937,Deviz!$B$5:$B$204,0)),""))</f>
        <v/>
      </c>
      <c r="G1937" s="24"/>
      <c r="H1937" s="23" t="str">
        <f t="shared" si="30"/>
        <v/>
      </c>
      <c r="I1937" s="20"/>
      <c r="J1937" s="25"/>
      <c r="K1937" s="26" t="str">
        <f>IF(B1937="","",TRIM(IF(AND(C1937&lt;&gt;"",D1937=""),"Cod inexistent în deviz. ","")&amp;IF(N(G1937)&lt;=0,"Lipsește cantitatea. ","")&amp;IF(I1937&lt;&gt;"Da","Neconfirmat de beneficiar. ","")&amp;IF(AND(C1937&lt;&gt;"",D1937&lt;&gt;""),IF(AND(INDEX(Deviz!$H$5:$H$204,MATCH(C1937,Deviz!$B$5:$B$204,0))="Suplimentar",INDEX(Deviz!$I$5:$I$204,MATCH(C1937,Deviz!$B$5:$B$204,0))&lt;&gt;"Da"),"Suplimentar neaprobat. ",""),"")))</f>
        <v/>
      </c>
    </row>
    <row r="1938" spans="1:11" x14ac:dyDescent="0.2">
      <c r="A1938" s="1" t="str">
        <f>IF(B1938="","",B1938&amp;"|"&amp;COUNTIF(INDEX($B:$B,5):B1938,B1938))</f>
        <v/>
      </c>
      <c r="B1938" s="20"/>
      <c r="C1938" s="20"/>
      <c r="D1938" s="21" t="str">
        <f>IF(C1938="","",IFERROR(INDEX(Deviz!$C$5:$C$204,MATCH(C1938,Deviz!$B$5:$B$204,0)),""))</f>
        <v/>
      </c>
      <c r="E1938" s="22" t="str">
        <f>IF(C1938="","",IFERROR(INDEX(Deviz!$D$5:$D$204,MATCH(C1938,Deviz!$B$5:$B$204,0)),""))</f>
        <v/>
      </c>
      <c r="F1938" s="23" t="str">
        <f>IF(C1938="","",IFERROR(INDEX(Deviz!$F$5:$F$204,MATCH(C1938,Deviz!$B$5:$B$204,0)),""))</f>
        <v/>
      </c>
      <c r="G1938" s="24"/>
      <c r="H1938" s="23" t="str">
        <f t="shared" si="30"/>
        <v/>
      </c>
      <c r="I1938" s="20"/>
      <c r="J1938" s="25"/>
      <c r="K1938" s="26" t="str">
        <f>IF(B1938="","",TRIM(IF(AND(C1938&lt;&gt;"",D1938=""),"Cod inexistent în deviz. ","")&amp;IF(N(G1938)&lt;=0,"Lipsește cantitatea. ","")&amp;IF(I1938&lt;&gt;"Da","Neconfirmat de beneficiar. ","")&amp;IF(AND(C1938&lt;&gt;"",D1938&lt;&gt;""),IF(AND(INDEX(Deviz!$H$5:$H$204,MATCH(C1938,Deviz!$B$5:$B$204,0))="Suplimentar",INDEX(Deviz!$I$5:$I$204,MATCH(C1938,Deviz!$B$5:$B$204,0))&lt;&gt;"Da"),"Suplimentar neaprobat. ",""),"")))</f>
        <v/>
      </c>
    </row>
    <row r="1939" spans="1:11" x14ac:dyDescent="0.2">
      <c r="A1939" s="1" t="str">
        <f>IF(B1939="","",B1939&amp;"|"&amp;COUNTIF(INDEX($B:$B,5):B1939,B1939))</f>
        <v/>
      </c>
      <c r="B1939" s="20"/>
      <c r="C1939" s="20"/>
      <c r="D1939" s="21" t="str">
        <f>IF(C1939="","",IFERROR(INDEX(Deviz!$C$5:$C$204,MATCH(C1939,Deviz!$B$5:$B$204,0)),""))</f>
        <v/>
      </c>
      <c r="E1939" s="22" t="str">
        <f>IF(C1939="","",IFERROR(INDEX(Deviz!$D$5:$D$204,MATCH(C1939,Deviz!$B$5:$B$204,0)),""))</f>
        <v/>
      </c>
      <c r="F1939" s="23" t="str">
        <f>IF(C1939="","",IFERROR(INDEX(Deviz!$F$5:$F$204,MATCH(C1939,Deviz!$B$5:$B$204,0)),""))</f>
        <v/>
      </c>
      <c r="G1939" s="24"/>
      <c r="H1939" s="23" t="str">
        <f t="shared" si="30"/>
        <v/>
      </c>
      <c r="I1939" s="20"/>
      <c r="J1939" s="25"/>
      <c r="K1939" s="26" t="str">
        <f>IF(B1939="","",TRIM(IF(AND(C1939&lt;&gt;"",D1939=""),"Cod inexistent în deviz. ","")&amp;IF(N(G1939)&lt;=0,"Lipsește cantitatea. ","")&amp;IF(I1939&lt;&gt;"Da","Neconfirmat de beneficiar. ","")&amp;IF(AND(C1939&lt;&gt;"",D1939&lt;&gt;""),IF(AND(INDEX(Deviz!$H$5:$H$204,MATCH(C1939,Deviz!$B$5:$B$204,0))="Suplimentar",INDEX(Deviz!$I$5:$I$204,MATCH(C1939,Deviz!$B$5:$B$204,0))&lt;&gt;"Da"),"Suplimentar neaprobat. ",""),"")))</f>
        <v/>
      </c>
    </row>
    <row r="1940" spans="1:11" x14ac:dyDescent="0.2">
      <c r="A1940" s="1" t="str">
        <f>IF(B1940="","",B1940&amp;"|"&amp;COUNTIF(INDEX($B:$B,5):B1940,B1940))</f>
        <v/>
      </c>
      <c r="B1940" s="20"/>
      <c r="C1940" s="20"/>
      <c r="D1940" s="21" t="str">
        <f>IF(C1940="","",IFERROR(INDEX(Deviz!$C$5:$C$204,MATCH(C1940,Deviz!$B$5:$B$204,0)),""))</f>
        <v/>
      </c>
      <c r="E1940" s="22" t="str">
        <f>IF(C1940="","",IFERROR(INDEX(Deviz!$D$5:$D$204,MATCH(C1940,Deviz!$B$5:$B$204,0)),""))</f>
        <v/>
      </c>
      <c r="F1940" s="23" t="str">
        <f>IF(C1940="","",IFERROR(INDEX(Deviz!$F$5:$F$204,MATCH(C1940,Deviz!$B$5:$B$204,0)),""))</f>
        <v/>
      </c>
      <c r="G1940" s="24"/>
      <c r="H1940" s="23" t="str">
        <f t="shared" si="30"/>
        <v/>
      </c>
      <c r="I1940" s="20"/>
      <c r="J1940" s="25"/>
      <c r="K1940" s="26" t="str">
        <f>IF(B1940="","",TRIM(IF(AND(C1940&lt;&gt;"",D1940=""),"Cod inexistent în deviz. ","")&amp;IF(N(G1940)&lt;=0,"Lipsește cantitatea. ","")&amp;IF(I1940&lt;&gt;"Da","Neconfirmat de beneficiar. ","")&amp;IF(AND(C1940&lt;&gt;"",D1940&lt;&gt;""),IF(AND(INDEX(Deviz!$H$5:$H$204,MATCH(C1940,Deviz!$B$5:$B$204,0))="Suplimentar",INDEX(Deviz!$I$5:$I$204,MATCH(C1940,Deviz!$B$5:$B$204,0))&lt;&gt;"Da"),"Suplimentar neaprobat. ",""),"")))</f>
        <v/>
      </c>
    </row>
    <row r="1941" spans="1:11" x14ac:dyDescent="0.2">
      <c r="A1941" s="1" t="str">
        <f>IF(B1941="","",B1941&amp;"|"&amp;COUNTIF(INDEX($B:$B,5):B1941,B1941))</f>
        <v/>
      </c>
      <c r="B1941" s="20"/>
      <c r="C1941" s="20"/>
      <c r="D1941" s="21" t="str">
        <f>IF(C1941="","",IFERROR(INDEX(Deviz!$C$5:$C$204,MATCH(C1941,Deviz!$B$5:$B$204,0)),""))</f>
        <v/>
      </c>
      <c r="E1941" s="22" t="str">
        <f>IF(C1941="","",IFERROR(INDEX(Deviz!$D$5:$D$204,MATCH(C1941,Deviz!$B$5:$B$204,0)),""))</f>
        <v/>
      </c>
      <c r="F1941" s="23" t="str">
        <f>IF(C1941="","",IFERROR(INDEX(Deviz!$F$5:$F$204,MATCH(C1941,Deviz!$B$5:$B$204,0)),""))</f>
        <v/>
      </c>
      <c r="G1941" s="24"/>
      <c r="H1941" s="23" t="str">
        <f t="shared" si="30"/>
        <v/>
      </c>
      <c r="I1941" s="20"/>
      <c r="J1941" s="25"/>
      <c r="K1941" s="26" t="str">
        <f>IF(B1941="","",TRIM(IF(AND(C1941&lt;&gt;"",D1941=""),"Cod inexistent în deviz. ","")&amp;IF(N(G1941)&lt;=0,"Lipsește cantitatea. ","")&amp;IF(I1941&lt;&gt;"Da","Neconfirmat de beneficiar. ","")&amp;IF(AND(C1941&lt;&gt;"",D1941&lt;&gt;""),IF(AND(INDEX(Deviz!$H$5:$H$204,MATCH(C1941,Deviz!$B$5:$B$204,0))="Suplimentar",INDEX(Deviz!$I$5:$I$204,MATCH(C1941,Deviz!$B$5:$B$204,0))&lt;&gt;"Da"),"Suplimentar neaprobat. ",""),"")))</f>
        <v/>
      </c>
    </row>
    <row r="1942" spans="1:11" x14ac:dyDescent="0.2">
      <c r="A1942" s="1" t="str">
        <f>IF(B1942="","",B1942&amp;"|"&amp;COUNTIF(INDEX($B:$B,5):B1942,B1942))</f>
        <v/>
      </c>
      <c r="B1942" s="20"/>
      <c r="C1942" s="20"/>
      <c r="D1942" s="21" t="str">
        <f>IF(C1942="","",IFERROR(INDEX(Deviz!$C$5:$C$204,MATCH(C1942,Deviz!$B$5:$B$204,0)),""))</f>
        <v/>
      </c>
      <c r="E1942" s="22" t="str">
        <f>IF(C1942="","",IFERROR(INDEX(Deviz!$D$5:$D$204,MATCH(C1942,Deviz!$B$5:$B$204,0)),""))</f>
        <v/>
      </c>
      <c r="F1942" s="23" t="str">
        <f>IF(C1942="","",IFERROR(INDEX(Deviz!$F$5:$F$204,MATCH(C1942,Deviz!$B$5:$B$204,0)),""))</f>
        <v/>
      </c>
      <c r="G1942" s="24"/>
      <c r="H1942" s="23" t="str">
        <f t="shared" si="30"/>
        <v/>
      </c>
      <c r="I1942" s="20"/>
      <c r="J1942" s="25"/>
      <c r="K1942" s="26" t="str">
        <f>IF(B1942="","",TRIM(IF(AND(C1942&lt;&gt;"",D1942=""),"Cod inexistent în deviz. ","")&amp;IF(N(G1942)&lt;=0,"Lipsește cantitatea. ","")&amp;IF(I1942&lt;&gt;"Da","Neconfirmat de beneficiar. ","")&amp;IF(AND(C1942&lt;&gt;"",D1942&lt;&gt;""),IF(AND(INDEX(Deviz!$H$5:$H$204,MATCH(C1942,Deviz!$B$5:$B$204,0))="Suplimentar",INDEX(Deviz!$I$5:$I$204,MATCH(C1942,Deviz!$B$5:$B$204,0))&lt;&gt;"Da"),"Suplimentar neaprobat. ",""),"")))</f>
        <v/>
      </c>
    </row>
    <row r="1943" spans="1:11" x14ac:dyDescent="0.2">
      <c r="A1943" s="1" t="str">
        <f>IF(B1943="","",B1943&amp;"|"&amp;COUNTIF(INDEX($B:$B,5):B1943,B1943))</f>
        <v/>
      </c>
      <c r="B1943" s="20"/>
      <c r="C1943" s="20"/>
      <c r="D1943" s="21" t="str">
        <f>IF(C1943="","",IFERROR(INDEX(Deviz!$C$5:$C$204,MATCH(C1943,Deviz!$B$5:$B$204,0)),""))</f>
        <v/>
      </c>
      <c r="E1943" s="22" t="str">
        <f>IF(C1943="","",IFERROR(INDEX(Deviz!$D$5:$D$204,MATCH(C1943,Deviz!$B$5:$B$204,0)),""))</f>
        <v/>
      </c>
      <c r="F1943" s="23" t="str">
        <f>IF(C1943="","",IFERROR(INDEX(Deviz!$F$5:$F$204,MATCH(C1943,Deviz!$B$5:$B$204,0)),""))</f>
        <v/>
      </c>
      <c r="G1943" s="24"/>
      <c r="H1943" s="23" t="str">
        <f t="shared" si="30"/>
        <v/>
      </c>
      <c r="I1943" s="20"/>
      <c r="J1943" s="25"/>
      <c r="K1943" s="26" t="str">
        <f>IF(B1943="","",TRIM(IF(AND(C1943&lt;&gt;"",D1943=""),"Cod inexistent în deviz. ","")&amp;IF(N(G1943)&lt;=0,"Lipsește cantitatea. ","")&amp;IF(I1943&lt;&gt;"Da","Neconfirmat de beneficiar. ","")&amp;IF(AND(C1943&lt;&gt;"",D1943&lt;&gt;""),IF(AND(INDEX(Deviz!$H$5:$H$204,MATCH(C1943,Deviz!$B$5:$B$204,0))="Suplimentar",INDEX(Deviz!$I$5:$I$204,MATCH(C1943,Deviz!$B$5:$B$204,0))&lt;&gt;"Da"),"Suplimentar neaprobat. ",""),"")))</f>
        <v/>
      </c>
    </row>
    <row r="1944" spans="1:11" x14ac:dyDescent="0.2">
      <c r="A1944" s="1" t="str">
        <f>IF(B1944="","",B1944&amp;"|"&amp;COUNTIF(INDEX($B:$B,5):B1944,B1944))</f>
        <v/>
      </c>
      <c r="B1944" s="20"/>
      <c r="C1944" s="20"/>
      <c r="D1944" s="21" t="str">
        <f>IF(C1944="","",IFERROR(INDEX(Deviz!$C$5:$C$204,MATCH(C1944,Deviz!$B$5:$B$204,0)),""))</f>
        <v/>
      </c>
      <c r="E1944" s="22" t="str">
        <f>IF(C1944="","",IFERROR(INDEX(Deviz!$D$5:$D$204,MATCH(C1944,Deviz!$B$5:$B$204,0)),""))</f>
        <v/>
      </c>
      <c r="F1944" s="23" t="str">
        <f>IF(C1944="","",IFERROR(INDEX(Deviz!$F$5:$F$204,MATCH(C1944,Deviz!$B$5:$B$204,0)),""))</f>
        <v/>
      </c>
      <c r="G1944" s="24"/>
      <c r="H1944" s="23" t="str">
        <f t="shared" si="30"/>
        <v/>
      </c>
      <c r="I1944" s="20"/>
      <c r="J1944" s="25"/>
      <c r="K1944" s="26" t="str">
        <f>IF(B1944="","",TRIM(IF(AND(C1944&lt;&gt;"",D1944=""),"Cod inexistent în deviz. ","")&amp;IF(N(G1944)&lt;=0,"Lipsește cantitatea. ","")&amp;IF(I1944&lt;&gt;"Da","Neconfirmat de beneficiar. ","")&amp;IF(AND(C1944&lt;&gt;"",D1944&lt;&gt;""),IF(AND(INDEX(Deviz!$H$5:$H$204,MATCH(C1944,Deviz!$B$5:$B$204,0))="Suplimentar",INDEX(Deviz!$I$5:$I$204,MATCH(C1944,Deviz!$B$5:$B$204,0))&lt;&gt;"Da"),"Suplimentar neaprobat. ",""),"")))</f>
        <v/>
      </c>
    </row>
    <row r="1945" spans="1:11" x14ac:dyDescent="0.2">
      <c r="A1945" s="1" t="str">
        <f>IF(B1945="","",B1945&amp;"|"&amp;COUNTIF(INDEX($B:$B,5):B1945,B1945))</f>
        <v/>
      </c>
      <c r="B1945" s="20"/>
      <c r="C1945" s="20"/>
      <c r="D1945" s="21" t="str">
        <f>IF(C1945="","",IFERROR(INDEX(Deviz!$C$5:$C$204,MATCH(C1945,Deviz!$B$5:$B$204,0)),""))</f>
        <v/>
      </c>
      <c r="E1945" s="22" t="str">
        <f>IF(C1945="","",IFERROR(INDEX(Deviz!$D$5:$D$204,MATCH(C1945,Deviz!$B$5:$B$204,0)),""))</f>
        <v/>
      </c>
      <c r="F1945" s="23" t="str">
        <f>IF(C1945="","",IFERROR(INDEX(Deviz!$F$5:$F$204,MATCH(C1945,Deviz!$B$5:$B$204,0)),""))</f>
        <v/>
      </c>
      <c r="G1945" s="24"/>
      <c r="H1945" s="23" t="str">
        <f t="shared" si="30"/>
        <v/>
      </c>
      <c r="I1945" s="20"/>
      <c r="J1945" s="25"/>
      <c r="K1945" s="26" t="str">
        <f>IF(B1945="","",TRIM(IF(AND(C1945&lt;&gt;"",D1945=""),"Cod inexistent în deviz. ","")&amp;IF(N(G1945)&lt;=0,"Lipsește cantitatea. ","")&amp;IF(I1945&lt;&gt;"Da","Neconfirmat de beneficiar. ","")&amp;IF(AND(C1945&lt;&gt;"",D1945&lt;&gt;""),IF(AND(INDEX(Deviz!$H$5:$H$204,MATCH(C1945,Deviz!$B$5:$B$204,0))="Suplimentar",INDEX(Deviz!$I$5:$I$204,MATCH(C1945,Deviz!$B$5:$B$204,0))&lt;&gt;"Da"),"Suplimentar neaprobat. ",""),"")))</f>
        <v/>
      </c>
    </row>
    <row r="1946" spans="1:11" x14ac:dyDescent="0.2">
      <c r="A1946" s="1" t="str">
        <f>IF(B1946="","",B1946&amp;"|"&amp;COUNTIF(INDEX($B:$B,5):B1946,B1946))</f>
        <v/>
      </c>
      <c r="B1946" s="20"/>
      <c r="C1946" s="20"/>
      <c r="D1946" s="21" t="str">
        <f>IF(C1946="","",IFERROR(INDEX(Deviz!$C$5:$C$204,MATCH(C1946,Deviz!$B$5:$B$204,0)),""))</f>
        <v/>
      </c>
      <c r="E1946" s="22" t="str">
        <f>IF(C1946="","",IFERROR(INDEX(Deviz!$D$5:$D$204,MATCH(C1946,Deviz!$B$5:$B$204,0)),""))</f>
        <v/>
      </c>
      <c r="F1946" s="23" t="str">
        <f>IF(C1946="","",IFERROR(INDEX(Deviz!$F$5:$F$204,MATCH(C1946,Deviz!$B$5:$B$204,0)),""))</f>
        <v/>
      </c>
      <c r="G1946" s="24"/>
      <c r="H1946" s="23" t="str">
        <f t="shared" si="30"/>
        <v/>
      </c>
      <c r="I1946" s="20"/>
      <c r="J1946" s="25"/>
      <c r="K1946" s="26" t="str">
        <f>IF(B1946="","",TRIM(IF(AND(C1946&lt;&gt;"",D1946=""),"Cod inexistent în deviz. ","")&amp;IF(N(G1946)&lt;=0,"Lipsește cantitatea. ","")&amp;IF(I1946&lt;&gt;"Da","Neconfirmat de beneficiar. ","")&amp;IF(AND(C1946&lt;&gt;"",D1946&lt;&gt;""),IF(AND(INDEX(Deviz!$H$5:$H$204,MATCH(C1946,Deviz!$B$5:$B$204,0))="Suplimentar",INDEX(Deviz!$I$5:$I$204,MATCH(C1946,Deviz!$B$5:$B$204,0))&lt;&gt;"Da"),"Suplimentar neaprobat. ",""),"")))</f>
        <v/>
      </c>
    </row>
    <row r="1947" spans="1:11" x14ac:dyDescent="0.2">
      <c r="A1947" s="1" t="str">
        <f>IF(B1947="","",B1947&amp;"|"&amp;COUNTIF(INDEX($B:$B,5):B1947,B1947))</f>
        <v/>
      </c>
      <c r="B1947" s="20"/>
      <c r="C1947" s="20"/>
      <c r="D1947" s="21" t="str">
        <f>IF(C1947="","",IFERROR(INDEX(Deviz!$C$5:$C$204,MATCH(C1947,Deviz!$B$5:$B$204,0)),""))</f>
        <v/>
      </c>
      <c r="E1947" s="22" t="str">
        <f>IF(C1947="","",IFERROR(INDEX(Deviz!$D$5:$D$204,MATCH(C1947,Deviz!$B$5:$B$204,0)),""))</f>
        <v/>
      </c>
      <c r="F1947" s="23" t="str">
        <f>IF(C1947="","",IFERROR(INDEX(Deviz!$F$5:$F$204,MATCH(C1947,Deviz!$B$5:$B$204,0)),""))</f>
        <v/>
      </c>
      <c r="G1947" s="24"/>
      <c r="H1947" s="23" t="str">
        <f t="shared" si="30"/>
        <v/>
      </c>
      <c r="I1947" s="20"/>
      <c r="J1947" s="25"/>
      <c r="K1947" s="26" t="str">
        <f>IF(B1947="","",TRIM(IF(AND(C1947&lt;&gt;"",D1947=""),"Cod inexistent în deviz. ","")&amp;IF(N(G1947)&lt;=0,"Lipsește cantitatea. ","")&amp;IF(I1947&lt;&gt;"Da","Neconfirmat de beneficiar. ","")&amp;IF(AND(C1947&lt;&gt;"",D1947&lt;&gt;""),IF(AND(INDEX(Deviz!$H$5:$H$204,MATCH(C1947,Deviz!$B$5:$B$204,0))="Suplimentar",INDEX(Deviz!$I$5:$I$204,MATCH(C1947,Deviz!$B$5:$B$204,0))&lt;&gt;"Da"),"Suplimentar neaprobat. ",""),"")))</f>
        <v/>
      </c>
    </row>
    <row r="1948" spans="1:11" x14ac:dyDescent="0.2">
      <c r="A1948" s="1" t="str">
        <f>IF(B1948="","",B1948&amp;"|"&amp;COUNTIF(INDEX($B:$B,5):B1948,B1948))</f>
        <v/>
      </c>
      <c r="B1948" s="20"/>
      <c r="C1948" s="20"/>
      <c r="D1948" s="21" t="str">
        <f>IF(C1948="","",IFERROR(INDEX(Deviz!$C$5:$C$204,MATCH(C1948,Deviz!$B$5:$B$204,0)),""))</f>
        <v/>
      </c>
      <c r="E1948" s="22" t="str">
        <f>IF(C1948="","",IFERROR(INDEX(Deviz!$D$5:$D$204,MATCH(C1948,Deviz!$B$5:$B$204,0)),""))</f>
        <v/>
      </c>
      <c r="F1948" s="23" t="str">
        <f>IF(C1948="","",IFERROR(INDEX(Deviz!$F$5:$F$204,MATCH(C1948,Deviz!$B$5:$B$204,0)),""))</f>
        <v/>
      </c>
      <c r="G1948" s="24"/>
      <c r="H1948" s="23" t="str">
        <f t="shared" si="30"/>
        <v/>
      </c>
      <c r="I1948" s="20"/>
      <c r="J1948" s="25"/>
      <c r="K1948" s="26" t="str">
        <f>IF(B1948="","",TRIM(IF(AND(C1948&lt;&gt;"",D1948=""),"Cod inexistent în deviz. ","")&amp;IF(N(G1948)&lt;=0,"Lipsește cantitatea. ","")&amp;IF(I1948&lt;&gt;"Da","Neconfirmat de beneficiar. ","")&amp;IF(AND(C1948&lt;&gt;"",D1948&lt;&gt;""),IF(AND(INDEX(Deviz!$H$5:$H$204,MATCH(C1948,Deviz!$B$5:$B$204,0))="Suplimentar",INDEX(Deviz!$I$5:$I$204,MATCH(C1948,Deviz!$B$5:$B$204,0))&lt;&gt;"Da"),"Suplimentar neaprobat. ",""),"")))</f>
        <v/>
      </c>
    </row>
    <row r="1949" spans="1:11" x14ac:dyDescent="0.2">
      <c r="A1949" s="1" t="str">
        <f>IF(B1949="","",B1949&amp;"|"&amp;COUNTIF(INDEX($B:$B,5):B1949,B1949))</f>
        <v/>
      </c>
      <c r="B1949" s="20"/>
      <c r="C1949" s="20"/>
      <c r="D1949" s="21" t="str">
        <f>IF(C1949="","",IFERROR(INDEX(Deviz!$C$5:$C$204,MATCH(C1949,Deviz!$B$5:$B$204,0)),""))</f>
        <v/>
      </c>
      <c r="E1949" s="22" t="str">
        <f>IF(C1949="","",IFERROR(INDEX(Deviz!$D$5:$D$204,MATCH(C1949,Deviz!$B$5:$B$204,0)),""))</f>
        <v/>
      </c>
      <c r="F1949" s="23" t="str">
        <f>IF(C1949="","",IFERROR(INDEX(Deviz!$F$5:$F$204,MATCH(C1949,Deviz!$B$5:$B$204,0)),""))</f>
        <v/>
      </c>
      <c r="G1949" s="24"/>
      <c r="H1949" s="23" t="str">
        <f t="shared" si="30"/>
        <v/>
      </c>
      <c r="I1949" s="20"/>
      <c r="J1949" s="25"/>
      <c r="K1949" s="26" t="str">
        <f>IF(B1949="","",TRIM(IF(AND(C1949&lt;&gt;"",D1949=""),"Cod inexistent în deviz. ","")&amp;IF(N(G1949)&lt;=0,"Lipsește cantitatea. ","")&amp;IF(I1949&lt;&gt;"Da","Neconfirmat de beneficiar. ","")&amp;IF(AND(C1949&lt;&gt;"",D1949&lt;&gt;""),IF(AND(INDEX(Deviz!$H$5:$H$204,MATCH(C1949,Deviz!$B$5:$B$204,0))="Suplimentar",INDEX(Deviz!$I$5:$I$204,MATCH(C1949,Deviz!$B$5:$B$204,0))&lt;&gt;"Da"),"Suplimentar neaprobat. ",""),"")))</f>
        <v/>
      </c>
    </row>
    <row r="1950" spans="1:11" x14ac:dyDescent="0.2">
      <c r="A1950" s="1" t="str">
        <f>IF(B1950="","",B1950&amp;"|"&amp;COUNTIF(INDEX($B:$B,5):B1950,B1950))</f>
        <v/>
      </c>
      <c r="B1950" s="20"/>
      <c r="C1950" s="20"/>
      <c r="D1950" s="21" t="str">
        <f>IF(C1950="","",IFERROR(INDEX(Deviz!$C$5:$C$204,MATCH(C1950,Deviz!$B$5:$B$204,0)),""))</f>
        <v/>
      </c>
      <c r="E1950" s="22" t="str">
        <f>IF(C1950="","",IFERROR(INDEX(Deviz!$D$5:$D$204,MATCH(C1950,Deviz!$B$5:$B$204,0)),""))</f>
        <v/>
      </c>
      <c r="F1950" s="23" t="str">
        <f>IF(C1950="","",IFERROR(INDEX(Deviz!$F$5:$F$204,MATCH(C1950,Deviz!$B$5:$B$204,0)),""))</f>
        <v/>
      </c>
      <c r="G1950" s="24"/>
      <c r="H1950" s="23" t="str">
        <f t="shared" si="30"/>
        <v/>
      </c>
      <c r="I1950" s="20"/>
      <c r="J1950" s="25"/>
      <c r="K1950" s="26" t="str">
        <f>IF(B1950="","",TRIM(IF(AND(C1950&lt;&gt;"",D1950=""),"Cod inexistent în deviz. ","")&amp;IF(N(G1950)&lt;=0,"Lipsește cantitatea. ","")&amp;IF(I1950&lt;&gt;"Da","Neconfirmat de beneficiar. ","")&amp;IF(AND(C1950&lt;&gt;"",D1950&lt;&gt;""),IF(AND(INDEX(Deviz!$H$5:$H$204,MATCH(C1950,Deviz!$B$5:$B$204,0))="Suplimentar",INDEX(Deviz!$I$5:$I$204,MATCH(C1950,Deviz!$B$5:$B$204,0))&lt;&gt;"Da"),"Suplimentar neaprobat. ",""),"")))</f>
        <v/>
      </c>
    </row>
    <row r="1951" spans="1:11" x14ac:dyDescent="0.2">
      <c r="A1951" s="1" t="str">
        <f>IF(B1951="","",B1951&amp;"|"&amp;COUNTIF(INDEX($B:$B,5):B1951,B1951))</f>
        <v/>
      </c>
      <c r="B1951" s="20"/>
      <c r="C1951" s="20"/>
      <c r="D1951" s="21" t="str">
        <f>IF(C1951="","",IFERROR(INDEX(Deviz!$C$5:$C$204,MATCH(C1951,Deviz!$B$5:$B$204,0)),""))</f>
        <v/>
      </c>
      <c r="E1951" s="22" t="str">
        <f>IF(C1951="","",IFERROR(INDEX(Deviz!$D$5:$D$204,MATCH(C1951,Deviz!$B$5:$B$204,0)),""))</f>
        <v/>
      </c>
      <c r="F1951" s="23" t="str">
        <f>IF(C1951="","",IFERROR(INDEX(Deviz!$F$5:$F$204,MATCH(C1951,Deviz!$B$5:$B$204,0)),""))</f>
        <v/>
      </c>
      <c r="G1951" s="24"/>
      <c r="H1951" s="23" t="str">
        <f t="shared" si="30"/>
        <v/>
      </c>
      <c r="I1951" s="20"/>
      <c r="J1951" s="25"/>
      <c r="K1951" s="26" t="str">
        <f>IF(B1951="","",TRIM(IF(AND(C1951&lt;&gt;"",D1951=""),"Cod inexistent în deviz. ","")&amp;IF(N(G1951)&lt;=0,"Lipsește cantitatea. ","")&amp;IF(I1951&lt;&gt;"Da","Neconfirmat de beneficiar. ","")&amp;IF(AND(C1951&lt;&gt;"",D1951&lt;&gt;""),IF(AND(INDEX(Deviz!$H$5:$H$204,MATCH(C1951,Deviz!$B$5:$B$204,0))="Suplimentar",INDEX(Deviz!$I$5:$I$204,MATCH(C1951,Deviz!$B$5:$B$204,0))&lt;&gt;"Da"),"Suplimentar neaprobat. ",""),"")))</f>
        <v/>
      </c>
    </row>
    <row r="1952" spans="1:11" x14ac:dyDescent="0.2">
      <c r="A1952" s="1" t="str">
        <f>IF(B1952="","",B1952&amp;"|"&amp;COUNTIF(INDEX($B:$B,5):B1952,B1952))</f>
        <v/>
      </c>
      <c r="B1952" s="20"/>
      <c r="C1952" s="20"/>
      <c r="D1952" s="21" t="str">
        <f>IF(C1952="","",IFERROR(INDEX(Deviz!$C$5:$C$204,MATCH(C1952,Deviz!$B$5:$B$204,0)),""))</f>
        <v/>
      </c>
      <c r="E1952" s="22" t="str">
        <f>IF(C1952="","",IFERROR(INDEX(Deviz!$D$5:$D$204,MATCH(C1952,Deviz!$B$5:$B$204,0)),""))</f>
        <v/>
      </c>
      <c r="F1952" s="23" t="str">
        <f>IF(C1952="","",IFERROR(INDEX(Deviz!$F$5:$F$204,MATCH(C1952,Deviz!$B$5:$B$204,0)),""))</f>
        <v/>
      </c>
      <c r="G1952" s="24"/>
      <c r="H1952" s="23" t="str">
        <f t="shared" si="30"/>
        <v/>
      </c>
      <c r="I1952" s="20"/>
      <c r="J1952" s="25"/>
      <c r="K1952" s="26" t="str">
        <f>IF(B1952="","",TRIM(IF(AND(C1952&lt;&gt;"",D1952=""),"Cod inexistent în deviz. ","")&amp;IF(N(G1952)&lt;=0,"Lipsește cantitatea. ","")&amp;IF(I1952&lt;&gt;"Da","Neconfirmat de beneficiar. ","")&amp;IF(AND(C1952&lt;&gt;"",D1952&lt;&gt;""),IF(AND(INDEX(Deviz!$H$5:$H$204,MATCH(C1952,Deviz!$B$5:$B$204,0))="Suplimentar",INDEX(Deviz!$I$5:$I$204,MATCH(C1952,Deviz!$B$5:$B$204,0))&lt;&gt;"Da"),"Suplimentar neaprobat. ",""),"")))</f>
        <v/>
      </c>
    </row>
    <row r="1953" spans="1:11" x14ac:dyDescent="0.2">
      <c r="A1953" s="1" t="str">
        <f>IF(B1953="","",B1953&amp;"|"&amp;COUNTIF(INDEX($B:$B,5):B1953,B1953))</f>
        <v/>
      </c>
      <c r="B1953" s="20"/>
      <c r="C1953" s="20"/>
      <c r="D1953" s="21" t="str">
        <f>IF(C1953="","",IFERROR(INDEX(Deviz!$C$5:$C$204,MATCH(C1953,Deviz!$B$5:$B$204,0)),""))</f>
        <v/>
      </c>
      <c r="E1953" s="22" t="str">
        <f>IF(C1953="","",IFERROR(INDEX(Deviz!$D$5:$D$204,MATCH(C1953,Deviz!$B$5:$B$204,0)),""))</f>
        <v/>
      </c>
      <c r="F1953" s="23" t="str">
        <f>IF(C1953="","",IFERROR(INDEX(Deviz!$F$5:$F$204,MATCH(C1953,Deviz!$B$5:$B$204,0)),""))</f>
        <v/>
      </c>
      <c r="G1953" s="24"/>
      <c r="H1953" s="23" t="str">
        <f t="shared" si="30"/>
        <v/>
      </c>
      <c r="I1953" s="20"/>
      <c r="J1953" s="25"/>
      <c r="K1953" s="26" t="str">
        <f>IF(B1953="","",TRIM(IF(AND(C1953&lt;&gt;"",D1953=""),"Cod inexistent în deviz. ","")&amp;IF(N(G1953)&lt;=0,"Lipsește cantitatea. ","")&amp;IF(I1953&lt;&gt;"Da","Neconfirmat de beneficiar. ","")&amp;IF(AND(C1953&lt;&gt;"",D1953&lt;&gt;""),IF(AND(INDEX(Deviz!$H$5:$H$204,MATCH(C1953,Deviz!$B$5:$B$204,0))="Suplimentar",INDEX(Deviz!$I$5:$I$204,MATCH(C1953,Deviz!$B$5:$B$204,0))&lt;&gt;"Da"),"Suplimentar neaprobat. ",""),"")))</f>
        <v/>
      </c>
    </row>
    <row r="1954" spans="1:11" x14ac:dyDescent="0.2">
      <c r="A1954" s="1" t="str">
        <f>IF(B1954="","",B1954&amp;"|"&amp;COUNTIF(INDEX($B:$B,5):B1954,B1954))</f>
        <v/>
      </c>
      <c r="B1954" s="20"/>
      <c r="C1954" s="20"/>
      <c r="D1954" s="21" t="str">
        <f>IF(C1954="","",IFERROR(INDEX(Deviz!$C$5:$C$204,MATCH(C1954,Deviz!$B$5:$B$204,0)),""))</f>
        <v/>
      </c>
      <c r="E1954" s="22" t="str">
        <f>IF(C1954="","",IFERROR(INDEX(Deviz!$D$5:$D$204,MATCH(C1954,Deviz!$B$5:$B$204,0)),""))</f>
        <v/>
      </c>
      <c r="F1954" s="23" t="str">
        <f>IF(C1954="","",IFERROR(INDEX(Deviz!$F$5:$F$204,MATCH(C1954,Deviz!$B$5:$B$204,0)),""))</f>
        <v/>
      </c>
      <c r="G1954" s="24"/>
      <c r="H1954" s="23" t="str">
        <f t="shared" si="30"/>
        <v/>
      </c>
      <c r="I1954" s="20"/>
      <c r="J1954" s="25"/>
      <c r="K1954" s="26" t="str">
        <f>IF(B1954="","",TRIM(IF(AND(C1954&lt;&gt;"",D1954=""),"Cod inexistent în deviz. ","")&amp;IF(N(G1954)&lt;=0,"Lipsește cantitatea. ","")&amp;IF(I1954&lt;&gt;"Da","Neconfirmat de beneficiar. ","")&amp;IF(AND(C1954&lt;&gt;"",D1954&lt;&gt;""),IF(AND(INDEX(Deviz!$H$5:$H$204,MATCH(C1954,Deviz!$B$5:$B$204,0))="Suplimentar",INDEX(Deviz!$I$5:$I$204,MATCH(C1954,Deviz!$B$5:$B$204,0))&lt;&gt;"Da"),"Suplimentar neaprobat. ",""),"")))</f>
        <v/>
      </c>
    </row>
    <row r="1955" spans="1:11" x14ac:dyDescent="0.2">
      <c r="A1955" s="1" t="str">
        <f>IF(B1955="","",B1955&amp;"|"&amp;COUNTIF(INDEX($B:$B,5):B1955,B1955))</f>
        <v/>
      </c>
      <c r="B1955" s="20"/>
      <c r="C1955" s="20"/>
      <c r="D1955" s="21" t="str">
        <f>IF(C1955="","",IFERROR(INDEX(Deviz!$C$5:$C$204,MATCH(C1955,Deviz!$B$5:$B$204,0)),""))</f>
        <v/>
      </c>
      <c r="E1955" s="22" t="str">
        <f>IF(C1955="","",IFERROR(INDEX(Deviz!$D$5:$D$204,MATCH(C1955,Deviz!$B$5:$B$204,0)),""))</f>
        <v/>
      </c>
      <c r="F1955" s="23" t="str">
        <f>IF(C1955="","",IFERROR(INDEX(Deviz!$F$5:$F$204,MATCH(C1955,Deviz!$B$5:$B$204,0)),""))</f>
        <v/>
      </c>
      <c r="G1955" s="24"/>
      <c r="H1955" s="23" t="str">
        <f t="shared" si="30"/>
        <v/>
      </c>
      <c r="I1955" s="20"/>
      <c r="J1955" s="25"/>
      <c r="K1955" s="26" t="str">
        <f>IF(B1955="","",TRIM(IF(AND(C1955&lt;&gt;"",D1955=""),"Cod inexistent în deviz. ","")&amp;IF(N(G1955)&lt;=0,"Lipsește cantitatea. ","")&amp;IF(I1955&lt;&gt;"Da","Neconfirmat de beneficiar. ","")&amp;IF(AND(C1955&lt;&gt;"",D1955&lt;&gt;""),IF(AND(INDEX(Deviz!$H$5:$H$204,MATCH(C1955,Deviz!$B$5:$B$204,0))="Suplimentar",INDEX(Deviz!$I$5:$I$204,MATCH(C1955,Deviz!$B$5:$B$204,0))&lt;&gt;"Da"),"Suplimentar neaprobat. ",""),"")))</f>
        <v/>
      </c>
    </row>
    <row r="1956" spans="1:11" x14ac:dyDescent="0.2">
      <c r="A1956" s="1" t="str">
        <f>IF(B1956="","",B1956&amp;"|"&amp;COUNTIF(INDEX($B:$B,5):B1956,B1956))</f>
        <v/>
      </c>
      <c r="B1956" s="20"/>
      <c r="C1956" s="20"/>
      <c r="D1956" s="21" t="str">
        <f>IF(C1956="","",IFERROR(INDEX(Deviz!$C$5:$C$204,MATCH(C1956,Deviz!$B$5:$B$204,0)),""))</f>
        <v/>
      </c>
      <c r="E1956" s="22" t="str">
        <f>IF(C1956="","",IFERROR(INDEX(Deviz!$D$5:$D$204,MATCH(C1956,Deviz!$B$5:$B$204,0)),""))</f>
        <v/>
      </c>
      <c r="F1956" s="23" t="str">
        <f>IF(C1956="","",IFERROR(INDEX(Deviz!$F$5:$F$204,MATCH(C1956,Deviz!$B$5:$B$204,0)),""))</f>
        <v/>
      </c>
      <c r="G1956" s="24"/>
      <c r="H1956" s="23" t="str">
        <f t="shared" si="30"/>
        <v/>
      </c>
      <c r="I1956" s="20"/>
      <c r="J1956" s="25"/>
      <c r="K1956" s="26" t="str">
        <f>IF(B1956="","",TRIM(IF(AND(C1956&lt;&gt;"",D1956=""),"Cod inexistent în deviz. ","")&amp;IF(N(G1956)&lt;=0,"Lipsește cantitatea. ","")&amp;IF(I1956&lt;&gt;"Da","Neconfirmat de beneficiar. ","")&amp;IF(AND(C1956&lt;&gt;"",D1956&lt;&gt;""),IF(AND(INDEX(Deviz!$H$5:$H$204,MATCH(C1956,Deviz!$B$5:$B$204,0))="Suplimentar",INDEX(Deviz!$I$5:$I$204,MATCH(C1956,Deviz!$B$5:$B$204,0))&lt;&gt;"Da"),"Suplimentar neaprobat. ",""),"")))</f>
        <v/>
      </c>
    </row>
    <row r="1957" spans="1:11" x14ac:dyDescent="0.2">
      <c r="A1957" s="1" t="str">
        <f>IF(B1957="","",B1957&amp;"|"&amp;COUNTIF(INDEX($B:$B,5):B1957,B1957))</f>
        <v/>
      </c>
      <c r="B1957" s="20"/>
      <c r="C1957" s="20"/>
      <c r="D1957" s="21" t="str">
        <f>IF(C1957="","",IFERROR(INDEX(Deviz!$C$5:$C$204,MATCH(C1957,Deviz!$B$5:$B$204,0)),""))</f>
        <v/>
      </c>
      <c r="E1957" s="22" t="str">
        <f>IF(C1957="","",IFERROR(INDEX(Deviz!$D$5:$D$204,MATCH(C1957,Deviz!$B$5:$B$204,0)),""))</f>
        <v/>
      </c>
      <c r="F1957" s="23" t="str">
        <f>IF(C1957="","",IFERROR(INDEX(Deviz!$F$5:$F$204,MATCH(C1957,Deviz!$B$5:$B$204,0)),""))</f>
        <v/>
      </c>
      <c r="G1957" s="24"/>
      <c r="H1957" s="23" t="str">
        <f t="shared" si="30"/>
        <v/>
      </c>
      <c r="I1957" s="20"/>
      <c r="J1957" s="25"/>
      <c r="K1957" s="26" t="str">
        <f>IF(B1957="","",TRIM(IF(AND(C1957&lt;&gt;"",D1957=""),"Cod inexistent în deviz. ","")&amp;IF(N(G1957)&lt;=0,"Lipsește cantitatea. ","")&amp;IF(I1957&lt;&gt;"Da","Neconfirmat de beneficiar. ","")&amp;IF(AND(C1957&lt;&gt;"",D1957&lt;&gt;""),IF(AND(INDEX(Deviz!$H$5:$H$204,MATCH(C1957,Deviz!$B$5:$B$204,0))="Suplimentar",INDEX(Deviz!$I$5:$I$204,MATCH(C1957,Deviz!$B$5:$B$204,0))&lt;&gt;"Da"),"Suplimentar neaprobat. ",""),"")))</f>
        <v/>
      </c>
    </row>
    <row r="1958" spans="1:11" x14ac:dyDescent="0.2">
      <c r="A1958" s="1" t="str">
        <f>IF(B1958="","",B1958&amp;"|"&amp;COUNTIF(INDEX($B:$B,5):B1958,B1958))</f>
        <v/>
      </c>
      <c r="B1958" s="20"/>
      <c r="C1958" s="20"/>
      <c r="D1958" s="21" t="str">
        <f>IF(C1958="","",IFERROR(INDEX(Deviz!$C$5:$C$204,MATCH(C1958,Deviz!$B$5:$B$204,0)),""))</f>
        <v/>
      </c>
      <c r="E1958" s="22" t="str">
        <f>IF(C1958="","",IFERROR(INDEX(Deviz!$D$5:$D$204,MATCH(C1958,Deviz!$B$5:$B$204,0)),""))</f>
        <v/>
      </c>
      <c r="F1958" s="23" t="str">
        <f>IF(C1958="","",IFERROR(INDEX(Deviz!$F$5:$F$204,MATCH(C1958,Deviz!$B$5:$B$204,0)),""))</f>
        <v/>
      </c>
      <c r="G1958" s="24"/>
      <c r="H1958" s="23" t="str">
        <f t="shared" si="30"/>
        <v/>
      </c>
      <c r="I1958" s="20"/>
      <c r="J1958" s="25"/>
      <c r="K1958" s="26" t="str">
        <f>IF(B1958="","",TRIM(IF(AND(C1958&lt;&gt;"",D1958=""),"Cod inexistent în deviz. ","")&amp;IF(N(G1958)&lt;=0,"Lipsește cantitatea. ","")&amp;IF(I1958&lt;&gt;"Da","Neconfirmat de beneficiar. ","")&amp;IF(AND(C1958&lt;&gt;"",D1958&lt;&gt;""),IF(AND(INDEX(Deviz!$H$5:$H$204,MATCH(C1958,Deviz!$B$5:$B$204,0))="Suplimentar",INDEX(Deviz!$I$5:$I$204,MATCH(C1958,Deviz!$B$5:$B$204,0))&lt;&gt;"Da"),"Suplimentar neaprobat. ",""),"")))</f>
        <v/>
      </c>
    </row>
    <row r="1959" spans="1:11" x14ac:dyDescent="0.2">
      <c r="A1959" s="1" t="str">
        <f>IF(B1959="","",B1959&amp;"|"&amp;COUNTIF(INDEX($B:$B,5):B1959,B1959))</f>
        <v/>
      </c>
      <c r="B1959" s="20"/>
      <c r="C1959" s="20"/>
      <c r="D1959" s="21" t="str">
        <f>IF(C1959="","",IFERROR(INDEX(Deviz!$C$5:$C$204,MATCH(C1959,Deviz!$B$5:$B$204,0)),""))</f>
        <v/>
      </c>
      <c r="E1959" s="22" t="str">
        <f>IF(C1959="","",IFERROR(INDEX(Deviz!$D$5:$D$204,MATCH(C1959,Deviz!$B$5:$B$204,0)),""))</f>
        <v/>
      </c>
      <c r="F1959" s="23" t="str">
        <f>IF(C1959="","",IFERROR(INDEX(Deviz!$F$5:$F$204,MATCH(C1959,Deviz!$B$5:$B$204,0)),""))</f>
        <v/>
      </c>
      <c r="G1959" s="24"/>
      <c r="H1959" s="23" t="str">
        <f t="shared" si="30"/>
        <v/>
      </c>
      <c r="I1959" s="20"/>
      <c r="J1959" s="25"/>
      <c r="K1959" s="26" t="str">
        <f>IF(B1959="","",TRIM(IF(AND(C1959&lt;&gt;"",D1959=""),"Cod inexistent în deviz. ","")&amp;IF(N(G1959)&lt;=0,"Lipsește cantitatea. ","")&amp;IF(I1959&lt;&gt;"Da","Neconfirmat de beneficiar. ","")&amp;IF(AND(C1959&lt;&gt;"",D1959&lt;&gt;""),IF(AND(INDEX(Deviz!$H$5:$H$204,MATCH(C1959,Deviz!$B$5:$B$204,0))="Suplimentar",INDEX(Deviz!$I$5:$I$204,MATCH(C1959,Deviz!$B$5:$B$204,0))&lt;&gt;"Da"),"Suplimentar neaprobat. ",""),"")))</f>
        <v/>
      </c>
    </row>
    <row r="1960" spans="1:11" x14ac:dyDescent="0.2">
      <c r="A1960" s="1" t="str">
        <f>IF(B1960="","",B1960&amp;"|"&amp;COUNTIF(INDEX($B:$B,5):B1960,B1960))</f>
        <v/>
      </c>
      <c r="B1960" s="20"/>
      <c r="C1960" s="20"/>
      <c r="D1960" s="21" t="str">
        <f>IF(C1960="","",IFERROR(INDEX(Deviz!$C$5:$C$204,MATCH(C1960,Deviz!$B$5:$B$204,0)),""))</f>
        <v/>
      </c>
      <c r="E1960" s="22" t="str">
        <f>IF(C1960="","",IFERROR(INDEX(Deviz!$D$5:$D$204,MATCH(C1960,Deviz!$B$5:$B$204,0)),""))</f>
        <v/>
      </c>
      <c r="F1960" s="23" t="str">
        <f>IF(C1960="","",IFERROR(INDEX(Deviz!$F$5:$F$204,MATCH(C1960,Deviz!$B$5:$B$204,0)),""))</f>
        <v/>
      </c>
      <c r="G1960" s="24"/>
      <c r="H1960" s="23" t="str">
        <f t="shared" si="30"/>
        <v/>
      </c>
      <c r="I1960" s="20"/>
      <c r="J1960" s="25"/>
      <c r="K1960" s="26" t="str">
        <f>IF(B1960="","",TRIM(IF(AND(C1960&lt;&gt;"",D1960=""),"Cod inexistent în deviz. ","")&amp;IF(N(G1960)&lt;=0,"Lipsește cantitatea. ","")&amp;IF(I1960&lt;&gt;"Da","Neconfirmat de beneficiar. ","")&amp;IF(AND(C1960&lt;&gt;"",D1960&lt;&gt;""),IF(AND(INDEX(Deviz!$H$5:$H$204,MATCH(C1960,Deviz!$B$5:$B$204,0))="Suplimentar",INDEX(Deviz!$I$5:$I$204,MATCH(C1960,Deviz!$B$5:$B$204,0))&lt;&gt;"Da"),"Suplimentar neaprobat. ",""),"")))</f>
        <v/>
      </c>
    </row>
    <row r="1961" spans="1:11" x14ac:dyDescent="0.2">
      <c r="A1961" s="1" t="str">
        <f>IF(B1961="","",B1961&amp;"|"&amp;COUNTIF(INDEX($B:$B,5):B1961,B1961))</f>
        <v/>
      </c>
      <c r="B1961" s="20"/>
      <c r="C1961" s="20"/>
      <c r="D1961" s="21" t="str">
        <f>IF(C1961="","",IFERROR(INDEX(Deviz!$C$5:$C$204,MATCH(C1961,Deviz!$B$5:$B$204,0)),""))</f>
        <v/>
      </c>
      <c r="E1961" s="22" t="str">
        <f>IF(C1961="","",IFERROR(INDEX(Deviz!$D$5:$D$204,MATCH(C1961,Deviz!$B$5:$B$204,0)),""))</f>
        <v/>
      </c>
      <c r="F1961" s="23" t="str">
        <f>IF(C1961="","",IFERROR(INDEX(Deviz!$F$5:$F$204,MATCH(C1961,Deviz!$B$5:$B$204,0)),""))</f>
        <v/>
      </c>
      <c r="G1961" s="24"/>
      <c r="H1961" s="23" t="str">
        <f t="shared" si="30"/>
        <v/>
      </c>
      <c r="I1961" s="20"/>
      <c r="J1961" s="25"/>
      <c r="K1961" s="26" t="str">
        <f>IF(B1961="","",TRIM(IF(AND(C1961&lt;&gt;"",D1961=""),"Cod inexistent în deviz. ","")&amp;IF(N(G1961)&lt;=0,"Lipsește cantitatea. ","")&amp;IF(I1961&lt;&gt;"Da","Neconfirmat de beneficiar. ","")&amp;IF(AND(C1961&lt;&gt;"",D1961&lt;&gt;""),IF(AND(INDEX(Deviz!$H$5:$H$204,MATCH(C1961,Deviz!$B$5:$B$204,0))="Suplimentar",INDEX(Deviz!$I$5:$I$204,MATCH(C1961,Deviz!$B$5:$B$204,0))&lt;&gt;"Da"),"Suplimentar neaprobat. ",""),"")))</f>
        <v/>
      </c>
    </row>
    <row r="1962" spans="1:11" x14ac:dyDescent="0.2">
      <c r="A1962" s="1" t="str">
        <f>IF(B1962="","",B1962&amp;"|"&amp;COUNTIF(INDEX($B:$B,5):B1962,B1962))</f>
        <v/>
      </c>
      <c r="B1962" s="20"/>
      <c r="C1962" s="20"/>
      <c r="D1962" s="21" t="str">
        <f>IF(C1962="","",IFERROR(INDEX(Deviz!$C$5:$C$204,MATCH(C1962,Deviz!$B$5:$B$204,0)),""))</f>
        <v/>
      </c>
      <c r="E1962" s="22" t="str">
        <f>IF(C1962="","",IFERROR(INDEX(Deviz!$D$5:$D$204,MATCH(C1962,Deviz!$B$5:$B$204,0)),""))</f>
        <v/>
      </c>
      <c r="F1962" s="23" t="str">
        <f>IF(C1962="","",IFERROR(INDEX(Deviz!$F$5:$F$204,MATCH(C1962,Deviz!$B$5:$B$204,0)),""))</f>
        <v/>
      </c>
      <c r="G1962" s="24"/>
      <c r="H1962" s="23" t="str">
        <f t="shared" si="30"/>
        <v/>
      </c>
      <c r="I1962" s="20"/>
      <c r="J1962" s="25"/>
      <c r="K1962" s="26" t="str">
        <f>IF(B1962="","",TRIM(IF(AND(C1962&lt;&gt;"",D1962=""),"Cod inexistent în deviz. ","")&amp;IF(N(G1962)&lt;=0,"Lipsește cantitatea. ","")&amp;IF(I1962&lt;&gt;"Da","Neconfirmat de beneficiar. ","")&amp;IF(AND(C1962&lt;&gt;"",D1962&lt;&gt;""),IF(AND(INDEX(Deviz!$H$5:$H$204,MATCH(C1962,Deviz!$B$5:$B$204,0))="Suplimentar",INDEX(Deviz!$I$5:$I$204,MATCH(C1962,Deviz!$B$5:$B$204,0))&lt;&gt;"Da"),"Suplimentar neaprobat. ",""),"")))</f>
        <v/>
      </c>
    </row>
    <row r="1963" spans="1:11" x14ac:dyDescent="0.2">
      <c r="A1963" s="1" t="str">
        <f>IF(B1963="","",B1963&amp;"|"&amp;COUNTIF(INDEX($B:$B,5):B1963,B1963))</f>
        <v/>
      </c>
      <c r="B1963" s="20"/>
      <c r="C1963" s="20"/>
      <c r="D1963" s="21" t="str">
        <f>IF(C1963="","",IFERROR(INDEX(Deviz!$C$5:$C$204,MATCH(C1963,Deviz!$B$5:$B$204,0)),""))</f>
        <v/>
      </c>
      <c r="E1963" s="22" t="str">
        <f>IF(C1963="","",IFERROR(INDEX(Deviz!$D$5:$D$204,MATCH(C1963,Deviz!$B$5:$B$204,0)),""))</f>
        <v/>
      </c>
      <c r="F1963" s="23" t="str">
        <f>IF(C1963="","",IFERROR(INDEX(Deviz!$F$5:$F$204,MATCH(C1963,Deviz!$B$5:$B$204,0)),""))</f>
        <v/>
      </c>
      <c r="G1963" s="24"/>
      <c r="H1963" s="23" t="str">
        <f t="shared" si="30"/>
        <v/>
      </c>
      <c r="I1963" s="20"/>
      <c r="J1963" s="25"/>
      <c r="K1963" s="26" t="str">
        <f>IF(B1963="","",TRIM(IF(AND(C1963&lt;&gt;"",D1963=""),"Cod inexistent în deviz. ","")&amp;IF(N(G1963)&lt;=0,"Lipsește cantitatea. ","")&amp;IF(I1963&lt;&gt;"Da","Neconfirmat de beneficiar. ","")&amp;IF(AND(C1963&lt;&gt;"",D1963&lt;&gt;""),IF(AND(INDEX(Deviz!$H$5:$H$204,MATCH(C1963,Deviz!$B$5:$B$204,0))="Suplimentar",INDEX(Deviz!$I$5:$I$204,MATCH(C1963,Deviz!$B$5:$B$204,0))&lt;&gt;"Da"),"Suplimentar neaprobat. ",""),"")))</f>
        <v/>
      </c>
    </row>
    <row r="1964" spans="1:11" x14ac:dyDescent="0.2">
      <c r="A1964" s="1" t="str">
        <f>IF(B1964="","",B1964&amp;"|"&amp;COUNTIF(INDEX($B:$B,5):B1964,B1964))</f>
        <v/>
      </c>
      <c r="B1964" s="20"/>
      <c r="C1964" s="20"/>
      <c r="D1964" s="21" t="str">
        <f>IF(C1964="","",IFERROR(INDEX(Deviz!$C$5:$C$204,MATCH(C1964,Deviz!$B$5:$B$204,0)),""))</f>
        <v/>
      </c>
      <c r="E1964" s="22" t="str">
        <f>IF(C1964="","",IFERROR(INDEX(Deviz!$D$5:$D$204,MATCH(C1964,Deviz!$B$5:$B$204,0)),""))</f>
        <v/>
      </c>
      <c r="F1964" s="23" t="str">
        <f>IF(C1964="","",IFERROR(INDEX(Deviz!$F$5:$F$204,MATCH(C1964,Deviz!$B$5:$B$204,0)),""))</f>
        <v/>
      </c>
      <c r="G1964" s="24"/>
      <c r="H1964" s="23" t="str">
        <f t="shared" si="30"/>
        <v/>
      </c>
      <c r="I1964" s="20"/>
      <c r="J1964" s="25"/>
      <c r="K1964" s="26" t="str">
        <f>IF(B1964="","",TRIM(IF(AND(C1964&lt;&gt;"",D1964=""),"Cod inexistent în deviz. ","")&amp;IF(N(G1964)&lt;=0,"Lipsește cantitatea. ","")&amp;IF(I1964&lt;&gt;"Da","Neconfirmat de beneficiar. ","")&amp;IF(AND(C1964&lt;&gt;"",D1964&lt;&gt;""),IF(AND(INDEX(Deviz!$H$5:$H$204,MATCH(C1964,Deviz!$B$5:$B$204,0))="Suplimentar",INDEX(Deviz!$I$5:$I$204,MATCH(C1964,Deviz!$B$5:$B$204,0))&lt;&gt;"Da"),"Suplimentar neaprobat. ",""),"")))</f>
        <v/>
      </c>
    </row>
    <row r="1965" spans="1:11" x14ac:dyDescent="0.2">
      <c r="A1965" s="1" t="str">
        <f>IF(B1965="","",B1965&amp;"|"&amp;COUNTIF(INDEX($B:$B,5):B1965,B1965))</f>
        <v/>
      </c>
      <c r="B1965" s="20"/>
      <c r="C1965" s="20"/>
      <c r="D1965" s="21" t="str">
        <f>IF(C1965="","",IFERROR(INDEX(Deviz!$C$5:$C$204,MATCH(C1965,Deviz!$B$5:$B$204,0)),""))</f>
        <v/>
      </c>
      <c r="E1965" s="22" t="str">
        <f>IF(C1965="","",IFERROR(INDEX(Deviz!$D$5:$D$204,MATCH(C1965,Deviz!$B$5:$B$204,0)),""))</f>
        <v/>
      </c>
      <c r="F1965" s="23" t="str">
        <f>IF(C1965="","",IFERROR(INDEX(Deviz!$F$5:$F$204,MATCH(C1965,Deviz!$B$5:$B$204,0)),""))</f>
        <v/>
      </c>
      <c r="G1965" s="24"/>
      <c r="H1965" s="23" t="str">
        <f t="shared" si="30"/>
        <v/>
      </c>
      <c r="I1965" s="20"/>
      <c r="J1965" s="25"/>
      <c r="K1965" s="26" t="str">
        <f>IF(B1965="","",TRIM(IF(AND(C1965&lt;&gt;"",D1965=""),"Cod inexistent în deviz. ","")&amp;IF(N(G1965)&lt;=0,"Lipsește cantitatea. ","")&amp;IF(I1965&lt;&gt;"Da","Neconfirmat de beneficiar. ","")&amp;IF(AND(C1965&lt;&gt;"",D1965&lt;&gt;""),IF(AND(INDEX(Deviz!$H$5:$H$204,MATCH(C1965,Deviz!$B$5:$B$204,0))="Suplimentar",INDEX(Deviz!$I$5:$I$204,MATCH(C1965,Deviz!$B$5:$B$204,0))&lt;&gt;"Da"),"Suplimentar neaprobat. ",""),"")))</f>
        <v/>
      </c>
    </row>
    <row r="1966" spans="1:11" x14ac:dyDescent="0.2">
      <c r="A1966" s="1" t="str">
        <f>IF(B1966="","",B1966&amp;"|"&amp;COUNTIF(INDEX($B:$B,5):B1966,B1966))</f>
        <v/>
      </c>
      <c r="B1966" s="20"/>
      <c r="C1966" s="20"/>
      <c r="D1966" s="21" t="str">
        <f>IF(C1966="","",IFERROR(INDEX(Deviz!$C$5:$C$204,MATCH(C1966,Deviz!$B$5:$B$204,0)),""))</f>
        <v/>
      </c>
      <c r="E1966" s="22" t="str">
        <f>IF(C1966="","",IFERROR(INDEX(Deviz!$D$5:$D$204,MATCH(C1966,Deviz!$B$5:$B$204,0)),""))</f>
        <v/>
      </c>
      <c r="F1966" s="23" t="str">
        <f>IF(C1966="","",IFERROR(INDEX(Deviz!$F$5:$F$204,MATCH(C1966,Deviz!$B$5:$B$204,0)),""))</f>
        <v/>
      </c>
      <c r="G1966" s="24"/>
      <c r="H1966" s="23" t="str">
        <f t="shared" si="30"/>
        <v/>
      </c>
      <c r="I1966" s="20"/>
      <c r="J1966" s="25"/>
      <c r="K1966" s="26" t="str">
        <f>IF(B1966="","",TRIM(IF(AND(C1966&lt;&gt;"",D1966=""),"Cod inexistent în deviz. ","")&amp;IF(N(G1966)&lt;=0,"Lipsește cantitatea. ","")&amp;IF(I1966&lt;&gt;"Da","Neconfirmat de beneficiar. ","")&amp;IF(AND(C1966&lt;&gt;"",D1966&lt;&gt;""),IF(AND(INDEX(Deviz!$H$5:$H$204,MATCH(C1966,Deviz!$B$5:$B$204,0))="Suplimentar",INDEX(Deviz!$I$5:$I$204,MATCH(C1966,Deviz!$B$5:$B$204,0))&lt;&gt;"Da"),"Suplimentar neaprobat. ",""),"")))</f>
        <v/>
      </c>
    </row>
    <row r="1967" spans="1:11" x14ac:dyDescent="0.2">
      <c r="A1967" s="1" t="str">
        <f>IF(B1967="","",B1967&amp;"|"&amp;COUNTIF(INDEX($B:$B,5):B1967,B1967))</f>
        <v/>
      </c>
      <c r="B1967" s="20"/>
      <c r="C1967" s="20"/>
      <c r="D1967" s="21" t="str">
        <f>IF(C1967="","",IFERROR(INDEX(Deviz!$C$5:$C$204,MATCH(C1967,Deviz!$B$5:$B$204,0)),""))</f>
        <v/>
      </c>
      <c r="E1967" s="22" t="str">
        <f>IF(C1967="","",IFERROR(INDEX(Deviz!$D$5:$D$204,MATCH(C1967,Deviz!$B$5:$B$204,0)),""))</f>
        <v/>
      </c>
      <c r="F1967" s="23" t="str">
        <f>IF(C1967="","",IFERROR(INDEX(Deviz!$F$5:$F$204,MATCH(C1967,Deviz!$B$5:$B$204,0)),""))</f>
        <v/>
      </c>
      <c r="G1967" s="24"/>
      <c r="H1967" s="23" t="str">
        <f t="shared" si="30"/>
        <v/>
      </c>
      <c r="I1967" s="20"/>
      <c r="J1967" s="25"/>
      <c r="K1967" s="26" t="str">
        <f>IF(B1967="","",TRIM(IF(AND(C1967&lt;&gt;"",D1967=""),"Cod inexistent în deviz. ","")&amp;IF(N(G1967)&lt;=0,"Lipsește cantitatea. ","")&amp;IF(I1967&lt;&gt;"Da","Neconfirmat de beneficiar. ","")&amp;IF(AND(C1967&lt;&gt;"",D1967&lt;&gt;""),IF(AND(INDEX(Deviz!$H$5:$H$204,MATCH(C1967,Deviz!$B$5:$B$204,0))="Suplimentar",INDEX(Deviz!$I$5:$I$204,MATCH(C1967,Deviz!$B$5:$B$204,0))&lt;&gt;"Da"),"Suplimentar neaprobat. ",""),"")))</f>
        <v/>
      </c>
    </row>
    <row r="1968" spans="1:11" x14ac:dyDescent="0.2">
      <c r="A1968" s="1" t="str">
        <f>IF(B1968="","",B1968&amp;"|"&amp;COUNTIF(INDEX($B:$B,5):B1968,B1968))</f>
        <v/>
      </c>
      <c r="B1968" s="20"/>
      <c r="C1968" s="20"/>
      <c r="D1968" s="21" t="str">
        <f>IF(C1968="","",IFERROR(INDEX(Deviz!$C$5:$C$204,MATCH(C1968,Deviz!$B$5:$B$204,0)),""))</f>
        <v/>
      </c>
      <c r="E1968" s="22" t="str">
        <f>IF(C1968="","",IFERROR(INDEX(Deviz!$D$5:$D$204,MATCH(C1968,Deviz!$B$5:$B$204,0)),""))</f>
        <v/>
      </c>
      <c r="F1968" s="23" t="str">
        <f>IF(C1968="","",IFERROR(INDEX(Deviz!$F$5:$F$204,MATCH(C1968,Deviz!$B$5:$B$204,0)),""))</f>
        <v/>
      </c>
      <c r="G1968" s="24"/>
      <c r="H1968" s="23" t="str">
        <f t="shared" si="30"/>
        <v/>
      </c>
      <c r="I1968" s="20"/>
      <c r="J1968" s="25"/>
      <c r="K1968" s="26" t="str">
        <f>IF(B1968="","",TRIM(IF(AND(C1968&lt;&gt;"",D1968=""),"Cod inexistent în deviz. ","")&amp;IF(N(G1968)&lt;=0,"Lipsește cantitatea. ","")&amp;IF(I1968&lt;&gt;"Da","Neconfirmat de beneficiar. ","")&amp;IF(AND(C1968&lt;&gt;"",D1968&lt;&gt;""),IF(AND(INDEX(Deviz!$H$5:$H$204,MATCH(C1968,Deviz!$B$5:$B$204,0))="Suplimentar",INDEX(Deviz!$I$5:$I$204,MATCH(C1968,Deviz!$B$5:$B$204,0))&lt;&gt;"Da"),"Suplimentar neaprobat. ",""),"")))</f>
        <v/>
      </c>
    </row>
    <row r="1969" spans="1:11" x14ac:dyDescent="0.2">
      <c r="A1969" s="1" t="str">
        <f>IF(B1969="","",B1969&amp;"|"&amp;COUNTIF(INDEX($B:$B,5):B1969,B1969))</f>
        <v/>
      </c>
      <c r="B1969" s="20"/>
      <c r="C1969" s="20"/>
      <c r="D1969" s="21" t="str">
        <f>IF(C1969="","",IFERROR(INDEX(Deviz!$C$5:$C$204,MATCH(C1969,Deviz!$B$5:$B$204,0)),""))</f>
        <v/>
      </c>
      <c r="E1969" s="22" t="str">
        <f>IF(C1969="","",IFERROR(INDEX(Deviz!$D$5:$D$204,MATCH(C1969,Deviz!$B$5:$B$204,0)),""))</f>
        <v/>
      </c>
      <c r="F1969" s="23" t="str">
        <f>IF(C1969="","",IFERROR(INDEX(Deviz!$F$5:$F$204,MATCH(C1969,Deviz!$B$5:$B$204,0)),""))</f>
        <v/>
      </c>
      <c r="G1969" s="24"/>
      <c r="H1969" s="23" t="str">
        <f t="shared" si="30"/>
        <v/>
      </c>
      <c r="I1969" s="20"/>
      <c r="J1969" s="25"/>
      <c r="K1969" s="26" t="str">
        <f>IF(B1969="","",TRIM(IF(AND(C1969&lt;&gt;"",D1969=""),"Cod inexistent în deviz. ","")&amp;IF(N(G1969)&lt;=0,"Lipsește cantitatea. ","")&amp;IF(I1969&lt;&gt;"Da","Neconfirmat de beneficiar. ","")&amp;IF(AND(C1969&lt;&gt;"",D1969&lt;&gt;""),IF(AND(INDEX(Deviz!$H$5:$H$204,MATCH(C1969,Deviz!$B$5:$B$204,0))="Suplimentar",INDEX(Deviz!$I$5:$I$204,MATCH(C1969,Deviz!$B$5:$B$204,0))&lt;&gt;"Da"),"Suplimentar neaprobat. ",""),"")))</f>
        <v/>
      </c>
    </row>
    <row r="1970" spans="1:11" x14ac:dyDescent="0.2">
      <c r="A1970" s="1" t="str">
        <f>IF(B1970="","",B1970&amp;"|"&amp;COUNTIF(INDEX($B:$B,5):B1970,B1970))</f>
        <v/>
      </c>
      <c r="B1970" s="20"/>
      <c r="C1970" s="20"/>
      <c r="D1970" s="21" t="str">
        <f>IF(C1970="","",IFERROR(INDEX(Deviz!$C$5:$C$204,MATCH(C1970,Deviz!$B$5:$B$204,0)),""))</f>
        <v/>
      </c>
      <c r="E1970" s="22" t="str">
        <f>IF(C1970="","",IFERROR(INDEX(Deviz!$D$5:$D$204,MATCH(C1970,Deviz!$B$5:$B$204,0)),""))</f>
        <v/>
      </c>
      <c r="F1970" s="23" t="str">
        <f>IF(C1970="","",IFERROR(INDEX(Deviz!$F$5:$F$204,MATCH(C1970,Deviz!$B$5:$B$204,0)),""))</f>
        <v/>
      </c>
      <c r="G1970" s="24"/>
      <c r="H1970" s="23" t="str">
        <f t="shared" si="30"/>
        <v/>
      </c>
      <c r="I1970" s="20"/>
      <c r="J1970" s="25"/>
      <c r="K1970" s="26" t="str">
        <f>IF(B1970="","",TRIM(IF(AND(C1970&lt;&gt;"",D1970=""),"Cod inexistent în deviz. ","")&amp;IF(N(G1970)&lt;=0,"Lipsește cantitatea. ","")&amp;IF(I1970&lt;&gt;"Da","Neconfirmat de beneficiar. ","")&amp;IF(AND(C1970&lt;&gt;"",D1970&lt;&gt;""),IF(AND(INDEX(Deviz!$H$5:$H$204,MATCH(C1970,Deviz!$B$5:$B$204,0))="Suplimentar",INDEX(Deviz!$I$5:$I$204,MATCH(C1970,Deviz!$B$5:$B$204,0))&lt;&gt;"Da"),"Suplimentar neaprobat. ",""),"")))</f>
        <v/>
      </c>
    </row>
    <row r="1971" spans="1:11" x14ac:dyDescent="0.2">
      <c r="A1971" s="1" t="str">
        <f>IF(B1971="","",B1971&amp;"|"&amp;COUNTIF(INDEX($B:$B,5):B1971,B1971))</f>
        <v/>
      </c>
      <c r="B1971" s="20"/>
      <c r="C1971" s="20"/>
      <c r="D1971" s="21" t="str">
        <f>IF(C1971="","",IFERROR(INDEX(Deviz!$C$5:$C$204,MATCH(C1971,Deviz!$B$5:$B$204,0)),""))</f>
        <v/>
      </c>
      <c r="E1971" s="22" t="str">
        <f>IF(C1971="","",IFERROR(INDEX(Deviz!$D$5:$D$204,MATCH(C1971,Deviz!$B$5:$B$204,0)),""))</f>
        <v/>
      </c>
      <c r="F1971" s="23" t="str">
        <f>IF(C1971="","",IFERROR(INDEX(Deviz!$F$5:$F$204,MATCH(C1971,Deviz!$B$5:$B$204,0)),""))</f>
        <v/>
      </c>
      <c r="G1971" s="24"/>
      <c r="H1971" s="23" t="str">
        <f t="shared" si="30"/>
        <v/>
      </c>
      <c r="I1971" s="20"/>
      <c r="J1971" s="25"/>
      <c r="K1971" s="26" t="str">
        <f>IF(B1971="","",TRIM(IF(AND(C1971&lt;&gt;"",D1971=""),"Cod inexistent în deviz. ","")&amp;IF(N(G1971)&lt;=0,"Lipsește cantitatea. ","")&amp;IF(I1971&lt;&gt;"Da","Neconfirmat de beneficiar. ","")&amp;IF(AND(C1971&lt;&gt;"",D1971&lt;&gt;""),IF(AND(INDEX(Deviz!$H$5:$H$204,MATCH(C1971,Deviz!$B$5:$B$204,0))="Suplimentar",INDEX(Deviz!$I$5:$I$204,MATCH(C1971,Deviz!$B$5:$B$204,0))&lt;&gt;"Da"),"Suplimentar neaprobat. ",""),"")))</f>
        <v/>
      </c>
    </row>
    <row r="1972" spans="1:11" x14ac:dyDescent="0.2">
      <c r="A1972" s="1" t="str">
        <f>IF(B1972="","",B1972&amp;"|"&amp;COUNTIF(INDEX($B:$B,5):B1972,B1972))</f>
        <v/>
      </c>
      <c r="B1972" s="20"/>
      <c r="C1972" s="20"/>
      <c r="D1972" s="21" t="str">
        <f>IF(C1972="","",IFERROR(INDEX(Deviz!$C$5:$C$204,MATCH(C1972,Deviz!$B$5:$B$204,0)),""))</f>
        <v/>
      </c>
      <c r="E1972" s="22" t="str">
        <f>IF(C1972="","",IFERROR(INDEX(Deviz!$D$5:$D$204,MATCH(C1972,Deviz!$B$5:$B$204,0)),""))</f>
        <v/>
      </c>
      <c r="F1972" s="23" t="str">
        <f>IF(C1972="","",IFERROR(INDEX(Deviz!$F$5:$F$204,MATCH(C1972,Deviz!$B$5:$B$204,0)),""))</f>
        <v/>
      </c>
      <c r="G1972" s="24"/>
      <c r="H1972" s="23" t="str">
        <f t="shared" si="30"/>
        <v/>
      </c>
      <c r="I1972" s="20"/>
      <c r="J1972" s="25"/>
      <c r="K1972" s="26" t="str">
        <f>IF(B1972="","",TRIM(IF(AND(C1972&lt;&gt;"",D1972=""),"Cod inexistent în deviz. ","")&amp;IF(N(G1972)&lt;=0,"Lipsește cantitatea. ","")&amp;IF(I1972&lt;&gt;"Da","Neconfirmat de beneficiar. ","")&amp;IF(AND(C1972&lt;&gt;"",D1972&lt;&gt;""),IF(AND(INDEX(Deviz!$H$5:$H$204,MATCH(C1972,Deviz!$B$5:$B$204,0))="Suplimentar",INDEX(Deviz!$I$5:$I$204,MATCH(C1972,Deviz!$B$5:$B$204,0))&lt;&gt;"Da"),"Suplimentar neaprobat. ",""),"")))</f>
        <v/>
      </c>
    </row>
    <row r="1973" spans="1:11" x14ac:dyDescent="0.2">
      <c r="A1973" s="1" t="str">
        <f>IF(B1973="","",B1973&amp;"|"&amp;COUNTIF(INDEX($B:$B,5):B1973,B1973))</f>
        <v/>
      </c>
      <c r="B1973" s="20"/>
      <c r="C1973" s="20"/>
      <c r="D1973" s="21" t="str">
        <f>IF(C1973="","",IFERROR(INDEX(Deviz!$C$5:$C$204,MATCH(C1973,Deviz!$B$5:$B$204,0)),""))</f>
        <v/>
      </c>
      <c r="E1973" s="22" t="str">
        <f>IF(C1973="","",IFERROR(INDEX(Deviz!$D$5:$D$204,MATCH(C1973,Deviz!$B$5:$B$204,0)),""))</f>
        <v/>
      </c>
      <c r="F1973" s="23" t="str">
        <f>IF(C1973="","",IFERROR(INDEX(Deviz!$F$5:$F$204,MATCH(C1973,Deviz!$B$5:$B$204,0)),""))</f>
        <v/>
      </c>
      <c r="G1973" s="24"/>
      <c r="H1973" s="23" t="str">
        <f t="shared" si="30"/>
        <v/>
      </c>
      <c r="I1973" s="20"/>
      <c r="J1973" s="25"/>
      <c r="K1973" s="26" t="str">
        <f>IF(B1973="","",TRIM(IF(AND(C1973&lt;&gt;"",D1973=""),"Cod inexistent în deviz. ","")&amp;IF(N(G1973)&lt;=0,"Lipsește cantitatea. ","")&amp;IF(I1973&lt;&gt;"Da","Neconfirmat de beneficiar. ","")&amp;IF(AND(C1973&lt;&gt;"",D1973&lt;&gt;""),IF(AND(INDEX(Deviz!$H$5:$H$204,MATCH(C1973,Deviz!$B$5:$B$204,0))="Suplimentar",INDEX(Deviz!$I$5:$I$204,MATCH(C1973,Deviz!$B$5:$B$204,0))&lt;&gt;"Da"),"Suplimentar neaprobat. ",""),"")))</f>
        <v/>
      </c>
    </row>
    <row r="1974" spans="1:11" x14ac:dyDescent="0.2">
      <c r="A1974" s="1" t="str">
        <f>IF(B1974="","",B1974&amp;"|"&amp;COUNTIF(INDEX($B:$B,5):B1974,B1974))</f>
        <v/>
      </c>
      <c r="B1974" s="20"/>
      <c r="C1974" s="20"/>
      <c r="D1974" s="21" t="str">
        <f>IF(C1974="","",IFERROR(INDEX(Deviz!$C$5:$C$204,MATCH(C1974,Deviz!$B$5:$B$204,0)),""))</f>
        <v/>
      </c>
      <c r="E1974" s="22" t="str">
        <f>IF(C1974="","",IFERROR(INDEX(Deviz!$D$5:$D$204,MATCH(C1974,Deviz!$B$5:$B$204,0)),""))</f>
        <v/>
      </c>
      <c r="F1974" s="23" t="str">
        <f>IF(C1974="","",IFERROR(INDEX(Deviz!$F$5:$F$204,MATCH(C1974,Deviz!$B$5:$B$204,0)),""))</f>
        <v/>
      </c>
      <c r="G1974" s="24"/>
      <c r="H1974" s="23" t="str">
        <f t="shared" si="30"/>
        <v/>
      </c>
      <c r="I1974" s="20"/>
      <c r="J1974" s="25"/>
      <c r="K1974" s="26" t="str">
        <f>IF(B1974="","",TRIM(IF(AND(C1974&lt;&gt;"",D1974=""),"Cod inexistent în deviz. ","")&amp;IF(N(G1974)&lt;=0,"Lipsește cantitatea. ","")&amp;IF(I1974&lt;&gt;"Da","Neconfirmat de beneficiar. ","")&amp;IF(AND(C1974&lt;&gt;"",D1974&lt;&gt;""),IF(AND(INDEX(Deviz!$H$5:$H$204,MATCH(C1974,Deviz!$B$5:$B$204,0))="Suplimentar",INDEX(Deviz!$I$5:$I$204,MATCH(C1974,Deviz!$B$5:$B$204,0))&lt;&gt;"Da"),"Suplimentar neaprobat. ",""),"")))</f>
        <v/>
      </c>
    </row>
    <row r="1975" spans="1:11" x14ac:dyDescent="0.2">
      <c r="A1975" s="1" t="str">
        <f>IF(B1975="","",B1975&amp;"|"&amp;COUNTIF(INDEX($B:$B,5):B1975,B1975))</f>
        <v/>
      </c>
      <c r="B1975" s="20"/>
      <c r="C1975" s="20"/>
      <c r="D1975" s="21" t="str">
        <f>IF(C1975="","",IFERROR(INDEX(Deviz!$C$5:$C$204,MATCH(C1975,Deviz!$B$5:$B$204,0)),""))</f>
        <v/>
      </c>
      <c r="E1975" s="22" t="str">
        <f>IF(C1975="","",IFERROR(INDEX(Deviz!$D$5:$D$204,MATCH(C1975,Deviz!$B$5:$B$204,0)),""))</f>
        <v/>
      </c>
      <c r="F1975" s="23" t="str">
        <f>IF(C1975="","",IFERROR(INDEX(Deviz!$F$5:$F$204,MATCH(C1975,Deviz!$B$5:$B$204,0)),""))</f>
        <v/>
      </c>
      <c r="G1975" s="24"/>
      <c r="H1975" s="23" t="str">
        <f t="shared" si="30"/>
        <v/>
      </c>
      <c r="I1975" s="20"/>
      <c r="J1975" s="25"/>
      <c r="K1975" s="26" t="str">
        <f>IF(B1975="","",TRIM(IF(AND(C1975&lt;&gt;"",D1975=""),"Cod inexistent în deviz. ","")&amp;IF(N(G1975)&lt;=0,"Lipsește cantitatea. ","")&amp;IF(I1975&lt;&gt;"Da","Neconfirmat de beneficiar. ","")&amp;IF(AND(C1975&lt;&gt;"",D1975&lt;&gt;""),IF(AND(INDEX(Deviz!$H$5:$H$204,MATCH(C1975,Deviz!$B$5:$B$204,0))="Suplimentar",INDEX(Deviz!$I$5:$I$204,MATCH(C1975,Deviz!$B$5:$B$204,0))&lt;&gt;"Da"),"Suplimentar neaprobat. ",""),"")))</f>
        <v/>
      </c>
    </row>
    <row r="1976" spans="1:11" x14ac:dyDescent="0.2">
      <c r="A1976" s="1" t="str">
        <f>IF(B1976="","",B1976&amp;"|"&amp;COUNTIF(INDEX($B:$B,5):B1976,B1976))</f>
        <v/>
      </c>
      <c r="B1976" s="20"/>
      <c r="C1976" s="20"/>
      <c r="D1976" s="21" t="str">
        <f>IF(C1976="","",IFERROR(INDEX(Deviz!$C$5:$C$204,MATCH(C1976,Deviz!$B$5:$B$204,0)),""))</f>
        <v/>
      </c>
      <c r="E1976" s="22" t="str">
        <f>IF(C1976="","",IFERROR(INDEX(Deviz!$D$5:$D$204,MATCH(C1976,Deviz!$B$5:$B$204,0)),""))</f>
        <v/>
      </c>
      <c r="F1976" s="23" t="str">
        <f>IF(C1976="","",IFERROR(INDEX(Deviz!$F$5:$F$204,MATCH(C1976,Deviz!$B$5:$B$204,0)),""))</f>
        <v/>
      </c>
      <c r="G1976" s="24"/>
      <c r="H1976" s="23" t="str">
        <f t="shared" si="30"/>
        <v/>
      </c>
      <c r="I1976" s="20"/>
      <c r="J1976" s="25"/>
      <c r="K1976" s="26" t="str">
        <f>IF(B1976="","",TRIM(IF(AND(C1976&lt;&gt;"",D1976=""),"Cod inexistent în deviz. ","")&amp;IF(N(G1976)&lt;=0,"Lipsește cantitatea. ","")&amp;IF(I1976&lt;&gt;"Da","Neconfirmat de beneficiar. ","")&amp;IF(AND(C1976&lt;&gt;"",D1976&lt;&gt;""),IF(AND(INDEX(Deviz!$H$5:$H$204,MATCH(C1976,Deviz!$B$5:$B$204,0))="Suplimentar",INDEX(Deviz!$I$5:$I$204,MATCH(C1976,Deviz!$B$5:$B$204,0))&lt;&gt;"Da"),"Suplimentar neaprobat. ",""),"")))</f>
        <v/>
      </c>
    </row>
    <row r="1977" spans="1:11" x14ac:dyDescent="0.2">
      <c r="A1977" s="1" t="str">
        <f>IF(B1977="","",B1977&amp;"|"&amp;COUNTIF(INDEX($B:$B,5):B1977,B1977))</f>
        <v/>
      </c>
      <c r="B1977" s="20"/>
      <c r="C1977" s="20"/>
      <c r="D1977" s="21" t="str">
        <f>IF(C1977="","",IFERROR(INDEX(Deviz!$C$5:$C$204,MATCH(C1977,Deviz!$B$5:$B$204,0)),""))</f>
        <v/>
      </c>
      <c r="E1977" s="22" t="str">
        <f>IF(C1977="","",IFERROR(INDEX(Deviz!$D$5:$D$204,MATCH(C1977,Deviz!$B$5:$B$204,0)),""))</f>
        <v/>
      </c>
      <c r="F1977" s="23" t="str">
        <f>IF(C1977="","",IFERROR(INDEX(Deviz!$F$5:$F$204,MATCH(C1977,Deviz!$B$5:$B$204,0)),""))</f>
        <v/>
      </c>
      <c r="G1977" s="24"/>
      <c r="H1977" s="23" t="str">
        <f t="shared" si="30"/>
        <v/>
      </c>
      <c r="I1977" s="20"/>
      <c r="J1977" s="25"/>
      <c r="K1977" s="26" t="str">
        <f>IF(B1977="","",TRIM(IF(AND(C1977&lt;&gt;"",D1977=""),"Cod inexistent în deviz. ","")&amp;IF(N(G1977)&lt;=0,"Lipsește cantitatea. ","")&amp;IF(I1977&lt;&gt;"Da","Neconfirmat de beneficiar. ","")&amp;IF(AND(C1977&lt;&gt;"",D1977&lt;&gt;""),IF(AND(INDEX(Deviz!$H$5:$H$204,MATCH(C1977,Deviz!$B$5:$B$204,0))="Suplimentar",INDEX(Deviz!$I$5:$I$204,MATCH(C1977,Deviz!$B$5:$B$204,0))&lt;&gt;"Da"),"Suplimentar neaprobat. ",""),"")))</f>
        <v/>
      </c>
    </row>
    <row r="1978" spans="1:11" x14ac:dyDescent="0.2">
      <c r="A1978" s="1" t="str">
        <f>IF(B1978="","",B1978&amp;"|"&amp;COUNTIF(INDEX($B:$B,5):B1978,B1978))</f>
        <v/>
      </c>
      <c r="B1978" s="20"/>
      <c r="C1978" s="20"/>
      <c r="D1978" s="21" t="str">
        <f>IF(C1978="","",IFERROR(INDEX(Deviz!$C$5:$C$204,MATCH(C1978,Deviz!$B$5:$B$204,0)),""))</f>
        <v/>
      </c>
      <c r="E1978" s="22" t="str">
        <f>IF(C1978="","",IFERROR(INDEX(Deviz!$D$5:$D$204,MATCH(C1978,Deviz!$B$5:$B$204,0)),""))</f>
        <v/>
      </c>
      <c r="F1978" s="23" t="str">
        <f>IF(C1978="","",IFERROR(INDEX(Deviz!$F$5:$F$204,MATCH(C1978,Deviz!$B$5:$B$204,0)),""))</f>
        <v/>
      </c>
      <c r="G1978" s="24"/>
      <c r="H1978" s="23" t="str">
        <f t="shared" si="30"/>
        <v/>
      </c>
      <c r="I1978" s="20"/>
      <c r="J1978" s="25"/>
      <c r="K1978" s="26" t="str">
        <f>IF(B1978="","",TRIM(IF(AND(C1978&lt;&gt;"",D1978=""),"Cod inexistent în deviz. ","")&amp;IF(N(G1978)&lt;=0,"Lipsește cantitatea. ","")&amp;IF(I1978&lt;&gt;"Da","Neconfirmat de beneficiar. ","")&amp;IF(AND(C1978&lt;&gt;"",D1978&lt;&gt;""),IF(AND(INDEX(Deviz!$H$5:$H$204,MATCH(C1978,Deviz!$B$5:$B$204,0))="Suplimentar",INDEX(Deviz!$I$5:$I$204,MATCH(C1978,Deviz!$B$5:$B$204,0))&lt;&gt;"Da"),"Suplimentar neaprobat. ",""),"")))</f>
        <v/>
      </c>
    </row>
    <row r="1979" spans="1:11" x14ac:dyDescent="0.2">
      <c r="A1979" s="1" t="str">
        <f>IF(B1979="","",B1979&amp;"|"&amp;COUNTIF(INDEX($B:$B,5):B1979,B1979))</f>
        <v/>
      </c>
      <c r="B1979" s="20"/>
      <c r="C1979" s="20"/>
      <c r="D1979" s="21" t="str">
        <f>IF(C1979="","",IFERROR(INDEX(Deviz!$C$5:$C$204,MATCH(C1979,Deviz!$B$5:$B$204,0)),""))</f>
        <v/>
      </c>
      <c r="E1979" s="22" t="str">
        <f>IF(C1979="","",IFERROR(INDEX(Deviz!$D$5:$D$204,MATCH(C1979,Deviz!$B$5:$B$204,0)),""))</f>
        <v/>
      </c>
      <c r="F1979" s="23" t="str">
        <f>IF(C1979="","",IFERROR(INDEX(Deviz!$F$5:$F$204,MATCH(C1979,Deviz!$B$5:$B$204,0)),""))</f>
        <v/>
      </c>
      <c r="G1979" s="24"/>
      <c r="H1979" s="23" t="str">
        <f t="shared" si="30"/>
        <v/>
      </c>
      <c r="I1979" s="20"/>
      <c r="J1979" s="25"/>
      <c r="K1979" s="26" t="str">
        <f>IF(B1979="","",TRIM(IF(AND(C1979&lt;&gt;"",D1979=""),"Cod inexistent în deviz. ","")&amp;IF(N(G1979)&lt;=0,"Lipsește cantitatea. ","")&amp;IF(I1979&lt;&gt;"Da","Neconfirmat de beneficiar. ","")&amp;IF(AND(C1979&lt;&gt;"",D1979&lt;&gt;""),IF(AND(INDEX(Deviz!$H$5:$H$204,MATCH(C1979,Deviz!$B$5:$B$204,0))="Suplimentar",INDEX(Deviz!$I$5:$I$204,MATCH(C1979,Deviz!$B$5:$B$204,0))&lt;&gt;"Da"),"Suplimentar neaprobat. ",""),"")))</f>
        <v/>
      </c>
    </row>
    <row r="1980" spans="1:11" x14ac:dyDescent="0.2">
      <c r="A1980" s="1" t="str">
        <f>IF(B1980="","",B1980&amp;"|"&amp;COUNTIF(INDEX($B:$B,5):B1980,B1980))</f>
        <v/>
      </c>
      <c r="B1980" s="20"/>
      <c r="C1980" s="20"/>
      <c r="D1980" s="21" t="str">
        <f>IF(C1980="","",IFERROR(INDEX(Deviz!$C$5:$C$204,MATCH(C1980,Deviz!$B$5:$B$204,0)),""))</f>
        <v/>
      </c>
      <c r="E1980" s="22" t="str">
        <f>IF(C1980="","",IFERROR(INDEX(Deviz!$D$5:$D$204,MATCH(C1980,Deviz!$B$5:$B$204,0)),""))</f>
        <v/>
      </c>
      <c r="F1980" s="23" t="str">
        <f>IF(C1980="","",IFERROR(INDEX(Deviz!$F$5:$F$204,MATCH(C1980,Deviz!$B$5:$B$204,0)),""))</f>
        <v/>
      </c>
      <c r="G1980" s="24"/>
      <c r="H1980" s="23" t="str">
        <f t="shared" si="30"/>
        <v/>
      </c>
      <c r="I1980" s="20"/>
      <c r="J1980" s="25"/>
      <c r="K1980" s="26" t="str">
        <f>IF(B1980="","",TRIM(IF(AND(C1980&lt;&gt;"",D1980=""),"Cod inexistent în deviz. ","")&amp;IF(N(G1980)&lt;=0,"Lipsește cantitatea. ","")&amp;IF(I1980&lt;&gt;"Da","Neconfirmat de beneficiar. ","")&amp;IF(AND(C1980&lt;&gt;"",D1980&lt;&gt;""),IF(AND(INDEX(Deviz!$H$5:$H$204,MATCH(C1980,Deviz!$B$5:$B$204,0))="Suplimentar",INDEX(Deviz!$I$5:$I$204,MATCH(C1980,Deviz!$B$5:$B$204,0))&lt;&gt;"Da"),"Suplimentar neaprobat. ",""),"")))</f>
        <v/>
      </c>
    </row>
    <row r="1981" spans="1:11" x14ac:dyDescent="0.2">
      <c r="A1981" s="1" t="str">
        <f>IF(B1981="","",B1981&amp;"|"&amp;COUNTIF(INDEX($B:$B,5):B1981,B1981))</f>
        <v/>
      </c>
      <c r="B1981" s="20"/>
      <c r="C1981" s="20"/>
      <c r="D1981" s="21" t="str">
        <f>IF(C1981="","",IFERROR(INDEX(Deviz!$C$5:$C$204,MATCH(C1981,Deviz!$B$5:$B$204,0)),""))</f>
        <v/>
      </c>
      <c r="E1981" s="22" t="str">
        <f>IF(C1981="","",IFERROR(INDEX(Deviz!$D$5:$D$204,MATCH(C1981,Deviz!$B$5:$B$204,0)),""))</f>
        <v/>
      </c>
      <c r="F1981" s="23" t="str">
        <f>IF(C1981="","",IFERROR(INDEX(Deviz!$F$5:$F$204,MATCH(C1981,Deviz!$B$5:$B$204,0)),""))</f>
        <v/>
      </c>
      <c r="G1981" s="24"/>
      <c r="H1981" s="23" t="str">
        <f t="shared" si="30"/>
        <v/>
      </c>
      <c r="I1981" s="20"/>
      <c r="J1981" s="25"/>
      <c r="K1981" s="26" t="str">
        <f>IF(B1981="","",TRIM(IF(AND(C1981&lt;&gt;"",D1981=""),"Cod inexistent în deviz. ","")&amp;IF(N(G1981)&lt;=0,"Lipsește cantitatea. ","")&amp;IF(I1981&lt;&gt;"Da","Neconfirmat de beneficiar. ","")&amp;IF(AND(C1981&lt;&gt;"",D1981&lt;&gt;""),IF(AND(INDEX(Deviz!$H$5:$H$204,MATCH(C1981,Deviz!$B$5:$B$204,0))="Suplimentar",INDEX(Deviz!$I$5:$I$204,MATCH(C1981,Deviz!$B$5:$B$204,0))&lt;&gt;"Da"),"Suplimentar neaprobat. ",""),"")))</f>
        <v/>
      </c>
    </row>
    <row r="1982" spans="1:11" x14ac:dyDescent="0.2">
      <c r="A1982" s="1" t="str">
        <f>IF(B1982="","",B1982&amp;"|"&amp;COUNTIF(INDEX($B:$B,5):B1982,B1982))</f>
        <v/>
      </c>
      <c r="B1982" s="20"/>
      <c r="C1982" s="20"/>
      <c r="D1982" s="21" t="str">
        <f>IF(C1982="","",IFERROR(INDEX(Deviz!$C$5:$C$204,MATCH(C1982,Deviz!$B$5:$B$204,0)),""))</f>
        <v/>
      </c>
      <c r="E1982" s="22" t="str">
        <f>IF(C1982="","",IFERROR(INDEX(Deviz!$D$5:$D$204,MATCH(C1982,Deviz!$B$5:$B$204,0)),""))</f>
        <v/>
      </c>
      <c r="F1982" s="23" t="str">
        <f>IF(C1982="","",IFERROR(INDEX(Deviz!$F$5:$F$204,MATCH(C1982,Deviz!$B$5:$B$204,0)),""))</f>
        <v/>
      </c>
      <c r="G1982" s="24"/>
      <c r="H1982" s="23" t="str">
        <f t="shared" si="30"/>
        <v/>
      </c>
      <c r="I1982" s="20"/>
      <c r="J1982" s="25"/>
      <c r="K1982" s="26" t="str">
        <f>IF(B1982="","",TRIM(IF(AND(C1982&lt;&gt;"",D1982=""),"Cod inexistent în deviz. ","")&amp;IF(N(G1982)&lt;=0,"Lipsește cantitatea. ","")&amp;IF(I1982&lt;&gt;"Da","Neconfirmat de beneficiar. ","")&amp;IF(AND(C1982&lt;&gt;"",D1982&lt;&gt;""),IF(AND(INDEX(Deviz!$H$5:$H$204,MATCH(C1982,Deviz!$B$5:$B$204,0))="Suplimentar",INDEX(Deviz!$I$5:$I$204,MATCH(C1982,Deviz!$B$5:$B$204,0))&lt;&gt;"Da"),"Suplimentar neaprobat. ",""),"")))</f>
        <v/>
      </c>
    </row>
    <row r="1983" spans="1:11" x14ac:dyDescent="0.2">
      <c r="A1983" s="1" t="str">
        <f>IF(B1983="","",B1983&amp;"|"&amp;COUNTIF(INDEX($B:$B,5):B1983,B1983))</f>
        <v/>
      </c>
      <c r="B1983" s="20"/>
      <c r="C1983" s="20"/>
      <c r="D1983" s="21" t="str">
        <f>IF(C1983="","",IFERROR(INDEX(Deviz!$C$5:$C$204,MATCH(C1983,Deviz!$B$5:$B$204,0)),""))</f>
        <v/>
      </c>
      <c r="E1983" s="22" t="str">
        <f>IF(C1983="","",IFERROR(INDEX(Deviz!$D$5:$D$204,MATCH(C1983,Deviz!$B$5:$B$204,0)),""))</f>
        <v/>
      </c>
      <c r="F1983" s="23" t="str">
        <f>IF(C1983="","",IFERROR(INDEX(Deviz!$F$5:$F$204,MATCH(C1983,Deviz!$B$5:$B$204,0)),""))</f>
        <v/>
      </c>
      <c r="G1983" s="24"/>
      <c r="H1983" s="23" t="str">
        <f t="shared" si="30"/>
        <v/>
      </c>
      <c r="I1983" s="20"/>
      <c r="J1983" s="25"/>
      <c r="K1983" s="26" t="str">
        <f>IF(B1983="","",TRIM(IF(AND(C1983&lt;&gt;"",D1983=""),"Cod inexistent în deviz. ","")&amp;IF(N(G1983)&lt;=0,"Lipsește cantitatea. ","")&amp;IF(I1983&lt;&gt;"Da","Neconfirmat de beneficiar. ","")&amp;IF(AND(C1983&lt;&gt;"",D1983&lt;&gt;""),IF(AND(INDEX(Deviz!$H$5:$H$204,MATCH(C1983,Deviz!$B$5:$B$204,0))="Suplimentar",INDEX(Deviz!$I$5:$I$204,MATCH(C1983,Deviz!$B$5:$B$204,0))&lt;&gt;"Da"),"Suplimentar neaprobat. ",""),"")))</f>
        <v/>
      </c>
    </row>
    <row r="1984" spans="1:11" x14ac:dyDescent="0.2">
      <c r="A1984" s="1" t="str">
        <f>IF(B1984="","",B1984&amp;"|"&amp;COUNTIF(INDEX($B:$B,5):B1984,B1984))</f>
        <v/>
      </c>
      <c r="B1984" s="20"/>
      <c r="C1984" s="20"/>
      <c r="D1984" s="21" t="str">
        <f>IF(C1984="","",IFERROR(INDEX(Deviz!$C$5:$C$204,MATCH(C1984,Deviz!$B$5:$B$204,0)),""))</f>
        <v/>
      </c>
      <c r="E1984" s="22" t="str">
        <f>IF(C1984="","",IFERROR(INDEX(Deviz!$D$5:$D$204,MATCH(C1984,Deviz!$B$5:$B$204,0)),""))</f>
        <v/>
      </c>
      <c r="F1984" s="23" t="str">
        <f>IF(C1984="","",IFERROR(INDEX(Deviz!$F$5:$F$204,MATCH(C1984,Deviz!$B$5:$B$204,0)),""))</f>
        <v/>
      </c>
      <c r="G1984" s="24"/>
      <c r="H1984" s="23" t="str">
        <f t="shared" si="30"/>
        <v/>
      </c>
      <c r="I1984" s="20"/>
      <c r="J1984" s="25"/>
      <c r="K1984" s="26" t="str">
        <f>IF(B1984="","",TRIM(IF(AND(C1984&lt;&gt;"",D1984=""),"Cod inexistent în deviz. ","")&amp;IF(N(G1984)&lt;=0,"Lipsește cantitatea. ","")&amp;IF(I1984&lt;&gt;"Da","Neconfirmat de beneficiar. ","")&amp;IF(AND(C1984&lt;&gt;"",D1984&lt;&gt;""),IF(AND(INDEX(Deviz!$H$5:$H$204,MATCH(C1984,Deviz!$B$5:$B$204,0))="Suplimentar",INDEX(Deviz!$I$5:$I$204,MATCH(C1984,Deviz!$B$5:$B$204,0))&lt;&gt;"Da"),"Suplimentar neaprobat. ",""),"")))</f>
        <v/>
      </c>
    </row>
    <row r="1985" spans="1:11" x14ac:dyDescent="0.2">
      <c r="A1985" s="1" t="str">
        <f>IF(B1985="","",B1985&amp;"|"&amp;COUNTIF(INDEX($B:$B,5):B1985,B1985))</f>
        <v/>
      </c>
      <c r="B1985" s="20"/>
      <c r="C1985" s="20"/>
      <c r="D1985" s="21" t="str">
        <f>IF(C1985="","",IFERROR(INDEX(Deviz!$C$5:$C$204,MATCH(C1985,Deviz!$B$5:$B$204,0)),""))</f>
        <v/>
      </c>
      <c r="E1985" s="22" t="str">
        <f>IF(C1985="","",IFERROR(INDEX(Deviz!$D$5:$D$204,MATCH(C1985,Deviz!$B$5:$B$204,0)),""))</f>
        <v/>
      </c>
      <c r="F1985" s="23" t="str">
        <f>IF(C1985="","",IFERROR(INDEX(Deviz!$F$5:$F$204,MATCH(C1985,Deviz!$B$5:$B$204,0)),""))</f>
        <v/>
      </c>
      <c r="G1985" s="24"/>
      <c r="H1985" s="23" t="str">
        <f t="shared" si="30"/>
        <v/>
      </c>
      <c r="I1985" s="20"/>
      <c r="J1985" s="25"/>
      <c r="K1985" s="26" t="str">
        <f>IF(B1985="","",TRIM(IF(AND(C1985&lt;&gt;"",D1985=""),"Cod inexistent în deviz. ","")&amp;IF(N(G1985)&lt;=0,"Lipsește cantitatea. ","")&amp;IF(I1985&lt;&gt;"Da","Neconfirmat de beneficiar. ","")&amp;IF(AND(C1985&lt;&gt;"",D1985&lt;&gt;""),IF(AND(INDEX(Deviz!$H$5:$H$204,MATCH(C1985,Deviz!$B$5:$B$204,0))="Suplimentar",INDEX(Deviz!$I$5:$I$204,MATCH(C1985,Deviz!$B$5:$B$204,0))&lt;&gt;"Da"),"Suplimentar neaprobat. ",""),"")))</f>
        <v/>
      </c>
    </row>
    <row r="1986" spans="1:11" x14ac:dyDescent="0.2">
      <c r="A1986" s="1" t="str">
        <f>IF(B1986="","",B1986&amp;"|"&amp;COUNTIF(INDEX($B:$B,5):B1986,B1986))</f>
        <v/>
      </c>
      <c r="B1986" s="20"/>
      <c r="C1986" s="20"/>
      <c r="D1986" s="21" t="str">
        <f>IF(C1986="","",IFERROR(INDEX(Deviz!$C$5:$C$204,MATCH(C1986,Deviz!$B$5:$B$204,0)),""))</f>
        <v/>
      </c>
      <c r="E1986" s="22" t="str">
        <f>IF(C1986="","",IFERROR(INDEX(Deviz!$D$5:$D$204,MATCH(C1986,Deviz!$B$5:$B$204,0)),""))</f>
        <v/>
      </c>
      <c r="F1986" s="23" t="str">
        <f>IF(C1986="","",IFERROR(INDEX(Deviz!$F$5:$F$204,MATCH(C1986,Deviz!$B$5:$B$204,0)),""))</f>
        <v/>
      </c>
      <c r="G1986" s="24"/>
      <c r="H1986" s="23" t="str">
        <f t="shared" si="30"/>
        <v/>
      </c>
      <c r="I1986" s="20"/>
      <c r="J1986" s="25"/>
      <c r="K1986" s="26" t="str">
        <f>IF(B1986="","",TRIM(IF(AND(C1986&lt;&gt;"",D1986=""),"Cod inexistent în deviz. ","")&amp;IF(N(G1986)&lt;=0,"Lipsește cantitatea. ","")&amp;IF(I1986&lt;&gt;"Da","Neconfirmat de beneficiar. ","")&amp;IF(AND(C1986&lt;&gt;"",D1986&lt;&gt;""),IF(AND(INDEX(Deviz!$H$5:$H$204,MATCH(C1986,Deviz!$B$5:$B$204,0))="Suplimentar",INDEX(Deviz!$I$5:$I$204,MATCH(C1986,Deviz!$B$5:$B$204,0))&lt;&gt;"Da"),"Suplimentar neaprobat. ",""),"")))</f>
        <v/>
      </c>
    </row>
    <row r="1987" spans="1:11" x14ac:dyDescent="0.2">
      <c r="A1987" s="1" t="str">
        <f>IF(B1987="","",B1987&amp;"|"&amp;COUNTIF(INDEX($B:$B,5):B1987,B1987))</f>
        <v/>
      </c>
      <c r="B1987" s="20"/>
      <c r="C1987" s="20"/>
      <c r="D1987" s="21" t="str">
        <f>IF(C1987="","",IFERROR(INDEX(Deviz!$C$5:$C$204,MATCH(C1987,Deviz!$B$5:$B$204,0)),""))</f>
        <v/>
      </c>
      <c r="E1987" s="22" t="str">
        <f>IF(C1987="","",IFERROR(INDEX(Deviz!$D$5:$D$204,MATCH(C1987,Deviz!$B$5:$B$204,0)),""))</f>
        <v/>
      </c>
      <c r="F1987" s="23" t="str">
        <f>IF(C1987="","",IFERROR(INDEX(Deviz!$F$5:$F$204,MATCH(C1987,Deviz!$B$5:$B$204,0)),""))</f>
        <v/>
      </c>
      <c r="G1987" s="24"/>
      <c r="H1987" s="23" t="str">
        <f t="shared" si="30"/>
        <v/>
      </c>
      <c r="I1987" s="20"/>
      <c r="J1987" s="25"/>
      <c r="K1987" s="26" t="str">
        <f>IF(B1987="","",TRIM(IF(AND(C1987&lt;&gt;"",D1987=""),"Cod inexistent în deviz. ","")&amp;IF(N(G1987)&lt;=0,"Lipsește cantitatea. ","")&amp;IF(I1987&lt;&gt;"Da","Neconfirmat de beneficiar. ","")&amp;IF(AND(C1987&lt;&gt;"",D1987&lt;&gt;""),IF(AND(INDEX(Deviz!$H$5:$H$204,MATCH(C1987,Deviz!$B$5:$B$204,0))="Suplimentar",INDEX(Deviz!$I$5:$I$204,MATCH(C1987,Deviz!$B$5:$B$204,0))&lt;&gt;"Da"),"Suplimentar neaprobat. ",""),"")))</f>
        <v/>
      </c>
    </row>
    <row r="1988" spans="1:11" x14ac:dyDescent="0.2">
      <c r="A1988" s="1" t="str">
        <f>IF(B1988="","",B1988&amp;"|"&amp;COUNTIF(INDEX($B:$B,5):B1988,B1988))</f>
        <v/>
      </c>
      <c r="B1988" s="20"/>
      <c r="C1988" s="20"/>
      <c r="D1988" s="21" t="str">
        <f>IF(C1988="","",IFERROR(INDEX(Deviz!$C$5:$C$204,MATCH(C1988,Deviz!$B$5:$B$204,0)),""))</f>
        <v/>
      </c>
      <c r="E1988" s="22" t="str">
        <f>IF(C1988="","",IFERROR(INDEX(Deviz!$D$5:$D$204,MATCH(C1988,Deviz!$B$5:$B$204,0)),""))</f>
        <v/>
      </c>
      <c r="F1988" s="23" t="str">
        <f>IF(C1988="","",IFERROR(INDEX(Deviz!$F$5:$F$204,MATCH(C1988,Deviz!$B$5:$B$204,0)),""))</f>
        <v/>
      </c>
      <c r="G1988" s="24"/>
      <c r="H1988" s="23" t="str">
        <f t="shared" si="30"/>
        <v/>
      </c>
      <c r="I1988" s="20"/>
      <c r="J1988" s="25"/>
      <c r="K1988" s="26" t="str">
        <f>IF(B1988="","",TRIM(IF(AND(C1988&lt;&gt;"",D1988=""),"Cod inexistent în deviz. ","")&amp;IF(N(G1988)&lt;=0,"Lipsește cantitatea. ","")&amp;IF(I1988&lt;&gt;"Da","Neconfirmat de beneficiar. ","")&amp;IF(AND(C1988&lt;&gt;"",D1988&lt;&gt;""),IF(AND(INDEX(Deviz!$H$5:$H$204,MATCH(C1988,Deviz!$B$5:$B$204,0))="Suplimentar",INDEX(Deviz!$I$5:$I$204,MATCH(C1988,Deviz!$B$5:$B$204,0))&lt;&gt;"Da"),"Suplimentar neaprobat. ",""),"")))</f>
        <v/>
      </c>
    </row>
    <row r="1989" spans="1:11" x14ac:dyDescent="0.2">
      <c r="A1989" s="1" t="str">
        <f>IF(B1989="","",B1989&amp;"|"&amp;COUNTIF(INDEX($B:$B,5):B1989,B1989))</f>
        <v/>
      </c>
      <c r="B1989" s="20"/>
      <c r="C1989" s="20"/>
      <c r="D1989" s="21" t="str">
        <f>IF(C1989="","",IFERROR(INDEX(Deviz!$C$5:$C$204,MATCH(C1989,Deviz!$B$5:$B$204,0)),""))</f>
        <v/>
      </c>
      <c r="E1989" s="22" t="str">
        <f>IF(C1989="","",IFERROR(INDEX(Deviz!$D$5:$D$204,MATCH(C1989,Deviz!$B$5:$B$204,0)),""))</f>
        <v/>
      </c>
      <c r="F1989" s="23" t="str">
        <f>IF(C1989="","",IFERROR(INDEX(Deviz!$F$5:$F$204,MATCH(C1989,Deviz!$B$5:$B$204,0)),""))</f>
        <v/>
      </c>
      <c r="G1989" s="24"/>
      <c r="H1989" s="23" t="str">
        <f t="shared" ref="H1989:H2004" si="31">IF(OR(N(F1989)=0,N(G1989)=0),"",ROUND(F1989*G1989,2))</f>
        <v/>
      </c>
      <c r="I1989" s="20"/>
      <c r="J1989" s="25"/>
      <c r="K1989" s="26" t="str">
        <f>IF(B1989="","",TRIM(IF(AND(C1989&lt;&gt;"",D1989=""),"Cod inexistent în deviz. ","")&amp;IF(N(G1989)&lt;=0,"Lipsește cantitatea. ","")&amp;IF(I1989&lt;&gt;"Da","Neconfirmat de beneficiar. ","")&amp;IF(AND(C1989&lt;&gt;"",D1989&lt;&gt;""),IF(AND(INDEX(Deviz!$H$5:$H$204,MATCH(C1989,Deviz!$B$5:$B$204,0))="Suplimentar",INDEX(Deviz!$I$5:$I$204,MATCH(C1989,Deviz!$B$5:$B$204,0))&lt;&gt;"Da"),"Suplimentar neaprobat. ",""),"")))</f>
        <v/>
      </c>
    </row>
    <row r="1990" spans="1:11" x14ac:dyDescent="0.2">
      <c r="A1990" s="1" t="str">
        <f>IF(B1990="","",B1990&amp;"|"&amp;COUNTIF(INDEX($B:$B,5):B1990,B1990))</f>
        <v/>
      </c>
      <c r="B1990" s="20"/>
      <c r="C1990" s="20"/>
      <c r="D1990" s="21" t="str">
        <f>IF(C1990="","",IFERROR(INDEX(Deviz!$C$5:$C$204,MATCH(C1990,Deviz!$B$5:$B$204,0)),""))</f>
        <v/>
      </c>
      <c r="E1990" s="22" t="str">
        <f>IF(C1990="","",IFERROR(INDEX(Deviz!$D$5:$D$204,MATCH(C1990,Deviz!$B$5:$B$204,0)),""))</f>
        <v/>
      </c>
      <c r="F1990" s="23" t="str">
        <f>IF(C1990="","",IFERROR(INDEX(Deviz!$F$5:$F$204,MATCH(C1990,Deviz!$B$5:$B$204,0)),""))</f>
        <v/>
      </c>
      <c r="G1990" s="24"/>
      <c r="H1990" s="23" t="str">
        <f t="shared" si="31"/>
        <v/>
      </c>
      <c r="I1990" s="20"/>
      <c r="J1990" s="25"/>
      <c r="K1990" s="26" t="str">
        <f>IF(B1990="","",TRIM(IF(AND(C1990&lt;&gt;"",D1990=""),"Cod inexistent în deviz. ","")&amp;IF(N(G1990)&lt;=0,"Lipsește cantitatea. ","")&amp;IF(I1990&lt;&gt;"Da","Neconfirmat de beneficiar. ","")&amp;IF(AND(C1990&lt;&gt;"",D1990&lt;&gt;""),IF(AND(INDEX(Deviz!$H$5:$H$204,MATCH(C1990,Deviz!$B$5:$B$204,0))="Suplimentar",INDEX(Deviz!$I$5:$I$204,MATCH(C1990,Deviz!$B$5:$B$204,0))&lt;&gt;"Da"),"Suplimentar neaprobat. ",""),"")))</f>
        <v/>
      </c>
    </row>
    <row r="1991" spans="1:11" x14ac:dyDescent="0.2">
      <c r="A1991" s="1" t="str">
        <f>IF(B1991="","",B1991&amp;"|"&amp;COUNTIF(INDEX($B:$B,5):B1991,B1991))</f>
        <v/>
      </c>
      <c r="B1991" s="20"/>
      <c r="C1991" s="20"/>
      <c r="D1991" s="21" t="str">
        <f>IF(C1991="","",IFERROR(INDEX(Deviz!$C$5:$C$204,MATCH(C1991,Deviz!$B$5:$B$204,0)),""))</f>
        <v/>
      </c>
      <c r="E1991" s="22" t="str">
        <f>IF(C1991="","",IFERROR(INDEX(Deviz!$D$5:$D$204,MATCH(C1991,Deviz!$B$5:$B$204,0)),""))</f>
        <v/>
      </c>
      <c r="F1991" s="23" t="str">
        <f>IF(C1991="","",IFERROR(INDEX(Deviz!$F$5:$F$204,MATCH(C1991,Deviz!$B$5:$B$204,0)),""))</f>
        <v/>
      </c>
      <c r="G1991" s="24"/>
      <c r="H1991" s="23" t="str">
        <f t="shared" si="31"/>
        <v/>
      </c>
      <c r="I1991" s="20"/>
      <c r="J1991" s="25"/>
      <c r="K1991" s="26" t="str">
        <f>IF(B1991="","",TRIM(IF(AND(C1991&lt;&gt;"",D1991=""),"Cod inexistent în deviz. ","")&amp;IF(N(G1991)&lt;=0,"Lipsește cantitatea. ","")&amp;IF(I1991&lt;&gt;"Da","Neconfirmat de beneficiar. ","")&amp;IF(AND(C1991&lt;&gt;"",D1991&lt;&gt;""),IF(AND(INDEX(Deviz!$H$5:$H$204,MATCH(C1991,Deviz!$B$5:$B$204,0))="Suplimentar",INDEX(Deviz!$I$5:$I$204,MATCH(C1991,Deviz!$B$5:$B$204,0))&lt;&gt;"Da"),"Suplimentar neaprobat. ",""),"")))</f>
        <v/>
      </c>
    </row>
    <row r="1992" spans="1:11" x14ac:dyDescent="0.2">
      <c r="A1992" s="1" t="str">
        <f>IF(B1992="","",B1992&amp;"|"&amp;COUNTIF(INDEX($B:$B,5):B1992,B1992))</f>
        <v/>
      </c>
      <c r="B1992" s="20"/>
      <c r="C1992" s="20"/>
      <c r="D1992" s="21" t="str">
        <f>IF(C1992="","",IFERROR(INDEX(Deviz!$C$5:$C$204,MATCH(C1992,Deviz!$B$5:$B$204,0)),""))</f>
        <v/>
      </c>
      <c r="E1992" s="22" t="str">
        <f>IF(C1992="","",IFERROR(INDEX(Deviz!$D$5:$D$204,MATCH(C1992,Deviz!$B$5:$B$204,0)),""))</f>
        <v/>
      </c>
      <c r="F1992" s="23" t="str">
        <f>IF(C1992="","",IFERROR(INDEX(Deviz!$F$5:$F$204,MATCH(C1992,Deviz!$B$5:$B$204,0)),""))</f>
        <v/>
      </c>
      <c r="G1992" s="24"/>
      <c r="H1992" s="23" t="str">
        <f t="shared" si="31"/>
        <v/>
      </c>
      <c r="I1992" s="20"/>
      <c r="J1992" s="25"/>
      <c r="K1992" s="26" t="str">
        <f>IF(B1992="","",TRIM(IF(AND(C1992&lt;&gt;"",D1992=""),"Cod inexistent în deviz. ","")&amp;IF(N(G1992)&lt;=0,"Lipsește cantitatea. ","")&amp;IF(I1992&lt;&gt;"Da","Neconfirmat de beneficiar. ","")&amp;IF(AND(C1992&lt;&gt;"",D1992&lt;&gt;""),IF(AND(INDEX(Deviz!$H$5:$H$204,MATCH(C1992,Deviz!$B$5:$B$204,0))="Suplimentar",INDEX(Deviz!$I$5:$I$204,MATCH(C1992,Deviz!$B$5:$B$204,0))&lt;&gt;"Da"),"Suplimentar neaprobat. ",""),"")))</f>
        <v/>
      </c>
    </row>
    <row r="1993" spans="1:11" x14ac:dyDescent="0.2">
      <c r="A1993" s="1" t="str">
        <f>IF(B1993="","",B1993&amp;"|"&amp;COUNTIF(INDEX($B:$B,5):B1993,B1993))</f>
        <v/>
      </c>
      <c r="B1993" s="20"/>
      <c r="C1993" s="20"/>
      <c r="D1993" s="21" t="str">
        <f>IF(C1993="","",IFERROR(INDEX(Deviz!$C$5:$C$204,MATCH(C1993,Deviz!$B$5:$B$204,0)),""))</f>
        <v/>
      </c>
      <c r="E1993" s="22" t="str">
        <f>IF(C1993="","",IFERROR(INDEX(Deviz!$D$5:$D$204,MATCH(C1993,Deviz!$B$5:$B$204,0)),""))</f>
        <v/>
      </c>
      <c r="F1993" s="23" t="str">
        <f>IF(C1993="","",IFERROR(INDEX(Deviz!$F$5:$F$204,MATCH(C1993,Deviz!$B$5:$B$204,0)),""))</f>
        <v/>
      </c>
      <c r="G1993" s="24"/>
      <c r="H1993" s="23" t="str">
        <f t="shared" si="31"/>
        <v/>
      </c>
      <c r="I1993" s="20"/>
      <c r="J1993" s="25"/>
      <c r="K1993" s="26" t="str">
        <f>IF(B1993="","",TRIM(IF(AND(C1993&lt;&gt;"",D1993=""),"Cod inexistent în deviz. ","")&amp;IF(N(G1993)&lt;=0,"Lipsește cantitatea. ","")&amp;IF(I1993&lt;&gt;"Da","Neconfirmat de beneficiar. ","")&amp;IF(AND(C1993&lt;&gt;"",D1993&lt;&gt;""),IF(AND(INDEX(Deviz!$H$5:$H$204,MATCH(C1993,Deviz!$B$5:$B$204,0))="Suplimentar",INDEX(Deviz!$I$5:$I$204,MATCH(C1993,Deviz!$B$5:$B$204,0))&lt;&gt;"Da"),"Suplimentar neaprobat. ",""),"")))</f>
        <v/>
      </c>
    </row>
    <row r="1994" spans="1:11" x14ac:dyDescent="0.2">
      <c r="A1994" s="1" t="str">
        <f>IF(B1994="","",B1994&amp;"|"&amp;COUNTIF(INDEX($B:$B,5):B1994,B1994))</f>
        <v/>
      </c>
      <c r="B1994" s="20"/>
      <c r="C1994" s="20"/>
      <c r="D1994" s="21" t="str">
        <f>IF(C1994="","",IFERROR(INDEX(Deviz!$C$5:$C$204,MATCH(C1994,Deviz!$B$5:$B$204,0)),""))</f>
        <v/>
      </c>
      <c r="E1994" s="22" t="str">
        <f>IF(C1994="","",IFERROR(INDEX(Deviz!$D$5:$D$204,MATCH(C1994,Deviz!$B$5:$B$204,0)),""))</f>
        <v/>
      </c>
      <c r="F1994" s="23" t="str">
        <f>IF(C1994="","",IFERROR(INDEX(Deviz!$F$5:$F$204,MATCH(C1994,Deviz!$B$5:$B$204,0)),""))</f>
        <v/>
      </c>
      <c r="G1994" s="24"/>
      <c r="H1994" s="23" t="str">
        <f t="shared" si="31"/>
        <v/>
      </c>
      <c r="I1994" s="20"/>
      <c r="J1994" s="25"/>
      <c r="K1994" s="26" t="str">
        <f>IF(B1994="","",TRIM(IF(AND(C1994&lt;&gt;"",D1994=""),"Cod inexistent în deviz. ","")&amp;IF(N(G1994)&lt;=0,"Lipsește cantitatea. ","")&amp;IF(I1994&lt;&gt;"Da","Neconfirmat de beneficiar. ","")&amp;IF(AND(C1994&lt;&gt;"",D1994&lt;&gt;""),IF(AND(INDEX(Deviz!$H$5:$H$204,MATCH(C1994,Deviz!$B$5:$B$204,0))="Suplimentar",INDEX(Deviz!$I$5:$I$204,MATCH(C1994,Deviz!$B$5:$B$204,0))&lt;&gt;"Da"),"Suplimentar neaprobat. ",""),"")))</f>
        <v/>
      </c>
    </row>
    <row r="1995" spans="1:11" x14ac:dyDescent="0.2">
      <c r="A1995" s="1" t="str">
        <f>IF(B1995="","",B1995&amp;"|"&amp;COUNTIF(INDEX($B:$B,5):B1995,B1995))</f>
        <v/>
      </c>
      <c r="B1995" s="20"/>
      <c r="C1995" s="20"/>
      <c r="D1995" s="21" t="str">
        <f>IF(C1995="","",IFERROR(INDEX(Deviz!$C$5:$C$204,MATCH(C1995,Deviz!$B$5:$B$204,0)),""))</f>
        <v/>
      </c>
      <c r="E1995" s="22" t="str">
        <f>IF(C1995="","",IFERROR(INDEX(Deviz!$D$5:$D$204,MATCH(C1995,Deviz!$B$5:$B$204,0)),""))</f>
        <v/>
      </c>
      <c r="F1995" s="23" t="str">
        <f>IF(C1995="","",IFERROR(INDEX(Deviz!$F$5:$F$204,MATCH(C1995,Deviz!$B$5:$B$204,0)),""))</f>
        <v/>
      </c>
      <c r="G1995" s="24"/>
      <c r="H1995" s="23" t="str">
        <f t="shared" si="31"/>
        <v/>
      </c>
      <c r="I1995" s="20"/>
      <c r="J1995" s="25"/>
      <c r="K1995" s="26" t="str">
        <f>IF(B1995="","",TRIM(IF(AND(C1995&lt;&gt;"",D1995=""),"Cod inexistent în deviz. ","")&amp;IF(N(G1995)&lt;=0,"Lipsește cantitatea. ","")&amp;IF(I1995&lt;&gt;"Da","Neconfirmat de beneficiar. ","")&amp;IF(AND(C1995&lt;&gt;"",D1995&lt;&gt;""),IF(AND(INDEX(Deviz!$H$5:$H$204,MATCH(C1995,Deviz!$B$5:$B$204,0))="Suplimentar",INDEX(Deviz!$I$5:$I$204,MATCH(C1995,Deviz!$B$5:$B$204,0))&lt;&gt;"Da"),"Suplimentar neaprobat. ",""),"")))</f>
        <v/>
      </c>
    </row>
    <row r="1996" spans="1:11" x14ac:dyDescent="0.2">
      <c r="A1996" s="1" t="str">
        <f>IF(B1996="","",B1996&amp;"|"&amp;COUNTIF(INDEX($B:$B,5):B1996,B1996))</f>
        <v/>
      </c>
      <c r="B1996" s="20"/>
      <c r="C1996" s="20"/>
      <c r="D1996" s="21" t="str">
        <f>IF(C1996="","",IFERROR(INDEX(Deviz!$C$5:$C$204,MATCH(C1996,Deviz!$B$5:$B$204,0)),""))</f>
        <v/>
      </c>
      <c r="E1996" s="22" t="str">
        <f>IF(C1996="","",IFERROR(INDEX(Deviz!$D$5:$D$204,MATCH(C1996,Deviz!$B$5:$B$204,0)),""))</f>
        <v/>
      </c>
      <c r="F1996" s="23" t="str">
        <f>IF(C1996="","",IFERROR(INDEX(Deviz!$F$5:$F$204,MATCH(C1996,Deviz!$B$5:$B$204,0)),""))</f>
        <v/>
      </c>
      <c r="G1996" s="24"/>
      <c r="H1996" s="23" t="str">
        <f t="shared" si="31"/>
        <v/>
      </c>
      <c r="I1996" s="20"/>
      <c r="J1996" s="25"/>
      <c r="K1996" s="26" t="str">
        <f>IF(B1996="","",TRIM(IF(AND(C1996&lt;&gt;"",D1996=""),"Cod inexistent în deviz. ","")&amp;IF(N(G1996)&lt;=0,"Lipsește cantitatea. ","")&amp;IF(I1996&lt;&gt;"Da","Neconfirmat de beneficiar. ","")&amp;IF(AND(C1996&lt;&gt;"",D1996&lt;&gt;""),IF(AND(INDEX(Deviz!$H$5:$H$204,MATCH(C1996,Deviz!$B$5:$B$204,0))="Suplimentar",INDEX(Deviz!$I$5:$I$204,MATCH(C1996,Deviz!$B$5:$B$204,0))&lt;&gt;"Da"),"Suplimentar neaprobat. ",""),"")))</f>
        <v/>
      </c>
    </row>
    <row r="1997" spans="1:11" x14ac:dyDescent="0.2">
      <c r="A1997" s="1" t="str">
        <f>IF(B1997="","",B1997&amp;"|"&amp;COUNTIF(INDEX($B:$B,5):B1997,B1997))</f>
        <v/>
      </c>
      <c r="B1997" s="20"/>
      <c r="C1997" s="20"/>
      <c r="D1997" s="21" t="str">
        <f>IF(C1997="","",IFERROR(INDEX(Deviz!$C$5:$C$204,MATCH(C1997,Deviz!$B$5:$B$204,0)),""))</f>
        <v/>
      </c>
      <c r="E1997" s="22" t="str">
        <f>IF(C1997="","",IFERROR(INDEX(Deviz!$D$5:$D$204,MATCH(C1997,Deviz!$B$5:$B$204,0)),""))</f>
        <v/>
      </c>
      <c r="F1997" s="23" t="str">
        <f>IF(C1997="","",IFERROR(INDEX(Deviz!$F$5:$F$204,MATCH(C1997,Deviz!$B$5:$B$204,0)),""))</f>
        <v/>
      </c>
      <c r="G1997" s="24"/>
      <c r="H1997" s="23" t="str">
        <f t="shared" si="31"/>
        <v/>
      </c>
      <c r="I1997" s="20"/>
      <c r="J1997" s="25"/>
      <c r="K1997" s="26" t="str">
        <f>IF(B1997="","",TRIM(IF(AND(C1997&lt;&gt;"",D1997=""),"Cod inexistent în deviz. ","")&amp;IF(N(G1997)&lt;=0,"Lipsește cantitatea. ","")&amp;IF(I1997&lt;&gt;"Da","Neconfirmat de beneficiar. ","")&amp;IF(AND(C1997&lt;&gt;"",D1997&lt;&gt;""),IF(AND(INDEX(Deviz!$H$5:$H$204,MATCH(C1997,Deviz!$B$5:$B$204,0))="Suplimentar",INDEX(Deviz!$I$5:$I$204,MATCH(C1997,Deviz!$B$5:$B$204,0))&lt;&gt;"Da"),"Suplimentar neaprobat. ",""),"")))</f>
        <v/>
      </c>
    </row>
    <row r="1998" spans="1:11" x14ac:dyDescent="0.2">
      <c r="A1998" s="1" t="str">
        <f>IF(B1998="","",B1998&amp;"|"&amp;COUNTIF(INDEX($B:$B,5):B1998,B1998))</f>
        <v/>
      </c>
      <c r="B1998" s="20"/>
      <c r="C1998" s="20"/>
      <c r="D1998" s="21" t="str">
        <f>IF(C1998="","",IFERROR(INDEX(Deviz!$C$5:$C$204,MATCH(C1998,Deviz!$B$5:$B$204,0)),""))</f>
        <v/>
      </c>
      <c r="E1998" s="22" t="str">
        <f>IF(C1998="","",IFERROR(INDEX(Deviz!$D$5:$D$204,MATCH(C1998,Deviz!$B$5:$B$204,0)),""))</f>
        <v/>
      </c>
      <c r="F1998" s="23" t="str">
        <f>IF(C1998="","",IFERROR(INDEX(Deviz!$F$5:$F$204,MATCH(C1998,Deviz!$B$5:$B$204,0)),""))</f>
        <v/>
      </c>
      <c r="G1998" s="24"/>
      <c r="H1998" s="23" t="str">
        <f t="shared" si="31"/>
        <v/>
      </c>
      <c r="I1998" s="20"/>
      <c r="J1998" s="25"/>
      <c r="K1998" s="26" t="str">
        <f>IF(B1998="","",TRIM(IF(AND(C1998&lt;&gt;"",D1998=""),"Cod inexistent în deviz. ","")&amp;IF(N(G1998)&lt;=0,"Lipsește cantitatea. ","")&amp;IF(I1998&lt;&gt;"Da","Neconfirmat de beneficiar. ","")&amp;IF(AND(C1998&lt;&gt;"",D1998&lt;&gt;""),IF(AND(INDEX(Deviz!$H$5:$H$204,MATCH(C1998,Deviz!$B$5:$B$204,0))="Suplimentar",INDEX(Deviz!$I$5:$I$204,MATCH(C1998,Deviz!$B$5:$B$204,0))&lt;&gt;"Da"),"Suplimentar neaprobat. ",""),"")))</f>
        <v/>
      </c>
    </row>
    <row r="1999" spans="1:11" x14ac:dyDescent="0.2">
      <c r="A1999" s="1" t="str">
        <f>IF(B1999="","",B1999&amp;"|"&amp;COUNTIF(INDEX($B:$B,5):B1999,B1999))</f>
        <v/>
      </c>
      <c r="B1999" s="20"/>
      <c r="C1999" s="20"/>
      <c r="D1999" s="21" t="str">
        <f>IF(C1999="","",IFERROR(INDEX(Deviz!$C$5:$C$204,MATCH(C1999,Deviz!$B$5:$B$204,0)),""))</f>
        <v/>
      </c>
      <c r="E1999" s="22" t="str">
        <f>IF(C1999="","",IFERROR(INDEX(Deviz!$D$5:$D$204,MATCH(C1999,Deviz!$B$5:$B$204,0)),""))</f>
        <v/>
      </c>
      <c r="F1999" s="23" t="str">
        <f>IF(C1999="","",IFERROR(INDEX(Deviz!$F$5:$F$204,MATCH(C1999,Deviz!$B$5:$B$204,0)),""))</f>
        <v/>
      </c>
      <c r="G1999" s="24"/>
      <c r="H1999" s="23" t="str">
        <f t="shared" si="31"/>
        <v/>
      </c>
      <c r="I1999" s="20"/>
      <c r="J1999" s="25"/>
      <c r="K1999" s="26" t="str">
        <f>IF(B1999="","",TRIM(IF(AND(C1999&lt;&gt;"",D1999=""),"Cod inexistent în deviz. ","")&amp;IF(N(G1999)&lt;=0,"Lipsește cantitatea. ","")&amp;IF(I1999&lt;&gt;"Da","Neconfirmat de beneficiar. ","")&amp;IF(AND(C1999&lt;&gt;"",D1999&lt;&gt;""),IF(AND(INDEX(Deviz!$H$5:$H$204,MATCH(C1999,Deviz!$B$5:$B$204,0))="Suplimentar",INDEX(Deviz!$I$5:$I$204,MATCH(C1999,Deviz!$B$5:$B$204,0))&lt;&gt;"Da"),"Suplimentar neaprobat. ",""),"")))</f>
        <v/>
      </c>
    </row>
    <row r="2000" spans="1:11" x14ac:dyDescent="0.2">
      <c r="A2000" s="1" t="str">
        <f>IF(B2000="","",B2000&amp;"|"&amp;COUNTIF(INDEX($B:$B,5):B2000,B2000))</f>
        <v/>
      </c>
      <c r="B2000" s="20"/>
      <c r="C2000" s="20"/>
      <c r="D2000" s="21" t="str">
        <f>IF(C2000="","",IFERROR(INDEX(Deviz!$C$5:$C$204,MATCH(C2000,Deviz!$B$5:$B$204,0)),""))</f>
        <v/>
      </c>
      <c r="E2000" s="22" t="str">
        <f>IF(C2000="","",IFERROR(INDEX(Deviz!$D$5:$D$204,MATCH(C2000,Deviz!$B$5:$B$204,0)),""))</f>
        <v/>
      </c>
      <c r="F2000" s="23" t="str">
        <f>IF(C2000="","",IFERROR(INDEX(Deviz!$F$5:$F$204,MATCH(C2000,Deviz!$B$5:$B$204,0)),""))</f>
        <v/>
      </c>
      <c r="G2000" s="24"/>
      <c r="H2000" s="23" t="str">
        <f t="shared" si="31"/>
        <v/>
      </c>
      <c r="I2000" s="20"/>
      <c r="J2000" s="25"/>
      <c r="K2000" s="26" t="str">
        <f>IF(B2000="","",TRIM(IF(AND(C2000&lt;&gt;"",D2000=""),"Cod inexistent în deviz. ","")&amp;IF(N(G2000)&lt;=0,"Lipsește cantitatea. ","")&amp;IF(I2000&lt;&gt;"Da","Neconfirmat de beneficiar. ","")&amp;IF(AND(C2000&lt;&gt;"",D2000&lt;&gt;""),IF(AND(INDEX(Deviz!$H$5:$H$204,MATCH(C2000,Deviz!$B$5:$B$204,0))="Suplimentar",INDEX(Deviz!$I$5:$I$204,MATCH(C2000,Deviz!$B$5:$B$204,0))&lt;&gt;"Da"),"Suplimentar neaprobat. ",""),"")))</f>
        <v/>
      </c>
    </row>
    <row r="2001" spans="1:11" x14ac:dyDescent="0.2">
      <c r="A2001" s="1" t="str">
        <f>IF(B2001="","",B2001&amp;"|"&amp;COUNTIF(INDEX($B:$B,5):B2001,B2001))</f>
        <v/>
      </c>
      <c r="B2001" s="20"/>
      <c r="C2001" s="20"/>
      <c r="D2001" s="21" t="str">
        <f>IF(C2001="","",IFERROR(INDEX(Deviz!$C$5:$C$204,MATCH(C2001,Deviz!$B$5:$B$204,0)),""))</f>
        <v/>
      </c>
      <c r="E2001" s="22" t="str">
        <f>IF(C2001="","",IFERROR(INDEX(Deviz!$D$5:$D$204,MATCH(C2001,Deviz!$B$5:$B$204,0)),""))</f>
        <v/>
      </c>
      <c r="F2001" s="23" t="str">
        <f>IF(C2001="","",IFERROR(INDEX(Deviz!$F$5:$F$204,MATCH(C2001,Deviz!$B$5:$B$204,0)),""))</f>
        <v/>
      </c>
      <c r="G2001" s="24"/>
      <c r="H2001" s="23" t="str">
        <f t="shared" si="31"/>
        <v/>
      </c>
      <c r="I2001" s="20"/>
      <c r="J2001" s="25"/>
      <c r="K2001" s="26" t="str">
        <f>IF(B2001="","",TRIM(IF(AND(C2001&lt;&gt;"",D2001=""),"Cod inexistent în deviz. ","")&amp;IF(N(G2001)&lt;=0,"Lipsește cantitatea. ","")&amp;IF(I2001&lt;&gt;"Da","Neconfirmat de beneficiar. ","")&amp;IF(AND(C2001&lt;&gt;"",D2001&lt;&gt;""),IF(AND(INDEX(Deviz!$H$5:$H$204,MATCH(C2001,Deviz!$B$5:$B$204,0))="Suplimentar",INDEX(Deviz!$I$5:$I$204,MATCH(C2001,Deviz!$B$5:$B$204,0))&lt;&gt;"Da"),"Suplimentar neaprobat. ",""),"")))</f>
        <v/>
      </c>
    </row>
    <row r="2002" spans="1:11" x14ac:dyDescent="0.2">
      <c r="A2002" s="1" t="str">
        <f>IF(B2002="","",B2002&amp;"|"&amp;COUNTIF(INDEX($B:$B,5):B2002,B2002))</f>
        <v/>
      </c>
      <c r="B2002" s="20"/>
      <c r="C2002" s="20"/>
      <c r="D2002" s="21" t="str">
        <f>IF(C2002="","",IFERROR(INDEX(Deviz!$C$5:$C$204,MATCH(C2002,Deviz!$B$5:$B$204,0)),""))</f>
        <v/>
      </c>
      <c r="E2002" s="22" t="str">
        <f>IF(C2002="","",IFERROR(INDEX(Deviz!$D$5:$D$204,MATCH(C2002,Deviz!$B$5:$B$204,0)),""))</f>
        <v/>
      </c>
      <c r="F2002" s="23" t="str">
        <f>IF(C2002="","",IFERROR(INDEX(Deviz!$F$5:$F$204,MATCH(C2002,Deviz!$B$5:$B$204,0)),""))</f>
        <v/>
      </c>
      <c r="G2002" s="24"/>
      <c r="H2002" s="23" t="str">
        <f t="shared" si="31"/>
        <v/>
      </c>
      <c r="I2002" s="20"/>
      <c r="J2002" s="25"/>
      <c r="K2002" s="26" t="str">
        <f>IF(B2002="","",TRIM(IF(AND(C2002&lt;&gt;"",D2002=""),"Cod inexistent în deviz. ","")&amp;IF(N(G2002)&lt;=0,"Lipsește cantitatea. ","")&amp;IF(I2002&lt;&gt;"Da","Neconfirmat de beneficiar. ","")&amp;IF(AND(C2002&lt;&gt;"",D2002&lt;&gt;""),IF(AND(INDEX(Deviz!$H$5:$H$204,MATCH(C2002,Deviz!$B$5:$B$204,0))="Suplimentar",INDEX(Deviz!$I$5:$I$204,MATCH(C2002,Deviz!$B$5:$B$204,0))&lt;&gt;"Da"),"Suplimentar neaprobat. ",""),"")))</f>
        <v/>
      </c>
    </row>
    <row r="2003" spans="1:11" x14ac:dyDescent="0.2">
      <c r="A2003" s="1" t="str">
        <f>IF(B2003="","",B2003&amp;"|"&amp;COUNTIF(INDEX($B:$B,5):B2003,B2003))</f>
        <v/>
      </c>
      <c r="B2003" s="20"/>
      <c r="C2003" s="20"/>
      <c r="D2003" s="21" t="str">
        <f>IF(C2003="","",IFERROR(INDEX(Deviz!$C$5:$C$204,MATCH(C2003,Deviz!$B$5:$B$204,0)),""))</f>
        <v/>
      </c>
      <c r="E2003" s="22" t="str">
        <f>IF(C2003="","",IFERROR(INDEX(Deviz!$D$5:$D$204,MATCH(C2003,Deviz!$B$5:$B$204,0)),""))</f>
        <v/>
      </c>
      <c r="F2003" s="23" t="str">
        <f>IF(C2003="","",IFERROR(INDEX(Deviz!$F$5:$F$204,MATCH(C2003,Deviz!$B$5:$B$204,0)),""))</f>
        <v/>
      </c>
      <c r="G2003" s="24"/>
      <c r="H2003" s="23" t="str">
        <f t="shared" si="31"/>
        <v/>
      </c>
      <c r="I2003" s="20"/>
      <c r="J2003" s="25"/>
      <c r="K2003" s="26" t="str">
        <f>IF(B2003="","",TRIM(IF(AND(C2003&lt;&gt;"",D2003=""),"Cod inexistent în deviz. ","")&amp;IF(N(G2003)&lt;=0,"Lipsește cantitatea. ","")&amp;IF(I2003&lt;&gt;"Da","Neconfirmat de beneficiar. ","")&amp;IF(AND(C2003&lt;&gt;"",D2003&lt;&gt;""),IF(AND(INDEX(Deviz!$H$5:$H$204,MATCH(C2003,Deviz!$B$5:$B$204,0))="Suplimentar",INDEX(Deviz!$I$5:$I$204,MATCH(C2003,Deviz!$B$5:$B$204,0))&lt;&gt;"Da"),"Suplimentar neaprobat. ",""),"")))</f>
        <v/>
      </c>
    </row>
    <row r="2004" spans="1:11" x14ac:dyDescent="0.2">
      <c r="A2004" s="1" t="str">
        <f>IF(B2004="","",B2004&amp;"|"&amp;COUNTIF(INDEX($B:$B,5):B2004,B2004))</f>
        <v/>
      </c>
      <c r="B2004" s="20"/>
      <c r="C2004" s="20"/>
      <c r="D2004" s="21" t="str">
        <f>IF(C2004="","",IFERROR(INDEX(Deviz!$C$5:$C$204,MATCH(C2004,Deviz!$B$5:$B$204,0)),""))</f>
        <v/>
      </c>
      <c r="E2004" s="22" t="str">
        <f>IF(C2004="","",IFERROR(INDEX(Deviz!$D$5:$D$204,MATCH(C2004,Deviz!$B$5:$B$204,0)),""))</f>
        <v/>
      </c>
      <c r="F2004" s="23" t="str">
        <f>IF(C2004="","",IFERROR(INDEX(Deviz!$F$5:$F$204,MATCH(C2004,Deviz!$B$5:$B$204,0)),""))</f>
        <v/>
      </c>
      <c r="G2004" s="24"/>
      <c r="H2004" s="23" t="str">
        <f t="shared" si="31"/>
        <v/>
      </c>
      <c r="I2004" s="20"/>
      <c r="J2004" s="25"/>
      <c r="K2004" s="26" t="str">
        <f>IF(B2004="","",TRIM(IF(AND(C2004&lt;&gt;"",D2004=""),"Cod inexistent în deviz. ","")&amp;IF(N(G2004)&lt;=0,"Lipsește cantitatea. ","")&amp;IF(I2004&lt;&gt;"Da","Neconfirmat de beneficiar. ","")&amp;IF(AND(C2004&lt;&gt;"",D2004&lt;&gt;""),IF(AND(INDEX(Deviz!$H$5:$H$204,MATCH(C2004,Deviz!$B$5:$B$204,0))="Suplimentar",INDEX(Deviz!$I$5:$I$204,MATCH(C2004,Deviz!$B$5:$B$204,0))&lt;&gt;"Da"),"Suplimentar neaprobat. ",""),"")))</f>
        <v/>
      </c>
    </row>
  </sheetData>
  <dataValidations count="1">
    <dataValidation type="list" allowBlank="1" showInputMessage="1" showErrorMessage="1" sqref="I5:I2004" xr:uid="{D97D0CBA-29DE-4597-B6BC-E06D24E76499}">
      <formula1>ListaDaNu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68CE7511-D615-456B-A7D9-1A205E8A77CC}">
          <x14:formula1>
            <xm:f>Deviz!$B$5:$B$204</xm:f>
          </x14:formula1>
          <xm:sqref>C5:C2004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4369E-2928-4A4E-8E86-114CD645E5EE}">
  <dimension ref="B1:ZZ100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36.7109375" style="1" customWidth="1"/>
    <col min="4" max="4" width="6.7109375" style="1" customWidth="1"/>
    <col min="5" max="5" width="10.7109375" style="1" customWidth="1"/>
    <col min="6" max="6" width="11.7109375" style="1" customWidth="1"/>
    <col min="7" max="8" width="12.7109375" style="1" customWidth="1"/>
    <col min="9" max="9" width="10.7109375" style="1" customWidth="1"/>
    <col min="10" max="10" width="11.7109375" style="1" customWidth="1"/>
    <col min="11" max="12" width="10.7109375" style="1" customWidth="1"/>
    <col min="13" max="13" width="34.7109375" style="1" customWidth="1"/>
    <col min="14" max="16384" width="11.42578125" style="1"/>
  </cols>
  <sheetData>
    <row r="1" spans="2:13" ht="21" x14ac:dyDescent="0.35">
      <c r="B1" s="2" t="s">
        <v>25</v>
      </c>
    </row>
    <row r="2" spans="2:13" x14ac:dyDescent="0.2">
      <c r="B2" s="3" t="s">
        <v>26</v>
      </c>
    </row>
    <row r="4" spans="2:13" ht="44.1" customHeight="1" x14ac:dyDescent="0.2">
      <c r="B4" s="9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33</v>
      </c>
      <c r="I4" s="9" t="s">
        <v>34</v>
      </c>
      <c r="J4" s="9" t="s">
        <v>35</v>
      </c>
      <c r="K4" s="9" t="s">
        <v>36</v>
      </c>
      <c r="L4" s="9" t="s">
        <v>37</v>
      </c>
      <c r="M4" s="9" t="s">
        <v>38</v>
      </c>
    </row>
    <row r="5" spans="2:13" x14ac:dyDescent="0.2">
      <c r="B5" s="11" t="s">
        <v>39</v>
      </c>
      <c r="C5" s="12" t="s">
        <v>40</v>
      </c>
      <c r="D5" s="11" t="s">
        <v>41</v>
      </c>
      <c r="E5" s="13">
        <v>320</v>
      </c>
      <c r="F5" s="13">
        <v>18</v>
      </c>
      <c r="G5" s="14">
        <f t="shared" ref="G5:G36" si="0">IF(OR(E5="",F5=""),"",ROUND(E5*F5,2))</f>
        <v>5760</v>
      </c>
      <c r="H5" s="11" t="s">
        <v>8</v>
      </c>
      <c r="I5" s="11"/>
      <c r="J5" s="15">
        <f>IF(B5="","",SUMIF(Măsurători!$C$5:$C$2004,B5,Măsurători!$G$5:$G$2004))</f>
        <v>320</v>
      </c>
      <c r="K5" s="16">
        <f t="shared" ref="K5:K36" si="1">IF(OR(B5="",N(E5)=0),"",J5/E5)</f>
        <v>1</v>
      </c>
      <c r="L5" s="15">
        <f t="shared" ref="L5:L36" si="2">IF(B5="","",N(E5)-N(J5))</f>
        <v>0</v>
      </c>
      <c r="M5" s="17" t="str">
        <f t="shared" ref="M5:M36" si="3">IF(B5="","",TRIM(IF(COUNTIF($B$5:$B$204,B5)&gt;1,"Cod dublat. ","")&amp;IF(N(J5)&gt;N(E5),"Executat peste deviz cu "&amp;FIXED(J5-E5,2)&amp;" "&amp;D5&amp;": cere acordul scris. ","")&amp;IF(AND(H5="Suplimentar",I5&lt;&gt;"Da"),IF(N(J5)&gt;0,"Lucrare suplimentară executată fără aprobare. ","Suplimentar: așteaptă aprobarea. "),"")))</f>
        <v/>
      </c>
    </row>
    <row r="6" spans="2:13" ht="25.5" x14ac:dyDescent="0.2">
      <c r="B6" s="11" t="s">
        <v>42</v>
      </c>
      <c r="C6" s="12" t="s">
        <v>43</v>
      </c>
      <c r="D6" s="11" t="s">
        <v>41</v>
      </c>
      <c r="E6" s="13">
        <v>320</v>
      </c>
      <c r="F6" s="13">
        <v>62</v>
      </c>
      <c r="G6" s="14">
        <f t="shared" si="0"/>
        <v>19840</v>
      </c>
      <c r="H6" s="11" t="s">
        <v>8</v>
      </c>
      <c r="I6" s="11"/>
      <c r="J6" s="15">
        <f>IF(B6="","",SUMIF(Măsurători!$C$5:$C$2004,B6,Măsurători!$G$5:$G$2004))</f>
        <v>330</v>
      </c>
      <c r="K6" s="16">
        <f t="shared" si="1"/>
        <v>1.03125</v>
      </c>
      <c r="L6" s="15">
        <f t="shared" si="2"/>
        <v>-10</v>
      </c>
      <c r="M6" s="17" t="str">
        <f t="shared" si="3"/>
        <v>Executat peste deviz cu 10,00 mp: cere acordul scris.</v>
      </c>
    </row>
    <row r="7" spans="2:13" x14ac:dyDescent="0.2">
      <c r="B7" s="11" t="s">
        <v>44</v>
      </c>
      <c r="C7" s="12" t="s">
        <v>45</v>
      </c>
      <c r="D7" s="11" t="s">
        <v>41</v>
      </c>
      <c r="E7" s="13">
        <v>260</v>
      </c>
      <c r="F7" s="13">
        <v>115</v>
      </c>
      <c r="G7" s="14">
        <f t="shared" si="0"/>
        <v>29900</v>
      </c>
      <c r="H7" s="11" t="s">
        <v>8</v>
      </c>
      <c r="I7" s="11"/>
      <c r="J7" s="15">
        <f>IF(B7="","",SUMIF(Măsurători!$C$5:$C$2004,B7,Măsurători!$G$5:$G$2004))</f>
        <v>260</v>
      </c>
      <c r="K7" s="16">
        <f t="shared" si="1"/>
        <v>1</v>
      </c>
      <c r="L7" s="15">
        <f t="shared" si="2"/>
        <v>0</v>
      </c>
      <c r="M7" s="17" t="str">
        <f t="shared" si="3"/>
        <v/>
      </c>
    </row>
    <row r="8" spans="2:13" x14ac:dyDescent="0.2">
      <c r="B8" s="11" t="s">
        <v>46</v>
      </c>
      <c r="C8" s="12" t="s">
        <v>47</v>
      </c>
      <c r="D8" s="11" t="s">
        <v>41</v>
      </c>
      <c r="E8" s="13">
        <v>980</v>
      </c>
      <c r="F8" s="13">
        <v>28</v>
      </c>
      <c r="G8" s="14">
        <f t="shared" si="0"/>
        <v>27440</v>
      </c>
      <c r="H8" s="11" t="s">
        <v>8</v>
      </c>
      <c r="I8" s="11"/>
      <c r="J8" s="15">
        <f>IF(B8="","",SUMIF(Măsurători!$C$5:$C$2004,B8,Măsurători!$G$5:$G$2004))</f>
        <v>420</v>
      </c>
      <c r="K8" s="16">
        <f t="shared" si="1"/>
        <v>0.42857142857142855</v>
      </c>
      <c r="L8" s="15">
        <f t="shared" si="2"/>
        <v>560</v>
      </c>
      <c r="M8" s="17" t="str">
        <f t="shared" si="3"/>
        <v/>
      </c>
    </row>
    <row r="9" spans="2:13" x14ac:dyDescent="0.2">
      <c r="B9" s="11" t="s">
        <v>48</v>
      </c>
      <c r="C9" s="12" t="s">
        <v>49</v>
      </c>
      <c r="D9" s="11" t="s">
        <v>41</v>
      </c>
      <c r="E9" s="13">
        <v>320</v>
      </c>
      <c r="F9" s="13">
        <v>145</v>
      </c>
      <c r="G9" s="14">
        <f t="shared" si="0"/>
        <v>46400</v>
      </c>
      <c r="H9" s="11" t="s">
        <v>8</v>
      </c>
      <c r="I9" s="11"/>
      <c r="J9" s="15">
        <f>IF(B9="","",SUMIF(Măsurători!$C$5:$C$2004,B9,Măsurători!$G$5:$G$2004))</f>
        <v>0</v>
      </c>
      <c r="K9" s="16">
        <f t="shared" si="1"/>
        <v>0</v>
      </c>
      <c r="L9" s="15">
        <f t="shared" si="2"/>
        <v>320</v>
      </c>
      <c r="M9" s="17" t="str">
        <f t="shared" si="3"/>
        <v/>
      </c>
    </row>
    <row r="10" spans="2:13" x14ac:dyDescent="0.2">
      <c r="B10" s="11" t="s">
        <v>50</v>
      </c>
      <c r="C10" s="12" t="s">
        <v>51</v>
      </c>
      <c r="D10" s="11" t="s">
        <v>52</v>
      </c>
      <c r="E10" s="13">
        <v>24</v>
      </c>
      <c r="F10" s="13">
        <v>1250</v>
      </c>
      <c r="G10" s="14">
        <f t="shared" si="0"/>
        <v>30000</v>
      </c>
      <c r="H10" s="11" t="s">
        <v>8</v>
      </c>
      <c r="I10" s="11"/>
      <c r="J10" s="15">
        <f>IF(B10="","",SUMIF(Măsurători!$C$5:$C$2004,B10,Măsurători!$G$5:$G$2004))</f>
        <v>10</v>
      </c>
      <c r="K10" s="16">
        <f t="shared" si="1"/>
        <v>0.41666666666666669</v>
      </c>
      <c r="L10" s="15">
        <f t="shared" si="2"/>
        <v>14</v>
      </c>
      <c r="M10" s="17" t="str">
        <f t="shared" si="3"/>
        <v/>
      </c>
    </row>
    <row r="11" spans="2:13" x14ac:dyDescent="0.2">
      <c r="B11" s="11" t="s">
        <v>53</v>
      </c>
      <c r="C11" s="12" t="s">
        <v>54</v>
      </c>
      <c r="D11" s="11" t="s">
        <v>55</v>
      </c>
      <c r="E11" s="13">
        <v>650</v>
      </c>
      <c r="F11" s="13">
        <v>38</v>
      </c>
      <c r="G11" s="14">
        <f t="shared" si="0"/>
        <v>24700</v>
      </c>
      <c r="H11" s="11" t="s">
        <v>8</v>
      </c>
      <c r="I11" s="11"/>
      <c r="J11" s="15">
        <f>IF(B11="","",SUMIF(Măsurători!$C$5:$C$2004,B11,Măsurători!$G$5:$G$2004))</f>
        <v>560</v>
      </c>
      <c r="K11" s="16">
        <f t="shared" si="1"/>
        <v>0.86153846153846159</v>
      </c>
      <c r="L11" s="15">
        <f t="shared" si="2"/>
        <v>90</v>
      </c>
      <c r="M11" s="17" t="str">
        <f t="shared" si="3"/>
        <v/>
      </c>
    </row>
    <row r="12" spans="2:13" x14ac:dyDescent="0.2">
      <c r="B12" s="11" t="s">
        <v>56</v>
      </c>
      <c r="C12" s="12" t="s">
        <v>57</v>
      </c>
      <c r="D12" s="11" t="s">
        <v>52</v>
      </c>
      <c r="E12" s="13">
        <v>48</v>
      </c>
      <c r="F12" s="13">
        <v>210</v>
      </c>
      <c r="G12" s="14">
        <f t="shared" si="0"/>
        <v>10080</v>
      </c>
      <c r="H12" s="11" t="s">
        <v>8</v>
      </c>
      <c r="I12" s="11"/>
      <c r="J12" s="15">
        <f>IF(B12="","",SUMIF(Măsurători!$C$5:$C$2004,B12,Măsurători!$G$5:$G$2004))</f>
        <v>0</v>
      </c>
      <c r="K12" s="16">
        <f t="shared" si="1"/>
        <v>0</v>
      </c>
      <c r="L12" s="15">
        <f t="shared" si="2"/>
        <v>48</v>
      </c>
      <c r="M12" s="17" t="str">
        <f t="shared" si="3"/>
        <v/>
      </c>
    </row>
    <row r="13" spans="2:13" x14ac:dyDescent="0.2">
      <c r="B13" s="11" t="s">
        <v>58</v>
      </c>
      <c r="C13" s="12" t="s">
        <v>59</v>
      </c>
      <c r="D13" s="11" t="s">
        <v>41</v>
      </c>
      <c r="E13" s="13">
        <v>45</v>
      </c>
      <c r="F13" s="13">
        <v>95</v>
      </c>
      <c r="G13" s="14">
        <f t="shared" si="0"/>
        <v>4275</v>
      </c>
      <c r="H13" s="11" t="s">
        <v>21</v>
      </c>
      <c r="I13" s="11" t="s">
        <v>23</v>
      </c>
      <c r="J13" s="15">
        <f>IF(B13="","",SUMIF(Măsurători!$C$5:$C$2004,B13,Măsurători!$G$5:$G$2004))</f>
        <v>45</v>
      </c>
      <c r="K13" s="16">
        <f t="shared" si="1"/>
        <v>1</v>
      </c>
      <c r="L13" s="15">
        <f t="shared" si="2"/>
        <v>0</v>
      </c>
      <c r="M13" s="17" t="str">
        <f t="shared" si="3"/>
        <v/>
      </c>
    </row>
    <row r="14" spans="2:13" ht="25.5" x14ac:dyDescent="0.2">
      <c r="B14" s="11" t="s">
        <v>60</v>
      </c>
      <c r="C14" s="12" t="s">
        <v>61</v>
      </c>
      <c r="D14" s="11" t="s">
        <v>41</v>
      </c>
      <c r="E14" s="13">
        <v>60</v>
      </c>
      <c r="F14" s="13">
        <v>88</v>
      </c>
      <c r="G14" s="14">
        <f t="shared" si="0"/>
        <v>5280</v>
      </c>
      <c r="H14" s="11" t="s">
        <v>21</v>
      </c>
      <c r="I14" s="11" t="s">
        <v>24</v>
      </c>
      <c r="J14" s="15">
        <f>IF(B14="","",SUMIF(Măsurători!$C$5:$C$2004,B14,Măsurători!$G$5:$G$2004))</f>
        <v>20</v>
      </c>
      <c r="K14" s="16">
        <f t="shared" si="1"/>
        <v>0.33333333333333331</v>
      </c>
      <c r="L14" s="15">
        <f t="shared" si="2"/>
        <v>40</v>
      </c>
      <c r="M14" s="17" t="str">
        <f t="shared" si="3"/>
        <v>Lucrare suplimentară executată fără aprobare.</v>
      </c>
    </row>
    <row r="15" spans="2:13" x14ac:dyDescent="0.2">
      <c r="B15" s="11"/>
      <c r="C15" s="12"/>
      <c r="D15" s="11"/>
      <c r="E15" s="13"/>
      <c r="F15" s="13"/>
      <c r="G15" s="14" t="str">
        <f t="shared" si="0"/>
        <v/>
      </c>
      <c r="H15" s="11"/>
      <c r="I15" s="11"/>
      <c r="J15" s="15" t="str">
        <f>IF(B15="","",SUMIF(Măsurători!$C$5:$C$2004,B15,Măsurători!$G$5:$G$2004))</f>
        <v/>
      </c>
      <c r="K15" s="16" t="str">
        <f t="shared" si="1"/>
        <v/>
      </c>
      <c r="L15" s="15" t="str">
        <f t="shared" si="2"/>
        <v/>
      </c>
      <c r="M15" s="17" t="str">
        <f t="shared" si="3"/>
        <v/>
      </c>
    </row>
    <row r="16" spans="2:13" x14ac:dyDescent="0.2">
      <c r="B16" s="11"/>
      <c r="C16" s="12"/>
      <c r="D16" s="11"/>
      <c r="E16" s="13"/>
      <c r="F16" s="13"/>
      <c r="G16" s="14" t="str">
        <f t="shared" si="0"/>
        <v/>
      </c>
      <c r="H16" s="11"/>
      <c r="I16" s="11"/>
      <c r="J16" s="15" t="str">
        <f>IF(B16="","",SUMIF(Măsurători!$C$5:$C$2004,B16,Măsurători!$G$5:$G$2004))</f>
        <v/>
      </c>
      <c r="K16" s="16" t="str">
        <f t="shared" si="1"/>
        <v/>
      </c>
      <c r="L16" s="15" t="str">
        <f t="shared" si="2"/>
        <v/>
      </c>
      <c r="M16" s="17" t="str">
        <f t="shared" si="3"/>
        <v/>
      </c>
    </row>
    <row r="17" spans="2:13" x14ac:dyDescent="0.2">
      <c r="B17" s="11"/>
      <c r="C17" s="12"/>
      <c r="D17" s="11"/>
      <c r="E17" s="13"/>
      <c r="F17" s="13"/>
      <c r="G17" s="14" t="str">
        <f t="shared" si="0"/>
        <v/>
      </c>
      <c r="H17" s="11"/>
      <c r="I17" s="11"/>
      <c r="J17" s="15" t="str">
        <f>IF(B17="","",SUMIF(Măsurători!$C$5:$C$2004,B17,Măsurători!$G$5:$G$2004))</f>
        <v/>
      </c>
      <c r="K17" s="16" t="str">
        <f t="shared" si="1"/>
        <v/>
      </c>
      <c r="L17" s="15" t="str">
        <f t="shared" si="2"/>
        <v/>
      </c>
      <c r="M17" s="17" t="str">
        <f t="shared" si="3"/>
        <v/>
      </c>
    </row>
    <row r="18" spans="2:13" x14ac:dyDescent="0.2">
      <c r="B18" s="11"/>
      <c r="C18" s="12"/>
      <c r="D18" s="11"/>
      <c r="E18" s="13"/>
      <c r="F18" s="13"/>
      <c r="G18" s="14" t="str">
        <f t="shared" si="0"/>
        <v/>
      </c>
      <c r="H18" s="11"/>
      <c r="I18" s="11"/>
      <c r="J18" s="15" t="str">
        <f>IF(B18="","",SUMIF(Măsurători!$C$5:$C$2004,B18,Măsurători!$G$5:$G$2004))</f>
        <v/>
      </c>
      <c r="K18" s="16" t="str">
        <f t="shared" si="1"/>
        <v/>
      </c>
      <c r="L18" s="15" t="str">
        <f t="shared" si="2"/>
        <v/>
      </c>
      <c r="M18" s="17" t="str">
        <f t="shared" si="3"/>
        <v/>
      </c>
    </row>
    <row r="19" spans="2:13" x14ac:dyDescent="0.2">
      <c r="B19" s="11"/>
      <c r="C19" s="12"/>
      <c r="D19" s="11"/>
      <c r="E19" s="13"/>
      <c r="F19" s="13"/>
      <c r="G19" s="14" t="str">
        <f t="shared" si="0"/>
        <v/>
      </c>
      <c r="H19" s="11"/>
      <c r="I19" s="11"/>
      <c r="J19" s="15" t="str">
        <f>IF(B19="","",SUMIF(Măsurători!$C$5:$C$2004,B19,Măsurători!$G$5:$G$2004))</f>
        <v/>
      </c>
      <c r="K19" s="16" t="str">
        <f t="shared" si="1"/>
        <v/>
      </c>
      <c r="L19" s="15" t="str">
        <f t="shared" si="2"/>
        <v/>
      </c>
      <c r="M19" s="17" t="str">
        <f t="shared" si="3"/>
        <v/>
      </c>
    </row>
    <row r="20" spans="2:13" x14ac:dyDescent="0.2">
      <c r="B20" s="11"/>
      <c r="C20" s="12"/>
      <c r="D20" s="11"/>
      <c r="E20" s="13"/>
      <c r="F20" s="13"/>
      <c r="G20" s="14" t="str">
        <f t="shared" si="0"/>
        <v/>
      </c>
      <c r="H20" s="11"/>
      <c r="I20" s="11"/>
      <c r="J20" s="15" t="str">
        <f>IF(B20="","",SUMIF(Măsurători!$C$5:$C$2004,B20,Măsurători!$G$5:$G$2004))</f>
        <v/>
      </c>
      <c r="K20" s="16" t="str">
        <f t="shared" si="1"/>
        <v/>
      </c>
      <c r="L20" s="15" t="str">
        <f t="shared" si="2"/>
        <v/>
      </c>
      <c r="M20" s="17" t="str">
        <f t="shared" si="3"/>
        <v/>
      </c>
    </row>
    <row r="21" spans="2:13" x14ac:dyDescent="0.2">
      <c r="B21" s="11"/>
      <c r="C21" s="12"/>
      <c r="D21" s="11"/>
      <c r="E21" s="13"/>
      <c r="F21" s="13"/>
      <c r="G21" s="14" t="str">
        <f t="shared" si="0"/>
        <v/>
      </c>
      <c r="H21" s="11"/>
      <c r="I21" s="11"/>
      <c r="J21" s="15" t="str">
        <f>IF(B21="","",SUMIF(Măsurători!$C$5:$C$2004,B21,Măsurători!$G$5:$G$2004))</f>
        <v/>
      </c>
      <c r="K21" s="16" t="str">
        <f t="shared" si="1"/>
        <v/>
      </c>
      <c r="L21" s="15" t="str">
        <f t="shared" si="2"/>
        <v/>
      </c>
      <c r="M21" s="17" t="str">
        <f t="shared" si="3"/>
        <v/>
      </c>
    </row>
    <row r="22" spans="2:13" x14ac:dyDescent="0.2">
      <c r="B22" s="11"/>
      <c r="C22" s="12"/>
      <c r="D22" s="11"/>
      <c r="E22" s="13"/>
      <c r="F22" s="13"/>
      <c r="G22" s="14" t="str">
        <f t="shared" si="0"/>
        <v/>
      </c>
      <c r="H22" s="11"/>
      <c r="I22" s="11"/>
      <c r="J22" s="15" t="str">
        <f>IF(B22="","",SUMIF(Măsurători!$C$5:$C$2004,B22,Măsurători!$G$5:$G$2004))</f>
        <v/>
      </c>
      <c r="K22" s="16" t="str">
        <f t="shared" si="1"/>
        <v/>
      </c>
      <c r="L22" s="15" t="str">
        <f t="shared" si="2"/>
        <v/>
      </c>
      <c r="M22" s="17" t="str">
        <f t="shared" si="3"/>
        <v/>
      </c>
    </row>
    <row r="23" spans="2:13" x14ac:dyDescent="0.2">
      <c r="B23" s="11"/>
      <c r="C23" s="12"/>
      <c r="D23" s="11"/>
      <c r="E23" s="13"/>
      <c r="F23" s="13"/>
      <c r="G23" s="14" t="str">
        <f t="shared" si="0"/>
        <v/>
      </c>
      <c r="H23" s="11"/>
      <c r="I23" s="11"/>
      <c r="J23" s="15" t="str">
        <f>IF(B23="","",SUMIF(Măsurători!$C$5:$C$2004,B23,Măsurători!$G$5:$G$2004))</f>
        <v/>
      </c>
      <c r="K23" s="16" t="str">
        <f t="shared" si="1"/>
        <v/>
      </c>
      <c r="L23" s="15" t="str">
        <f t="shared" si="2"/>
        <v/>
      </c>
      <c r="M23" s="17" t="str">
        <f t="shared" si="3"/>
        <v/>
      </c>
    </row>
    <row r="24" spans="2:13" x14ac:dyDescent="0.2">
      <c r="B24" s="11"/>
      <c r="C24" s="12"/>
      <c r="D24" s="11"/>
      <c r="E24" s="13"/>
      <c r="F24" s="13"/>
      <c r="G24" s="14" t="str">
        <f t="shared" si="0"/>
        <v/>
      </c>
      <c r="H24" s="11"/>
      <c r="I24" s="11"/>
      <c r="J24" s="15" t="str">
        <f>IF(B24="","",SUMIF(Măsurători!$C$5:$C$2004,B24,Măsurători!$G$5:$G$2004))</f>
        <v/>
      </c>
      <c r="K24" s="16" t="str">
        <f t="shared" si="1"/>
        <v/>
      </c>
      <c r="L24" s="15" t="str">
        <f t="shared" si="2"/>
        <v/>
      </c>
      <c r="M24" s="17" t="str">
        <f t="shared" si="3"/>
        <v/>
      </c>
    </row>
    <row r="25" spans="2:13" x14ac:dyDescent="0.2">
      <c r="B25" s="11"/>
      <c r="C25" s="12"/>
      <c r="D25" s="11"/>
      <c r="E25" s="13"/>
      <c r="F25" s="13"/>
      <c r="G25" s="14" t="str">
        <f t="shared" si="0"/>
        <v/>
      </c>
      <c r="H25" s="11"/>
      <c r="I25" s="11"/>
      <c r="J25" s="15" t="str">
        <f>IF(B25="","",SUMIF(Măsurători!$C$5:$C$2004,B25,Măsurători!$G$5:$G$2004))</f>
        <v/>
      </c>
      <c r="K25" s="16" t="str">
        <f t="shared" si="1"/>
        <v/>
      </c>
      <c r="L25" s="15" t="str">
        <f t="shared" si="2"/>
        <v/>
      </c>
      <c r="M25" s="17" t="str">
        <f t="shared" si="3"/>
        <v/>
      </c>
    </row>
    <row r="26" spans="2:13" x14ac:dyDescent="0.2">
      <c r="B26" s="11"/>
      <c r="C26" s="12"/>
      <c r="D26" s="11"/>
      <c r="E26" s="13"/>
      <c r="F26" s="13"/>
      <c r="G26" s="14" t="str">
        <f t="shared" si="0"/>
        <v/>
      </c>
      <c r="H26" s="11"/>
      <c r="I26" s="11"/>
      <c r="J26" s="15" t="str">
        <f>IF(B26="","",SUMIF(Măsurători!$C$5:$C$2004,B26,Măsurători!$G$5:$G$2004))</f>
        <v/>
      </c>
      <c r="K26" s="16" t="str">
        <f t="shared" si="1"/>
        <v/>
      </c>
      <c r="L26" s="15" t="str">
        <f t="shared" si="2"/>
        <v/>
      </c>
      <c r="M26" s="17" t="str">
        <f t="shared" si="3"/>
        <v/>
      </c>
    </row>
    <row r="27" spans="2:13" x14ac:dyDescent="0.2">
      <c r="B27" s="11"/>
      <c r="C27" s="12"/>
      <c r="D27" s="11"/>
      <c r="E27" s="13"/>
      <c r="F27" s="13"/>
      <c r="G27" s="14" t="str">
        <f t="shared" si="0"/>
        <v/>
      </c>
      <c r="H27" s="11"/>
      <c r="I27" s="11"/>
      <c r="J27" s="15" t="str">
        <f>IF(B27="","",SUMIF(Măsurători!$C$5:$C$2004,B27,Măsurători!$G$5:$G$2004))</f>
        <v/>
      </c>
      <c r="K27" s="16" t="str">
        <f t="shared" si="1"/>
        <v/>
      </c>
      <c r="L27" s="15" t="str">
        <f t="shared" si="2"/>
        <v/>
      </c>
      <c r="M27" s="17" t="str">
        <f t="shared" si="3"/>
        <v/>
      </c>
    </row>
    <row r="28" spans="2:13" x14ac:dyDescent="0.2">
      <c r="B28" s="11"/>
      <c r="C28" s="12"/>
      <c r="D28" s="11"/>
      <c r="E28" s="13"/>
      <c r="F28" s="13"/>
      <c r="G28" s="14" t="str">
        <f t="shared" si="0"/>
        <v/>
      </c>
      <c r="H28" s="11"/>
      <c r="I28" s="11"/>
      <c r="J28" s="15" t="str">
        <f>IF(B28="","",SUMIF(Măsurători!$C$5:$C$2004,B28,Măsurători!$G$5:$G$2004))</f>
        <v/>
      </c>
      <c r="K28" s="16" t="str">
        <f t="shared" si="1"/>
        <v/>
      </c>
      <c r="L28" s="15" t="str">
        <f t="shared" si="2"/>
        <v/>
      </c>
      <c r="M28" s="17" t="str">
        <f t="shared" si="3"/>
        <v/>
      </c>
    </row>
    <row r="29" spans="2:13" x14ac:dyDescent="0.2">
      <c r="B29" s="11"/>
      <c r="C29" s="12"/>
      <c r="D29" s="11"/>
      <c r="E29" s="13"/>
      <c r="F29" s="13"/>
      <c r="G29" s="14" t="str">
        <f t="shared" si="0"/>
        <v/>
      </c>
      <c r="H29" s="11"/>
      <c r="I29" s="11"/>
      <c r="J29" s="15" t="str">
        <f>IF(B29="","",SUMIF(Măsurători!$C$5:$C$2004,B29,Măsurători!$G$5:$G$2004))</f>
        <v/>
      </c>
      <c r="K29" s="16" t="str">
        <f t="shared" si="1"/>
        <v/>
      </c>
      <c r="L29" s="15" t="str">
        <f t="shared" si="2"/>
        <v/>
      </c>
      <c r="M29" s="17" t="str">
        <f t="shared" si="3"/>
        <v/>
      </c>
    </row>
    <row r="30" spans="2:13" x14ac:dyDescent="0.2">
      <c r="B30" s="11"/>
      <c r="C30" s="12"/>
      <c r="D30" s="11"/>
      <c r="E30" s="13"/>
      <c r="F30" s="13"/>
      <c r="G30" s="14" t="str">
        <f t="shared" si="0"/>
        <v/>
      </c>
      <c r="H30" s="11"/>
      <c r="I30" s="11"/>
      <c r="J30" s="15" t="str">
        <f>IF(B30="","",SUMIF(Măsurători!$C$5:$C$2004,B30,Măsurători!$G$5:$G$2004))</f>
        <v/>
      </c>
      <c r="K30" s="16" t="str">
        <f t="shared" si="1"/>
        <v/>
      </c>
      <c r="L30" s="15" t="str">
        <f t="shared" si="2"/>
        <v/>
      </c>
      <c r="M30" s="17" t="str">
        <f t="shared" si="3"/>
        <v/>
      </c>
    </row>
    <row r="31" spans="2:13" x14ac:dyDescent="0.2">
      <c r="B31" s="11"/>
      <c r="C31" s="12"/>
      <c r="D31" s="11"/>
      <c r="E31" s="13"/>
      <c r="F31" s="13"/>
      <c r="G31" s="14" t="str">
        <f t="shared" si="0"/>
        <v/>
      </c>
      <c r="H31" s="11"/>
      <c r="I31" s="11"/>
      <c r="J31" s="15" t="str">
        <f>IF(B31="","",SUMIF(Măsurători!$C$5:$C$2004,B31,Măsurători!$G$5:$G$2004))</f>
        <v/>
      </c>
      <c r="K31" s="16" t="str">
        <f t="shared" si="1"/>
        <v/>
      </c>
      <c r="L31" s="15" t="str">
        <f t="shared" si="2"/>
        <v/>
      </c>
      <c r="M31" s="17" t="str">
        <f t="shared" si="3"/>
        <v/>
      </c>
    </row>
    <row r="32" spans="2:13" x14ac:dyDescent="0.2">
      <c r="B32" s="11"/>
      <c r="C32" s="12"/>
      <c r="D32" s="11"/>
      <c r="E32" s="13"/>
      <c r="F32" s="13"/>
      <c r="G32" s="14" t="str">
        <f t="shared" si="0"/>
        <v/>
      </c>
      <c r="H32" s="11"/>
      <c r="I32" s="11"/>
      <c r="J32" s="15" t="str">
        <f>IF(B32="","",SUMIF(Măsurători!$C$5:$C$2004,B32,Măsurători!$G$5:$G$2004))</f>
        <v/>
      </c>
      <c r="K32" s="16" t="str">
        <f t="shared" si="1"/>
        <v/>
      </c>
      <c r="L32" s="15" t="str">
        <f t="shared" si="2"/>
        <v/>
      </c>
      <c r="M32" s="17" t="str">
        <f t="shared" si="3"/>
        <v/>
      </c>
    </row>
    <row r="33" spans="2:13" x14ac:dyDescent="0.2">
      <c r="B33" s="11"/>
      <c r="C33" s="12"/>
      <c r="D33" s="11"/>
      <c r="E33" s="13"/>
      <c r="F33" s="13"/>
      <c r="G33" s="14" t="str">
        <f t="shared" si="0"/>
        <v/>
      </c>
      <c r="H33" s="11"/>
      <c r="I33" s="11"/>
      <c r="J33" s="15" t="str">
        <f>IF(B33="","",SUMIF(Măsurători!$C$5:$C$2004,B33,Măsurători!$G$5:$G$2004))</f>
        <v/>
      </c>
      <c r="K33" s="16" t="str">
        <f t="shared" si="1"/>
        <v/>
      </c>
      <c r="L33" s="15" t="str">
        <f t="shared" si="2"/>
        <v/>
      </c>
      <c r="M33" s="17" t="str">
        <f t="shared" si="3"/>
        <v/>
      </c>
    </row>
    <row r="34" spans="2:13" x14ac:dyDescent="0.2">
      <c r="B34" s="11"/>
      <c r="C34" s="12"/>
      <c r="D34" s="11"/>
      <c r="E34" s="13"/>
      <c r="F34" s="13"/>
      <c r="G34" s="14" t="str">
        <f t="shared" si="0"/>
        <v/>
      </c>
      <c r="H34" s="11"/>
      <c r="I34" s="11"/>
      <c r="J34" s="15" t="str">
        <f>IF(B34="","",SUMIF(Măsurători!$C$5:$C$2004,B34,Măsurători!$G$5:$G$2004))</f>
        <v/>
      </c>
      <c r="K34" s="16" t="str">
        <f t="shared" si="1"/>
        <v/>
      </c>
      <c r="L34" s="15" t="str">
        <f t="shared" si="2"/>
        <v/>
      </c>
      <c r="M34" s="17" t="str">
        <f t="shared" si="3"/>
        <v/>
      </c>
    </row>
    <row r="35" spans="2:13" x14ac:dyDescent="0.2">
      <c r="B35" s="11"/>
      <c r="C35" s="12"/>
      <c r="D35" s="11"/>
      <c r="E35" s="13"/>
      <c r="F35" s="13"/>
      <c r="G35" s="14" t="str">
        <f t="shared" si="0"/>
        <v/>
      </c>
      <c r="H35" s="11"/>
      <c r="I35" s="11"/>
      <c r="J35" s="15" t="str">
        <f>IF(B35="","",SUMIF(Măsurători!$C$5:$C$2004,B35,Măsurători!$G$5:$G$2004))</f>
        <v/>
      </c>
      <c r="K35" s="16" t="str">
        <f t="shared" si="1"/>
        <v/>
      </c>
      <c r="L35" s="15" t="str">
        <f t="shared" si="2"/>
        <v/>
      </c>
      <c r="M35" s="17" t="str">
        <f t="shared" si="3"/>
        <v/>
      </c>
    </row>
    <row r="36" spans="2:13" x14ac:dyDescent="0.2">
      <c r="B36" s="11"/>
      <c r="C36" s="12"/>
      <c r="D36" s="11"/>
      <c r="E36" s="13"/>
      <c r="F36" s="13"/>
      <c r="G36" s="14" t="str">
        <f t="shared" si="0"/>
        <v/>
      </c>
      <c r="H36" s="11"/>
      <c r="I36" s="11"/>
      <c r="J36" s="15" t="str">
        <f>IF(B36="","",SUMIF(Măsurători!$C$5:$C$2004,B36,Măsurători!$G$5:$G$2004))</f>
        <v/>
      </c>
      <c r="K36" s="16" t="str">
        <f t="shared" si="1"/>
        <v/>
      </c>
      <c r="L36" s="15" t="str">
        <f t="shared" si="2"/>
        <v/>
      </c>
      <c r="M36" s="17" t="str">
        <f t="shared" si="3"/>
        <v/>
      </c>
    </row>
    <row r="37" spans="2:13" x14ac:dyDescent="0.2">
      <c r="B37" s="11"/>
      <c r="C37" s="12"/>
      <c r="D37" s="11"/>
      <c r="E37" s="13"/>
      <c r="F37" s="13"/>
      <c r="G37" s="14" t="str">
        <f t="shared" ref="G37:G68" si="4">IF(OR(E37="",F37=""),"",ROUND(E37*F37,2))</f>
        <v/>
      </c>
      <c r="H37" s="11"/>
      <c r="I37" s="11"/>
      <c r="J37" s="15" t="str">
        <f>IF(B37="","",SUMIF(Măsurători!$C$5:$C$2004,B37,Măsurători!$G$5:$G$2004))</f>
        <v/>
      </c>
      <c r="K37" s="16" t="str">
        <f t="shared" ref="K37:K68" si="5">IF(OR(B37="",N(E37)=0),"",J37/E37)</f>
        <v/>
      </c>
      <c r="L37" s="15" t="str">
        <f t="shared" ref="L37:L68" si="6">IF(B37="","",N(E37)-N(J37))</f>
        <v/>
      </c>
      <c r="M37" s="17" t="str">
        <f t="shared" ref="M37:M68" si="7">IF(B37="","",TRIM(IF(COUNTIF($B$5:$B$204,B37)&gt;1,"Cod dublat. ","")&amp;IF(N(J37)&gt;N(E37),"Executat peste deviz cu "&amp;FIXED(J37-E37,2)&amp;" "&amp;D37&amp;": cere acordul scris. ","")&amp;IF(AND(H37="Suplimentar",I37&lt;&gt;"Da"),IF(N(J37)&gt;0,"Lucrare suplimentară executată fără aprobare. ","Suplimentar: așteaptă aprobarea. "),"")))</f>
        <v/>
      </c>
    </row>
    <row r="38" spans="2:13" x14ac:dyDescent="0.2">
      <c r="B38" s="11"/>
      <c r="C38" s="12"/>
      <c r="D38" s="11"/>
      <c r="E38" s="13"/>
      <c r="F38" s="13"/>
      <c r="G38" s="14" t="str">
        <f t="shared" si="4"/>
        <v/>
      </c>
      <c r="H38" s="11"/>
      <c r="I38" s="11"/>
      <c r="J38" s="15" t="str">
        <f>IF(B38="","",SUMIF(Măsurători!$C$5:$C$2004,B38,Măsurători!$G$5:$G$2004))</f>
        <v/>
      </c>
      <c r="K38" s="16" t="str">
        <f t="shared" si="5"/>
        <v/>
      </c>
      <c r="L38" s="15" t="str">
        <f t="shared" si="6"/>
        <v/>
      </c>
      <c r="M38" s="17" t="str">
        <f t="shared" si="7"/>
        <v/>
      </c>
    </row>
    <row r="39" spans="2:13" x14ac:dyDescent="0.2">
      <c r="B39" s="11"/>
      <c r="C39" s="12"/>
      <c r="D39" s="11"/>
      <c r="E39" s="13"/>
      <c r="F39" s="13"/>
      <c r="G39" s="14" t="str">
        <f t="shared" si="4"/>
        <v/>
      </c>
      <c r="H39" s="11"/>
      <c r="I39" s="11"/>
      <c r="J39" s="15" t="str">
        <f>IF(B39="","",SUMIF(Măsurători!$C$5:$C$2004,B39,Măsurători!$G$5:$G$2004))</f>
        <v/>
      </c>
      <c r="K39" s="16" t="str">
        <f t="shared" si="5"/>
        <v/>
      </c>
      <c r="L39" s="15" t="str">
        <f t="shared" si="6"/>
        <v/>
      </c>
      <c r="M39" s="17" t="str">
        <f t="shared" si="7"/>
        <v/>
      </c>
    </row>
    <row r="40" spans="2:13" x14ac:dyDescent="0.2">
      <c r="B40" s="11"/>
      <c r="C40" s="12"/>
      <c r="D40" s="11"/>
      <c r="E40" s="13"/>
      <c r="F40" s="13"/>
      <c r="G40" s="14" t="str">
        <f t="shared" si="4"/>
        <v/>
      </c>
      <c r="H40" s="11"/>
      <c r="I40" s="11"/>
      <c r="J40" s="15" t="str">
        <f>IF(B40="","",SUMIF(Măsurători!$C$5:$C$2004,B40,Măsurători!$G$5:$G$2004))</f>
        <v/>
      </c>
      <c r="K40" s="16" t="str">
        <f t="shared" si="5"/>
        <v/>
      </c>
      <c r="L40" s="15" t="str">
        <f t="shared" si="6"/>
        <v/>
      </c>
      <c r="M40" s="17" t="str">
        <f t="shared" si="7"/>
        <v/>
      </c>
    </row>
    <row r="41" spans="2:13" x14ac:dyDescent="0.2">
      <c r="B41" s="11"/>
      <c r="C41" s="12"/>
      <c r="D41" s="11"/>
      <c r="E41" s="13"/>
      <c r="F41" s="13"/>
      <c r="G41" s="14" t="str">
        <f t="shared" si="4"/>
        <v/>
      </c>
      <c r="H41" s="11"/>
      <c r="I41" s="11"/>
      <c r="J41" s="15" t="str">
        <f>IF(B41="","",SUMIF(Măsurători!$C$5:$C$2004,B41,Măsurători!$G$5:$G$2004))</f>
        <v/>
      </c>
      <c r="K41" s="16" t="str">
        <f t="shared" si="5"/>
        <v/>
      </c>
      <c r="L41" s="15" t="str">
        <f t="shared" si="6"/>
        <v/>
      </c>
      <c r="M41" s="17" t="str">
        <f t="shared" si="7"/>
        <v/>
      </c>
    </row>
    <row r="42" spans="2:13" x14ac:dyDescent="0.2">
      <c r="B42" s="11"/>
      <c r="C42" s="12"/>
      <c r="D42" s="11"/>
      <c r="E42" s="13"/>
      <c r="F42" s="13"/>
      <c r="G42" s="14" t="str">
        <f t="shared" si="4"/>
        <v/>
      </c>
      <c r="H42" s="11"/>
      <c r="I42" s="11"/>
      <c r="J42" s="15" t="str">
        <f>IF(B42="","",SUMIF(Măsurători!$C$5:$C$2004,B42,Măsurători!$G$5:$G$2004))</f>
        <v/>
      </c>
      <c r="K42" s="16" t="str">
        <f t="shared" si="5"/>
        <v/>
      </c>
      <c r="L42" s="15" t="str">
        <f t="shared" si="6"/>
        <v/>
      </c>
      <c r="M42" s="17" t="str">
        <f t="shared" si="7"/>
        <v/>
      </c>
    </row>
    <row r="43" spans="2:13" x14ac:dyDescent="0.2">
      <c r="B43" s="11"/>
      <c r="C43" s="12"/>
      <c r="D43" s="11"/>
      <c r="E43" s="13"/>
      <c r="F43" s="13"/>
      <c r="G43" s="14" t="str">
        <f t="shared" si="4"/>
        <v/>
      </c>
      <c r="H43" s="11"/>
      <c r="I43" s="11"/>
      <c r="J43" s="15" t="str">
        <f>IF(B43="","",SUMIF(Măsurători!$C$5:$C$2004,B43,Măsurători!$G$5:$G$2004))</f>
        <v/>
      </c>
      <c r="K43" s="16" t="str">
        <f t="shared" si="5"/>
        <v/>
      </c>
      <c r="L43" s="15" t="str">
        <f t="shared" si="6"/>
        <v/>
      </c>
      <c r="M43" s="17" t="str">
        <f t="shared" si="7"/>
        <v/>
      </c>
    </row>
    <row r="44" spans="2:13" x14ac:dyDescent="0.2">
      <c r="B44" s="11"/>
      <c r="C44" s="12"/>
      <c r="D44" s="11"/>
      <c r="E44" s="13"/>
      <c r="F44" s="13"/>
      <c r="G44" s="14" t="str">
        <f t="shared" si="4"/>
        <v/>
      </c>
      <c r="H44" s="11"/>
      <c r="I44" s="11"/>
      <c r="J44" s="15" t="str">
        <f>IF(B44="","",SUMIF(Măsurători!$C$5:$C$2004,B44,Măsurători!$G$5:$G$2004))</f>
        <v/>
      </c>
      <c r="K44" s="16" t="str">
        <f t="shared" si="5"/>
        <v/>
      </c>
      <c r="L44" s="15" t="str">
        <f t="shared" si="6"/>
        <v/>
      </c>
      <c r="M44" s="17" t="str">
        <f t="shared" si="7"/>
        <v/>
      </c>
    </row>
    <row r="45" spans="2:13" x14ac:dyDescent="0.2">
      <c r="B45" s="11"/>
      <c r="C45" s="12"/>
      <c r="D45" s="11"/>
      <c r="E45" s="13"/>
      <c r="F45" s="13"/>
      <c r="G45" s="14" t="str">
        <f t="shared" si="4"/>
        <v/>
      </c>
      <c r="H45" s="11"/>
      <c r="I45" s="11"/>
      <c r="J45" s="15" t="str">
        <f>IF(B45="","",SUMIF(Măsurători!$C$5:$C$2004,B45,Măsurători!$G$5:$G$2004))</f>
        <v/>
      </c>
      <c r="K45" s="16" t="str">
        <f t="shared" si="5"/>
        <v/>
      </c>
      <c r="L45" s="15" t="str">
        <f t="shared" si="6"/>
        <v/>
      </c>
      <c r="M45" s="17" t="str">
        <f t="shared" si="7"/>
        <v/>
      </c>
    </row>
    <row r="46" spans="2:13" x14ac:dyDescent="0.2">
      <c r="B46" s="11"/>
      <c r="C46" s="12"/>
      <c r="D46" s="11"/>
      <c r="E46" s="13"/>
      <c r="F46" s="13"/>
      <c r="G46" s="14" t="str">
        <f t="shared" si="4"/>
        <v/>
      </c>
      <c r="H46" s="11"/>
      <c r="I46" s="11"/>
      <c r="J46" s="15" t="str">
        <f>IF(B46="","",SUMIF(Măsurători!$C$5:$C$2004,B46,Măsurători!$G$5:$G$2004))</f>
        <v/>
      </c>
      <c r="K46" s="16" t="str">
        <f t="shared" si="5"/>
        <v/>
      </c>
      <c r="L46" s="15" t="str">
        <f t="shared" si="6"/>
        <v/>
      </c>
      <c r="M46" s="17" t="str">
        <f t="shared" si="7"/>
        <v/>
      </c>
    </row>
    <row r="47" spans="2:13" x14ac:dyDescent="0.2">
      <c r="B47" s="11"/>
      <c r="C47" s="12"/>
      <c r="D47" s="11"/>
      <c r="E47" s="13"/>
      <c r="F47" s="13"/>
      <c r="G47" s="14" t="str">
        <f t="shared" si="4"/>
        <v/>
      </c>
      <c r="H47" s="11"/>
      <c r="I47" s="11"/>
      <c r="J47" s="15" t="str">
        <f>IF(B47="","",SUMIF(Măsurători!$C$5:$C$2004,B47,Măsurători!$G$5:$G$2004))</f>
        <v/>
      </c>
      <c r="K47" s="16" t="str">
        <f t="shared" si="5"/>
        <v/>
      </c>
      <c r="L47" s="15" t="str">
        <f t="shared" si="6"/>
        <v/>
      </c>
      <c r="M47" s="17" t="str">
        <f t="shared" si="7"/>
        <v/>
      </c>
    </row>
    <row r="48" spans="2:13" x14ac:dyDescent="0.2">
      <c r="B48" s="11"/>
      <c r="C48" s="12"/>
      <c r="D48" s="11"/>
      <c r="E48" s="13"/>
      <c r="F48" s="13"/>
      <c r="G48" s="14" t="str">
        <f t="shared" si="4"/>
        <v/>
      </c>
      <c r="H48" s="11"/>
      <c r="I48" s="11"/>
      <c r="J48" s="15" t="str">
        <f>IF(B48="","",SUMIF(Măsurători!$C$5:$C$2004,B48,Măsurători!$G$5:$G$2004))</f>
        <v/>
      </c>
      <c r="K48" s="16" t="str">
        <f t="shared" si="5"/>
        <v/>
      </c>
      <c r="L48" s="15" t="str">
        <f t="shared" si="6"/>
        <v/>
      </c>
      <c r="M48" s="17" t="str">
        <f t="shared" si="7"/>
        <v/>
      </c>
    </row>
    <row r="49" spans="2:13" x14ac:dyDescent="0.2">
      <c r="B49" s="11"/>
      <c r="C49" s="12"/>
      <c r="D49" s="11"/>
      <c r="E49" s="13"/>
      <c r="F49" s="13"/>
      <c r="G49" s="14" t="str">
        <f t="shared" si="4"/>
        <v/>
      </c>
      <c r="H49" s="11"/>
      <c r="I49" s="11"/>
      <c r="J49" s="15" t="str">
        <f>IF(B49="","",SUMIF(Măsurători!$C$5:$C$2004,B49,Măsurători!$G$5:$G$2004))</f>
        <v/>
      </c>
      <c r="K49" s="16" t="str">
        <f t="shared" si="5"/>
        <v/>
      </c>
      <c r="L49" s="15" t="str">
        <f t="shared" si="6"/>
        <v/>
      </c>
      <c r="M49" s="17" t="str">
        <f t="shared" si="7"/>
        <v/>
      </c>
    </row>
    <row r="50" spans="2:13" x14ac:dyDescent="0.2">
      <c r="B50" s="11"/>
      <c r="C50" s="12"/>
      <c r="D50" s="11"/>
      <c r="E50" s="13"/>
      <c r="F50" s="13"/>
      <c r="G50" s="14" t="str">
        <f t="shared" si="4"/>
        <v/>
      </c>
      <c r="H50" s="11"/>
      <c r="I50" s="11"/>
      <c r="J50" s="15" t="str">
        <f>IF(B50="","",SUMIF(Măsurători!$C$5:$C$2004,B50,Măsurători!$G$5:$G$2004))</f>
        <v/>
      </c>
      <c r="K50" s="16" t="str">
        <f t="shared" si="5"/>
        <v/>
      </c>
      <c r="L50" s="15" t="str">
        <f t="shared" si="6"/>
        <v/>
      </c>
      <c r="M50" s="17" t="str">
        <f t="shared" si="7"/>
        <v/>
      </c>
    </row>
    <row r="51" spans="2:13" x14ac:dyDescent="0.2">
      <c r="B51" s="11"/>
      <c r="C51" s="12"/>
      <c r="D51" s="11"/>
      <c r="E51" s="13"/>
      <c r="F51" s="13"/>
      <c r="G51" s="14" t="str">
        <f t="shared" si="4"/>
        <v/>
      </c>
      <c r="H51" s="11"/>
      <c r="I51" s="11"/>
      <c r="J51" s="15" t="str">
        <f>IF(B51="","",SUMIF(Măsurători!$C$5:$C$2004,B51,Măsurători!$G$5:$G$2004))</f>
        <v/>
      </c>
      <c r="K51" s="16" t="str">
        <f t="shared" si="5"/>
        <v/>
      </c>
      <c r="L51" s="15" t="str">
        <f t="shared" si="6"/>
        <v/>
      </c>
      <c r="M51" s="17" t="str">
        <f t="shared" si="7"/>
        <v/>
      </c>
    </row>
    <row r="52" spans="2:13" x14ac:dyDescent="0.2">
      <c r="B52" s="11"/>
      <c r="C52" s="12"/>
      <c r="D52" s="11"/>
      <c r="E52" s="13"/>
      <c r="F52" s="13"/>
      <c r="G52" s="14" t="str">
        <f t="shared" si="4"/>
        <v/>
      </c>
      <c r="H52" s="11"/>
      <c r="I52" s="11"/>
      <c r="J52" s="15" t="str">
        <f>IF(B52="","",SUMIF(Măsurători!$C$5:$C$2004,B52,Măsurători!$G$5:$G$2004))</f>
        <v/>
      </c>
      <c r="K52" s="16" t="str">
        <f t="shared" si="5"/>
        <v/>
      </c>
      <c r="L52" s="15" t="str">
        <f t="shared" si="6"/>
        <v/>
      </c>
      <c r="M52" s="17" t="str">
        <f t="shared" si="7"/>
        <v/>
      </c>
    </row>
    <row r="53" spans="2:13" x14ac:dyDescent="0.2">
      <c r="B53" s="11"/>
      <c r="C53" s="12"/>
      <c r="D53" s="11"/>
      <c r="E53" s="13"/>
      <c r="F53" s="13"/>
      <c r="G53" s="14" t="str">
        <f t="shared" si="4"/>
        <v/>
      </c>
      <c r="H53" s="11"/>
      <c r="I53" s="11"/>
      <c r="J53" s="15" t="str">
        <f>IF(B53="","",SUMIF(Măsurători!$C$5:$C$2004,B53,Măsurători!$G$5:$G$2004))</f>
        <v/>
      </c>
      <c r="K53" s="16" t="str">
        <f t="shared" si="5"/>
        <v/>
      </c>
      <c r="L53" s="15" t="str">
        <f t="shared" si="6"/>
        <v/>
      </c>
      <c r="M53" s="17" t="str">
        <f t="shared" si="7"/>
        <v/>
      </c>
    </row>
    <row r="54" spans="2:13" x14ac:dyDescent="0.2">
      <c r="B54" s="11"/>
      <c r="C54" s="12"/>
      <c r="D54" s="11"/>
      <c r="E54" s="13"/>
      <c r="F54" s="13"/>
      <c r="G54" s="14" t="str">
        <f t="shared" si="4"/>
        <v/>
      </c>
      <c r="H54" s="11"/>
      <c r="I54" s="11"/>
      <c r="J54" s="15" t="str">
        <f>IF(B54="","",SUMIF(Măsurători!$C$5:$C$2004,B54,Măsurători!$G$5:$G$2004))</f>
        <v/>
      </c>
      <c r="K54" s="16" t="str">
        <f t="shared" si="5"/>
        <v/>
      </c>
      <c r="L54" s="15" t="str">
        <f t="shared" si="6"/>
        <v/>
      </c>
      <c r="M54" s="17" t="str">
        <f t="shared" si="7"/>
        <v/>
      </c>
    </row>
    <row r="55" spans="2:13" x14ac:dyDescent="0.2">
      <c r="B55" s="11"/>
      <c r="C55" s="12"/>
      <c r="D55" s="11"/>
      <c r="E55" s="13"/>
      <c r="F55" s="13"/>
      <c r="G55" s="14" t="str">
        <f t="shared" si="4"/>
        <v/>
      </c>
      <c r="H55" s="11"/>
      <c r="I55" s="11"/>
      <c r="J55" s="15" t="str">
        <f>IF(B55="","",SUMIF(Măsurători!$C$5:$C$2004,B55,Măsurători!$G$5:$G$2004))</f>
        <v/>
      </c>
      <c r="K55" s="16" t="str">
        <f t="shared" si="5"/>
        <v/>
      </c>
      <c r="L55" s="15" t="str">
        <f t="shared" si="6"/>
        <v/>
      </c>
      <c r="M55" s="17" t="str">
        <f t="shared" si="7"/>
        <v/>
      </c>
    </row>
    <row r="56" spans="2:13" x14ac:dyDescent="0.2">
      <c r="B56" s="11"/>
      <c r="C56" s="12"/>
      <c r="D56" s="11"/>
      <c r="E56" s="13"/>
      <c r="F56" s="13"/>
      <c r="G56" s="14" t="str">
        <f t="shared" si="4"/>
        <v/>
      </c>
      <c r="H56" s="11"/>
      <c r="I56" s="11"/>
      <c r="J56" s="15" t="str">
        <f>IF(B56="","",SUMIF(Măsurători!$C$5:$C$2004,B56,Măsurători!$G$5:$G$2004))</f>
        <v/>
      </c>
      <c r="K56" s="16" t="str">
        <f t="shared" si="5"/>
        <v/>
      </c>
      <c r="L56" s="15" t="str">
        <f t="shared" si="6"/>
        <v/>
      </c>
      <c r="M56" s="17" t="str">
        <f t="shared" si="7"/>
        <v/>
      </c>
    </row>
    <row r="57" spans="2:13" x14ac:dyDescent="0.2">
      <c r="B57" s="11"/>
      <c r="C57" s="12"/>
      <c r="D57" s="11"/>
      <c r="E57" s="13"/>
      <c r="F57" s="13"/>
      <c r="G57" s="14" t="str">
        <f t="shared" si="4"/>
        <v/>
      </c>
      <c r="H57" s="11"/>
      <c r="I57" s="11"/>
      <c r="J57" s="15" t="str">
        <f>IF(B57="","",SUMIF(Măsurători!$C$5:$C$2004,B57,Măsurători!$G$5:$G$2004))</f>
        <v/>
      </c>
      <c r="K57" s="16" t="str">
        <f t="shared" si="5"/>
        <v/>
      </c>
      <c r="L57" s="15" t="str">
        <f t="shared" si="6"/>
        <v/>
      </c>
      <c r="M57" s="17" t="str">
        <f t="shared" si="7"/>
        <v/>
      </c>
    </row>
    <row r="58" spans="2:13" x14ac:dyDescent="0.2">
      <c r="B58" s="11"/>
      <c r="C58" s="12"/>
      <c r="D58" s="11"/>
      <c r="E58" s="13"/>
      <c r="F58" s="13"/>
      <c r="G58" s="14" t="str">
        <f t="shared" si="4"/>
        <v/>
      </c>
      <c r="H58" s="11"/>
      <c r="I58" s="11"/>
      <c r="J58" s="15" t="str">
        <f>IF(B58="","",SUMIF(Măsurători!$C$5:$C$2004,B58,Măsurători!$G$5:$G$2004))</f>
        <v/>
      </c>
      <c r="K58" s="16" t="str">
        <f t="shared" si="5"/>
        <v/>
      </c>
      <c r="L58" s="15" t="str">
        <f t="shared" si="6"/>
        <v/>
      </c>
      <c r="M58" s="17" t="str">
        <f t="shared" si="7"/>
        <v/>
      </c>
    </row>
    <row r="59" spans="2:13" x14ac:dyDescent="0.2">
      <c r="B59" s="11"/>
      <c r="C59" s="12"/>
      <c r="D59" s="11"/>
      <c r="E59" s="13"/>
      <c r="F59" s="13"/>
      <c r="G59" s="14" t="str">
        <f t="shared" si="4"/>
        <v/>
      </c>
      <c r="H59" s="11"/>
      <c r="I59" s="11"/>
      <c r="J59" s="15" t="str">
        <f>IF(B59="","",SUMIF(Măsurători!$C$5:$C$2004,B59,Măsurători!$G$5:$G$2004))</f>
        <v/>
      </c>
      <c r="K59" s="16" t="str">
        <f t="shared" si="5"/>
        <v/>
      </c>
      <c r="L59" s="15" t="str">
        <f t="shared" si="6"/>
        <v/>
      </c>
      <c r="M59" s="17" t="str">
        <f t="shared" si="7"/>
        <v/>
      </c>
    </row>
    <row r="60" spans="2:13" x14ac:dyDescent="0.2">
      <c r="B60" s="11"/>
      <c r="C60" s="12"/>
      <c r="D60" s="11"/>
      <c r="E60" s="13"/>
      <c r="F60" s="13"/>
      <c r="G60" s="14" t="str">
        <f t="shared" si="4"/>
        <v/>
      </c>
      <c r="H60" s="11"/>
      <c r="I60" s="11"/>
      <c r="J60" s="15" t="str">
        <f>IF(B60="","",SUMIF(Măsurători!$C$5:$C$2004,B60,Măsurători!$G$5:$G$2004))</f>
        <v/>
      </c>
      <c r="K60" s="16" t="str">
        <f t="shared" si="5"/>
        <v/>
      </c>
      <c r="L60" s="15" t="str">
        <f t="shared" si="6"/>
        <v/>
      </c>
      <c r="M60" s="17" t="str">
        <f t="shared" si="7"/>
        <v/>
      </c>
    </row>
    <row r="61" spans="2:13" x14ac:dyDescent="0.2">
      <c r="B61" s="11"/>
      <c r="C61" s="12"/>
      <c r="D61" s="11"/>
      <c r="E61" s="13"/>
      <c r="F61" s="13"/>
      <c r="G61" s="14" t="str">
        <f t="shared" si="4"/>
        <v/>
      </c>
      <c r="H61" s="11"/>
      <c r="I61" s="11"/>
      <c r="J61" s="15" t="str">
        <f>IF(B61="","",SUMIF(Măsurători!$C$5:$C$2004,B61,Măsurători!$G$5:$G$2004))</f>
        <v/>
      </c>
      <c r="K61" s="16" t="str">
        <f t="shared" si="5"/>
        <v/>
      </c>
      <c r="L61" s="15" t="str">
        <f t="shared" si="6"/>
        <v/>
      </c>
      <c r="M61" s="17" t="str">
        <f t="shared" si="7"/>
        <v/>
      </c>
    </row>
    <row r="62" spans="2:13" x14ac:dyDescent="0.2">
      <c r="B62" s="11"/>
      <c r="C62" s="12"/>
      <c r="D62" s="11"/>
      <c r="E62" s="13"/>
      <c r="F62" s="13"/>
      <c r="G62" s="14" t="str">
        <f t="shared" si="4"/>
        <v/>
      </c>
      <c r="H62" s="11"/>
      <c r="I62" s="11"/>
      <c r="J62" s="15" t="str">
        <f>IF(B62="","",SUMIF(Măsurători!$C$5:$C$2004,B62,Măsurători!$G$5:$G$2004))</f>
        <v/>
      </c>
      <c r="K62" s="16" t="str">
        <f t="shared" si="5"/>
        <v/>
      </c>
      <c r="L62" s="15" t="str">
        <f t="shared" si="6"/>
        <v/>
      </c>
      <c r="M62" s="17" t="str">
        <f t="shared" si="7"/>
        <v/>
      </c>
    </row>
    <row r="63" spans="2:13" x14ac:dyDescent="0.2">
      <c r="B63" s="11"/>
      <c r="C63" s="12"/>
      <c r="D63" s="11"/>
      <c r="E63" s="13"/>
      <c r="F63" s="13"/>
      <c r="G63" s="14" t="str">
        <f t="shared" si="4"/>
        <v/>
      </c>
      <c r="H63" s="11"/>
      <c r="I63" s="11"/>
      <c r="J63" s="15" t="str">
        <f>IF(B63="","",SUMIF(Măsurători!$C$5:$C$2004,B63,Măsurători!$G$5:$G$2004))</f>
        <v/>
      </c>
      <c r="K63" s="16" t="str">
        <f t="shared" si="5"/>
        <v/>
      </c>
      <c r="L63" s="15" t="str">
        <f t="shared" si="6"/>
        <v/>
      </c>
      <c r="M63" s="17" t="str">
        <f t="shared" si="7"/>
        <v/>
      </c>
    </row>
    <row r="64" spans="2:13" x14ac:dyDescent="0.2">
      <c r="B64" s="11"/>
      <c r="C64" s="12"/>
      <c r="D64" s="11"/>
      <c r="E64" s="13"/>
      <c r="F64" s="13"/>
      <c r="G64" s="14" t="str">
        <f t="shared" si="4"/>
        <v/>
      </c>
      <c r="H64" s="11"/>
      <c r="I64" s="11"/>
      <c r="J64" s="15" t="str">
        <f>IF(B64="","",SUMIF(Măsurători!$C$5:$C$2004,B64,Măsurători!$G$5:$G$2004))</f>
        <v/>
      </c>
      <c r="K64" s="16" t="str">
        <f t="shared" si="5"/>
        <v/>
      </c>
      <c r="L64" s="15" t="str">
        <f t="shared" si="6"/>
        <v/>
      </c>
      <c r="M64" s="17" t="str">
        <f t="shared" si="7"/>
        <v/>
      </c>
    </row>
    <row r="65" spans="2:13" x14ac:dyDescent="0.2">
      <c r="B65" s="11"/>
      <c r="C65" s="12"/>
      <c r="D65" s="11"/>
      <c r="E65" s="13"/>
      <c r="F65" s="13"/>
      <c r="G65" s="14" t="str">
        <f t="shared" si="4"/>
        <v/>
      </c>
      <c r="H65" s="11"/>
      <c r="I65" s="11"/>
      <c r="J65" s="15" t="str">
        <f>IF(B65="","",SUMIF(Măsurători!$C$5:$C$2004,B65,Măsurători!$G$5:$G$2004))</f>
        <v/>
      </c>
      <c r="K65" s="16" t="str">
        <f t="shared" si="5"/>
        <v/>
      </c>
      <c r="L65" s="15" t="str">
        <f t="shared" si="6"/>
        <v/>
      </c>
      <c r="M65" s="17" t="str">
        <f t="shared" si="7"/>
        <v/>
      </c>
    </row>
    <row r="66" spans="2:13" x14ac:dyDescent="0.2">
      <c r="B66" s="11"/>
      <c r="C66" s="12"/>
      <c r="D66" s="11"/>
      <c r="E66" s="13"/>
      <c r="F66" s="13"/>
      <c r="G66" s="14" t="str">
        <f t="shared" si="4"/>
        <v/>
      </c>
      <c r="H66" s="11"/>
      <c r="I66" s="11"/>
      <c r="J66" s="15" t="str">
        <f>IF(B66="","",SUMIF(Măsurători!$C$5:$C$2004,B66,Măsurători!$G$5:$G$2004))</f>
        <v/>
      </c>
      <c r="K66" s="16" t="str">
        <f t="shared" si="5"/>
        <v/>
      </c>
      <c r="L66" s="15" t="str">
        <f t="shared" si="6"/>
        <v/>
      </c>
      <c r="M66" s="17" t="str">
        <f t="shared" si="7"/>
        <v/>
      </c>
    </row>
    <row r="67" spans="2:13" x14ac:dyDescent="0.2">
      <c r="B67" s="11"/>
      <c r="C67" s="12"/>
      <c r="D67" s="11"/>
      <c r="E67" s="13"/>
      <c r="F67" s="13"/>
      <c r="G67" s="14" t="str">
        <f t="shared" si="4"/>
        <v/>
      </c>
      <c r="H67" s="11"/>
      <c r="I67" s="11"/>
      <c r="J67" s="15" t="str">
        <f>IF(B67="","",SUMIF(Măsurători!$C$5:$C$2004,B67,Măsurători!$G$5:$G$2004))</f>
        <v/>
      </c>
      <c r="K67" s="16" t="str">
        <f t="shared" si="5"/>
        <v/>
      </c>
      <c r="L67" s="15" t="str">
        <f t="shared" si="6"/>
        <v/>
      </c>
      <c r="M67" s="17" t="str">
        <f t="shared" si="7"/>
        <v/>
      </c>
    </row>
    <row r="68" spans="2:13" x14ac:dyDescent="0.2">
      <c r="B68" s="11"/>
      <c r="C68" s="12"/>
      <c r="D68" s="11"/>
      <c r="E68" s="13"/>
      <c r="F68" s="13"/>
      <c r="G68" s="14" t="str">
        <f t="shared" si="4"/>
        <v/>
      </c>
      <c r="H68" s="11"/>
      <c r="I68" s="11"/>
      <c r="J68" s="15" t="str">
        <f>IF(B68="","",SUMIF(Măsurători!$C$5:$C$2004,B68,Măsurători!$G$5:$G$2004))</f>
        <v/>
      </c>
      <c r="K68" s="16" t="str">
        <f t="shared" si="5"/>
        <v/>
      </c>
      <c r="L68" s="15" t="str">
        <f t="shared" si="6"/>
        <v/>
      </c>
      <c r="M68" s="17" t="str">
        <f t="shared" si="7"/>
        <v/>
      </c>
    </row>
    <row r="69" spans="2:13" x14ac:dyDescent="0.2">
      <c r="B69" s="11"/>
      <c r="C69" s="12"/>
      <c r="D69" s="11"/>
      <c r="E69" s="13"/>
      <c r="F69" s="13"/>
      <c r="G69" s="14" t="str">
        <f t="shared" ref="G69:G100" si="8">IF(OR(E69="",F69=""),"",ROUND(E69*F69,2))</f>
        <v/>
      </c>
      <c r="H69" s="11"/>
      <c r="I69" s="11"/>
      <c r="J69" s="15" t="str">
        <f>IF(B69="","",SUMIF(Măsurători!$C$5:$C$2004,B69,Măsurători!$G$5:$G$2004))</f>
        <v/>
      </c>
      <c r="K69" s="16" t="str">
        <f t="shared" ref="K69:K100" si="9">IF(OR(B69="",N(E69)=0),"",J69/E69)</f>
        <v/>
      </c>
      <c r="L69" s="15" t="str">
        <f t="shared" ref="L69:L100" si="10">IF(B69="","",N(E69)-N(J69))</f>
        <v/>
      </c>
      <c r="M69" s="17" t="str">
        <f t="shared" ref="M69:M100" si="11">IF(B69="","",TRIM(IF(COUNTIF($B$5:$B$204,B69)&gt;1,"Cod dublat. ","")&amp;IF(N(J69)&gt;N(E69),"Executat peste deviz cu "&amp;FIXED(J69-E69,2)&amp;" "&amp;D69&amp;": cere acordul scris. ","")&amp;IF(AND(H69="Suplimentar",I69&lt;&gt;"Da"),IF(N(J69)&gt;0,"Lucrare suplimentară executată fără aprobare. ","Suplimentar: așteaptă aprobarea. "),"")))</f>
        <v/>
      </c>
    </row>
    <row r="70" spans="2:13" x14ac:dyDescent="0.2">
      <c r="B70" s="11"/>
      <c r="C70" s="12"/>
      <c r="D70" s="11"/>
      <c r="E70" s="13"/>
      <c r="F70" s="13"/>
      <c r="G70" s="14" t="str">
        <f t="shared" si="8"/>
        <v/>
      </c>
      <c r="H70" s="11"/>
      <c r="I70" s="11"/>
      <c r="J70" s="15" t="str">
        <f>IF(B70="","",SUMIF(Măsurători!$C$5:$C$2004,B70,Măsurători!$G$5:$G$2004))</f>
        <v/>
      </c>
      <c r="K70" s="16" t="str">
        <f t="shared" si="9"/>
        <v/>
      </c>
      <c r="L70" s="15" t="str">
        <f t="shared" si="10"/>
        <v/>
      </c>
      <c r="M70" s="17" t="str">
        <f t="shared" si="11"/>
        <v/>
      </c>
    </row>
    <row r="71" spans="2:13" x14ac:dyDescent="0.2">
      <c r="B71" s="11"/>
      <c r="C71" s="12"/>
      <c r="D71" s="11"/>
      <c r="E71" s="13"/>
      <c r="F71" s="13"/>
      <c r="G71" s="14" t="str">
        <f t="shared" si="8"/>
        <v/>
      </c>
      <c r="H71" s="11"/>
      <c r="I71" s="11"/>
      <c r="J71" s="15" t="str">
        <f>IF(B71="","",SUMIF(Măsurători!$C$5:$C$2004,B71,Măsurători!$G$5:$G$2004))</f>
        <v/>
      </c>
      <c r="K71" s="16" t="str">
        <f t="shared" si="9"/>
        <v/>
      </c>
      <c r="L71" s="15" t="str">
        <f t="shared" si="10"/>
        <v/>
      </c>
      <c r="M71" s="17" t="str">
        <f t="shared" si="11"/>
        <v/>
      </c>
    </row>
    <row r="72" spans="2:13" x14ac:dyDescent="0.2">
      <c r="B72" s="11"/>
      <c r="C72" s="12"/>
      <c r="D72" s="11"/>
      <c r="E72" s="13"/>
      <c r="F72" s="13"/>
      <c r="G72" s="14" t="str">
        <f t="shared" si="8"/>
        <v/>
      </c>
      <c r="H72" s="11"/>
      <c r="I72" s="11"/>
      <c r="J72" s="15" t="str">
        <f>IF(B72="","",SUMIF(Măsurători!$C$5:$C$2004,B72,Măsurători!$G$5:$G$2004))</f>
        <v/>
      </c>
      <c r="K72" s="16" t="str">
        <f t="shared" si="9"/>
        <v/>
      </c>
      <c r="L72" s="15" t="str">
        <f t="shared" si="10"/>
        <v/>
      </c>
      <c r="M72" s="17" t="str">
        <f t="shared" si="11"/>
        <v/>
      </c>
    </row>
    <row r="73" spans="2:13" x14ac:dyDescent="0.2">
      <c r="B73" s="11"/>
      <c r="C73" s="12"/>
      <c r="D73" s="11"/>
      <c r="E73" s="13"/>
      <c r="F73" s="13"/>
      <c r="G73" s="14" t="str">
        <f t="shared" si="8"/>
        <v/>
      </c>
      <c r="H73" s="11"/>
      <c r="I73" s="11"/>
      <c r="J73" s="15" t="str">
        <f>IF(B73="","",SUMIF(Măsurători!$C$5:$C$2004,B73,Măsurători!$G$5:$G$2004))</f>
        <v/>
      </c>
      <c r="K73" s="16" t="str">
        <f t="shared" si="9"/>
        <v/>
      </c>
      <c r="L73" s="15" t="str">
        <f t="shared" si="10"/>
        <v/>
      </c>
      <c r="M73" s="17" t="str">
        <f t="shared" si="11"/>
        <v/>
      </c>
    </row>
    <row r="74" spans="2:13" x14ac:dyDescent="0.2">
      <c r="B74" s="11"/>
      <c r="C74" s="12"/>
      <c r="D74" s="11"/>
      <c r="E74" s="13"/>
      <c r="F74" s="13"/>
      <c r="G74" s="14" t="str">
        <f t="shared" si="8"/>
        <v/>
      </c>
      <c r="H74" s="11"/>
      <c r="I74" s="11"/>
      <c r="J74" s="15" t="str">
        <f>IF(B74="","",SUMIF(Măsurători!$C$5:$C$2004,B74,Măsurători!$G$5:$G$2004))</f>
        <v/>
      </c>
      <c r="K74" s="16" t="str">
        <f t="shared" si="9"/>
        <v/>
      </c>
      <c r="L74" s="15" t="str">
        <f t="shared" si="10"/>
        <v/>
      </c>
      <c r="M74" s="17" t="str">
        <f t="shared" si="11"/>
        <v/>
      </c>
    </row>
    <row r="75" spans="2:13" x14ac:dyDescent="0.2">
      <c r="B75" s="11"/>
      <c r="C75" s="12"/>
      <c r="D75" s="11"/>
      <c r="E75" s="13"/>
      <c r="F75" s="13"/>
      <c r="G75" s="14" t="str">
        <f t="shared" si="8"/>
        <v/>
      </c>
      <c r="H75" s="11"/>
      <c r="I75" s="11"/>
      <c r="J75" s="15" t="str">
        <f>IF(B75="","",SUMIF(Măsurători!$C$5:$C$2004,B75,Măsurători!$G$5:$G$2004))</f>
        <v/>
      </c>
      <c r="K75" s="16" t="str">
        <f t="shared" si="9"/>
        <v/>
      </c>
      <c r="L75" s="15" t="str">
        <f t="shared" si="10"/>
        <v/>
      </c>
      <c r="M75" s="17" t="str">
        <f t="shared" si="11"/>
        <v/>
      </c>
    </row>
    <row r="76" spans="2:13" x14ac:dyDescent="0.2">
      <c r="B76" s="11"/>
      <c r="C76" s="12"/>
      <c r="D76" s="11"/>
      <c r="E76" s="13"/>
      <c r="F76" s="13"/>
      <c r="G76" s="14" t="str">
        <f t="shared" si="8"/>
        <v/>
      </c>
      <c r="H76" s="11"/>
      <c r="I76" s="11"/>
      <c r="J76" s="15" t="str">
        <f>IF(B76="","",SUMIF(Măsurători!$C$5:$C$2004,B76,Măsurători!$G$5:$G$2004))</f>
        <v/>
      </c>
      <c r="K76" s="16" t="str">
        <f t="shared" si="9"/>
        <v/>
      </c>
      <c r="L76" s="15" t="str">
        <f t="shared" si="10"/>
        <v/>
      </c>
      <c r="M76" s="17" t="str">
        <f t="shared" si="11"/>
        <v/>
      </c>
    </row>
    <row r="77" spans="2:13" x14ac:dyDescent="0.2">
      <c r="B77" s="11"/>
      <c r="C77" s="12"/>
      <c r="D77" s="11"/>
      <c r="E77" s="13"/>
      <c r="F77" s="13"/>
      <c r="G77" s="14" t="str">
        <f t="shared" si="8"/>
        <v/>
      </c>
      <c r="H77" s="11"/>
      <c r="I77" s="11"/>
      <c r="J77" s="15" t="str">
        <f>IF(B77="","",SUMIF(Măsurători!$C$5:$C$2004,B77,Măsurători!$G$5:$G$2004))</f>
        <v/>
      </c>
      <c r="K77" s="16" t="str">
        <f t="shared" si="9"/>
        <v/>
      </c>
      <c r="L77" s="15" t="str">
        <f t="shared" si="10"/>
        <v/>
      </c>
      <c r="M77" s="17" t="str">
        <f t="shared" si="11"/>
        <v/>
      </c>
    </row>
    <row r="78" spans="2:13" x14ac:dyDescent="0.2">
      <c r="B78" s="11"/>
      <c r="C78" s="12"/>
      <c r="D78" s="11"/>
      <c r="E78" s="13"/>
      <c r="F78" s="13"/>
      <c r="G78" s="14" t="str">
        <f t="shared" si="8"/>
        <v/>
      </c>
      <c r="H78" s="11"/>
      <c r="I78" s="11"/>
      <c r="J78" s="15" t="str">
        <f>IF(B78="","",SUMIF(Măsurători!$C$5:$C$2004,B78,Măsurători!$G$5:$G$2004))</f>
        <v/>
      </c>
      <c r="K78" s="16" t="str">
        <f t="shared" si="9"/>
        <v/>
      </c>
      <c r="L78" s="15" t="str">
        <f t="shared" si="10"/>
        <v/>
      </c>
      <c r="M78" s="17" t="str">
        <f t="shared" si="11"/>
        <v/>
      </c>
    </row>
    <row r="79" spans="2:13" x14ac:dyDescent="0.2">
      <c r="B79" s="11"/>
      <c r="C79" s="12"/>
      <c r="D79" s="11"/>
      <c r="E79" s="13"/>
      <c r="F79" s="13"/>
      <c r="G79" s="14" t="str">
        <f t="shared" si="8"/>
        <v/>
      </c>
      <c r="H79" s="11"/>
      <c r="I79" s="11"/>
      <c r="J79" s="15" t="str">
        <f>IF(B79="","",SUMIF(Măsurători!$C$5:$C$2004,B79,Măsurători!$G$5:$G$2004))</f>
        <v/>
      </c>
      <c r="K79" s="16" t="str">
        <f t="shared" si="9"/>
        <v/>
      </c>
      <c r="L79" s="15" t="str">
        <f t="shared" si="10"/>
        <v/>
      </c>
      <c r="M79" s="17" t="str">
        <f t="shared" si="11"/>
        <v/>
      </c>
    </row>
    <row r="80" spans="2:13" x14ac:dyDescent="0.2">
      <c r="B80" s="11"/>
      <c r="C80" s="12"/>
      <c r="D80" s="11"/>
      <c r="E80" s="13"/>
      <c r="F80" s="13"/>
      <c r="G80" s="14" t="str">
        <f t="shared" si="8"/>
        <v/>
      </c>
      <c r="H80" s="11"/>
      <c r="I80" s="11"/>
      <c r="J80" s="15" t="str">
        <f>IF(B80="","",SUMIF(Măsurători!$C$5:$C$2004,B80,Măsurători!$G$5:$G$2004))</f>
        <v/>
      </c>
      <c r="K80" s="16" t="str">
        <f t="shared" si="9"/>
        <v/>
      </c>
      <c r="L80" s="15" t="str">
        <f t="shared" si="10"/>
        <v/>
      </c>
      <c r="M80" s="17" t="str">
        <f t="shared" si="11"/>
        <v/>
      </c>
    </row>
    <row r="81" spans="2:13" x14ac:dyDescent="0.2">
      <c r="B81" s="11"/>
      <c r="C81" s="12"/>
      <c r="D81" s="11"/>
      <c r="E81" s="13"/>
      <c r="F81" s="13"/>
      <c r="G81" s="14" t="str">
        <f t="shared" si="8"/>
        <v/>
      </c>
      <c r="H81" s="11"/>
      <c r="I81" s="11"/>
      <c r="J81" s="15" t="str">
        <f>IF(B81="","",SUMIF(Măsurători!$C$5:$C$2004,B81,Măsurători!$G$5:$G$2004))</f>
        <v/>
      </c>
      <c r="K81" s="16" t="str">
        <f t="shared" si="9"/>
        <v/>
      </c>
      <c r="L81" s="15" t="str">
        <f t="shared" si="10"/>
        <v/>
      </c>
      <c r="M81" s="17" t="str">
        <f t="shared" si="11"/>
        <v/>
      </c>
    </row>
    <row r="82" spans="2:13" x14ac:dyDescent="0.2">
      <c r="B82" s="11"/>
      <c r="C82" s="12"/>
      <c r="D82" s="11"/>
      <c r="E82" s="13"/>
      <c r="F82" s="13"/>
      <c r="G82" s="14" t="str">
        <f t="shared" si="8"/>
        <v/>
      </c>
      <c r="H82" s="11"/>
      <c r="I82" s="11"/>
      <c r="J82" s="15" t="str">
        <f>IF(B82="","",SUMIF(Măsurători!$C$5:$C$2004,B82,Măsurători!$G$5:$G$2004))</f>
        <v/>
      </c>
      <c r="K82" s="16" t="str">
        <f t="shared" si="9"/>
        <v/>
      </c>
      <c r="L82" s="15" t="str">
        <f t="shared" si="10"/>
        <v/>
      </c>
      <c r="M82" s="17" t="str">
        <f t="shared" si="11"/>
        <v/>
      </c>
    </row>
    <row r="83" spans="2:13" x14ac:dyDescent="0.2">
      <c r="B83" s="11"/>
      <c r="C83" s="12"/>
      <c r="D83" s="11"/>
      <c r="E83" s="13"/>
      <c r="F83" s="13"/>
      <c r="G83" s="14" t="str">
        <f t="shared" si="8"/>
        <v/>
      </c>
      <c r="H83" s="11"/>
      <c r="I83" s="11"/>
      <c r="J83" s="15" t="str">
        <f>IF(B83="","",SUMIF(Măsurători!$C$5:$C$2004,B83,Măsurători!$G$5:$G$2004))</f>
        <v/>
      </c>
      <c r="K83" s="16" t="str">
        <f t="shared" si="9"/>
        <v/>
      </c>
      <c r="L83" s="15" t="str">
        <f t="shared" si="10"/>
        <v/>
      </c>
      <c r="M83" s="17" t="str">
        <f t="shared" si="11"/>
        <v/>
      </c>
    </row>
    <row r="84" spans="2:13" x14ac:dyDescent="0.2">
      <c r="B84" s="11"/>
      <c r="C84" s="12"/>
      <c r="D84" s="11"/>
      <c r="E84" s="13"/>
      <c r="F84" s="13"/>
      <c r="G84" s="14" t="str">
        <f t="shared" si="8"/>
        <v/>
      </c>
      <c r="H84" s="11"/>
      <c r="I84" s="11"/>
      <c r="J84" s="15" t="str">
        <f>IF(B84="","",SUMIF(Măsurători!$C$5:$C$2004,B84,Măsurători!$G$5:$G$2004))</f>
        <v/>
      </c>
      <c r="K84" s="16" t="str">
        <f t="shared" si="9"/>
        <v/>
      </c>
      <c r="L84" s="15" t="str">
        <f t="shared" si="10"/>
        <v/>
      </c>
      <c r="M84" s="17" t="str">
        <f t="shared" si="11"/>
        <v/>
      </c>
    </row>
    <row r="85" spans="2:13" x14ac:dyDescent="0.2">
      <c r="B85" s="11"/>
      <c r="C85" s="12"/>
      <c r="D85" s="11"/>
      <c r="E85" s="13"/>
      <c r="F85" s="13"/>
      <c r="G85" s="14" t="str">
        <f t="shared" si="8"/>
        <v/>
      </c>
      <c r="H85" s="11"/>
      <c r="I85" s="11"/>
      <c r="J85" s="15" t="str">
        <f>IF(B85="","",SUMIF(Măsurători!$C$5:$C$2004,B85,Măsurători!$G$5:$G$2004))</f>
        <v/>
      </c>
      <c r="K85" s="16" t="str">
        <f t="shared" si="9"/>
        <v/>
      </c>
      <c r="L85" s="15" t="str">
        <f t="shared" si="10"/>
        <v/>
      </c>
      <c r="M85" s="17" t="str">
        <f t="shared" si="11"/>
        <v/>
      </c>
    </row>
    <row r="86" spans="2:13" x14ac:dyDescent="0.2">
      <c r="B86" s="11"/>
      <c r="C86" s="12"/>
      <c r="D86" s="11"/>
      <c r="E86" s="13"/>
      <c r="F86" s="13"/>
      <c r="G86" s="14" t="str">
        <f t="shared" si="8"/>
        <v/>
      </c>
      <c r="H86" s="11"/>
      <c r="I86" s="11"/>
      <c r="J86" s="15" t="str">
        <f>IF(B86="","",SUMIF(Măsurători!$C$5:$C$2004,B86,Măsurători!$G$5:$G$2004))</f>
        <v/>
      </c>
      <c r="K86" s="16" t="str">
        <f t="shared" si="9"/>
        <v/>
      </c>
      <c r="L86" s="15" t="str">
        <f t="shared" si="10"/>
        <v/>
      </c>
      <c r="M86" s="17" t="str">
        <f t="shared" si="11"/>
        <v/>
      </c>
    </row>
    <row r="87" spans="2:13" x14ac:dyDescent="0.2">
      <c r="B87" s="11"/>
      <c r="C87" s="12"/>
      <c r="D87" s="11"/>
      <c r="E87" s="13"/>
      <c r="F87" s="13"/>
      <c r="G87" s="14" t="str">
        <f t="shared" si="8"/>
        <v/>
      </c>
      <c r="H87" s="11"/>
      <c r="I87" s="11"/>
      <c r="J87" s="15" t="str">
        <f>IF(B87="","",SUMIF(Măsurători!$C$5:$C$2004,B87,Măsurători!$G$5:$G$2004))</f>
        <v/>
      </c>
      <c r="K87" s="16" t="str">
        <f t="shared" si="9"/>
        <v/>
      </c>
      <c r="L87" s="15" t="str">
        <f t="shared" si="10"/>
        <v/>
      </c>
      <c r="M87" s="17" t="str">
        <f t="shared" si="11"/>
        <v/>
      </c>
    </row>
    <row r="88" spans="2:13" x14ac:dyDescent="0.2">
      <c r="B88" s="11"/>
      <c r="C88" s="12"/>
      <c r="D88" s="11"/>
      <c r="E88" s="13"/>
      <c r="F88" s="13"/>
      <c r="G88" s="14" t="str">
        <f t="shared" si="8"/>
        <v/>
      </c>
      <c r="H88" s="11"/>
      <c r="I88" s="11"/>
      <c r="J88" s="15" t="str">
        <f>IF(B88="","",SUMIF(Măsurători!$C$5:$C$2004,B88,Măsurători!$G$5:$G$2004))</f>
        <v/>
      </c>
      <c r="K88" s="16" t="str">
        <f t="shared" si="9"/>
        <v/>
      </c>
      <c r="L88" s="15" t="str">
        <f t="shared" si="10"/>
        <v/>
      </c>
      <c r="M88" s="17" t="str">
        <f t="shared" si="11"/>
        <v/>
      </c>
    </row>
    <row r="89" spans="2:13" x14ac:dyDescent="0.2">
      <c r="B89" s="11"/>
      <c r="C89" s="12"/>
      <c r="D89" s="11"/>
      <c r="E89" s="13"/>
      <c r="F89" s="13"/>
      <c r="G89" s="14" t="str">
        <f t="shared" si="8"/>
        <v/>
      </c>
      <c r="H89" s="11"/>
      <c r="I89" s="11"/>
      <c r="J89" s="15" t="str">
        <f>IF(B89="","",SUMIF(Măsurători!$C$5:$C$2004,B89,Măsurători!$G$5:$G$2004))</f>
        <v/>
      </c>
      <c r="K89" s="16" t="str">
        <f t="shared" si="9"/>
        <v/>
      </c>
      <c r="L89" s="15" t="str">
        <f t="shared" si="10"/>
        <v/>
      </c>
      <c r="M89" s="17" t="str">
        <f t="shared" si="11"/>
        <v/>
      </c>
    </row>
    <row r="90" spans="2:13" x14ac:dyDescent="0.2">
      <c r="B90" s="11"/>
      <c r="C90" s="12"/>
      <c r="D90" s="11"/>
      <c r="E90" s="13"/>
      <c r="F90" s="13"/>
      <c r="G90" s="14" t="str">
        <f t="shared" si="8"/>
        <v/>
      </c>
      <c r="H90" s="11"/>
      <c r="I90" s="11"/>
      <c r="J90" s="15" t="str">
        <f>IF(B90="","",SUMIF(Măsurători!$C$5:$C$2004,B90,Măsurători!$G$5:$G$2004))</f>
        <v/>
      </c>
      <c r="K90" s="16" t="str">
        <f t="shared" si="9"/>
        <v/>
      </c>
      <c r="L90" s="15" t="str">
        <f t="shared" si="10"/>
        <v/>
      </c>
      <c r="M90" s="17" t="str">
        <f t="shared" si="11"/>
        <v/>
      </c>
    </row>
    <row r="91" spans="2:13" x14ac:dyDescent="0.2">
      <c r="B91" s="11"/>
      <c r="C91" s="12"/>
      <c r="D91" s="11"/>
      <c r="E91" s="13"/>
      <c r="F91" s="13"/>
      <c r="G91" s="14" t="str">
        <f t="shared" si="8"/>
        <v/>
      </c>
      <c r="H91" s="11"/>
      <c r="I91" s="11"/>
      <c r="J91" s="15" t="str">
        <f>IF(B91="","",SUMIF(Măsurători!$C$5:$C$2004,B91,Măsurători!$G$5:$G$2004))</f>
        <v/>
      </c>
      <c r="K91" s="16" t="str">
        <f t="shared" si="9"/>
        <v/>
      </c>
      <c r="L91" s="15" t="str">
        <f t="shared" si="10"/>
        <v/>
      </c>
      <c r="M91" s="17" t="str">
        <f t="shared" si="11"/>
        <v/>
      </c>
    </row>
    <row r="92" spans="2:13" x14ac:dyDescent="0.2">
      <c r="B92" s="11"/>
      <c r="C92" s="12"/>
      <c r="D92" s="11"/>
      <c r="E92" s="13"/>
      <c r="F92" s="13"/>
      <c r="G92" s="14" t="str">
        <f t="shared" si="8"/>
        <v/>
      </c>
      <c r="H92" s="11"/>
      <c r="I92" s="11"/>
      <c r="J92" s="15" t="str">
        <f>IF(B92="","",SUMIF(Măsurători!$C$5:$C$2004,B92,Măsurători!$G$5:$G$2004))</f>
        <v/>
      </c>
      <c r="K92" s="16" t="str">
        <f t="shared" si="9"/>
        <v/>
      </c>
      <c r="L92" s="15" t="str">
        <f t="shared" si="10"/>
        <v/>
      </c>
      <c r="M92" s="17" t="str">
        <f t="shared" si="11"/>
        <v/>
      </c>
    </row>
    <row r="93" spans="2:13" x14ac:dyDescent="0.2">
      <c r="B93" s="11"/>
      <c r="C93" s="12"/>
      <c r="D93" s="11"/>
      <c r="E93" s="13"/>
      <c r="F93" s="13"/>
      <c r="G93" s="14" t="str">
        <f t="shared" si="8"/>
        <v/>
      </c>
      <c r="H93" s="11"/>
      <c r="I93" s="11"/>
      <c r="J93" s="15" t="str">
        <f>IF(B93="","",SUMIF(Măsurători!$C$5:$C$2004,B93,Măsurători!$G$5:$G$2004))</f>
        <v/>
      </c>
      <c r="K93" s="16" t="str">
        <f t="shared" si="9"/>
        <v/>
      </c>
      <c r="L93" s="15" t="str">
        <f t="shared" si="10"/>
        <v/>
      </c>
      <c r="M93" s="17" t="str">
        <f t="shared" si="11"/>
        <v/>
      </c>
    </row>
    <row r="94" spans="2:13" x14ac:dyDescent="0.2">
      <c r="B94" s="11"/>
      <c r="C94" s="12"/>
      <c r="D94" s="11"/>
      <c r="E94" s="13"/>
      <c r="F94" s="13"/>
      <c r="G94" s="14" t="str">
        <f t="shared" si="8"/>
        <v/>
      </c>
      <c r="H94" s="11"/>
      <c r="I94" s="11"/>
      <c r="J94" s="15" t="str">
        <f>IF(B94="","",SUMIF(Măsurători!$C$5:$C$2004,B94,Măsurători!$G$5:$G$2004))</f>
        <v/>
      </c>
      <c r="K94" s="16" t="str">
        <f t="shared" si="9"/>
        <v/>
      </c>
      <c r="L94" s="15" t="str">
        <f t="shared" si="10"/>
        <v/>
      </c>
      <c r="M94" s="17" t="str">
        <f t="shared" si="11"/>
        <v/>
      </c>
    </row>
    <row r="95" spans="2:13" x14ac:dyDescent="0.2">
      <c r="B95" s="11"/>
      <c r="C95" s="12"/>
      <c r="D95" s="11"/>
      <c r="E95" s="13"/>
      <c r="F95" s="13"/>
      <c r="G95" s="14" t="str">
        <f t="shared" si="8"/>
        <v/>
      </c>
      <c r="H95" s="11"/>
      <c r="I95" s="11"/>
      <c r="J95" s="15" t="str">
        <f>IF(B95="","",SUMIF(Măsurători!$C$5:$C$2004,B95,Măsurători!$G$5:$G$2004))</f>
        <v/>
      </c>
      <c r="K95" s="16" t="str">
        <f t="shared" si="9"/>
        <v/>
      </c>
      <c r="L95" s="15" t="str">
        <f t="shared" si="10"/>
        <v/>
      </c>
      <c r="M95" s="17" t="str">
        <f t="shared" si="11"/>
        <v/>
      </c>
    </row>
    <row r="96" spans="2:13" x14ac:dyDescent="0.2">
      <c r="B96" s="11"/>
      <c r="C96" s="12"/>
      <c r="D96" s="11"/>
      <c r="E96" s="13"/>
      <c r="F96" s="13"/>
      <c r="G96" s="14" t="str">
        <f t="shared" si="8"/>
        <v/>
      </c>
      <c r="H96" s="11"/>
      <c r="I96" s="11"/>
      <c r="J96" s="15" t="str">
        <f>IF(B96="","",SUMIF(Măsurători!$C$5:$C$2004,B96,Măsurători!$G$5:$G$2004))</f>
        <v/>
      </c>
      <c r="K96" s="16" t="str">
        <f t="shared" si="9"/>
        <v/>
      </c>
      <c r="L96" s="15" t="str">
        <f t="shared" si="10"/>
        <v/>
      </c>
      <c r="M96" s="17" t="str">
        <f t="shared" si="11"/>
        <v/>
      </c>
    </row>
    <row r="97" spans="2:13" x14ac:dyDescent="0.2">
      <c r="B97" s="11"/>
      <c r="C97" s="12"/>
      <c r="D97" s="11"/>
      <c r="E97" s="13"/>
      <c r="F97" s="13"/>
      <c r="G97" s="14" t="str">
        <f t="shared" si="8"/>
        <v/>
      </c>
      <c r="H97" s="11"/>
      <c r="I97" s="11"/>
      <c r="J97" s="15" t="str">
        <f>IF(B97="","",SUMIF(Măsurători!$C$5:$C$2004,B97,Măsurători!$G$5:$G$2004))</f>
        <v/>
      </c>
      <c r="K97" s="16" t="str">
        <f t="shared" si="9"/>
        <v/>
      </c>
      <c r="L97" s="15" t="str">
        <f t="shared" si="10"/>
        <v/>
      </c>
      <c r="M97" s="17" t="str">
        <f t="shared" si="11"/>
        <v/>
      </c>
    </row>
    <row r="98" spans="2:13" x14ac:dyDescent="0.2">
      <c r="B98" s="11"/>
      <c r="C98" s="12"/>
      <c r="D98" s="11"/>
      <c r="E98" s="13"/>
      <c r="F98" s="13"/>
      <c r="G98" s="14" t="str">
        <f t="shared" si="8"/>
        <v/>
      </c>
      <c r="H98" s="11"/>
      <c r="I98" s="11"/>
      <c r="J98" s="15" t="str">
        <f>IF(B98="","",SUMIF(Măsurători!$C$5:$C$2004,B98,Măsurători!$G$5:$G$2004))</f>
        <v/>
      </c>
      <c r="K98" s="16" t="str">
        <f t="shared" si="9"/>
        <v/>
      </c>
      <c r="L98" s="15" t="str">
        <f t="shared" si="10"/>
        <v/>
      </c>
      <c r="M98" s="17" t="str">
        <f t="shared" si="11"/>
        <v/>
      </c>
    </row>
    <row r="99" spans="2:13" x14ac:dyDescent="0.2">
      <c r="B99" s="11"/>
      <c r="C99" s="12"/>
      <c r="D99" s="11"/>
      <c r="E99" s="13"/>
      <c r="F99" s="13"/>
      <c r="G99" s="14" t="str">
        <f t="shared" si="8"/>
        <v/>
      </c>
      <c r="H99" s="11"/>
      <c r="I99" s="11"/>
      <c r="J99" s="15" t="str">
        <f>IF(B99="","",SUMIF(Măsurători!$C$5:$C$2004,B99,Măsurători!$G$5:$G$2004))</f>
        <v/>
      </c>
      <c r="K99" s="16" t="str">
        <f t="shared" si="9"/>
        <v/>
      </c>
      <c r="L99" s="15" t="str">
        <f t="shared" si="10"/>
        <v/>
      </c>
      <c r="M99" s="17" t="str">
        <f t="shared" si="11"/>
        <v/>
      </c>
    </row>
    <row r="100" spans="2:13" x14ac:dyDescent="0.2">
      <c r="B100" s="11"/>
      <c r="C100" s="12"/>
      <c r="D100" s="11"/>
      <c r="E100" s="13"/>
      <c r="F100" s="13"/>
      <c r="G100" s="14" t="str">
        <f t="shared" si="8"/>
        <v/>
      </c>
      <c r="H100" s="11"/>
      <c r="I100" s="11"/>
      <c r="J100" s="15" t="str">
        <f>IF(B100="","",SUMIF(Măsurători!$C$5:$C$2004,B100,Măsurători!$G$5:$G$2004))</f>
        <v/>
      </c>
      <c r="K100" s="16" t="str">
        <f t="shared" si="9"/>
        <v/>
      </c>
      <c r="L100" s="15" t="str">
        <f t="shared" si="10"/>
        <v/>
      </c>
      <c r="M100" s="17" t="str">
        <f t="shared" si="11"/>
        <v/>
      </c>
    </row>
    <row r="101" spans="2:13" x14ac:dyDescent="0.2">
      <c r="B101" s="11"/>
      <c r="C101" s="12"/>
      <c r="D101" s="11"/>
      <c r="E101" s="13"/>
      <c r="F101" s="13"/>
      <c r="G101" s="14" t="str">
        <f t="shared" ref="G101:G132" si="12">IF(OR(E101="",F101=""),"",ROUND(E101*F101,2))</f>
        <v/>
      </c>
      <c r="H101" s="11"/>
      <c r="I101" s="11"/>
      <c r="J101" s="15" t="str">
        <f>IF(B101="","",SUMIF(Măsurători!$C$5:$C$2004,B101,Măsurători!$G$5:$G$2004))</f>
        <v/>
      </c>
      <c r="K101" s="16" t="str">
        <f t="shared" ref="K101:K132" si="13">IF(OR(B101="",N(E101)=0),"",J101/E101)</f>
        <v/>
      </c>
      <c r="L101" s="15" t="str">
        <f t="shared" ref="L101:L132" si="14">IF(B101="","",N(E101)-N(J101))</f>
        <v/>
      </c>
      <c r="M101" s="17" t="str">
        <f t="shared" ref="M101:M132" si="15">IF(B101="","",TRIM(IF(COUNTIF($B$5:$B$204,B101)&gt;1,"Cod dublat. ","")&amp;IF(N(J101)&gt;N(E101),"Executat peste deviz cu "&amp;FIXED(J101-E101,2)&amp;" "&amp;D101&amp;": cere acordul scris. ","")&amp;IF(AND(H101="Suplimentar",I101&lt;&gt;"Da"),IF(N(J101)&gt;0,"Lucrare suplimentară executată fără aprobare. ","Suplimentar: așteaptă aprobarea. "),"")))</f>
        <v/>
      </c>
    </row>
    <row r="102" spans="2:13" x14ac:dyDescent="0.2">
      <c r="B102" s="11"/>
      <c r="C102" s="12"/>
      <c r="D102" s="11"/>
      <c r="E102" s="13"/>
      <c r="F102" s="13"/>
      <c r="G102" s="14" t="str">
        <f t="shared" si="12"/>
        <v/>
      </c>
      <c r="H102" s="11"/>
      <c r="I102" s="11"/>
      <c r="J102" s="15" t="str">
        <f>IF(B102="","",SUMIF(Măsurători!$C$5:$C$2004,B102,Măsurători!$G$5:$G$2004))</f>
        <v/>
      </c>
      <c r="K102" s="16" t="str">
        <f t="shared" si="13"/>
        <v/>
      </c>
      <c r="L102" s="15" t="str">
        <f t="shared" si="14"/>
        <v/>
      </c>
      <c r="M102" s="17" t="str">
        <f t="shared" si="15"/>
        <v/>
      </c>
    </row>
    <row r="103" spans="2:13" x14ac:dyDescent="0.2">
      <c r="B103" s="11"/>
      <c r="C103" s="12"/>
      <c r="D103" s="11"/>
      <c r="E103" s="13"/>
      <c r="F103" s="13"/>
      <c r="G103" s="14" t="str">
        <f t="shared" si="12"/>
        <v/>
      </c>
      <c r="H103" s="11"/>
      <c r="I103" s="11"/>
      <c r="J103" s="15" t="str">
        <f>IF(B103="","",SUMIF(Măsurători!$C$5:$C$2004,B103,Măsurători!$G$5:$G$2004))</f>
        <v/>
      </c>
      <c r="K103" s="16" t="str">
        <f t="shared" si="13"/>
        <v/>
      </c>
      <c r="L103" s="15" t="str">
        <f t="shared" si="14"/>
        <v/>
      </c>
      <c r="M103" s="17" t="str">
        <f t="shared" si="15"/>
        <v/>
      </c>
    </row>
    <row r="104" spans="2:13" x14ac:dyDescent="0.2">
      <c r="B104" s="11"/>
      <c r="C104" s="12"/>
      <c r="D104" s="11"/>
      <c r="E104" s="13"/>
      <c r="F104" s="13"/>
      <c r="G104" s="14" t="str">
        <f t="shared" si="12"/>
        <v/>
      </c>
      <c r="H104" s="11"/>
      <c r="I104" s="11"/>
      <c r="J104" s="15" t="str">
        <f>IF(B104="","",SUMIF(Măsurători!$C$5:$C$2004,B104,Măsurători!$G$5:$G$2004))</f>
        <v/>
      </c>
      <c r="K104" s="16" t="str">
        <f t="shared" si="13"/>
        <v/>
      </c>
      <c r="L104" s="15" t="str">
        <f t="shared" si="14"/>
        <v/>
      </c>
      <c r="M104" s="17" t="str">
        <f t="shared" si="15"/>
        <v/>
      </c>
    </row>
    <row r="105" spans="2:13" x14ac:dyDescent="0.2">
      <c r="B105" s="11"/>
      <c r="C105" s="12"/>
      <c r="D105" s="11"/>
      <c r="E105" s="13"/>
      <c r="F105" s="13"/>
      <c r="G105" s="14" t="str">
        <f t="shared" si="12"/>
        <v/>
      </c>
      <c r="H105" s="11"/>
      <c r="I105" s="11"/>
      <c r="J105" s="15" t="str">
        <f>IF(B105="","",SUMIF(Măsurători!$C$5:$C$2004,B105,Măsurători!$G$5:$G$2004))</f>
        <v/>
      </c>
      <c r="K105" s="16" t="str">
        <f t="shared" si="13"/>
        <v/>
      </c>
      <c r="L105" s="15" t="str">
        <f t="shared" si="14"/>
        <v/>
      </c>
      <c r="M105" s="17" t="str">
        <f t="shared" si="15"/>
        <v/>
      </c>
    </row>
    <row r="106" spans="2:13" x14ac:dyDescent="0.2">
      <c r="B106" s="11"/>
      <c r="C106" s="12"/>
      <c r="D106" s="11"/>
      <c r="E106" s="13"/>
      <c r="F106" s="13"/>
      <c r="G106" s="14" t="str">
        <f t="shared" si="12"/>
        <v/>
      </c>
      <c r="H106" s="11"/>
      <c r="I106" s="11"/>
      <c r="J106" s="15" t="str">
        <f>IF(B106="","",SUMIF(Măsurători!$C$5:$C$2004,B106,Măsurători!$G$5:$G$2004))</f>
        <v/>
      </c>
      <c r="K106" s="16" t="str">
        <f t="shared" si="13"/>
        <v/>
      </c>
      <c r="L106" s="15" t="str">
        <f t="shared" si="14"/>
        <v/>
      </c>
      <c r="M106" s="17" t="str">
        <f t="shared" si="15"/>
        <v/>
      </c>
    </row>
    <row r="107" spans="2:13" x14ac:dyDescent="0.2">
      <c r="B107" s="11"/>
      <c r="C107" s="12"/>
      <c r="D107" s="11"/>
      <c r="E107" s="13"/>
      <c r="F107" s="13"/>
      <c r="G107" s="14" t="str">
        <f t="shared" si="12"/>
        <v/>
      </c>
      <c r="H107" s="11"/>
      <c r="I107" s="11"/>
      <c r="J107" s="15" t="str">
        <f>IF(B107="","",SUMIF(Măsurători!$C$5:$C$2004,B107,Măsurători!$G$5:$G$2004))</f>
        <v/>
      </c>
      <c r="K107" s="16" t="str">
        <f t="shared" si="13"/>
        <v/>
      </c>
      <c r="L107" s="15" t="str">
        <f t="shared" si="14"/>
        <v/>
      </c>
      <c r="M107" s="17" t="str">
        <f t="shared" si="15"/>
        <v/>
      </c>
    </row>
    <row r="108" spans="2:13" x14ac:dyDescent="0.2">
      <c r="B108" s="11"/>
      <c r="C108" s="12"/>
      <c r="D108" s="11"/>
      <c r="E108" s="13"/>
      <c r="F108" s="13"/>
      <c r="G108" s="14" t="str">
        <f t="shared" si="12"/>
        <v/>
      </c>
      <c r="H108" s="11"/>
      <c r="I108" s="11"/>
      <c r="J108" s="15" t="str">
        <f>IF(B108="","",SUMIF(Măsurători!$C$5:$C$2004,B108,Măsurători!$G$5:$G$2004))</f>
        <v/>
      </c>
      <c r="K108" s="16" t="str">
        <f t="shared" si="13"/>
        <v/>
      </c>
      <c r="L108" s="15" t="str">
        <f t="shared" si="14"/>
        <v/>
      </c>
      <c r="M108" s="17" t="str">
        <f t="shared" si="15"/>
        <v/>
      </c>
    </row>
    <row r="109" spans="2:13" x14ac:dyDescent="0.2">
      <c r="B109" s="11"/>
      <c r="C109" s="12"/>
      <c r="D109" s="11"/>
      <c r="E109" s="13"/>
      <c r="F109" s="13"/>
      <c r="G109" s="14" t="str">
        <f t="shared" si="12"/>
        <v/>
      </c>
      <c r="H109" s="11"/>
      <c r="I109" s="11"/>
      <c r="J109" s="15" t="str">
        <f>IF(B109="","",SUMIF(Măsurători!$C$5:$C$2004,B109,Măsurători!$G$5:$G$2004))</f>
        <v/>
      </c>
      <c r="K109" s="16" t="str">
        <f t="shared" si="13"/>
        <v/>
      </c>
      <c r="L109" s="15" t="str">
        <f t="shared" si="14"/>
        <v/>
      </c>
      <c r="M109" s="17" t="str">
        <f t="shared" si="15"/>
        <v/>
      </c>
    </row>
    <row r="110" spans="2:13" x14ac:dyDescent="0.2">
      <c r="B110" s="11"/>
      <c r="C110" s="12"/>
      <c r="D110" s="11"/>
      <c r="E110" s="13"/>
      <c r="F110" s="13"/>
      <c r="G110" s="14" t="str">
        <f t="shared" si="12"/>
        <v/>
      </c>
      <c r="H110" s="11"/>
      <c r="I110" s="11"/>
      <c r="J110" s="15" t="str">
        <f>IF(B110="","",SUMIF(Măsurători!$C$5:$C$2004,B110,Măsurători!$G$5:$G$2004))</f>
        <v/>
      </c>
      <c r="K110" s="16" t="str">
        <f t="shared" si="13"/>
        <v/>
      </c>
      <c r="L110" s="15" t="str">
        <f t="shared" si="14"/>
        <v/>
      </c>
      <c r="M110" s="17" t="str">
        <f t="shared" si="15"/>
        <v/>
      </c>
    </row>
    <row r="111" spans="2:13" x14ac:dyDescent="0.2">
      <c r="B111" s="11"/>
      <c r="C111" s="12"/>
      <c r="D111" s="11"/>
      <c r="E111" s="13"/>
      <c r="F111" s="13"/>
      <c r="G111" s="14" t="str">
        <f t="shared" si="12"/>
        <v/>
      </c>
      <c r="H111" s="11"/>
      <c r="I111" s="11"/>
      <c r="J111" s="15" t="str">
        <f>IF(B111="","",SUMIF(Măsurători!$C$5:$C$2004,B111,Măsurători!$G$5:$G$2004))</f>
        <v/>
      </c>
      <c r="K111" s="16" t="str">
        <f t="shared" si="13"/>
        <v/>
      </c>
      <c r="L111" s="15" t="str">
        <f t="shared" si="14"/>
        <v/>
      </c>
      <c r="M111" s="17" t="str">
        <f t="shared" si="15"/>
        <v/>
      </c>
    </row>
    <row r="112" spans="2:13" x14ac:dyDescent="0.2">
      <c r="B112" s="11"/>
      <c r="C112" s="12"/>
      <c r="D112" s="11"/>
      <c r="E112" s="13"/>
      <c r="F112" s="13"/>
      <c r="G112" s="14" t="str">
        <f t="shared" si="12"/>
        <v/>
      </c>
      <c r="H112" s="11"/>
      <c r="I112" s="11"/>
      <c r="J112" s="15" t="str">
        <f>IF(B112="","",SUMIF(Măsurători!$C$5:$C$2004,B112,Măsurători!$G$5:$G$2004))</f>
        <v/>
      </c>
      <c r="K112" s="16" t="str">
        <f t="shared" si="13"/>
        <v/>
      </c>
      <c r="L112" s="15" t="str">
        <f t="shared" si="14"/>
        <v/>
      </c>
      <c r="M112" s="17" t="str">
        <f t="shared" si="15"/>
        <v/>
      </c>
    </row>
    <row r="113" spans="2:13" x14ac:dyDescent="0.2">
      <c r="B113" s="11"/>
      <c r="C113" s="12"/>
      <c r="D113" s="11"/>
      <c r="E113" s="13"/>
      <c r="F113" s="13"/>
      <c r="G113" s="14" t="str">
        <f t="shared" si="12"/>
        <v/>
      </c>
      <c r="H113" s="11"/>
      <c r="I113" s="11"/>
      <c r="J113" s="15" t="str">
        <f>IF(B113="","",SUMIF(Măsurători!$C$5:$C$2004,B113,Măsurători!$G$5:$G$2004))</f>
        <v/>
      </c>
      <c r="K113" s="16" t="str">
        <f t="shared" si="13"/>
        <v/>
      </c>
      <c r="L113" s="15" t="str">
        <f t="shared" si="14"/>
        <v/>
      </c>
      <c r="M113" s="17" t="str">
        <f t="shared" si="15"/>
        <v/>
      </c>
    </row>
    <row r="114" spans="2:13" x14ac:dyDescent="0.2">
      <c r="B114" s="11"/>
      <c r="C114" s="12"/>
      <c r="D114" s="11"/>
      <c r="E114" s="13"/>
      <c r="F114" s="13"/>
      <c r="G114" s="14" t="str">
        <f t="shared" si="12"/>
        <v/>
      </c>
      <c r="H114" s="11"/>
      <c r="I114" s="11"/>
      <c r="J114" s="15" t="str">
        <f>IF(B114="","",SUMIF(Măsurători!$C$5:$C$2004,B114,Măsurători!$G$5:$G$2004))</f>
        <v/>
      </c>
      <c r="K114" s="16" t="str">
        <f t="shared" si="13"/>
        <v/>
      </c>
      <c r="L114" s="15" t="str">
        <f t="shared" si="14"/>
        <v/>
      </c>
      <c r="M114" s="17" t="str">
        <f t="shared" si="15"/>
        <v/>
      </c>
    </row>
    <row r="115" spans="2:13" x14ac:dyDescent="0.2">
      <c r="B115" s="11"/>
      <c r="C115" s="12"/>
      <c r="D115" s="11"/>
      <c r="E115" s="13"/>
      <c r="F115" s="13"/>
      <c r="G115" s="14" t="str">
        <f t="shared" si="12"/>
        <v/>
      </c>
      <c r="H115" s="11"/>
      <c r="I115" s="11"/>
      <c r="J115" s="15" t="str">
        <f>IF(B115="","",SUMIF(Măsurători!$C$5:$C$2004,B115,Măsurători!$G$5:$G$2004))</f>
        <v/>
      </c>
      <c r="K115" s="16" t="str">
        <f t="shared" si="13"/>
        <v/>
      </c>
      <c r="L115" s="15" t="str">
        <f t="shared" si="14"/>
        <v/>
      </c>
      <c r="M115" s="17" t="str">
        <f t="shared" si="15"/>
        <v/>
      </c>
    </row>
    <row r="116" spans="2:13" x14ac:dyDescent="0.2">
      <c r="B116" s="11"/>
      <c r="C116" s="12"/>
      <c r="D116" s="11"/>
      <c r="E116" s="13"/>
      <c r="F116" s="13"/>
      <c r="G116" s="14" t="str">
        <f t="shared" si="12"/>
        <v/>
      </c>
      <c r="H116" s="11"/>
      <c r="I116" s="11"/>
      <c r="J116" s="15" t="str">
        <f>IF(B116="","",SUMIF(Măsurători!$C$5:$C$2004,B116,Măsurători!$G$5:$G$2004))</f>
        <v/>
      </c>
      <c r="K116" s="16" t="str">
        <f t="shared" si="13"/>
        <v/>
      </c>
      <c r="L116" s="15" t="str">
        <f t="shared" si="14"/>
        <v/>
      </c>
      <c r="M116" s="17" t="str">
        <f t="shared" si="15"/>
        <v/>
      </c>
    </row>
    <row r="117" spans="2:13" x14ac:dyDescent="0.2">
      <c r="B117" s="11"/>
      <c r="C117" s="12"/>
      <c r="D117" s="11"/>
      <c r="E117" s="13"/>
      <c r="F117" s="13"/>
      <c r="G117" s="14" t="str">
        <f t="shared" si="12"/>
        <v/>
      </c>
      <c r="H117" s="11"/>
      <c r="I117" s="11"/>
      <c r="J117" s="15" t="str">
        <f>IF(B117="","",SUMIF(Măsurători!$C$5:$C$2004,B117,Măsurători!$G$5:$G$2004))</f>
        <v/>
      </c>
      <c r="K117" s="16" t="str">
        <f t="shared" si="13"/>
        <v/>
      </c>
      <c r="L117" s="15" t="str">
        <f t="shared" si="14"/>
        <v/>
      </c>
      <c r="M117" s="17" t="str">
        <f t="shared" si="15"/>
        <v/>
      </c>
    </row>
    <row r="118" spans="2:13" x14ac:dyDescent="0.2">
      <c r="B118" s="11"/>
      <c r="C118" s="12"/>
      <c r="D118" s="11"/>
      <c r="E118" s="13"/>
      <c r="F118" s="13"/>
      <c r="G118" s="14" t="str">
        <f t="shared" si="12"/>
        <v/>
      </c>
      <c r="H118" s="11"/>
      <c r="I118" s="11"/>
      <c r="J118" s="15" t="str">
        <f>IF(B118="","",SUMIF(Măsurători!$C$5:$C$2004,B118,Măsurători!$G$5:$G$2004))</f>
        <v/>
      </c>
      <c r="K118" s="16" t="str">
        <f t="shared" si="13"/>
        <v/>
      </c>
      <c r="L118" s="15" t="str">
        <f t="shared" si="14"/>
        <v/>
      </c>
      <c r="M118" s="17" t="str">
        <f t="shared" si="15"/>
        <v/>
      </c>
    </row>
    <row r="119" spans="2:13" x14ac:dyDescent="0.2">
      <c r="B119" s="11"/>
      <c r="C119" s="12"/>
      <c r="D119" s="11"/>
      <c r="E119" s="13"/>
      <c r="F119" s="13"/>
      <c r="G119" s="14" t="str">
        <f t="shared" si="12"/>
        <v/>
      </c>
      <c r="H119" s="11"/>
      <c r="I119" s="11"/>
      <c r="J119" s="15" t="str">
        <f>IF(B119="","",SUMIF(Măsurători!$C$5:$C$2004,B119,Măsurători!$G$5:$G$2004))</f>
        <v/>
      </c>
      <c r="K119" s="16" t="str">
        <f t="shared" si="13"/>
        <v/>
      </c>
      <c r="L119" s="15" t="str">
        <f t="shared" si="14"/>
        <v/>
      </c>
      <c r="M119" s="17" t="str">
        <f t="shared" si="15"/>
        <v/>
      </c>
    </row>
    <row r="120" spans="2:13" x14ac:dyDescent="0.2">
      <c r="B120" s="11"/>
      <c r="C120" s="12"/>
      <c r="D120" s="11"/>
      <c r="E120" s="13"/>
      <c r="F120" s="13"/>
      <c r="G120" s="14" t="str">
        <f t="shared" si="12"/>
        <v/>
      </c>
      <c r="H120" s="11"/>
      <c r="I120" s="11"/>
      <c r="J120" s="15" t="str">
        <f>IF(B120="","",SUMIF(Măsurători!$C$5:$C$2004,B120,Măsurători!$G$5:$G$2004))</f>
        <v/>
      </c>
      <c r="K120" s="16" t="str">
        <f t="shared" si="13"/>
        <v/>
      </c>
      <c r="L120" s="15" t="str">
        <f t="shared" si="14"/>
        <v/>
      </c>
      <c r="M120" s="17" t="str">
        <f t="shared" si="15"/>
        <v/>
      </c>
    </row>
    <row r="121" spans="2:13" x14ac:dyDescent="0.2">
      <c r="B121" s="11"/>
      <c r="C121" s="12"/>
      <c r="D121" s="11"/>
      <c r="E121" s="13"/>
      <c r="F121" s="13"/>
      <c r="G121" s="14" t="str">
        <f t="shared" si="12"/>
        <v/>
      </c>
      <c r="H121" s="11"/>
      <c r="I121" s="11"/>
      <c r="J121" s="15" t="str">
        <f>IF(B121="","",SUMIF(Măsurători!$C$5:$C$2004,B121,Măsurători!$G$5:$G$2004))</f>
        <v/>
      </c>
      <c r="K121" s="16" t="str">
        <f t="shared" si="13"/>
        <v/>
      </c>
      <c r="L121" s="15" t="str">
        <f t="shared" si="14"/>
        <v/>
      </c>
      <c r="M121" s="17" t="str">
        <f t="shared" si="15"/>
        <v/>
      </c>
    </row>
    <row r="122" spans="2:13" x14ac:dyDescent="0.2">
      <c r="B122" s="11"/>
      <c r="C122" s="12"/>
      <c r="D122" s="11"/>
      <c r="E122" s="13"/>
      <c r="F122" s="13"/>
      <c r="G122" s="14" t="str">
        <f t="shared" si="12"/>
        <v/>
      </c>
      <c r="H122" s="11"/>
      <c r="I122" s="11"/>
      <c r="J122" s="15" t="str">
        <f>IF(B122="","",SUMIF(Măsurători!$C$5:$C$2004,B122,Măsurători!$G$5:$G$2004))</f>
        <v/>
      </c>
      <c r="K122" s="16" t="str">
        <f t="shared" si="13"/>
        <v/>
      </c>
      <c r="L122" s="15" t="str">
        <f t="shared" si="14"/>
        <v/>
      </c>
      <c r="M122" s="17" t="str">
        <f t="shared" si="15"/>
        <v/>
      </c>
    </row>
    <row r="123" spans="2:13" x14ac:dyDescent="0.2">
      <c r="B123" s="11"/>
      <c r="C123" s="12"/>
      <c r="D123" s="11"/>
      <c r="E123" s="13"/>
      <c r="F123" s="13"/>
      <c r="G123" s="14" t="str">
        <f t="shared" si="12"/>
        <v/>
      </c>
      <c r="H123" s="11"/>
      <c r="I123" s="11"/>
      <c r="J123" s="15" t="str">
        <f>IF(B123="","",SUMIF(Măsurători!$C$5:$C$2004,B123,Măsurători!$G$5:$G$2004))</f>
        <v/>
      </c>
      <c r="K123" s="16" t="str">
        <f t="shared" si="13"/>
        <v/>
      </c>
      <c r="L123" s="15" t="str">
        <f t="shared" si="14"/>
        <v/>
      </c>
      <c r="M123" s="17" t="str">
        <f t="shared" si="15"/>
        <v/>
      </c>
    </row>
    <row r="124" spans="2:13" x14ac:dyDescent="0.2">
      <c r="B124" s="11"/>
      <c r="C124" s="12"/>
      <c r="D124" s="11"/>
      <c r="E124" s="13"/>
      <c r="F124" s="13"/>
      <c r="G124" s="14" t="str">
        <f t="shared" si="12"/>
        <v/>
      </c>
      <c r="H124" s="11"/>
      <c r="I124" s="11"/>
      <c r="J124" s="15" t="str">
        <f>IF(B124="","",SUMIF(Măsurători!$C$5:$C$2004,B124,Măsurători!$G$5:$G$2004))</f>
        <v/>
      </c>
      <c r="K124" s="16" t="str">
        <f t="shared" si="13"/>
        <v/>
      </c>
      <c r="L124" s="15" t="str">
        <f t="shared" si="14"/>
        <v/>
      </c>
      <c r="M124" s="17" t="str">
        <f t="shared" si="15"/>
        <v/>
      </c>
    </row>
    <row r="125" spans="2:13" x14ac:dyDescent="0.2">
      <c r="B125" s="11"/>
      <c r="C125" s="12"/>
      <c r="D125" s="11"/>
      <c r="E125" s="13"/>
      <c r="F125" s="13"/>
      <c r="G125" s="14" t="str">
        <f t="shared" si="12"/>
        <v/>
      </c>
      <c r="H125" s="11"/>
      <c r="I125" s="11"/>
      <c r="J125" s="15" t="str">
        <f>IF(B125="","",SUMIF(Măsurători!$C$5:$C$2004,B125,Măsurători!$G$5:$G$2004))</f>
        <v/>
      </c>
      <c r="K125" s="16" t="str">
        <f t="shared" si="13"/>
        <v/>
      </c>
      <c r="L125" s="15" t="str">
        <f t="shared" si="14"/>
        <v/>
      </c>
      <c r="M125" s="17" t="str">
        <f t="shared" si="15"/>
        <v/>
      </c>
    </row>
    <row r="126" spans="2:13" x14ac:dyDescent="0.2">
      <c r="B126" s="11"/>
      <c r="C126" s="12"/>
      <c r="D126" s="11"/>
      <c r="E126" s="13"/>
      <c r="F126" s="13"/>
      <c r="G126" s="14" t="str">
        <f t="shared" si="12"/>
        <v/>
      </c>
      <c r="H126" s="11"/>
      <c r="I126" s="11"/>
      <c r="J126" s="15" t="str">
        <f>IF(B126="","",SUMIF(Măsurători!$C$5:$C$2004,B126,Măsurători!$G$5:$G$2004))</f>
        <v/>
      </c>
      <c r="K126" s="16" t="str">
        <f t="shared" si="13"/>
        <v/>
      </c>
      <c r="L126" s="15" t="str">
        <f t="shared" si="14"/>
        <v/>
      </c>
      <c r="M126" s="17" t="str">
        <f t="shared" si="15"/>
        <v/>
      </c>
    </row>
    <row r="127" spans="2:13" x14ac:dyDescent="0.2">
      <c r="B127" s="11"/>
      <c r="C127" s="12"/>
      <c r="D127" s="11"/>
      <c r="E127" s="13"/>
      <c r="F127" s="13"/>
      <c r="G127" s="14" t="str">
        <f t="shared" si="12"/>
        <v/>
      </c>
      <c r="H127" s="11"/>
      <c r="I127" s="11"/>
      <c r="J127" s="15" t="str">
        <f>IF(B127="","",SUMIF(Măsurători!$C$5:$C$2004,B127,Măsurători!$G$5:$G$2004))</f>
        <v/>
      </c>
      <c r="K127" s="16" t="str">
        <f t="shared" si="13"/>
        <v/>
      </c>
      <c r="L127" s="15" t="str">
        <f t="shared" si="14"/>
        <v/>
      </c>
      <c r="M127" s="17" t="str">
        <f t="shared" si="15"/>
        <v/>
      </c>
    </row>
    <row r="128" spans="2:13" x14ac:dyDescent="0.2">
      <c r="B128" s="11"/>
      <c r="C128" s="12"/>
      <c r="D128" s="11"/>
      <c r="E128" s="13"/>
      <c r="F128" s="13"/>
      <c r="G128" s="14" t="str">
        <f t="shared" si="12"/>
        <v/>
      </c>
      <c r="H128" s="11"/>
      <c r="I128" s="11"/>
      <c r="J128" s="15" t="str">
        <f>IF(B128="","",SUMIF(Măsurători!$C$5:$C$2004,B128,Măsurători!$G$5:$G$2004))</f>
        <v/>
      </c>
      <c r="K128" s="16" t="str">
        <f t="shared" si="13"/>
        <v/>
      </c>
      <c r="L128" s="15" t="str">
        <f t="shared" si="14"/>
        <v/>
      </c>
      <c r="M128" s="17" t="str">
        <f t="shared" si="15"/>
        <v/>
      </c>
    </row>
    <row r="129" spans="2:13" x14ac:dyDescent="0.2">
      <c r="B129" s="11"/>
      <c r="C129" s="12"/>
      <c r="D129" s="11"/>
      <c r="E129" s="13"/>
      <c r="F129" s="13"/>
      <c r="G129" s="14" t="str">
        <f t="shared" si="12"/>
        <v/>
      </c>
      <c r="H129" s="11"/>
      <c r="I129" s="11"/>
      <c r="J129" s="15" t="str">
        <f>IF(B129="","",SUMIF(Măsurători!$C$5:$C$2004,B129,Măsurători!$G$5:$G$2004))</f>
        <v/>
      </c>
      <c r="K129" s="16" t="str">
        <f t="shared" si="13"/>
        <v/>
      </c>
      <c r="L129" s="15" t="str">
        <f t="shared" si="14"/>
        <v/>
      </c>
      <c r="M129" s="17" t="str">
        <f t="shared" si="15"/>
        <v/>
      </c>
    </row>
    <row r="130" spans="2:13" x14ac:dyDescent="0.2">
      <c r="B130" s="11"/>
      <c r="C130" s="12"/>
      <c r="D130" s="11"/>
      <c r="E130" s="13"/>
      <c r="F130" s="13"/>
      <c r="G130" s="14" t="str">
        <f t="shared" si="12"/>
        <v/>
      </c>
      <c r="H130" s="11"/>
      <c r="I130" s="11"/>
      <c r="J130" s="15" t="str">
        <f>IF(B130="","",SUMIF(Măsurători!$C$5:$C$2004,B130,Măsurători!$G$5:$G$2004))</f>
        <v/>
      </c>
      <c r="K130" s="16" t="str">
        <f t="shared" si="13"/>
        <v/>
      </c>
      <c r="L130" s="15" t="str">
        <f t="shared" si="14"/>
        <v/>
      </c>
      <c r="M130" s="17" t="str">
        <f t="shared" si="15"/>
        <v/>
      </c>
    </row>
    <row r="131" spans="2:13" x14ac:dyDescent="0.2">
      <c r="B131" s="11"/>
      <c r="C131" s="12"/>
      <c r="D131" s="11"/>
      <c r="E131" s="13"/>
      <c r="F131" s="13"/>
      <c r="G131" s="14" t="str">
        <f t="shared" si="12"/>
        <v/>
      </c>
      <c r="H131" s="11"/>
      <c r="I131" s="11"/>
      <c r="J131" s="15" t="str">
        <f>IF(B131="","",SUMIF(Măsurători!$C$5:$C$2004,B131,Măsurători!$G$5:$G$2004))</f>
        <v/>
      </c>
      <c r="K131" s="16" t="str">
        <f t="shared" si="13"/>
        <v/>
      </c>
      <c r="L131" s="15" t="str">
        <f t="shared" si="14"/>
        <v/>
      </c>
      <c r="M131" s="17" t="str">
        <f t="shared" si="15"/>
        <v/>
      </c>
    </row>
    <row r="132" spans="2:13" x14ac:dyDescent="0.2">
      <c r="B132" s="11"/>
      <c r="C132" s="12"/>
      <c r="D132" s="11"/>
      <c r="E132" s="13"/>
      <c r="F132" s="13"/>
      <c r="G132" s="14" t="str">
        <f t="shared" si="12"/>
        <v/>
      </c>
      <c r="H132" s="11"/>
      <c r="I132" s="11"/>
      <c r="J132" s="15" t="str">
        <f>IF(B132="","",SUMIF(Măsurători!$C$5:$C$2004,B132,Măsurători!$G$5:$G$2004))</f>
        <v/>
      </c>
      <c r="K132" s="16" t="str">
        <f t="shared" si="13"/>
        <v/>
      </c>
      <c r="L132" s="15" t="str">
        <f t="shared" si="14"/>
        <v/>
      </c>
      <c r="M132" s="17" t="str">
        <f t="shared" si="15"/>
        <v/>
      </c>
    </row>
    <row r="133" spans="2:13" x14ac:dyDescent="0.2">
      <c r="B133" s="11"/>
      <c r="C133" s="12"/>
      <c r="D133" s="11"/>
      <c r="E133" s="13"/>
      <c r="F133" s="13"/>
      <c r="G133" s="14" t="str">
        <f t="shared" ref="G133:G164" si="16">IF(OR(E133="",F133=""),"",ROUND(E133*F133,2))</f>
        <v/>
      </c>
      <c r="H133" s="11"/>
      <c r="I133" s="11"/>
      <c r="J133" s="15" t="str">
        <f>IF(B133="","",SUMIF(Măsurători!$C$5:$C$2004,B133,Măsurători!$G$5:$G$2004))</f>
        <v/>
      </c>
      <c r="K133" s="16" t="str">
        <f t="shared" ref="K133:K164" si="17">IF(OR(B133="",N(E133)=0),"",J133/E133)</f>
        <v/>
      </c>
      <c r="L133" s="15" t="str">
        <f t="shared" ref="L133:L164" si="18">IF(B133="","",N(E133)-N(J133))</f>
        <v/>
      </c>
      <c r="M133" s="17" t="str">
        <f t="shared" ref="M133:M164" si="19">IF(B133="","",TRIM(IF(COUNTIF($B$5:$B$204,B133)&gt;1,"Cod dublat. ","")&amp;IF(N(J133)&gt;N(E133),"Executat peste deviz cu "&amp;FIXED(J133-E133,2)&amp;" "&amp;D133&amp;": cere acordul scris. ","")&amp;IF(AND(H133="Suplimentar",I133&lt;&gt;"Da"),IF(N(J133)&gt;0,"Lucrare suplimentară executată fără aprobare. ","Suplimentar: așteaptă aprobarea. "),"")))</f>
        <v/>
      </c>
    </row>
    <row r="134" spans="2:13" x14ac:dyDescent="0.2">
      <c r="B134" s="11"/>
      <c r="C134" s="12"/>
      <c r="D134" s="11"/>
      <c r="E134" s="13"/>
      <c r="F134" s="13"/>
      <c r="G134" s="14" t="str">
        <f t="shared" si="16"/>
        <v/>
      </c>
      <c r="H134" s="11"/>
      <c r="I134" s="11"/>
      <c r="J134" s="15" t="str">
        <f>IF(B134="","",SUMIF(Măsurători!$C$5:$C$2004,B134,Măsurători!$G$5:$G$2004))</f>
        <v/>
      </c>
      <c r="K134" s="16" t="str">
        <f t="shared" si="17"/>
        <v/>
      </c>
      <c r="L134" s="15" t="str">
        <f t="shared" si="18"/>
        <v/>
      </c>
      <c r="M134" s="17" t="str">
        <f t="shared" si="19"/>
        <v/>
      </c>
    </row>
    <row r="135" spans="2:13" x14ac:dyDescent="0.2">
      <c r="B135" s="11"/>
      <c r="C135" s="12"/>
      <c r="D135" s="11"/>
      <c r="E135" s="13"/>
      <c r="F135" s="13"/>
      <c r="G135" s="14" t="str">
        <f t="shared" si="16"/>
        <v/>
      </c>
      <c r="H135" s="11"/>
      <c r="I135" s="11"/>
      <c r="J135" s="15" t="str">
        <f>IF(B135="","",SUMIF(Măsurători!$C$5:$C$2004,B135,Măsurători!$G$5:$G$2004))</f>
        <v/>
      </c>
      <c r="K135" s="16" t="str">
        <f t="shared" si="17"/>
        <v/>
      </c>
      <c r="L135" s="15" t="str">
        <f t="shared" si="18"/>
        <v/>
      </c>
      <c r="M135" s="17" t="str">
        <f t="shared" si="19"/>
        <v/>
      </c>
    </row>
    <row r="136" spans="2:13" x14ac:dyDescent="0.2">
      <c r="B136" s="11"/>
      <c r="C136" s="12"/>
      <c r="D136" s="11"/>
      <c r="E136" s="13"/>
      <c r="F136" s="13"/>
      <c r="G136" s="14" t="str">
        <f t="shared" si="16"/>
        <v/>
      </c>
      <c r="H136" s="11"/>
      <c r="I136" s="11"/>
      <c r="J136" s="15" t="str">
        <f>IF(B136="","",SUMIF(Măsurători!$C$5:$C$2004,B136,Măsurători!$G$5:$G$2004))</f>
        <v/>
      </c>
      <c r="K136" s="16" t="str">
        <f t="shared" si="17"/>
        <v/>
      </c>
      <c r="L136" s="15" t="str">
        <f t="shared" si="18"/>
        <v/>
      </c>
      <c r="M136" s="17" t="str">
        <f t="shared" si="19"/>
        <v/>
      </c>
    </row>
    <row r="137" spans="2:13" x14ac:dyDescent="0.2">
      <c r="B137" s="11"/>
      <c r="C137" s="12"/>
      <c r="D137" s="11"/>
      <c r="E137" s="13"/>
      <c r="F137" s="13"/>
      <c r="G137" s="14" t="str">
        <f t="shared" si="16"/>
        <v/>
      </c>
      <c r="H137" s="11"/>
      <c r="I137" s="11"/>
      <c r="J137" s="15" t="str">
        <f>IF(B137="","",SUMIF(Măsurători!$C$5:$C$2004,B137,Măsurători!$G$5:$G$2004))</f>
        <v/>
      </c>
      <c r="K137" s="16" t="str">
        <f t="shared" si="17"/>
        <v/>
      </c>
      <c r="L137" s="15" t="str">
        <f t="shared" si="18"/>
        <v/>
      </c>
      <c r="M137" s="17" t="str">
        <f t="shared" si="19"/>
        <v/>
      </c>
    </row>
    <row r="138" spans="2:13" x14ac:dyDescent="0.2">
      <c r="B138" s="11"/>
      <c r="C138" s="12"/>
      <c r="D138" s="11"/>
      <c r="E138" s="13"/>
      <c r="F138" s="13"/>
      <c r="G138" s="14" t="str">
        <f t="shared" si="16"/>
        <v/>
      </c>
      <c r="H138" s="11"/>
      <c r="I138" s="11"/>
      <c r="J138" s="15" t="str">
        <f>IF(B138="","",SUMIF(Măsurători!$C$5:$C$2004,B138,Măsurători!$G$5:$G$2004))</f>
        <v/>
      </c>
      <c r="K138" s="16" t="str">
        <f t="shared" si="17"/>
        <v/>
      </c>
      <c r="L138" s="15" t="str">
        <f t="shared" si="18"/>
        <v/>
      </c>
      <c r="M138" s="17" t="str">
        <f t="shared" si="19"/>
        <v/>
      </c>
    </row>
    <row r="139" spans="2:13" x14ac:dyDescent="0.2">
      <c r="B139" s="11"/>
      <c r="C139" s="12"/>
      <c r="D139" s="11"/>
      <c r="E139" s="13"/>
      <c r="F139" s="13"/>
      <c r="G139" s="14" t="str">
        <f t="shared" si="16"/>
        <v/>
      </c>
      <c r="H139" s="11"/>
      <c r="I139" s="11"/>
      <c r="J139" s="15" t="str">
        <f>IF(B139="","",SUMIF(Măsurători!$C$5:$C$2004,B139,Măsurători!$G$5:$G$2004))</f>
        <v/>
      </c>
      <c r="K139" s="16" t="str">
        <f t="shared" si="17"/>
        <v/>
      </c>
      <c r="L139" s="15" t="str">
        <f t="shared" si="18"/>
        <v/>
      </c>
      <c r="M139" s="17" t="str">
        <f t="shared" si="19"/>
        <v/>
      </c>
    </row>
    <row r="140" spans="2:13" x14ac:dyDescent="0.2">
      <c r="B140" s="11"/>
      <c r="C140" s="12"/>
      <c r="D140" s="11"/>
      <c r="E140" s="13"/>
      <c r="F140" s="13"/>
      <c r="G140" s="14" t="str">
        <f t="shared" si="16"/>
        <v/>
      </c>
      <c r="H140" s="11"/>
      <c r="I140" s="11"/>
      <c r="J140" s="15" t="str">
        <f>IF(B140="","",SUMIF(Măsurători!$C$5:$C$2004,B140,Măsurători!$G$5:$G$2004))</f>
        <v/>
      </c>
      <c r="K140" s="16" t="str">
        <f t="shared" si="17"/>
        <v/>
      </c>
      <c r="L140" s="15" t="str">
        <f t="shared" si="18"/>
        <v/>
      </c>
      <c r="M140" s="17" t="str">
        <f t="shared" si="19"/>
        <v/>
      </c>
    </row>
    <row r="141" spans="2:13" x14ac:dyDescent="0.2">
      <c r="B141" s="11"/>
      <c r="C141" s="12"/>
      <c r="D141" s="11"/>
      <c r="E141" s="13"/>
      <c r="F141" s="13"/>
      <c r="G141" s="14" t="str">
        <f t="shared" si="16"/>
        <v/>
      </c>
      <c r="H141" s="11"/>
      <c r="I141" s="11"/>
      <c r="J141" s="15" t="str">
        <f>IF(B141="","",SUMIF(Măsurători!$C$5:$C$2004,B141,Măsurători!$G$5:$G$2004))</f>
        <v/>
      </c>
      <c r="K141" s="16" t="str">
        <f t="shared" si="17"/>
        <v/>
      </c>
      <c r="L141" s="15" t="str">
        <f t="shared" si="18"/>
        <v/>
      </c>
      <c r="M141" s="17" t="str">
        <f t="shared" si="19"/>
        <v/>
      </c>
    </row>
    <row r="142" spans="2:13" x14ac:dyDescent="0.2">
      <c r="B142" s="11"/>
      <c r="C142" s="12"/>
      <c r="D142" s="11"/>
      <c r="E142" s="13"/>
      <c r="F142" s="13"/>
      <c r="G142" s="14" t="str">
        <f t="shared" si="16"/>
        <v/>
      </c>
      <c r="H142" s="11"/>
      <c r="I142" s="11"/>
      <c r="J142" s="15" t="str">
        <f>IF(B142="","",SUMIF(Măsurători!$C$5:$C$2004,B142,Măsurători!$G$5:$G$2004))</f>
        <v/>
      </c>
      <c r="K142" s="16" t="str">
        <f t="shared" si="17"/>
        <v/>
      </c>
      <c r="L142" s="15" t="str">
        <f t="shared" si="18"/>
        <v/>
      </c>
      <c r="M142" s="17" t="str">
        <f t="shared" si="19"/>
        <v/>
      </c>
    </row>
    <row r="143" spans="2:13" x14ac:dyDescent="0.2">
      <c r="B143" s="11"/>
      <c r="C143" s="12"/>
      <c r="D143" s="11"/>
      <c r="E143" s="13"/>
      <c r="F143" s="13"/>
      <c r="G143" s="14" t="str">
        <f t="shared" si="16"/>
        <v/>
      </c>
      <c r="H143" s="11"/>
      <c r="I143" s="11"/>
      <c r="J143" s="15" t="str">
        <f>IF(B143="","",SUMIF(Măsurători!$C$5:$C$2004,B143,Măsurători!$G$5:$G$2004))</f>
        <v/>
      </c>
      <c r="K143" s="16" t="str">
        <f t="shared" si="17"/>
        <v/>
      </c>
      <c r="L143" s="15" t="str">
        <f t="shared" si="18"/>
        <v/>
      </c>
      <c r="M143" s="17" t="str">
        <f t="shared" si="19"/>
        <v/>
      </c>
    </row>
    <row r="144" spans="2:13" x14ac:dyDescent="0.2">
      <c r="B144" s="11"/>
      <c r="C144" s="12"/>
      <c r="D144" s="11"/>
      <c r="E144" s="13"/>
      <c r="F144" s="13"/>
      <c r="G144" s="14" t="str">
        <f t="shared" si="16"/>
        <v/>
      </c>
      <c r="H144" s="11"/>
      <c r="I144" s="11"/>
      <c r="J144" s="15" t="str">
        <f>IF(B144="","",SUMIF(Măsurători!$C$5:$C$2004,B144,Măsurători!$G$5:$G$2004))</f>
        <v/>
      </c>
      <c r="K144" s="16" t="str">
        <f t="shared" si="17"/>
        <v/>
      </c>
      <c r="L144" s="15" t="str">
        <f t="shared" si="18"/>
        <v/>
      </c>
      <c r="M144" s="17" t="str">
        <f t="shared" si="19"/>
        <v/>
      </c>
    </row>
    <row r="145" spans="2:13" x14ac:dyDescent="0.2">
      <c r="B145" s="11"/>
      <c r="C145" s="12"/>
      <c r="D145" s="11"/>
      <c r="E145" s="13"/>
      <c r="F145" s="13"/>
      <c r="G145" s="14" t="str">
        <f t="shared" si="16"/>
        <v/>
      </c>
      <c r="H145" s="11"/>
      <c r="I145" s="11"/>
      <c r="J145" s="15" t="str">
        <f>IF(B145="","",SUMIF(Măsurători!$C$5:$C$2004,B145,Măsurători!$G$5:$G$2004))</f>
        <v/>
      </c>
      <c r="K145" s="16" t="str">
        <f t="shared" si="17"/>
        <v/>
      </c>
      <c r="L145" s="15" t="str">
        <f t="shared" si="18"/>
        <v/>
      </c>
      <c r="M145" s="17" t="str">
        <f t="shared" si="19"/>
        <v/>
      </c>
    </row>
    <row r="146" spans="2:13" x14ac:dyDescent="0.2">
      <c r="B146" s="11"/>
      <c r="C146" s="12"/>
      <c r="D146" s="11"/>
      <c r="E146" s="13"/>
      <c r="F146" s="13"/>
      <c r="G146" s="14" t="str">
        <f t="shared" si="16"/>
        <v/>
      </c>
      <c r="H146" s="11"/>
      <c r="I146" s="11"/>
      <c r="J146" s="15" t="str">
        <f>IF(B146="","",SUMIF(Măsurători!$C$5:$C$2004,B146,Măsurători!$G$5:$G$2004))</f>
        <v/>
      </c>
      <c r="K146" s="16" t="str">
        <f t="shared" si="17"/>
        <v/>
      </c>
      <c r="L146" s="15" t="str">
        <f t="shared" si="18"/>
        <v/>
      </c>
      <c r="M146" s="17" t="str">
        <f t="shared" si="19"/>
        <v/>
      </c>
    </row>
    <row r="147" spans="2:13" x14ac:dyDescent="0.2">
      <c r="B147" s="11"/>
      <c r="C147" s="12"/>
      <c r="D147" s="11"/>
      <c r="E147" s="13"/>
      <c r="F147" s="13"/>
      <c r="G147" s="14" t="str">
        <f t="shared" si="16"/>
        <v/>
      </c>
      <c r="H147" s="11"/>
      <c r="I147" s="11"/>
      <c r="J147" s="15" t="str">
        <f>IF(B147="","",SUMIF(Măsurători!$C$5:$C$2004,B147,Măsurători!$G$5:$G$2004))</f>
        <v/>
      </c>
      <c r="K147" s="16" t="str">
        <f t="shared" si="17"/>
        <v/>
      </c>
      <c r="L147" s="15" t="str">
        <f t="shared" si="18"/>
        <v/>
      </c>
      <c r="M147" s="17" t="str">
        <f t="shared" si="19"/>
        <v/>
      </c>
    </row>
    <row r="148" spans="2:13" x14ac:dyDescent="0.2">
      <c r="B148" s="11"/>
      <c r="C148" s="12"/>
      <c r="D148" s="11"/>
      <c r="E148" s="13"/>
      <c r="F148" s="13"/>
      <c r="G148" s="14" t="str">
        <f t="shared" si="16"/>
        <v/>
      </c>
      <c r="H148" s="11"/>
      <c r="I148" s="11"/>
      <c r="J148" s="15" t="str">
        <f>IF(B148="","",SUMIF(Măsurători!$C$5:$C$2004,B148,Măsurători!$G$5:$G$2004))</f>
        <v/>
      </c>
      <c r="K148" s="16" t="str">
        <f t="shared" si="17"/>
        <v/>
      </c>
      <c r="L148" s="15" t="str">
        <f t="shared" si="18"/>
        <v/>
      </c>
      <c r="M148" s="17" t="str">
        <f t="shared" si="19"/>
        <v/>
      </c>
    </row>
    <row r="149" spans="2:13" x14ac:dyDescent="0.2">
      <c r="B149" s="11"/>
      <c r="C149" s="12"/>
      <c r="D149" s="11"/>
      <c r="E149" s="13"/>
      <c r="F149" s="13"/>
      <c r="G149" s="14" t="str">
        <f t="shared" si="16"/>
        <v/>
      </c>
      <c r="H149" s="11"/>
      <c r="I149" s="11"/>
      <c r="J149" s="15" t="str">
        <f>IF(B149="","",SUMIF(Măsurători!$C$5:$C$2004,B149,Măsurători!$G$5:$G$2004))</f>
        <v/>
      </c>
      <c r="K149" s="16" t="str">
        <f t="shared" si="17"/>
        <v/>
      </c>
      <c r="L149" s="15" t="str">
        <f t="shared" si="18"/>
        <v/>
      </c>
      <c r="M149" s="17" t="str">
        <f t="shared" si="19"/>
        <v/>
      </c>
    </row>
    <row r="150" spans="2:13" x14ac:dyDescent="0.2">
      <c r="B150" s="11"/>
      <c r="C150" s="12"/>
      <c r="D150" s="11"/>
      <c r="E150" s="13"/>
      <c r="F150" s="13"/>
      <c r="G150" s="14" t="str">
        <f t="shared" si="16"/>
        <v/>
      </c>
      <c r="H150" s="11"/>
      <c r="I150" s="11"/>
      <c r="J150" s="15" t="str">
        <f>IF(B150="","",SUMIF(Măsurători!$C$5:$C$2004,B150,Măsurători!$G$5:$G$2004))</f>
        <v/>
      </c>
      <c r="K150" s="16" t="str">
        <f t="shared" si="17"/>
        <v/>
      </c>
      <c r="L150" s="15" t="str">
        <f t="shared" si="18"/>
        <v/>
      </c>
      <c r="M150" s="17" t="str">
        <f t="shared" si="19"/>
        <v/>
      </c>
    </row>
    <row r="151" spans="2:13" x14ac:dyDescent="0.2">
      <c r="B151" s="11"/>
      <c r="C151" s="12"/>
      <c r="D151" s="11"/>
      <c r="E151" s="13"/>
      <c r="F151" s="13"/>
      <c r="G151" s="14" t="str">
        <f t="shared" si="16"/>
        <v/>
      </c>
      <c r="H151" s="11"/>
      <c r="I151" s="11"/>
      <c r="J151" s="15" t="str">
        <f>IF(B151="","",SUMIF(Măsurători!$C$5:$C$2004,B151,Măsurători!$G$5:$G$2004))</f>
        <v/>
      </c>
      <c r="K151" s="16" t="str">
        <f t="shared" si="17"/>
        <v/>
      </c>
      <c r="L151" s="15" t="str">
        <f t="shared" si="18"/>
        <v/>
      </c>
      <c r="M151" s="17" t="str">
        <f t="shared" si="19"/>
        <v/>
      </c>
    </row>
    <row r="152" spans="2:13" x14ac:dyDescent="0.2">
      <c r="B152" s="11"/>
      <c r="C152" s="12"/>
      <c r="D152" s="11"/>
      <c r="E152" s="13"/>
      <c r="F152" s="13"/>
      <c r="G152" s="14" t="str">
        <f t="shared" si="16"/>
        <v/>
      </c>
      <c r="H152" s="11"/>
      <c r="I152" s="11"/>
      <c r="J152" s="15" t="str">
        <f>IF(B152="","",SUMIF(Măsurători!$C$5:$C$2004,B152,Măsurători!$G$5:$G$2004))</f>
        <v/>
      </c>
      <c r="K152" s="16" t="str">
        <f t="shared" si="17"/>
        <v/>
      </c>
      <c r="L152" s="15" t="str">
        <f t="shared" si="18"/>
        <v/>
      </c>
      <c r="M152" s="17" t="str">
        <f t="shared" si="19"/>
        <v/>
      </c>
    </row>
    <row r="153" spans="2:13" x14ac:dyDescent="0.2">
      <c r="B153" s="11"/>
      <c r="C153" s="12"/>
      <c r="D153" s="11"/>
      <c r="E153" s="13"/>
      <c r="F153" s="13"/>
      <c r="G153" s="14" t="str">
        <f t="shared" si="16"/>
        <v/>
      </c>
      <c r="H153" s="11"/>
      <c r="I153" s="11"/>
      <c r="J153" s="15" t="str">
        <f>IF(B153="","",SUMIF(Măsurători!$C$5:$C$2004,B153,Măsurători!$G$5:$G$2004))</f>
        <v/>
      </c>
      <c r="K153" s="16" t="str">
        <f t="shared" si="17"/>
        <v/>
      </c>
      <c r="L153" s="15" t="str">
        <f t="shared" si="18"/>
        <v/>
      </c>
      <c r="M153" s="17" t="str">
        <f t="shared" si="19"/>
        <v/>
      </c>
    </row>
    <row r="154" spans="2:13" x14ac:dyDescent="0.2">
      <c r="B154" s="11"/>
      <c r="C154" s="12"/>
      <c r="D154" s="11"/>
      <c r="E154" s="13"/>
      <c r="F154" s="13"/>
      <c r="G154" s="14" t="str">
        <f t="shared" si="16"/>
        <v/>
      </c>
      <c r="H154" s="11"/>
      <c r="I154" s="11"/>
      <c r="J154" s="15" t="str">
        <f>IF(B154="","",SUMIF(Măsurători!$C$5:$C$2004,B154,Măsurători!$G$5:$G$2004))</f>
        <v/>
      </c>
      <c r="K154" s="16" t="str">
        <f t="shared" si="17"/>
        <v/>
      </c>
      <c r="L154" s="15" t="str">
        <f t="shared" si="18"/>
        <v/>
      </c>
      <c r="M154" s="17" t="str">
        <f t="shared" si="19"/>
        <v/>
      </c>
    </row>
    <row r="155" spans="2:13" x14ac:dyDescent="0.2">
      <c r="B155" s="11"/>
      <c r="C155" s="12"/>
      <c r="D155" s="11"/>
      <c r="E155" s="13"/>
      <c r="F155" s="13"/>
      <c r="G155" s="14" t="str">
        <f t="shared" si="16"/>
        <v/>
      </c>
      <c r="H155" s="11"/>
      <c r="I155" s="11"/>
      <c r="J155" s="15" t="str">
        <f>IF(B155="","",SUMIF(Măsurători!$C$5:$C$2004,B155,Măsurători!$G$5:$G$2004))</f>
        <v/>
      </c>
      <c r="K155" s="16" t="str">
        <f t="shared" si="17"/>
        <v/>
      </c>
      <c r="L155" s="15" t="str">
        <f t="shared" si="18"/>
        <v/>
      </c>
      <c r="M155" s="17" t="str">
        <f t="shared" si="19"/>
        <v/>
      </c>
    </row>
    <row r="156" spans="2:13" x14ac:dyDescent="0.2">
      <c r="B156" s="11"/>
      <c r="C156" s="12"/>
      <c r="D156" s="11"/>
      <c r="E156" s="13"/>
      <c r="F156" s="13"/>
      <c r="G156" s="14" t="str">
        <f t="shared" si="16"/>
        <v/>
      </c>
      <c r="H156" s="11"/>
      <c r="I156" s="11"/>
      <c r="J156" s="15" t="str">
        <f>IF(B156="","",SUMIF(Măsurători!$C$5:$C$2004,B156,Măsurători!$G$5:$G$2004))</f>
        <v/>
      </c>
      <c r="K156" s="16" t="str">
        <f t="shared" si="17"/>
        <v/>
      </c>
      <c r="L156" s="15" t="str">
        <f t="shared" si="18"/>
        <v/>
      </c>
      <c r="M156" s="17" t="str">
        <f t="shared" si="19"/>
        <v/>
      </c>
    </row>
    <row r="157" spans="2:13" x14ac:dyDescent="0.2">
      <c r="B157" s="11"/>
      <c r="C157" s="12"/>
      <c r="D157" s="11"/>
      <c r="E157" s="13"/>
      <c r="F157" s="13"/>
      <c r="G157" s="14" t="str">
        <f t="shared" si="16"/>
        <v/>
      </c>
      <c r="H157" s="11"/>
      <c r="I157" s="11"/>
      <c r="J157" s="15" t="str">
        <f>IF(B157="","",SUMIF(Măsurători!$C$5:$C$2004,B157,Măsurători!$G$5:$G$2004))</f>
        <v/>
      </c>
      <c r="K157" s="16" t="str">
        <f t="shared" si="17"/>
        <v/>
      </c>
      <c r="L157" s="15" t="str">
        <f t="shared" si="18"/>
        <v/>
      </c>
      <c r="M157" s="17" t="str">
        <f t="shared" si="19"/>
        <v/>
      </c>
    </row>
    <row r="158" spans="2:13" x14ac:dyDescent="0.2">
      <c r="B158" s="11"/>
      <c r="C158" s="12"/>
      <c r="D158" s="11"/>
      <c r="E158" s="13"/>
      <c r="F158" s="13"/>
      <c r="G158" s="14" t="str">
        <f t="shared" si="16"/>
        <v/>
      </c>
      <c r="H158" s="11"/>
      <c r="I158" s="11"/>
      <c r="J158" s="15" t="str">
        <f>IF(B158="","",SUMIF(Măsurători!$C$5:$C$2004,B158,Măsurători!$G$5:$G$2004))</f>
        <v/>
      </c>
      <c r="K158" s="16" t="str">
        <f t="shared" si="17"/>
        <v/>
      </c>
      <c r="L158" s="15" t="str">
        <f t="shared" si="18"/>
        <v/>
      </c>
      <c r="M158" s="17" t="str">
        <f t="shared" si="19"/>
        <v/>
      </c>
    </row>
    <row r="159" spans="2:13" x14ac:dyDescent="0.2">
      <c r="B159" s="11"/>
      <c r="C159" s="12"/>
      <c r="D159" s="11"/>
      <c r="E159" s="13"/>
      <c r="F159" s="13"/>
      <c r="G159" s="14" t="str">
        <f t="shared" si="16"/>
        <v/>
      </c>
      <c r="H159" s="11"/>
      <c r="I159" s="11"/>
      <c r="J159" s="15" t="str">
        <f>IF(B159="","",SUMIF(Măsurători!$C$5:$C$2004,B159,Măsurători!$G$5:$G$2004))</f>
        <v/>
      </c>
      <c r="K159" s="16" t="str">
        <f t="shared" si="17"/>
        <v/>
      </c>
      <c r="L159" s="15" t="str">
        <f t="shared" si="18"/>
        <v/>
      </c>
      <c r="M159" s="17" t="str">
        <f t="shared" si="19"/>
        <v/>
      </c>
    </row>
    <row r="160" spans="2:13" x14ac:dyDescent="0.2">
      <c r="B160" s="11"/>
      <c r="C160" s="12"/>
      <c r="D160" s="11"/>
      <c r="E160" s="13"/>
      <c r="F160" s="13"/>
      <c r="G160" s="14" t="str">
        <f t="shared" si="16"/>
        <v/>
      </c>
      <c r="H160" s="11"/>
      <c r="I160" s="11"/>
      <c r="J160" s="15" t="str">
        <f>IF(B160="","",SUMIF(Măsurători!$C$5:$C$2004,B160,Măsurători!$G$5:$G$2004))</f>
        <v/>
      </c>
      <c r="K160" s="16" t="str">
        <f t="shared" si="17"/>
        <v/>
      </c>
      <c r="L160" s="15" t="str">
        <f t="shared" si="18"/>
        <v/>
      </c>
      <c r="M160" s="17" t="str">
        <f t="shared" si="19"/>
        <v/>
      </c>
    </row>
    <row r="161" spans="2:13" x14ac:dyDescent="0.2">
      <c r="B161" s="11"/>
      <c r="C161" s="12"/>
      <c r="D161" s="11"/>
      <c r="E161" s="13"/>
      <c r="F161" s="13"/>
      <c r="G161" s="14" t="str">
        <f t="shared" si="16"/>
        <v/>
      </c>
      <c r="H161" s="11"/>
      <c r="I161" s="11"/>
      <c r="J161" s="15" t="str">
        <f>IF(B161="","",SUMIF(Măsurători!$C$5:$C$2004,B161,Măsurători!$G$5:$G$2004))</f>
        <v/>
      </c>
      <c r="K161" s="16" t="str">
        <f t="shared" si="17"/>
        <v/>
      </c>
      <c r="L161" s="15" t="str">
        <f t="shared" si="18"/>
        <v/>
      </c>
      <c r="M161" s="17" t="str">
        <f t="shared" si="19"/>
        <v/>
      </c>
    </row>
    <row r="162" spans="2:13" x14ac:dyDescent="0.2">
      <c r="B162" s="11"/>
      <c r="C162" s="12"/>
      <c r="D162" s="11"/>
      <c r="E162" s="13"/>
      <c r="F162" s="13"/>
      <c r="G162" s="14" t="str">
        <f t="shared" si="16"/>
        <v/>
      </c>
      <c r="H162" s="11"/>
      <c r="I162" s="11"/>
      <c r="J162" s="15" t="str">
        <f>IF(B162="","",SUMIF(Măsurători!$C$5:$C$2004,B162,Măsurători!$G$5:$G$2004))</f>
        <v/>
      </c>
      <c r="K162" s="16" t="str">
        <f t="shared" si="17"/>
        <v/>
      </c>
      <c r="L162" s="15" t="str">
        <f t="shared" si="18"/>
        <v/>
      </c>
      <c r="M162" s="17" t="str">
        <f t="shared" si="19"/>
        <v/>
      </c>
    </row>
    <row r="163" spans="2:13" x14ac:dyDescent="0.2">
      <c r="B163" s="11"/>
      <c r="C163" s="12"/>
      <c r="D163" s="11"/>
      <c r="E163" s="13"/>
      <c r="F163" s="13"/>
      <c r="G163" s="14" t="str">
        <f t="shared" si="16"/>
        <v/>
      </c>
      <c r="H163" s="11"/>
      <c r="I163" s="11"/>
      <c r="J163" s="15" t="str">
        <f>IF(B163="","",SUMIF(Măsurători!$C$5:$C$2004,B163,Măsurători!$G$5:$G$2004))</f>
        <v/>
      </c>
      <c r="K163" s="16" t="str">
        <f t="shared" si="17"/>
        <v/>
      </c>
      <c r="L163" s="15" t="str">
        <f t="shared" si="18"/>
        <v/>
      </c>
      <c r="M163" s="17" t="str">
        <f t="shared" si="19"/>
        <v/>
      </c>
    </row>
    <row r="164" spans="2:13" x14ac:dyDescent="0.2">
      <c r="B164" s="11"/>
      <c r="C164" s="12"/>
      <c r="D164" s="11"/>
      <c r="E164" s="13"/>
      <c r="F164" s="13"/>
      <c r="G164" s="14" t="str">
        <f t="shared" si="16"/>
        <v/>
      </c>
      <c r="H164" s="11"/>
      <c r="I164" s="11"/>
      <c r="J164" s="15" t="str">
        <f>IF(B164="","",SUMIF(Măsurători!$C$5:$C$2004,B164,Măsurători!$G$5:$G$2004))</f>
        <v/>
      </c>
      <c r="K164" s="16" t="str">
        <f t="shared" si="17"/>
        <v/>
      </c>
      <c r="L164" s="15" t="str">
        <f t="shared" si="18"/>
        <v/>
      </c>
      <c r="M164" s="17" t="str">
        <f t="shared" si="19"/>
        <v/>
      </c>
    </row>
    <row r="165" spans="2:13" x14ac:dyDescent="0.2">
      <c r="B165" s="11"/>
      <c r="C165" s="12"/>
      <c r="D165" s="11"/>
      <c r="E165" s="13"/>
      <c r="F165" s="13"/>
      <c r="G165" s="14" t="str">
        <f t="shared" ref="G165:G196" si="20">IF(OR(E165="",F165=""),"",ROUND(E165*F165,2))</f>
        <v/>
      </c>
      <c r="H165" s="11"/>
      <c r="I165" s="11"/>
      <c r="J165" s="15" t="str">
        <f>IF(B165="","",SUMIF(Măsurători!$C$5:$C$2004,B165,Măsurători!$G$5:$G$2004))</f>
        <v/>
      </c>
      <c r="K165" s="16" t="str">
        <f t="shared" ref="K165:K196" si="21">IF(OR(B165="",N(E165)=0),"",J165/E165)</f>
        <v/>
      </c>
      <c r="L165" s="15" t="str">
        <f t="shared" ref="L165:L196" si="22">IF(B165="","",N(E165)-N(J165))</f>
        <v/>
      </c>
      <c r="M165" s="17" t="str">
        <f t="shared" ref="M165:M196" si="23">IF(B165="","",TRIM(IF(COUNTIF($B$5:$B$204,B165)&gt;1,"Cod dublat. ","")&amp;IF(N(J165)&gt;N(E165),"Executat peste deviz cu "&amp;FIXED(J165-E165,2)&amp;" "&amp;D165&amp;": cere acordul scris. ","")&amp;IF(AND(H165="Suplimentar",I165&lt;&gt;"Da"),IF(N(J165)&gt;0,"Lucrare suplimentară executată fără aprobare. ","Suplimentar: așteaptă aprobarea. "),"")))</f>
        <v/>
      </c>
    </row>
    <row r="166" spans="2:13" x14ac:dyDescent="0.2">
      <c r="B166" s="11"/>
      <c r="C166" s="12"/>
      <c r="D166" s="11"/>
      <c r="E166" s="13"/>
      <c r="F166" s="13"/>
      <c r="G166" s="14" t="str">
        <f t="shared" si="20"/>
        <v/>
      </c>
      <c r="H166" s="11"/>
      <c r="I166" s="11"/>
      <c r="J166" s="15" t="str">
        <f>IF(B166="","",SUMIF(Măsurători!$C$5:$C$2004,B166,Măsurători!$G$5:$G$2004))</f>
        <v/>
      </c>
      <c r="K166" s="16" t="str">
        <f t="shared" si="21"/>
        <v/>
      </c>
      <c r="L166" s="15" t="str">
        <f t="shared" si="22"/>
        <v/>
      </c>
      <c r="M166" s="17" t="str">
        <f t="shared" si="23"/>
        <v/>
      </c>
    </row>
    <row r="167" spans="2:13" x14ac:dyDescent="0.2">
      <c r="B167" s="11"/>
      <c r="C167" s="12"/>
      <c r="D167" s="11"/>
      <c r="E167" s="13"/>
      <c r="F167" s="13"/>
      <c r="G167" s="14" t="str">
        <f t="shared" si="20"/>
        <v/>
      </c>
      <c r="H167" s="11"/>
      <c r="I167" s="11"/>
      <c r="J167" s="15" t="str">
        <f>IF(B167="","",SUMIF(Măsurători!$C$5:$C$2004,B167,Măsurători!$G$5:$G$2004))</f>
        <v/>
      </c>
      <c r="K167" s="16" t="str">
        <f t="shared" si="21"/>
        <v/>
      </c>
      <c r="L167" s="15" t="str">
        <f t="shared" si="22"/>
        <v/>
      </c>
      <c r="M167" s="17" t="str">
        <f t="shared" si="23"/>
        <v/>
      </c>
    </row>
    <row r="168" spans="2:13" x14ac:dyDescent="0.2">
      <c r="B168" s="11"/>
      <c r="C168" s="12"/>
      <c r="D168" s="11"/>
      <c r="E168" s="13"/>
      <c r="F168" s="13"/>
      <c r="G168" s="14" t="str">
        <f t="shared" si="20"/>
        <v/>
      </c>
      <c r="H168" s="11"/>
      <c r="I168" s="11"/>
      <c r="J168" s="15" t="str">
        <f>IF(B168="","",SUMIF(Măsurători!$C$5:$C$2004,B168,Măsurători!$G$5:$G$2004))</f>
        <v/>
      </c>
      <c r="K168" s="16" t="str">
        <f t="shared" si="21"/>
        <v/>
      </c>
      <c r="L168" s="15" t="str">
        <f t="shared" si="22"/>
        <v/>
      </c>
      <c r="M168" s="17" t="str">
        <f t="shared" si="23"/>
        <v/>
      </c>
    </row>
    <row r="169" spans="2:13" x14ac:dyDescent="0.2">
      <c r="B169" s="11"/>
      <c r="C169" s="12"/>
      <c r="D169" s="11"/>
      <c r="E169" s="13"/>
      <c r="F169" s="13"/>
      <c r="G169" s="14" t="str">
        <f t="shared" si="20"/>
        <v/>
      </c>
      <c r="H169" s="11"/>
      <c r="I169" s="11"/>
      <c r="J169" s="15" t="str">
        <f>IF(B169="","",SUMIF(Măsurători!$C$5:$C$2004,B169,Măsurători!$G$5:$G$2004))</f>
        <v/>
      </c>
      <c r="K169" s="16" t="str">
        <f t="shared" si="21"/>
        <v/>
      </c>
      <c r="L169" s="15" t="str">
        <f t="shared" si="22"/>
        <v/>
      </c>
      <c r="M169" s="17" t="str">
        <f t="shared" si="23"/>
        <v/>
      </c>
    </row>
    <row r="170" spans="2:13" x14ac:dyDescent="0.2">
      <c r="B170" s="11"/>
      <c r="C170" s="12"/>
      <c r="D170" s="11"/>
      <c r="E170" s="13"/>
      <c r="F170" s="13"/>
      <c r="G170" s="14" t="str">
        <f t="shared" si="20"/>
        <v/>
      </c>
      <c r="H170" s="11"/>
      <c r="I170" s="11"/>
      <c r="J170" s="15" t="str">
        <f>IF(B170="","",SUMIF(Măsurători!$C$5:$C$2004,B170,Măsurători!$G$5:$G$2004))</f>
        <v/>
      </c>
      <c r="K170" s="16" t="str">
        <f t="shared" si="21"/>
        <v/>
      </c>
      <c r="L170" s="15" t="str">
        <f t="shared" si="22"/>
        <v/>
      </c>
      <c r="M170" s="17" t="str">
        <f t="shared" si="23"/>
        <v/>
      </c>
    </row>
    <row r="171" spans="2:13" x14ac:dyDescent="0.2">
      <c r="B171" s="11"/>
      <c r="C171" s="12"/>
      <c r="D171" s="11"/>
      <c r="E171" s="13"/>
      <c r="F171" s="13"/>
      <c r="G171" s="14" t="str">
        <f t="shared" si="20"/>
        <v/>
      </c>
      <c r="H171" s="11"/>
      <c r="I171" s="11"/>
      <c r="J171" s="15" t="str">
        <f>IF(B171="","",SUMIF(Măsurători!$C$5:$C$2004,B171,Măsurători!$G$5:$G$2004))</f>
        <v/>
      </c>
      <c r="K171" s="16" t="str">
        <f t="shared" si="21"/>
        <v/>
      </c>
      <c r="L171" s="15" t="str">
        <f t="shared" si="22"/>
        <v/>
      </c>
      <c r="M171" s="17" t="str">
        <f t="shared" si="23"/>
        <v/>
      </c>
    </row>
    <row r="172" spans="2:13" x14ac:dyDescent="0.2">
      <c r="B172" s="11"/>
      <c r="C172" s="12"/>
      <c r="D172" s="11"/>
      <c r="E172" s="13"/>
      <c r="F172" s="13"/>
      <c r="G172" s="14" t="str">
        <f t="shared" si="20"/>
        <v/>
      </c>
      <c r="H172" s="11"/>
      <c r="I172" s="11"/>
      <c r="J172" s="15" t="str">
        <f>IF(B172="","",SUMIF(Măsurători!$C$5:$C$2004,B172,Măsurători!$G$5:$G$2004))</f>
        <v/>
      </c>
      <c r="K172" s="16" t="str">
        <f t="shared" si="21"/>
        <v/>
      </c>
      <c r="L172" s="15" t="str">
        <f t="shared" si="22"/>
        <v/>
      </c>
      <c r="M172" s="17" t="str">
        <f t="shared" si="23"/>
        <v/>
      </c>
    </row>
    <row r="173" spans="2:13" x14ac:dyDescent="0.2">
      <c r="B173" s="11"/>
      <c r="C173" s="12"/>
      <c r="D173" s="11"/>
      <c r="E173" s="13"/>
      <c r="F173" s="13"/>
      <c r="G173" s="14" t="str">
        <f t="shared" si="20"/>
        <v/>
      </c>
      <c r="H173" s="11"/>
      <c r="I173" s="11"/>
      <c r="J173" s="15" t="str">
        <f>IF(B173="","",SUMIF(Măsurători!$C$5:$C$2004,B173,Măsurători!$G$5:$G$2004))</f>
        <v/>
      </c>
      <c r="K173" s="16" t="str">
        <f t="shared" si="21"/>
        <v/>
      </c>
      <c r="L173" s="15" t="str">
        <f t="shared" si="22"/>
        <v/>
      </c>
      <c r="M173" s="17" t="str">
        <f t="shared" si="23"/>
        <v/>
      </c>
    </row>
    <row r="174" spans="2:13" x14ac:dyDescent="0.2">
      <c r="B174" s="11"/>
      <c r="C174" s="12"/>
      <c r="D174" s="11"/>
      <c r="E174" s="13"/>
      <c r="F174" s="13"/>
      <c r="G174" s="14" t="str">
        <f t="shared" si="20"/>
        <v/>
      </c>
      <c r="H174" s="11"/>
      <c r="I174" s="11"/>
      <c r="J174" s="15" t="str">
        <f>IF(B174="","",SUMIF(Măsurători!$C$5:$C$2004,B174,Măsurători!$G$5:$G$2004))</f>
        <v/>
      </c>
      <c r="K174" s="16" t="str">
        <f t="shared" si="21"/>
        <v/>
      </c>
      <c r="L174" s="15" t="str">
        <f t="shared" si="22"/>
        <v/>
      </c>
      <c r="M174" s="17" t="str">
        <f t="shared" si="23"/>
        <v/>
      </c>
    </row>
    <row r="175" spans="2:13" x14ac:dyDescent="0.2">
      <c r="B175" s="11"/>
      <c r="C175" s="12"/>
      <c r="D175" s="11"/>
      <c r="E175" s="13"/>
      <c r="F175" s="13"/>
      <c r="G175" s="14" t="str">
        <f t="shared" si="20"/>
        <v/>
      </c>
      <c r="H175" s="11"/>
      <c r="I175" s="11"/>
      <c r="J175" s="15" t="str">
        <f>IF(B175="","",SUMIF(Măsurători!$C$5:$C$2004,B175,Măsurători!$G$5:$G$2004))</f>
        <v/>
      </c>
      <c r="K175" s="16" t="str">
        <f t="shared" si="21"/>
        <v/>
      </c>
      <c r="L175" s="15" t="str">
        <f t="shared" si="22"/>
        <v/>
      </c>
      <c r="M175" s="17" t="str">
        <f t="shared" si="23"/>
        <v/>
      </c>
    </row>
    <row r="176" spans="2:13" x14ac:dyDescent="0.2">
      <c r="B176" s="11"/>
      <c r="C176" s="12"/>
      <c r="D176" s="11"/>
      <c r="E176" s="13"/>
      <c r="F176" s="13"/>
      <c r="G176" s="14" t="str">
        <f t="shared" si="20"/>
        <v/>
      </c>
      <c r="H176" s="11"/>
      <c r="I176" s="11"/>
      <c r="J176" s="15" t="str">
        <f>IF(B176="","",SUMIF(Măsurători!$C$5:$C$2004,B176,Măsurători!$G$5:$G$2004))</f>
        <v/>
      </c>
      <c r="K176" s="16" t="str">
        <f t="shared" si="21"/>
        <v/>
      </c>
      <c r="L176" s="15" t="str">
        <f t="shared" si="22"/>
        <v/>
      </c>
      <c r="M176" s="17" t="str">
        <f t="shared" si="23"/>
        <v/>
      </c>
    </row>
    <row r="177" spans="2:13" x14ac:dyDescent="0.2">
      <c r="B177" s="11"/>
      <c r="C177" s="12"/>
      <c r="D177" s="11"/>
      <c r="E177" s="13"/>
      <c r="F177" s="13"/>
      <c r="G177" s="14" t="str">
        <f t="shared" si="20"/>
        <v/>
      </c>
      <c r="H177" s="11"/>
      <c r="I177" s="11"/>
      <c r="J177" s="15" t="str">
        <f>IF(B177="","",SUMIF(Măsurători!$C$5:$C$2004,B177,Măsurători!$G$5:$G$2004))</f>
        <v/>
      </c>
      <c r="K177" s="16" t="str">
        <f t="shared" si="21"/>
        <v/>
      </c>
      <c r="L177" s="15" t="str">
        <f t="shared" si="22"/>
        <v/>
      </c>
      <c r="M177" s="17" t="str">
        <f t="shared" si="23"/>
        <v/>
      </c>
    </row>
    <row r="178" spans="2:13" x14ac:dyDescent="0.2">
      <c r="B178" s="11"/>
      <c r="C178" s="12"/>
      <c r="D178" s="11"/>
      <c r="E178" s="13"/>
      <c r="F178" s="13"/>
      <c r="G178" s="14" t="str">
        <f t="shared" si="20"/>
        <v/>
      </c>
      <c r="H178" s="11"/>
      <c r="I178" s="11"/>
      <c r="J178" s="15" t="str">
        <f>IF(B178="","",SUMIF(Măsurători!$C$5:$C$2004,B178,Măsurători!$G$5:$G$2004))</f>
        <v/>
      </c>
      <c r="K178" s="16" t="str">
        <f t="shared" si="21"/>
        <v/>
      </c>
      <c r="L178" s="15" t="str">
        <f t="shared" si="22"/>
        <v/>
      </c>
      <c r="M178" s="17" t="str">
        <f t="shared" si="23"/>
        <v/>
      </c>
    </row>
    <row r="179" spans="2:13" x14ac:dyDescent="0.2">
      <c r="B179" s="11"/>
      <c r="C179" s="12"/>
      <c r="D179" s="11"/>
      <c r="E179" s="13"/>
      <c r="F179" s="13"/>
      <c r="G179" s="14" t="str">
        <f t="shared" si="20"/>
        <v/>
      </c>
      <c r="H179" s="11"/>
      <c r="I179" s="11"/>
      <c r="J179" s="15" t="str">
        <f>IF(B179="","",SUMIF(Măsurători!$C$5:$C$2004,B179,Măsurători!$G$5:$G$2004))</f>
        <v/>
      </c>
      <c r="K179" s="16" t="str">
        <f t="shared" si="21"/>
        <v/>
      </c>
      <c r="L179" s="15" t="str">
        <f t="shared" si="22"/>
        <v/>
      </c>
      <c r="M179" s="17" t="str">
        <f t="shared" si="23"/>
        <v/>
      </c>
    </row>
    <row r="180" spans="2:13" x14ac:dyDescent="0.2">
      <c r="B180" s="11"/>
      <c r="C180" s="12"/>
      <c r="D180" s="11"/>
      <c r="E180" s="13"/>
      <c r="F180" s="13"/>
      <c r="G180" s="14" t="str">
        <f t="shared" si="20"/>
        <v/>
      </c>
      <c r="H180" s="11"/>
      <c r="I180" s="11"/>
      <c r="J180" s="15" t="str">
        <f>IF(B180="","",SUMIF(Măsurători!$C$5:$C$2004,B180,Măsurători!$G$5:$G$2004))</f>
        <v/>
      </c>
      <c r="K180" s="16" t="str">
        <f t="shared" si="21"/>
        <v/>
      </c>
      <c r="L180" s="15" t="str">
        <f t="shared" si="22"/>
        <v/>
      </c>
      <c r="M180" s="17" t="str">
        <f t="shared" si="23"/>
        <v/>
      </c>
    </row>
    <row r="181" spans="2:13" x14ac:dyDescent="0.2">
      <c r="B181" s="11"/>
      <c r="C181" s="12"/>
      <c r="D181" s="11"/>
      <c r="E181" s="13"/>
      <c r="F181" s="13"/>
      <c r="G181" s="14" t="str">
        <f t="shared" si="20"/>
        <v/>
      </c>
      <c r="H181" s="11"/>
      <c r="I181" s="11"/>
      <c r="J181" s="15" t="str">
        <f>IF(B181="","",SUMIF(Măsurători!$C$5:$C$2004,B181,Măsurători!$G$5:$G$2004))</f>
        <v/>
      </c>
      <c r="K181" s="16" t="str">
        <f t="shared" si="21"/>
        <v/>
      </c>
      <c r="L181" s="15" t="str">
        <f t="shared" si="22"/>
        <v/>
      </c>
      <c r="M181" s="17" t="str">
        <f t="shared" si="23"/>
        <v/>
      </c>
    </row>
    <row r="182" spans="2:13" x14ac:dyDescent="0.2">
      <c r="B182" s="11"/>
      <c r="C182" s="12"/>
      <c r="D182" s="11"/>
      <c r="E182" s="13"/>
      <c r="F182" s="13"/>
      <c r="G182" s="14" t="str">
        <f t="shared" si="20"/>
        <v/>
      </c>
      <c r="H182" s="11"/>
      <c r="I182" s="11"/>
      <c r="J182" s="15" t="str">
        <f>IF(B182="","",SUMIF(Măsurători!$C$5:$C$2004,B182,Măsurători!$G$5:$G$2004))</f>
        <v/>
      </c>
      <c r="K182" s="16" t="str">
        <f t="shared" si="21"/>
        <v/>
      </c>
      <c r="L182" s="15" t="str">
        <f t="shared" si="22"/>
        <v/>
      </c>
      <c r="M182" s="17" t="str">
        <f t="shared" si="23"/>
        <v/>
      </c>
    </row>
    <row r="183" spans="2:13" x14ac:dyDescent="0.2">
      <c r="B183" s="11"/>
      <c r="C183" s="12"/>
      <c r="D183" s="11"/>
      <c r="E183" s="13"/>
      <c r="F183" s="13"/>
      <c r="G183" s="14" t="str">
        <f t="shared" si="20"/>
        <v/>
      </c>
      <c r="H183" s="11"/>
      <c r="I183" s="11"/>
      <c r="J183" s="15" t="str">
        <f>IF(B183="","",SUMIF(Măsurători!$C$5:$C$2004,B183,Măsurători!$G$5:$G$2004))</f>
        <v/>
      </c>
      <c r="K183" s="16" t="str">
        <f t="shared" si="21"/>
        <v/>
      </c>
      <c r="L183" s="15" t="str">
        <f t="shared" si="22"/>
        <v/>
      </c>
      <c r="M183" s="17" t="str">
        <f t="shared" si="23"/>
        <v/>
      </c>
    </row>
    <row r="184" spans="2:13" x14ac:dyDescent="0.2">
      <c r="B184" s="11"/>
      <c r="C184" s="12"/>
      <c r="D184" s="11"/>
      <c r="E184" s="13"/>
      <c r="F184" s="13"/>
      <c r="G184" s="14" t="str">
        <f t="shared" si="20"/>
        <v/>
      </c>
      <c r="H184" s="11"/>
      <c r="I184" s="11"/>
      <c r="J184" s="15" t="str">
        <f>IF(B184="","",SUMIF(Măsurători!$C$5:$C$2004,B184,Măsurători!$G$5:$G$2004))</f>
        <v/>
      </c>
      <c r="K184" s="16" t="str">
        <f t="shared" si="21"/>
        <v/>
      </c>
      <c r="L184" s="15" t="str">
        <f t="shared" si="22"/>
        <v/>
      </c>
      <c r="M184" s="17" t="str">
        <f t="shared" si="23"/>
        <v/>
      </c>
    </row>
    <row r="185" spans="2:13" x14ac:dyDescent="0.2">
      <c r="B185" s="11"/>
      <c r="C185" s="12"/>
      <c r="D185" s="11"/>
      <c r="E185" s="13"/>
      <c r="F185" s="13"/>
      <c r="G185" s="14" t="str">
        <f t="shared" si="20"/>
        <v/>
      </c>
      <c r="H185" s="11"/>
      <c r="I185" s="11"/>
      <c r="J185" s="15" t="str">
        <f>IF(B185="","",SUMIF(Măsurători!$C$5:$C$2004,B185,Măsurători!$G$5:$G$2004))</f>
        <v/>
      </c>
      <c r="K185" s="16" t="str">
        <f t="shared" si="21"/>
        <v/>
      </c>
      <c r="L185" s="15" t="str">
        <f t="shared" si="22"/>
        <v/>
      </c>
      <c r="M185" s="17" t="str">
        <f t="shared" si="23"/>
        <v/>
      </c>
    </row>
    <row r="186" spans="2:13" x14ac:dyDescent="0.2">
      <c r="B186" s="11"/>
      <c r="C186" s="12"/>
      <c r="D186" s="11"/>
      <c r="E186" s="13"/>
      <c r="F186" s="13"/>
      <c r="G186" s="14" t="str">
        <f t="shared" si="20"/>
        <v/>
      </c>
      <c r="H186" s="11"/>
      <c r="I186" s="11"/>
      <c r="J186" s="15" t="str">
        <f>IF(B186="","",SUMIF(Măsurători!$C$5:$C$2004,B186,Măsurători!$G$5:$G$2004))</f>
        <v/>
      </c>
      <c r="K186" s="16" t="str">
        <f t="shared" si="21"/>
        <v/>
      </c>
      <c r="L186" s="15" t="str">
        <f t="shared" si="22"/>
        <v/>
      </c>
      <c r="M186" s="17" t="str">
        <f t="shared" si="23"/>
        <v/>
      </c>
    </row>
    <row r="187" spans="2:13" x14ac:dyDescent="0.2">
      <c r="B187" s="11"/>
      <c r="C187" s="12"/>
      <c r="D187" s="11"/>
      <c r="E187" s="13"/>
      <c r="F187" s="13"/>
      <c r="G187" s="14" t="str">
        <f t="shared" si="20"/>
        <v/>
      </c>
      <c r="H187" s="11"/>
      <c r="I187" s="11"/>
      <c r="J187" s="15" t="str">
        <f>IF(B187="","",SUMIF(Măsurători!$C$5:$C$2004,B187,Măsurători!$G$5:$G$2004))</f>
        <v/>
      </c>
      <c r="K187" s="16" t="str">
        <f t="shared" si="21"/>
        <v/>
      </c>
      <c r="L187" s="15" t="str">
        <f t="shared" si="22"/>
        <v/>
      </c>
      <c r="M187" s="17" t="str">
        <f t="shared" si="23"/>
        <v/>
      </c>
    </row>
    <row r="188" spans="2:13" x14ac:dyDescent="0.2">
      <c r="B188" s="11"/>
      <c r="C188" s="12"/>
      <c r="D188" s="11"/>
      <c r="E188" s="13"/>
      <c r="F188" s="13"/>
      <c r="G188" s="14" t="str">
        <f t="shared" si="20"/>
        <v/>
      </c>
      <c r="H188" s="11"/>
      <c r="I188" s="11"/>
      <c r="J188" s="15" t="str">
        <f>IF(B188="","",SUMIF(Măsurători!$C$5:$C$2004,B188,Măsurători!$G$5:$G$2004))</f>
        <v/>
      </c>
      <c r="K188" s="16" t="str">
        <f t="shared" si="21"/>
        <v/>
      </c>
      <c r="L188" s="15" t="str">
        <f t="shared" si="22"/>
        <v/>
      </c>
      <c r="M188" s="17" t="str">
        <f t="shared" si="23"/>
        <v/>
      </c>
    </row>
    <row r="189" spans="2:13" x14ac:dyDescent="0.2">
      <c r="B189" s="11"/>
      <c r="C189" s="12"/>
      <c r="D189" s="11"/>
      <c r="E189" s="13"/>
      <c r="F189" s="13"/>
      <c r="G189" s="14" t="str">
        <f t="shared" si="20"/>
        <v/>
      </c>
      <c r="H189" s="11"/>
      <c r="I189" s="11"/>
      <c r="J189" s="15" t="str">
        <f>IF(B189="","",SUMIF(Măsurători!$C$5:$C$2004,B189,Măsurători!$G$5:$G$2004))</f>
        <v/>
      </c>
      <c r="K189" s="16" t="str">
        <f t="shared" si="21"/>
        <v/>
      </c>
      <c r="L189" s="15" t="str">
        <f t="shared" si="22"/>
        <v/>
      </c>
      <c r="M189" s="17" t="str">
        <f t="shared" si="23"/>
        <v/>
      </c>
    </row>
    <row r="190" spans="2:13" x14ac:dyDescent="0.2">
      <c r="B190" s="11"/>
      <c r="C190" s="12"/>
      <c r="D190" s="11"/>
      <c r="E190" s="13"/>
      <c r="F190" s="13"/>
      <c r="G190" s="14" t="str">
        <f t="shared" si="20"/>
        <v/>
      </c>
      <c r="H190" s="11"/>
      <c r="I190" s="11"/>
      <c r="J190" s="15" t="str">
        <f>IF(B190="","",SUMIF(Măsurători!$C$5:$C$2004,B190,Măsurători!$G$5:$G$2004))</f>
        <v/>
      </c>
      <c r="K190" s="16" t="str">
        <f t="shared" si="21"/>
        <v/>
      </c>
      <c r="L190" s="15" t="str">
        <f t="shared" si="22"/>
        <v/>
      </c>
      <c r="M190" s="17" t="str">
        <f t="shared" si="23"/>
        <v/>
      </c>
    </row>
    <row r="191" spans="2:13" x14ac:dyDescent="0.2">
      <c r="B191" s="11"/>
      <c r="C191" s="12"/>
      <c r="D191" s="11"/>
      <c r="E191" s="13"/>
      <c r="F191" s="13"/>
      <c r="G191" s="14" t="str">
        <f t="shared" si="20"/>
        <v/>
      </c>
      <c r="H191" s="11"/>
      <c r="I191" s="11"/>
      <c r="J191" s="15" t="str">
        <f>IF(B191="","",SUMIF(Măsurători!$C$5:$C$2004,B191,Măsurători!$G$5:$G$2004))</f>
        <v/>
      </c>
      <c r="K191" s="16" t="str">
        <f t="shared" si="21"/>
        <v/>
      </c>
      <c r="L191" s="15" t="str">
        <f t="shared" si="22"/>
        <v/>
      </c>
      <c r="M191" s="17" t="str">
        <f t="shared" si="23"/>
        <v/>
      </c>
    </row>
    <row r="192" spans="2:13" x14ac:dyDescent="0.2">
      <c r="B192" s="11"/>
      <c r="C192" s="12"/>
      <c r="D192" s="11"/>
      <c r="E192" s="13"/>
      <c r="F192" s="13"/>
      <c r="G192" s="14" t="str">
        <f t="shared" si="20"/>
        <v/>
      </c>
      <c r="H192" s="11"/>
      <c r="I192" s="11"/>
      <c r="J192" s="15" t="str">
        <f>IF(B192="","",SUMIF(Măsurători!$C$5:$C$2004,B192,Măsurători!$G$5:$G$2004))</f>
        <v/>
      </c>
      <c r="K192" s="16" t="str">
        <f t="shared" si="21"/>
        <v/>
      </c>
      <c r="L192" s="15" t="str">
        <f t="shared" si="22"/>
        <v/>
      </c>
      <c r="M192" s="17" t="str">
        <f t="shared" si="23"/>
        <v/>
      </c>
    </row>
    <row r="193" spans="2:13" x14ac:dyDescent="0.2">
      <c r="B193" s="11"/>
      <c r="C193" s="12"/>
      <c r="D193" s="11"/>
      <c r="E193" s="13"/>
      <c r="F193" s="13"/>
      <c r="G193" s="14" t="str">
        <f t="shared" si="20"/>
        <v/>
      </c>
      <c r="H193" s="11"/>
      <c r="I193" s="11"/>
      <c r="J193" s="15" t="str">
        <f>IF(B193="","",SUMIF(Măsurători!$C$5:$C$2004,B193,Măsurători!$G$5:$G$2004))</f>
        <v/>
      </c>
      <c r="K193" s="16" t="str">
        <f t="shared" si="21"/>
        <v/>
      </c>
      <c r="L193" s="15" t="str">
        <f t="shared" si="22"/>
        <v/>
      </c>
      <c r="M193" s="17" t="str">
        <f t="shared" si="23"/>
        <v/>
      </c>
    </row>
    <row r="194" spans="2:13" x14ac:dyDescent="0.2">
      <c r="B194" s="11"/>
      <c r="C194" s="12"/>
      <c r="D194" s="11"/>
      <c r="E194" s="13"/>
      <c r="F194" s="13"/>
      <c r="G194" s="14" t="str">
        <f t="shared" si="20"/>
        <v/>
      </c>
      <c r="H194" s="11"/>
      <c r="I194" s="11"/>
      <c r="J194" s="15" t="str">
        <f>IF(B194="","",SUMIF(Măsurători!$C$5:$C$2004,B194,Măsurători!$G$5:$G$2004))</f>
        <v/>
      </c>
      <c r="K194" s="16" t="str">
        <f t="shared" si="21"/>
        <v/>
      </c>
      <c r="L194" s="15" t="str">
        <f t="shared" si="22"/>
        <v/>
      </c>
      <c r="M194" s="17" t="str">
        <f t="shared" si="23"/>
        <v/>
      </c>
    </row>
    <row r="195" spans="2:13" x14ac:dyDescent="0.2">
      <c r="B195" s="11"/>
      <c r="C195" s="12"/>
      <c r="D195" s="11"/>
      <c r="E195" s="13"/>
      <c r="F195" s="13"/>
      <c r="G195" s="14" t="str">
        <f t="shared" si="20"/>
        <v/>
      </c>
      <c r="H195" s="11"/>
      <c r="I195" s="11"/>
      <c r="J195" s="15" t="str">
        <f>IF(B195="","",SUMIF(Măsurători!$C$5:$C$2004,B195,Măsurători!$G$5:$G$2004))</f>
        <v/>
      </c>
      <c r="K195" s="16" t="str">
        <f t="shared" si="21"/>
        <v/>
      </c>
      <c r="L195" s="15" t="str">
        <f t="shared" si="22"/>
        <v/>
      </c>
      <c r="M195" s="17" t="str">
        <f t="shared" si="23"/>
        <v/>
      </c>
    </row>
    <row r="196" spans="2:13" x14ac:dyDescent="0.2">
      <c r="B196" s="11"/>
      <c r="C196" s="12"/>
      <c r="D196" s="11"/>
      <c r="E196" s="13"/>
      <c r="F196" s="13"/>
      <c r="G196" s="14" t="str">
        <f t="shared" si="20"/>
        <v/>
      </c>
      <c r="H196" s="11"/>
      <c r="I196" s="11"/>
      <c r="J196" s="15" t="str">
        <f>IF(B196="","",SUMIF(Măsurători!$C$5:$C$2004,B196,Măsurători!$G$5:$G$2004))</f>
        <v/>
      </c>
      <c r="K196" s="16" t="str">
        <f t="shared" si="21"/>
        <v/>
      </c>
      <c r="L196" s="15" t="str">
        <f t="shared" si="22"/>
        <v/>
      </c>
      <c r="M196" s="17" t="str">
        <f t="shared" si="23"/>
        <v/>
      </c>
    </row>
    <row r="197" spans="2:13" x14ac:dyDescent="0.2">
      <c r="B197" s="11"/>
      <c r="C197" s="12"/>
      <c r="D197" s="11"/>
      <c r="E197" s="13"/>
      <c r="F197" s="13"/>
      <c r="G197" s="14" t="str">
        <f t="shared" ref="G197:G204" si="24">IF(OR(E197="",F197=""),"",ROUND(E197*F197,2))</f>
        <v/>
      </c>
      <c r="H197" s="11"/>
      <c r="I197" s="11"/>
      <c r="J197" s="15" t="str">
        <f>IF(B197="","",SUMIF(Măsurători!$C$5:$C$2004,B197,Măsurători!$G$5:$G$2004))</f>
        <v/>
      </c>
      <c r="K197" s="16" t="str">
        <f t="shared" ref="K197:K204" si="25">IF(OR(B197="",N(E197)=0),"",J197/E197)</f>
        <v/>
      </c>
      <c r="L197" s="15" t="str">
        <f t="shared" ref="L197:L204" si="26">IF(B197="","",N(E197)-N(J197))</f>
        <v/>
      </c>
      <c r="M197" s="17" t="str">
        <f t="shared" ref="M197:M204" si="27">IF(B197="","",TRIM(IF(COUNTIF($B$5:$B$204,B197)&gt;1,"Cod dublat. ","")&amp;IF(N(J197)&gt;N(E197),"Executat peste deviz cu "&amp;FIXED(J197-E197,2)&amp;" "&amp;D197&amp;": cere acordul scris. ","")&amp;IF(AND(H197="Suplimentar",I197&lt;&gt;"Da"),IF(N(J197)&gt;0,"Lucrare suplimentară executată fără aprobare. ","Suplimentar: așteaptă aprobarea. "),"")))</f>
        <v/>
      </c>
    </row>
    <row r="198" spans="2:13" x14ac:dyDescent="0.2">
      <c r="B198" s="11"/>
      <c r="C198" s="12"/>
      <c r="D198" s="11"/>
      <c r="E198" s="13"/>
      <c r="F198" s="13"/>
      <c r="G198" s="14" t="str">
        <f t="shared" si="24"/>
        <v/>
      </c>
      <c r="H198" s="11"/>
      <c r="I198" s="11"/>
      <c r="J198" s="15" t="str">
        <f>IF(B198="","",SUMIF(Măsurători!$C$5:$C$2004,B198,Măsurători!$G$5:$G$2004))</f>
        <v/>
      </c>
      <c r="K198" s="16" t="str">
        <f t="shared" si="25"/>
        <v/>
      </c>
      <c r="L198" s="15" t="str">
        <f t="shared" si="26"/>
        <v/>
      </c>
      <c r="M198" s="17" t="str">
        <f t="shared" si="27"/>
        <v/>
      </c>
    </row>
    <row r="199" spans="2:13" x14ac:dyDescent="0.2">
      <c r="B199" s="11"/>
      <c r="C199" s="12"/>
      <c r="D199" s="11"/>
      <c r="E199" s="13"/>
      <c r="F199" s="13"/>
      <c r="G199" s="14" t="str">
        <f t="shared" si="24"/>
        <v/>
      </c>
      <c r="H199" s="11"/>
      <c r="I199" s="11"/>
      <c r="J199" s="15" t="str">
        <f>IF(B199="","",SUMIF(Măsurători!$C$5:$C$2004,B199,Măsurători!$G$5:$G$2004))</f>
        <v/>
      </c>
      <c r="K199" s="16" t="str">
        <f t="shared" si="25"/>
        <v/>
      </c>
      <c r="L199" s="15" t="str">
        <f t="shared" si="26"/>
        <v/>
      </c>
      <c r="M199" s="17" t="str">
        <f t="shared" si="27"/>
        <v/>
      </c>
    </row>
    <row r="200" spans="2:13" x14ac:dyDescent="0.2">
      <c r="B200" s="11"/>
      <c r="C200" s="12"/>
      <c r="D200" s="11"/>
      <c r="E200" s="13"/>
      <c r="F200" s="13"/>
      <c r="G200" s="14" t="str">
        <f t="shared" si="24"/>
        <v/>
      </c>
      <c r="H200" s="11"/>
      <c r="I200" s="11"/>
      <c r="J200" s="15" t="str">
        <f>IF(B200="","",SUMIF(Măsurători!$C$5:$C$2004,B200,Măsurători!$G$5:$G$2004))</f>
        <v/>
      </c>
      <c r="K200" s="16" t="str">
        <f t="shared" si="25"/>
        <v/>
      </c>
      <c r="L200" s="15" t="str">
        <f t="shared" si="26"/>
        <v/>
      </c>
      <c r="M200" s="17" t="str">
        <f t="shared" si="27"/>
        <v/>
      </c>
    </row>
    <row r="201" spans="2:13" x14ac:dyDescent="0.2">
      <c r="B201" s="11"/>
      <c r="C201" s="12"/>
      <c r="D201" s="11"/>
      <c r="E201" s="13"/>
      <c r="F201" s="13"/>
      <c r="G201" s="14" t="str">
        <f t="shared" si="24"/>
        <v/>
      </c>
      <c r="H201" s="11"/>
      <c r="I201" s="11"/>
      <c r="J201" s="15" t="str">
        <f>IF(B201="","",SUMIF(Măsurători!$C$5:$C$2004,B201,Măsurători!$G$5:$G$2004))</f>
        <v/>
      </c>
      <c r="K201" s="16" t="str">
        <f t="shared" si="25"/>
        <v/>
      </c>
      <c r="L201" s="15" t="str">
        <f t="shared" si="26"/>
        <v/>
      </c>
      <c r="M201" s="17" t="str">
        <f t="shared" si="27"/>
        <v/>
      </c>
    </row>
    <row r="202" spans="2:13" x14ac:dyDescent="0.2">
      <c r="B202" s="11"/>
      <c r="C202" s="12"/>
      <c r="D202" s="11"/>
      <c r="E202" s="13"/>
      <c r="F202" s="13"/>
      <c r="G202" s="14" t="str">
        <f t="shared" si="24"/>
        <v/>
      </c>
      <c r="H202" s="11"/>
      <c r="I202" s="11"/>
      <c r="J202" s="15" t="str">
        <f>IF(B202="","",SUMIF(Măsurători!$C$5:$C$2004,B202,Măsurători!$G$5:$G$2004))</f>
        <v/>
      </c>
      <c r="K202" s="16" t="str">
        <f t="shared" si="25"/>
        <v/>
      </c>
      <c r="L202" s="15" t="str">
        <f t="shared" si="26"/>
        <v/>
      </c>
      <c r="M202" s="17" t="str">
        <f t="shared" si="27"/>
        <v/>
      </c>
    </row>
    <row r="203" spans="2:13" x14ac:dyDescent="0.2">
      <c r="B203" s="11"/>
      <c r="C203" s="12"/>
      <c r="D203" s="11"/>
      <c r="E203" s="13"/>
      <c r="F203" s="13"/>
      <c r="G203" s="14" t="str">
        <f t="shared" si="24"/>
        <v/>
      </c>
      <c r="H203" s="11"/>
      <c r="I203" s="11"/>
      <c r="J203" s="15" t="str">
        <f>IF(B203="","",SUMIF(Măsurători!$C$5:$C$2004,B203,Măsurători!$G$5:$G$2004))</f>
        <v/>
      </c>
      <c r="K203" s="16" t="str">
        <f t="shared" si="25"/>
        <v/>
      </c>
      <c r="L203" s="15" t="str">
        <f t="shared" si="26"/>
        <v/>
      </c>
      <c r="M203" s="17" t="str">
        <f t="shared" si="27"/>
        <v/>
      </c>
    </row>
    <row r="204" spans="2:13" x14ac:dyDescent="0.2">
      <c r="B204" s="11"/>
      <c r="C204" s="12"/>
      <c r="D204" s="11"/>
      <c r="E204" s="13"/>
      <c r="F204" s="13"/>
      <c r="G204" s="14" t="str">
        <f t="shared" si="24"/>
        <v/>
      </c>
      <c r="H204" s="11"/>
      <c r="I204" s="11"/>
      <c r="J204" s="15" t="str">
        <f>IF(B204="","",SUMIF(Măsurători!$C$5:$C$2004,B204,Măsurători!$G$5:$G$2004))</f>
        <v/>
      </c>
      <c r="K204" s="16" t="str">
        <f t="shared" si="25"/>
        <v/>
      </c>
      <c r="L204" s="15" t="str">
        <f t="shared" si="26"/>
        <v/>
      </c>
      <c r="M204" s="17" t="str">
        <f t="shared" si="27"/>
        <v/>
      </c>
    </row>
    <row r="205" spans="2:13" x14ac:dyDescent="0.2">
      <c r="B205" s="18"/>
      <c r="C205" s="18" t="s">
        <v>62</v>
      </c>
      <c r="D205" s="18"/>
      <c r="E205" s="18"/>
      <c r="F205" s="19"/>
      <c r="G205" s="19">
        <f>SUMIFS(G5:G204,H5:H204,"Contract")+SUMIFS(G5:G204,H5:H204,"Suplimentar",I5:I204,"Da")</f>
        <v>198395</v>
      </c>
      <c r="H205" s="18"/>
      <c r="I205" s="18"/>
      <c r="J205" s="18"/>
      <c r="K205" s="18"/>
      <c r="L205" s="18"/>
      <c r="M205" s="18"/>
    </row>
    <row r="1000" spans="702:702" ht="15" x14ac:dyDescent="0.25">
      <c r="ZZ1000"/>
    </row>
  </sheetData>
  <conditionalFormatting sqref="B5:I204">
    <cfRule type="expression" dxfId="0" priority="2" stopIfTrue="1">
      <formula>$M5&lt;&gt;""</formula>
    </cfRule>
  </conditionalFormatting>
  <conditionalFormatting sqref="K5:K204">
    <cfRule type="dataBar" priority="1">
      <dataBar>
        <cfvo type="min"/>
        <cfvo type="max"/>
        <color rgb="FF6EC7B7"/>
      </dataBar>
      <extLst>
        <ext xmlns:x14="http://schemas.microsoft.com/office/spreadsheetml/2009/9/main" uri="{B025F937-C7B1-47D3-B67F-A62EFF666E3E}">
          <x14:id>{EE955F5B-FAFF-4B2B-BBF5-BD756B809568}</x14:id>
        </ext>
      </extLst>
    </cfRule>
  </conditionalFormatting>
  <dataValidations count="2">
    <dataValidation type="list" allowBlank="1" showInputMessage="1" showErrorMessage="1" sqref="H5:H204" xr:uid="{F9E5B2FE-5601-41EF-95CC-A27766ECEBE5}">
      <formula1>ListaTip</formula1>
    </dataValidation>
    <dataValidation type="list" allowBlank="1" showInputMessage="1" showErrorMessage="1" sqref="I5:I204" xr:uid="{C34906AA-4DB2-4F6B-86C9-A0FB6D25C13C}">
      <formula1>ListaDaNu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E955F5B-FAFF-4B2B-BBF5-BD756B809568}">
            <x14:dataBar minLength="0" maxLength="100" negativeBarColorSameAsPositive="1" axisPosition="none">
              <x14:cfvo type="min"/>
              <x14:cfvo type="max"/>
            </x14:dataBar>
          </x14:cfRule>
          <xm:sqref>K5:K204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7AF0-DF8B-4C80-8387-C4AF680109E1}">
  <dimension ref="B1:F18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6.7109375" style="1" customWidth="1"/>
    <col min="3" max="3" width="52.7109375" style="1" customWidth="1"/>
    <col min="4" max="4" width="3.7109375" style="1" customWidth="1"/>
    <col min="5" max="5" width="13.7109375" style="1" customWidth="1"/>
    <col min="6" max="6" width="8.7109375" style="1" customWidth="1"/>
    <col min="7" max="16384" width="11.42578125" style="1"/>
  </cols>
  <sheetData>
    <row r="1" spans="2:6" ht="21" x14ac:dyDescent="0.35">
      <c r="B1" s="2" t="s">
        <v>0</v>
      </c>
    </row>
    <row r="2" spans="2:6" x14ac:dyDescent="0.2">
      <c r="B2" s="3" t="s">
        <v>1</v>
      </c>
    </row>
    <row r="4" spans="2:6" x14ac:dyDescent="0.2">
      <c r="B4" s="5" t="s">
        <v>2</v>
      </c>
      <c r="C4" s="6" t="s">
        <v>3</v>
      </c>
      <c r="E4" s="9" t="s">
        <v>20</v>
      </c>
      <c r="F4" s="9" t="s">
        <v>22</v>
      </c>
    </row>
    <row r="5" spans="2:6" x14ac:dyDescent="0.2">
      <c r="B5" s="5" t="s">
        <v>4</v>
      </c>
      <c r="C5" s="6" t="s">
        <v>5</v>
      </c>
      <c r="E5" s="10" t="s">
        <v>8</v>
      </c>
      <c r="F5" s="10" t="s">
        <v>23</v>
      </c>
    </row>
    <row r="6" spans="2:6" x14ac:dyDescent="0.2">
      <c r="B6" s="5" t="s">
        <v>6</v>
      </c>
      <c r="C6" s="6" t="s">
        <v>7</v>
      </c>
      <c r="E6" s="10" t="s">
        <v>21</v>
      </c>
      <c r="F6" s="10" t="s">
        <v>24</v>
      </c>
    </row>
    <row r="7" spans="2:6" x14ac:dyDescent="0.2">
      <c r="B7" s="5" t="s">
        <v>8</v>
      </c>
      <c r="C7" s="6" t="s">
        <v>9</v>
      </c>
    </row>
    <row r="8" spans="2:6" x14ac:dyDescent="0.2">
      <c r="B8" s="5" t="s">
        <v>10</v>
      </c>
      <c r="C8" s="6" t="s">
        <v>11</v>
      </c>
    </row>
    <row r="9" spans="2:6" x14ac:dyDescent="0.2">
      <c r="B9" s="5" t="s">
        <v>12</v>
      </c>
      <c r="C9" s="7">
        <v>0.21</v>
      </c>
    </row>
    <row r="10" spans="2:6" ht="25.5" x14ac:dyDescent="0.2">
      <c r="B10" s="5" t="s">
        <v>13</v>
      </c>
      <c r="C10" s="7">
        <v>0.05</v>
      </c>
    </row>
    <row r="11" spans="2:6" x14ac:dyDescent="0.2">
      <c r="B11" s="5" t="s">
        <v>14</v>
      </c>
      <c r="C11" s="8">
        <v>60000</v>
      </c>
    </row>
    <row r="12" spans="2:6" x14ac:dyDescent="0.2">
      <c r="B12" s="5" t="s">
        <v>15</v>
      </c>
      <c r="C12" s="7">
        <v>0.15</v>
      </c>
    </row>
    <row r="13" spans="2:6" x14ac:dyDescent="0.2">
      <c r="B13" s="5" t="s">
        <v>16</v>
      </c>
      <c r="C13" s="6" t="s">
        <v>17</v>
      </c>
    </row>
    <row r="14" spans="2:6" x14ac:dyDescent="0.2">
      <c r="B14" s="5" t="s">
        <v>18</v>
      </c>
      <c r="C14" s="6" t="s">
        <v>19</v>
      </c>
    </row>
    <row r="16" spans="2:6" x14ac:dyDescent="0.2">
      <c r="B16" s="65" t="s">
        <v>109</v>
      </c>
    </row>
    <row r="17" spans="2:2" x14ac:dyDescent="0.2">
      <c r="B17" s="66" t="s">
        <v>110</v>
      </c>
    </row>
    <row r="18" spans="2:2" x14ac:dyDescent="0.2">
      <c r="B18" s="67" t="s">
        <v>111</v>
      </c>
    </row>
  </sheetData>
  <hyperlinks>
    <hyperlink ref="B18" r:id="rId1" tooltip="Instrucțiuni și alte modele gratuite" xr:uid="{53A714A5-58E7-40D3-9BF4-38E5811D61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15</vt:i4>
      </vt:variant>
    </vt:vector>
  </HeadingPairs>
  <TitlesOfParts>
    <vt:vector size="20" baseType="lpstr">
      <vt:lpstr>Situație de lucrări</vt:lpstr>
      <vt:lpstr>Registru situații</vt:lpstr>
      <vt:lpstr>Măsurători</vt:lpstr>
      <vt:lpstr>Deviz</vt:lpstr>
      <vt:lpstr>Setări</vt:lpstr>
      <vt:lpstr>Antreprenor</vt:lpstr>
      <vt:lpstr>'Situație de lucrări'!Área_de_impresión</vt:lpstr>
      <vt:lpstr>Avans</vt:lpstr>
      <vt:lpstr>Beneficiar</vt:lpstr>
      <vt:lpstr>CIFA</vt:lpstr>
      <vt:lpstr>Contract</vt:lpstr>
      <vt:lpstr>CotaTVA</vt:lpstr>
      <vt:lpstr>Garantie</vt:lpstr>
      <vt:lpstr>ListaDaNu</vt:lpstr>
      <vt:lpstr>ListaTip</vt:lpstr>
      <vt:lpstr>Obiectiv</vt:lpstr>
      <vt:lpstr>RandS</vt:lpstr>
      <vt:lpstr>RecAvans</vt:lpstr>
      <vt:lpstr>RespA</vt:lpstr>
      <vt:lpstr>RespB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situație de lucrări Excel</dc:title>
  <dc:subject>Model Excel gratuit în limba română</dc:subject>
  <dc:creator>Ray Moreno · modelexcel.ro</dc:creator>
  <cp:keywords>modelexcel.ro, model Excel, Model situație de lucrări Excel</cp:keywords>
  <dc:description>© 2026 Ray Moreno – modelexcel.ro. Model gratuit: îl poți folosi și adapta în activitatea ta. Nu este permisă revânzarea lui sau publicarea pe alte site-uri. https://modelexcel.ro/model-situatie-de-lucrari-excel/</dc:description>
  <cp:lastModifiedBy>Ray Moreno · modelexcel.ro</cp:lastModifiedBy>
  <dcterms:created xsi:type="dcterms:W3CDTF">2026-10-13T19:55:26Z</dcterms:created>
  <dcterms:modified xsi:type="dcterms:W3CDTF">2026-10-13T19:56:41Z</dcterms:modified>
  <cp:category>Model Excel</cp:category>
</cp:coreProperties>
</file>